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data_analytics\proyecto0\excel\data_project0_excel\"/>
    </mc:Choice>
  </mc:AlternateContent>
  <xr:revisionPtr revIDLastSave="0" documentId="13_ncr:1_{FFB3ADDA-93AD-4DFF-BDE6-12967424B65E}" xr6:coauthVersionLast="47" xr6:coauthVersionMax="47" xr10:uidLastSave="{00000000-0000-0000-0000-000000000000}"/>
  <bookViews>
    <workbookView xWindow="47865" yWindow="7320" windowWidth="28935" windowHeight="15720" activeTab="3" xr2:uid="{00000000-000D-0000-FFFF-FFFF00000000}"/>
  </bookViews>
  <sheets>
    <sheet name="sala" sheetId="1" r:id="rId1"/>
    <sheet name="cocina" sheetId="2" r:id="rId2"/>
    <sheet name="TablasDinamicasYVisualizacion" sheetId="5" r:id="rId3"/>
    <sheet name="ResumenDeResultados" sheetId="6" r:id="rId4"/>
    <sheet name="cocina_TD" sheetId="3" r:id="rId5"/>
    <sheet name="órdenes que se han ido sin habe" sheetId="4" r:id="rId6"/>
  </sheets>
  <definedNames>
    <definedName name="_xlnm._FilterDatabase" localSheetId="5" hidden="1">'órdenes que se han ido sin habe'!$A$1:$D$769</definedName>
    <definedName name="_xlchart.v5.0" hidden="1">TablasDinamicasYVisualizacion!$L$78</definedName>
    <definedName name="_xlchart.v5.1" hidden="1">TablasDinamicasYVisualizacion!$L$79:$L$89</definedName>
    <definedName name="_xlchart.v5.2" hidden="1">TablasDinamicasYVisualizacion!$M$78</definedName>
    <definedName name="_xlchart.v5.3" hidden="1">TablasDinamicasYVisualizacion!$M$79:$M$89</definedName>
    <definedName name="_xlchart.v5.4" hidden="1">TablasDinamicasYVisualizacion!$L$78</definedName>
    <definedName name="_xlchart.v5.5" hidden="1">TablasDinamicasYVisualizacion!$L$79:$L$89</definedName>
    <definedName name="_xlchart.v5.6" hidden="1">TablasDinamicasYVisualizacion!$M$78</definedName>
    <definedName name="_xlchart.v5.7" hidden="1">TablasDinamicasYVisualizacion!$M$79:$M$89</definedName>
    <definedName name="_xlcn.WorksheetConnection_sala_cocina.xlsxTabla11" hidden="1">Tabla1[]</definedName>
    <definedName name="_xlcn.WorksheetConnection_sala_cocina.xlsxTabla21" hidden="1">Tabla2[]</definedName>
    <definedName name="NativeTimeline_Hora_de_Llegada">#N/A</definedName>
  </definedNames>
  <calcPr calcId="191029"/>
  <pivotCaches>
    <pivotCache cacheId="0" r:id="rId7"/>
    <pivotCache cacheId="1" r:id="rId8"/>
    <pivotCache cacheId="3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FCE2AD5D-F65C-4FA6-A056-5C36A1767C68}">
      <x15:dataModel>
        <x15:modelTables>
          <x15:modelTable id="Tabla2" name="Tabla2" connection="WorksheetConnection_sala_cocina.xlsx!Tabla2"/>
          <x15:modelTable id="Tabla1" name="Tabla1" connection="WorksheetConnection_sala_cocina.xlsx!Tabla1"/>
        </x15:modelTables>
        <x15:modelRelationships>
          <x15:modelRelationship fromTable="Tabla1" fromColumn="Numero de Orden" toTable="Tabla2" toColumn="Numero de Orden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a2" columnName="Tiempo en restaurante" columnId="Tiempo en restaurante">
                <x16:calculatedTimeColumn columnName="Tiempo en restaurante (hora)" columnId="Tiempo en restaurante (hora)" contentType="hours" isSelected="1"/>
                <x16:calculatedTimeColumn columnName="Tiempo en restaurante (minuto)" columnId="Tiempo en restaurante (minuto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6" l="1"/>
  <c r="B4" i="6"/>
  <c r="B3" i="6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K150" i="1"/>
  <c r="K181" i="1"/>
  <c r="K360" i="1"/>
  <c r="K501" i="1"/>
  <c r="K761" i="1"/>
  <c r="J147" i="1"/>
  <c r="K147" i="1" s="1"/>
  <c r="J148" i="1"/>
  <c r="K148" i="1" s="1"/>
  <c r="J161" i="1"/>
  <c r="K161" i="1" s="1"/>
  <c r="J167" i="1"/>
  <c r="K167" i="1" s="1"/>
  <c r="J168" i="1"/>
  <c r="K168" i="1" s="1"/>
  <c r="J271" i="1"/>
  <c r="K271" i="1" s="1"/>
  <c r="J307" i="1"/>
  <c r="K307" i="1" s="1"/>
  <c r="J755" i="1"/>
  <c r="K755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J108" i="1" s="1"/>
  <c r="K108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J308" i="1" s="1"/>
  <c r="K308" i="1" s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J427" i="1" s="1"/>
  <c r="K427" i="1" s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J567" i="1" s="1"/>
  <c r="K567" i="1" s="1"/>
  <c r="D568" i="1"/>
  <c r="J568" i="1" s="1"/>
  <c r="K568" i="1" s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J728" i="1" s="1"/>
  <c r="K728" i="1" s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3" i="1"/>
  <c r="D4" i="1"/>
  <c r="D5" i="1"/>
  <c r="D6" i="1"/>
  <c r="D7" i="1"/>
  <c r="D2" i="1"/>
  <c r="L13" i="2"/>
  <c r="L15" i="2"/>
  <c r="L16" i="2"/>
  <c r="L17" i="2"/>
  <c r="L18" i="2"/>
  <c r="L28" i="2"/>
  <c r="L30" i="2"/>
  <c r="L31" i="2"/>
  <c r="L32" i="2"/>
  <c r="L46" i="2"/>
  <c r="L47" i="2"/>
  <c r="L50" i="2"/>
  <c r="L53" i="2"/>
  <c r="L54" i="2"/>
  <c r="L55" i="2"/>
  <c r="L56" i="2"/>
  <c r="L57" i="2"/>
  <c r="L68" i="2"/>
  <c r="L69" i="2"/>
  <c r="L72" i="2"/>
  <c r="L74" i="2"/>
  <c r="L75" i="2"/>
  <c r="L76" i="2"/>
  <c r="L77" i="2"/>
  <c r="L78" i="2"/>
  <c r="L86" i="2"/>
  <c r="L94" i="2"/>
  <c r="L96" i="2"/>
  <c r="L97" i="2"/>
  <c r="L98" i="2"/>
  <c r="L106" i="2"/>
  <c r="L107" i="2"/>
  <c r="L108" i="2"/>
  <c r="L109" i="2"/>
  <c r="L110" i="2"/>
  <c r="L111" i="2"/>
  <c r="L112" i="2"/>
  <c r="L113" i="2"/>
  <c r="L127" i="2"/>
  <c r="L128" i="2"/>
  <c r="L129" i="2"/>
  <c r="L132" i="2"/>
  <c r="L133" i="2"/>
  <c r="L134" i="2"/>
  <c r="L135" i="2"/>
  <c r="L138" i="2"/>
  <c r="L153" i="2"/>
  <c r="L154" i="2"/>
  <c r="L155" i="2"/>
  <c r="L156" i="2"/>
  <c r="L157" i="2"/>
  <c r="L160" i="2"/>
  <c r="L163" i="2"/>
  <c r="L166" i="2"/>
  <c r="L167" i="2"/>
  <c r="L171" i="2"/>
  <c r="L176" i="2"/>
  <c r="L177" i="2"/>
  <c r="L178" i="2"/>
  <c r="L186" i="2"/>
  <c r="L187" i="2"/>
  <c r="L188" i="2"/>
  <c r="L189" i="2"/>
  <c r="L190" i="2"/>
  <c r="L191" i="2"/>
  <c r="L193" i="2"/>
  <c r="L194" i="2"/>
  <c r="L195" i="2"/>
  <c r="L196" i="2"/>
  <c r="L197" i="2"/>
  <c r="L210" i="2"/>
  <c r="L213" i="2"/>
  <c r="L215" i="2"/>
  <c r="L216" i="2"/>
  <c r="L217" i="2"/>
  <c r="L218" i="2"/>
  <c r="L233" i="2"/>
  <c r="L234" i="2"/>
  <c r="L235" i="2"/>
  <c r="L237" i="2"/>
  <c r="L238" i="2"/>
  <c r="L239" i="2"/>
  <c r="L240" i="2"/>
  <c r="L241" i="2"/>
  <c r="L246" i="2"/>
  <c r="L253" i="2"/>
  <c r="L254" i="2"/>
  <c r="L266" i="2"/>
  <c r="L267" i="2"/>
  <c r="L268" i="2"/>
  <c r="L269" i="2"/>
  <c r="L272" i="2"/>
  <c r="L274" i="2"/>
  <c r="L275" i="2"/>
  <c r="L276" i="2"/>
  <c r="L277" i="2"/>
  <c r="L278" i="2"/>
  <c r="L294" i="2"/>
  <c r="L296" i="2"/>
  <c r="L297" i="2"/>
  <c r="L298" i="2"/>
  <c r="L306" i="2"/>
  <c r="L307" i="2"/>
  <c r="L308" i="2"/>
  <c r="L309" i="2"/>
  <c r="L316" i="2"/>
  <c r="L320" i="2"/>
  <c r="L321" i="2"/>
  <c r="L323" i="2"/>
  <c r="L327" i="2"/>
  <c r="L330" i="2"/>
  <c r="L333" i="2"/>
  <c r="L334" i="2"/>
  <c r="L335" i="2"/>
  <c r="L349" i="2"/>
  <c r="L350" i="2"/>
  <c r="L351" i="2"/>
  <c r="L352" i="2"/>
  <c r="L353" i="2"/>
  <c r="L354" i="2"/>
  <c r="L355" i="2"/>
  <c r="L356" i="2"/>
  <c r="L357" i="2"/>
  <c r="L360" i="2"/>
  <c r="L363" i="2"/>
  <c r="L364" i="2"/>
  <c r="L373" i="2"/>
  <c r="L374" i="2"/>
  <c r="L375" i="2"/>
  <c r="L376" i="2"/>
  <c r="L377" i="2"/>
  <c r="L378" i="2"/>
  <c r="L386" i="2"/>
  <c r="L387" i="2"/>
  <c r="L388" i="2"/>
  <c r="L389" i="2"/>
  <c r="L390" i="2"/>
  <c r="L391" i="2"/>
  <c r="L393" i="2"/>
  <c r="L406" i="2"/>
  <c r="L408" i="2"/>
  <c r="L409" i="2"/>
  <c r="L412" i="2"/>
  <c r="L413" i="2"/>
  <c r="L415" i="2"/>
  <c r="L416" i="2"/>
  <c r="L417" i="2"/>
  <c r="L418" i="2"/>
  <c r="L432" i="2"/>
  <c r="L433" i="2"/>
  <c r="L434" i="2"/>
  <c r="L435" i="2"/>
  <c r="L437" i="2"/>
  <c r="L438" i="2"/>
  <c r="L455" i="2"/>
  <c r="L456" i="2"/>
  <c r="L457" i="2"/>
  <c r="L466" i="2"/>
  <c r="L467" i="2"/>
  <c r="L468" i="2"/>
  <c r="L469" i="2"/>
  <c r="L472" i="2"/>
  <c r="L474" i="2"/>
  <c r="L475" i="2"/>
  <c r="L476" i="2"/>
  <c r="L487" i="2"/>
  <c r="L488" i="2"/>
  <c r="L491" i="2"/>
  <c r="L494" i="2"/>
  <c r="L496" i="2"/>
  <c r="L497" i="2"/>
  <c r="L498" i="2"/>
  <c r="L513" i="2"/>
  <c r="L516" i="2"/>
  <c r="L518" i="2"/>
  <c r="L519" i="2"/>
  <c r="L520" i="2"/>
  <c r="L521" i="2"/>
  <c r="L523" i="2"/>
  <c r="L524" i="2"/>
  <c r="L527" i="2"/>
  <c r="L530" i="2"/>
  <c r="L546" i="2"/>
  <c r="L547" i="2"/>
  <c r="L549" i="2"/>
  <c r="L550" i="2"/>
  <c r="L551" i="2"/>
  <c r="L552" i="2"/>
  <c r="L553" i="2"/>
  <c r="L554" i="2"/>
  <c r="L555" i="2"/>
  <c r="L556" i="2"/>
  <c r="L557" i="2"/>
  <c r="L571" i="2"/>
  <c r="L572" i="2"/>
  <c r="L573" i="2"/>
  <c r="L574" i="2"/>
  <c r="L575" i="2"/>
  <c r="L576" i="2"/>
  <c r="L577" i="2"/>
  <c r="L578" i="2"/>
  <c r="L586" i="2"/>
  <c r="L587" i="2"/>
  <c r="L588" i="2"/>
  <c r="L594" i="2"/>
  <c r="L595" i="2"/>
  <c r="L596" i="2"/>
  <c r="L597" i="2"/>
  <c r="L598" i="2"/>
  <c r="L606" i="2"/>
  <c r="L608" i="2"/>
  <c r="L611" i="2"/>
  <c r="L613" i="2"/>
  <c r="L615" i="2"/>
  <c r="L628" i="2"/>
  <c r="L630" i="2"/>
  <c r="L631" i="2"/>
  <c r="L632" i="2"/>
  <c r="L633" i="2"/>
  <c r="L634" i="2"/>
  <c r="L635" i="2"/>
  <c r="L637" i="2"/>
  <c r="L638" i="2"/>
  <c r="L653" i="2"/>
  <c r="L654" i="2"/>
  <c r="L655" i="2"/>
  <c r="L656" i="2"/>
  <c r="L657" i="2"/>
  <c r="L666" i="2"/>
  <c r="L667" i="2"/>
  <c r="L668" i="2"/>
  <c r="L669" i="2"/>
  <c r="L679" i="2"/>
  <c r="L681" i="2"/>
  <c r="L686" i="2"/>
  <c r="L687" i="2"/>
  <c r="L688" i="2"/>
  <c r="L691" i="2"/>
  <c r="L694" i="2"/>
  <c r="L696" i="2"/>
  <c r="L697" i="2"/>
  <c r="L698" i="2"/>
  <c r="L708" i="2"/>
  <c r="L709" i="2"/>
  <c r="L710" i="2"/>
  <c r="L711" i="2"/>
  <c r="L712" i="2"/>
  <c r="L713" i="2"/>
  <c r="L716" i="2"/>
  <c r="L718" i="2"/>
  <c r="L719" i="2"/>
  <c r="L720" i="2"/>
  <c r="L733" i="2"/>
  <c r="L734" i="2"/>
  <c r="L735" i="2"/>
  <c r="L738" i="2"/>
  <c r="L746" i="2"/>
  <c r="L747" i="2"/>
  <c r="L749" i="2"/>
  <c r="L750" i="2"/>
  <c r="L751" i="2"/>
  <c r="L752" i="2"/>
  <c r="L753" i="2"/>
  <c r="L766" i="2"/>
  <c r="L767" i="2"/>
  <c r="L768" i="2"/>
  <c r="L772" i="2"/>
  <c r="L773" i="2"/>
  <c r="L774" i="2"/>
  <c r="L775" i="2"/>
  <c r="L776" i="2"/>
  <c r="L777" i="2"/>
  <c r="L778" i="2"/>
  <c r="L791" i="2"/>
  <c r="L793" i="2"/>
  <c r="L794" i="2"/>
  <c r="L795" i="2"/>
  <c r="L796" i="2"/>
  <c r="L797" i="2"/>
  <c r="L798" i="2"/>
  <c r="L799" i="2"/>
  <c r="L800" i="2"/>
  <c r="L801" i="2"/>
  <c r="L809" i="2"/>
  <c r="L816" i="2"/>
  <c r="L817" i="2"/>
  <c r="L818" i="2"/>
  <c r="L828" i="2"/>
  <c r="L830" i="2"/>
  <c r="L831" i="2"/>
  <c r="L832" i="2"/>
  <c r="L833" i="2"/>
  <c r="L834" i="2"/>
  <c r="L835" i="2"/>
  <c r="L837" i="2"/>
  <c r="L850" i="2"/>
  <c r="L853" i="2"/>
  <c r="L854" i="2"/>
  <c r="L855" i="2"/>
  <c r="L856" i="2"/>
  <c r="L857" i="2"/>
  <c r="L859" i="2"/>
  <c r="L860" i="2"/>
  <c r="L861" i="2"/>
  <c r="L874" i="2"/>
  <c r="L875" i="2"/>
  <c r="L876" i="2"/>
  <c r="L877" i="2"/>
  <c r="L878" i="2"/>
  <c r="L886" i="2"/>
  <c r="L889" i="2"/>
  <c r="L890" i="2"/>
  <c r="L906" i="2"/>
  <c r="L907" i="2"/>
  <c r="L908" i="2"/>
  <c r="L909" i="2"/>
  <c r="L910" i="2"/>
  <c r="L911" i="2"/>
  <c r="L912" i="2"/>
  <c r="L913" i="2"/>
  <c r="L916" i="2"/>
  <c r="L918" i="2"/>
  <c r="L930" i="2"/>
  <c r="L931" i="2"/>
  <c r="L932" i="2"/>
  <c r="L933" i="2"/>
  <c r="L934" i="2"/>
  <c r="L935" i="2"/>
  <c r="L938" i="2"/>
  <c r="L940" i="2"/>
  <c r="L941" i="2"/>
  <c r="L952" i="2"/>
  <c r="L953" i="2"/>
  <c r="L954" i="2"/>
  <c r="L955" i="2"/>
  <c r="L956" i="2"/>
  <c r="L957" i="2"/>
  <c r="L966" i="2"/>
  <c r="L967" i="2"/>
  <c r="L968" i="2"/>
  <c r="L969" i="2"/>
  <c r="L970" i="2"/>
  <c r="L975" i="2"/>
  <c r="L976" i="2"/>
  <c r="L977" i="2"/>
  <c r="L978" i="2"/>
  <c r="L979" i="2"/>
  <c r="L986" i="2"/>
  <c r="L987" i="2"/>
  <c r="L988" i="2"/>
  <c r="L991" i="2"/>
  <c r="L993" i="2"/>
  <c r="L994" i="2"/>
  <c r="L995" i="2"/>
  <c r="L1006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32" i="2"/>
  <c r="L1033" i="2"/>
  <c r="L1034" i="2"/>
  <c r="L1035" i="2"/>
  <c r="L1036" i="2"/>
  <c r="L1037" i="2"/>
  <c r="L1038" i="2"/>
  <c r="L1053" i="2"/>
  <c r="L1054" i="2"/>
  <c r="L1055" i="2"/>
  <c r="L1056" i="2"/>
  <c r="L1057" i="2"/>
  <c r="L1058" i="2"/>
  <c r="L1066" i="2"/>
  <c r="L1069" i="2"/>
  <c r="L1071" i="2"/>
  <c r="L1072" i="2"/>
  <c r="L1079" i="2"/>
  <c r="L1080" i="2"/>
  <c r="L1081" i="2"/>
  <c r="L1082" i="2"/>
  <c r="L1086" i="2"/>
  <c r="L1087" i="2"/>
  <c r="L1090" i="2"/>
  <c r="L1093" i="2"/>
  <c r="L1094" i="2"/>
  <c r="L1095" i="2"/>
  <c r="L1096" i="2"/>
  <c r="L1106" i="2"/>
  <c r="L1107" i="2"/>
  <c r="L1108" i="2"/>
  <c r="L1111" i="2"/>
  <c r="L1113" i="2"/>
  <c r="L1114" i="2"/>
  <c r="L1115" i="2"/>
  <c r="L1116" i="2"/>
  <c r="L1117" i="2"/>
  <c r="L1118" i="2"/>
  <c r="L1119" i="2"/>
  <c r="L1128" i="2"/>
  <c r="L1134" i="2"/>
  <c r="L1135" i="2"/>
  <c r="L1136" i="2"/>
  <c r="L1137" i="2"/>
  <c r="L1138" i="2"/>
  <c r="L1153" i="2"/>
  <c r="L1155" i="2"/>
  <c r="L1156" i="2"/>
  <c r="L1157" i="2"/>
  <c r="L1158" i="2"/>
  <c r="L1159" i="2"/>
  <c r="L1160" i="2"/>
  <c r="L1166" i="2"/>
  <c r="L1169" i="2"/>
  <c r="L1186" i="2"/>
  <c r="L1187" i="2"/>
  <c r="L1188" i="2"/>
  <c r="L1189" i="2"/>
  <c r="L1190" i="2"/>
  <c r="L1191" i="2"/>
  <c r="L1195" i="2"/>
  <c r="L1206" i="2"/>
  <c r="L1209" i="2"/>
  <c r="L1210" i="2"/>
  <c r="L1211" i="2"/>
  <c r="L1212" i="2"/>
  <c r="L1213" i="2"/>
  <c r="L1216" i="2"/>
  <c r="L1218" i="2"/>
  <c r="L1228" i="2"/>
  <c r="L1229" i="2"/>
  <c r="L1230" i="2"/>
  <c r="L1231" i="2"/>
  <c r="L1233" i="2"/>
  <c r="L1234" i="2"/>
  <c r="L1237" i="2"/>
  <c r="L1252" i="2"/>
  <c r="L1253" i="2"/>
  <c r="L1254" i="2"/>
  <c r="L1255" i="2"/>
  <c r="L1258" i="2"/>
  <c r="L1260" i="2"/>
  <c r="L1261" i="2"/>
  <c r="L1262" i="2"/>
  <c r="L1263" i="2"/>
  <c r="L1264" i="2"/>
  <c r="L1274" i="2"/>
  <c r="L1275" i="2"/>
  <c r="L1276" i="2"/>
  <c r="L1286" i="2"/>
  <c r="L1287" i="2"/>
  <c r="L1288" i="2"/>
  <c r="L1289" i="2"/>
  <c r="L1290" i="2"/>
  <c r="L1291" i="2"/>
  <c r="L1292" i="2"/>
  <c r="L1293" i="2"/>
  <c r="L1306" i="2"/>
  <c r="L1310" i="2"/>
  <c r="L1311" i="2"/>
  <c r="L1312" i="2"/>
  <c r="L1313" i="2"/>
  <c r="L1314" i="2"/>
  <c r="L1315" i="2"/>
  <c r="L1316" i="2"/>
  <c r="L1317" i="2"/>
  <c r="L1328" i="2"/>
  <c r="L1329" i="2"/>
  <c r="L1330" i="2"/>
  <c r="L1331" i="2"/>
  <c r="L1332" i="2"/>
  <c r="L1333" i="2"/>
  <c r="L1334" i="2"/>
  <c r="L1335" i="2"/>
  <c r="L1336" i="2"/>
  <c r="L1337" i="2"/>
  <c r="L1338" i="2"/>
  <c r="L1352" i="2"/>
  <c r="L1353" i="2"/>
  <c r="L1354" i="2"/>
  <c r="L1355" i="2"/>
  <c r="L1356" i="2"/>
  <c r="L1357" i="2"/>
  <c r="L1358" i="2"/>
  <c r="L1366" i="2"/>
  <c r="L1367" i="2"/>
  <c r="L1374" i="2"/>
  <c r="L1375" i="2"/>
  <c r="L1376" i="2"/>
  <c r="L1377" i="2"/>
  <c r="L1378" i="2"/>
  <c r="L1387" i="2"/>
  <c r="L1388" i="2"/>
  <c r="L1389" i="2"/>
  <c r="L1390" i="2"/>
  <c r="L1391" i="2"/>
  <c r="L1392" i="2"/>
  <c r="L1393" i="2"/>
  <c r="L1407" i="2"/>
  <c r="L1409" i="2"/>
  <c r="L1411" i="2"/>
  <c r="L1412" i="2"/>
  <c r="L1413" i="2"/>
  <c r="L1414" i="2"/>
  <c r="L1415" i="2"/>
  <c r="L141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73" i="2"/>
  <c r="L1474" i="2"/>
  <c r="L1475" i="2"/>
  <c r="L1476" i="2"/>
  <c r="L1477" i="2"/>
  <c r="L1478" i="2"/>
  <c r="L1486" i="2"/>
  <c r="L1493" i="2"/>
  <c r="L1494" i="2"/>
  <c r="L1495" i="2"/>
  <c r="L1496" i="2"/>
  <c r="L1497" i="2"/>
  <c r="L1498" i="2"/>
  <c r="L1506" i="2"/>
  <c r="L1507" i="2"/>
  <c r="L1508" i="2"/>
  <c r="L1510" i="2"/>
  <c r="L1515" i="2"/>
  <c r="L1516" i="2"/>
  <c r="L1517" i="2"/>
  <c r="L1518" i="2"/>
  <c r="L1531" i="2"/>
  <c r="L1546" i="2"/>
  <c r="L1547" i="2"/>
  <c r="L1548" i="2"/>
  <c r="L1549" i="2"/>
  <c r="L1550" i="2"/>
  <c r="L1552" i="2"/>
  <c r="L1553" i="2"/>
  <c r="L1554" i="2"/>
  <c r="L1566" i="2"/>
  <c r="L1569" i="2"/>
  <c r="L1570" i="2"/>
  <c r="L1571" i="2"/>
  <c r="L1573" i="2"/>
  <c r="L1574" i="2"/>
  <c r="L1575" i="2"/>
  <c r="L1576" i="2"/>
  <c r="L1586" i="2"/>
  <c r="L1587" i="2"/>
  <c r="L1588" i="2"/>
  <c r="L1589" i="2"/>
  <c r="L1592" i="2"/>
  <c r="L1594" i="2"/>
  <c r="L1595" i="2"/>
  <c r="L1596" i="2"/>
  <c r="L1597" i="2"/>
  <c r="L1598" i="2"/>
  <c r="L1606" i="2"/>
  <c r="L1607" i="2"/>
  <c r="L1608" i="2"/>
  <c r="L1609" i="2"/>
  <c r="L1610" i="2"/>
  <c r="L1611" i="2"/>
  <c r="L1612" i="2"/>
  <c r="L1613" i="2"/>
  <c r="L1615" i="2"/>
  <c r="L1616" i="2"/>
  <c r="L1617" i="2"/>
  <c r="L1618" i="2"/>
  <c r="L1633" i="2"/>
  <c r="L1634" i="2"/>
  <c r="L1636" i="2"/>
  <c r="L1637" i="2"/>
  <c r="L1638" i="2"/>
  <c r="L1639" i="2"/>
  <c r="L1640" i="2"/>
  <c r="L1641" i="2"/>
  <c r="L1650" i="2"/>
  <c r="L1651" i="2"/>
  <c r="L1652" i="2"/>
  <c r="L1653" i="2"/>
  <c r="L1654" i="2"/>
  <c r="L1655" i="2"/>
  <c r="L1657" i="2"/>
  <c r="L1658" i="2"/>
  <c r="L1672" i="2"/>
  <c r="L1673" i="2"/>
  <c r="L1674" i="2"/>
  <c r="L1675" i="2"/>
  <c r="L1676" i="2"/>
  <c r="L1678" i="2"/>
  <c r="L1679" i="2"/>
  <c r="L1680" i="2"/>
  <c r="L1681" i="2"/>
  <c r="L1682" i="2"/>
  <c r="L1686" i="2"/>
  <c r="L1693" i="2"/>
  <c r="L1694" i="2"/>
  <c r="L1695" i="2"/>
  <c r="L1696" i="2"/>
  <c r="L1697" i="2"/>
  <c r="L1706" i="2"/>
  <c r="L1707" i="2"/>
  <c r="L1708" i="2"/>
  <c r="L1713" i="2"/>
  <c r="L1714" i="2"/>
  <c r="L1715" i="2"/>
  <c r="L1716" i="2"/>
  <c r="L1717" i="2"/>
  <c r="L1726" i="2"/>
  <c r="L1727" i="2"/>
  <c r="L1728" i="2"/>
  <c r="L1729" i="2"/>
  <c r="L1734" i="2"/>
  <c r="L1735" i="2"/>
  <c r="L1736" i="2"/>
  <c r="L1737" i="2"/>
  <c r="L1739" i="2"/>
  <c r="L1746" i="2"/>
  <c r="L1747" i="2"/>
  <c r="L1748" i="2"/>
  <c r="L1749" i="2"/>
  <c r="L1750" i="2"/>
  <c r="L1755" i="2"/>
  <c r="L1756" i="2"/>
  <c r="L1757" i="2"/>
  <c r="L1767" i="2"/>
  <c r="L1769" i="2"/>
  <c r="L1771" i="2"/>
  <c r="L1776" i="2"/>
  <c r="L1777" i="2"/>
  <c r="L1779" i="2"/>
  <c r="L1780" i="2"/>
  <c r="L1781" i="2"/>
  <c r="L1782" i="2"/>
  <c r="L1783" i="2"/>
  <c r="L1784" i="2"/>
  <c r="L1785" i="2"/>
  <c r="L1786" i="2"/>
  <c r="L1787" i="2"/>
  <c r="L1788" i="2"/>
  <c r="L1789" i="2"/>
  <c r="L1792" i="2"/>
  <c r="L1806" i="2"/>
  <c r="L1807" i="2"/>
  <c r="L1808" i="2"/>
  <c r="L1809" i="2"/>
  <c r="L1810" i="2"/>
  <c r="L1811" i="2"/>
  <c r="L1812" i="2"/>
  <c r="L1813" i="2"/>
  <c r="L1826" i="2"/>
  <c r="L1830" i="2"/>
  <c r="L1831" i="2"/>
  <c r="L1832" i="2"/>
  <c r="L1833" i="2"/>
  <c r="L1834" i="2"/>
  <c r="L1846" i="2"/>
  <c r="L1847" i="2"/>
  <c r="L1848" i="2"/>
  <c r="L1849" i="2"/>
  <c r="L1852" i="2"/>
  <c r="L1853" i="2"/>
  <c r="L1854" i="2"/>
  <c r="L1866" i="2"/>
  <c r="L1867" i="2"/>
  <c r="L1868" i="2"/>
  <c r="L1869" i="2"/>
  <c r="L1870" i="2"/>
  <c r="L1871" i="2"/>
  <c r="L1872" i="2"/>
  <c r="L1873" i="2"/>
  <c r="L1874" i="2"/>
  <c r="L1886" i="2"/>
  <c r="L1889" i="2"/>
  <c r="L1890" i="2"/>
  <c r="L1891" i="2"/>
  <c r="L1892" i="2"/>
  <c r="L1893" i="2"/>
  <c r="L1894" i="2"/>
  <c r="K2" i="2"/>
  <c r="L2" i="2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K14" i="2"/>
  <c r="L14" i="2" s="1"/>
  <c r="K15" i="2"/>
  <c r="K16" i="2"/>
  <c r="K17" i="2"/>
  <c r="K18" i="2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K29" i="2"/>
  <c r="L29" i="2" s="1"/>
  <c r="K30" i="2"/>
  <c r="K31" i="2"/>
  <c r="K32" i="2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K47" i="2"/>
  <c r="K48" i="2"/>
  <c r="L48" i="2" s="1"/>
  <c r="K49" i="2"/>
  <c r="L49" i="2" s="1"/>
  <c r="K50" i="2"/>
  <c r="K51" i="2"/>
  <c r="L51" i="2" s="1"/>
  <c r="K52" i="2"/>
  <c r="L52" i="2" s="1"/>
  <c r="K53" i="2"/>
  <c r="K54" i="2"/>
  <c r="K55" i="2"/>
  <c r="K56" i="2"/>
  <c r="K57" i="2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K69" i="2"/>
  <c r="K70" i="2"/>
  <c r="L70" i="2" s="1"/>
  <c r="K71" i="2"/>
  <c r="L71" i="2" s="1"/>
  <c r="K72" i="2"/>
  <c r="K73" i="2"/>
  <c r="L73" i="2" s="1"/>
  <c r="K74" i="2"/>
  <c r="K75" i="2"/>
  <c r="K76" i="2"/>
  <c r="K77" i="2"/>
  <c r="K78" i="2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K95" i="2"/>
  <c r="L95" i="2" s="1"/>
  <c r="K96" i="2"/>
  <c r="K97" i="2"/>
  <c r="K98" i="2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K107" i="2"/>
  <c r="K108" i="2"/>
  <c r="K109" i="2"/>
  <c r="K110" i="2"/>
  <c r="K111" i="2"/>
  <c r="K112" i="2"/>
  <c r="K113" i="2"/>
  <c r="K114" i="2"/>
  <c r="L114" i="2" s="1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 s="1"/>
  <c r="K126" i="2"/>
  <c r="L126" i="2" s="1"/>
  <c r="K127" i="2"/>
  <c r="K128" i="2"/>
  <c r="K129" i="2"/>
  <c r="K130" i="2"/>
  <c r="L130" i="2" s="1"/>
  <c r="K131" i="2"/>
  <c r="L131" i="2" s="1"/>
  <c r="K132" i="2"/>
  <c r="K133" i="2"/>
  <c r="K134" i="2"/>
  <c r="K135" i="2"/>
  <c r="K136" i="2"/>
  <c r="L136" i="2" s="1"/>
  <c r="K137" i="2"/>
  <c r="L137" i="2" s="1"/>
  <c r="K138" i="2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K154" i="2"/>
  <c r="K155" i="2"/>
  <c r="K156" i="2"/>
  <c r="K157" i="2"/>
  <c r="K158" i="2"/>
  <c r="L158" i="2" s="1"/>
  <c r="K159" i="2"/>
  <c r="L159" i="2" s="1"/>
  <c r="K160" i="2"/>
  <c r="K161" i="2"/>
  <c r="L161" i="2" s="1"/>
  <c r="K162" i="2"/>
  <c r="L162" i="2" s="1"/>
  <c r="K163" i="2"/>
  <c r="K164" i="2"/>
  <c r="L164" i="2" s="1"/>
  <c r="K165" i="2"/>
  <c r="L165" i="2" s="1"/>
  <c r="K166" i="2"/>
  <c r="K167" i="2"/>
  <c r="K168" i="2"/>
  <c r="L168" i="2" s="1"/>
  <c r="K169" i="2"/>
  <c r="L169" i="2" s="1"/>
  <c r="K170" i="2"/>
  <c r="L170" i="2" s="1"/>
  <c r="K171" i="2"/>
  <c r="K172" i="2"/>
  <c r="L172" i="2" s="1"/>
  <c r="K173" i="2"/>
  <c r="L173" i="2" s="1"/>
  <c r="K174" i="2"/>
  <c r="L174" i="2" s="1"/>
  <c r="K175" i="2"/>
  <c r="L175" i="2" s="1"/>
  <c r="K176" i="2"/>
  <c r="K177" i="2"/>
  <c r="K178" i="2"/>
  <c r="K179" i="2"/>
  <c r="L179" i="2" s="1"/>
  <c r="K180" i="2"/>
  <c r="L180" i="2" s="1"/>
  <c r="K181" i="2"/>
  <c r="L181" i="2" s="1"/>
  <c r="K182" i="2"/>
  <c r="L182" i="2" s="1"/>
  <c r="K183" i="2"/>
  <c r="L183" i="2" s="1"/>
  <c r="K184" i="2"/>
  <c r="L184" i="2" s="1"/>
  <c r="K185" i="2"/>
  <c r="L185" i="2" s="1"/>
  <c r="K186" i="2"/>
  <c r="K187" i="2"/>
  <c r="K188" i="2"/>
  <c r="K189" i="2"/>
  <c r="K190" i="2"/>
  <c r="K191" i="2"/>
  <c r="K192" i="2"/>
  <c r="L192" i="2" s="1"/>
  <c r="K193" i="2"/>
  <c r="K194" i="2"/>
  <c r="K195" i="2"/>
  <c r="K196" i="2"/>
  <c r="K197" i="2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08" i="2"/>
  <c r="L208" i="2" s="1"/>
  <c r="K209" i="2"/>
  <c r="L209" i="2" s="1"/>
  <c r="K210" i="2"/>
  <c r="K211" i="2"/>
  <c r="L211" i="2" s="1"/>
  <c r="K212" i="2"/>
  <c r="L212" i="2" s="1"/>
  <c r="K213" i="2"/>
  <c r="K214" i="2"/>
  <c r="L214" i="2" s="1"/>
  <c r="K215" i="2"/>
  <c r="K216" i="2"/>
  <c r="K217" i="2"/>
  <c r="K218" i="2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 s="1"/>
  <c r="K230" i="2"/>
  <c r="L230" i="2" s="1"/>
  <c r="K231" i="2"/>
  <c r="L231" i="2" s="1"/>
  <c r="K232" i="2"/>
  <c r="L232" i="2" s="1"/>
  <c r="K233" i="2"/>
  <c r="K234" i="2"/>
  <c r="K235" i="2"/>
  <c r="K236" i="2"/>
  <c r="L236" i="2" s="1"/>
  <c r="K237" i="2"/>
  <c r="K238" i="2"/>
  <c r="K239" i="2"/>
  <c r="K240" i="2"/>
  <c r="K241" i="2"/>
  <c r="K242" i="2"/>
  <c r="L242" i="2" s="1"/>
  <c r="K243" i="2"/>
  <c r="L243" i="2" s="1"/>
  <c r="K244" i="2"/>
  <c r="L244" i="2" s="1"/>
  <c r="K245" i="2"/>
  <c r="L245" i="2" s="1"/>
  <c r="K246" i="2"/>
  <c r="K247" i="2"/>
  <c r="L247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K254" i="2"/>
  <c r="K255" i="2"/>
  <c r="L255" i="2" s="1"/>
  <c r="K256" i="2"/>
  <c r="L256" i="2" s="1"/>
  <c r="K257" i="2"/>
  <c r="L257" i="2" s="1"/>
  <c r="K258" i="2"/>
  <c r="L258" i="2" s="1"/>
  <c r="K259" i="2"/>
  <c r="L259" i="2" s="1"/>
  <c r="K260" i="2"/>
  <c r="L260" i="2" s="1"/>
  <c r="K261" i="2"/>
  <c r="L261" i="2" s="1"/>
  <c r="K262" i="2"/>
  <c r="L262" i="2" s="1"/>
  <c r="K263" i="2"/>
  <c r="L263" i="2" s="1"/>
  <c r="K264" i="2"/>
  <c r="L264" i="2" s="1"/>
  <c r="K265" i="2"/>
  <c r="L265" i="2" s="1"/>
  <c r="K266" i="2"/>
  <c r="K267" i="2"/>
  <c r="K268" i="2"/>
  <c r="K269" i="2"/>
  <c r="K270" i="2"/>
  <c r="L270" i="2" s="1"/>
  <c r="K271" i="2"/>
  <c r="L271" i="2" s="1"/>
  <c r="K272" i="2"/>
  <c r="K273" i="2"/>
  <c r="L273" i="2" s="1"/>
  <c r="K274" i="2"/>
  <c r="K275" i="2"/>
  <c r="K276" i="2"/>
  <c r="K277" i="2"/>
  <c r="K278" i="2"/>
  <c r="K279" i="2"/>
  <c r="L279" i="2" s="1"/>
  <c r="K280" i="2"/>
  <c r="L280" i="2" s="1"/>
  <c r="K281" i="2"/>
  <c r="L281" i="2" s="1"/>
  <c r="K282" i="2"/>
  <c r="L282" i="2" s="1"/>
  <c r="K283" i="2"/>
  <c r="L283" i="2" s="1"/>
  <c r="K284" i="2"/>
  <c r="L284" i="2" s="1"/>
  <c r="K285" i="2"/>
  <c r="L285" i="2" s="1"/>
  <c r="K286" i="2"/>
  <c r="L286" i="2" s="1"/>
  <c r="K287" i="2"/>
  <c r="L287" i="2" s="1"/>
  <c r="K288" i="2"/>
  <c r="L288" i="2" s="1"/>
  <c r="K289" i="2"/>
  <c r="L289" i="2" s="1"/>
  <c r="K290" i="2"/>
  <c r="L290" i="2" s="1"/>
  <c r="K291" i="2"/>
  <c r="L291" i="2" s="1"/>
  <c r="K292" i="2"/>
  <c r="L292" i="2" s="1"/>
  <c r="K293" i="2"/>
  <c r="L293" i="2" s="1"/>
  <c r="K294" i="2"/>
  <c r="K295" i="2"/>
  <c r="L295" i="2" s="1"/>
  <c r="K296" i="2"/>
  <c r="K297" i="2"/>
  <c r="K298" i="2"/>
  <c r="K299" i="2"/>
  <c r="L299" i="2" s="1"/>
  <c r="K300" i="2"/>
  <c r="L300" i="2" s="1"/>
  <c r="K301" i="2"/>
  <c r="L301" i="2" s="1"/>
  <c r="K302" i="2"/>
  <c r="L302" i="2" s="1"/>
  <c r="K303" i="2"/>
  <c r="L303" i="2" s="1"/>
  <c r="K304" i="2"/>
  <c r="L304" i="2" s="1"/>
  <c r="K305" i="2"/>
  <c r="L305" i="2" s="1"/>
  <c r="K306" i="2"/>
  <c r="K307" i="2"/>
  <c r="K308" i="2"/>
  <c r="K309" i="2"/>
  <c r="K310" i="2"/>
  <c r="L310" i="2" s="1"/>
  <c r="K311" i="2"/>
  <c r="L311" i="2" s="1"/>
  <c r="K312" i="2"/>
  <c r="L312" i="2" s="1"/>
  <c r="K313" i="2"/>
  <c r="L313" i="2" s="1"/>
  <c r="K314" i="2"/>
  <c r="L314" i="2" s="1"/>
  <c r="K315" i="2"/>
  <c r="L315" i="2" s="1"/>
  <c r="K316" i="2"/>
  <c r="K317" i="2"/>
  <c r="L317" i="2" s="1"/>
  <c r="K318" i="2"/>
  <c r="L318" i="2" s="1"/>
  <c r="K319" i="2"/>
  <c r="L319" i="2" s="1"/>
  <c r="K320" i="2"/>
  <c r="K321" i="2"/>
  <c r="K322" i="2"/>
  <c r="L322" i="2" s="1"/>
  <c r="K323" i="2"/>
  <c r="K324" i="2"/>
  <c r="L324" i="2" s="1"/>
  <c r="K325" i="2"/>
  <c r="L325" i="2" s="1"/>
  <c r="K326" i="2"/>
  <c r="L326" i="2" s="1"/>
  <c r="K327" i="2"/>
  <c r="K328" i="2"/>
  <c r="L328" i="2" s="1"/>
  <c r="K329" i="2"/>
  <c r="L329" i="2" s="1"/>
  <c r="K330" i="2"/>
  <c r="K331" i="2"/>
  <c r="L331" i="2" s="1"/>
  <c r="K332" i="2"/>
  <c r="L332" i="2" s="1"/>
  <c r="K333" i="2"/>
  <c r="K334" i="2"/>
  <c r="K335" i="2"/>
  <c r="K336" i="2"/>
  <c r="L336" i="2" s="1"/>
  <c r="K337" i="2"/>
  <c r="L337" i="2" s="1"/>
  <c r="K338" i="2"/>
  <c r="L338" i="2" s="1"/>
  <c r="K339" i="2"/>
  <c r="L339" i="2" s="1"/>
  <c r="K340" i="2"/>
  <c r="L340" i="2" s="1"/>
  <c r="K341" i="2"/>
  <c r="L341" i="2" s="1"/>
  <c r="K342" i="2"/>
  <c r="L342" i="2" s="1"/>
  <c r="K343" i="2"/>
  <c r="L343" i="2" s="1"/>
  <c r="K344" i="2"/>
  <c r="L344" i="2" s="1"/>
  <c r="K345" i="2"/>
  <c r="L345" i="2" s="1"/>
  <c r="K346" i="2"/>
  <c r="L346" i="2" s="1"/>
  <c r="K347" i="2"/>
  <c r="L347" i="2" s="1"/>
  <c r="K348" i="2"/>
  <c r="L348" i="2" s="1"/>
  <c r="K349" i="2"/>
  <c r="K350" i="2"/>
  <c r="K351" i="2"/>
  <c r="K352" i="2"/>
  <c r="K353" i="2"/>
  <c r="K354" i="2"/>
  <c r="K355" i="2"/>
  <c r="K356" i="2"/>
  <c r="K357" i="2"/>
  <c r="K358" i="2"/>
  <c r="L358" i="2" s="1"/>
  <c r="K359" i="2"/>
  <c r="L359" i="2" s="1"/>
  <c r="K360" i="2"/>
  <c r="K361" i="2"/>
  <c r="L361" i="2" s="1"/>
  <c r="K362" i="2"/>
  <c r="L362" i="2" s="1"/>
  <c r="K363" i="2"/>
  <c r="K364" i="2"/>
  <c r="K365" i="2"/>
  <c r="L365" i="2" s="1"/>
  <c r="K366" i="2"/>
  <c r="L366" i="2" s="1"/>
  <c r="K367" i="2"/>
  <c r="L367" i="2" s="1"/>
  <c r="K368" i="2"/>
  <c r="L368" i="2" s="1"/>
  <c r="K369" i="2"/>
  <c r="L369" i="2" s="1"/>
  <c r="K370" i="2"/>
  <c r="L370" i="2" s="1"/>
  <c r="K371" i="2"/>
  <c r="L371" i="2" s="1"/>
  <c r="K372" i="2"/>
  <c r="L372" i="2" s="1"/>
  <c r="K373" i="2"/>
  <c r="K374" i="2"/>
  <c r="K375" i="2"/>
  <c r="K376" i="2"/>
  <c r="K377" i="2"/>
  <c r="K378" i="2"/>
  <c r="K379" i="2"/>
  <c r="L379" i="2" s="1"/>
  <c r="K380" i="2"/>
  <c r="L380" i="2" s="1"/>
  <c r="K381" i="2"/>
  <c r="L381" i="2" s="1"/>
  <c r="K382" i="2"/>
  <c r="L382" i="2" s="1"/>
  <c r="K383" i="2"/>
  <c r="L383" i="2" s="1"/>
  <c r="K384" i="2"/>
  <c r="L384" i="2" s="1"/>
  <c r="K385" i="2"/>
  <c r="L385" i="2" s="1"/>
  <c r="K386" i="2"/>
  <c r="K387" i="2"/>
  <c r="K388" i="2"/>
  <c r="K389" i="2"/>
  <c r="K390" i="2"/>
  <c r="K391" i="2"/>
  <c r="K392" i="2"/>
  <c r="L392" i="2" s="1"/>
  <c r="K393" i="2"/>
  <c r="K394" i="2"/>
  <c r="L394" i="2" s="1"/>
  <c r="K395" i="2"/>
  <c r="L395" i="2" s="1"/>
  <c r="K396" i="2"/>
  <c r="L396" i="2" s="1"/>
  <c r="K397" i="2"/>
  <c r="L397" i="2" s="1"/>
  <c r="K398" i="2"/>
  <c r="L398" i="2" s="1"/>
  <c r="K399" i="2"/>
  <c r="L399" i="2" s="1"/>
  <c r="K400" i="2"/>
  <c r="L400" i="2" s="1"/>
  <c r="K401" i="2"/>
  <c r="L401" i="2" s="1"/>
  <c r="K402" i="2"/>
  <c r="L402" i="2" s="1"/>
  <c r="K403" i="2"/>
  <c r="L403" i="2" s="1"/>
  <c r="K404" i="2"/>
  <c r="L404" i="2" s="1"/>
  <c r="K405" i="2"/>
  <c r="L405" i="2" s="1"/>
  <c r="K406" i="2"/>
  <c r="K407" i="2"/>
  <c r="L407" i="2" s="1"/>
  <c r="K408" i="2"/>
  <c r="K409" i="2"/>
  <c r="K410" i="2"/>
  <c r="L410" i="2" s="1"/>
  <c r="K411" i="2"/>
  <c r="L411" i="2" s="1"/>
  <c r="K412" i="2"/>
  <c r="K413" i="2"/>
  <c r="K414" i="2"/>
  <c r="L414" i="2" s="1"/>
  <c r="K415" i="2"/>
  <c r="K416" i="2"/>
  <c r="K417" i="2"/>
  <c r="K418" i="2"/>
  <c r="K419" i="2"/>
  <c r="L419" i="2" s="1"/>
  <c r="K420" i="2"/>
  <c r="L420" i="2" s="1"/>
  <c r="K421" i="2"/>
  <c r="L421" i="2" s="1"/>
  <c r="K422" i="2"/>
  <c r="L422" i="2" s="1"/>
  <c r="K423" i="2"/>
  <c r="L423" i="2" s="1"/>
  <c r="K424" i="2"/>
  <c r="L424" i="2" s="1"/>
  <c r="K425" i="2"/>
  <c r="L425" i="2" s="1"/>
  <c r="K426" i="2"/>
  <c r="L426" i="2" s="1"/>
  <c r="K427" i="2"/>
  <c r="L427" i="2" s="1"/>
  <c r="K428" i="2"/>
  <c r="L428" i="2" s="1"/>
  <c r="K429" i="2"/>
  <c r="L429" i="2" s="1"/>
  <c r="K430" i="2"/>
  <c r="L430" i="2" s="1"/>
  <c r="K431" i="2"/>
  <c r="L431" i="2" s="1"/>
  <c r="K432" i="2"/>
  <c r="K433" i="2"/>
  <c r="K434" i="2"/>
  <c r="K435" i="2"/>
  <c r="K436" i="2"/>
  <c r="L436" i="2" s="1"/>
  <c r="K437" i="2"/>
  <c r="K438" i="2"/>
  <c r="K439" i="2"/>
  <c r="L439" i="2" s="1"/>
  <c r="K440" i="2"/>
  <c r="L440" i="2" s="1"/>
  <c r="K441" i="2"/>
  <c r="L441" i="2" s="1"/>
  <c r="K442" i="2"/>
  <c r="L442" i="2" s="1"/>
  <c r="K443" i="2"/>
  <c r="L443" i="2" s="1"/>
  <c r="K444" i="2"/>
  <c r="L444" i="2" s="1"/>
  <c r="K445" i="2"/>
  <c r="L445" i="2" s="1"/>
  <c r="K446" i="2"/>
  <c r="L446" i="2" s="1"/>
  <c r="K447" i="2"/>
  <c r="L447" i="2" s="1"/>
  <c r="K448" i="2"/>
  <c r="L448" i="2" s="1"/>
  <c r="K449" i="2"/>
  <c r="L449" i="2" s="1"/>
  <c r="K450" i="2"/>
  <c r="L450" i="2" s="1"/>
  <c r="K451" i="2"/>
  <c r="L451" i="2" s="1"/>
  <c r="K452" i="2"/>
  <c r="L452" i="2" s="1"/>
  <c r="K453" i="2"/>
  <c r="L453" i="2" s="1"/>
  <c r="K454" i="2"/>
  <c r="L454" i="2" s="1"/>
  <c r="K455" i="2"/>
  <c r="K456" i="2"/>
  <c r="K457" i="2"/>
  <c r="K458" i="2"/>
  <c r="L458" i="2" s="1"/>
  <c r="K459" i="2"/>
  <c r="L459" i="2" s="1"/>
  <c r="K460" i="2"/>
  <c r="L460" i="2" s="1"/>
  <c r="K461" i="2"/>
  <c r="L461" i="2" s="1"/>
  <c r="K462" i="2"/>
  <c r="L462" i="2" s="1"/>
  <c r="K463" i="2"/>
  <c r="L463" i="2" s="1"/>
  <c r="K464" i="2"/>
  <c r="L464" i="2" s="1"/>
  <c r="K465" i="2"/>
  <c r="L465" i="2" s="1"/>
  <c r="K466" i="2"/>
  <c r="K467" i="2"/>
  <c r="K468" i="2"/>
  <c r="K469" i="2"/>
  <c r="K470" i="2"/>
  <c r="L470" i="2" s="1"/>
  <c r="K471" i="2"/>
  <c r="L471" i="2" s="1"/>
  <c r="K472" i="2"/>
  <c r="K473" i="2"/>
  <c r="L473" i="2" s="1"/>
  <c r="K474" i="2"/>
  <c r="K475" i="2"/>
  <c r="K476" i="2"/>
  <c r="K477" i="2"/>
  <c r="L477" i="2" s="1"/>
  <c r="K478" i="2"/>
  <c r="L478" i="2" s="1"/>
  <c r="K479" i="2"/>
  <c r="L479" i="2" s="1"/>
  <c r="K480" i="2"/>
  <c r="L480" i="2" s="1"/>
  <c r="K481" i="2"/>
  <c r="L481" i="2" s="1"/>
  <c r="K482" i="2"/>
  <c r="L482" i="2" s="1"/>
  <c r="K483" i="2"/>
  <c r="L483" i="2" s="1"/>
  <c r="K484" i="2"/>
  <c r="L484" i="2" s="1"/>
  <c r="K485" i="2"/>
  <c r="L485" i="2" s="1"/>
  <c r="K486" i="2"/>
  <c r="L486" i="2" s="1"/>
  <c r="K487" i="2"/>
  <c r="K488" i="2"/>
  <c r="K489" i="2"/>
  <c r="L489" i="2" s="1"/>
  <c r="K490" i="2"/>
  <c r="L490" i="2" s="1"/>
  <c r="K491" i="2"/>
  <c r="K492" i="2"/>
  <c r="L492" i="2" s="1"/>
  <c r="K493" i="2"/>
  <c r="L493" i="2" s="1"/>
  <c r="K494" i="2"/>
  <c r="K495" i="2"/>
  <c r="L495" i="2" s="1"/>
  <c r="K496" i="2"/>
  <c r="K497" i="2"/>
  <c r="K498" i="2"/>
  <c r="K499" i="2"/>
  <c r="L499" i="2" s="1"/>
  <c r="K500" i="2"/>
  <c r="L500" i="2" s="1"/>
  <c r="K501" i="2"/>
  <c r="L501" i="2" s="1"/>
  <c r="K502" i="2"/>
  <c r="L502" i="2" s="1"/>
  <c r="K503" i="2"/>
  <c r="L503" i="2" s="1"/>
  <c r="K504" i="2"/>
  <c r="L504" i="2" s="1"/>
  <c r="K505" i="2"/>
  <c r="L505" i="2" s="1"/>
  <c r="K506" i="2"/>
  <c r="L506" i="2" s="1"/>
  <c r="K507" i="2"/>
  <c r="L507" i="2" s="1"/>
  <c r="K508" i="2"/>
  <c r="L508" i="2" s="1"/>
  <c r="K509" i="2"/>
  <c r="L509" i="2" s="1"/>
  <c r="K510" i="2"/>
  <c r="L510" i="2" s="1"/>
  <c r="K511" i="2"/>
  <c r="L511" i="2" s="1"/>
  <c r="K512" i="2"/>
  <c r="L512" i="2" s="1"/>
  <c r="K513" i="2"/>
  <c r="K514" i="2"/>
  <c r="L514" i="2" s="1"/>
  <c r="K515" i="2"/>
  <c r="L515" i="2" s="1"/>
  <c r="K516" i="2"/>
  <c r="K517" i="2"/>
  <c r="L517" i="2" s="1"/>
  <c r="K518" i="2"/>
  <c r="K519" i="2"/>
  <c r="K520" i="2"/>
  <c r="K521" i="2"/>
  <c r="K522" i="2"/>
  <c r="L522" i="2" s="1"/>
  <c r="K523" i="2"/>
  <c r="K524" i="2"/>
  <c r="K525" i="2"/>
  <c r="L525" i="2" s="1"/>
  <c r="K526" i="2"/>
  <c r="L526" i="2" s="1"/>
  <c r="K527" i="2"/>
  <c r="K528" i="2"/>
  <c r="L528" i="2" s="1"/>
  <c r="K529" i="2"/>
  <c r="L529" i="2" s="1"/>
  <c r="K530" i="2"/>
  <c r="K531" i="2"/>
  <c r="L531" i="2" s="1"/>
  <c r="K532" i="2"/>
  <c r="L532" i="2" s="1"/>
  <c r="K533" i="2"/>
  <c r="L533" i="2" s="1"/>
  <c r="K534" i="2"/>
  <c r="L534" i="2" s="1"/>
  <c r="K535" i="2"/>
  <c r="L535" i="2" s="1"/>
  <c r="K536" i="2"/>
  <c r="L536" i="2" s="1"/>
  <c r="K537" i="2"/>
  <c r="L537" i="2" s="1"/>
  <c r="K538" i="2"/>
  <c r="L538" i="2" s="1"/>
  <c r="K539" i="2"/>
  <c r="L539" i="2" s="1"/>
  <c r="K540" i="2"/>
  <c r="L540" i="2" s="1"/>
  <c r="K541" i="2"/>
  <c r="L541" i="2" s="1"/>
  <c r="K542" i="2"/>
  <c r="L542" i="2" s="1"/>
  <c r="K543" i="2"/>
  <c r="L543" i="2" s="1"/>
  <c r="K544" i="2"/>
  <c r="L544" i="2" s="1"/>
  <c r="K545" i="2"/>
  <c r="L545" i="2" s="1"/>
  <c r="K546" i="2"/>
  <c r="K547" i="2"/>
  <c r="K548" i="2"/>
  <c r="L548" i="2" s="1"/>
  <c r="K549" i="2"/>
  <c r="K550" i="2"/>
  <c r="K551" i="2"/>
  <c r="K552" i="2"/>
  <c r="K553" i="2"/>
  <c r="K554" i="2"/>
  <c r="K555" i="2"/>
  <c r="K556" i="2"/>
  <c r="K557" i="2"/>
  <c r="K558" i="2"/>
  <c r="L558" i="2" s="1"/>
  <c r="K559" i="2"/>
  <c r="L559" i="2" s="1"/>
  <c r="K560" i="2"/>
  <c r="L560" i="2" s="1"/>
  <c r="K561" i="2"/>
  <c r="L561" i="2" s="1"/>
  <c r="K562" i="2"/>
  <c r="L562" i="2" s="1"/>
  <c r="K563" i="2"/>
  <c r="L563" i="2" s="1"/>
  <c r="K564" i="2"/>
  <c r="L564" i="2" s="1"/>
  <c r="K565" i="2"/>
  <c r="L565" i="2" s="1"/>
  <c r="K566" i="2"/>
  <c r="L566" i="2" s="1"/>
  <c r="K567" i="2"/>
  <c r="L567" i="2" s="1"/>
  <c r="K568" i="2"/>
  <c r="L568" i="2" s="1"/>
  <c r="K569" i="2"/>
  <c r="L569" i="2" s="1"/>
  <c r="K570" i="2"/>
  <c r="L570" i="2" s="1"/>
  <c r="K571" i="2"/>
  <c r="K572" i="2"/>
  <c r="K573" i="2"/>
  <c r="K574" i="2"/>
  <c r="K575" i="2"/>
  <c r="K576" i="2"/>
  <c r="K577" i="2"/>
  <c r="K578" i="2"/>
  <c r="K579" i="2"/>
  <c r="L579" i="2" s="1"/>
  <c r="K580" i="2"/>
  <c r="L580" i="2" s="1"/>
  <c r="K581" i="2"/>
  <c r="L581" i="2" s="1"/>
  <c r="K582" i="2"/>
  <c r="L582" i="2" s="1"/>
  <c r="K583" i="2"/>
  <c r="L583" i="2" s="1"/>
  <c r="K584" i="2"/>
  <c r="L584" i="2" s="1"/>
  <c r="K585" i="2"/>
  <c r="L585" i="2" s="1"/>
  <c r="K586" i="2"/>
  <c r="K587" i="2"/>
  <c r="K588" i="2"/>
  <c r="K589" i="2"/>
  <c r="L589" i="2" s="1"/>
  <c r="K590" i="2"/>
  <c r="L590" i="2" s="1"/>
  <c r="K591" i="2"/>
  <c r="L591" i="2" s="1"/>
  <c r="K592" i="2"/>
  <c r="L592" i="2" s="1"/>
  <c r="K593" i="2"/>
  <c r="L593" i="2" s="1"/>
  <c r="K594" i="2"/>
  <c r="K595" i="2"/>
  <c r="K596" i="2"/>
  <c r="K597" i="2"/>
  <c r="K598" i="2"/>
  <c r="K599" i="2"/>
  <c r="L599" i="2" s="1"/>
  <c r="K600" i="2"/>
  <c r="L600" i="2" s="1"/>
  <c r="K601" i="2"/>
  <c r="L601" i="2" s="1"/>
  <c r="K602" i="2"/>
  <c r="L602" i="2" s="1"/>
  <c r="K603" i="2"/>
  <c r="L603" i="2" s="1"/>
  <c r="K604" i="2"/>
  <c r="L604" i="2" s="1"/>
  <c r="K605" i="2"/>
  <c r="L605" i="2" s="1"/>
  <c r="K606" i="2"/>
  <c r="K607" i="2"/>
  <c r="L607" i="2" s="1"/>
  <c r="K608" i="2"/>
  <c r="K609" i="2"/>
  <c r="L609" i="2" s="1"/>
  <c r="K610" i="2"/>
  <c r="L610" i="2" s="1"/>
  <c r="K611" i="2"/>
  <c r="K612" i="2"/>
  <c r="L612" i="2" s="1"/>
  <c r="K613" i="2"/>
  <c r="K614" i="2"/>
  <c r="L614" i="2" s="1"/>
  <c r="K615" i="2"/>
  <c r="K616" i="2"/>
  <c r="L616" i="2" s="1"/>
  <c r="K617" i="2"/>
  <c r="L617" i="2" s="1"/>
  <c r="K618" i="2"/>
  <c r="L618" i="2" s="1"/>
  <c r="K619" i="2"/>
  <c r="L619" i="2" s="1"/>
  <c r="K620" i="2"/>
  <c r="L620" i="2" s="1"/>
  <c r="K621" i="2"/>
  <c r="L621" i="2" s="1"/>
  <c r="K622" i="2"/>
  <c r="L622" i="2" s="1"/>
  <c r="K623" i="2"/>
  <c r="L623" i="2" s="1"/>
  <c r="K624" i="2"/>
  <c r="L624" i="2" s="1"/>
  <c r="K625" i="2"/>
  <c r="L625" i="2" s="1"/>
  <c r="K626" i="2"/>
  <c r="L626" i="2" s="1"/>
  <c r="K627" i="2"/>
  <c r="L627" i="2" s="1"/>
  <c r="K628" i="2"/>
  <c r="K629" i="2"/>
  <c r="L629" i="2" s="1"/>
  <c r="K630" i="2"/>
  <c r="K631" i="2"/>
  <c r="K632" i="2"/>
  <c r="K633" i="2"/>
  <c r="K634" i="2"/>
  <c r="K635" i="2"/>
  <c r="K636" i="2"/>
  <c r="L636" i="2" s="1"/>
  <c r="K637" i="2"/>
  <c r="K638" i="2"/>
  <c r="K639" i="2"/>
  <c r="L639" i="2" s="1"/>
  <c r="K640" i="2"/>
  <c r="L640" i="2" s="1"/>
  <c r="K641" i="2"/>
  <c r="L641" i="2" s="1"/>
  <c r="K642" i="2"/>
  <c r="L642" i="2" s="1"/>
  <c r="K643" i="2"/>
  <c r="L643" i="2" s="1"/>
  <c r="K644" i="2"/>
  <c r="L644" i="2" s="1"/>
  <c r="K645" i="2"/>
  <c r="L645" i="2" s="1"/>
  <c r="K646" i="2"/>
  <c r="L646" i="2" s="1"/>
  <c r="K647" i="2"/>
  <c r="L647" i="2" s="1"/>
  <c r="K648" i="2"/>
  <c r="L648" i="2" s="1"/>
  <c r="K649" i="2"/>
  <c r="L649" i="2" s="1"/>
  <c r="K650" i="2"/>
  <c r="L650" i="2" s="1"/>
  <c r="K651" i="2"/>
  <c r="L651" i="2" s="1"/>
  <c r="K652" i="2"/>
  <c r="L652" i="2" s="1"/>
  <c r="K653" i="2"/>
  <c r="K654" i="2"/>
  <c r="K655" i="2"/>
  <c r="K656" i="2"/>
  <c r="K657" i="2"/>
  <c r="K658" i="2"/>
  <c r="L658" i="2" s="1"/>
  <c r="K659" i="2"/>
  <c r="L659" i="2" s="1"/>
  <c r="K660" i="2"/>
  <c r="L660" i="2" s="1"/>
  <c r="K661" i="2"/>
  <c r="L661" i="2" s="1"/>
  <c r="K662" i="2"/>
  <c r="L662" i="2" s="1"/>
  <c r="K663" i="2"/>
  <c r="L663" i="2" s="1"/>
  <c r="K664" i="2"/>
  <c r="L664" i="2" s="1"/>
  <c r="K665" i="2"/>
  <c r="L665" i="2" s="1"/>
  <c r="K666" i="2"/>
  <c r="K667" i="2"/>
  <c r="K668" i="2"/>
  <c r="K669" i="2"/>
  <c r="K670" i="2"/>
  <c r="L670" i="2" s="1"/>
  <c r="K671" i="2"/>
  <c r="L671" i="2" s="1"/>
  <c r="K672" i="2"/>
  <c r="L672" i="2" s="1"/>
  <c r="K673" i="2"/>
  <c r="L673" i="2" s="1"/>
  <c r="K674" i="2"/>
  <c r="L674" i="2" s="1"/>
  <c r="K675" i="2"/>
  <c r="L675" i="2" s="1"/>
  <c r="K676" i="2"/>
  <c r="L676" i="2" s="1"/>
  <c r="K677" i="2"/>
  <c r="L677" i="2" s="1"/>
  <c r="K678" i="2"/>
  <c r="L678" i="2" s="1"/>
  <c r="K679" i="2"/>
  <c r="K680" i="2"/>
  <c r="L680" i="2" s="1"/>
  <c r="K681" i="2"/>
  <c r="K682" i="2"/>
  <c r="L682" i="2" s="1"/>
  <c r="K683" i="2"/>
  <c r="L683" i="2" s="1"/>
  <c r="K684" i="2"/>
  <c r="L684" i="2" s="1"/>
  <c r="K685" i="2"/>
  <c r="L685" i="2" s="1"/>
  <c r="K686" i="2"/>
  <c r="K687" i="2"/>
  <c r="K688" i="2"/>
  <c r="K689" i="2"/>
  <c r="L689" i="2" s="1"/>
  <c r="K690" i="2"/>
  <c r="L690" i="2" s="1"/>
  <c r="K691" i="2"/>
  <c r="K692" i="2"/>
  <c r="L692" i="2" s="1"/>
  <c r="K693" i="2"/>
  <c r="L693" i="2" s="1"/>
  <c r="K694" i="2"/>
  <c r="K695" i="2"/>
  <c r="L695" i="2" s="1"/>
  <c r="K696" i="2"/>
  <c r="K697" i="2"/>
  <c r="K698" i="2"/>
  <c r="K699" i="2"/>
  <c r="L699" i="2" s="1"/>
  <c r="K700" i="2"/>
  <c r="L700" i="2" s="1"/>
  <c r="K701" i="2"/>
  <c r="L701" i="2" s="1"/>
  <c r="K702" i="2"/>
  <c r="L702" i="2" s="1"/>
  <c r="K703" i="2"/>
  <c r="L703" i="2" s="1"/>
  <c r="K704" i="2"/>
  <c r="L704" i="2" s="1"/>
  <c r="K705" i="2"/>
  <c r="L705" i="2" s="1"/>
  <c r="K706" i="2"/>
  <c r="L706" i="2" s="1"/>
  <c r="K707" i="2"/>
  <c r="L707" i="2" s="1"/>
  <c r="K708" i="2"/>
  <c r="K709" i="2"/>
  <c r="K710" i="2"/>
  <c r="K711" i="2"/>
  <c r="K712" i="2"/>
  <c r="K713" i="2"/>
  <c r="K714" i="2"/>
  <c r="L714" i="2" s="1"/>
  <c r="K715" i="2"/>
  <c r="L715" i="2" s="1"/>
  <c r="K716" i="2"/>
  <c r="K717" i="2"/>
  <c r="L717" i="2" s="1"/>
  <c r="K718" i="2"/>
  <c r="K719" i="2"/>
  <c r="K720" i="2"/>
  <c r="K721" i="2"/>
  <c r="L721" i="2" s="1"/>
  <c r="K722" i="2"/>
  <c r="L722" i="2" s="1"/>
  <c r="K723" i="2"/>
  <c r="L723" i="2" s="1"/>
  <c r="K724" i="2"/>
  <c r="L724" i="2" s="1"/>
  <c r="K725" i="2"/>
  <c r="L725" i="2" s="1"/>
  <c r="K726" i="2"/>
  <c r="L726" i="2" s="1"/>
  <c r="K727" i="2"/>
  <c r="L727" i="2" s="1"/>
  <c r="K728" i="2"/>
  <c r="L728" i="2" s="1"/>
  <c r="K729" i="2"/>
  <c r="L729" i="2" s="1"/>
  <c r="K730" i="2"/>
  <c r="L730" i="2" s="1"/>
  <c r="K731" i="2"/>
  <c r="L731" i="2" s="1"/>
  <c r="K732" i="2"/>
  <c r="L732" i="2" s="1"/>
  <c r="K733" i="2"/>
  <c r="K734" i="2"/>
  <c r="K735" i="2"/>
  <c r="K736" i="2"/>
  <c r="L736" i="2" s="1"/>
  <c r="K737" i="2"/>
  <c r="L737" i="2" s="1"/>
  <c r="K738" i="2"/>
  <c r="K739" i="2"/>
  <c r="L739" i="2" s="1"/>
  <c r="K740" i="2"/>
  <c r="L740" i="2" s="1"/>
  <c r="K741" i="2"/>
  <c r="L741" i="2" s="1"/>
  <c r="K742" i="2"/>
  <c r="L742" i="2" s="1"/>
  <c r="K743" i="2"/>
  <c r="L743" i="2" s="1"/>
  <c r="K744" i="2"/>
  <c r="L744" i="2" s="1"/>
  <c r="K745" i="2"/>
  <c r="L745" i="2" s="1"/>
  <c r="K746" i="2"/>
  <c r="K747" i="2"/>
  <c r="K748" i="2"/>
  <c r="L748" i="2" s="1"/>
  <c r="K749" i="2"/>
  <c r="K750" i="2"/>
  <c r="K751" i="2"/>
  <c r="K752" i="2"/>
  <c r="K753" i="2"/>
  <c r="K754" i="2"/>
  <c r="L754" i="2" s="1"/>
  <c r="K755" i="2"/>
  <c r="L755" i="2" s="1"/>
  <c r="K756" i="2"/>
  <c r="L756" i="2" s="1"/>
  <c r="K757" i="2"/>
  <c r="L757" i="2" s="1"/>
  <c r="K758" i="2"/>
  <c r="L758" i="2" s="1"/>
  <c r="K759" i="2"/>
  <c r="L759" i="2" s="1"/>
  <c r="K760" i="2"/>
  <c r="L760" i="2" s="1"/>
  <c r="K761" i="2"/>
  <c r="L761" i="2" s="1"/>
  <c r="K762" i="2"/>
  <c r="L762" i="2" s="1"/>
  <c r="K763" i="2"/>
  <c r="L763" i="2" s="1"/>
  <c r="K764" i="2"/>
  <c r="L764" i="2" s="1"/>
  <c r="K765" i="2"/>
  <c r="L765" i="2" s="1"/>
  <c r="K766" i="2"/>
  <c r="K767" i="2"/>
  <c r="K768" i="2"/>
  <c r="K769" i="2"/>
  <c r="L769" i="2" s="1"/>
  <c r="K770" i="2"/>
  <c r="L770" i="2" s="1"/>
  <c r="K771" i="2"/>
  <c r="L771" i="2" s="1"/>
  <c r="K772" i="2"/>
  <c r="K773" i="2"/>
  <c r="K774" i="2"/>
  <c r="K775" i="2"/>
  <c r="K776" i="2"/>
  <c r="K777" i="2"/>
  <c r="K778" i="2"/>
  <c r="K779" i="2"/>
  <c r="L779" i="2" s="1"/>
  <c r="K780" i="2"/>
  <c r="L780" i="2" s="1"/>
  <c r="K781" i="2"/>
  <c r="L781" i="2" s="1"/>
  <c r="K782" i="2"/>
  <c r="L782" i="2" s="1"/>
  <c r="K783" i="2"/>
  <c r="L783" i="2" s="1"/>
  <c r="K784" i="2"/>
  <c r="L784" i="2" s="1"/>
  <c r="K785" i="2"/>
  <c r="L785" i="2" s="1"/>
  <c r="K786" i="2"/>
  <c r="L786" i="2" s="1"/>
  <c r="K787" i="2"/>
  <c r="L787" i="2" s="1"/>
  <c r="K788" i="2"/>
  <c r="L788" i="2" s="1"/>
  <c r="K789" i="2"/>
  <c r="L789" i="2" s="1"/>
  <c r="K790" i="2"/>
  <c r="L790" i="2" s="1"/>
  <c r="K791" i="2"/>
  <c r="K792" i="2"/>
  <c r="L792" i="2" s="1"/>
  <c r="K793" i="2"/>
  <c r="K794" i="2"/>
  <c r="K795" i="2"/>
  <c r="K796" i="2"/>
  <c r="K797" i="2"/>
  <c r="K798" i="2"/>
  <c r="K799" i="2"/>
  <c r="K800" i="2"/>
  <c r="K801" i="2"/>
  <c r="K802" i="2"/>
  <c r="L802" i="2" s="1"/>
  <c r="K803" i="2"/>
  <c r="L803" i="2" s="1"/>
  <c r="K804" i="2"/>
  <c r="L804" i="2" s="1"/>
  <c r="K805" i="2"/>
  <c r="L805" i="2" s="1"/>
  <c r="K806" i="2"/>
  <c r="L806" i="2" s="1"/>
  <c r="K807" i="2"/>
  <c r="L807" i="2" s="1"/>
  <c r="K808" i="2"/>
  <c r="L808" i="2" s="1"/>
  <c r="K809" i="2"/>
  <c r="K810" i="2"/>
  <c r="L810" i="2" s="1"/>
  <c r="K811" i="2"/>
  <c r="L811" i="2" s="1"/>
  <c r="K812" i="2"/>
  <c r="L812" i="2" s="1"/>
  <c r="K813" i="2"/>
  <c r="L813" i="2" s="1"/>
  <c r="K814" i="2"/>
  <c r="L814" i="2" s="1"/>
  <c r="K815" i="2"/>
  <c r="L815" i="2" s="1"/>
  <c r="K816" i="2"/>
  <c r="K817" i="2"/>
  <c r="K818" i="2"/>
  <c r="K819" i="2"/>
  <c r="L819" i="2" s="1"/>
  <c r="K820" i="2"/>
  <c r="L820" i="2" s="1"/>
  <c r="K821" i="2"/>
  <c r="L821" i="2" s="1"/>
  <c r="K822" i="2"/>
  <c r="L822" i="2" s="1"/>
  <c r="K823" i="2"/>
  <c r="L823" i="2" s="1"/>
  <c r="K824" i="2"/>
  <c r="L824" i="2" s="1"/>
  <c r="K825" i="2"/>
  <c r="L825" i="2" s="1"/>
  <c r="K826" i="2"/>
  <c r="L826" i="2" s="1"/>
  <c r="K827" i="2"/>
  <c r="L827" i="2" s="1"/>
  <c r="K828" i="2"/>
  <c r="K829" i="2"/>
  <c r="L829" i="2" s="1"/>
  <c r="K830" i="2"/>
  <c r="K831" i="2"/>
  <c r="K832" i="2"/>
  <c r="K833" i="2"/>
  <c r="K834" i="2"/>
  <c r="K835" i="2"/>
  <c r="K836" i="2"/>
  <c r="L836" i="2" s="1"/>
  <c r="K837" i="2"/>
  <c r="K838" i="2"/>
  <c r="L838" i="2" s="1"/>
  <c r="K839" i="2"/>
  <c r="L839" i="2" s="1"/>
  <c r="K840" i="2"/>
  <c r="L840" i="2" s="1"/>
  <c r="K841" i="2"/>
  <c r="L841" i="2" s="1"/>
  <c r="K842" i="2"/>
  <c r="L842" i="2" s="1"/>
  <c r="K843" i="2"/>
  <c r="L843" i="2" s="1"/>
  <c r="K844" i="2"/>
  <c r="L844" i="2" s="1"/>
  <c r="K845" i="2"/>
  <c r="L845" i="2" s="1"/>
  <c r="K846" i="2"/>
  <c r="L846" i="2" s="1"/>
  <c r="K847" i="2"/>
  <c r="L847" i="2" s="1"/>
  <c r="K848" i="2"/>
  <c r="L848" i="2" s="1"/>
  <c r="K849" i="2"/>
  <c r="L849" i="2" s="1"/>
  <c r="K850" i="2"/>
  <c r="K851" i="2"/>
  <c r="L851" i="2" s="1"/>
  <c r="K852" i="2"/>
  <c r="L852" i="2" s="1"/>
  <c r="K853" i="2"/>
  <c r="K854" i="2"/>
  <c r="K855" i="2"/>
  <c r="K856" i="2"/>
  <c r="K857" i="2"/>
  <c r="K858" i="2"/>
  <c r="L858" i="2" s="1"/>
  <c r="K859" i="2"/>
  <c r="K860" i="2"/>
  <c r="K861" i="2"/>
  <c r="K862" i="2"/>
  <c r="L862" i="2" s="1"/>
  <c r="K863" i="2"/>
  <c r="L863" i="2" s="1"/>
  <c r="K864" i="2"/>
  <c r="L864" i="2" s="1"/>
  <c r="K865" i="2"/>
  <c r="L865" i="2" s="1"/>
  <c r="K866" i="2"/>
  <c r="L866" i="2" s="1"/>
  <c r="K867" i="2"/>
  <c r="L867" i="2" s="1"/>
  <c r="K868" i="2"/>
  <c r="L868" i="2" s="1"/>
  <c r="K869" i="2"/>
  <c r="L869" i="2" s="1"/>
  <c r="K870" i="2"/>
  <c r="L870" i="2" s="1"/>
  <c r="K871" i="2"/>
  <c r="L871" i="2" s="1"/>
  <c r="K872" i="2"/>
  <c r="L872" i="2" s="1"/>
  <c r="K873" i="2"/>
  <c r="L873" i="2" s="1"/>
  <c r="K874" i="2"/>
  <c r="K875" i="2"/>
  <c r="K876" i="2"/>
  <c r="K877" i="2"/>
  <c r="K878" i="2"/>
  <c r="K879" i="2"/>
  <c r="L879" i="2" s="1"/>
  <c r="K880" i="2"/>
  <c r="L880" i="2" s="1"/>
  <c r="K881" i="2"/>
  <c r="L881" i="2" s="1"/>
  <c r="K882" i="2"/>
  <c r="L882" i="2" s="1"/>
  <c r="K883" i="2"/>
  <c r="L883" i="2" s="1"/>
  <c r="K884" i="2"/>
  <c r="L884" i="2" s="1"/>
  <c r="K885" i="2"/>
  <c r="L885" i="2" s="1"/>
  <c r="K886" i="2"/>
  <c r="K887" i="2"/>
  <c r="L887" i="2" s="1"/>
  <c r="K888" i="2"/>
  <c r="L888" i="2" s="1"/>
  <c r="K889" i="2"/>
  <c r="K890" i="2"/>
  <c r="K891" i="2"/>
  <c r="L891" i="2" s="1"/>
  <c r="K892" i="2"/>
  <c r="L892" i="2" s="1"/>
  <c r="K893" i="2"/>
  <c r="L893" i="2" s="1"/>
  <c r="K894" i="2"/>
  <c r="L894" i="2" s="1"/>
  <c r="K895" i="2"/>
  <c r="L895" i="2" s="1"/>
  <c r="K896" i="2"/>
  <c r="L896" i="2" s="1"/>
  <c r="K897" i="2"/>
  <c r="L897" i="2" s="1"/>
  <c r="K898" i="2"/>
  <c r="L898" i="2" s="1"/>
  <c r="K899" i="2"/>
  <c r="L899" i="2" s="1"/>
  <c r="K900" i="2"/>
  <c r="L900" i="2" s="1"/>
  <c r="K901" i="2"/>
  <c r="L901" i="2" s="1"/>
  <c r="K902" i="2"/>
  <c r="L902" i="2" s="1"/>
  <c r="K903" i="2"/>
  <c r="L903" i="2" s="1"/>
  <c r="K904" i="2"/>
  <c r="L904" i="2" s="1"/>
  <c r="K905" i="2"/>
  <c r="L905" i="2" s="1"/>
  <c r="K906" i="2"/>
  <c r="K907" i="2"/>
  <c r="K908" i="2"/>
  <c r="K909" i="2"/>
  <c r="K910" i="2"/>
  <c r="K911" i="2"/>
  <c r="K912" i="2"/>
  <c r="K913" i="2"/>
  <c r="K914" i="2"/>
  <c r="L914" i="2" s="1"/>
  <c r="K915" i="2"/>
  <c r="L915" i="2" s="1"/>
  <c r="K916" i="2"/>
  <c r="K917" i="2"/>
  <c r="L917" i="2" s="1"/>
  <c r="K918" i="2"/>
  <c r="K919" i="2"/>
  <c r="L919" i="2" s="1"/>
  <c r="K920" i="2"/>
  <c r="L920" i="2" s="1"/>
  <c r="K921" i="2"/>
  <c r="L921" i="2" s="1"/>
  <c r="K922" i="2"/>
  <c r="L922" i="2" s="1"/>
  <c r="K923" i="2"/>
  <c r="L923" i="2" s="1"/>
  <c r="K924" i="2"/>
  <c r="L924" i="2" s="1"/>
  <c r="K925" i="2"/>
  <c r="L925" i="2" s="1"/>
  <c r="K926" i="2"/>
  <c r="L926" i="2" s="1"/>
  <c r="K927" i="2"/>
  <c r="L927" i="2" s="1"/>
  <c r="K928" i="2"/>
  <c r="L928" i="2" s="1"/>
  <c r="K929" i="2"/>
  <c r="L929" i="2" s="1"/>
  <c r="K930" i="2"/>
  <c r="K931" i="2"/>
  <c r="K932" i="2"/>
  <c r="K933" i="2"/>
  <c r="K934" i="2"/>
  <c r="K935" i="2"/>
  <c r="K936" i="2"/>
  <c r="L936" i="2" s="1"/>
  <c r="K937" i="2"/>
  <c r="L937" i="2" s="1"/>
  <c r="K938" i="2"/>
  <c r="K939" i="2"/>
  <c r="L939" i="2" s="1"/>
  <c r="K940" i="2"/>
  <c r="K941" i="2"/>
  <c r="K942" i="2"/>
  <c r="L942" i="2" s="1"/>
  <c r="K943" i="2"/>
  <c r="L943" i="2" s="1"/>
  <c r="K944" i="2"/>
  <c r="L944" i="2" s="1"/>
  <c r="K945" i="2"/>
  <c r="L945" i="2" s="1"/>
  <c r="K946" i="2"/>
  <c r="L946" i="2" s="1"/>
  <c r="K947" i="2"/>
  <c r="L947" i="2" s="1"/>
  <c r="K948" i="2"/>
  <c r="L948" i="2" s="1"/>
  <c r="K949" i="2"/>
  <c r="L949" i="2" s="1"/>
  <c r="K950" i="2"/>
  <c r="L950" i="2" s="1"/>
  <c r="K951" i="2"/>
  <c r="L951" i="2" s="1"/>
  <c r="K952" i="2"/>
  <c r="K953" i="2"/>
  <c r="K954" i="2"/>
  <c r="K955" i="2"/>
  <c r="K956" i="2"/>
  <c r="K957" i="2"/>
  <c r="K958" i="2"/>
  <c r="L958" i="2" s="1"/>
  <c r="K959" i="2"/>
  <c r="L959" i="2" s="1"/>
  <c r="K960" i="2"/>
  <c r="L960" i="2" s="1"/>
  <c r="K961" i="2"/>
  <c r="L961" i="2" s="1"/>
  <c r="K962" i="2"/>
  <c r="L962" i="2" s="1"/>
  <c r="K963" i="2"/>
  <c r="L963" i="2" s="1"/>
  <c r="K964" i="2"/>
  <c r="L964" i="2" s="1"/>
  <c r="K965" i="2"/>
  <c r="L965" i="2" s="1"/>
  <c r="K966" i="2"/>
  <c r="K967" i="2"/>
  <c r="K968" i="2"/>
  <c r="K969" i="2"/>
  <c r="K970" i="2"/>
  <c r="K971" i="2"/>
  <c r="L971" i="2" s="1"/>
  <c r="K972" i="2"/>
  <c r="L972" i="2" s="1"/>
  <c r="K973" i="2"/>
  <c r="L973" i="2" s="1"/>
  <c r="K974" i="2"/>
  <c r="L974" i="2" s="1"/>
  <c r="K975" i="2"/>
  <c r="K976" i="2"/>
  <c r="K977" i="2"/>
  <c r="K978" i="2"/>
  <c r="K979" i="2"/>
  <c r="K980" i="2"/>
  <c r="L980" i="2" s="1"/>
  <c r="K981" i="2"/>
  <c r="L981" i="2" s="1"/>
  <c r="K982" i="2"/>
  <c r="L982" i="2" s="1"/>
  <c r="K983" i="2"/>
  <c r="L983" i="2" s="1"/>
  <c r="K984" i="2"/>
  <c r="L984" i="2" s="1"/>
  <c r="K985" i="2"/>
  <c r="L985" i="2" s="1"/>
  <c r="K986" i="2"/>
  <c r="K987" i="2"/>
  <c r="K988" i="2"/>
  <c r="K989" i="2"/>
  <c r="L989" i="2" s="1"/>
  <c r="K990" i="2"/>
  <c r="L990" i="2" s="1"/>
  <c r="K991" i="2"/>
  <c r="K992" i="2"/>
  <c r="L992" i="2" s="1"/>
  <c r="K993" i="2"/>
  <c r="K994" i="2"/>
  <c r="K995" i="2"/>
  <c r="K996" i="2"/>
  <c r="L996" i="2" s="1"/>
  <c r="K997" i="2"/>
  <c r="L997" i="2" s="1"/>
  <c r="K998" i="2"/>
  <c r="L998" i="2" s="1"/>
  <c r="K999" i="2"/>
  <c r="L999" i="2" s="1"/>
  <c r="K1000" i="2"/>
  <c r="L1000" i="2" s="1"/>
  <c r="K1001" i="2"/>
  <c r="L1001" i="2" s="1"/>
  <c r="K1002" i="2"/>
  <c r="L1002" i="2" s="1"/>
  <c r="K1003" i="2"/>
  <c r="L1003" i="2" s="1"/>
  <c r="K1004" i="2"/>
  <c r="L1004" i="2" s="1"/>
  <c r="K1005" i="2"/>
  <c r="L1005" i="2" s="1"/>
  <c r="K1006" i="2"/>
  <c r="K1007" i="2"/>
  <c r="L1007" i="2" s="1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L1020" i="2" s="1"/>
  <c r="K1021" i="2"/>
  <c r="L1021" i="2" s="1"/>
  <c r="K1022" i="2"/>
  <c r="L1022" i="2" s="1"/>
  <c r="K1023" i="2"/>
  <c r="L1023" i="2" s="1"/>
  <c r="K1024" i="2"/>
  <c r="L1024" i="2" s="1"/>
  <c r="K1025" i="2"/>
  <c r="L1025" i="2" s="1"/>
  <c r="K1026" i="2"/>
  <c r="L1026" i="2" s="1"/>
  <c r="K1027" i="2"/>
  <c r="L1027" i="2" s="1"/>
  <c r="K1028" i="2"/>
  <c r="L1028" i="2" s="1"/>
  <c r="K1029" i="2"/>
  <c r="L1029" i="2" s="1"/>
  <c r="K1030" i="2"/>
  <c r="L1030" i="2" s="1"/>
  <c r="K1031" i="2"/>
  <c r="L1031" i="2" s="1"/>
  <c r="K1032" i="2"/>
  <c r="K1033" i="2"/>
  <c r="K1034" i="2"/>
  <c r="K1035" i="2"/>
  <c r="K1036" i="2"/>
  <c r="K1037" i="2"/>
  <c r="K1038" i="2"/>
  <c r="K1039" i="2"/>
  <c r="L1039" i="2" s="1"/>
  <c r="K1040" i="2"/>
  <c r="L1040" i="2" s="1"/>
  <c r="K1041" i="2"/>
  <c r="L1041" i="2" s="1"/>
  <c r="K1042" i="2"/>
  <c r="L1042" i="2" s="1"/>
  <c r="K1043" i="2"/>
  <c r="L1043" i="2" s="1"/>
  <c r="K1044" i="2"/>
  <c r="L1044" i="2" s="1"/>
  <c r="K1045" i="2"/>
  <c r="L1045" i="2" s="1"/>
  <c r="K1046" i="2"/>
  <c r="L1046" i="2" s="1"/>
  <c r="K1047" i="2"/>
  <c r="L1047" i="2" s="1"/>
  <c r="K1048" i="2"/>
  <c r="L1048" i="2" s="1"/>
  <c r="K1049" i="2"/>
  <c r="L1049" i="2" s="1"/>
  <c r="K1050" i="2"/>
  <c r="L1050" i="2" s="1"/>
  <c r="K1051" i="2"/>
  <c r="L1051" i="2" s="1"/>
  <c r="K1052" i="2"/>
  <c r="L1052" i="2" s="1"/>
  <c r="K1053" i="2"/>
  <c r="K1054" i="2"/>
  <c r="K1055" i="2"/>
  <c r="K1056" i="2"/>
  <c r="K1057" i="2"/>
  <c r="K1058" i="2"/>
  <c r="K1059" i="2"/>
  <c r="L1059" i="2" s="1"/>
  <c r="K1060" i="2"/>
  <c r="L1060" i="2" s="1"/>
  <c r="K1061" i="2"/>
  <c r="L1061" i="2" s="1"/>
  <c r="K1062" i="2"/>
  <c r="L1062" i="2" s="1"/>
  <c r="K1063" i="2"/>
  <c r="L1063" i="2" s="1"/>
  <c r="K1064" i="2"/>
  <c r="L1064" i="2" s="1"/>
  <c r="K1065" i="2"/>
  <c r="L1065" i="2" s="1"/>
  <c r="K1066" i="2"/>
  <c r="K1067" i="2"/>
  <c r="L1067" i="2" s="1"/>
  <c r="K1068" i="2"/>
  <c r="L1068" i="2" s="1"/>
  <c r="K1069" i="2"/>
  <c r="K1070" i="2"/>
  <c r="L1070" i="2" s="1"/>
  <c r="K1071" i="2"/>
  <c r="K1072" i="2"/>
  <c r="K1073" i="2"/>
  <c r="L1073" i="2" s="1"/>
  <c r="K1074" i="2"/>
  <c r="L1074" i="2" s="1"/>
  <c r="K1075" i="2"/>
  <c r="L1075" i="2" s="1"/>
  <c r="K1076" i="2"/>
  <c r="L1076" i="2" s="1"/>
  <c r="K1077" i="2"/>
  <c r="L1077" i="2" s="1"/>
  <c r="K1078" i="2"/>
  <c r="L1078" i="2" s="1"/>
  <c r="K1079" i="2"/>
  <c r="K1080" i="2"/>
  <c r="K1081" i="2"/>
  <c r="K1082" i="2"/>
  <c r="K1083" i="2"/>
  <c r="L1083" i="2" s="1"/>
  <c r="K1084" i="2"/>
  <c r="L1084" i="2" s="1"/>
  <c r="K1085" i="2"/>
  <c r="L1085" i="2" s="1"/>
  <c r="K1086" i="2"/>
  <c r="K1087" i="2"/>
  <c r="K1088" i="2"/>
  <c r="L1088" i="2" s="1"/>
  <c r="K1089" i="2"/>
  <c r="L1089" i="2" s="1"/>
  <c r="K1090" i="2"/>
  <c r="K1091" i="2"/>
  <c r="L1091" i="2" s="1"/>
  <c r="K1092" i="2"/>
  <c r="L1092" i="2" s="1"/>
  <c r="K1093" i="2"/>
  <c r="K1094" i="2"/>
  <c r="K1095" i="2"/>
  <c r="K1096" i="2"/>
  <c r="K1097" i="2"/>
  <c r="L1097" i="2" s="1"/>
  <c r="K1098" i="2"/>
  <c r="L1098" i="2" s="1"/>
  <c r="K1099" i="2"/>
  <c r="L1099" i="2" s="1"/>
  <c r="K1100" i="2"/>
  <c r="L1100" i="2" s="1"/>
  <c r="K1101" i="2"/>
  <c r="L1101" i="2" s="1"/>
  <c r="K1102" i="2"/>
  <c r="L1102" i="2" s="1"/>
  <c r="K1103" i="2"/>
  <c r="L1103" i="2" s="1"/>
  <c r="K1104" i="2"/>
  <c r="L1104" i="2" s="1"/>
  <c r="K1105" i="2"/>
  <c r="L1105" i="2" s="1"/>
  <c r="K1106" i="2"/>
  <c r="K1107" i="2"/>
  <c r="K1108" i="2"/>
  <c r="K1109" i="2"/>
  <c r="L1109" i="2" s="1"/>
  <c r="K1110" i="2"/>
  <c r="L1110" i="2" s="1"/>
  <c r="K1111" i="2"/>
  <c r="K1112" i="2"/>
  <c r="L1112" i="2" s="1"/>
  <c r="K1113" i="2"/>
  <c r="K1114" i="2"/>
  <c r="K1115" i="2"/>
  <c r="K1116" i="2"/>
  <c r="K1117" i="2"/>
  <c r="K1118" i="2"/>
  <c r="K1119" i="2"/>
  <c r="K1120" i="2"/>
  <c r="L1120" i="2" s="1"/>
  <c r="K1121" i="2"/>
  <c r="L1121" i="2" s="1"/>
  <c r="K1122" i="2"/>
  <c r="L1122" i="2" s="1"/>
  <c r="K1123" i="2"/>
  <c r="L1123" i="2" s="1"/>
  <c r="K1124" i="2"/>
  <c r="L1124" i="2" s="1"/>
  <c r="K1125" i="2"/>
  <c r="L1125" i="2" s="1"/>
  <c r="K1126" i="2"/>
  <c r="L1126" i="2" s="1"/>
  <c r="K1127" i="2"/>
  <c r="L1127" i="2" s="1"/>
  <c r="K1128" i="2"/>
  <c r="K1129" i="2"/>
  <c r="L1129" i="2" s="1"/>
  <c r="K1130" i="2"/>
  <c r="L1130" i="2" s="1"/>
  <c r="K1131" i="2"/>
  <c r="L1131" i="2" s="1"/>
  <c r="K1132" i="2"/>
  <c r="L1132" i="2" s="1"/>
  <c r="K1133" i="2"/>
  <c r="L1133" i="2" s="1"/>
  <c r="K1134" i="2"/>
  <c r="K1135" i="2"/>
  <c r="K1136" i="2"/>
  <c r="K1137" i="2"/>
  <c r="K1138" i="2"/>
  <c r="K1139" i="2"/>
  <c r="L1139" i="2" s="1"/>
  <c r="K1140" i="2"/>
  <c r="L1140" i="2" s="1"/>
  <c r="K1141" i="2"/>
  <c r="L1141" i="2" s="1"/>
  <c r="K1142" i="2"/>
  <c r="L1142" i="2" s="1"/>
  <c r="K1143" i="2"/>
  <c r="L1143" i="2" s="1"/>
  <c r="K1144" i="2"/>
  <c r="L1144" i="2" s="1"/>
  <c r="K1145" i="2"/>
  <c r="L1145" i="2" s="1"/>
  <c r="K1146" i="2"/>
  <c r="L1146" i="2" s="1"/>
  <c r="K1147" i="2"/>
  <c r="L1147" i="2" s="1"/>
  <c r="K1148" i="2"/>
  <c r="L1148" i="2" s="1"/>
  <c r="K1149" i="2"/>
  <c r="L1149" i="2" s="1"/>
  <c r="K1150" i="2"/>
  <c r="L1150" i="2" s="1"/>
  <c r="K1151" i="2"/>
  <c r="L1151" i="2" s="1"/>
  <c r="K1152" i="2"/>
  <c r="L1152" i="2" s="1"/>
  <c r="K1153" i="2"/>
  <c r="K1154" i="2"/>
  <c r="L1154" i="2" s="1"/>
  <c r="K1155" i="2"/>
  <c r="K1156" i="2"/>
  <c r="K1157" i="2"/>
  <c r="K1158" i="2"/>
  <c r="K1159" i="2"/>
  <c r="K1160" i="2"/>
  <c r="K1161" i="2"/>
  <c r="L1161" i="2" s="1"/>
  <c r="K1162" i="2"/>
  <c r="L1162" i="2" s="1"/>
  <c r="K1163" i="2"/>
  <c r="L1163" i="2" s="1"/>
  <c r="K1164" i="2"/>
  <c r="L1164" i="2" s="1"/>
  <c r="K1165" i="2"/>
  <c r="L1165" i="2" s="1"/>
  <c r="K1166" i="2"/>
  <c r="K1167" i="2"/>
  <c r="L1167" i="2" s="1"/>
  <c r="K1168" i="2"/>
  <c r="L1168" i="2" s="1"/>
  <c r="K1169" i="2"/>
  <c r="K1170" i="2"/>
  <c r="L1170" i="2" s="1"/>
  <c r="K1171" i="2"/>
  <c r="L1171" i="2" s="1"/>
  <c r="K1172" i="2"/>
  <c r="L1172" i="2" s="1"/>
  <c r="K1173" i="2"/>
  <c r="L1173" i="2" s="1"/>
  <c r="K1174" i="2"/>
  <c r="L1174" i="2" s="1"/>
  <c r="K1175" i="2"/>
  <c r="L1175" i="2" s="1"/>
  <c r="K1176" i="2"/>
  <c r="L1176" i="2" s="1"/>
  <c r="K1177" i="2"/>
  <c r="L1177" i="2" s="1"/>
  <c r="K1178" i="2"/>
  <c r="L1178" i="2" s="1"/>
  <c r="K1179" i="2"/>
  <c r="L1179" i="2" s="1"/>
  <c r="K1180" i="2"/>
  <c r="L1180" i="2" s="1"/>
  <c r="K1181" i="2"/>
  <c r="L1181" i="2" s="1"/>
  <c r="K1182" i="2"/>
  <c r="L1182" i="2" s="1"/>
  <c r="K1183" i="2"/>
  <c r="L1183" i="2" s="1"/>
  <c r="K1184" i="2"/>
  <c r="L1184" i="2" s="1"/>
  <c r="K1185" i="2"/>
  <c r="L1185" i="2" s="1"/>
  <c r="K1186" i="2"/>
  <c r="K1187" i="2"/>
  <c r="K1188" i="2"/>
  <c r="K1189" i="2"/>
  <c r="K1190" i="2"/>
  <c r="K1191" i="2"/>
  <c r="K1192" i="2"/>
  <c r="L1192" i="2" s="1"/>
  <c r="K1193" i="2"/>
  <c r="L1193" i="2" s="1"/>
  <c r="K1194" i="2"/>
  <c r="L1194" i="2" s="1"/>
  <c r="K1195" i="2"/>
  <c r="K1196" i="2"/>
  <c r="L1196" i="2" s="1"/>
  <c r="K1197" i="2"/>
  <c r="L1197" i="2" s="1"/>
  <c r="K1198" i="2"/>
  <c r="L1198" i="2" s="1"/>
  <c r="K1199" i="2"/>
  <c r="L1199" i="2" s="1"/>
  <c r="K1200" i="2"/>
  <c r="L1200" i="2" s="1"/>
  <c r="K1201" i="2"/>
  <c r="L1201" i="2" s="1"/>
  <c r="K1202" i="2"/>
  <c r="L1202" i="2" s="1"/>
  <c r="K1203" i="2"/>
  <c r="L1203" i="2" s="1"/>
  <c r="K1204" i="2"/>
  <c r="L1204" i="2" s="1"/>
  <c r="K1205" i="2"/>
  <c r="L1205" i="2" s="1"/>
  <c r="K1206" i="2"/>
  <c r="K1207" i="2"/>
  <c r="L1207" i="2" s="1"/>
  <c r="K1208" i="2"/>
  <c r="L1208" i="2" s="1"/>
  <c r="K1209" i="2"/>
  <c r="K1210" i="2"/>
  <c r="K1211" i="2"/>
  <c r="K1212" i="2"/>
  <c r="K1213" i="2"/>
  <c r="K1214" i="2"/>
  <c r="L1214" i="2" s="1"/>
  <c r="K1215" i="2"/>
  <c r="L1215" i="2" s="1"/>
  <c r="K1216" i="2"/>
  <c r="K1217" i="2"/>
  <c r="L1217" i="2" s="1"/>
  <c r="K1218" i="2"/>
  <c r="K1219" i="2"/>
  <c r="L1219" i="2" s="1"/>
  <c r="K1220" i="2"/>
  <c r="L1220" i="2" s="1"/>
  <c r="K1221" i="2"/>
  <c r="L1221" i="2" s="1"/>
  <c r="K1222" i="2"/>
  <c r="L1222" i="2" s="1"/>
  <c r="K1223" i="2"/>
  <c r="L1223" i="2" s="1"/>
  <c r="K1224" i="2"/>
  <c r="L1224" i="2" s="1"/>
  <c r="K1225" i="2"/>
  <c r="L1225" i="2" s="1"/>
  <c r="K1226" i="2"/>
  <c r="L1226" i="2" s="1"/>
  <c r="K1227" i="2"/>
  <c r="L1227" i="2" s="1"/>
  <c r="K1228" i="2"/>
  <c r="K1229" i="2"/>
  <c r="K1230" i="2"/>
  <c r="K1231" i="2"/>
  <c r="K1232" i="2"/>
  <c r="L1232" i="2" s="1"/>
  <c r="K1233" i="2"/>
  <c r="K1234" i="2"/>
  <c r="K1235" i="2"/>
  <c r="L1235" i="2" s="1"/>
  <c r="K1236" i="2"/>
  <c r="L1236" i="2" s="1"/>
  <c r="K1237" i="2"/>
  <c r="K1238" i="2"/>
  <c r="L1238" i="2" s="1"/>
  <c r="K1239" i="2"/>
  <c r="L1239" i="2" s="1"/>
  <c r="K1240" i="2"/>
  <c r="L1240" i="2" s="1"/>
  <c r="K1241" i="2"/>
  <c r="L1241" i="2" s="1"/>
  <c r="K1242" i="2"/>
  <c r="L1242" i="2" s="1"/>
  <c r="K1243" i="2"/>
  <c r="L1243" i="2" s="1"/>
  <c r="K1244" i="2"/>
  <c r="L1244" i="2" s="1"/>
  <c r="K1245" i="2"/>
  <c r="L1245" i="2" s="1"/>
  <c r="K1246" i="2"/>
  <c r="L1246" i="2" s="1"/>
  <c r="K1247" i="2"/>
  <c r="L1247" i="2" s="1"/>
  <c r="K1248" i="2"/>
  <c r="L1248" i="2" s="1"/>
  <c r="K1249" i="2"/>
  <c r="L1249" i="2" s="1"/>
  <c r="K1250" i="2"/>
  <c r="L1250" i="2" s="1"/>
  <c r="K1251" i="2"/>
  <c r="L1251" i="2" s="1"/>
  <c r="K1252" i="2"/>
  <c r="K1253" i="2"/>
  <c r="K1254" i="2"/>
  <c r="K1255" i="2"/>
  <c r="K1256" i="2"/>
  <c r="L1256" i="2" s="1"/>
  <c r="K1257" i="2"/>
  <c r="L1257" i="2" s="1"/>
  <c r="K1258" i="2"/>
  <c r="K1259" i="2"/>
  <c r="L1259" i="2" s="1"/>
  <c r="K1260" i="2"/>
  <c r="K1261" i="2"/>
  <c r="K1262" i="2"/>
  <c r="K1263" i="2"/>
  <c r="K1264" i="2"/>
  <c r="K1265" i="2"/>
  <c r="L1265" i="2" s="1"/>
  <c r="K1266" i="2"/>
  <c r="L1266" i="2" s="1"/>
  <c r="K1267" i="2"/>
  <c r="L1267" i="2" s="1"/>
  <c r="K1268" i="2"/>
  <c r="L1268" i="2" s="1"/>
  <c r="K1269" i="2"/>
  <c r="L1269" i="2" s="1"/>
  <c r="K1270" i="2"/>
  <c r="L1270" i="2" s="1"/>
  <c r="K1271" i="2"/>
  <c r="L1271" i="2" s="1"/>
  <c r="K1272" i="2"/>
  <c r="L1272" i="2" s="1"/>
  <c r="K1273" i="2"/>
  <c r="L1273" i="2" s="1"/>
  <c r="K1274" i="2"/>
  <c r="K1275" i="2"/>
  <c r="K1276" i="2"/>
  <c r="K1277" i="2"/>
  <c r="L1277" i="2" s="1"/>
  <c r="K1278" i="2"/>
  <c r="L1278" i="2" s="1"/>
  <c r="K1279" i="2"/>
  <c r="L1279" i="2" s="1"/>
  <c r="K1280" i="2"/>
  <c r="L1280" i="2" s="1"/>
  <c r="K1281" i="2"/>
  <c r="L1281" i="2" s="1"/>
  <c r="K1282" i="2"/>
  <c r="L1282" i="2" s="1"/>
  <c r="K1283" i="2"/>
  <c r="L1283" i="2" s="1"/>
  <c r="K1284" i="2"/>
  <c r="L1284" i="2" s="1"/>
  <c r="K1285" i="2"/>
  <c r="L1285" i="2" s="1"/>
  <c r="K1286" i="2"/>
  <c r="K1287" i="2"/>
  <c r="K1288" i="2"/>
  <c r="K1289" i="2"/>
  <c r="K1290" i="2"/>
  <c r="K1291" i="2"/>
  <c r="K1292" i="2"/>
  <c r="K1293" i="2"/>
  <c r="K1294" i="2"/>
  <c r="L1294" i="2" s="1"/>
  <c r="K1295" i="2"/>
  <c r="L1295" i="2" s="1"/>
  <c r="K1296" i="2"/>
  <c r="L1296" i="2" s="1"/>
  <c r="K1297" i="2"/>
  <c r="L1297" i="2" s="1"/>
  <c r="K1298" i="2"/>
  <c r="L1298" i="2" s="1"/>
  <c r="K1299" i="2"/>
  <c r="L1299" i="2" s="1"/>
  <c r="K1300" i="2"/>
  <c r="L1300" i="2" s="1"/>
  <c r="K1301" i="2"/>
  <c r="L1301" i="2" s="1"/>
  <c r="K1302" i="2"/>
  <c r="L1302" i="2" s="1"/>
  <c r="K1303" i="2"/>
  <c r="L1303" i="2" s="1"/>
  <c r="K1304" i="2"/>
  <c r="L1304" i="2" s="1"/>
  <c r="K1305" i="2"/>
  <c r="L1305" i="2" s="1"/>
  <c r="K1306" i="2"/>
  <c r="K1307" i="2"/>
  <c r="L1307" i="2" s="1"/>
  <c r="K1308" i="2"/>
  <c r="L1308" i="2" s="1"/>
  <c r="K1309" i="2"/>
  <c r="L1309" i="2" s="1"/>
  <c r="K1310" i="2"/>
  <c r="K1311" i="2"/>
  <c r="K1312" i="2"/>
  <c r="K1313" i="2"/>
  <c r="K1314" i="2"/>
  <c r="K1315" i="2"/>
  <c r="K1316" i="2"/>
  <c r="K1317" i="2"/>
  <c r="K1318" i="2"/>
  <c r="L1318" i="2" s="1"/>
  <c r="K1319" i="2"/>
  <c r="L1319" i="2" s="1"/>
  <c r="K1320" i="2"/>
  <c r="L1320" i="2" s="1"/>
  <c r="K1321" i="2"/>
  <c r="L1321" i="2" s="1"/>
  <c r="K1322" i="2"/>
  <c r="L1322" i="2" s="1"/>
  <c r="K1323" i="2"/>
  <c r="L1323" i="2" s="1"/>
  <c r="K1324" i="2"/>
  <c r="L1324" i="2" s="1"/>
  <c r="K1325" i="2"/>
  <c r="L1325" i="2" s="1"/>
  <c r="K1326" i="2"/>
  <c r="L1326" i="2" s="1"/>
  <c r="K1327" i="2"/>
  <c r="L1327" i="2" s="1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L1339" i="2" s="1"/>
  <c r="K1340" i="2"/>
  <c r="L1340" i="2" s="1"/>
  <c r="K1341" i="2"/>
  <c r="L1341" i="2" s="1"/>
  <c r="K1342" i="2"/>
  <c r="L1342" i="2" s="1"/>
  <c r="K1343" i="2"/>
  <c r="L1343" i="2" s="1"/>
  <c r="K1344" i="2"/>
  <c r="L1344" i="2" s="1"/>
  <c r="K1345" i="2"/>
  <c r="L1345" i="2" s="1"/>
  <c r="K1346" i="2"/>
  <c r="L1346" i="2" s="1"/>
  <c r="K1347" i="2"/>
  <c r="L1347" i="2" s="1"/>
  <c r="K1348" i="2"/>
  <c r="L1348" i="2" s="1"/>
  <c r="K1349" i="2"/>
  <c r="L1349" i="2" s="1"/>
  <c r="K1350" i="2"/>
  <c r="L1350" i="2" s="1"/>
  <c r="K1351" i="2"/>
  <c r="L1351" i="2" s="1"/>
  <c r="K1352" i="2"/>
  <c r="K1353" i="2"/>
  <c r="K1354" i="2"/>
  <c r="K1355" i="2"/>
  <c r="K1356" i="2"/>
  <c r="K1357" i="2"/>
  <c r="K1358" i="2"/>
  <c r="K1359" i="2"/>
  <c r="L1359" i="2" s="1"/>
  <c r="K1360" i="2"/>
  <c r="L1360" i="2" s="1"/>
  <c r="K1361" i="2"/>
  <c r="L1361" i="2" s="1"/>
  <c r="K1362" i="2"/>
  <c r="L1362" i="2" s="1"/>
  <c r="K1363" i="2"/>
  <c r="L1363" i="2" s="1"/>
  <c r="K1364" i="2"/>
  <c r="L1364" i="2" s="1"/>
  <c r="K1365" i="2"/>
  <c r="L1365" i="2" s="1"/>
  <c r="K1366" i="2"/>
  <c r="K1367" i="2"/>
  <c r="K1368" i="2"/>
  <c r="L1368" i="2" s="1"/>
  <c r="K1369" i="2"/>
  <c r="L1369" i="2" s="1"/>
  <c r="K1370" i="2"/>
  <c r="L1370" i="2" s="1"/>
  <c r="K1371" i="2"/>
  <c r="L1371" i="2" s="1"/>
  <c r="K1372" i="2"/>
  <c r="L1372" i="2" s="1"/>
  <c r="K1373" i="2"/>
  <c r="L1373" i="2" s="1"/>
  <c r="K1374" i="2"/>
  <c r="K1375" i="2"/>
  <c r="K1376" i="2"/>
  <c r="K1377" i="2"/>
  <c r="K1378" i="2"/>
  <c r="K1379" i="2"/>
  <c r="L1379" i="2" s="1"/>
  <c r="K1380" i="2"/>
  <c r="L1380" i="2" s="1"/>
  <c r="K1381" i="2"/>
  <c r="L1381" i="2" s="1"/>
  <c r="K1382" i="2"/>
  <c r="L1382" i="2" s="1"/>
  <c r="K1383" i="2"/>
  <c r="L1383" i="2" s="1"/>
  <c r="K1384" i="2"/>
  <c r="L1384" i="2" s="1"/>
  <c r="K1385" i="2"/>
  <c r="L1385" i="2" s="1"/>
  <c r="K1386" i="2"/>
  <c r="L1386" i="2" s="1"/>
  <c r="K1387" i="2"/>
  <c r="K1388" i="2"/>
  <c r="K1389" i="2"/>
  <c r="K1390" i="2"/>
  <c r="K1391" i="2"/>
  <c r="K1392" i="2"/>
  <c r="K1393" i="2"/>
  <c r="K1394" i="2"/>
  <c r="L1394" i="2" s="1"/>
  <c r="K1395" i="2"/>
  <c r="L1395" i="2" s="1"/>
  <c r="K1396" i="2"/>
  <c r="L1396" i="2" s="1"/>
  <c r="K1397" i="2"/>
  <c r="L1397" i="2" s="1"/>
  <c r="K1398" i="2"/>
  <c r="L1398" i="2" s="1"/>
  <c r="K1399" i="2"/>
  <c r="L1399" i="2" s="1"/>
  <c r="K1400" i="2"/>
  <c r="L1400" i="2" s="1"/>
  <c r="K1401" i="2"/>
  <c r="L1401" i="2" s="1"/>
  <c r="K1402" i="2"/>
  <c r="L1402" i="2" s="1"/>
  <c r="K1403" i="2"/>
  <c r="L1403" i="2" s="1"/>
  <c r="K1404" i="2"/>
  <c r="L1404" i="2" s="1"/>
  <c r="K1405" i="2"/>
  <c r="L1405" i="2" s="1"/>
  <c r="K1406" i="2"/>
  <c r="L1406" i="2" s="1"/>
  <c r="K1407" i="2"/>
  <c r="K1408" i="2"/>
  <c r="L1408" i="2" s="1"/>
  <c r="K1409" i="2"/>
  <c r="K1410" i="2"/>
  <c r="L1410" i="2" s="1"/>
  <c r="K1411" i="2"/>
  <c r="K1412" i="2"/>
  <c r="K1413" i="2"/>
  <c r="K1414" i="2"/>
  <c r="K1415" i="2"/>
  <c r="K1416" i="2"/>
  <c r="K1417" i="2"/>
  <c r="L1417" i="2" s="1"/>
  <c r="K1418" i="2"/>
  <c r="L1418" i="2" s="1"/>
  <c r="K1419" i="2"/>
  <c r="L1419" i="2" s="1"/>
  <c r="K1420" i="2"/>
  <c r="L1420" i="2" s="1"/>
  <c r="K1421" i="2"/>
  <c r="L1421" i="2" s="1"/>
  <c r="K1422" i="2"/>
  <c r="L1422" i="2" s="1"/>
  <c r="K1423" i="2"/>
  <c r="L1423" i="2" s="1"/>
  <c r="K1424" i="2"/>
  <c r="L1424" i="2" s="1"/>
  <c r="K1425" i="2"/>
  <c r="L1425" i="2" s="1"/>
  <c r="K1426" i="2"/>
  <c r="L1426" i="2" s="1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L1439" i="2" s="1"/>
  <c r="K1440" i="2"/>
  <c r="L1440" i="2" s="1"/>
  <c r="K1441" i="2"/>
  <c r="L1441" i="2" s="1"/>
  <c r="K1442" i="2"/>
  <c r="L1442" i="2" s="1"/>
  <c r="K1443" i="2"/>
  <c r="L1443" i="2" s="1"/>
  <c r="K1444" i="2"/>
  <c r="L1444" i="2" s="1"/>
  <c r="K1445" i="2"/>
  <c r="L1445" i="2" s="1"/>
  <c r="K1446" i="2"/>
  <c r="L1446" i="2" s="1"/>
  <c r="K1447" i="2"/>
  <c r="L1447" i="2" s="1"/>
  <c r="K1448" i="2"/>
  <c r="L1448" i="2" s="1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L1463" i="2" s="1"/>
  <c r="K1464" i="2"/>
  <c r="L1464" i="2" s="1"/>
  <c r="K1465" i="2"/>
  <c r="L1465" i="2" s="1"/>
  <c r="K1466" i="2"/>
  <c r="L1466" i="2" s="1"/>
  <c r="K1467" i="2"/>
  <c r="L1467" i="2" s="1"/>
  <c r="K1468" i="2"/>
  <c r="L1468" i="2" s="1"/>
  <c r="K1469" i="2"/>
  <c r="L1469" i="2" s="1"/>
  <c r="K1470" i="2"/>
  <c r="L1470" i="2" s="1"/>
  <c r="K1471" i="2"/>
  <c r="L1471" i="2" s="1"/>
  <c r="K1472" i="2"/>
  <c r="L1472" i="2" s="1"/>
  <c r="K1473" i="2"/>
  <c r="K1474" i="2"/>
  <c r="K1475" i="2"/>
  <c r="K1476" i="2"/>
  <c r="K1477" i="2"/>
  <c r="K1478" i="2"/>
  <c r="K1479" i="2"/>
  <c r="L1479" i="2" s="1"/>
  <c r="K1480" i="2"/>
  <c r="L1480" i="2" s="1"/>
  <c r="K1481" i="2"/>
  <c r="L1481" i="2" s="1"/>
  <c r="K1482" i="2"/>
  <c r="L1482" i="2" s="1"/>
  <c r="K1483" i="2"/>
  <c r="L1483" i="2" s="1"/>
  <c r="K1484" i="2"/>
  <c r="L1484" i="2" s="1"/>
  <c r="K1485" i="2"/>
  <c r="L1485" i="2" s="1"/>
  <c r="K1486" i="2"/>
  <c r="K1487" i="2"/>
  <c r="L1487" i="2" s="1"/>
  <c r="K1488" i="2"/>
  <c r="L1488" i="2" s="1"/>
  <c r="K1489" i="2"/>
  <c r="L1489" i="2" s="1"/>
  <c r="K1490" i="2"/>
  <c r="L1490" i="2" s="1"/>
  <c r="K1491" i="2"/>
  <c r="L1491" i="2" s="1"/>
  <c r="K1492" i="2"/>
  <c r="L1492" i="2" s="1"/>
  <c r="K1493" i="2"/>
  <c r="K1494" i="2"/>
  <c r="K1495" i="2"/>
  <c r="K1496" i="2"/>
  <c r="K1497" i="2"/>
  <c r="K1498" i="2"/>
  <c r="K1499" i="2"/>
  <c r="L1499" i="2" s="1"/>
  <c r="K1500" i="2"/>
  <c r="L1500" i="2" s="1"/>
  <c r="K1501" i="2"/>
  <c r="L1501" i="2" s="1"/>
  <c r="K1502" i="2"/>
  <c r="L1502" i="2" s="1"/>
  <c r="K1503" i="2"/>
  <c r="L1503" i="2" s="1"/>
  <c r="K1504" i="2"/>
  <c r="L1504" i="2" s="1"/>
  <c r="K1505" i="2"/>
  <c r="L1505" i="2" s="1"/>
  <c r="K1506" i="2"/>
  <c r="K1507" i="2"/>
  <c r="K1508" i="2"/>
  <c r="K1509" i="2"/>
  <c r="L1509" i="2" s="1"/>
  <c r="K1510" i="2"/>
  <c r="K1511" i="2"/>
  <c r="L1511" i="2" s="1"/>
  <c r="K1512" i="2"/>
  <c r="L1512" i="2" s="1"/>
  <c r="K1513" i="2"/>
  <c r="L1513" i="2" s="1"/>
  <c r="K1514" i="2"/>
  <c r="L1514" i="2" s="1"/>
  <c r="K1515" i="2"/>
  <c r="K1516" i="2"/>
  <c r="K1517" i="2"/>
  <c r="K1518" i="2"/>
  <c r="K1519" i="2"/>
  <c r="L1519" i="2" s="1"/>
  <c r="K1520" i="2"/>
  <c r="L1520" i="2" s="1"/>
  <c r="K1521" i="2"/>
  <c r="L1521" i="2" s="1"/>
  <c r="K1522" i="2"/>
  <c r="L1522" i="2" s="1"/>
  <c r="K1523" i="2"/>
  <c r="L1523" i="2" s="1"/>
  <c r="K1524" i="2"/>
  <c r="L1524" i="2" s="1"/>
  <c r="K1525" i="2"/>
  <c r="L1525" i="2" s="1"/>
  <c r="K1526" i="2"/>
  <c r="L1526" i="2" s="1"/>
  <c r="K1527" i="2"/>
  <c r="L1527" i="2" s="1"/>
  <c r="K1528" i="2"/>
  <c r="L1528" i="2" s="1"/>
  <c r="K1529" i="2"/>
  <c r="L1529" i="2" s="1"/>
  <c r="K1530" i="2"/>
  <c r="L1530" i="2" s="1"/>
  <c r="K1531" i="2"/>
  <c r="K1532" i="2"/>
  <c r="L1532" i="2" s="1"/>
  <c r="K1533" i="2"/>
  <c r="L1533" i="2" s="1"/>
  <c r="K1534" i="2"/>
  <c r="L1534" i="2" s="1"/>
  <c r="K1535" i="2"/>
  <c r="L1535" i="2" s="1"/>
  <c r="K1536" i="2"/>
  <c r="L1536" i="2" s="1"/>
  <c r="K1537" i="2"/>
  <c r="L1537" i="2" s="1"/>
  <c r="K1538" i="2"/>
  <c r="L1538" i="2" s="1"/>
  <c r="K1539" i="2"/>
  <c r="L1539" i="2" s="1"/>
  <c r="K1540" i="2"/>
  <c r="L1540" i="2" s="1"/>
  <c r="K1541" i="2"/>
  <c r="L1541" i="2" s="1"/>
  <c r="K1542" i="2"/>
  <c r="L1542" i="2" s="1"/>
  <c r="K1543" i="2"/>
  <c r="L1543" i="2" s="1"/>
  <c r="K1544" i="2"/>
  <c r="L1544" i="2" s="1"/>
  <c r="K1545" i="2"/>
  <c r="L1545" i="2" s="1"/>
  <c r="K1546" i="2"/>
  <c r="K1547" i="2"/>
  <c r="K1548" i="2"/>
  <c r="K1549" i="2"/>
  <c r="K1550" i="2"/>
  <c r="K1551" i="2"/>
  <c r="L1551" i="2" s="1"/>
  <c r="K1552" i="2"/>
  <c r="K1553" i="2"/>
  <c r="K1554" i="2"/>
  <c r="K1555" i="2"/>
  <c r="L1555" i="2" s="1"/>
  <c r="K1556" i="2"/>
  <c r="L1556" i="2" s="1"/>
  <c r="K1557" i="2"/>
  <c r="L1557" i="2" s="1"/>
  <c r="K1558" i="2"/>
  <c r="L1558" i="2" s="1"/>
  <c r="K1559" i="2"/>
  <c r="L1559" i="2" s="1"/>
  <c r="K1560" i="2"/>
  <c r="L1560" i="2" s="1"/>
  <c r="K1561" i="2"/>
  <c r="L1561" i="2" s="1"/>
  <c r="K1562" i="2"/>
  <c r="L1562" i="2" s="1"/>
  <c r="K1563" i="2"/>
  <c r="L1563" i="2" s="1"/>
  <c r="K1564" i="2"/>
  <c r="L1564" i="2" s="1"/>
  <c r="K1565" i="2"/>
  <c r="L1565" i="2" s="1"/>
  <c r="K1566" i="2"/>
  <c r="K1567" i="2"/>
  <c r="L1567" i="2" s="1"/>
  <c r="K1568" i="2"/>
  <c r="L1568" i="2" s="1"/>
  <c r="K1569" i="2"/>
  <c r="K1570" i="2"/>
  <c r="K1571" i="2"/>
  <c r="K1572" i="2"/>
  <c r="L1572" i="2" s="1"/>
  <c r="K1573" i="2"/>
  <c r="K1574" i="2"/>
  <c r="K1575" i="2"/>
  <c r="K1576" i="2"/>
  <c r="K1577" i="2"/>
  <c r="L1577" i="2" s="1"/>
  <c r="K1578" i="2"/>
  <c r="L1578" i="2" s="1"/>
  <c r="K1579" i="2"/>
  <c r="L1579" i="2" s="1"/>
  <c r="K1580" i="2"/>
  <c r="L1580" i="2" s="1"/>
  <c r="K1581" i="2"/>
  <c r="L1581" i="2" s="1"/>
  <c r="K1582" i="2"/>
  <c r="L1582" i="2" s="1"/>
  <c r="K1583" i="2"/>
  <c r="L1583" i="2" s="1"/>
  <c r="K1584" i="2"/>
  <c r="L1584" i="2" s="1"/>
  <c r="K1585" i="2"/>
  <c r="L1585" i="2" s="1"/>
  <c r="K1586" i="2"/>
  <c r="K1587" i="2"/>
  <c r="K1588" i="2"/>
  <c r="K1589" i="2"/>
  <c r="K1590" i="2"/>
  <c r="L1590" i="2" s="1"/>
  <c r="K1591" i="2"/>
  <c r="L1591" i="2" s="1"/>
  <c r="K1592" i="2"/>
  <c r="K1593" i="2"/>
  <c r="L1593" i="2" s="1"/>
  <c r="K1594" i="2"/>
  <c r="K1595" i="2"/>
  <c r="K1596" i="2"/>
  <c r="K1597" i="2"/>
  <c r="K1598" i="2"/>
  <c r="K1599" i="2"/>
  <c r="L1599" i="2" s="1"/>
  <c r="K1600" i="2"/>
  <c r="L1600" i="2" s="1"/>
  <c r="K1601" i="2"/>
  <c r="L1601" i="2" s="1"/>
  <c r="K1602" i="2"/>
  <c r="L1602" i="2" s="1"/>
  <c r="K1603" i="2"/>
  <c r="L1603" i="2" s="1"/>
  <c r="K1604" i="2"/>
  <c r="L1604" i="2" s="1"/>
  <c r="K1605" i="2"/>
  <c r="L1605" i="2" s="1"/>
  <c r="K1606" i="2"/>
  <c r="K1607" i="2"/>
  <c r="K1608" i="2"/>
  <c r="K1609" i="2"/>
  <c r="K1610" i="2"/>
  <c r="K1611" i="2"/>
  <c r="K1612" i="2"/>
  <c r="K1613" i="2"/>
  <c r="K1614" i="2"/>
  <c r="L1614" i="2" s="1"/>
  <c r="K1615" i="2"/>
  <c r="K1616" i="2"/>
  <c r="K1617" i="2"/>
  <c r="K1618" i="2"/>
  <c r="K1619" i="2"/>
  <c r="L1619" i="2" s="1"/>
  <c r="K1620" i="2"/>
  <c r="L1620" i="2" s="1"/>
  <c r="K1621" i="2"/>
  <c r="L1621" i="2" s="1"/>
  <c r="K1622" i="2"/>
  <c r="L1622" i="2" s="1"/>
  <c r="K1623" i="2"/>
  <c r="L1623" i="2" s="1"/>
  <c r="K1624" i="2"/>
  <c r="L1624" i="2" s="1"/>
  <c r="K1625" i="2"/>
  <c r="L1625" i="2" s="1"/>
  <c r="K1626" i="2"/>
  <c r="L1626" i="2" s="1"/>
  <c r="K1627" i="2"/>
  <c r="L1627" i="2" s="1"/>
  <c r="K1628" i="2"/>
  <c r="L1628" i="2" s="1"/>
  <c r="K1629" i="2"/>
  <c r="L1629" i="2" s="1"/>
  <c r="K1630" i="2"/>
  <c r="L1630" i="2" s="1"/>
  <c r="K1631" i="2"/>
  <c r="L1631" i="2" s="1"/>
  <c r="K1632" i="2"/>
  <c r="L1632" i="2" s="1"/>
  <c r="K1633" i="2"/>
  <c r="K1634" i="2"/>
  <c r="K1635" i="2"/>
  <c r="L1635" i="2" s="1"/>
  <c r="K1636" i="2"/>
  <c r="K1637" i="2"/>
  <c r="K1638" i="2"/>
  <c r="K1639" i="2"/>
  <c r="K1640" i="2"/>
  <c r="K1641" i="2"/>
  <c r="K1642" i="2"/>
  <c r="L1642" i="2" s="1"/>
  <c r="K1643" i="2"/>
  <c r="L1643" i="2" s="1"/>
  <c r="K1644" i="2"/>
  <c r="L1644" i="2" s="1"/>
  <c r="K1645" i="2"/>
  <c r="L1645" i="2" s="1"/>
  <c r="K1646" i="2"/>
  <c r="L1646" i="2" s="1"/>
  <c r="K1647" i="2"/>
  <c r="L1647" i="2" s="1"/>
  <c r="K1648" i="2"/>
  <c r="L1648" i="2" s="1"/>
  <c r="K1649" i="2"/>
  <c r="L1649" i="2" s="1"/>
  <c r="K1650" i="2"/>
  <c r="K1651" i="2"/>
  <c r="K1652" i="2"/>
  <c r="K1653" i="2"/>
  <c r="K1654" i="2"/>
  <c r="K1655" i="2"/>
  <c r="K1656" i="2"/>
  <c r="L1656" i="2" s="1"/>
  <c r="K1657" i="2"/>
  <c r="K1658" i="2"/>
  <c r="K1659" i="2"/>
  <c r="L1659" i="2" s="1"/>
  <c r="K1660" i="2"/>
  <c r="L1660" i="2" s="1"/>
  <c r="K1661" i="2"/>
  <c r="L1661" i="2" s="1"/>
  <c r="K1662" i="2"/>
  <c r="L1662" i="2" s="1"/>
  <c r="K1663" i="2"/>
  <c r="L1663" i="2" s="1"/>
  <c r="K1664" i="2"/>
  <c r="L1664" i="2" s="1"/>
  <c r="K1665" i="2"/>
  <c r="L1665" i="2" s="1"/>
  <c r="K1666" i="2"/>
  <c r="L1666" i="2" s="1"/>
  <c r="K1667" i="2"/>
  <c r="L1667" i="2" s="1"/>
  <c r="K1668" i="2"/>
  <c r="L1668" i="2" s="1"/>
  <c r="K1669" i="2"/>
  <c r="L1669" i="2" s="1"/>
  <c r="K1670" i="2"/>
  <c r="L1670" i="2" s="1"/>
  <c r="K1671" i="2"/>
  <c r="L1671" i="2" s="1"/>
  <c r="K1672" i="2"/>
  <c r="K1673" i="2"/>
  <c r="K1674" i="2"/>
  <c r="K1675" i="2"/>
  <c r="K1676" i="2"/>
  <c r="K1677" i="2"/>
  <c r="L1677" i="2" s="1"/>
  <c r="K1678" i="2"/>
  <c r="K1679" i="2"/>
  <c r="K1680" i="2"/>
  <c r="K1681" i="2"/>
  <c r="K1682" i="2"/>
  <c r="K1683" i="2"/>
  <c r="L1683" i="2" s="1"/>
  <c r="K1684" i="2"/>
  <c r="L1684" i="2" s="1"/>
  <c r="K1685" i="2"/>
  <c r="L1685" i="2" s="1"/>
  <c r="K1686" i="2"/>
  <c r="K1687" i="2"/>
  <c r="L1687" i="2" s="1"/>
  <c r="K1688" i="2"/>
  <c r="L1688" i="2" s="1"/>
  <c r="K1689" i="2"/>
  <c r="L1689" i="2" s="1"/>
  <c r="K1690" i="2"/>
  <c r="L1690" i="2" s="1"/>
  <c r="K1691" i="2"/>
  <c r="L1691" i="2" s="1"/>
  <c r="K1692" i="2"/>
  <c r="L1692" i="2" s="1"/>
  <c r="K1693" i="2"/>
  <c r="K1694" i="2"/>
  <c r="K1695" i="2"/>
  <c r="K1696" i="2"/>
  <c r="K1697" i="2"/>
  <c r="K1698" i="2"/>
  <c r="L1698" i="2" s="1"/>
  <c r="K1699" i="2"/>
  <c r="L1699" i="2" s="1"/>
  <c r="K1700" i="2"/>
  <c r="L1700" i="2" s="1"/>
  <c r="K1701" i="2"/>
  <c r="L1701" i="2" s="1"/>
  <c r="K1702" i="2"/>
  <c r="L1702" i="2" s="1"/>
  <c r="K1703" i="2"/>
  <c r="L1703" i="2" s="1"/>
  <c r="K1704" i="2"/>
  <c r="L1704" i="2" s="1"/>
  <c r="K1705" i="2"/>
  <c r="L1705" i="2" s="1"/>
  <c r="K1706" i="2"/>
  <c r="K1707" i="2"/>
  <c r="K1708" i="2"/>
  <c r="K1709" i="2"/>
  <c r="L1709" i="2" s="1"/>
  <c r="K1710" i="2"/>
  <c r="L1710" i="2" s="1"/>
  <c r="K1711" i="2"/>
  <c r="L1711" i="2" s="1"/>
  <c r="K1712" i="2"/>
  <c r="L1712" i="2" s="1"/>
  <c r="K1713" i="2"/>
  <c r="K1714" i="2"/>
  <c r="K1715" i="2"/>
  <c r="K1716" i="2"/>
  <c r="K1717" i="2"/>
  <c r="K1718" i="2"/>
  <c r="L1718" i="2" s="1"/>
  <c r="K1719" i="2"/>
  <c r="L1719" i="2" s="1"/>
  <c r="K1720" i="2"/>
  <c r="L1720" i="2" s="1"/>
  <c r="K1721" i="2"/>
  <c r="L1721" i="2" s="1"/>
  <c r="K1722" i="2"/>
  <c r="L1722" i="2" s="1"/>
  <c r="K1723" i="2"/>
  <c r="L1723" i="2" s="1"/>
  <c r="K1724" i="2"/>
  <c r="L1724" i="2" s="1"/>
  <c r="K1725" i="2"/>
  <c r="L1725" i="2" s="1"/>
  <c r="K1726" i="2"/>
  <c r="K1727" i="2"/>
  <c r="K1728" i="2"/>
  <c r="K1729" i="2"/>
  <c r="K1730" i="2"/>
  <c r="L1730" i="2" s="1"/>
  <c r="K1731" i="2"/>
  <c r="L1731" i="2" s="1"/>
  <c r="K1732" i="2"/>
  <c r="L1732" i="2" s="1"/>
  <c r="K1733" i="2"/>
  <c r="L1733" i="2" s="1"/>
  <c r="K1734" i="2"/>
  <c r="K1735" i="2"/>
  <c r="K1736" i="2"/>
  <c r="K1737" i="2"/>
  <c r="K1738" i="2"/>
  <c r="L1738" i="2" s="1"/>
  <c r="K1739" i="2"/>
  <c r="K1740" i="2"/>
  <c r="L1740" i="2" s="1"/>
  <c r="K1741" i="2"/>
  <c r="L1741" i="2" s="1"/>
  <c r="K1742" i="2"/>
  <c r="L1742" i="2" s="1"/>
  <c r="K1743" i="2"/>
  <c r="L1743" i="2" s="1"/>
  <c r="K1744" i="2"/>
  <c r="L1744" i="2" s="1"/>
  <c r="K1745" i="2"/>
  <c r="L1745" i="2" s="1"/>
  <c r="K1746" i="2"/>
  <c r="K1747" i="2"/>
  <c r="K1748" i="2"/>
  <c r="K1749" i="2"/>
  <c r="K1750" i="2"/>
  <c r="K1751" i="2"/>
  <c r="L1751" i="2" s="1"/>
  <c r="K1752" i="2"/>
  <c r="L1752" i="2" s="1"/>
  <c r="K1753" i="2"/>
  <c r="L1753" i="2" s="1"/>
  <c r="K1754" i="2"/>
  <c r="L1754" i="2" s="1"/>
  <c r="K1755" i="2"/>
  <c r="K1756" i="2"/>
  <c r="K1757" i="2"/>
  <c r="K1758" i="2"/>
  <c r="L1758" i="2" s="1"/>
  <c r="K1759" i="2"/>
  <c r="L1759" i="2" s="1"/>
  <c r="K1760" i="2"/>
  <c r="L1760" i="2" s="1"/>
  <c r="K1761" i="2"/>
  <c r="L1761" i="2" s="1"/>
  <c r="K1762" i="2"/>
  <c r="L1762" i="2" s="1"/>
  <c r="K1763" i="2"/>
  <c r="L1763" i="2" s="1"/>
  <c r="K1764" i="2"/>
  <c r="L1764" i="2" s="1"/>
  <c r="K1765" i="2"/>
  <c r="L1765" i="2" s="1"/>
  <c r="K1766" i="2"/>
  <c r="L1766" i="2" s="1"/>
  <c r="K1767" i="2"/>
  <c r="K1768" i="2"/>
  <c r="L1768" i="2" s="1"/>
  <c r="K1769" i="2"/>
  <c r="K1770" i="2"/>
  <c r="L1770" i="2" s="1"/>
  <c r="K1771" i="2"/>
  <c r="K1772" i="2"/>
  <c r="L1772" i="2" s="1"/>
  <c r="K1773" i="2"/>
  <c r="L1773" i="2" s="1"/>
  <c r="K1774" i="2"/>
  <c r="L1774" i="2" s="1"/>
  <c r="K1775" i="2"/>
  <c r="L1775" i="2" s="1"/>
  <c r="K1776" i="2"/>
  <c r="K1777" i="2"/>
  <c r="K1778" i="2"/>
  <c r="L1778" i="2" s="1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L1790" i="2" s="1"/>
  <c r="K1791" i="2"/>
  <c r="L1791" i="2" s="1"/>
  <c r="K1792" i="2"/>
  <c r="K1793" i="2"/>
  <c r="L1793" i="2" s="1"/>
  <c r="K1794" i="2"/>
  <c r="L1794" i="2" s="1"/>
  <c r="K1795" i="2"/>
  <c r="L1795" i="2" s="1"/>
  <c r="K1796" i="2"/>
  <c r="L1796" i="2" s="1"/>
  <c r="K1797" i="2"/>
  <c r="L1797" i="2" s="1"/>
  <c r="K1798" i="2"/>
  <c r="L1798" i="2" s="1"/>
  <c r="K1799" i="2"/>
  <c r="L1799" i="2" s="1"/>
  <c r="K1800" i="2"/>
  <c r="L1800" i="2" s="1"/>
  <c r="K1801" i="2"/>
  <c r="L1801" i="2" s="1"/>
  <c r="K1802" i="2"/>
  <c r="L1802" i="2" s="1"/>
  <c r="K1803" i="2"/>
  <c r="L1803" i="2" s="1"/>
  <c r="K1804" i="2"/>
  <c r="L1804" i="2" s="1"/>
  <c r="K1805" i="2"/>
  <c r="L1805" i="2" s="1"/>
  <c r="K1806" i="2"/>
  <c r="K1807" i="2"/>
  <c r="K1808" i="2"/>
  <c r="K1809" i="2"/>
  <c r="K1810" i="2"/>
  <c r="K1811" i="2"/>
  <c r="K1812" i="2"/>
  <c r="K1813" i="2"/>
  <c r="K1814" i="2"/>
  <c r="L1814" i="2" s="1"/>
  <c r="K1815" i="2"/>
  <c r="L1815" i="2" s="1"/>
  <c r="K1816" i="2"/>
  <c r="L1816" i="2" s="1"/>
  <c r="K1817" i="2"/>
  <c r="L1817" i="2" s="1"/>
  <c r="K1818" i="2"/>
  <c r="L1818" i="2" s="1"/>
  <c r="K1819" i="2"/>
  <c r="L1819" i="2" s="1"/>
  <c r="K1820" i="2"/>
  <c r="L1820" i="2" s="1"/>
  <c r="K1821" i="2"/>
  <c r="L1821" i="2" s="1"/>
  <c r="K1822" i="2"/>
  <c r="L1822" i="2" s="1"/>
  <c r="K1823" i="2"/>
  <c r="L1823" i="2" s="1"/>
  <c r="K1824" i="2"/>
  <c r="L1824" i="2" s="1"/>
  <c r="K1825" i="2"/>
  <c r="L1825" i="2" s="1"/>
  <c r="K1826" i="2"/>
  <c r="K1827" i="2"/>
  <c r="L1827" i="2" s="1"/>
  <c r="K1828" i="2"/>
  <c r="L1828" i="2" s="1"/>
  <c r="K1829" i="2"/>
  <c r="L1829" i="2" s="1"/>
  <c r="K1830" i="2"/>
  <c r="K1831" i="2"/>
  <c r="K1832" i="2"/>
  <c r="K1833" i="2"/>
  <c r="K1834" i="2"/>
  <c r="K1835" i="2"/>
  <c r="L1835" i="2" s="1"/>
  <c r="K1836" i="2"/>
  <c r="L1836" i="2" s="1"/>
  <c r="K1837" i="2"/>
  <c r="L1837" i="2" s="1"/>
  <c r="K1838" i="2"/>
  <c r="L1838" i="2" s="1"/>
  <c r="K1839" i="2"/>
  <c r="L1839" i="2" s="1"/>
  <c r="K1840" i="2"/>
  <c r="L1840" i="2" s="1"/>
  <c r="K1841" i="2"/>
  <c r="L1841" i="2" s="1"/>
  <c r="K1842" i="2"/>
  <c r="L1842" i="2" s="1"/>
  <c r="K1843" i="2"/>
  <c r="L1843" i="2" s="1"/>
  <c r="K1844" i="2"/>
  <c r="L1844" i="2" s="1"/>
  <c r="K1845" i="2"/>
  <c r="L1845" i="2" s="1"/>
  <c r="K1846" i="2"/>
  <c r="K1847" i="2"/>
  <c r="K1848" i="2"/>
  <c r="K1849" i="2"/>
  <c r="K1850" i="2"/>
  <c r="L1850" i="2" s="1"/>
  <c r="K1851" i="2"/>
  <c r="L1851" i="2" s="1"/>
  <c r="K1852" i="2"/>
  <c r="K1853" i="2"/>
  <c r="K1854" i="2"/>
  <c r="K1855" i="2"/>
  <c r="L1855" i="2" s="1"/>
  <c r="K1856" i="2"/>
  <c r="L1856" i="2" s="1"/>
  <c r="K1857" i="2"/>
  <c r="L1857" i="2" s="1"/>
  <c r="K1858" i="2"/>
  <c r="L1858" i="2" s="1"/>
  <c r="K1859" i="2"/>
  <c r="L1859" i="2" s="1"/>
  <c r="K1860" i="2"/>
  <c r="L1860" i="2" s="1"/>
  <c r="K1861" i="2"/>
  <c r="L1861" i="2" s="1"/>
  <c r="K1862" i="2"/>
  <c r="L1862" i="2" s="1"/>
  <c r="K1863" i="2"/>
  <c r="L1863" i="2" s="1"/>
  <c r="K1864" i="2"/>
  <c r="L1864" i="2" s="1"/>
  <c r="K1865" i="2"/>
  <c r="L1865" i="2" s="1"/>
  <c r="K1866" i="2"/>
  <c r="K1867" i="2"/>
  <c r="K1868" i="2"/>
  <c r="K1869" i="2"/>
  <c r="K1870" i="2"/>
  <c r="K1871" i="2"/>
  <c r="K1872" i="2"/>
  <c r="K1873" i="2"/>
  <c r="K1874" i="2"/>
  <c r="K1875" i="2"/>
  <c r="L1875" i="2" s="1"/>
  <c r="K1876" i="2"/>
  <c r="L1876" i="2" s="1"/>
  <c r="K1877" i="2"/>
  <c r="L1877" i="2" s="1"/>
  <c r="K1878" i="2"/>
  <c r="L1878" i="2" s="1"/>
  <c r="K1879" i="2"/>
  <c r="L1879" i="2" s="1"/>
  <c r="K1880" i="2"/>
  <c r="L1880" i="2" s="1"/>
  <c r="K1881" i="2"/>
  <c r="L1881" i="2" s="1"/>
  <c r="K1882" i="2"/>
  <c r="L1882" i="2" s="1"/>
  <c r="K1883" i="2"/>
  <c r="L1883" i="2" s="1"/>
  <c r="K1884" i="2"/>
  <c r="L1884" i="2" s="1"/>
  <c r="K1885" i="2"/>
  <c r="L1885" i="2" s="1"/>
  <c r="K1886" i="2"/>
  <c r="K1887" i="2"/>
  <c r="L1887" i="2" s="1"/>
  <c r="K1888" i="2"/>
  <c r="L1888" i="2" s="1"/>
  <c r="K1889" i="2"/>
  <c r="K1890" i="2"/>
  <c r="K1891" i="2"/>
  <c r="K1892" i="2"/>
  <c r="K1893" i="2"/>
  <c r="K1894" i="2"/>
  <c r="K1895" i="2"/>
  <c r="L1895" i="2" s="1"/>
  <c r="K1896" i="2"/>
  <c r="L1896" i="2" s="1"/>
  <c r="K1897" i="2"/>
  <c r="L1897" i="2" s="1"/>
  <c r="K1898" i="2"/>
  <c r="L1898" i="2" s="1"/>
  <c r="K1899" i="2"/>
  <c r="L1899" i="2" s="1"/>
  <c r="K1900" i="2"/>
  <c r="L1900" i="2" s="1"/>
  <c r="K1901" i="2"/>
  <c r="L1901" i="2" s="1"/>
  <c r="K1902" i="2"/>
  <c r="L1902" i="2" s="1"/>
  <c r="K1903" i="2"/>
  <c r="L1903" i="2" s="1"/>
  <c r="I2" i="1"/>
  <c r="I3" i="1"/>
  <c r="I4" i="1"/>
  <c r="I5" i="1"/>
  <c r="J5" i="1" s="1"/>
  <c r="K5" i="1" s="1"/>
  <c r="I6" i="1"/>
  <c r="J6" i="1" s="1"/>
  <c r="K6" i="1" s="1"/>
  <c r="I7" i="1"/>
  <c r="I8" i="1"/>
  <c r="I9" i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I16" i="1"/>
  <c r="I17" i="1"/>
  <c r="I18" i="1"/>
  <c r="I19" i="1"/>
  <c r="I20" i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I26" i="1"/>
  <c r="I27" i="1"/>
  <c r="I28" i="1"/>
  <c r="I29" i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I36" i="1"/>
  <c r="I37" i="1"/>
  <c r="I38" i="1"/>
  <c r="I39" i="1"/>
  <c r="I40" i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I46" i="1"/>
  <c r="I47" i="1"/>
  <c r="I48" i="1"/>
  <c r="I49" i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I56" i="1"/>
  <c r="J56" i="1" s="1"/>
  <c r="K56" i="1" s="1"/>
  <c r="I57" i="1"/>
  <c r="J57" i="1" s="1"/>
  <c r="K57" i="1" s="1"/>
  <c r="I58" i="1"/>
  <c r="J58" i="1" s="1"/>
  <c r="K58" i="1" s="1"/>
  <c r="I59" i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I66" i="1"/>
  <c r="I67" i="1"/>
  <c r="I68" i="1"/>
  <c r="I69" i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I76" i="1"/>
  <c r="I77" i="1"/>
  <c r="I78" i="1"/>
  <c r="I79" i="1"/>
  <c r="I80" i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I86" i="1"/>
  <c r="I87" i="1"/>
  <c r="I88" i="1"/>
  <c r="I89" i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I96" i="1"/>
  <c r="I97" i="1"/>
  <c r="I98" i="1"/>
  <c r="I99" i="1"/>
  <c r="I100" i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I106" i="1"/>
  <c r="I107" i="1"/>
  <c r="I108" i="1"/>
  <c r="I109" i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I116" i="1"/>
  <c r="I117" i="1"/>
  <c r="J117" i="1" s="1"/>
  <c r="K117" i="1" s="1"/>
  <c r="I118" i="1"/>
  <c r="J118" i="1" s="1"/>
  <c r="K118" i="1" s="1"/>
  <c r="I119" i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I126" i="1"/>
  <c r="I127" i="1"/>
  <c r="I128" i="1"/>
  <c r="I129" i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I136" i="1"/>
  <c r="I137" i="1"/>
  <c r="I138" i="1"/>
  <c r="I139" i="1"/>
  <c r="I140" i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I146" i="1"/>
  <c r="I147" i="1"/>
  <c r="I148" i="1"/>
  <c r="I149" i="1"/>
  <c r="I150" i="1"/>
  <c r="J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I156" i="1"/>
  <c r="I157" i="1"/>
  <c r="I158" i="1"/>
  <c r="I159" i="1"/>
  <c r="I160" i="1"/>
  <c r="I161" i="1"/>
  <c r="I162" i="1"/>
  <c r="J162" i="1" s="1"/>
  <c r="K162" i="1" s="1"/>
  <c r="I163" i="1"/>
  <c r="J163" i="1" s="1"/>
  <c r="K163" i="1" s="1"/>
  <c r="I164" i="1"/>
  <c r="J164" i="1" s="1"/>
  <c r="K164" i="1" s="1"/>
  <c r="I165" i="1"/>
  <c r="I166" i="1"/>
  <c r="I167" i="1"/>
  <c r="I168" i="1"/>
  <c r="I169" i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I176" i="1"/>
  <c r="I177" i="1"/>
  <c r="I178" i="1"/>
  <c r="I179" i="1"/>
  <c r="I180" i="1"/>
  <c r="I181" i="1"/>
  <c r="J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I186" i="1"/>
  <c r="I187" i="1"/>
  <c r="I188" i="1"/>
  <c r="I189" i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I196" i="1"/>
  <c r="I197" i="1"/>
  <c r="I198" i="1"/>
  <c r="I199" i="1"/>
  <c r="I200" i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I206" i="1"/>
  <c r="I207" i="1"/>
  <c r="I208" i="1"/>
  <c r="I209" i="1"/>
  <c r="I210" i="1"/>
  <c r="J210" i="1" s="1"/>
  <c r="K210" i="1" s="1"/>
  <c r="I211" i="1"/>
  <c r="J211" i="1" s="1"/>
  <c r="K211" i="1" s="1"/>
  <c r="I212" i="1"/>
  <c r="I213" i="1"/>
  <c r="J213" i="1" s="1"/>
  <c r="K213" i="1" s="1"/>
  <c r="I214" i="1"/>
  <c r="J214" i="1" s="1"/>
  <c r="K214" i="1" s="1"/>
  <c r="I215" i="1"/>
  <c r="I216" i="1"/>
  <c r="I217" i="1"/>
  <c r="I218" i="1"/>
  <c r="I219" i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I226" i="1"/>
  <c r="I227" i="1"/>
  <c r="I228" i="1"/>
  <c r="I229" i="1"/>
  <c r="J229" i="1" s="1"/>
  <c r="K229" i="1" s="1"/>
  <c r="I230" i="1"/>
  <c r="J230" i="1" s="1"/>
  <c r="K230" i="1" s="1"/>
  <c r="I231" i="1"/>
  <c r="J231" i="1" s="1"/>
  <c r="K231" i="1" s="1"/>
  <c r="I232" i="1"/>
  <c r="I233" i="1"/>
  <c r="J233" i="1" s="1"/>
  <c r="K233" i="1" s="1"/>
  <c r="I234" i="1"/>
  <c r="J234" i="1" s="1"/>
  <c r="K234" i="1" s="1"/>
  <c r="I235" i="1"/>
  <c r="I236" i="1"/>
  <c r="I237" i="1"/>
  <c r="I238" i="1"/>
  <c r="I239" i="1"/>
  <c r="I240" i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I246" i="1"/>
  <c r="I247" i="1"/>
  <c r="I248" i="1"/>
  <c r="I249" i="1"/>
  <c r="I250" i="1"/>
  <c r="J250" i="1" s="1"/>
  <c r="K250" i="1" s="1"/>
  <c r="I251" i="1"/>
  <c r="J251" i="1" s="1"/>
  <c r="K251" i="1" s="1"/>
  <c r="I252" i="1"/>
  <c r="I253" i="1"/>
  <c r="J253" i="1" s="1"/>
  <c r="K253" i="1" s="1"/>
  <c r="I254" i="1"/>
  <c r="J254" i="1" s="1"/>
  <c r="K254" i="1" s="1"/>
  <c r="I255" i="1"/>
  <c r="I256" i="1"/>
  <c r="I257" i="1"/>
  <c r="I258" i="1"/>
  <c r="I259" i="1"/>
  <c r="I260" i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I266" i="1"/>
  <c r="I267" i="1"/>
  <c r="I268" i="1"/>
  <c r="I269" i="1"/>
  <c r="I270" i="1"/>
  <c r="J270" i="1" s="1"/>
  <c r="K270" i="1" s="1"/>
  <c r="I271" i="1"/>
  <c r="I272" i="1"/>
  <c r="I273" i="1"/>
  <c r="J273" i="1" s="1"/>
  <c r="K273" i="1" s="1"/>
  <c r="I274" i="1"/>
  <c r="J274" i="1" s="1"/>
  <c r="K274" i="1" s="1"/>
  <c r="I275" i="1"/>
  <c r="I276" i="1"/>
  <c r="J276" i="1" s="1"/>
  <c r="K276" i="1" s="1"/>
  <c r="I277" i="1"/>
  <c r="I278" i="1"/>
  <c r="I279" i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I286" i="1"/>
  <c r="I287" i="1"/>
  <c r="I288" i="1"/>
  <c r="I289" i="1"/>
  <c r="I290" i="1"/>
  <c r="J290" i="1" s="1"/>
  <c r="K290" i="1" s="1"/>
  <c r="I291" i="1"/>
  <c r="J291" i="1" s="1"/>
  <c r="K291" i="1" s="1"/>
  <c r="I292" i="1"/>
  <c r="I293" i="1"/>
  <c r="J293" i="1" s="1"/>
  <c r="K293" i="1" s="1"/>
  <c r="I294" i="1"/>
  <c r="J294" i="1" s="1"/>
  <c r="K294" i="1" s="1"/>
  <c r="I295" i="1"/>
  <c r="I296" i="1"/>
  <c r="I297" i="1"/>
  <c r="I298" i="1"/>
  <c r="I299" i="1"/>
  <c r="I300" i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I305" i="1"/>
  <c r="I306" i="1"/>
  <c r="I307" i="1"/>
  <c r="I308" i="1"/>
  <c r="I309" i="1"/>
  <c r="I310" i="1"/>
  <c r="J310" i="1" s="1"/>
  <c r="K310" i="1" s="1"/>
  <c r="I311" i="1"/>
  <c r="J311" i="1" s="1"/>
  <c r="K311" i="1" s="1"/>
  <c r="I312" i="1"/>
  <c r="I313" i="1"/>
  <c r="J313" i="1" s="1"/>
  <c r="K313" i="1" s="1"/>
  <c r="I314" i="1"/>
  <c r="J314" i="1" s="1"/>
  <c r="K314" i="1" s="1"/>
  <c r="I315" i="1"/>
  <c r="I316" i="1"/>
  <c r="I317" i="1"/>
  <c r="I318" i="1"/>
  <c r="I319" i="1"/>
  <c r="I320" i="1"/>
  <c r="I321" i="1"/>
  <c r="J321" i="1" s="1"/>
  <c r="K321" i="1" s="1"/>
  <c r="I322" i="1"/>
  <c r="J322" i="1" s="1"/>
  <c r="K322" i="1" s="1"/>
  <c r="I323" i="1"/>
  <c r="J323" i="1" s="1"/>
  <c r="K323" i="1" s="1"/>
  <c r="I324" i="1"/>
  <c r="J324" i="1" s="1"/>
  <c r="K324" i="1" s="1"/>
  <c r="I325" i="1"/>
  <c r="I326" i="1"/>
  <c r="I327" i="1"/>
  <c r="I328" i="1"/>
  <c r="I329" i="1"/>
  <c r="I330" i="1"/>
  <c r="J330" i="1" s="1"/>
  <c r="K330" i="1" s="1"/>
  <c r="I331" i="1"/>
  <c r="J331" i="1" s="1"/>
  <c r="K331" i="1" s="1"/>
  <c r="I332" i="1"/>
  <c r="I333" i="1"/>
  <c r="J333" i="1" s="1"/>
  <c r="K333" i="1" s="1"/>
  <c r="I334" i="1"/>
  <c r="J334" i="1" s="1"/>
  <c r="K334" i="1" s="1"/>
  <c r="I335" i="1"/>
  <c r="I336" i="1"/>
  <c r="J336" i="1" s="1"/>
  <c r="K336" i="1" s="1"/>
  <c r="I337" i="1"/>
  <c r="J337" i="1" s="1"/>
  <c r="K337" i="1" s="1"/>
  <c r="I338" i="1"/>
  <c r="J338" i="1" s="1"/>
  <c r="K338" i="1" s="1"/>
  <c r="I339" i="1"/>
  <c r="I340" i="1"/>
  <c r="J340" i="1" s="1"/>
  <c r="K340" i="1" s="1"/>
  <c r="I341" i="1"/>
  <c r="J341" i="1" s="1"/>
  <c r="K341" i="1" s="1"/>
  <c r="I342" i="1"/>
  <c r="J342" i="1" s="1"/>
  <c r="K342" i="1" s="1"/>
  <c r="I343" i="1"/>
  <c r="J343" i="1" s="1"/>
  <c r="K343" i="1" s="1"/>
  <c r="I344" i="1"/>
  <c r="J344" i="1" s="1"/>
  <c r="K344" i="1" s="1"/>
  <c r="I345" i="1"/>
  <c r="I346" i="1"/>
  <c r="I347" i="1"/>
  <c r="I348" i="1"/>
  <c r="I349" i="1"/>
  <c r="I350" i="1"/>
  <c r="J350" i="1" s="1"/>
  <c r="K350" i="1" s="1"/>
  <c r="I351" i="1"/>
  <c r="J351" i="1" s="1"/>
  <c r="K351" i="1" s="1"/>
  <c r="I352" i="1"/>
  <c r="I353" i="1"/>
  <c r="J353" i="1" s="1"/>
  <c r="K353" i="1" s="1"/>
  <c r="I354" i="1"/>
  <c r="J354" i="1" s="1"/>
  <c r="K354" i="1" s="1"/>
  <c r="I355" i="1"/>
  <c r="I356" i="1"/>
  <c r="I357" i="1"/>
  <c r="I358" i="1"/>
  <c r="I359" i="1"/>
  <c r="I360" i="1"/>
  <c r="J360" i="1" s="1"/>
  <c r="I361" i="1"/>
  <c r="J361" i="1" s="1"/>
  <c r="K361" i="1" s="1"/>
  <c r="I362" i="1"/>
  <c r="J362" i="1" s="1"/>
  <c r="K362" i="1" s="1"/>
  <c r="I363" i="1"/>
  <c r="J363" i="1" s="1"/>
  <c r="K363" i="1" s="1"/>
  <c r="I364" i="1"/>
  <c r="J364" i="1" s="1"/>
  <c r="K364" i="1" s="1"/>
  <c r="I365" i="1"/>
  <c r="I366" i="1"/>
  <c r="I367" i="1"/>
  <c r="J367" i="1" s="1"/>
  <c r="K367" i="1" s="1"/>
  <c r="I368" i="1"/>
  <c r="J368" i="1" s="1"/>
  <c r="K368" i="1" s="1"/>
  <c r="I369" i="1"/>
  <c r="I370" i="1"/>
  <c r="J370" i="1" s="1"/>
  <c r="K370" i="1" s="1"/>
  <c r="I371" i="1"/>
  <c r="J371" i="1" s="1"/>
  <c r="K371" i="1" s="1"/>
  <c r="I372" i="1"/>
  <c r="I373" i="1"/>
  <c r="J373" i="1" s="1"/>
  <c r="K373" i="1" s="1"/>
  <c r="I374" i="1"/>
  <c r="J374" i="1" s="1"/>
  <c r="K374" i="1" s="1"/>
  <c r="I375" i="1"/>
  <c r="I376" i="1"/>
  <c r="I377" i="1"/>
  <c r="I378" i="1"/>
  <c r="I379" i="1"/>
  <c r="I380" i="1"/>
  <c r="I381" i="1"/>
  <c r="J381" i="1" s="1"/>
  <c r="K381" i="1" s="1"/>
  <c r="I382" i="1"/>
  <c r="J382" i="1" s="1"/>
  <c r="K382" i="1" s="1"/>
  <c r="I383" i="1"/>
  <c r="J383" i="1" s="1"/>
  <c r="K383" i="1" s="1"/>
  <c r="I384" i="1"/>
  <c r="J384" i="1" s="1"/>
  <c r="K384" i="1" s="1"/>
  <c r="I385" i="1"/>
  <c r="I386" i="1"/>
  <c r="I387" i="1"/>
  <c r="I388" i="1"/>
  <c r="I389" i="1"/>
  <c r="I390" i="1"/>
  <c r="J390" i="1" s="1"/>
  <c r="K390" i="1" s="1"/>
  <c r="I391" i="1"/>
  <c r="J391" i="1" s="1"/>
  <c r="K391" i="1" s="1"/>
  <c r="I392" i="1"/>
  <c r="I393" i="1"/>
  <c r="J393" i="1" s="1"/>
  <c r="K393" i="1" s="1"/>
  <c r="I394" i="1"/>
  <c r="J394" i="1" s="1"/>
  <c r="K394" i="1" s="1"/>
  <c r="I395" i="1"/>
  <c r="I396" i="1"/>
  <c r="I397" i="1"/>
  <c r="J397" i="1" s="1"/>
  <c r="K397" i="1" s="1"/>
  <c r="I398" i="1"/>
  <c r="I399" i="1"/>
  <c r="I400" i="1"/>
  <c r="J400" i="1" s="1"/>
  <c r="K400" i="1" s="1"/>
  <c r="I401" i="1"/>
  <c r="J401" i="1" s="1"/>
  <c r="K401" i="1" s="1"/>
  <c r="I402" i="1"/>
  <c r="J402" i="1" s="1"/>
  <c r="K402" i="1" s="1"/>
  <c r="I403" i="1"/>
  <c r="J403" i="1" s="1"/>
  <c r="K403" i="1" s="1"/>
  <c r="I404" i="1"/>
  <c r="J404" i="1" s="1"/>
  <c r="K404" i="1" s="1"/>
  <c r="I405" i="1"/>
  <c r="I406" i="1"/>
  <c r="I407" i="1"/>
  <c r="I408" i="1"/>
  <c r="I409" i="1"/>
  <c r="I410" i="1"/>
  <c r="J410" i="1" s="1"/>
  <c r="K410" i="1" s="1"/>
  <c r="I411" i="1"/>
  <c r="I412" i="1"/>
  <c r="I413" i="1"/>
  <c r="J413" i="1" s="1"/>
  <c r="K413" i="1" s="1"/>
  <c r="I414" i="1"/>
  <c r="J414" i="1" s="1"/>
  <c r="K414" i="1" s="1"/>
  <c r="I415" i="1"/>
  <c r="I416" i="1"/>
  <c r="I417" i="1"/>
  <c r="I418" i="1"/>
  <c r="I419" i="1"/>
  <c r="I420" i="1"/>
  <c r="I421" i="1"/>
  <c r="J421" i="1" s="1"/>
  <c r="K421" i="1" s="1"/>
  <c r="I422" i="1"/>
  <c r="J422" i="1" s="1"/>
  <c r="K422" i="1" s="1"/>
  <c r="I423" i="1"/>
  <c r="J423" i="1" s="1"/>
  <c r="K423" i="1" s="1"/>
  <c r="I424" i="1"/>
  <c r="J424" i="1" s="1"/>
  <c r="K424" i="1" s="1"/>
  <c r="I425" i="1"/>
  <c r="I426" i="1"/>
  <c r="I427" i="1"/>
  <c r="I428" i="1"/>
  <c r="J428" i="1" s="1"/>
  <c r="K428" i="1" s="1"/>
  <c r="I429" i="1"/>
  <c r="J429" i="1" s="1"/>
  <c r="K429" i="1" s="1"/>
  <c r="I430" i="1"/>
  <c r="I431" i="1"/>
  <c r="I432" i="1"/>
  <c r="I433" i="1"/>
  <c r="J433" i="1" s="1"/>
  <c r="K433" i="1" s="1"/>
  <c r="I434" i="1"/>
  <c r="J434" i="1" s="1"/>
  <c r="K434" i="1" s="1"/>
  <c r="I435" i="1"/>
  <c r="I436" i="1"/>
  <c r="I437" i="1"/>
  <c r="I438" i="1"/>
  <c r="I439" i="1"/>
  <c r="I440" i="1"/>
  <c r="I441" i="1"/>
  <c r="J441" i="1" s="1"/>
  <c r="K441" i="1" s="1"/>
  <c r="I442" i="1"/>
  <c r="J442" i="1" s="1"/>
  <c r="K442" i="1" s="1"/>
  <c r="I443" i="1"/>
  <c r="J443" i="1" s="1"/>
  <c r="K443" i="1" s="1"/>
  <c r="I444" i="1"/>
  <c r="J444" i="1" s="1"/>
  <c r="K444" i="1" s="1"/>
  <c r="I445" i="1"/>
  <c r="I446" i="1"/>
  <c r="I447" i="1"/>
  <c r="I448" i="1"/>
  <c r="I449" i="1"/>
  <c r="I450" i="1"/>
  <c r="I451" i="1"/>
  <c r="I452" i="1"/>
  <c r="I453" i="1"/>
  <c r="J453" i="1" s="1"/>
  <c r="K453" i="1" s="1"/>
  <c r="I454" i="1"/>
  <c r="J454" i="1" s="1"/>
  <c r="K454" i="1" s="1"/>
  <c r="I455" i="1"/>
  <c r="I456" i="1"/>
  <c r="I457" i="1"/>
  <c r="I458" i="1"/>
  <c r="I459" i="1"/>
  <c r="I460" i="1"/>
  <c r="I461" i="1"/>
  <c r="J461" i="1" s="1"/>
  <c r="K461" i="1" s="1"/>
  <c r="I462" i="1"/>
  <c r="J462" i="1" s="1"/>
  <c r="K462" i="1" s="1"/>
  <c r="I463" i="1"/>
  <c r="J463" i="1" s="1"/>
  <c r="K463" i="1" s="1"/>
  <c r="I464" i="1"/>
  <c r="J464" i="1" s="1"/>
  <c r="K464" i="1" s="1"/>
  <c r="I465" i="1"/>
  <c r="I466" i="1"/>
  <c r="I467" i="1"/>
  <c r="I468" i="1"/>
  <c r="I469" i="1"/>
  <c r="J469" i="1" s="1"/>
  <c r="K469" i="1" s="1"/>
  <c r="I470" i="1"/>
  <c r="I471" i="1"/>
  <c r="I472" i="1"/>
  <c r="I473" i="1"/>
  <c r="J473" i="1" s="1"/>
  <c r="K473" i="1" s="1"/>
  <c r="I474" i="1"/>
  <c r="J474" i="1" s="1"/>
  <c r="K474" i="1" s="1"/>
  <c r="I475" i="1"/>
  <c r="I476" i="1"/>
  <c r="I477" i="1"/>
  <c r="I478" i="1"/>
  <c r="I479" i="1"/>
  <c r="I480" i="1"/>
  <c r="I481" i="1"/>
  <c r="J481" i="1" s="1"/>
  <c r="K481" i="1" s="1"/>
  <c r="I482" i="1"/>
  <c r="J482" i="1" s="1"/>
  <c r="K482" i="1" s="1"/>
  <c r="I483" i="1"/>
  <c r="J483" i="1" s="1"/>
  <c r="K483" i="1" s="1"/>
  <c r="I484" i="1"/>
  <c r="J484" i="1" s="1"/>
  <c r="K484" i="1" s="1"/>
  <c r="I485" i="1"/>
  <c r="I486" i="1"/>
  <c r="I487" i="1"/>
  <c r="I488" i="1"/>
  <c r="I489" i="1"/>
  <c r="J489" i="1" s="1"/>
  <c r="K489" i="1" s="1"/>
  <c r="I490" i="1"/>
  <c r="I491" i="1"/>
  <c r="I492" i="1"/>
  <c r="I493" i="1"/>
  <c r="J493" i="1" s="1"/>
  <c r="K493" i="1" s="1"/>
  <c r="I494" i="1"/>
  <c r="J494" i="1" s="1"/>
  <c r="K494" i="1" s="1"/>
  <c r="I495" i="1"/>
  <c r="I496" i="1"/>
  <c r="I497" i="1"/>
  <c r="I498" i="1"/>
  <c r="I499" i="1"/>
  <c r="I500" i="1"/>
  <c r="I501" i="1"/>
  <c r="J501" i="1" s="1"/>
  <c r="I502" i="1"/>
  <c r="J502" i="1" s="1"/>
  <c r="K502" i="1" s="1"/>
  <c r="I503" i="1"/>
  <c r="J503" i="1" s="1"/>
  <c r="K503" i="1" s="1"/>
  <c r="I504" i="1"/>
  <c r="J504" i="1" s="1"/>
  <c r="K504" i="1" s="1"/>
  <c r="I505" i="1"/>
  <c r="I506" i="1"/>
  <c r="I507" i="1"/>
  <c r="I508" i="1"/>
  <c r="I509" i="1"/>
  <c r="J509" i="1" s="1"/>
  <c r="K509" i="1" s="1"/>
  <c r="I510" i="1"/>
  <c r="I511" i="1"/>
  <c r="I512" i="1"/>
  <c r="I513" i="1"/>
  <c r="J513" i="1" s="1"/>
  <c r="K513" i="1" s="1"/>
  <c r="I514" i="1"/>
  <c r="J514" i="1" s="1"/>
  <c r="K514" i="1" s="1"/>
  <c r="I515" i="1"/>
  <c r="I516" i="1"/>
  <c r="I517" i="1"/>
  <c r="I518" i="1"/>
  <c r="I519" i="1"/>
  <c r="I520" i="1"/>
  <c r="I521" i="1"/>
  <c r="J521" i="1" s="1"/>
  <c r="K521" i="1" s="1"/>
  <c r="I522" i="1"/>
  <c r="J522" i="1" s="1"/>
  <c r="K522" i="1" s="1"/>
  <c r="I523" i="1"/>
  <c r="J523" i="1" s="1"/>
  <c r="K523" i="1" s="1"/>
  <c r="I524" i="1"/>
  <c r="J524" i="1" s="1"/>
  <c r="K524" i="1" s="1"/>
  <c r="I525" i="1"/>
  <c r="I526" i="1"/>
  <c r="I527" i="1"/>
  <c r="I528" i="1"/>
  <c r="I529" i="1"/>
  <c r="J529" i="1" s="1"/>
  <c r="K529" i="1" s="1"/>
  <c r="I530" i="1"/>
  <c r="I531" i="1"/>
  <c r="I532" i="1"/>
  <c r="I533" i="1"/>
  <c r="J533" i="1" s="1"/>
  <c r="K533" i="1" s="1"/>
  <c r="I534" i="1"/>
  <c r="J534" i="1" s="1"/>
  <c r="K534" i="1" s="1"/>
  <c r="I535" i="1"/>
  <c r="I536" i="1"/>
  <c r="I537" i="1"/>
  <c r="I538" i="1"/>
  <c r="I539" i="1"/>
  <c r="I540" i="1"/>
  <c r="I541" i="1"/>
  <c r="J541" i="1" s="1"/>
  <c r="K541" i="1" s="1"/>
  <c r="I542" i="1"/>
  <c r="J542" i="1" s="1"/>
  <c r="K542" i="1" s="1"/>
  <c r="I543" i="1"/>
  <c r="J543" i="1" s="1"/>
  <c r="K543" i="1" s="1"/>
  <c r="I544" i="1"/>
  <c r="J544" i="1" s="1"/>
  <c r="K544" i="1" s="1"/>
  <c r="I545" i="1"/>
  <c r="I546" i="1"/>
  <c r="I547" i="1"/>
  <c r="J547" i="1" s="1"/>
  <c r="K547" i="1" s="1"/>
  <c r="I548" i="1"/>
  <c r="J548" i="1" s="1"/>
  <c r="K548" i="1" s="1"/>
  <c r="I549" i="1"/>
  <c r="J549" i="1" s="1"/>
  <c r="K549" i="1" s="1"/>
  <c r="I550" i="1"/>
  <c r="I551" i="1"/>
  <c r="I552" i="1"/>
  <c r="I553" i="1"/>
  <c r="J553" i="1" s="1"/>
  <c r="K553" i="1" s="1"/>
  <c r="I554" i="1"/>
  <c r="J554" i="1" s="1"/>
  <c r="K554" i="1" s="1"/>
  <c r="I555" i="1"/>
  <c r="I556" i="1"/>
  <c r="I557" i="1"/>
  <c r="I558" i="1"/>
  <c r="I559" i="1"/>
  <c r="I560" i="1"/>
  <c r="I561" i="1"/>
  <c r="J561" i="1" s="1"/>
  <c r="K561" i="1" s="1"/>
  <c r="I562" i="1"/>
  <c r="J562" i="1" s="1"/>
  <c r="K562" i="1" s="1"/>
  <c r="I563" i="1"/>
  <c r="J563" i="1" s="1"/>
  <c r="K563" i="1" s="1"/>
  <c r="I564" i="1"/>
  <c r="J564" i="1" s="1"/>
  <c r="K564" i="1" s="1"/>
  <c r="I565" i="1"/>
  <c r="I566" i="1"/>
  <c r="I567" i="1"/>
  <c r="I568" i="1"/>
  <c r="I569" i="1"/>
  <c r="J569" i="1" s="1"/>
  <c r="K569" i="1" s="1"/>
  <c r="I570" i="1"/>
  <c r="I571" i="1"/>
  <c r="I572" i="1"/>
  <c r="I573" i="1"/>
  <c r="J573" i="1" s="1"/>
  <c r="K573" i="1" s="1"/>
  <c r="I574" i="1"/>
  <c r="J574" i="1" s="1"/>
  <c r="K574" i="1" s="1"/>
  <c r="I575" i="1"/>
  <c r="I576" i="1"/>
  <c r="J576" i="1" s="1"/>
  <c r="K576" i="1" s="1"/>
  <c r="I577" i="1"/>
  <c r="J577" i="1" s="1"/>
  <c r="K577" i="1" s="1"/>
  <c r="I578" i="1"/>
  <c r="I579" i="1"/>
  <c r="I580" i="1"/>
  <c r="I581" i="1"/>
  <c r="J581" i="1" s="1"/>
  <c r="K581" i="1" s="1"/>
  <c r="I582" i="1"/>
  <c r="J582" i="1" s="1"/>
  <c r="K582" i="1" s="1"/>
  <c r="I583" i="1"/>
  <c r="J583" i="1" s="1"/>
  <c r="K583" i="1" s="1"/>
  <c r="I584" i="1"/>
  <c r="J584" i="1" s="1"/>
  <c r="K584" i="1" s="1"/>
  <c r="I585" i="1"/>
  <c r="I586" i="1"/>
  <c r="I587" i="1"/>
  <c r="I588" i="1"/>
  <c r="I589" i="1"/>
  <c r="J589" i="1" s="1"/>
  <c r="K589" i="1" s="1"/>
  <c r="I590" i="1"/>
  <c r="I591" i="1"/>
  <c r="I592" i="1"/>
  <c r="I593" i="1"/>
  <c r="J593" i="1" s="1"/>
  <c r="K593" i="1" s="1"/>
  <c r="I594" i="1"/>
  <c r="J594" i="1" s="1"/>
  <c r="K594" i="1" s="1"/>
  <c r="I595" i="1"/>
  <c r="I596" i="1"/>
  <c r="I597" i="1"/>
  <c r="I598" i="1"/>
  <c r="I599" i="1"/>
  <c r="I600" i="1"/>
  <c r="I601" i="1"/>
  <c r="J601" i="1" s="1"/>
  <c r="K601" i="1" s="1"/>
  <c r="I602" i="1"/>
  <c r="J602" i="1" s="1"/>
  <c r="K602" i="1" s="1"/>
  <c r="I603" i="1"/>
  <c r="J603" i="1" s="1"/>
  <c r="K603" i="1" s="1"/>
  <c r="I604" i="1"/>
  <c r="J604" i="1" s="1"/>
  <c r="K604" i="1" s="1"/>
  <c r="I605" i="1"/>
  <c r="I606" i="1"/>
  <c r="I607" i="1"/>
  <c r="I608" i="1"/>
  <c r="J608" i="1" s="1"/>
  <c r="K608" i="1" s="1"/>
  <c r="I609" i="1"/>
  <c r="J609" i="1" s="1"/>
  <c r="K609" i="1" s="1"/>
  <c r="I610" i="1"/>
  <c r="I611" i="1"/>
  <c r="I612" i="1"/>
  <c r="I613" i="1"/>
  <c r="J613" i="1" s="1"/>
  <c r="K613" i="1" s="1"/>
  <c r="I614" i="1"/>
  <c r="J614" i="1" s="1"/>
  <c r="K614" i="1" s="1"/>
  <c r="I615" i="1"/>
  <c r="I616" i="1"/>
  <c r="I617" i="1"/>
  <c r="I618" i="1"/>
  <c r="I619" i="1"/>
  <c r="I620" i="1"/>
  <c r="J620" i="1" s="1"/>
  <c r="K620" i="1" s="1"/>
  <c r="I621" i="1"/>
  <c r="J621" i="1" s="1"/>
  <c r="K621" i="1" s="1"/>
  <c r="I622" i="1"/>
  <c r="J622" i="1" s="1"/>
  <c r="K622" i="1" s="1"/>
  <c r="I623" i="1"/>
  <c r="J623" i="1" s="1"/>
  <c r="K623" i="1" s="1"/>
  <c r="I624" i="1"/>
  <c r="J624" i="1" s="1"/>
  <c r="K624" i="1" s="1"/>
  <c r="I625" i="1"/>
  <c r="I626" i="1"/>
  <c r="I627" i="1"/>
  <c r="I628" i="1"/>
  <c r="I629" i="1"/>
  <c r="J629" i="1" s="1"/>
  <c r="K629" i="1" s="1"/>
  <c r="I630" i="1"/>
  <c r="I631" i="1"/>
  <c r="I632" i="1"/>
  <c r="I633" i="1"/>
  <c r="J633" i="1" s="1"/>
  <c r="K633" i="1" s="1"/>
  <c r="I634" i="1"/>
  <c r="J634" i="1" s="1"/>
  <c r="K634" i="1" s="1"/>
  <c r="I635" i="1"/>
  <c r="I636" i="1"/>
  <c r="J636" i="1" s="1"/>
  <c r="K636" i="1" s="1"/>
  <c r="I637" i="1"/>
  <c r="J637" i="1" s="1"/>
  <c r="K637" i="1" s="1"/>
  <c r="I638" i="1"/>
  <c r="J638" i="1" s="1"/>
  <c r="K638" i="1" s="1"/>
  <c r="I639" i="1"/>
  <c r="I640" i="1"/>
  <c r="I641" i="1"/>
  <c r="J641" i="1" s="1"/>
  <c r="K641" i="1" s="1"/>
  <c r="I642" i="1"/>
  <c r="J642" i="1" s="1"/>
  <c r="K642" i="1" s="1"/>
  <c r="I643" i="1"/>
  <c r="J643" i="1" s="1"/>
  <c r="K643" i="1" s="1"/>
  <c r="I644" i="1"/>
  <c r="J644" i="1" s="1"/>
  <c r="K644" i="1" s="1"/>
  <c r="I645" i="1"/>
  <c r="I646" i="1"/>
  <c r="I647" i="1"/>
  <c r="I648" i="1"/>
  <c r="I649" i="1"/>
  <c r="J649" i="1" s="1"/>
  <c r="K649" i="1" s="1"/>
  <c r="I650" i="1"/>
  <c r="I651" i="1"/>
  <c r="I652" i="1"/>
  <c r="I653" i="1"/>
  <c r="J653" i="1" s="1"/>
  <c r="K653" i="1" s="1"/>
  <c r="I654" i="1"/>
  <c r="J654" i="1" s="1"/>
  <c r="K654" i="1" s="1"/>
  <c r="I655" i="1"/>
  <c r="I656" i="1"/>
  <c r="I657" i="1"/>
  <c r="I658" i="1"/>
  <c r="I659" i="1"/>
  <c r="I660" i="1"/>
  <c r="I661" i="1"/>
  <c r="J661" i="1" s="1"/>
  <c r="K661" i="1" s="1"/>
  <c r="I662" i="1"/>
  <c r="J662" i="1" s="1"/>
  <c r="K662" i="1" s="1"/>
  <c r="I663" i="1"/>
  <c r="J663" i="1" s="1"/>
  <c r="K663" i="1" s="1"/>
  <c r="I664" i="1"/>
  <c r="J664" i="1" s="1"/>
  <c r="K664" i="1" s="1"/>
  <c r="I665" i="1"/>
  <c r="I666" i="1"/>
  <c r="I667" i="1"/>
  <c r="I668" i="1"/>
  <c r="I669" i="1"/>
  <c r="J669" i="1" s="1"/>
  <c r="K669" i="1" s="1"/>
  <c r="I670" i="1"/>
  <c r="I671" i="1"/>
  <c r="I672" i="1"/>
  <c r="I673" i="1"/>
  <c r="J673" i="1" s="1"/>
  <c r="K673" i="1" s="1"/>
  <c r="I674" i="1"/>
  <c r="J674" i="1" s="1"/>
  <c r="K674" i="1" s="1"/>
  <c r="I675" i="1"/>
  <c r="I676" i="1"/>
  <c r="I677" i="1"/>
  <c r="I678" i="1"/>
  <c r="I679" i="1"/>
  <c r="I680" i="1"/>
  <c r="I681" i="1"/>
  <c r="J681" i="1" s="1"/>
  <c r="K681" i="1" s="1"/>
  <c r="I682" i="1"/>
  <c r="J682" i="1" s="1"/>
  <c r="K682" i="1" s="1"/>
  <c r="I683" i="1"/>
  <c r="J683" i="1" s="1"/>
  <c r="K683" i="1" s="1"/>
  <c r="I684" i="1"/>
  <c r="J684" i="1" s="1"/>
  <c r="K684" i="1" s="1"/>
  <c r="I685" i="1"/>
  <c r="I686" i="1"/>
  <c r="I687" i="1"/>
  <c r="I688" i="1"/>
  <c r="I689" i="1"/>
  <c r="J689" i="1" s="1"/>
  <c r="K689" i="1" s="1"/>
  <c r="I690" i="1"/>
  <c r="I691" i="1"/>
  <c r="I692" i="1"/>
  <c r="I693" i="1"/>
  <c r="J693" i="1" s="1"/>
  <c r="K693" i="1" s="1"/>
  <c r="I694" i="1"/>
  <c r="J694" i="1" s="1"/>
  <c r="K694" i="1" s="1"/>
  <c r="I695" i="1"/>
  <c r="I696" i="1"/>
  <c r="J696" i="1" s="1"/>
  <c r="K696" i="1" s="1"/>
  <c r="I697" i="1"/>
  <c r="I698" i="1"/>
  <c r="I699" i="1"/>
  <c r="I700" i="1"/>
  <c r="I701" i="1"/>
  <c r="J701" i="1" s="1"/>
  <c r="K701" i="1" s="1"/>
  <c r="I702" i="1"/>
  <c r="J702" i="1" s="1"/>
  <c r="K702" i="1" s="1"/>
  <c r="I703" i="1"/>
  <c r="J703" i="1" s="1"/>
  <c r="K703" i="1" s="1"/>
  <c r="I704" i="1"/>
  <c r="J704" i="1" s="1"/>
  <c r="K704" i="1" s="1"/>
  <c r="I705" i="1"/>
  <c r="I706" i="1"/>
  <c r="I707" i="1"/>
  <c r="I708" i="1"/>
  <c r="I709" i="1"/>
  <c r="J709" i="1" s="1"/>
  <c r="K709" i="1" s="1"/>
  <c r="I710" i="1"/>
  <c r="I711" i="1"/>
  <c r="I712" i="1"/>
  <c r="I713" i="1"/>
  <c r="J713" i="1" s="1"/>
  <c r="K713" i="1" s="1"/>
  <c r="I714" i="1"/>
  <c r="J714" i="1" s="1"/>
  <c r="K714" i="1" s="1"/>
  <c r="I715" i="1"/>
  <c r="I716" i="1"/>
  <c r="I717" i="1"/>
  <c r="I718" i="1"/>
  <c r="I719" i="1"/>
  <c r="I720" i="1"/>
  <c r="I721" i="1"/>
  <c r="J721" i="1" s="1"/>
  <c r="K721" i="1" s="1"/>
  <c r="I722" i="1"/>
  <c r="J722" i="1" s="1"/>
  <c r="K722" i="1" s="1"/>
  <c r="I723" i="1"/>
  <c r="J723" i="1" s="1"/>
  <c r="K723" i="1" s="1"/>
  <c r="I724" i="1"/>
  <c r="J724" i="1" s="1"/>
  <c r="K724" i="1" s="1"/>
  <c r="I725" i="1"/>
  <c r="I726" i="1"/>
  <c r="I727" i="1"/>
  <c r="I728" i="1"/>
  <c r="I729" i="1"/>
  <c r="J729" i="1" s="1"/>
  <c r="K729" i="1" s="1"/>
  <c r="I730" i="1"/>
  <c r="I731" i="1"/>
  <c r="I732" i="1"/>
  <c r="I733" i="1"/>
  <c r="J733" i="1" s="1"/>
  <c r="K733" i="1" s="1"/>
  <c r="I734" i="1"/>
  <c r="J734" i="1" s="1"/>
  <c r="K734" i="1" s="1"/>
  <c r="I735" i="1"/>
  <c r="I736" i="1"/>
  <c r="I737" i="1"/>
  <c r="I738" i="1"/>
  <c r="I739" i="1"/>
  <c r="I740" i="1"/>
  <c r="I741" i="1"/>
  <c r="J741" i="1" s="1"/>
  <c r="K741" i="1" s="1"/>
  <c r="I742" i="1"/>
  <c r="J742" i="1" s="1"/>
  <c r="K742" i="1" s="1"/>
  <c r="I743" i="1"/>
  <c r="J743" i="1" s="1"/>
  <c r="K743" i="1" s="1"/>
  <c r="I744" i="1"/>
  <c r="J744" i="1" s="1"/>
  <c r="K744" i="1" s="1"/>
  <c r="I745" i="1"/>
  <c r="I746" i="1"/>
  <c r="I747" i="1"/>
  <c r="I748" i="1"/>
  <c r="I749" i="1"/>
  <c r="J749" i="1" s="1"/>
  <c r="K749" i="1" s="1"/>
  <c r="I750" i="1"/>
  <c r="I751" i="1"/>
  <c r="I752" i="1"/>
  <c r="I753" i="1"/>
  <c r="J753" i="1" s="1"/>
  <c r="K753" i="1" s="1"/>
  <c r="I754" i="1"/>
  <c r="J754" i="1" s="1"/>
  <c r="K754" i="1" s="1"/>
  <c r="I755" i="1"/>
  <c r="I756" i="1"/>
  <c r="J756" i="1" s="1"/>
  <c r="K756" i="1" s="1"/>
  <c r="I757" i="1"/>
  <c r="J757" i="1" s="1"/>
  <c r="K757" i="1" s="1"/>
  <c r="I758" i="1"/>
  <c r="I759" i="1"/>
  <c r="I760" i="1"/>
  <c r="J760" i="1" s="1"/>
  <c r="K760" i="1" s="1"/>
  <c r="I761" i="1"/>
  <c r="J761" i="1" s="1"/>
  <c r="I762" i="1"/>
  <c r="J762" i="1" s="1"/>
  <c r="K762" i="1" s="1"/>
  <c r="I763" i="1"/>
  <c r="J763" i="1" s="1"/>
  <c r="K763" i="1" s="1"/>
  <c r="I764" i="1"/>
  <c r="J764" i="1" s="1"/>
  <c r="K764" i="1" s="1"/>
  <c r="I765" i="1"/>
  <c r="I766" i="1"/>
  <c r="I767" i="1"/>
  <c r="I768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2" i="4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B6" i="6"/>
  <c r="B5" i="6"/>
  <c r="B9" i="6"/>
  <c r="B10" i="6"/>
  <c r="B8" i="6" l="1"/>
  <c r="J578" i="1"/>
  <c r="K578" i="1" s="1"/>
  <c r="J359" i="1"/>
  <c r="K359" i="1" s="1"/>
  <c r="J119" i="1"/>
  <c r="K119" i="1" s="1"/>
  <c r="J59" i="1"/>
  <c r="K59" i="1" s="1"/>
  <c r="J735" i="1"/>
  <c r="K735" i="1" s="1"/>
  <c r="J715" i="1"/>
  <c r="K715" i="1" s="1"/>
  <c r="J695" i="1"/>
  <c r="K695" i="1" s="1"/>
  <c r="J675" i="1"/>
  <c r="K675" i="1" s="1"/>
  <c r="J655" i="1"/>
  <c r="K655" i="1" s="1"/>
  <c r="J635" i="1"/>
  <c r="K635" i="1" s="1"/>
  <c r="J615" i="1"/>
  <c r="K615" i="1" s="1"/>
  <c r="J595" i="1"/>
  <c r="K595" i="1" s="1"/>
  <c r="J575" i="1"/>
  <c r="K575" i="1" s="1"/>
  <c r="J555" i="1"/>
  <c r="K555" i="1" s="1"/>
  <c r="J535" i="1"/>
  <c r="K535" i="1" s="1"/>
  <c r="J515" i="1"/>
  <c r="K515" i="1" s="1"/>
  <c r="J495" i="1"/>
  <c r="K495" i="1" s="1"/>
  <c r="J475" i="1"/>
  <c r="K475" i="1" s="1"/>
  <c r="J455" i="1"/>
  <c r="K455" i="1" s="1"/>
  <c r="J435" i="1"/>
  <c r="K435" i="1" s="1"/>
  <c r="J415" i="1"/>
  <c r="K415" i="1" s="1"/>
  <c r="J395" i="1"/>
  <c r="K395" i="1" s="1"/>
  <c r="J375" i="1"/>
  <c r="K375" i="1" s="1"/>
  <c r="J355" i="1"/>
  <c r="K355" i="1" s="1"/>
  <c r="J335" i="1"/>
  <c r="K335" i="1" s="1"/>
  <c r="J315" i="1"/>
  <c r="K315" i="1" s="1"/>
  <c r="J295" i="1"/>
  <c r="K295" i="1" s="1"/>
  <c r="J275" i="1"/>
  <c r="K275" i="1" s="1"/>
  <c r="J255" i="1"/>
  <c r="K255" i="1" s="1"/>
  <c r="J235" i="1"/>
  <c r="K235" i="1" s="1"/>
  <c r="J215" i="1"/>
  <c r="K215" i="1" s="1"/>
  <c r="J195" i="1"/>
  <c r="K195" i="1" s="1"/>
  <c r="J175" i="1"/>
  <c r="K175" i="1" s="1"/>
  <c r="J155" i="1"/>
  <c r="K155" i="1" s="1"/>
  <c r="J135" i="1"/>
  <c r="K135" i="1" s="1"/>
  <c r="J115" i="1"/>
  <c r="K115" i="1" s="1"/>
  <c r="J95" i="1"/>
  <c r="K95" i="1" s="1"/>
  <c r="J75" i="1"/>
  <c r="K75" i="1" s="1"/>
  <c r="J55" i="1"/>
  <c r="K55" i="1" s="1"/>
  <c r="J35" i="1"/>
  <c r="K35" i="1" s="1"/>
  <c r="J15" i="1"/>
  <c r="K15" i="1" s="1"/>
  <c r="J69" i="1"/>
  <c r="K69" i="1" s="1"/>
  <c r="J28" i="1"/>
  <c r="K28" i="1" s="1"/>
  <c r="J727" i="1"/>
  <c r="K727" i="1" s="1"/>
  <c r="J687" i="1"/>
  <c r="K687" i="1" s="1"/>
  <c r="J667" i="1"/>
  <c r="K667" i="1" s="1"/>
  <c r="J627" i="1"/>
  <c r="K627" i="1" s="1"/>
  <c r="J607" i="1"/>
  <c r="K607" i="1" s="1"/>
  <c r="J587" i="1"/>
  <c r="K587" i="1" s="1"/>
  <c r="J507" i="1"/>
  <c r="K507" i="1" s="1"/>
  <c r="J487" i="1"/>
  <c r="K487" i="1" s="1"/>
  <c r="J447" i="1"/>
  <c r="K447" i="1" s="1"/>
  <c r="J387" i="1"/>
  <c r="K387" i="1" s="1"/>
  <c r="J267" i="1"/>
  <c r="K267" i="1" s="1"/>
  <c r="J247" i="1"/>
  <c r="K247" i="1" s="1"/>
  <c r="J207" i="1"/>
  <c r="K207" i="1" s="1"/>
  <c r="J187" i="1"/>
  <c r="K187" i="1" s="1"/>
  <c r="J107" i="1"/>
  <c r="K107" i="1" s="1"/>
  <c r="J87" i="1"/>
  <c r="K87" i="1" s="1"/>
  <c r="J47" i="1"/>
  <c r="K47" i="1" s="1"/>
  <c r="J27" i="1"/>
  <c r="K27" i="1" s="1"/>
  <c r="J369" i="1"/>
  <c r="K369" i="1" s="1"/>
  <c r="J748" i="1"/>
  <c r="K748" i="1" s="1"/>
  <c r="J688" i="1"/>
  <c r="K688" i="1" s="1"/>
  <c r="J648" i="1"/>
  <c r="K648" i="1" s="1"/>
  <c r="J508" i="1"/>
  <c r="K508" i="1" s="1"/>
  <c r="J468" i="1"/>
  <c r="K468" i="1" s="1"/>
  <c r="J388" i="1"/>
  <c r="K388" i="1" s="1"/>
  <c r="J348" i="1"/>
  <c r="K348" i="1" s="1"/>
  <c r="J248" i="1"/>
  <c r="K248" i="1" s="1"/>
  <c r="J48" i="1"/>
  <c r="K48" i="1" s="1"/>
  <c r="J746" i="1"/>
  <c r="K746" i="1" s="1"/>
  <c r="J726" i="1"/>
  <c r="K726" i="1" s="1"/>
  <c r="J686" i="1"/>
  <c r="K686" i="1" s="1"/>
  <c r="J666" i="1"/>
  <c r="K666" i="1" s="1"/>
  <c r="J646" i="1"/>
  <c r="K646" i="1" s="1"/>
  <c r="J626" i="1"/>
  <c r="K626" i="1" s="1"/>
  <c r="J46" i="1"/>
  <c r="K46" i="1" s="1"/>
  <c r="J751" i="1"/>
  <c r="K751" i="1" s="1"/>
  <c r="J431" i="1"/>
  <c r="K431" i="1" s="1"/>
  <c r="J449" i="1"/>
  <c r="K449" i="1" s="1"/>
  <c r="J409" i="1"/>
  <c r="K409" i="1" s="1"/>
  <c r="J389" i="1"/>
  <c r="K389" i="1" s="1"/>
  <c r="J349" i="1"/>
  <c r="K349" i="1" s="1"/>
  <c r="J329" i="1"/>
  <c r="K329" i="1" s="1"/>
  <c r="J309" i="1"/>
  <c r="K309" i="1" s="1"/>
  <c r="J289" i="1"/>
  <c r="K289" i="1" s="1"/>
  <c r="J269" i="1"/>
  <c r="K269" i="1" s="1"/>
  <c r="J249" i="1"/>
  <c r="K249" i="1" s="1"/>
  <c r="J209" i="1"/>
  <c r="K209" i="1" s="1"/>
  <c r="J189" i="1"/>
  <c r="K189" i="1" s="1"/>
  <c r="J169" i="1"/>
  <c r="K169" i="1" s="1"/>
  <c r="J149" i="1"/>
  <c r="K149" i="1" s="1"/>
  <c r="J129" i="1"/>
  <c r="K129" i="1" s="1"/>
  <c r="J109" i="1"/>
  <c r="K109" i="1" s="1"/>
  <c r="J89" i="1"/>
  <c r="K89" i="1" s="1"/>
  <c r="J49" i="1"/>
  <c r="K49" i="1" s="1"/>
  <c r="J29" i="1"/>
  <c r="K29" i="1" s="1"/>
  <c r="J9" i="1"/>
  <c r="K9" i="1" s="1"/>
  <c r="J768" i="1"/>
  <c r="K768" i="1" s="1"/>
  <c r="J708" i="1"/>
  <c r="K708" i="1" s="1"/>
  <c r="J668" i="1"/>
  <c r="K668" i="1" s="1"/>
  <c r="J628" i="1"/>
  <c r="K628" i="1" s="1"/>
  <c r="J588" i="1"/>
  <c r="K588" i="1" s="1"/>
  <c r="J528" i="1"/>
  <c r="K528" i="1" s="1"/>
  <c r="J488" i="1"/>
  <c r="K488" i="1" s="1"/>
  <c r="J448" i="1"/>
  <c r="K448" i="1" s="1"/>
  <c r="J408" i="1"/>
  <c r="K408" i="1" s="1"/>
  <c r="J328" i="1"/>
  <c r="K328" i="1" s="1"/>
  <c r="J288" i="1"/>
  <c r="K288" i="1" s="1"/>
  <c r="J268" i="1"/>
  <c r="K268" i="1" s="1"/>
  <c r="J228" i="1"/>
  <c r="K228" i="1" s="1"/>
  <c r="J208" i="1"/>
  <c r="K208" i="1" s="1"/>
  <c r="J188" i="1"/>
  <c r="K188" i="1" s="1"/>
  <c r="J128" i="1"/>
  <c r="K128" i="1" s="1"/>
  <c r="J88" i="1"/>
  <c r="K88" i="1" s="1"/>
  <c r="J68" i="1"/>
  <c r="K68" i="1" s="1"/>
  <c r="J8" i="1"/>
  <c r="K8" i="1" s="1"/>
  <c r="J765" i="1"/>
  <c r="K765" i="1" s="1"/>
  <c r="J745" i="1"/>
  <c r="K745" i="1" s="1"/>
  <c r="J725" i="1"/>
  <c r="K725" i="1" s="1"/>
  <c r="J705" i="1"/>
  <c r="K705" i="1" s="1"/>
  <c r="J685" i="1"/>
  <c r="K685" i="1" s="1"/>
  <c r="J665" i="1"/>
  <c r="K665" i="1" s="1"/>
  <c r="J645" i="1"/>
  <c r="K645" i="1" s="1"/>
  <c r="J625" i="1"/>
  <c r="K625" i="1" s="1"/>
  <c r="J605" i="1"/>
  <c r="K605" i="1" s="1"/>
  <c r="J585" i="1"/>
  <c r="K585" i="1" s="1"/>
  <c r="J565" i="1"/>
  <c r="K565" i="1" s="1"/>
  <c r="J545" i="1"/>
  <c r="K545" i="1" s="1"/>
  <c r="J525" i="1"/>
  <c r="K525" i="1" s="1"/>
  <c r="J505" i="1"/>
  <c r="K505" i="1" s="1"/>
  <c r="J485" i="1"/>
  <c r="K485" i="1" s="1"/>
  <c r="J465" i="1"/>
  <c r="K465" i="1" s="1"/>
  <c r="J445" i="1"/>
  <c r="K445" i="1" s="1"/>
  <c r="J425" i="1"/>
  <c r="K425" i="1" s="1"/>
  <c r="J405" i="1"/>
  <c r="K405" i="1" s="1"/>
  <c r="J385" i="1"/>
  <c r="K385" i="1" s="1"/>
  <c r="J365" i="1"/>
  <c r="K365" i="1" s="1"/>
  <c r="J345" i="1"/>
  <c r="K345" i="1" s="1"/>
  <c r="J325" i="1"/>
  <c r="K325" i="1" s="1"/>
  <c r="J305" i="1"/>
  <c r="K305" i="1" s="1"/>
  <c r="J285" i="1"/>
  <c r="K285" i="1" s="1"/>
  <c r="J265" i="1"/>
  <c r="K265" i="1" s="1"/>
  <c r="J245" i="1"/>
  <c r="K245" i="1" s="1"/>
  <c r="J225" i="1"/>
  <c r="K225" i="1" s="1"/>
  <c r="J205" i="1"/>
  <c r="K205" i="1" s="1"/>
  <c r="J185" i="1"/>
  <c r="K185" i="1" s="1"/>
  <c r="J165" i="1"/>
  <c r="K165" i="1" s="1"/>
  <c r="J145" i="1"/>
  <c r="K145" i="1" s="1"/>
  <c r="J125" i="1"/>
  <c r="K125" i="1" s="1"/>
  <c r="J105" i="1"/>
  <c r="K105" i="1" s="1"/>
  <c r="J85" i="1"/>
  <c r="K85" i="1" s="1"/>
  <c r="J65" i="1"/>
  <c r="K65" i="1" s="1"/>
  <c r="J45" i="1"/>
  <c r="K45" i="1" s="1"/>
  <c r="J25" i="1"/>
  <c r="K25" i="1" s="1"/>
  <c r="J750" i="1"/>
  <c r="K750" i="1" s="1"/>
  <c r="J630" i="1"/>
  <c r="K630" i="1" s="1"/>
  <c r="J430" i="1"/>
  <c r="K430" i="1" s="1"/>
  <c r="J766" i="1"/>
  <c r="K766" i="1" s="1"/>
  <c r="J706" i="1"/>
  <c r="K706" i="1" s="1"/>
  <c r="J606" i="1"/>
  <c r="K606" i="1" s="1"/>
  <c r="J586" i="1"/>
  <c r="K586" i="1" s="1"/>
  <c r="J506" i="1"/>
  <c r="K506" i="1" s="1"/>
  <c r="J486" i="1"/>
  <c r="K486" i="1" s="1"/>
  <c r="J466" i="1"/>
  <c r="K466" i="1" s="1"/>
  <c r="J446" i="1"/>
  <c r="K446" i="1" s="1"/>
  <c r="J386" i="1"/>
  <c r="K386" i="1" s="1"/>
  <c r="J166" i="1"/>
  <c r="K166" i="1" s="1"/>
  <c r="J86" i="1"/>
  <c r="K86" i="1" s="1"/>
  <c r="J186" i="1"/>
  <c r="K186" i="1" s="1"/>
  <c r="J520" i="1"/>
  <c r="K520" i="1" s="1"/>
  <c r="J320" i="1"/>
  <c r="K320" i="1" s="1"/>
  <c r="J739" i="1"/>
  <c r="K739" i="1" s="1"/>
  <c r="J719" i="1"/>
  <c r="K719" i="1" s="1"/>
  <c r="J699" i="1"/>
  <c r="K699" i="1" s="1"/>
  <c r="J679" i="1"/>
  <c r="K679" i="1" s="1"/>
  <c r="J659" i="1"/>
  <c r="K659" i="1" s="1"/>
  <c r="J639" i="1"/>
  <c r="K639" i="1" s="1"/>
  <c r="J619" i="1"/>
  <c r="K619" i="1" s="1"/>
  <c r="J599" i="1"/>
  <c r="K599" i="1" s="1"/>
  <c r="J579" i="1"/>
  <c r="K579" i="1" s="1"/>
  <c r="J559" i="1"/>
  <c r="K559" i="1" s="1"/>
  <c r="J539" i="1"/>
  <c r="K539" i="1" s="1"/>
  <c r="J519" i="1"/>
  <c r="K519" i="1" s="1"/>
  <c r="J499" i="1"/>
  <c r="K499" i="1" s="1"/>
  <c r="J479" i="1"/>
  <c r="K479" i="1" s="1"/>
  <c r="J459" i="1"/>
  <c r="K459" i="1" s="1"/>
  <c r="J439" i="1"/>
  <c r="K439" i="1" s="1"/>
  <c r="J419" i="1"/>
  <c r="K419" i="1" s="1"/>
  <c r="J399" i="1"/>
  <c r="K399" i="1" s="1"/>
  <c r="J379" i="1"/>
  <c r="K379" i="1" s="1"/>
  <c r="J339" i="1"/>
  <c r="K339" i="1" s="1"/>
  <c r="J319" i="1"/>
  <c r="K319" i="1" s="1"/>
  <c r="J299" i="1"/>
  <c r="K299" i="1" s="1"/>
  <c r="J279" i="1"/>
  <c r="K279" i="1" s="1"/>
  <c r="J259" i="1"/>
  <c r="K259" i="1" s="1"/>
  <c r="J239" i="1"/>
  <c r="K239" i="1" s="1"/>
  <c r="J219" i="1"/>
  <c r="K219" i="1" s="1"/>
  <c r="J199" i="1"/>
  <c r="K199" i="1" s="1"/>
  <c r="J179" i="1"/>
  <c r="K179" i="1" s="1"/>
  <c r="J159" i="1"/>
  <c r="K159" i="1" s="1"/>
  <c r="J139" i="1"/>
  <c r="K139" i="1" s="1"/>
  <c r="J99" i="1"/>
  <c r="K99" i="1" s="1"/>
  <c r="J79" i="1"/>
  <c r="K79" i="1" s="1"/>
  <c r="J39" i="1"/>
  <c r="K39" i="1" s="1"/>
  <c r="J19" i="1"/>
  <c r="K19" i="1" s="1"/>
  <c r="J566" i="1"/>
  <c r="K566" i="1" s="1"/>
  <c r="J406" i="1"/>
  <c r="K406" i="1" s="1"/>
  <c r="J306" i="1"/>
  <c r="K306" i="1" s="1"/>
  <c r="J226" i="1"/>
  <c r="K226" i="1" s="1"/>
  <c r="J26" i="1"/>
  <c r="K26" i="1" s="1"/>
  <c r="J680" i="1"/>
  <c r="K680" i="1" s="1"/>
  <c r="J500" i="1"/>
  <c r="K500" i="1" s="1"/>
  <c r="J420" i="1"/>
  <c r="K420" i="1" s="1"/>
  <c r="J240" i="1"/>
  <c r="K240" i="1" s="1"/>
  <c r="J160" i="1"/>
  <c r="K160" i="1" s="1"/>
  <c r="J40" i="1"/>
  <c r="K40" i="1" s="1"/>
  <c r="J759" i="1"/>
  <c r="K759" i="1" s="1"/>
  <c r="J758" i="1"/>
  <c r="K758" i="1" s="1"/>
  <c r="J738" i="1"/>
  <c r="K738" i="1" s="1"/>
  <c r="J718" i="1"/>
  <c r="K718" i="1" s="1"/>
  <c r="J698" i="1"/>
  <c r="K698" i="1" s="1"/>
  <c r="J678" i="1"/>
  <c r="K678" i="1" s="1"/>
  <c r="J658" i="1"/>
  <c r="K658" i="1" s="1"/>
  <c r="J618" i="1"/>
  <c r="K618" i="1" s="1"/>
  <c r="J598" i="1"/>
  <c r="K598" i="1" s="1"/>
  <c r="J558" i="1"/>
  <c r="K558" i="1" s="1"/>
  <c r="J538" i="1"/>
  <c r="K538" i="1" s="1"/>
  <c r="J518" i="1"/>
  <c r="K518" i="1" s="1"/>
  <c r="J498" i="1"/>
  <c r="K498" i="1" s="1"/>
  <c r="J478" i="1"/>
  <c r="K478" i="1" s="1"/>
  <c r="J458" i="1"/>
  <c r="K458" i="1" s="1"/>
  <c r="J438" i="1"/>
  <c r="K438" i="1" s="1"/>
  <c r="J418" i="1"/>
  <c r="K418" i="1" s="1"/>
  <c r="J398" i="1"/>
  <c r="K398" i="1" s="1"/>
  <c r="J378" i="1"/>
  <c r="K378" i="1" s="1"/>
  <c r="J358" i="1"/>
  <c r="K358" i="1" s="1"/>
  <c r="J318" i="1"/>
  <c r="K318" i="1" s="1"/>
  <c r="J298" i="1"/>
  <c r="K298" i="1" s="1"/>
  <c r="J278" i="1"/>
  <c r="K278" i="1" s="1"/>
  <c r="J258" i="1"/>
  <c r="K258" i="1" s="1"/>
  <c r="J238" i="1"/>
  <c r="K238" i="1" s="1"/>
  <c r="J218" i="1"/>
  <c r="K218" i="1" s="1"/>
  <c r="J198" i="1"/>
  <c r="K198" i="1" s="1"/>
  <c r="J178" i="1"/>
  <c r="K178" i="1" s="1"/>
  <c r="J158" i="1"/>
  <c r="K158" i="1" s="1"/>
  <c r="J138" i="1"/>
  <c r="K138" i="1" s="1"/>
  <c r="J98" i="1"/>
  <c r="K98" i="1" s="1"/>
  <c r="J78" i="1"/>
  <c r="K78" i="1" s="1"/>
  <c r="J38" i="1"/>
  <c r="K38" i="1" s="1"/>
  <c r="J18" i="1"/>
  <c r="K18" i="1" s="1"/>
  <c r="J126" i="1"/>
  <c r="K126" i="1" s="1"/>
  <c r="J720" i="1"/>
  <c r="K720" i="1" s="1"/>
  <c r="J80" i="1"/>
  <c r="K80" i="1" s="1"/>
  <c r="J752" i="1"/>
  <c r="K752" i="1" s="1"/>
  <c r="J732" i="1"/>
  <c r="K732" i="1" s="1"/>
  <c r="J712" i="1"/>
  <c r="K712" i="1" s="1"/>
  <c r="J692" i="1"/>
  <c r="K692" i="1" s="1"/>
  <c r="J672" i="1"/>
  <c r="K672" i="1" s="1"/>
  <c r="J652" i="1"/>
  <c r="K652" i="1" s="1"/>
  <c r="J632" i="1"/>
  <c r="K632" i="1" s="1"/>
  <c r="J612" i="1"/>
  <c r="K612" i="1" s="1"/>
  <c r="J592" i="1"/>
  <c r="K592" i="1" s="1"/>
  <c r="J572" i="1"/>
  <c r="K572" i="1" s="1"/>
  <c r="J552" i="1"/>
  <c r="K552" i="1" s="1"/>
  <c r="J532" i="1"/>
  <c r="K532" i="1" s="1"/>
  <c r="J512" i="1"/>
  <c r="K512" i="1" s="1"/>
  <c r="J492" i="1"/>
  <c r="K492" i="1" s="1"/>
  <c r="J472" i="1"/>
  <c r="K472" i="1" s="1"/>
  <c r="J452" i="1"/>
  <c r="K452" i="1" s="1"/>
  <c r="J432" i="1"/>
  <c r="K432" i="1" s="1"/>
  <c r="J412" i="1"/>
  <c r="K412" i="1" s="1"/>
  <c r="J392" i="1"/>
  <c r="K392" i="1" s="1"/>
  <c r="J372" i="1"/>
  <c r="K372" i="1" s="1"/>
  <c r="J352" i="1"/>
  <c r="K352" i="1" s="1"/>
  <c r="J332" i="1"/>
  <c r="K332" i="1" s="1"/>
  <c r="J312" i="1"/>
  <c r="K312" i="1" s="1"/>
  <c r="J292" i="1"/>
  <c r="K292" i="1" s="1"/>
  <c r="J272" i="1"/>
  <c r="K272" i="1" s="1"/>
  <c r="J252" i="1"/>
  <c r="K252" i="1" s="1"/>
  <c r="J232" i="1"/>
  <c r="K232" i="1" s="1"/>
  <c r="J212" i="1"/>
  <c r="K212" i="1" s="1"/>
  <c r="J737" i="1"/>
  <c r="K737" i="1" s="1"/>
  <c r="J717" i="1"/>
  <c r="K717" i="1" s="1"/>
  <c r="J697" i="1"/>
  <c r="K697" i="1" s="1"/>
  <c r="J677" i="1"/>
  <c r="K677" i="1" s="1"/>
  <c r="J106" i="1"/>
  <c r="K106" i="1" s="1"/>
  <c r="J560" i="1"/>
  <c r="K560" i="1" s="1"/>
  <c r="J731" i="1"/>
  <c r="K731" i="1" s="1"/>
  <c r="J711" i="1"/>
  <c r="K711" i="1" s="1"/>
  <c r="J691" i="1"/>
  <c r="K691" i="1" s="1"/>
  <c r="J671" i="1"/>
  <c r="K671" i="1" s="1"/>
  <c r="J651" i="1"/>
  <c r="K651" i="1" s="1"/>
  <c r="J631" i="1"/>
  <c r="K631" i="1" s="1"/>
  <c r="J491" i="1"/>
  <c r="K491" i="1" s="1"/>
  <c r="J426" i="1"/>
  <c r="K426" i="1" s="1"/>
  <c r="J326" i="1"/>
  <c r="K326" i="1" s="1"/>
  <c r="J246" i="1"/>
  <c r="K246" i="1" s="1"/>
  <c r="J66" i="1"/>
  <c r="K66" i="1" s="1"/>
  <c r="J700" i="1"/>
  <c r="K700" i="1" s="1"/>
  <c r="J600" i="1"/>
  <c r="K600" i="1" s="1"/>
  <c r="J480" i="1"/>
  <c r="K480" i="1" s="1"/>
  <c r="J300" i="1"/>
  <c r="K300" i="1" s="1"/>
  <c r="J100" i="1"/>
  <c r="K100" i="1" s="1"/>
  <c r="J730" i="1"/>
  <c r="K730" i="1" s="1"/>
  <c r="J710" i="1"/>
  <c r="K710" i="1" s="1"/>
  <c r="J690" i="1"/>
  <c r="K690" i="1" s="1"/>
  <c r="J670" i="1"/>
  <c r="K670" i="1" s="1"/>
  <c r="J650" i="1"/>
  <c r="K650" i="1" s="1"/>
  <c r="J610" i="1"/>
  <c r="K610" i="1" s="1"/>
  <c r="J590" i="1"/>
  <c r="K590" i="1" s="1"/>
  <c r="J570" i="1"/>
  <c r="K570" i="1" s="1"/>
  <c r="J550" i="1"/>
  <c r="K550" i="1" s="1"/>
  <c r="J530" i="1"/>
  <c r="K530" i="1" s="1"/>
  <c r="J510" i="1"/>
  <c r="K510" i="1" s="1"/>
  <c r="J490" i="1"/>
  <c r="K490" i="1" s="1"/>
  <c r="J470" i="1"/>
  <c r="K470" i="1" s="1"/>
  <c r="J450" i="1"/>
  <c r="K450" i="1" s="1"/>
  <c r="J526" i="1"/>
  <c r="K526" i="1" s="1"/>
  <c r="J366" i="1"/>
  <c r="K366" i="1" s="1"/>
  <c r="J286" i="1"/>
  <c r="K286" i="1" s="1"/>
  <c r="J206" i="1"/>
  <c r="K206" i="1" s="1"/>
  <c r="J660" i="1"/>
  <c r="K660" i="1" s="1"/>
  <c r="J580" i="1"/>
  <c r="K580" i="1" s="1"/>
  <c r="J460" i="1"/>
  <c r="K460" i="1" s="1"/>
  <c r="J380" i="1"/>
  <c r="K380" i="1" s="1"/>
  <c r="J200" i="1"/>
  <c r="K200" i="1" s="1"/>
  <c r="J140" i="1"/>
  <c r="K140" i="1" s="1"/>
  <c r="J546" i="1"/>
  <c r="K546" i="1" s="1"/>
  <c r="J346" i="1"/>
  <c r="K346" i="1" s="1"/>
  <c r="J266" i="1"/>
  <c r="K266" i="1" s="1"/>
  <c r="J146" i="1"/>
  <c r="K146" i="1" s="1"/>
  <c r="J740" i="1"/>
  <c r="K740" i="1" s="1"/>
  <c r="J640" i="1"/>
  <c r="K640" i="1" s="1"/>
  <c r="J540" i="1"/>
  <c r="K540" i="1" s="1"/>
  <c r="J440" i="1"/>
  <c r="K440" i="1" s="1"/>
  <c r="J260" i="1"/>
  <c r="K260" i="1" s="1"/>
  <c r="J180" i="1"/>
  <c r="K180" i="1" s="1"/>
  <c r="J20" i="1"/>
  <c r="K20" i="1" s="1"/>
  <c r="J7" i="1"/>
  <c r="K7" i="1" s="1"/>
  <c r="J657" i="1"/>
  <c r="K657" i="1" s="1"/>
  <c r="J617" i="1"/>
  <c r="K617" i="1" s="1"/>
  <c r="J597" i="1"/>
  <c r="K597" i="1" s="1"/>
  <c r="J557" i="1"/>
  <c r="K557" i="1" s="1"/>
  <c r="J537" i="1"/>
  <c r="K537" i="1" s="1"/>
  <c r="J517" i="1"/>
  <c r="K517" i="1" s="1"/>
  <c r="J497" i="1"/>
  <c r="K497" i="1" s="1"/>
  <c r="J477" i="1"/>
  <c r="K477" i="1" s="1"/>
  <c r="J457" i="1"/>
  <c r="K457" i="1" s="1"/>
  <c r="J437" i="1"/>
  <c r="K437" i="1" s="1"/>
  <c r="J417" i="1"/>
  <c r="K417" i="1" s="1"/>
  <c r="J377" i="1"/>
  <c r="K377" i="1" s="1"/>
  <c r="J357" i="1"/>
  <c r="K357" i="1" s="1"/>
  <c r="J317" i="1"/>
  <c r="K317" i="1" s="1"/>
  <c r="J297" i="1"/>
  <c r="K297" i="1" s="1"/>
  <c r="J277" i="1"/>
  <c r="K277" i="1" s="1"/>
  <c r="J257" i="1"/>
  <c r="K257" i="1" s="1"/>
  <c r="J237" i="1"/>
  <c r="K237" i="1" s="1"/>
  <c r="J217" i="1"/>
  <c r="K217" i="1" s="1"/>
  <c r="J197" i="1"/>
  <c r="K197" i="1" s="1"/>
  <c r="J177" i="1"/>
  <c r="K177" i="1" s="1"/>
  <c r="J157" i="1"/>
  <c r="K157" i="1" s="1"/>
  <c r="J137" i="1"/>
  <c r="K137" i="1" s="1"/>
  <c r="J97" i="1"/>
  <c r="K97" i="1" s="1"/>
  <c r="J77" i="1"/>
  <c r="K77" i="1" s="1"/>
  <c r="J37" i="1"/>
  <c r="K37" i="1" s="1"/>
  <c r="J17" i="1"/>
  <c r="K17" i="1" s="1"/>
  <c r="J611" i="1"/>
  <c r="K611" i="1" s="1"/>
  <c r="J591" i="1"/>
  <c r="K591" i="1" s="1"/>
  <c r="J571" i="1"/>
  <c r="K571" i="1" s="1"/>
  <c r="J551" i="1"/>
  <c r="K551" i="1" s="1"/>
  <c r="J531" i="1"/>
  <c r="K531" i="1" s="1"/>
  <c r="J511" i="1"/>
  <c r="K511" i="1" s="1"/>
  <c r="J471" i="1"/>
  <c r="K471" i="1" s="1"/>
  <c r="J451" i="1"/>
  <c r="K451" i="1" s="1"/>
  <c r="J411" i="1"/>
  <c r="K411" i="1" s="1"/>
  <c r="J736" i="1"/>
  <c r="K736" i="1" s="1"/>
  <c r="J716" i="1"/>
  <c r="K716" i="1" s="1"/>
  <c r="J676" i="1"/>
  <c r="K676" i="1" s="1"/>
  <c r="J656" i="1"/>
  <c r="K656" i="1" s="1"/>
  <c r="J616" i="1"/>
  <c r="K616" i="1" s="1"/>
  <c r="J596" i="1"/>
  <c r="K596" i="1" s="1"/>
  <c r="J556" i="1"/>
  <c r="K556" i="1" s="1"/>
  <c r="J536" i="1"/>
  <c r="K536" i="1" s="1"/>
  <c r="J516" i="1"/>
  <c r="K516" i="1" s="1"/>
  <c r="J496" i="1"/>
  <c r="K496" i="1" s="1"/>
  <c r="J476" i="1"/>
  <c r="K476" i="1" s="1"/>
  <c r="J456" i="1"/>
  <c r="K456" i="1" s="1"/>
  <c r="J436" i="1"/>
  <c r="K436" i="1" s="1"/>
  <c r="J416" i="1"/>
  <c r="K416" i="1" s="1"/>
  <c r="J396" i="1"/>
  <c r="K396" i="1" s="1"/>
  <c r="J376" i="1"/>
  <c r="K376" i="1" s="1"/>
  <c r="J356" i="1"/>
  <c r="K356" i="1" s="1"/>
  <c r="J316" i="1"/>
  <c r="K316" i="1" s="1"/>
  <c r="J296" i="1"/>
  <c r="K296" i="1" s="1"/>
  <c r="J256" i="1"/>
  <c r="K256" i="1" s="1"/>
  <c r="J236" i="1"/>
  <c r="K236" i="1" s="1"/>
  <c r="J216" i="1"/>
  <c r="K216" i="1" s="1"/>
  <c r="J196" i="1"/>
  <c r="K196" i="1" s="1"/>
  <c r="J176" i="1"/>
  <c r="K176" i="1" s="1"/>
  <c r="J156" i="1"/>
  <c r="K156" i="1" s="1"/>
  <c r="J136" i="1"/>
  <c r="K136" i="1" s="1"/>
  <c r="J116" i="1"/>
  <c r="K116" i="1" s="1"/>
  <c r="J96" i="1"/>
  <c r="K96" i="1" s="1"/>
  <c r="J76" i="1"/>
  <c r="K76" i="1" s="1"/>
  <c r="J36" i="1"/>
  <c r="K36" i="1" s="1"/>
  <c r="J16" i="1"/>
  <c r="K16" i="1" s="1"/>
  <c r="J767" i="1"/>
  <c r="K767" i="1" s="1"/>
  <c r="J747" i="1"/>
  <c r="K747" i="1" s="1"/>
  <c r="J707" i="1"/>
  <c r="K707" i="1" s="1"/>
  <c r="J647" i="1"/>
  <c r="K647" i="1" s="1"/>
  <c r="J527" i="1"/>
  <c r="K527" i="1" s="1"/>
  <c r="J467" i="1"/>
  <c r="K467" i="1" s="1"/>
  <c r="J407" i="1"/>
  <c r="K407" i="1" s="1"/>
  <c r="J347" i="1"/>
  <c r="K347" i="1" s="1"/>
  <c r="J327" i="1"/>
  <c r="K327" i="1" s="1"/>
  <c r="J287" i="1"/>
  <c r="K287" i="1" s="1"/>
  <c r="J227" i="1"/>
  <c r="K227" i="1" s="1"/>
  <c r="J127" i="1"/>
  <c r="K127" i="1" s="1"/>
  <c r="J67" i="1"/>
  <c r="K67" i="1" s="1"/>
  <c r="J4" i="1"/>
  <c r="K4" i="1" s="1"/>
  <c r="J3" i="1"/>
  <c r="K3" i="1" s="1"/>
  <c r="J2" i="1"/>
  <c r="K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C334-811E-46CB-AEA7-9CE5E7C604A4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6CB0C17-A832-4547-B2C9-7AB2E3FF07F7}" name="WorksheetConnection_sala_cocina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sala_cocina.xlsxTabla11"/>
        </x15:connection>
      </ext>
    </extLst>
  </connection>
  <connection id="3" xr16:uid="{1310D195-BC40-489F-89DA-BF06BC43D3DC}" name="WorksheetConnection_sala_cocina.xlsx!Tabla2" type="102" refreshedVersion="8" minRefreshableVersion="5">
    <extLst>
      <ext xmlns:x15="http://schemas.microsoft.com/office/spreadsheetml/2010/11/main" uri="{DE250136-89BD-433C-8126-D09CA5730AF9}">
        <x15:connection id="Tabla2">
          <x15:rangePr sourceName="_xlcn.WorksheetConnection_sala_cocina.xlsxTabla21"/>
        </x15:connection>
      </ext>
    </extLst>
  </connection>
</connections>
</file>

<file path=xl/sharedStrings.xml><?xml version="1.0" encoding="utf-8"?>
<sst xmlns="http://schemas.openxmlformats.org/spreadsheetml/2006/main" count="11260" uniqueCount="1216">
  <si>
    <t>Numero de Mesa</t>
  </si>
  <si>
    <t>Nombre del Cliente</t>
  </si>
  <si>
    <t>Numero de Comensales</t>
  </si>
  <si>
    <t>Hora de Llegada</t>
  </si>
  <si>
    <t>Hora de Salida</t>
  </si>
  <si>
    <t>Mesero Asignado</t>
  </si>
  <si>
    <t>Tipo de Servicio</t>
  </si>
  <si>
    <t>Metodo de Pago</t>
  </si>
  <si>
    <t>Propina</t>
  </si>
  <si>
    <t>Estado de la Mesa</t>
  </si>
  <si>
    <t>Numero de Orden</t>
  </si>
  <si>
    <t>Pais de Origen</t>
  </si>
  <si>
    <t>Platos Ordenados</t>
  </si>
  <si>
    <t>Cliente_724</t>
  </si>
  <si>
    <t>Mesero_3</t>
  </si>
  <si>
    <t>Almuerzo</t>
  </si>
  <si>
    <t>Tarjeta de debito</t>
  </si>
  <si>
    <t>Reservada</t>
  </si>
  <si>
    <t>Espana</t>
  </si>
  <si>
    <t>Plato_7, Plato_2</t>
  </si>
  <si>
    <t>Cliente_538</t>
  </si>
  <si>
    <t>Mesero_1</t>
  </si>
  <si>
    <t>Desayuno</t>
  </si>
  <si>
    <t>Efectivo</t>
  </si>
  <si>
    <t>Colombia</t>
  </si>
  <si>
    <t>Plato_17, Plato_6</t>
  </si>
  <si>
    <t>Cliente_911</t>
  </si>
  <si>
    <t>Mesero_2</t>
  </si>
  <si>
    <t>Tarjeta de credito</t>
  </si>
  <si>
    <t>Libre</t>
  </si>
  <si>
    <t>Brasil</t>
  </si>
  <si>
    <t>Plato_20, Plato_17, Plato_19, Plato_9</t>
  </si>
  <si>
    <t>Cliente_129</t>
  </si>
  <si>
    <t>Mesero_5</t>
  </si>
  <si>
    <t>Paraguay</t>
  </si>
  <si>
    <t>Plato_11, Plato_16</t>
  </si>
  <si>
    <t>Cliente_938</t>
  </si>
  <si>
    <t>Mesero_4</t>
  </si>
  <si>
    <t>Peru</t>
  </si>
  <si>
    <t>Plato_12, Plato_7</t>
  </si>
  <si>
    <t>Cliente_965</t>
  </si>
  <si>
    <t>Cena</t>
  </si>
  <si>
    <t>Plato_8</t>
  </si>
  <si>
    <t>Cliente_306</t>
  </si>
  <si>
    <t>Ocupada</t>
  </si>
  <si>
    <t>Venezuela</t>
  </si>
  <si>
    <t>Plato_15, Plato_19</t>
  </si>
  <si>
    <t>Cliente_974</t>
  </si>
  <si>
    <t>Plato_5, Plato_16, Plato_20</t>
  </si>
  <si>
    <t>Cliente_740</t>
  </si>
  <si>
    <t>Bolivia</t>
  </si>
  <si>
    <t>Plato_2, Plato_7, Plato_12, Plato_15</t>
  </si>
  <si>
    <t>Cliente_33</t>
  </si>
  <si>
    <t>Uruguay</t>
  </si>
  <si>
    <t>Plato_18, Plato_20</t>
  </si>
  <si>
    <t>Cliente_881</t>
  </si>
  <si>
    <t>Plato_16, Plato_2</t>
  </si>
  <si>
    <t>Cliente_890</t>
  </si>
  <si>
    <t>Plato_16, Plato_19, Plato_8, Plato_20</t>
  </si>
  <si>
    <t>Cliente_873</t>
  </si>
  <si>
    <t>Plato_9</t>
  </si>
  <si>
    <t>Cliente_780</t>
  </si>
  <si>
    <t>Plato_3, Plato_11, Plato_14, Plato_2</t>
  </si>
  <si>
    <t>Cliente_728</t>
  </si>
  <si>
    <t>Plato_16, Plato_13, Plato_8</t>
  </si>
  <si>
    <t>Cliente_175</t>
  </si>
  <si>
    <t>Plato_16</t>
  </si>
  <si>
    <t>Cliente_200</t>
  </si>
  <si>
    <t>Ecuador</t>
  </si>
  <si>
    <t>Plato_8, Plato_4, Plato_5</t>
  </si>
  <si>
    <t>Cliente_190</t>
  </si>
  <si>
    <t>Plato_9, Plato_20, Plato_10, Plato_15</t>
  </si>
  <si>
    <t>Cliente_290</t>
  </si>
  <si>
    <t>Chile</t>
  </si>
  <si>
    <t>Plato_20</t>
  </si>
  <si>
    <t>Cliente_972</t>
  </si>
  <si>
    <t>Plato_8, Plato_1, Plato_14</t>
  </si>
  <si>
    <t>Cliente_210</t>
  </si>
  <si>
    <t>Plato_20, Plato_3, Plato_15, Plato_1</t>
  </si>
  <si>
    <t>Cliente_88</t>
  </si>
  <si>
    <t>Plato_4, Plato_18, Plato_9, Plato_8</t>
  </si>
  <si>
    <t>Cliente_427</t>
  </si>
  <si>
    <t>Plato_12, Plato_6</t>
  </si>
  <si>
    <t>Cliente_424</t>
  </si>
  <si>
    <t>Plato_10, Plato_9, Plato_14, Plato_20</t>
  </si>
  <si>
    <t>Cliente_824</t>
  </si>
  <si>
    <t>Plato_18</t>
  </si>
  <si>
    <t>Cliente_107</t>
  </si>
  <si>
    <t>Plato_4, Plato_13, Plato_7</t>
  </si>
  <si>
    <t>Cliente_775</t>
  </si>
  <si>
    <t>Plato_8, Plato_10</t>
  </si>
  <si>
    <t>Cliente_358</t>
  </si>
  <si>
    <t>Argentina</t>
  </si>
  <si>
    <t>Plato_4, Plato_9</t>
  </si>
  <si>
    <t>Cliente_377</t>
  </si>
  <si>
    <t>Plato_1, Plato_4, Plato_17</t>
  </si>
  <si>
    <t>Cliente_361</t>
  </si>
  <si>
    <t>Plato_10, Plato_3</t>
  </si>
  <si>
    <t>Cliente_229</t>
  </si>
  <si>
    <t>Plato_9, Plato_12</t>
  </si>
  <si>
    <t>Cliente_27</t>
  </si>
  <si>
    <t>Plato_15, Plato_11, Plato_10, Plato_4</t>
  </si>
  <si>
    <t>Cliente_103</t>
  </si>
  <si>
    <t>Plato_8, Plato_6, Plato_15, Plato_10</t>
  </si>
  <si>
    <t>Cliente_1</t>
  </si>
  <si>
    <t>Plato_18, Plato_10</t>
  </si>
  <si>
    <t>Cliente_828</t>
  </si>
  <si>
    <t>Plato_2, Plato_9, Plato_11, Plato_17</t>
  </si>
  <si>
    <t>Cliente_874</t>
  </si>
  <si>
    <t>Plato_2</t>
  </si>
  <si>
    <t>Cliente_999</t>
  </si>
  <si>
    <t>Plato_13</t>
  </si>
  <si>
    <t>Cliente_167</t>
  </si>
  <si>
    <t>Plato_17, Plato_8, Plato_19</t>
  </si>
  <si>
    <t>Cliente_606</t>
  </si>
  <si>
    <t>Plato_19</t>
  </si>
  <si>
    <t>Cliente_710</t>
  </si>
  <si>
    <t>Plato_9, Plato_11, Plato_16</t>
  </si>
  <si>
    <t>Cliente_870</t>
  </si>
  <si>
    <t>Plato_15, Plato_10, Plato_2</t>
  </si>
  <si>
    <t>Cliente_230</t>
  </si>
  <si>
    <t>Plato_5, Plato_20</t>
  </si>
  <si>
    <t>Cliente_814</t>
  </si>
  <si>
    <t>Plato_15, Plato_18, Plato_7, Plato_17</t>
  </si>
  <si>
    <t>Plato_10, Plato_1, Plato_13</t>
  </si>
  <si>
    <t>Cliente_640</t>
  </si>
  <si>
    <t>Plato_4</t>
  </si>
  <si>
    <t>Cliente_623</t>
  </si>
  <si>
    <t>Plato_2, Plato_18, Plato_14</t>
  </si>
  <si>
    <t>Cliente_72</t>
  </si>
  <si>
    <t>Plato_11, Plato_14, Plato_3</t>
  </si>
  <si>
    <t>Cliente_963</t>
  </si>
  <si>
    <t>Plato_6, Plato_5, Plato_11</t>
  </si>
  <si>
    <t>Cliente_929</t>
  </si>
  <si>
    <t>Plato_7, Plato_15, Plato_4</t>
  </si>
  <si>
    <t>Cliente_708</t>
  </si>
  <si>
    <t>Plato_15, Plato_5</t>
  </si>
  <si>
    <t>Cliente_631</t>
  </si>
  <si>
    <t>Plato_14, Plato_11, Plato_5, Plato_4</t>
  </si>
  <si>
    <t>Cliente_894</t>
  </si>
  <si>
    <t>Plato_11, Plato_17, Plato_18</t>
  </si>
  <si>
    <t>Cliente_63</t>
  </si>
  <si>
    <t>Plato_14, Plato_2, Plato_19</t>
  </si>
  <si>
    <t>Cliente_144</t>
  </si>
  <si>
    <t>Plato_8, Plato_17, Plato_4, Plato_11</t>
  </si>
  <si>
    <t>Cliente_390</t>
  </si>
  <si>
    <t>Plato_11, Plato_7, Plato_19, Plato_15</t>
  </si>
  <si>
    <t>Cliente_886</t>
  </si>
  <si>
    <t>Plato_8, Plato_20, Plato_5, Plato_19</t>
  </si>
  <si>
    <t>Cliente_510</t>
  </si>
  <si>
    <t>Plato_5, Plato_3</t>
  </si>
  <si>
    <t>Cliente_878</t>
  </si>
  <si>
    <t>Plato_12, Plato_14, Plato_4, Plato_20</t>
  </si>
  <si>
    <t>Cliente_977</t>
  </si>
  <si>
    <t>Plato_4, Plato_11</t>
  </si>
  <si>
    <t>Cliente_553</t>
  </si>
  <si>
    <t>Plato_20, Plato_4, Plato_2, Plato_16</t>
  </si>
  <si>
    <t>Cliente_792</t>
  </si>
  <si>
    <t>Plato_2, Plato_12, Plato_17</t>
  </si>
  <si>
    <t>Plato_3, Plato_8</t>
  </si>
  <si>
    <t>Cliente_265</t>
  </si>
  <si>
    <t>Plato_3, Plato_20, Plato_19</t>
  </si>
  <si>
    <t>Cliente_946</t>
  </si>
  <si>
    <t>Plato_16, Plato_17, Plato_12, Plato_20</t>
  </si>
  <si>
    <t>Cliente_614</t>
  </si>
  <si>
    <t>Plato_19, Plato_20, Plato_4</t>
  </si>
  <si>
    <t>Cliente_352</t>
  </si>
  <si>
    <t>Plato_20, Plato_19, Plato_10, Plato_2</t>
  </si>
  <si>
    <t>Cliente_784</t>
  </si>
  <si>
    <t>Plato_14, Plato_16, Plato_15, Plato_1</t>
  </si>
  <si>
    <t>Cliente_118</t>
  </si>
  <si>
    <t>Plato_13, Plato_7, Plato_11</t>
  </si>
  <si>
    <t>Cliente_61</t>
  </si>
  <si>
    <t>Plato_1, Plato_18</t>
  </si>
  <si>
    <t>Cliente_440</t>
  </si>
  <si>
    <t>Plato_2, Plato_14</t>
  </si>
  <si>
    <t>Cliente_258</t>
  </si>
  <si>
    <t>Plato_13, Plato_4</t>
  </si>
  <si>
    <t>Cliente_742</t>
  </si>
  <si>
    <t>Plato_6</t>
  </si>
  <si>
    <t>Cliente_865</t>
  </si>
  <si>
    <t>Plato_10, Plato_18, Plato_15</t>
  </si>
  <si>
    <t>Cliente_79</t>
  </si>
  <si>
    <t>Plato_20, Plato_14</t>
  </si>
  <si>
    <t>Cliente_42</t>
  </si>
  <si>
    <t>Plato_2, Plato_4, Plato_7, Plato_10</t>
  </si>
  <si>
    <t>Cliente_374</t>
  </si>
  <si>
    <t>Plato_4, Plato_7, Plato_11</t>
  </si>
  <si>
    <t>Cliente_636</t>
  </si>
  <si>
    <t>Plato_12</t>
  </si>
  <si>
    <t>Cliente_753</t>
  </si>
  <si>
    <t>Plato_9, Plato_11, Plato_3, Plato_13</t>
  </si>
  <si>
    <t>Cliente_632</t>
  </si>
  <si>
    <t>Plato_5, Plato_9, Plato_7</t>
  </si>
  <si>
    <t>Cliente_969</t>
  </si>
  <si>
    <t>Plato_17</t>
  </si>
  <si>
    <t>Cliente_574</t>
  </si>
  <si>
    <t>Plato_1, Plato_2</t>
  </si>
  <si>
    <t>Cliente_292</t>
  </si>
  <si>
    <t>Plato_6, Plato_3, Plato_15</t>
  </si>
  <si>
    <t>Cliente_148</t>
  </si>
  <si>
    <t>Cliente_747</t>
  </si>
  <si>
    <t>Plato_16, Plato_19, Plato_3, Plato_15</t>
  </si>
  <si>
    <t>Cliente_501</t>
  </si>
  <si>
    <t>Plato_1</t>
  </si>
  <si>
    <t>Cliente_733</t>
  </si>
  <si>
    <t>Plato_4, Plato_15, Plato_17</t>
  </si>
  <si>
    <t>Cliente_36</t>
  </si>
  <si>
    <t>Plato_20, Plato_12, Plato_10</t>
  </si>
  <si>
    <t>Plato_14, Plato_18, Plato_5</t>
  </si>
  <si>
    <t>Cliente_1000</t>
  </si>
  <si>
    <t>Cliente_607</t>
  </si>
  <si>
    <t>Plato_8, Plato_13, Plato_5, Plato_6</t>
  </si>
  <si>
    <t>Cliente_378</t>
  </si>
  <si>
    <t>Plato_9, Plato_7</t>
  </si>
  <si>
    <t>Cliente_612</t>
  </si>
  <si>
    <t>Cliente_452</t>
  </si>
  <si>
    <t>Plato_2, Plato_15, Plato_11</t>
  </si>
  <si>
    <t>Cliente_244</t>
  </si>
  <si>
    <t>Plato_12, Plato_15</t>
  </si>
  <si>
    <t>Cliente_840</t>
  </si>
  <si>
    <t>Plato_11, Plato_12, Plato_7</t>
  </si>
  <si>
    <t>Cliente_993</t>
  </si>
  <si>
    <t>Plato_10, Plato_3, Plato_18</t>
  </si>
  <si>
    <t>Cliente_29</t>
  </si>
  <si>
    <t>Plato_3, Plato_9, Plato_12</t>
  </si>
  <si>
    <t>Plato_2, Plato_17, Plato_12, Plato_9</t>
  </si>
  <si>
    <t>Plato_7, Plato_5, Plato_1</t>
  </si>
  <si>
    <t>Cliente_313</t>
  </si>
  <si>
    <t>Plato_17, Plato_1, Plato_5, Plato_8</t>
  </si>
  <si>
    <t>Cliente_520</t>
  </si>
  <si>
    <t>Plato_16, Plato_9</t>
  </si>
  <si>
    <t>Cliente_388</t>
  </si>
  <si>
    <t>Plato_13, Plato_18, Plato_4</t>
  </si>
  <si>
    <t>Cliente_384</t>
  </si>
  <si>
    <t>Plato_14, Plato_17</t>
  </si>
  <si>
    <t>Cliente_517</t>
  </si>
  <si>
    <t>Plato_3, Plato_6</t>
  </si>
  <si>
    <t>Cliente_711</t>
  </si>
  <si>
    <t>Cliente_651</t>
  </si>
  <si>
    <t>Plato_15, Plato_9, Plato_18</t>
  </si>
  <si>
    <t>Cliente_545</t>
  </si>
  <si>
    <t>Plato_9, Plato_4, Plato_3, Plato_16</t>
  </si>
  <si>
    <t>Cliente_116</t>
  </si>
  <si>
    <t>Plato_18, Plato_14, Plato_5</t>
  </si>
  <si>
    <t>Cliente_170</t>
  </si>
  <si>
    <t>Plato_9, Plato_10, Plato_6</t>
  </si>
  <si>
    <t>Cliente_92</t>
  </si>
  <si>
    <t>Plato_15, Plato_5, Plato_7, Plato_9</t>
  </si>
  <si>
    <t>Cliente_552</t>
  </si>
  <si>
    <t>Plato_3</t>
  </si>
  <si>
    <t>Cliente_627</t>
  </si>
  <si>
    <t>Cliente_588</t>
  </si>
  <si>
    <t>Plato_2, Plato_9, Plato_4, Plato_5</t>
  </si>
  <si>
    <t>Plato_6, Plato_2, Plato_15</t>
  </si>
  <si>
    <t>Cliente_949</t>
  </si>
  <si>
    <t>Plato_15, Plato_8, Plato_19, Plato_18</t>
  </si>
  <si>
    <t>Cliente_863</t>
  </si>
  <si>
    <t>Cliente_140</t>
  </si>
  <si>
    <t>Plato_4, Plato_14, Plato_6, Plato_15</t>
  </si>
  <si>
    <t>Cliente_523</t>
  </si>
  <si>
    <t>Plato_10, Plato_19, Plato_4</t>
  </si>
  <si>
    <t>Cliente_916</t>
  </si>
  <si>
    <t>Plato_17, Plato_10</t>
  </si>
  <si>
    <t>Cliente_416</t>
  </si>
  <si>
    <t>Plato_10</t>
  </si>
  <si>
    <t>Cliente_346</t>
  </si>
  <si>
    <t>Cliente_381</t>
  </si>
  <si>
    <t>Plato_7</t>
  </si>
  <si>
    <t>Cliente_791</t>
  </si>
  <si>
    <t>Plato_3, Plato_1, Plato_11, Plato_9</t>
  </si>
  <si>
    <t>Cliente_697</t>
  </si>
  <si>
    <t>Plato_16, Plato_18, Plato_3</t>
  </si>
  <si>
    <t>Cliente_516</t>
  </si>
  <si>
    <t>Plato_16, Plato_8, Plato_7, Plato_2</t>
  </si>
  <si>
    <t>Cliente_541</t>
  </si>
  <si>
    <t>Cliente_830</t>
  </si>
  <si>
    <t>Plato_1, Plato_4, Plato_7, Plato_17</t>
  </si>
  <si>
    <t>Cliente_656</t>
  </si>
  <si>
    <t>Plato_12, Plato_3, Plato_9</t>
  </si>
  <si>
    <t>Cliente_486</t>
  </si>
  <si>
    <t>Plato_20, Plato_4, Plato_13</t>
  </si>
  <si>
    <t>Cliente_774</t>
  </si>
  <si>
    <t>Plato_14, Plato_19, Plato_13, Plato_8</t>
  </si>
  <si>
    <t>Cliente_26</t>
  </si>
  <si>
    <t>Plato_15, Plato_18, Plato_17, Plato_4</t>
  </si>
  <si>
    <t>Cliente_273</t>
  </si>
  <si>
    <t>Plato_7, Plato_15</t>
  </si>
  <si>
    <t>Cliente_798</t>
  </si>
  <si>
    <t>Plato_17, Plato_20, Plato_9</t>
  </si>
  <si>
    <t>Cliente_8</t>
  </si>
  <si>
    <t>Cliente_31</t>
  </si>
  <si>
    <t>Cliente_658</t>
  </si>
  <si>
    <t>Plato_17, Plato_12, Plato_10, Plato_2</t>
  </si>
  <si>
    <t>Cliente_773</t>
  </si>
  <si>
    <t>Cliente_158</t>
  </si>
  <si>
    <t>Plato_1, Plato_8, Plato_4</t>
  </si>
  <si>
    <t>Cliente_569</t>
  </si>
  <si>
    <t>Cliente_286</t>
  </si>
  <si>
    <t>Plato_7, Plato_14, Plato_20</t>
  </si>
  <si>
    <t>Cliente_199</t>
  </si>
  <si>
    <t>Cliente_712</t>
  </si>
  <si>
    <t>Plato_19, Plato_12, Plato_9, Plato_18</t>
  </si>
  <si>
    <t>Cliente_56</t>
  </si>
  <si>
    <t>Plato_5, Plato_2</t>
  </si>
  <si>
    <t>Cliente_670</t>
  </si>
  <si>
    <t>Cliente_909</t>
  </si>
  <si>
    <t>Plato_20, Plato_5</t>
  </si>
  <si>
    <t>Cliente_402</t>
  </si>
  <si>
    <t>Plato_9, Plato_18, Plato_3, Plato_10</t>
  </si>
  <si>
    <t>Cliente_709</t>
  </si>
  <si>
    <t>Plato_18, Plato_2, Plato_4, Plato_9</t>
  </si>
  <si>
    <t>Cliente_533</t>
  </si>
  <si>
    <t>Plato_5, Plato_11, Plato_3</t>
  </si>
  <si>
    <t>Cliente_953</t>
  </si>
  <si>
    <t>Plato_14, Plato_13</t>
  </si>
  <si>
    <t>Cliente_380</t>
  </si>
  <si>
    <t>Plato_11, Plato_7, Plato_20</t>
  </si>
  <si>
    <t>Cliente_964</t>
  </si>
  <si>
    <t>Plato_19, Plato_4</t>
  </si>
  <si>
    <t>Cliente_939</t>
  </si>
  <si>
    <t>Plato_6, Plato_17, Plato_3</t>
  </si>
  <si>
    <t>Cliente_536</t>
  </si>
  <si>
    <t>Cliente_5</t>
  </si>
  <si>
    <t>Plato_1, Plato_16, Plato_2, Plato_19</t>
  </si>
  <si>
    <t>Cliente_115</t>
  </si>
  <si>
    <t>Plato_12, Plato_10, Plato_19, Plato_8</t>
  </si>
  <si>
    <t>Cliente_580</t>
  </si>
  <si>
    <t>Plato_9, Plato_17, Plato_4, Plato_11</t>
  </si>
  <si>
    <t>Cliente_788</t>
  </si>
  <si>
    <t>Plato_19, Plato_7</t>
  </si>
  <si>
    <t>Cliente_892</t>
  </si>
  <si>
    <t>Cliente_406</t>
  </si>
  <si>
    <t>Cliente_295</t>
  </si>
  <si>
    <t>Plato_17, Plato_2, Plato_11, Plato_5</t>
  </si>
  <si>
    <t>Cliente_547</t>
  </si>
  <si>
    <t>Plato_5, Plato_19, Plato_15, Plato_7</t>
  </si>
  <si>
    <t>Cliente_156</t>
  </si>
  <si>
    <t>Plato_7, Plato_13</t>
  </si>
  <si>
    <t>Cliente_768</t>
  </si>
  <si>
    <t>Plato_14</t>
  </si>
  <si>
    <t>Cliente_359</t>
  </si>
  <si>
    <t>Plato_12, Plato_18, Plato_17</t>
  </si>
  <si>
    <t>Cliente_131</t>
  </si>
  <si>
    <t>Plato_5</t>
  </si>
  <si>
    <t>Cliente_485</t>
  </si>
  <si>
    <t>Plato_13, Plato_18, Plato_5</t>
  </si>
  <si>
    <t>Cliente_493</t>
  </si>
  <si>
    <t>Plato_3, Plato_9, Plato_19, Plato_2</t>
  </si>
  <si>
    <t>Cliente_282</t>
  </si>
  <si>
    <t>Plato_10, Plato_9</t>
  </si>
  <si>
    <t>Cliente_850</t>
  </si>
  <si>
    <t>Cliente_301</t>
  </si>
  <si>
    <t>Plato_6, Plato_15</t>
  </si>
  <si>
    <t>Cliente_124</t>
  </si>
  <si>
    <t>Plato_15, Plato_7</t>
  </si>
  <si>
    <t>Cliente_741</t>
  </si>
  <si>
    <t>Cliente_610</t>
  </si>
  <si>
    <t>Plato_7, Plato_10, Plato_13, Plato_12</t>
  </si>
  <si>
    <t>Cliente_681</t>
  </si>
  <si>
    <t>Plato_2, Plato_8, Plato_5, Plato_11</t>
  </si>
  <si>
    <t>Cliente_173</t>
  </si>
  <si>
    <t>Cliente_55</t>
  </si>
  <si>
    <t>Plato_9, Plato_2, Plato_3, Plato_6</t>
  </si>
  <si>
    <t>Cliente_653</t>
  </si>
  <si>
    <t>Cliente_628</t>
  </si>
  <si>
    <t>Cliente_715</t>
  </si>
  <si>
    <t>Plato_15, Plato_10, Plato_3, Plato_8</t>
  </si>
  <si>
    <t>Cliente_321</t>
  </si>
  <si>
    <t>Plato_16, Plato_6, Plato_3</t>
  </si>
  <si>
    <t>Plato_13, Plato_16</t>
  </si>
  <si>
    <t>Cliente_442</t>
  </si>
  <si>
    <t>Plato_6, Plato_15, Plato_17</t>
  </si>
  <si>
    <t>Cliente_752</t>
  </si>
  <si>
    <t>Plato_18, Plato_10, Plato_9, Plato_6</t>
  </si>
  <si>
    <t>Cliente_727</t>
  </si>
  <si>
    <t>Cliente_548</t>
  </si>
  <si>
    <t>Plato_18, Plato_10, Plato_7</t>
  </si>
  <si>
    <t>Plato_4, Plato_20, Plato_8, Plato_14</t>
  </si>
  <si>
    <t>Cliente_30</t>
  </si>
  <si>
    <t>Plato_1, Plato_9</t>
  </si>
  <si>
    <t>Cliente_412</t>
  </si>
  <si>
    <t>Cliente_646</t>
  </si>
  <si>
    <t>Plato_10, Plato_19, Plato_6, Plato_14</t>
  </si>
  <si>
    <t>Cliente_151</t>
  </si>
  <si>
    <t>Plato_11, Plato_2</t>
  </si>
  <si>
    <t>Cliente_318</t>
  </si>
  <si>
    <t>Plato_3, Plato_14, Plato_9, Plato_16</t>
  </si>
  <si>
    <t>Cliente_336</t>
  </si>
  <si>
    <t>Plato_18, Plato_6</t>
  </si>
  <si>
    <t>Cliente_560</t>
  </si>
  <si>
    <t>Cliente_367</t>
  </si>
  <si>
    <t>Plato_9, Plato_8, Plato_13, Plato_6</t>
  </si>
  <si>
    <t>Cliente_765</t>
  </si>
  <si>
    <t>Plato_12, Plato_1</t>
  </si>
  <si>
    <t>Cliente_679</t>
  </si>
  <si>
    <t>Cliente_512</t>
  </si>
  <si>
    <t>Plato_19, Plato_20, Plato_7, Plato_2</t>
  </si>
  <si>
    <t>Cliente_701</t>
  </si>
  <si>
    <t>Plato_17, Plato_13</t>
  </si>
  <si>
    <t>Cliente_331</t>
  </si>
  <si>
    <t>Cliente_83</t>
  </si>
  <si>
    <t>Plato_15, Plato_9</t>
  </si>
  <si>
    <t>Cliente_339</t>
  </si>
  <si>
    <t>Cliente_323</t>
  </si>
  <si>
    <t>Plato_10, Plato_8, Plato_17</t>
  </si>
  <si>
    <t>Cliente_678</t>
  </si>
  <si>
    <t>Plato_15, Plato_19, Plato_3</t>
  </si>
  <si>
    <t>Cliente_74</t>
  </si>
  <si>
    <t>Plato_14, Plato_18, Plato_1, Plato_10</t>
  </si>
  <si>
    <t>Cliente_146</t>
  </si>
  <si>
    <t>Plato_13, Plato_2, Plato_7, Plato_20</t>
  </si>
  <si>
    <t>Cliente_212</t>
  </si>
  <si>
    <t>Plato_13, Plato_4, Plato_1, Plato_3</t>
  </si>
  <si>
    <t>Plato_2, Plato_10, Plato_13, Plato_16</t>
  </si>
  <si>
    <t>Cliente_3</t>
  </si>
  <si>
    <t>Plato_6, Plato_2</t>
  </si>
  <si>
    <t>Cliente_176</t>
  </si>
  <si>
    <t>Plato_18, Plato_20, Plato_3</t>
  </si>
  <si>
    <t>Cliente_551</t>
  </si>
  <si>
    <t>Plato_18, Plato_2</t>
  </si>
  <si>
    <t>Cliente_240</t>
  </si>
  <si>
    <t>Plato_1, Plato_13, Plato_6</t>
  </si>
  <si>
    <t>Plato_15</t>
  </si>
  <si>
    <t>Cliente_759</t>
  </si>
  <si>
    <t>Plato_12, Plato_6, Plato_14</t>
  </si>
  <si>
    <t>Cliente_959</t>
  </si>
  <si>
    <t>Cliente_744</t>
  </si>
  <si>
    <t>Plato_15, Plato_18, Plato_9</t>
  </si>
  <si>
    <t>Cliente_189</t>
  </si>
  <si>
    <t>Plato_14, Plato_16</t>
  </si>
  <si>
    <t>Cliente_576</t>
  </si>
  <si>
    <t>Cliente_474</t>
  </si>
  <si>
    <t>Cliente_990</t>
  </si>
  <si>
    <t>Plato_11, Plato_14</t>
  </si>
  <si>
    <t>Cliente_67</t>
  </si>
  <si>
    <t>Plato_3, Plato_13, Plato_6, Plato_9</t>
  </si>
  <si>
    <t>Plato_7, Plato_17, Plato_16, Plato_11</t>
  </si>
  <si>
    <t>Cliente_445</t>
  </si>
  <si>
    <t>Cliente_984</t>
  </si>
  <si>
    <t>Plato_1, Plato_8, Plato_19, Plato_16</t>
  </si>
  <si>
    <t>Plato_15, Plato_16, Plato_17</t>
  </si>
  <si>
    <t>Cliente_877</t>
  </si>
  <si>
    <t>Plato_13, Plato_18, Plato_17, Plato_11</t>
  </si>
  <si>
    <t>Cliente_494</t>
  </si>
  <si>
    <t>Plato_7, Plato_6, Plato_2, Plato_10</t>
  </si>
  <si>
    <t>Cliente_264</t>
  </si>
  <si>
    <t>Plato_2, Plato_7, Plato_17</t>
  </si>
  <si>
    <t>Plato_11</t>
  </si>
  <si>
    <t>Cliente_142</t>
  </si>
  <si>
    <t>Plato_11, Plato_5, Plato_8, Plato_15</t>
  </si>
  <si>
    <t>Plato_14, Plato_2</t>
  </si>
  <si>
    <t>Cliente_599</t>
  </si>
  <si>
    <t>Cliente_856</t>
  </si>
  <si>
    <t>Plato_10, Plato_7</t>
  </si>
  <si>
    <t>Cliente_722</t>
  </si>
  <si>
    <t>Plato_17, Plato_14, Plato_4, Plato_15</t>
  </si>
  <si>
    <t>Cliente_935</t>
  </si>
  <si>
    <t>Cliente_961</t>
  </si>
  <si>
    <t>Plato_10, Plato_1, Plato_11</t>
  </si>
  <si>
    <t>Cliente_924</t>
  </si>
  <si>
    <t>Plato_20, Plato_12</t>
  </si>
  <si>
    <t>Cliente_579</t>
  </si>
  <si>
    <t>Plato_4, Plato_17, Plato_20, Plato_19</t>
  </si>
  <si>
    <t>Plato_6, Plato_7, Plato_8, Plato_17</t>
  </si>
  <si>
    <t>Cliente_567</t>
  </si>
  <si>
    <t>Plato_18, Plato_9, Plato_6, Plato_1</t>
  </si>
  <si>
    <t>Cliente_927</t>
  </si>
  <si>
    <t>Plato_5, Plato_4</t>
  </si>
  <si>
    <t>Cliente_539</t>
  </si>
  <si>
    <t>Cliente_872</t>
  </si>
  <si>
    <t>Plato_10, Plato_5, Plato_14, Plato_12</t>
  </si>
  <si>
    <t>Cliente_425</t>
  </si>
  <si>
    <t>Plato_1, Plato_10</t>
  </si>
  <si>
    <t>Cliente_700</t>
  </si>
  <si>
    <t>Plato_1, Plato_13, Plato_9</t>
  </si>
  <si>
    <t>Cliente_665</t>
  </si>
  <si>
    <t>Plato_17, Plato_10, Plato_18, Plato_16</t>
  </si>
  <si>
    <t>Cliente_978</t>
  </si>
  <si>
    <t>Cliente_577</t>
  </si>
  <si>
    <t>Cliente_429</t>
  </si>
  <si>
    <t>Cliente_811</t>
  </si>
  <si>
    <t>Plato_1, Plato_3, Plato_15, Plato_20</t>
  </si>
  <si>
    <t>Cliente_228</t>
  </si>
  <si>
    <t>Cliente_249</t>
  </si>
  <si>
    <t>Cliente_326</t>
  </si>
  <si>
    <t>Plato_5, Plato_17</t>
  </si>
  <si>
    <t>Plato_15, Plato_8, Plato_2, Plato_7</t>
  </si>
  <si>
    <t>Cliente_281</t>
  </si>
  <si>
    <t>Plato_8, Plato_15, Plato_2, Plato_1</t>
  </si>
  <si>
    <t>Cliente_686</t>
  </si>
  <si>
    <t>Plato_14, Plato_17, Plato_6, Plato_2</t>
  </si>
  <si>
    <t>Cliente_418</t>
  </si>
  <si>
    <t>Plato_7, Plato_1</t>
  </si>
  <si>
    <t>Cliente_397</t>
  </si>
  <si>
    <t>Plato_15, Plato_16, Plato_2</t>
  </si>
  <si>
    <t>Cliente_477</t>
  </si>
  <si>
    <t>Plato_7, Plato_5</t>
  </si>
  <si>
    <t>Cliente_300</t>
  </si>
  <si>
    <t>Plato_19, Plato_20, Plato_18</t>
  </si>
  <si>
    <t>Cliente_928</t>
  </si>
  <si>
    <t>Cliente_132</t>
  </si>
  <si>
    <t>Plato_7, Plato_8</t>
  </si>
  <si>
    <t>Plato_15, Plato_5, Plato_1</t>
  </si>
  <si>
    <t>Cliente_53</t>
  </si>
  <si>
    <t>Plato_10, Plato_12</t>
  </si>
  <si>
    <t>Plato_11, Plato_17, Plato_10</t>
  </si>
  <si>
    <t>Cliente_673</t>
  </si>
  <si>
    <t>Plato_5, Plato_10</t>
  </si>
  <si>
    <t>Cliente_243</t>
  </si>
  <si>
    <t>Plato_17, Plato_7</t>
  </si>
  <si>
    <t>Plato_20, Plato_8, Plato_4, Plato_16</t>
  </si>
  <si>
    <t>Cliente_730</t>
  </si>
  <si>
    <t>Plato_7, Plato_14</t>
  </si>
  <si>
    <t>Cliente_617</t>
  </si>
  <si>
    <t>Cliente_827</t>
  </si>
  <si>
    <t>Plato_4, Plato_3</t>
  </si>
  <si>
    <t>Cliente_184</t>
  </si>
  <si>
    <t>Cliente_345</t>
  </si>
  <si>
    <t>Plato_3, Plato_6, Plato_12, Plato_11</t>
  </si>
  <si>
    <t>Cliente_277</t>
  </si>
  <si>
    <t>Plato_15, Plato_14, Plato_2</t>
  </si>
  <si>
    <t>Cliente_981</t>
  </si>
  <si>
    <t>Plato_7, Plato_12</t>
  </si>
  <si>
    <t>Cliente_24</t>
  </si>
  <si>
    <t>Plato_3, Plato_10</t>
  </si>
  <si>
    <t>Cliente_463</t>
  </si>
  <si>
    <t>Plato_18, Plato_1, Plato_8, Plato_17</t>
  </si>
  <si>
    <t>Cliente_746</t>
  </si>
  <si>
    <t>Cliente_409</t>
  </si>
  <si>
    <t>Plato_16, Plato_2, Plato_19</t>
  </si>
  <si>
    <t>Plato_17, Plato_19, Plato_4, Plato_18</t>
  </si>
  <si>
    <t>Cliente_729</t>
  </si>
  <si>
    <t>Plato_15, Plato_2, Plato_17, Plato_13</t>
  </si>
  <si>
    <t>Cliente_565</t>
  </si>
  <si>
    <t>Plato_14, Plato_19</t>
  </si>
  <si>
    <t>Plato_9, Plato_4, Plato_13</t>
  </si>
  <si>
    <t>Cliente_195</t>
  </si>
  <si>
    <t>Plato_6, Plato_19, Plato_5</t>
  </si>
  <si>
    <t>Cliente_211</t>
  </si>
  <si>
    <t>Plato_3, Plato_19, Plato_7, Plato_4</t>
  </si>
  <si>
    <t>Plato_20, Plato_4, Plato_10, Plato_2</t>
  </si>
  <si>
    <t>Cliente_385</t>
  </si>
  <si>
    <t>Plato_17, Plato_10, Plato_9, Plato_3</t>
  </si>
  <si>
    <t>Cliente_986</t>
  </si>
  <si>
    <t>Plato_3, Plato_20, Plato_10, Plato_7</t>
  </si>
  <si>
    <t>Cliente_994</t>
  </si>
  <si>
    <t>Plato_15, Plato_13, Plato_20, Plato_17</t>
  </si>
  <si>
    <t>Cliente_648</t>
  </si>
  <si>
    <t>Plato_8, Plato_14</t>
  </si>
  <si>
    <t>Cliente_702</t>
  </si>
  <si>
    <t>Cliente_846</t>
  </si>
  <si>
    <t>Plato_18, Plato_8, Plato_17, Plato_16</t>
  </si>
  <si>
    <t>Cliente_620</t>
  </si>
  <si>
    <t>Plato_20, Plato_17, Plato_8</t>
  </si>
  <si>
    <t>Cliente_672</t>
  </si>
  <si>
    <t>Plato_10, Plato_2</t>
  </si>
  <si>
    <t>Cliente_735</t>
  </si>
  <si>
    <t>Plato_7, Plato_9</t>
  </si>
  <si>
    <t>Cliente_268</t>
  </si>
  <si>
    <t>Plato_15, Plato_8</t>
  </si>
  <si>
    <t>Plato_12, Plato_17, Plato_19, Plato_7</t>
  </si>
  <si>
    <t>Cliente_161</t>
  </si>
  <si>
    <t>Cliente_600</t>
  </si>
  <si>
    <t>Plato_1, Plato_16, Plato_9, Plato_13</t>
  </si>
  <si>
    <t>Cliente_654</t>
  </si>
  <si>
    <t>Plato_4, Plato_13, Plato_6, Plato_20</t>
  </si>
  <si>
    <t>Plato_5, Plato_18, Plato_15</t>
  </si>
  <si>
    <t>Cliente_269</t>
  </si>
  <si>
    <t>Cliente_12</t>
  </si>
  <si>
    <t>Plato_15, Plato_8, Plato_20, Plato_17</t>
  </si>
  <si>
    <t>Cliente_294</t>
  </si>
  <si>
    <t>Plato_13, Plato_5, Plato_18</t>
  </si>
  <si>
    <t>Cliente_659</t>
  </si>
  <si>
    <t>Plato_16, Plato_5, Plato_14</t>
  </si>
  <si>
    <t>Cliente_47</t>
  </si>
  <si>
    <t>Plato_15, Plato_13</t>
  </si>
  <si>
    <t>Cliente_544</t>
  </si>
  <si>
    <t>Plato_5, Plato_9, Plato_7, Plato_4</t>
  </si>
  <si>
    <t>Cliente_633</t>
  </si>
  <si>
    <t>Plato_2, Plato_6, Plato_10</t>
  </si>
  <si>
    <t>Cliente_154</t>
  </si>
  <si>
    <t>Plato_13, Plato_17, Plato_8, Plato_15</t>
  </si>
  <si>
    <t>Cliente_489</t>
  </si>
  <si>
    <t>Plato_8, Plato_4, Plato_16</t>
  </si>
  <si>
    <t>Plato_18, Plato_4, Plato_6</t>
  </si>
  <si>
    <t>Cliente_350</t>
  </si>
  <si>
    <t>Cliente_797</t>
  </si>
  <si>
    <t>Plato_13, Plato_20, Plato_17, Plato_14</t>
  </si>
  <si>
    <t>Cliente_436</t>
  </si>
  <si>
    <t>Plato_1, Plato_16, Plato_14, Plato_13</t>
  </si>
  <si>
    <t>Cliente_597</t>
  </si>
  <si>
    <t>Plato_12, Plato_8, Plato_7, Plato_1</t>
  </si>
  <si>
    <t>Cliente_823</t>
  </si>
  <si>
    <t>Cliente_690</t>
  </si>
  <si>
    <t>Cliente_216</t>
  </si>
  <si>
    <t>Plato_13, Plato_14, Plato_7, Plato_2</t>
  </si>
  <si>
    <t>Cliente_546</t>
  </si>
  <si>
    <t>Plato_2, Plato_16</t>
  </si>
  <si>
    <t>Cliente_524</t>
  </si>
  <si>
    <t>Plato_13, Plato_12, Plato_10</t>
  </si>
  <si>
    <t>Cliente_193</t>
  </si>
  <si>
    <t>Plato_7, Plato_16</t>
  </si>
  <si>
    <t>Cliente_794</t>
  </si>
  <si>
    <t>Plato_18, Plato_13, Plato_15, Plato_3</t>
  </si>
  <si>
    <t>Cliente_602</t>
  </si>
  <si>
    <t>Plato_9, Plato_14</t>
  </si>
  <si>
    <t>Cliente_296</t>
  </si>
  <si>
    <t>Plato_20, Plato_16</t>
  </si>
  <si>
    <t>Cliente_568</t>
  </si>
  <si>
    <t>Plato_16, Plato_5, Plato_8</t>
  </si>
  <si>
    <t>Cliente_897</t>
  </si>
  <si>
    <t>Cliente_816</t>
  </si>
  <si>
    <t>Plato_18, Plato_14</t>
  </si>
  <si>
    <t>Cliente_221</t>
  </si>
  <si>
    <t>Plato_8, Plato_17, Plato_15, Plato_5</t>
  </si>
  <si>
    <t>Cliente_755</t>
  </si>
  <si>
    <t>Cliente_289</t>
  </si>
  <si>
    <t>Cliente_476</t>
  </si>
  <si>
    <t>Cliente_940</t>
  </si>
  <si>
    <t>Cliente_707</t>
  </si>
  <si>
    <t>Plato_2, Plato_12, Plato_8</t>
  </si>
  <si>
    <t>Cliente_644</t>
  </si>
  <si>
    <t>Cliente_619</t>
  </si>
  <si>
    <t>Cliente_833</t>
  </si>
  <si>
    <t>Plato_5, Plato_2, Plato_8, Plato_18</t>
  </si>
  <si>
    <t>Cliente_899</t>
  </si>
  <si>
    <t>Plato_12, Plato_15, Plato_4, Plato_7</t>
  </si>
  <si>
    <t>Cliente_498</t>
  </si>
  <si>
    <t>Cliente_470</t>
  </si>
  <si>
    <t>Plato_1, Plato_3, Plato_6, Plato_5</t>
  </si>
  <si>
    <t>Plato_10, Plato_4, Plato_3</t>
  </si>
  <si>
    <t>Plato_5, Plato_16, Plato_9, Plato_10</t>
  </si>
  <si>
    <t>Cliente_191</t>
  </si>
  <si>
    <t>Plato_13, Plato_2, Plato_10, Plato_15</t>
  </si>
  <si>
    <t>Cliente_183</t>
  </si>
  <si>
    <t>Plato_3, Plato_7, Plato_4</t>
  </si>
  <si>
    <t>Cliente_499</t>
  </si>
  <si>
    <t>Plato_2, Plato_7, Plato_19, Plato_11</t>
  </si>
  <si>
    <t>Cliente_495</t>
  </si>
  <si>
    <t>Plato_16, Plato_5, Plato_1, Plato_9</t>
  </si>
  <si>
    <t>Cliente_54</t>
  </si>
  <si>
    <t>Cliente_923</t>
  </si>
  <si>
    <t>Plato_6, Plato_8, Plato_20</t>
  </si>
  <si>
    <t>Cliente_453</t>
  </si>
  <si>
    <t>Plato_10, Plato_9, Plato_3</t>
  </si>
  <si>
    <t>Cliente_14</t>
  </si>
  <si>
    <t>Plato_11, Plato_7</t>
  </si>
  <si>
    <t>Cliente_611</t>
  </si>
  <si>
    <t>Plato_17, Plato_14, Plato_16, Plato_10</t>
  </si>
  <si>
    <t>Cliente_666</t>
  </si>
  <si>
    <t>Cliente_505</t>
  </si>
  <si>
    <t>Plato_17, Plato_19, Plato_16, Plato_14</t>
  </si>
  <si>
    <t>Cliente_858</t>
  </si>
  <si>
    <t>Cliente_882</t>
  </si>
  <si>
    <t>Plato_13, Plato_8, Plato_5, Plato_3</t>
  </si>
  <si>
    <t>Cliente_275</t>
  </si>
  <si>
    <t>Cliente_871</t>
  </si>
  <si>
    <t>Cliente_841</t>
  </si>
  <si>
    <t>Plato_18, Plato_15</t>
  </si>
  <si>
    <t>Cliente_789</t>
  </si>
  <si>
    <t>Plato_2, Plato_12</t>
  </si>
  <si>
    <t>Plato_11, Plato_12</t>
  </si>
  <si>
    <t>Cliente_141</t>
  </si>
  <si>
    <t>Plato_10, Plato_11</t>
  </si>
  <si>
    <t>Cliente_992</t>
  </si>
  <si>
    <t>Cliente_622</t>
  </si>
  <si>
    <t>Plato_4, Plato_12, Plato_6</t>
  </si>
  <si>
    <t>Cliente_508</t>
  </si>
  <si>
    <t>Cliente_676</t>
  </si>
  <si>
    <t>Plato_17, Plato_19, Plato_9, Plato_11</t>
  </si>
  <si>
    <t>Cliente_667</t>
  </si>
  <si>
    <t>Plato_5, Plato_10, Plato_13</t>
  </si>
  <si>
    <t>Cliente_609</t>
  </si>
  <si>
    <t>Cliente_471</t>
  </si>
  <si>
    <t>Cliente_196</t>
  </si>
  <si>
    <t>Plato_12, Plato_8, Plato_13, Plato_5</t>
  </si>
  <si>
    <t>Cliente_563</t>
  </si>
  <si>
    <t>Cliente_991</t>
  </si>
  <si>
    <t>Plato_3, Plato_13</t>
  </si>
  <si>
    <t>Plato_6, Plato_17</t>
  </si>
  <si>
    <t>Cliente_330</t>
  </si>
  <si>
    <t>Plato_16, Plato_11</t>
  </si>
  <si>
    <t>Cliente_943</t>
  </si>
  <si>
    <t>Plato_11, Plato_19</t>
  </si>
  <si>
    <t>Cliente_285</t>
  </si>
  <si>
    <t>Plato_20, Plato_16, Plato_17</t>
  </si>
  <si>
    <t>Cliente_905</t>
  </si>
  <si>
    <t>Plato_1, Plato_12, Plato_5</t>
  </si>
  <si>
    <t>Cliente_543</t>
  </si>
  <si>
    <t>Plato_5, Plato_4, Plato_15, Plato_7</t>
  </si>
  <si>
    <t>Plato_13, Plato_3, Plato_20</t>
  </si>
  <si>
    <t>Cliente_239</t>
  </si>
  <si>
    <t>Plato_10, Plato_20, Plato_3</t>
  </si>
  <si>
    <t>Plato_3, Plato_8, Plato_1</t>
  </si>
  <si>
    <t>Cliente_315</t>
  </si>
  <si>
    <t>Plato_1, Plato_7, Plato_18</t>
  </si>
  <si>
    <t>Cliente_166</t>
  </si>
  <si>
    <t>Plato_13, Plato_20, Plato_16, Plato_7</t>
  </si>
  <si>
    <t>Cliente_157</t>
  </si>
  <si>
    <t>Plato_3, Plato_19</t>
  </si>
  <si>
    <t>Plato_20, Plato_4, Plato_6</t>
  </si>
  <si>
    <t>Cliente_912</t>
  </si>
  <si>
    <t>Cliente_736</t>
  </si>
  <si>
    <t>Cliente_328</t>
  </si>
  <si>
    <t>Cliente_919</t>
  </si>
  <si>
    <t>Plato_6, Plato_18, Plato_19</t>
  </si>
  <si>
    <t>Cliente_958</t>
  </si>
  <si>
    <t>Cliente_395</t>
  </si>
  <si>
    <t>Plato_9, Plato_20, Plato_12, Plato_6</t>
  </si>
  <si>
    <t>Cliente_287</t>
  </si>
  <si>
    <t>Plato_1, Plato_17</t>
  </si>
  <si>
    <t>Cliente_479</t>
  </si>
  <si>
    <t>Plato_18, Plato_11</t>
  </si>
  <si>
    <t>Plato_18, Plato_3, Plato_1, Plato_15</t>
  </si>
  <si>
    <t>Cliente_160</t>
  </si>
  <si>
    <t>Plato_17, Plato_4</t>
  </si>
  <si>
    <t>Cliente_109</t>
  </si>
  <si>
    <t>Plato_10, Plato_19</t>
  </si>
  <si>
    <t>Plato_16, Plato_15</t>
  </si>
  <si>
    <t>Cliente_342</t>
  </si>
  <si>
    <t>Plato_5, Plato_6</t>
  </si>
  <si>
    <t>Cliente_332</t>
  </si>
  <si>
    <t>Cliente_689</t>
  </si>
  <si>
    <t>Plato_11, Plato_16, Plato_1, Plato_19</t>
  </si>
  <si>
    <t>Plato_1, Plato_8, Plato_14, Plato_12</t>
  </si>
  <si>
    <t>Cliente_518</t>
  </si>
  <si>
    <t>Plato_20, Plato_14, Plato_1, Plato_17</t>
  </si>
  <si>
    <t>Cliente_348</t>
  </si>
  <si>
    <t>Cliente_259</t>
  </si>
  <si>
    <t>Cliente_869</t>
  </si>
  <si>
    <t>Plato_3, Plato_13, Plato_16</t>
  </si>
  <si>
    <t>Plato_2, Plato_7</t>
  </si>
  <si>
    <t>Cliente_842</t>
  </si>
  <si>
    <t>Plato_10, Plato_5</t>
  </si>
  <si>
    <t>Cliente_349</t>
  </si>
  <si>
    <t>Plato_10, Plato_13, Plato_2</t>
  </si>
  <si>
    <t>Cliente_316</t>
  </si>
  <si>
    <t>Cliente_732</t>
  </si>
  <si>
    <t>Cliente_807</t>
  </si>
  <si>
    <t>Plato_11, Plato_10</t>
  </si>
  <si>
    <t>Cliente_900</t>
  </si>
  <si>
    <t>Plato_14, Plato_12</t>
  </si>
  <si>
    <t>Cliente_143</t>
  </si>
  <si>
    <t>Cliente_405</t>
  </si>
  <si>
    <t>Plato_18, Plato_1, Plato_19</t>
  </si>
  <si>
    <t>Plato_14, Plato_15, Plato_10, Plato_16</t>
  </si>
  <si>
    <t>Plato_14, Plato_7</t>
  </si>
  <si>
    <t>Cliente_473</t>
  </si>
  <si>
    <t>Cliente_404</t>
  </si>
  <si>
    <t>Plato_3, Plato_12, Plato_16</t>
  </si>
  <si>
    <t>Plato_12, Plato_11</t>
  </si>
  <si>
    <t>Cliente_717</t>
  </si>
  <si>
    <t>Cliente_783</t>
  </si>
  <si>
    <t>Plato_4, Plato_19</t>
  </si>
  <si>
    <t>Plato_8, Plato_14, Plato_18</t>
  </si>
  <si>
    <t>Cliente_589</t>
  </si>
  <si>
    <t>Plato_17, Plato_5, Plato_13</t>
  </si>
  <si>
    <t>Cliente_284</t>
  </si>
  <si>
    <t>Plato_6, Plato_12, Plato_19, Plato_1</t>
  </si>
  <si>
    <t>Cliente_207</t>
  </si>
  <si>
    <t>Plato_20, Plato_18</t>
  </si>
  <si>
    <t>Cliente_531</t>
  </si>
  <si>
    <t>Cliente_420</t>
  </si>
  <si>
    <t>Plato_16, Plato_18, Plato_11, Plato_5</t>
  </si>
  <si>
    <t>Cliente_989</t>
  </si>
  <si>
    <t>Plato_16, Plato_10, Plato_1, Plato_7</t>
  </si>
  <si>
    <t>Cliente_421</t>
  </si>
  <si>
    <t>Plato_8, Plato_9</t>
  </si>
  <si>
    <t>Cliente_194</t>
  </si>
  <si>
    <t>Plato_10, Plato_6, Plato_5</t>
  </si>
  <si>
    <t>Cliente_876</t>
  </si>
  <si>
    <t>Plato_1, Plato_14</t>
  </si>
  <si>
    <t>Cliente_365</t>
  </si>
  <si>
    <t>Plato_5, Plato_2, Plato_16</t>
  </si>
  <si>
    <t>Cliente_185</t>
  </si>
  <si>
    <t>Plato_11, Plato_5</t>
  </si>
  <si>
    <t>Cliente_558</t>
  </si>
  <si>
    <t>Plato_12, Plato_3, Plato_16</t>
  </si>
  <si>
    <t>Cliente_535</t>
  </si>
  <si>
    <t>Plato_8, Plato_15</t>
  </si>
  <si>
    <t>Cliente_18</t>
  </si>
  <si>
    <t>Plato_7, Plato_4</t>
  </si>
  <si>
    <t>Cliente_696</t>
  </si>
  <si>
    <t>Cliente_704</t>
  </si>
  <si>
    <t>Plato_8, Plato_5</t>
  </si>
  <si>
    <t>Cliente_720</t>
  </si>
  <si>
    <t>Plato_5, Plato_8</t>
  </si>
  <si>
    <t>Cliente_624</t>
  </si>
  <si>
    <t>Plato_18, Plato_9, Plato_17, Plato_16</t>
  </si>
  <si>
    <t>Plato_7, Plato_18</t>
  </si>
  <si>
    <t>Cliente_434</t>
  </si>
  <si>
    <t>Plato_7, Plato_18, Plato_15, Plato_20</t>
  </si>
  <si>
    <t>Cliente_149</t>
  </si>
  <si>
    <t>Plato_18, Plato_14, Plato_7, Plato_13</t>
  </si>
  <si>
    <t>Plato_2, Plato_9</t>
  </si>
  <si>
    <t>Plato_4, Plato_18</t>
  </si>
  <si>
    <t>Cliente_125</t>
  </si>
  <si>
    <t>Plato_8, Plato_6</t>
  </si>
  <si>
    <t>Cliente_618</t>
  </si>
  <si>
    <t>Cliente_527</t>
  </si>
  <si>
    <t>Cliente_71</t>
  </si>
  <si>
    <t>Plato_7, Plato_19</t>
  </si>
  <si>
    <t>Cliente_437</t>
  </si>
  <si>
    <t>Plato_19, Plato_3, Plato_18, Plato_7</t>
  </si>
  <si>
    <t>Plato_18, Plato_17, Plato_5</t>
  </si>
  <si>
    <t>Cliente_719</t>
  </si>
  <si>
    <t>Plato_4, Plato_14, Plato_17</t>
  </si>
  <si>
    <t>Cliente_354</t>
  </si>
  <si>
    <t>Plato_10, Plato_15, Plato_18</t>
  </si>
  <si>
    <t>Plato_9, Plato_2</t>
  </si>
  <si>
    <t>Cliente_363</t>
  </si>
  <si>
    <t>Plato_11, Plato_13, Plato_7</t>
  </si>
  <si>
    <t>Cliente_778</t>
  </si>
  <si>
    <t>Plato_20, Plato_6, Plato_16, Plato_11</t>
  </si>
  <si>
    <t>Plato_11, Plato_18, Plato_12, Plato_17</t>
  </si>
  <si>
    <t>Plato_2, Plato_20</t>
  </si>
  <si>
    <t>Plato_10, Plato_2, Plato_1</t>
  </si>
  <si>
    <t>Plato_6, Plato_5</t>
  </si>
  <si>
    <t>Cliente_637</t>
  </si>
  <si>
    <t>Plato_20, Plato_13, Plato_16</t>
  </si>
  <si>
    <t>Plato_5, Plato_4, Plato_11</t>
  </si>
  <si>
    <t>Cliente_948</t>
  </si>
  <si>
    <t>Cliente_172</t>
  </si>
  <si>
    <t>Cliente_70</t>
  </si>
  <si>
    <t>Plato_20, Plato_1</t>
  </si>
  <si>
    <t>Cliente_835</t>
  </si>
  <si>
    <t>Plato_18, Plato_19</t>
  </si>
  <si>
    <t>Cliente_821</t>
  </si>
  <si>
    <t>Cliente_509</t>
  </si>
  <si>
    <t>Cliente_951</t>
  </si>
  <si>
    <t>Plato_14, Plato_18</t>
  </si>
  <si>
    <t>Cliente_819</t>
  </si>
  <si>
    <t>Plato_10, Plato_12, Plato_3, Plato_15</t>
  </si>
  <si>
    <t>Cliente_334</t>
  </si>
  <si>
    <t>Plato_12, Plato_14, Plato_3</t>
  </si>
  <si>
    <t>Plato_7, Plato_12, Plato_5</t>
  </si>
  <si>
    <t>Cliente_787</t>
  </si>
  <si>
    <t>Plato_6, Plato_20, Plato_5</t>
  </si>
  <si>
    <t>Cliente_616</t>
  </si>
  <si>
    <t>Plato_9, Plato_18, Plato_17, Plato_2</t>
  </si>
  <si>
    <t>Cliente_422</t>
  </si>
  <si>
    <t>Plato_1, Plato_9, Plato_18</t>
  </si>
  <si>
    <t>Cliente_930</t>
  </si>
  <si>
    <t>Cliente_218</t>
  </si>
  <si>
    <t>Plato_14, Plato_8, Plato_17</t>
  </si>
  <si>
    <t>Cliente_257</t>
  </si>
  <si>
    <t>Cliente_112</t>
  </si>
  <si>
    <t>Cliente_95</t>
  </si>
  <si>
    <t>Plato_3, Plato_20, Plato_4</t>
  </si>
  <si>
    <t>Cliente_866</t>
  </si>
  <si>
    <t>Plato_18, Plato_19, Plato_14, Plato_16</t>
  </si>
  <si>
    <t>Cliente_232</t>
  </si>
  <si>
    <t>Plato_4, Plato_16, Plato_1</t>
  </si>
  <si>
    <t>Plato_13, Plato_20, Plato_4, Plato_9</t>
  </si>
  <si>
    <t>Plato_13, Plato_10, Plato_15</t>
  </si>
  <si>
    <t>Cliente_113</t>
  </si>
  <si>
    <t>Plato_7, Plato_9, Plato_8</t>
  </si>
  <si>
    <t>Plato_20, Plato_9, Plato_7, Plato_13</t>
  </si>
  <si>
    <t>Cliente_785</t>
  </si>
  <si>
    <t>Plato_4, Plato_9, Plato_14, Plato_2</t>
  </si>
  <si>
    <t>Plato_2, Plato_14, Plato_11, Plato_16</t>
  </si>
  <si>
    <t>Cliente_554</t>
  </si>
  <si>
    <t>Plato_2, Plato_6, Plato_9, Plato_4</t>
  </si>
  <si>
    <t>Cliente_320</t>
  </si>
  <si>
    <t>Plato_4, Plato_8</t>
  </si>
  <si>
    <t>Plato_12, Plato_11, Plato_9, Plato_14</t>
  </si>
  <si>
    <t>Plato_18, Plato_10, Plato_6</t>
  </si>
  <si>
    <t>Cliente_996</t>
  </si>
  <si>
    <t>Plato_16, Plato_6, Plato_15</t>
  </si>
  <si>
    <t>Cliente_392</t>
  </si>
  <si>
    <t>Cliente_615</t>
  </si>
  <si>
    <t>Plato_11, Plato_17</t>
  </si>
  <si>
    <t>Cliente_968</t>
  </si>
  <si>
    <t>Plato_15, Plato_16</t>
  </si>
  <si>
    <t>Cliente_206</t>
  </si>
  <si>
    <t>Plato_17, Plato_11, Plato_8</t>
  </si>
  <si>
    <t>Cliente_669</t>
  </si>
  <si>
    <t>Plato_18, Plato_17</t>
  </si>
  <si>
    <t>Plato_1, Plato_8, Plato_18</t>
  </si>
  <si>
    <t>Plato_2, Plato_7, Plato_3</t>
  </si>
  <si>
    <t>Cliente_705</t>
  </si>
  <si>
    <t>Plato_2, Plato_3, Plato_4, Plato_13</t>
  </si>
  <si>
    <t>Cliente_462</t>
  </si>
  <si>
    <t>Plato_20, Plato_13, Plato_3</t>
  </si>
  <si>
    <t>Cliente_809</t>
  </si>
  <si>
    <t>Plato_2, Plato_1, Plato_5, Plato_12</t>
  </si>
  <si>
    <t>Cliente_21</t>
  </si>
  <si>
    <t>Plato_14, Plato_20</t>
  </si>
  <si>
    <t>Cliente_110</t>
  </si>
  <si>
    <t>Plato_15, Plato_13, Plato_1</t>
  </si>
  <si>
    <t>Plato_15, Plato_1, Plato_11</t>
  </si>
  <si>
    <t>Plato_4, Plato_1</t>
  </si>
  <si>
    <t>Plato_4, Plato_14</t>
  </si>
  <si>
    <t>Cliente_454</t>
  </si>
  <si>
    <t>Plato_20, Plato_9, Plato_7, Plato_17</t>
  </si>
  <si>
    <t>Cliente_825</t>
  </si>
  <si>
    <t>Plato_19, Plato_20, Plato_3</t>
  </si>
  <si>
    <t>Cliente_134</t>
  </si>
  <si>
    <t>Plato_15, Plato_4, Plato_11, Plato_8</t>
  </si>
  <si>
    <t>Plato_16, Plato_11, Plato_18, Plato_13</t>
  </si>
  <si>
    <t>Cliente_555</t>
  </si>
  <si>
    <t>Plato_18, Plato_13</t>
  </si>
  <si>
    <t>Cliente_887</t>
  </si>
  <si>
    <t>Cliente_913</t>
  </si>
  <si>
    <t>Plato_2, Plato_5</t>
  </si>
  <si>
    <t>Cliente_41</t>
  </si>
  <si>
    <t>Plato_13, Plato_18</t>
  </si>
  <si>
    <t>Cliente_738</t>
  </si>
  <si>
    <t>Plato_10, Plato_19, Plato_4, Plato_13</t>
  </si>
  <si>
    <t>Cliente_280</t>
  </si>
  <si>
    <t>Plato_11, Plato_17, Plato_19</t>
  </si>
  <si>
    <t>Cliente_117</t>
  </si>
  <si>
    <t>Plato_4, Plato_5</t>
  </si>
  <si>
    <t>Cliente_988</t>
  </si>
  <si>
    <t>Cliente_372</t>
  </si>
  <si>
    <t>Plato_12, Plato_4, Plato_7, Plato_20</t>
  </si>
  <si>
    <t>Cliente_283</t>
  </si>
  <si>
    <t>Plato_13, Plato_17, Plato_16</t>
  </si>
  <si>
    <t>Plato_15, Plato_8, Plato_4, Plato_1</t>
  </si>
  <si>
    <t>Cliente_857</t>
  </si>
  <si>
    <t>Cliente_208</t>
  </si>
  <si>
    <t>Plato_10, Plato_1</t>
  </si>
  <si>
    <t>Cliente_443</t>
  </si>
  <si>
    <t>Plato_14, Plato_18, Plato_13, Plato_15</t>
  </si>
  <si>
    <t>Plato_18, Plato_3</t>
  </si>
  <si>
    <t>Cliente_138</t>
  </si>
  <si>
    <t>Cliente_177</t>
  </si>
  <si>
    <t>Plato_5, Plato_1</t>
  </si>
  <si>
    <t>Cliente_832</t>
  </si>
  <si>
    <t>Plato_20, Plato_17, Plato_11, Plato_19</t>
  </si>
  <si>
    <t>Cliente_480</t>
  </si>
  <si>
    <t>Plato_11, Plato_5, Plato_3</t>
  </si>
  <si>
    <t>Plato_13, Plato_2</t>
  </si>
  <si>
    <t>Cliente_351</t>
  </si>
  <si>
    <t>Plato_14, Plato_7, Plato_15, Plato_1</t>
  </si>
  <si>
    <t>Plato_16, Plato_4, Plato_20, Plato_7</t>
  </si>
  <si>
    <t>Cliente_344</t>
  </si>
  <si>
    <t>Plato_10, Plato_15, Plato_17</t>
  </si>
  <si>
    <t>Cliente_564</t>
  </si>
  <si>
    <t>Plato_18, Plato_17, Plato_8</t>
  </si>
  <si>
    <t>Cliente_782</t>
  </si>
  <si>
    <t>Plato_20, Plato_16, Plato_14, Plato_8</t>
  </si>
  <si>
    <t>Cliente_165</t>
  </si>
  <si>
    <t>Plato_8, Plato_5, Plato_2, Plato_20</t>
  </si>
  <si>
    <t>Cliente_608</t>
  </si>
  <si>
    <t>Plato_3, Plato_20, Plato_8, Plato_2</t>
  </si>
  <si>
    <t>Plato_1, Plato_6, Plato_10</t>
  </si>
  <si>
    <t>Cliente_657</t>
  </si>
  <si>
    <t>Plato_10, Plato_4</t>
  </si>
  <si>
    <t>Cliente_224</t>
  </si>
  <si>
    <t>Plato_13, Plato_19</t>
  </si>
  <si>
    <t>Cliente_680</t>
  </si>
  <si>
    <t>Plato_6, Plato_19, Plato_16, Plato_3</t>
  </si>
  <si>
    <t>Plato_12, Plato_14, Plato_4, Plato_8</t>
  </si>
  <si>
    <t>Cliente_513</t>
  </si>
  <si>
    <t>Plato_17, Plato_14, Plato_1, Plato_15</t>
  </si>
  <si>
    <t>Cliente_973</t>
  </si>
  <si>
    <t>Plato_15, Plato_17, Plato_4, Plato_19</t>
  </si>
  <si>
    <t>Plato_6, Plato_10</t>
  </si>
  <si>
    <t>Cliente_592</t>
  </si>
  <si>
    <t>Cliente_575</t>
  </si>
  <si>
    <t>Plato_17, Plato_16</t>
  </si>
  <si>
    <t>Plato_5, Plato_8, Plato_1, Plato_15</t>
  </si>
  <si>
    <t>Plato_19, Plato_7, Plato_13</t>
  </si>
  <si>
    <t>Cliente_511</t>
  </si>
  <si>
    <t>Plato_4, Plato_20, Plato_13</t>
  </si>
  <si>
    <t>Cliente_772</t>
  </si>
  <si>
    <t>Plato_2, Plato_7, Plato_9</t>
  </si>
  <si>
    <t>Plato_7, Plato_20</t>
  </si>
  <si>
    <t>Plato_18, Plato_3, Plato_4</t>
  </si>
  <si>
    <t>Plato_17, Plato_20</t>
  </si>
  <si>
    <t>Cliente_605</t>
  </si>
  <si>
    <t>Plato_15, Plato_11</t>
  </si>
  <si>
    <t>Cliente_197</t>
  </si>
  <si>
    <t>Plato_2, Plato_7, Plato_5, Plato_4</t>
  </si>
  <si>
    <t>Plato_5, Plato_20, Plato_1, Plato_8</t>
  </si>
  <si>
    <t>Cliente_19</t>
  </si>
  <si>
    <t>Cliente_586</t>
  </si>
  <si>
    <t>Plato_7, Plato_12, Plato_13</t>
  </si>
  <si>
    <t>Cliente_687</t>
  </si>
  <si>
    <t>Plato_11, Plato_18, Plato_1</t>
  </si>
  <si>
    <t>Cliente_415</t>
  </si>
  <si>
    <t>Plato_10, Plato_17, Plato_12</t>
  </si>
  <si>
    <t>Cliente_456</t>
  </si>
  <si>
    <t>Plato_10, Plato_13, Plato_11</t>
  </si>
  <si>
    <t>Cliente_820</t>
  </si>
  <si>
    <t>Plato_9, Plato_1, Plato_14</t>
  </si>
  <si>
    <t>Cliente_698</t>
  </si>
  <si>
    <t>Plato_13, Plato_10, Plato_9</t>
  </si>
  <si>
    <t>Cliente_59</t>
  </si>
  <si>
    <t>Cliente_799</t>
  </si>
  <si>
    <t>Plato_11, Plato_6</t>
  </si>
  <si>
    <t>Cliente_52</t>
  </si>
  <si>
    <t>Plato_4, Plato_17</t>
  </si>
  <si>
    <t>Cliente_278</t>
  </si>
  <si>
    <t>Plato_9, Plato_16, Plato_1, Plato_3</t>
  </si>
  <si>
    <t>Plato_13, Plato_9, Plato_15, Plato_8</t>
  </si>
  <si>
    <t>Cliente_595</t>
  </si>
  <si>
    <t>Plato_20, Plato_13, Plato_11</t>
  </si>
  <si>
    <t>Plato_17, Plato_19</t>
  </si>
  <si>
    <t>Cliente_2</t>
  </si>
  <si>
    <t>Plato_16, Plato_2, Plato_8</t>
  </si>
  <si>
    <t>Cliente_880</t>
  </si>
  <si>
    <t>Cliente_626</t>
  </si>
  <si>
    <t>Cliente_411</t>
  </si>
  <si>
    <t>Plato_14, Plato_3, Plato_12, Plato_19</t>
  </si>
  <si>
    <t>Cliente_123</t>
  </si>
  <si>
    <t>Plato_20, Plato_14, Plato_8</t>
  </si>
  <si>
    <t>Cliente_910</t>
  </si>
  <si>
    <t>Plato_15, Plato_6</t>
  </si>
  <si>
    <t>Cliente_483</t>
  </si>
  <si>
    <t>Plato_12, Plato_2, Plato_20</t>
  </si>
  <si>
    <t>Plato_14, Plato_17, Plato_1, Plato_16</t>
  </si>
  <si>
    <t>Cliente_642</t>
  </si>
  <si>
    <t>Plato_7, Plato_1, Plato_19</t>
  </si>
  <si>
    <t>Cliente_962</t>
  </si>
  <si>
    <t>Plato_4, Plato_9, Plato_3</t>
  </si>
  <si>
    <t>Cliente_883</t>
  </si>
  <si>
    <t>Plato_4, Plato_12, Plato_5</t>
  </si>
  <si>
    <t>Plato_1, Plato_6</t>
  </si>
  <si>
    <t>Cliente_593</t>
  </si>
  <si>
    <t>Cliente_368</t>
  </si>
  <si>
    <t>Plato_10, Plato_7, Plato_1</t>
  </si>
  <si>
    <t>Cliente_693</t>
  </si>
  <si>
    <t>Plato_17, Plato_6, Plato_15</t>
  </si>
  <si>
    <t>Cliente_226</t>
  </si>
  <si>
    <t>Plato_14, Plato_8, Plato_19</t>
  </si>
  <si>
    <t>Plato_8, Plato_1, Plato_15</t>
  </si>
  <si>
    <t>Plato_15, Plato_13, Plato_12</t>
  </si>
  <si>
    <t>Plato_20, Plato_8, Plato_2, Plato_1</t>
  </si>
  <si>
    <t>Cliente_834</t>
  </si>
  <si>
    <t>Plato_12, Plato_4, Plato_17, Plato_13</t>
  </si>
  <si>
    <t>Cliente_104</t>
  </si>
  <si>
    <t>Plato_1, Plato_3, Plato_19</t>
  </si>
  <si>
    <t>Plato_17, Plato_14, Plato_16, Plato_13</t>
  </si>
  <si>
    <t>Plato_3, Plato_8, Plato_18</t>
  </si>
  <si>
    <t>Plato_9, Plato_12, Plato_8, Plato_7</t>
  </si>
  <si>
    <t>Plato_13, Plato_10, Plato_16, Plato_1</t>
  </si>
  <si>
    <t>Cliente_35</t>
  </si>
  <si>
    <t>Plato_4, Plato_3, Plato_11</t>
  </si>
  <si>
    <t>Plato_11, Plato_13</t>
  </si>
  <si>
    <t>Cliente_837</t>
  </si>
  <si>
    <t>Plato_5, Plato_3, Plato_20, Plato_17</t>
  </si>
  <si>
    <t>Cliente_514</t>
  </si>
  <si>
    <t>Plato_19, Plato_17, Plato_10, Plato_9</t>
  </si>
  <si>
    <t>Plato_17, Plato_3</t>
  </si>
  <si>
    <t>Cliente_725</t>
  </si>
  <si>
    <t>Cliente_114</t>
  </si>
  <si>
    <t>Plato_14, Plato_1, Plato_13</t>
  </si>
  <si>
    <t>Plato_20, Plato_17, Plato_16, Plato_11</t>
  </si>
  <si>
    <t>Plato_8, Plato_2, Plato_4, Plato_3</t>
  </si>
  <si>
    <t>Plato_19, Plato_13</t>
  </si>
  <si>
    <t>Plato_3, Plato_4, Plato_20, Plato_13</t>
  </si>
  <si>
    <t>Cliente_90</t>
  </si>
  <si>
    <t>Plato_14, Plato_11, Plato_2, Plato_6</t>
  </si>
  <si>
    <t>Plato_6, Plato_10, Plato_14, Plato_13</t>
  </si>
  <si>
    <t>Cliente_496</t>
  </si>
  <si>
    <t>Cliente_58</t>
  </si>
  <si>
    <t>Plato_11, Plato_4</t>
  </si>
  <si>
    <t>Cliente_468</t>
  </si>
  <si>
    <t>Plato_4, Plato_13, Plato_6, Plato_16</t>
  </si>
  <si>
    <t>Cliente_714</t>
  </si>
  <si>
    <t>Cliente_950</t>
  </si>
  <si>
    <t>Cliente_663</t>
  </si>
  <si>
    <t>Cliente_801</t>
  </si>
  <si>
    <t>Plato_15, Plato_13, Plato_2, Plato_19</t>
  </si>
  <si>
    <t>Cliente_804</t>
  </si>
  <si>
    <t>Plato_13, Plato_8, Plato_11, Plato_1</t>
  </si>
  <si>
    <t>Cliente_716</t>
  </si>
  <si>
    <t>Plato_3, Plato_12, Plato_4, Plato_14</t>
  </si>
  <si>
    <t>Cliente_786</t>
  </si>
  <si>
    <t>Cliente_594</t>
  </si>
  <si>
    <t>Plato_11, Plato_9, Plato_15, Plato_10</t>
  </si>
  <si>
    <t>Plato_18, Plato_2, Plato_11</t>
  </si>
  <si>
    <t>Cliente_396</t>
  </si>
  <si>
    <t>Plato_2, Plato_6, Plato_1, Plato_4</t>
  </si>
  <si>
    <t>Plato_13, Plato_1, Plato_17</t>
  </si>
  <si>
    <t>Plato_5, Plato_2, Plato_6</t>
  </si>
  <si>
    <t>Cliente_954</t>
  </si>
  <si>
    <t>Plato_20, Plato_12, Plato_9</t>
  </si>
  <si>
    <t>Cliente_263</t>
  </si>
  <si>
    <t>Plato_11, Plato_9, Plato_7</t>
  </si>
  <si>
    <t>Plato_9, Plato_19, Plato_7, Plato_6</t>
  </si>
  <si>
    <t>Cliente_438</t>
  </si>
  <si>
    <t>Plato_13, Plato_5</t>
  </si>
  <si>
    <t>Plato_16, Plato_8</t>
  </si>
  <si>
    <t>Cliente_353</t>
  </si>
  <si>
    <t>Plato_18, Plato_5</t>
  </si>
  <si>
    <t>Plato_5, Plato_19, Plato_14</t>
  </si>
  <si>
    <t>Plato_4, Plato_6, Plato_15</t>
  </si>
  <si>
    <t>Cliente_770</t>
  </si>
  <si>
    <t>Plato_20, Plato_10, Plato_19</t>
  </si>
  <si>
    <t>Plato_19, Plato_7, Plato_6</t>
  </si>
  <si>
    <t>Cliente_888</t>
  </si>
  <si>
    <t>Plato_15, Plato_7, Plato_12</t>
  </si>
  <si>
    <t>Plato_14, Plato_15</t>
  </si>
  <si>
    <t>Plato_5, Plato_16, Plato_17</t>
  </si>
  <si>
    <t>Cliente_635</t>
  </si>
  <si>
    <t>Plato_10, Plato_16, Plato_4</t>
  </si>
  <si>
    <t>Cliente_484</t>
  </si>
  <si>
    <t>Cliente_297</t>
  </si>
  <si>
    <t>Plato_16, Plato_15, Plato_19, Plato_14</t>
  </si>
  <si>
    <t>Plato_7, Plato_9, Plato_11, Plato_16</t>
  </si>
  <si>
    <t>Plato_17, Plato_2, Plato_10, Plato_12</t>
  </si>
  <si>
    <t>Plato_10, Plato_4, Plato_14</t>
  </si>
  <si>
    <t>Plato_8, Plato_7, Plato_1, Plato_6</t>
  </si>
  <si>
    <t>Cliente_446</t>
  </si>
  <si>
    <t>Cliente_298</t>
  </si>
  <si>
    <t>Plato_15, Plato_10</t>
  </si>
  <si>
    <t>Cliente_304</t>
  </si>
  <si>
    <t>Plato_9, Plato_1, Plato_5</t>
  </si>
  <si>
    <t>Plato_15, Plato_14, Plato_7, Plato_19</t>
  </si>
  <si>
    <t>Plato_7, Plato_6, Plato_16</t>
  </si>
  <si>
    <t>Cliente_743</t>
  </si>
  <si>
    <t>Plato_13, Plato_1, Plato_12, Plato_9</t>
  </si>
  <si>
    <t>Cliente_428</t>
  </si>
  <si>
    <t>Plato_17, Plato_12</t>
  </si>
  <si>
    <t>Cliente_750</t>
  </si>
  <si>
    <t>Cliente_808</t>
  </si>
  <si>
    <t>Cliente_376</t>
  </si>
  <si>
    <t>Plato_11, Plato_6, Plato_1, Plato_9</t>
  </si>
  <si>
    <t>Cliente_721</t>
  </si>
  <si>
    <t>Plato_7, Plato_16, Plato_14</t>
  </si>
  <si>
    <t>Plato_13, Plato_10</t>
  </si>
  <si>
    <t>Cliente_227</t>
  </si>
  <si>
    <t>Plato_6, Plato_18, Plato_7</t>
  </si>
  <si>
    <t>Plato_10, Plato_16, Plato_13, Plato_19</t>
  </si>
  <si>
    <t>Plato_2, Plato_12, Plato_3, Plato_14</t>
  </si>
  <si>
    <t>Cliente_757</t>
  </si>
  <si>
    <t>Plato_9, Plato_7, Plato_13</t>
  </si>
  <si>
    <t>Nombre del Plato</t>
  </si>
  <si>
    <t>Descripcion del Plato</t>
  </si>
  <si>
    <t>Costo Unitario</t>
  </si>
  <si>
    <t>Precio Unitario</t>
  </si>
  <si>
    <t>Cantidad Ordenada</t>
  </si>
  <si>
    <t>Tiempo de Preparacion</t>
  </si>
  <si>
    <t>Observaciones</t>
  </si>
  <si>
    <t>Descripcion del Plato_7</t>
  </si>
  <si>
    <t>Ninguna</t>
  </si>
  <si>
    <t>Descripcion del Plato_2</t>
  </si>
  <si>
    <t>Sin cebolla</t>
  </si>
  <si>
    <t>Descripcion del Plato_17</t>
  </si>
  <si>
    <t>Descripcion del Plato_6</t>
  </si>
  <si>
    <t>Descripcion del Plato_20</t>
  </si>
  <si>
    <t>Descripcion del Plato_19</t>
  </si>
  <si>
    <t>Descripcion del Plato_9</t>
  </si>
  <si>
    <t>Descripcion del Plato_11</t>
  </si>
  <si>
    <t>Descripcion del Plato_16</t>
  </si>
  <si>
    <t>Descripcion del Plato_12</t>
  </si>
  <si>
    <t>Descripcion del Plato_8</t>
  </si>
  <si>
    <t>Descripcion del Plato_15</t>
  </si>
  <si>
    <t>Descripcion del Plato_5</t>
  </si>
  <si>
    <t>Descripcion del Plato_18</t>
  </si>
  <si>
    <t>Descripcion del Plato_3</t>
  </si>
  <si>
    <t>Descripcion del Plato_14</t>
  </si>
  <si>
    <t>Descripcion del Plato_13</t>
  </si>
  <si>
    <t>Descripcion del Plato_4</t>
  </si>
  <si>
    <t>Descripcion del Plato_10</t>
  </si>
  <si>
    <t>Descripcion del Plato_1</t>
  </si>
  <si>
    <t>Etiquetas de fila</t>
  </si>
  <si>
    <t>Total general</t>
  </si>
  <si>
    <t>Suma de Costo Unitario</t>
  </si>
  <si>
    <t>Tiempo en restaurante</t>
  </si>
  <si>
    <t>Order no cocina</t>
  </si>
  <si>
    <t>Suma de Ganancia Neta</t>
  </si>
  <si>
    <t>Suma de Tiempo en restaurante</t>
  </si>
  <si>
    <t>Suma de Tiempo de Preparacion</t>
  </si>
  <si>
    <t>Ordenes que se han ido sin haber pagado</t>
  </si>
  <si>
    <t>Tiempo de Permanencia</t>
  </si>
  <si>
    <t>Tiempo de preparacion</t>
  </si>
  <si>
    <t>Ganancia Bruta</t>
  </si>
  <si>
    <t>'Ganancia Neta</t>
  </si>
  <si>
    <t>Porcentaje de Ganancia</t>
  </si>
  <si>
    <t>%Porcentaje de Ganancia</t>
  </si>
  <si>
    <t xml:space="preserve">Tiempo de Degustación </t>
  </si>
  <si>
    <t>Orden no cobrada</t>
  </si>
  <si>
    <t>Monto total de la cuenta</t>
  </si>
  <si>
    <t>Fehca Factura</t>
  </si>
  <si>
    <t>Tabla 1: Análisis de Ingresos por Tipo de Servicio</t>
  </si>
  <si>
    <t>Suma de Monto total de la cuenta</t>
  </si>
  <si>
    <t>Suma de Monto total de la cuenta2</t>
  </si>
  <si>
    <t>Tabla 2: Análisis de número de transacciones por Método de Pago</t>
  </si>
  <si>
    <t>Cuenta de Metodo de Pago</t>
  </si>
  <si>
    <t>Cuenta de Metodo de Pago2</t>
  </si>
  <si>
    <t>Tabla 3: Desglose de Ingresos tipo de Servicio y día de la Semana</t>
  </si>
  <si>
    <t>01-Apr</t>
  </si>
  <si>
    <t>02-Apr</t>
  </si>
  <si>
    <t>03-Apr</t>
  </si>
  <si>
    <t>04-Apr</t>
  </si>
  <si>
    <t>05-Apr</t>
  </si>
  <si>
    <t>06-Apr</t>
  </si>
  <si>
    <t>07-Apr</t>
  </si>
  <si>
    <t>Etiquetas de columna</t>
  </si>
  <si>
    <t>Tabla 4: Desglose de Ingresos por País de Origen</t>
  </si>
  <si>
    <t>Tabla 5: Desglose de Impagos</t>
  </si>
  <si>
    <t>No Cobrada</t>
  </si>
  <si>
    <t>Si Cobrada</t>
  </si>
  <si>
    <t>Cuenta de Orden no cobrada</t>
  </si>
  <si>
    <t>Ejercicio 6: Desglose de Propinas</t>
  </si>
  <si>
    <t>Cuenta de Propina</t>
  </si>
  <si>
    <t>Ejercicio 7: Desglose de Órdenes Atendidas por meseros</t>
  </si>
  <si>
    <t>Cuenta de Mesero Asignado</t>
  </si>
  <si>
    <t>Suma de Propina</t>
  </si>
  <si>
    <t>España</t>
  </si>
  <si>
    <t>Numero total de ordenes</t>
  </si>
  <si>
    <t>Numero Medio de comensales</t>
  </si>
  <si>
    <t>Ticket medio</t>
  </si>
  <si>
    <t>Facturacion Total</t>
  </si>
  <si>
    <t>Coste Total</t>
  </si>
  <si>
    <t>Margen</t>
  </si>
  <si>
    <t>Propina Media</t>
  </si>
  <si>
    <t>Impagos</t>
  </si>
  <si>
    <t>Monto total</t>
  </si>
  <si>
    <t>Tipo de comida</t>
  </si>
  <si>
    <t>Dia de la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</si>
</sst>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£&quot;* #,##0.00_-;\-&quot;£&quot;* #,##0.00_-;_-&quot;£&quot;* &quot;-&quot;??_-;_-@_-"/>
    <numFmt numFmtId="164" formatCode="[$-F400]h:mm:ss\ AM/PM"/>
    <numFmt numFmtId="165" formatCode="_-* #,##0\ [$€-C0A]_-;\-* #,##0\ [$€-C0A]_-;_-* &quot;-&quot;??\ [$€-C0A]_-;_-@_-"/>
    <numFmt numFmtId="166" formatCode="_-* #,##0.00\ [$€-C0A]_-;\-* #,##0.00\ [$€-C0A]_-;_-* &quot;-&quot;??\ [$€-C0A]_-;_-@_-"/>
    <numFmt numFmtId="167" formatCode="_-[$€-2]\ * #,##0.00_-;\-[$€-2]\ * #,##0.00_-;_-[$€-2]\ * &quot;-&quot;??_-;_-@_-"/>
    <numFmt numFmtId="169" formatCode="_-* #,##0.0\ [$€-C0A]_-;\-* #,##0.0\ [$€-C0A]_-;_-* &quot;-&quot;??\ [$€-C0A]_-;_-@_-"/>
    <numFmt numFmtId="17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33" borderId="0" xfId="0" applyFill="1"/>
    <xf numFmtId="10" fontId="0" fillId="0" borderId="0" xfId="0" applyNumberFormat="1"/>
    <xf numFmtId="164" fontId="0" fillId="0" borderId="0" xfId="0" quotePrefix="1" applyNumberFormat="1"/>
    <xf numFmtId="14" fontId="0" fillId="0" borderId="0" xfId="0" applyNumberFormat="1"/>
    <xf numFmtId="0" fontId="16" fillId="0" borderId="0" xfId="0" applyFont="1" applyAlignment="1">
      <alignment horizontal="left" vertical="center" indent="1"/>
    </xf>
    <xf numFmtId="0" fontId="16" fillId="0" borderId="0" xfId="0" applyFon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169" fontId="0" fillId="0" borderId="0" xfId="0" applyNumberFormat="1"/>
    <xf numFmtId="0" fontId="0" fillId="0" borderId="0" xfId="0" applyAlignment="1">
      <alignment horizontal="right"/>
    </xf>
    <xf numFmtId="177" fontId="0" fillId="0" borderId="0" xfId="0" applyNumberFormat="1" applyAlignment="1">
      <alignment horizontal="right"/>
    </xf>
    <xf numFmtId="167" fontId="0" fillId="0" borderId="0" xfId="42" applyNumberFormat="1" applyFont="1" applyAlignment="1">
      <alignment horizontal="righ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4">
    <dxf>
      <numFmt numFmtId="166" formatCode="_-* #,##0.00\ [$€-C0A]_-;\-* #,##0.00\ [$€-C0A]_-;_-* &quot;-&quot;??\ [$€-C0A]_-;_-@_-"/>
    </dxf>
    <dxf>
      <numFmt numFmtId="169" formatCode="_-* #,##0.0\ [$€-C0A]_-;\-* #,##0.0\ [$€-C0A]_-;_-* &quot;-&quot;??\ [$€-C0A]_-;_-@_-"/>
    </dxf>
    <dxf>
      <numFmt numFmtId="166" formatCode="_-* #,##0.00\ [$€-C0A]_-;\-* #,##0.00\ [$€-C0A]_-;_-* &quot;-&quot;??\ [$€-C0A]_-;_-@_-"/>
    </dxf>
    <dxf>
      <numFmt numFmtId="168" formatCode="_-* #,##0.000\ [$€-C0A]_-;\-* #,##0.000\ [$€-C0A]_-;_-* &quot;-&quot;??\ [$€-C0A]_-;_-@_-"/>
    </dxf>
    <dxf>
      <numFmt numFmtId="168" formatCode="_-* #,##0.000\ [$€-C0A]_-;\-* #,##0.000\ [$€-C0A]_-;_-* &quot;-&quot;??\ [$€-C0A]_-;_-@_-"/>
    </dxf>
    <dxf>
      <numFmt numFmtId="14" formatCode="0.00%"/>
    </dxf>
    <dxf>
      <numFmt numFmtId="0" formatCode="General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67" formatCode="_-[$€-2]\ * #,##0.00_-;\-[$€-2]\ * #,##0.00_-;_-[$€-2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" formatCode="0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microsoft.com/office/2011/relationships/timelineCache" Target="timelineCaches/timelineCach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[sala_cocina.xlsx]TablasDinamicasYVisualizacion!TablaDinámica1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Gráfico</a:t>
            </a:r>
            <a:r>
              <a:rPr lang="en-US"/>
              <a:t> 1: Tabla 1: Análisis de Ingresos por Tipo de Servicio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TablasDinamicasYVisualizacion!$B$2</c:f>
              <c:strCache>
                <c:ptCount val="1"/>
                <c:pt idx="0">
                  <c:v>Suma de Monto total de la cuenta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B5-42F3-8B60-1A666C9092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B5-42F3-8B60-1A666C9092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B5-42F3-8B60-1A666C9092D4}"/>
              </c:ext>
            </c:extLst>
          </c:dPt>
          <c:cat>
            <c:strRef>
              <c:f>TablasDinamicasYVisualizacion!$A$3:$A$6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TablasDinamicasYVisualizacion!$B$3:$B$6</c:f>
              <c:numCache>
                <c:formatCode>General</c:formatCode>
                <c:ptCount val="3"/>
                <c:pt idx="0">
                  <c:v>76744.560000000012</c:v>
                </c:pt>
                <c:pt idx="1">
                  <c:v>27372.920000000009</c:v>
                </c:pt>
                <c:pt idx="2">
                  <c:v>25036.760000000002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0-4AD1-B941-55E81D64AB0E}"/>
            </c:ext>
          </c:extLst>
        </c:ser>
        <c:ser>
          <c:idx val="1"/>
          <c:order val="1"/>
          <c:tx>
            <c:strRef>
              <c:f>TablasDinamicasYVisualizacion!$C$2</c:f>
              <c:strCache>
                <c:ptCount val="1"/>
                <c:pt idx="0">
                  <c:v>Suma de Monto total de la cuenta2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B5-42F3-8B60-1A666C9092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B5-42F3-8B60-1A666C9092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B5-42F3-8B60-1A666C9092D4}"/>
              </c:ext>
            </c:extLst>
          </c:dPt>
          <c:cat>
            <c:strRef>
              <c:f>TablasDinamicasYVisualizacion!$A$3:$A$6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TablasDinamicasYVisualizacion!$C$3:$C$6</c:f>
              <c:numCache>
                <c:formatCode>0.00%</c:formatCode>
                <c:ptCount val="3"/>
                <c:pt idx="0">
                  <c:v>0.59420859895888822</c:v>
                </c:pt>
                <c:pt idx="1">
                  <c:v>0.21193977061844818</c:v>
                </c:pt>
                <c:pt idx="2">
                  <c:v>0.19385163042266362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0-4AD1-B941-55E81D64A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[sala_cocina.xlsx]TablasDinamicasYVisualizacion!TablaDinámica2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>
                <a:effectLst/>
              </a:rPr>
              <a:t>Gráfico 2: Análisis de número de transacciones por Método de Pago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TablasDinamicasYVisualizacion!$B$17</c:f>
              <c:strCache>
                <c:ptCount val="1"/>
                <c:pt idx="0">
                  <c:v>Cuenta de Metodo de Pago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E8-4F51-A94C-EDB16EBEA2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E8-4F51-A94C-EDB16EBEA2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E8-4F51-A94C-EDB16EBEA2FF}"/>
              </c:ext>
            </c:extLst>
          </c:dPt>
          <c:cat>
            <c:strRef>
              <c:f>TablasDinamicasYVisualizacion!$A$18:$A$21</c:f>
              <c:strCache>
                <c:ptCount val="3"/>
                <c:pt idx="0">
                  <c:v>Efectivo</c:v>
                </c:pt>
                <c:pt idx="1">
                  <c:v>Tarjeta de credito</c:v>
                </c:pt>
                <c:pt idx="2">
                  <c:v>Tarjeta de debito</c:v>
                </c:pt>
              </c:strCache>
            </c:strRef>
          </c:cat>
          <c:val>
            <c:numRef>
              <c:f>TablasDinamicasYVisualizacion!$B$18:$B$21</c:f>
              <c:numCache>
                <c:formatCode>General</c:formatCode>
                <c:ptCount val="3"/>
                <c:pt idx="0">
                  <c:v>92</c:v>
                </c:pt>
                <c:pt idx="1">
                  <c:v>525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B-41E9-A5BD-8DA7E3C31E33}"/>
            </c:ext>
          </c:extLst>
        </c:ser>
        <c:ser>
          <c:idx val="1"/>
          <c:order val="1"/>
          <c:tx>
            <c:strRef>
              <c:f>TablasDinamicasYVisualizacion!$C$17</c:f>
              <c:strCache>
                <c:ptCount val="1"/>
                <c:pt idx="0">
                  <c:v>Cuenta de Metodo de Pago2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E8-4F51-A94C-EDB16EBEA2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E8-4F51-A94C-EDB16EBEA2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EE8-4F51-A94C-EDB16EBEA2FF}"/>
              </c:ext>
            </c:extLst>
          </c:dPt>
          <c:cat>
            <c:strRef>
              <c:f>TablasDinamicasYVisualizacion!$A$18:$A$21</c:f>
              <c:strCache>
                <c:ptCount val="3"/>
                <c:pt idx="0">
                  <c:v>Efectivo</c:v>
                </c:pt>
                <c:pt idx="1">
                  <c:v>Tarjeta de credito</c:v>
                </c:pt>
                <c:pt idx="2">
                  <c:v>Tarjeta de debito</c:v>
                </c:pt>
              </c:strCache>
            </c:strRef>
          </c:cat>
          <c:val>
            <c:numRef>
              <c:f>TablasDinamicasYVisualizacion!$C$18:$C$21</c:f>
              <c:numCache>
                <c:formatCode>0.00%</c:formatCode>
                <c:ptCount val="3"/>
                <c:pt idx="0">
                  <c:v>0.11994784876140809</c:v>
                </c:pt>
                <c:pt idx="1">
                  <c:v>0.68448500651890487</c:v>
                </c:pt>
                <c:pt idx="2">
                  <c:v>0.19556714471968709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B-41E9-A5BD-8DA7E3C31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[sala_cocina.xlsx]TablasDinamicasYVisualizacion!TablaDinámica3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TablasDinamicasYVisualizacion!$B$31:$B$32</c:f>
              <c:strCache>
                <c:ptCount val="1"/>
                <c:pt idx="0">
                  <c:v>01-Apr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TablasDinamicasYVisualizacion!$A$33:$A$36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TablasDinamicasYVisualizacion!$B$33:$B$36</c:f>
              <c:numCache>
                <c:formatCode>General</c:formatCode>
                <c:ptCount val="3"/>
                <c:pt idx="0">
                  <c:v>12933.349999999999</c:v>
                </c:pt>
                <c:pt idx="1">
                  <c:v>4527.0599999999995</c:v>
                </c:pt>
                <c:pt idx="2">
                  <c:v>3681.0099999999993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4-4DB6-ABCE-32A66D414F7B}"/>
            </c:ext>
          </c:extLst>
        </c:ser>
        <c:ser>
          <c:idx val="1"/>
          <c:order val="1"/>
          <c:tx>
            <c:strRef>
              <c:f>TablasDinamicasYVisualizacion!$C$31:$C$32</c:f>
              <c:strCache>
                <c:ptCount val="1"/>
                <c:pt idx="0">
                  <c:v>02-Apr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TablasDinamicasYVisualizacion!$A$33:$A$36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TablasDinamicasYVisualizacion!$C$33:$C$36</c:f>
              <c:numCache>
                <c:formatCode>General</c:formatCode>
                <c:ptCount val="3"/>
                <c:pt idx="0">
                  <c:v>15811.879999999992</c:v>
                </c:pt>
                <c:pt idx="1">
                  <c:v>5063.0899999999992</c:v>
                </c:pt>
                <c:pt idx="2">
                  <c:v>4119.7899999999991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4-4DB6-ABCE-32A66D414F7B}"/>
            </c:ext>
          </c:extLst>
        </c:ser>
        <c:ser>
          <c:idx val="2"/>
          <c:order val="2"/>
          <c:tx>
            <c:strRef>
              <c:f>TablasDinamicasYVisualizacion!$D$31:$D$32</c:f>
              <c:strCache>
                <c:ptCount val="1"/>
                <c:pt idx="0">
                  <c:v>03-Apr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TablasDinamicasYVisualizacion!$A$33:$A$36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TablasDinamicasYVisualizacion!$D$33:$D$36</c:f>
              <c:numCache>
                <c:formatCode>General</c:formatCode>
                <c:ptCount val="3"/>
                <c:pt idx="0">
                  <c:v>5842.4800000000032</c:v>
                </c:pt>
                <c:pt idx="1">
                  <c:v>1497.87</c:v>
                </c:pt>
                <c:pt idx="2">
                  <c:v>2714.4900000000007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84-4DB6-ABCE-32A66D414F7B}"/>
            </c:ext>
          </c:extLst>
        </c:ser>
        <c:ser>
          <c:idx val="3"/>
          <c:order val="3"/>
          <c:tx>
            <c:strRef>
              <c:f>TablasDinamicasYVisualizacion!$E$31:$E$32</c:f>
              <c:strCache>
                <c:ptCount val="1"/>
                <c:pt idx="0">
                  <c:v>04-Apr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TablasDinamicasYVisualizacion!$A$33:$A$36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TablasDinamicasYVisualizacion!$E$33:$E$36</c:f>
              <c:numCache>
                <c:formatCode>General</c:formatCode>
                <c:ptCount val="3"/>
                <c:pt idx="0">
                  <c:v>4351.0900000000011</c:v>
                </c:pt>
                <c:pt idx="1">
                  <c:v>2003.5999999999997</c:v>
                </c:pt>
                <c:pt idx="2">
                  <c:v>3028.34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84-4DB6-ABCE-32A66D414F7B}"/>
            </c:ext>
          </c:extLst>
        </c:ser>
        <c:ser>
          <c:idx val="4"/>
          <c:order val="4"/>
          <c:tx>
            <c:strRef>
              <c:f>TablasDinamicasYVisualizacion!$F$31:$F$32</c:f>
              <c:strCache>
                <c:ptCount val="1"/>
                <c:pt idx="0">
                  <c:v>05-Apr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TablasDinamicasYVisualizacion!$A$33:$A$36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TablasDinamicasYVisualizacion!$F$33:$F$36</c:f>
              <c:numCache>
                <c:formatCode>General</c:formatCode>
                <c:ptCount val="3"/>
                <c:pt idx="0">
                  <c:v>8899.3099999999977</c:v>
                </c:pt>
                <c:pt idx="1">
                  <c:v>2872.7799999999997</c:v>
                </c:pt>
                <c:pt idx="2">
                  <c:v>1503.59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84-4DB6-ABCE-32A66D414F7B}"/>
            </c:ext>
          </c:extLst>
        </c:ser>
        <c:ser>
          <c:idx val="5"/>
          <c:order val="5"/>
          <c:tx>
            <c:strRef>
              <c:f>TablasDinamicasYVisualizacion!$G$31:$G$32</c:f>
              <c:strCache>
                <c:ptCount val="1"/>
                <c:pt idx="0">
                  <c:v>06-Apr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TablasDinamicasYVisualizacion!$A$33:$A$36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TablasDinamicasYVisualizacion!$G$33:$G$36</c:f>
              <c:numCache>
                <c:formatCode>General</c:formatCode>
                <c:ptCount val="3"/>
                <c:pt idx="0">
                  <c:v>16772.13</c:v>
                </c:pt>
                <c:pt idx="1">
                  <c:v>6940.49</c:v>
                </c:pt>
                <c:pt idx="2">
                  <c:v>6271.2399999999989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84-4DB6-ABCE-32A66D414F7B}"/>
            </c:ext>
          </c:extLst>
        </c:ser>
        <c:ser>
          <c:idx val="6"/>
          <c:order val="6"/>
          <c:tx>
            <c:strRef>
              <c:f>TablasDinamicasYVisualizacion!$H$31:$H$32</c:f>
              <c:strCache>
                <c:ptCount val="1"/>
                <c:pt idx="0">
                  <c:v>07-Apr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TablasDinamicasYVisualizacion!$A$33:$A$36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TablasDinamicasYVisualizacion!$H$33:$H$36</c:f>
              <c:numCache>
                <c:formatCode>General</c:formatCode>
                <c:ptCount val="3"/>
                <c:pt idx="0">
                  <c:v>12134.319999999998</c:v>
                </c:pt>
                <c:pt idx="1">
                  <c:v>4468.0300000000007</c:v>
                </c:pt>
                <c:pt idx="2">
                  <c:v>3718.2999999999993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84-4DB6-ABCE-32A66D41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7393183"/>
        <c:axId val="717386943"/>
        <c:axId val="0"/>
      </c:bar3DChart>
      <c:catAx>
        <c:axId val="71739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86943"/>
        <c:crosses val="autoZero"/>
        <c:auto val="1"/>
        <c:lblAlgn val="ctr"/>
        <c:lblOffset val="100"/>
        <c:noMultiLvlLbl val="0"/>
      </c:catAx>
      <c:valAx>
        <c:axId val="71738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9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61111111111109"/>
          <c:y val="0.22070501603966172"/>
          <c:w val="0.25416666666666665"/>
          <c:h val="0.614145158938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[sala_cocina.xlsx]TablasDinamicasYVisualizacion!TablaDinámica4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Tabla 4: Desglose de Ingresos por País de Origen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TablasDinamicasYVisualizacion!$B$46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TablasDinamicasYVisualizacion!$A$47:$A$58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Espana</c:v>
                </c:pt>
                <c:pt idx="7">
                  <c:v>Paraguay</c:v>
                </c:pt>
                <c:pt idx="8">
                  <c:v>Peru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TablasDinamicasYVisualizacion!$B$47:$B$58</c:f>
              <c:numCache>
                <c:formatCode>General</c:formatCode>
                <c:ptCount val="11"/>
                <c:pt idx="0">
                  <c:v>11900.640000000001</c:v>
                </c:pt>
                <c:pt idx="1">
                  <c:v>13722.610000000002</c:v>
                </c:pt>
                <c:pt idx="2">
                  <c:v>10516.980000000005</c:v>
                </c:pt>
                <c:pt idx="3">
                  <c:v>13931.690000000004</c:v>
                </c:pt>
                <c:pt idx="4">
                  <c:v>11783.460000000003</c:v>
                </c:pt>
                <c:pt idx="5">
                  <c:v>9245.4699999999975</c:v>
                </c:pt>
                <c:pt idx="6">
                  <c:v>11531.729999999998</c:v>
                </c:pt>
                <c:pt idx="7">
                  <c:v>11441.45</c:v>
                </c:pt>
                <c:pt idx="8">
                  <c:v>12099.520000000004</c:v>
                </c:pt>
                <c:pt idx="9">
                  <c:v>11887.609999999999</c:v>
                </c:pt>
                <c:pt idx="10">
                  <c:v>11093.079999999998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A-4AFC-A687-439FBDBDD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54719"/>
        <c:axId val="28260959"/>
      </c:barChart>
      <c:catAx>
        <c:axId val="2825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0959"/>
        <c:crosses val="autoZero"/>
        <c:auto val="1"/>
        <c:lblAlgn val="ctr"/>
        <c:lblOffset val="100"/>
        <c:noMultiLvlLbl val="0"/>
      </c:catAx>
      <c:valAx>
        <c:axId val="282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[sala_cocina.xlsx]TablasDinamicasYVisualizacion!TablaDinámica5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Gráfocp 5: Desglose de Impagos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TablasDinamicasYVisualizacion!$B$63</c:f>
              <c:strCache>
                <c:ptCount val="1"/>
                <c:pt idx="0">
                  <c:v>Cuenta de Orden no cobrada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1F-4DC0-93D5-1F9EAD59FC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1F-4DC0-93D5-1F9EAD59FC98}"/>
              </c:ext>
            </c:extLst>
          </c:dPt>
          <c:cat>
            <c:strRef>
              <c:f>TablasDinamicasYVisualizacion!$A$64:$A$66</c:f>
              <c:strCache>
                <c:ptCount val="2"/>
                <c:pt idx="0">
                  <c:v>No Cobrada</c:v>
                </c:pt>
                <c:pt idx="1">
                  <c:v>Si Cobrada</c:v>
                </c:pt>
              </c:strCache>
            </c:strRef>
          </c:cat>
          <c:val>
            <c:numRef>
              <c:f>TablasDinamicasYVisualizacion!$B$64:$B$66</c:f>
              <c:numCache>
                <c:formatCode>General</c:formatCode>
                <c:ptCount val="2"/>
                <c:pt idx="0">
                  <c:v>99</c:v>
                </c:pt>
                <c:pt idx="1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A-4F1C-8F66-7A574A25EE87}"/>
            </c:ext>
          </c:extLst>
        </c:ser>
        <c:ser>
          <c:idx val="1"/>
          <c:order val="1"/>
          <c:tx>
            <c:strRef>
              <c:f>TablasDinamicasYVisualizacion!$C$63</c:f>
              <c:strCache>
                <c:ptCount val="1"/>
                <c:pt idx="0">
                  <c:v>Suma de Monto total de la cuenta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1F-4DC0-93D5-1F9EAD59FC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1F-4DC0-93D5-1F9EAD59FC98}"/>
              </c:ext>
            </c:extLst>
          </c:dPt>
          <c:cat>
            <c:strRef>
              <c:f>TablasDinamicasYVisualizacion!$A$64:$A$66</c:f>
              <c:strCache>
                <c:ptCount val="2"/>
                <c:pt idx="0">
                  <c:v>No Cobrada</c:v>
                </c:pt>
                <c:pt idx="1">
                  <c:v>Si Cobrada</c:v>
                </c:pt>
              </c:strCache>
            </c:strRef>
          </c:cat>
          <c:val>
            <c:numRef>
              <c:f>TablasDinamicasYVisualizacion!$C$64:$C$66</c:f>
              <c:numCache>
                <c:formatCode>General</c:formatCode>
                <c:ptCount val="2"/>
                <c:pt idx="0">
                  <c:v>22641.420000000002</c:v>
                </c:pt>
                <c:pt idx="1">
                  <c:v>106512.81999999998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A-4F1C-8F66-7A574A25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[sala_cocina.xlsx]TablasDinamicasYVisualizacion!TablaDinámica7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>
                <a:effectLst/>
              </a:rPr>
              <a:t>Ejercicio 6: Desglose de Propinas por mesero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TablasDinamicasYVisualizacion!$B$92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TablasDinamicasYVisualizacion!$A$93:$A$98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TablasDinamicasYVisualizacion!$B$93:$B$98</c:f>
              <c:numCache>
                <c:formatCode>_-[$€-2]\ * #,##0.00_-;\-[$€-2]\ * #,##0.00_-;_-[$€-2]\ * "-"??_-;_-@_-</c:formatCode>
                <c:ptCount val="5"/>
                <c:pt idx="0">
                  <c:v>4221.6400000000003</c:v>
                </c:pt>
                <c:pt idx="1">
                  <c:v>5692.8000000000011</c:v>
                </c:pt>
                <c:pt idx="2">
                  <c:v>4590.1400000000003</c:v>
                </c:pt>
                <c:pt idx="3">
                  <c:v>4500.0899999999983</c:v>
                </c:pt>
                <c:pt idx="4">
                  <c:v>3822.5700000000006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0-46C5-8CE3-D14AC1E9E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760239"/>
        <c:axId val="886804399"/>
      </c:barChart>
      <c:catAx>
        <c:axId val="88676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04399"/>
        <c:crosses val="autoZero"/>
        <c:auto val="1"/>
        <c:lblAlgn val="ctr"/>
        <c:lblOffset val="100"/>
        <c:noMultiLvlLbl val="0"/>
      </c:catAx>
      <c:valAx>
        <c:axId val="8868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6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[sala_cocina.xlsx]TablasDinamicasYVisualizacion!TablaDinámica8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TablasDinamicasYVisualizacion!$B$102</c:f>
              <c:strCache>
                <c:ptCount val="1"/>
                <c:pt idx="0">
                  <c:v>Cuenta de Mesero Asignado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TablasDinamicasYVisualizacion!$A$103:$A$108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TablasDinamicasYVisualizacion!$B$103:$B$108</c:f>
              <c:numCache>
                <c:formatCode>General</c:formatCode>
                <c:ptCount val="5"/>
                <c:pt idx="0">
                  <c:v>138</c:v>
                </c:pt>
                <c:pt idx="1">
                  <c:v>192</c:v>
                </c:pt>
                <c:pt idx="2">
                  <c:v>158</c:v>
                </c:pt>
                <c:pt idx="3">
                  <c:v>149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4-402F-9478-C7FB05CFC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72575"/>
        <c:axId val="189765375"/>
      </c:barChart>
      <c:lineChart>
        <c:grouping val="standard"/>
        <c:varyColors val="0"/>
        <c:ser>
          <c:idx val="1"/>
          <c:order val="1"/>
          <c:tx>
            <c:strRef>
              <c:f>TablasDinamicasYVisualizacion!$C$102</c:f>
              <c:strCache>
                <c:ptCount val="1"/>
                <c:pt idx="0">
                  <c:v>Suma de Propina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TablasDinamicasYVisualizacion!$A$103:$A$108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TablasDinamicasYVisualizacion!$C$103:$C$108</c:f>
              <c:numCache>
                <c:formatCode>_-* #,##0.0\ [$€-C0A]_-;\-* #,##0.0\ [$€-C0A]_-;_-* "-"??\ [$€-C0A]_-;_-@_-</c:formatCode>
                <c:ptCount val="5"/>
                <c:pt idx="0">
                  <c:v>4221.6400000000003</c:v>
                </c:pt>
                <c:pt idx="1">
                  <c:v>5692.8000000000011</c:v>
                </c:pt>
                <c:pt idx="2">
                  <c:v>4590.1400000000003</c:v>
                </c:pt>
                <c:pt idx="3">
                  <c:v>4500.0899999999983</c:v>
                </c:pt>
                <c:pt idx="4">
                  <c:v>3822.5700000000006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4-402F-9478-C7FB05CFC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63455"/>
        <c:axId val="189759615"/>
      </c:lineChart>
      <c:catAx>
        <c:axId val="18977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5375"/>
        <c:crosses val="autoZero"/>
        <c:auto val="1"/>
        <c:lblAlgn val="ctr"/>
        <c:lblOffset val="100"/>
        <c:noMultiLvlLbl val="0"/>
      </c:catAx>
      <c:valAx>
        <c:axId val="18976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2575"/>
        <c:crosses val="autoZero"/>
        <c:crossBetween val="between"/>
      </c:valAx>
      <c:valAx>
        <c:axId val="189759615"/>
        <c:scaling>
          <c:orientation val="minMax"/>
        </c:scaling>
        <c:delete val="0"/>
        <c:axPos val="r"/>
        <c:numFmt formatCode="_-* #,##0.0\ [$€-C0A]_-;\-* #,##0.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3455"/>
        <c:crosses val="max"/>
        <c:crossBetween val="between"/>
      </c:valAx>
      <c:catAx>
        <c:axId val="18976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7596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[sala_cocina.xlsx]ResumenDeResultados!TablaDinámica1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ResumenDeResultados!$B$14:$B$15</c:f>
              <c:strCache>
                <c:ptCount val="1"/>
                <c:pt idx="0">
                  <c:v>01-Apr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ResumenDeResultados!$A$16:$A$19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ResumenDeResultados!$B$16:$B$19</c:f>
              <c:numCache>
                <c:formatCode>General</c:formatCode>
                <c:ptCount val="3"/>
                <c:pt idx="0">
                  <c:v>12933.349999999999</c:v>
                </c:pt>
                <c:pt idx="1">
                  <c:v>4527.0599999999995</c:v>
                </c:pt>
                <c:pt idx="2">
                  <c:v>3681.0099999999993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B-4BEE-8F98-476EAE65FFC4}"/>
            </c:ext>
          </c:extLst>
        </c:ser>
        <c:ser>
          <c:idx val="1"/>
          <c:order val="1"/>
          <c:tx>
            <c:strRef>
              <c:f>ResumenDeResultados!$C$14:$C$15</c:f>
              <c:strCache>
                <c:ptCount val="1"/>
                <c:pt idx="0">
                  <c:v>02-Apr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ResumenDeResultados!$A$16:$A$19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ResumenDeResultados!$C$16:$C$19</c:f>
              <c:numCache>
                <c:formatCode>General</c:formatCode>
                <c:ptCount val="3"/>
                <c:pt idx="0">
                  <c:v>15811.879999999992</c:v>
                </c:pt>
                <c:pt idx="1">
                  <c:v>5063.0899999999992</c:v>
                </c:pt>
                <c:pt idx="2">
                  <c:v>4119.7899999999991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50B-4BEE-8F98-476EAE65FFC4}"/>
            </c:ext>
          </c:extLst>
        </c:ser>
        <c:ser>
          <c:idx val="2"/>
          <c:order val="2"/>
          <c:tx>
            <c:strRef>
              <c:f>ResumenDeResultados!$D$14:$D$15</c:f>
              <c:strCache>
                <c:ptCount val="1"/>
                <c:pt idx="0">
                  <c:v>03-Apr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ResumenDeResultados!$A$16:$A$19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ResumenDeResultados!$D$16:$D$19</c:f>
              <c:numCache>
                <c:formatCode>General</c:formatCode>
                <c:ptCount val="3"/>
                <c:pt idx="0">
                  <c:v>5842.4800000000032</c:v>
                </c:pt>
                <c:pt idx="1">
                  <c:v>1497.87</c:v>
                </c:pt>
                <c:pt idx="2">
                  <c:v>2714.4900000000007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50B-4BEE-8F98-476EAE65FFC4}"/>
            </c:ext>
          </c:extLst>
        </c:ser>
        <c:ser>
          <c:idx val="3"/>
          <c:order val="3"/>
          <c:tx>
            <c:strRef>
              <c:f>ResumenDeResultados!$E$14:$E$15</c:f>
              <c:strCache>
                <c:ptCount val="1"/>
                <c:pt idx="0">
                  <c:v>04-Apr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ResumenDeResultados!$A$16:$A$19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ResumenDeResultados!$E$16:$E$19</c:f>
              <c:numCache>
                <c:formatCode>General</c:formatCode>
                <c:ptCount val="3"/>
                <c:pt idx="0">
                  <c:v>4351.0900000000011</c:v>
                </c:pt>
                <c:pt idx="1">
                  <c:v>2003.5999999999997</c:v>
                </c:pt>
                <c:pt idx="2">
                  <c:v>3028.34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50B-4BEE-8F98-476EAE65FFC4}"/>
            </c:ext>
          </c:extLst>
        </c:ser>
        <c:ser>
          <c:idx val="4"/>
          <c:order val="4"/>
          <c:tx>
            <c:strRef>
              <c:f>ResumenDeResultados!$F$14:$F$15</c:f>
              <c:strCache>
                <c:ptCount val="1"/>
                <c:pt idx="0">
                  <c:v>05-Apr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ResumenDeResultados!$A$16:$A$19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ResumenDeResultados!$F$16:$F$19</c:f>
              <c:numCache>
                <c:formatCode>General</c:formatCode>
                <c:ptCount val="3"/>
                <c:pt idx="0">
                  <c:v>8899.3099999999977</c:v>
                </c:pt>
                <c:pt idx="1">
                  <c:v>2872.7799999999997</c:v>
                </c:pt>
                <c:pt idx="2">
                  <c:v>1503.59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50B-4BEE-8F98-476EAE65FFC4}"/>
            </c:ext>
          </c:extLst>
        </c:ser>
        <c:ser>
          <c:idx val="5"/>
          <c:order val="5"/>
          <c:tx>
            <c:strRef>
              <c:f>ResumenDeResultados!$G$14:$G$15</c:f>
              <c:strCache>
                <c:ptCount val="1"/>
                <c:pt idx="0">
                  <c:v>06-Apr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ResumenDeResultados!$A$16:$A$19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ResumenDeResultados!$G$16:$G$19</c:f>
              <c:numCache>
                <c:formatCode>General</c:formatCode>
                <c:ptCount val="3"/>
                <c:pt idx="0">
                  <c:v>16772.13</c:v>
                </c:pt>
                <c:pt idx="1">
                  <c:v>6940.49</c:v>
                </c:pt>
                <c:pt idx="2">
                  <c:v>6271.2399999999989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50B-4BEE-8F98-476EAE65FFC4}"/>
            </c:ext>
          </c:extLst>
        </c:ser>
        <c:ser>
          <c:idx val="6"/>
          <c:order val="6"/>
          <c:tx>
            <c:strRef>
              <c:f>ResumenDeResultados!$H$14:$H$15</c:f>
              <c:strCache>
                <c:ptCount val="1"/>
                <c:pt idx="0">
                  <c:v>07-Apr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ResumenDeResultados!$A$16:$A$19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ResumenDeResultados!$H$16:$H$19</c:f>
              <c:numCache>
                <c:formatCode>General</c:formatCode>
                <c:ptCount val="3"/>
                <c:pt idx="0">
                  <c:v>12134.319999999998</c:v>
                </c:pt>
                <c:pt idx="1">
                  <c:v>4468.0300000000007</c:v>
                </c:pt>
                <c:pt idx="2">
                  <c:v>3718.2999999999993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50B-4BEE-8F98-476EAE6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943151"/>
        <c:axId val="2095943631"/>
      </c:barChart>
      <c:catAx>
        <c:axId val="209594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43631"/>
        <c:crosses val="autoZero"/>
        <c:auto val="1"/>
        <c:lblAlgn val="ctr"/>
        <c:lblOffset val="100"/>
        <c:noMultiLvlLbl val="0"/>
      </c:catAx>
      <c:valAx>
        <c:axId val="20959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4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[sala_cocina.xlsx]cocina_TD!TablaDinámica1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cocina_TD!$B$1</c:f>
              <c:strCache>
                <c:ptCount val="1"/>
                <c:pt idx="0">
                  <c:v>Suma de Costo Unitario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cocina_TD!$A$2:$A$22</c:f>
              <c:strCache>
                <c:ptCount val="20"/>
                <c:pt idx="0">
                  <c:v>Plato_1</c:v>
                </c:pt>
                <c:pt idx="1">
                  <c:v>Plato_10</c:v>
                </c:pt>
                <c:pt idx="2">
                  <c:v>Plato_11</c:v>
                </c:pt>
                <c:pt idx="3">
                  <c:v>Plato_12</c:v>
                </c:pt>
                <c:pt idx="4">
                  <c:v>Plato_13</c:v>
                </c:pt>
                <c:pt idx="5">
                  <c:v>Plato_14</c:v>
                </c:pt>
                <c:pt idx="6">
                  <c:v>Plato_15</c:v>
                </c:pt>
                <c:pt idx="7">
                  <c:v>Plato_16</c:v>
                </c:pt>
                <c:pt idx="8">
                  <c:v>Plato_17</c:v>
                </c:pt>
                <c:pt idx="9">
                  <c:v>Plato_18</c:v>
                </c:pt>
                <c:pt idx="10">
                  <c:v>Plato_19</c:v>
                </c:pt>
                <c:pt idx="11">
                  <c:v>Plato_2</c:v>
                </c:pt>
                <c:pt idx="12">
                  <c:v>Plato_20</c:v>
                </c:pt>
                <c:pt idx="13">
                  <c:v>Plato_3</c:v>
                </c:pt>
                <c:pt idx="14">
                  <c:v>Plato_4</c:v>
                </c:pt>
                <c:pt idx="15">
                  <c:v>Plato_5</c:v>
                </c:pt>
                <c:pt idx="16">
                  <c:v>Plato_6</c:v>
                </c:pt>
                <c:pt idx="17">
                  <c:v>Plato_7</c:v>
                </c:pt>
                <c:pt idx="18">
                  <c:v>Plato_8</c:v>
                </c:pt>
                <c:pt idx="19">
                  <c:v>Plato_9</c:v>
                </c:pt>
              </c:strCache>
            </c:strRef>
          </c:cat>
          <c:val>
            <c:numRef>
              <c:f>cocina_TD!$B$2:$B$22</c:f>
              <c:numCache>
                <c:formatCode>_-* #,##0\ [$€-C0A]_-;\-* #,##0\ [$€-C0A]_-;_-* "-"??\ [$€-C0A]_-;_-@_-</c:formatCode>
                <c:ptCount val="20"/>
                <c:pt idx="0">
                  <c:v>1365</c:v>
                </c:pt>
                <c:pt idx="1">
                  <c:v>1515</c:v>
                </c:pt>
                <c:pt idx="2">
                  <c:v>1860</c:v>
                </c:pt>
                <c:pt idx="3">
                  <c:v>847</c:v>
                </c:pt>
                <c:pt idx="4">
                  <c:v>1339</c:v>
                </c:pt>
                <c:pt idx="5">
                  <c:v>1288</c:v>
                </c:pt>
                <c:pt idx="6">
                  <c:v>1976</c:v>
                </c:pt>
                <c:pt idx="7">
                  <c:v>1504</c:v>
                </c:pt>
                <c:pt idx="8">
                  <c:v>2052</c:v>
                </c:pt>
                <c:pt idx="9">
                  <c:v>1820</c:v>
                </c:pt>
                <c:pt idx="10">
                  <c:v>1848</c:v>
                </c:pt>
                <c:pt idx="11">
                  <c:v>1854</c:v>
                </c:pt>
                <c:pt idx="12">
                  <c:v>2275</c:v>
                </c:pt>
                <c:pt idx="13">
                  <c:v>1056</c:v>
                </c:pt>
                <c:pt idx="14">
                  <c:v>1040</c:v>
                </c:pt>
                <c:pt idx="15">
                  <c:v>1144</c:v>
                </c:pt>
                <c:pt idx="16">
                  <c:v>1376</c:v>
                </c:pt>
                <c:pt idx="17">
                  <c:v>1498</c:v>
                </c:pt>
                <c:pt idx="18">
                  <c:v>2163</c:v>
                </c:pt>
                <c:pt idx="19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9-4B41-9EED-9B87C2D35A1D}"/>
            </c:ext>
          </c:extLst>
        </c:ser>
        <c:ser>
          <c:idx val="1"/>
          <c:order val="1"/>
          <c:tx>
            <c:strRef>
              <c:f>cocina_TD!$C$1</c:f>
              <c:strCache>
                <c:ptCount val="1"/>
                <c:pt idx="0">
                  <c:v>Ganancia Bruta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cocina_TD!$A$2:$A$22</c:f>
              <c:strCache>
                <c:ptCount val="20"/>
                <c:pt idx="0">
                  <c:v>Plato_1</c:v>
                </c:pt>
                <c:pt idx="1">
                  <c:v>Plato_10</c:v>
                </c:pt>
                <c:pt idx="2">
                  <c:v>Plato_11</c:v>
                </c:pt>
                <c:pt idx="3">
                  <c:v>Plato_12</c:v>
                </c:pt>
                <c:pt idx="4">
                  <c:v>Plato_13</c:v>
                </c:pt>
                <c:pt idx="5">
                  <c:v>Plato_14</c:v>
                </c:pt>
                <c:pt idx="6">
                  <c:v>Plato_15</c:v>
                </c:pt>
                <c:pt idx="7">
                  <c:v>Plato_16</c:v>
                </c:pt>
                <c:pt idx="8">
                  <c:v>Plato_17</c:v>
                </c:pt>
                <c:pt idx="9">
                  <c:v>Plato_18</c:v>
                </c:pt>
                <c:pt idx="10">
                  <c:v>Plato_19</c:v>
                </c:pt>
                <c:pt idx="11">
                  <c:v>Plato_2</c:v>
                </c:pt>
                <c:pt idx="12">
                  <c:v>Plato_20</c:v>
                </c:pt>
                <c:pt idx="13">
                  <c:v>Plato_3</c:v>
                </c:pt>
                <c:pt idx="14">
                  <c:v>Plato_4</c:v>
                </c:pt>
                <c:pt idx="15">
                  <c:v>Plato_5</c:v>
                </c:pt>
                <c:pt idx="16">
                  <c:v>Plato_6</c:v>
                </c:pt>
                <c:pt idx="17">
                  <c:v>Plato_7</c:v>
                </c:pt>
                <c:pt idx="18">
                  <c:v>Plato_8</c:v>
                </c:pt>
                <c:pt idx="19">
                  <c:v>Plato_9</c:v>
                </c:pt>
              </c:strCache>
            </c:strRef>
          </c:cat>
          <c:val>
            <c:numRef>
              <c:f>cocina_TD!$C$2:$C$22</c:f>
              <c:numCache>
                <c:formatCode>_-* #,##0\ [$€-C0A]_-;\-* #,##0\ [$€-C0A]_-;_-* "-"??\ [$€-C0A]_-;_-@_-</c:formatCode>
                <c:ptCount val="20"/>
                <c:pt idx="0">
                  <c:v>2275</c:v>
                </c:pt>
                <c:pt idx="1">
                  <c:v>2626</c:v>
                </c:pt>
                <c:pt idx="2">
                  <c:v>3069</c:v>
                </c:pt>
                <c:pt idx="3">
                  <c:v>1463</c:v>
                </c:pt>
                <c:pt idx="4">
                  <c:v>2163</c:v>
                </c:pt>
                <c:pt idx="5">
                  <c:v>2116</c:v>
                </c:pt>
                <c:pt idx="6">
                  <c:v>3328</c:v>
                </c:pt>
                <c:pt idx="7">
                  <c:v>2632</c:v>
                </c:pt>
                <c:pt idx="8">
                  <c:v>3348</c:v>
                </c:pt>
                <c:pt idx="9">
                  <c:v>3094</c:v>
                </c:pt>
                <c:pt idx="10">
                  <c:v>3024</c:v>
                </c:pt>
                <c:pt idx="11">
                  <c:v>3090</c:v>
                </c:pt>
                <c:pt idx="12">
                  <c:v>3640</c:v>
                </c:pt>
                <c:pt idx="13">
                  <c:v>1760</c:v>
                </c:pt>
                <c:pt idx="14">
                  <c:v>1872</c:v>
                </c:pt>
                <c:pt idx="15">
                  <c:v>1936</c:v>
                </c:pt>
                <c:pt idx="16">
                  <c:v>2322</c:v>
                </c:pt>
                <c:pt idx="17">
                  <c:v>2568</c:v>
                </c:pt>
                <c:pt idx="18">
                  <c:v>3605</c:v>
                </c:pt>
                <c:pt idx="19">
                  <c:v>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9-4B41-9EED-9B87C2D35A1D}"/>
            </c:ext>
          </c:extLst>
        </c:ser>
        <c:ser>
          <c:idx val="2"/>
          <c:order val="2"/>
          <c:tx>
            <c:strRef>
              <c:f>cocina_TD!$D$1</c:f>
              <c:strCache>
                <c:ptCount val="1"/>
                <c:pt idx="0">
                  <c:v>Suma de Ganancia Neta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cocina_TD!$A$2:$A$22</c:f>
              <c:strCache>
                <c:ptCount val="20"/>
                <c:pt idx="0">
                  <c:v>Plato_1</c:v>
                </c:pt>
                <c:pt idx="1">
                  <c:v>Plato_10</c:v>
                </c:pt>
                <c:pt idx="2">
                  <c:v>Plato_11</c:v>
                </c:pt>
                <c:pt idx="3">
                  <c:v>Plato_12</c:v>
                </c:pt>
                <c:pt idx="4">
                  <c:v>Plato_13</c:v>
                </c:pt>
                <c:pt idx="5">
                  <c:v>Plato_14</c:v>
                </c:pt>
                <c:pt idx="6">
                  <c:v>Plato_15</c:v>
                </c:pt>
                <c:pt idx="7">
                  <c:v>Plato_16</c:v>
                </c:pt>
                <c:pt idx="8">
                  <c:v>Plato_17</c:v>
                </c:pt>
                <c:pt idx="9">
                  <c:v>Plato_18</c:v>
                </c:pt>
                <c:pt idx="10">
                  <c:v>Plato_19</c:v>
                </c:pt>
                <c:pt idx="11">
                  <c:v>Plato_2</c:v>
                </c:pt>
                <c:pt idx="12">
                  <c:v>Plato_20</c:v>
                </c:pt>
                <c:pt idx="13">
                  <c:v>Plato_3</c:v>
                </c:pt>
                <c:pt idx="14">
                  <c:v>Plato_4</c:v>
                </c:pt>
                <c:pt idx="15">
                  <c:v>Plato_5</c:v>
                </c:pt>
                <c:pt idx="16">
                  <c:v>Plato_6</c:v>
                </c:pt>
                <c:pt idx="17">
                  <c:v>Plato_7</c:v>
                </c:pt>
                <c:pt idx="18">
                  <c:v>Plato_8</c:v>
                </c:pt>
                <c:pt idx="19">
                  <c:v>Plato_9</c:v>
                </c:pt>
              </c:strCache>
            </c:strRef>
          </c:cat>
          <c:val>
            <c:numRef>
              <c:f>cocina_TD!$D$2:$D$22</c:f>
              <c:numCache>
                <c:formatCode>_-* #,##0\ [$€-C0A]_-;\-* #,##0\ [$€-C0A]_-;_-* "-"??\ [$€-C0A]_-;_-@_-</c:formatCode>
                <c:ptCount val="20"/>
                <c:pt idx="0">
                  <c:v>910</c:v>
                </c:pt>
                <c:pt idx="1">
                  <c:v>1111</c:v>
                </c:pt>
                <c:pt idx="2">
                  <c:v>1209</c:v>
                </c:pt>
                <c:pt idx="3">
                  <c:v>616</c:v>
                </c:pt>
                <c:pt idx="4">
                  <c:v>824</c:v>
                </c:pt>
                <c:pt idx="5">
                  <c:v>828</c:v>
                </c:pt>
                <c:pt idx="6">
                  <c:v>1352</c:v>
                </c:pt>
                <c:pt idx="7">
                  <c:v>1128</c:v>
                </c:pt>
                <c:pt idx="8">
                  <c:v>1296</c:v>
                </c:pt>
                <c:pt idx="9">
                  <c:v>1274</c:v>
                </c:pt>
                <c:pt idx="10">
                  <c:v>1176</c:v>
                </c:pt>
                <c:pt idx="11">
                  <c:v>1236</c:v>
                </c:pt>
                <c:pt idx="12">
                  <c:v>1365</c:v>
                </c:pt>
                <c:pt idx="13">
                  <c:v>704</c:v>
                </c:pt>
                <c:pt idx="14">
                  <c:v>832</c:v>
                </c:pt>
                <c:pt idx="15">
                  <c:v>792</c:v>
                </c:pt>
                <c:pt idx="16">
                  <c:v>946</c:v>
                </c:pt>
                <c:pt idx="17">
                  <c:v>1070</c:v>
                </c:pt>
                <c:pt idx="18">
                  <c:v>1442</c:v>
                </c:pt>
                <c:pt idx="19">
                  <c:v>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9-4B41-9EED-9B87C2D35A1D}"/>
            </c:ext>
          </c:extLst>
        </c:ser>
        <c:ser>
          <c:idx val="3"/>
          <c:order val="3"/>
          <c:tx>
            <c:strRef>
              <c:f>cocina_TD!$E$1</c:f>
              <c:strCache>
                <c:ptCount val="1"/>
                <c:pt idx="0">
                  <c:v>%Porcentaje de Ganancia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cocina_TD!$A$2:$A$22</c:f>
              <c:strCache>
                <c:ptCount val="20"/>
                <c:pt idx="0">
                  <c:v>Plato_1</c:v>
                </c:pt>
                <c:pt idx="1">
                  <c:v>Plato_10</c:v>
                </c:pt>
                <c:pt idx="2">
                  <c:v>Plato_11</c:v>
                </c:pt>
                <c:pt idx="3">
                  <c:v>Plato_12</c:v>
                </c:pt>
                <c:pt idx="4">
                  <c:v>Plato_13</c:v>
                </c:pt>
                <c:pt idx="5">
                  <c:v>Plato_14</c:v>
                </c:pt>
                <c:pt idx="6">
                  <c:v>Plato_15</c:v>
                </c:pt>
                <c:pt idx="7">
                  <c:v>Plato_16</c:v>
                </c:pt>
                <c:pt idx="8">
                  <c:v>Plato_17</c:v>
                </c:pt>
                <c:pt idx="9">
                  <c:v>Plato_18</c:v>
                </c:pt>
                <c:pt idx="10">
                  <c:v>Plato_19</c:v>
                </c:pt>
                <c:pt idx="11">
                  <c:v>Plato_2</c:v>
                </c:pt>
                <c:pt idx="12">
                  <c:v>Plato_20</c:v>
                </c:pt>
                <c:pt idx="13">
                  <c:v>Plato_3</c:v>
                </c:pt>
                <c:pt idx="14">
                  <c:v>Plato_4</c:v>
                </c:pt>
                <c:pt idx="15">
                  <c:v>Plato_5</c:v>
                </c:pt>
                <c:pt idx="16">
                  <c:v>Plato_6</c:v>
                </c:pt>
                <c:pt idx="17">
                  <c:v>Plato_7</c:v>
                </c:pt>
                <c:pt idx="18">
                  <c:v>Plato_8</c:v>
                </c:pt>
                <c:pt idx="19">
                  <c:v>Plato_9</c:v>
                </c:pt>
              </c:strCache>
            </c:strRef>
          </c:cat>
          <c:val>
            <c:numRef>
              <c:f>cocina_TD!$E$2:$E$22</c:f>
              <c:numCache>
                <c:formatCode>0.00%</c:formatCode>
                <c:ptCount val="20"/>
                <c:pt idx="0">
                  <c:v>4.2845708366683929E-2</c:v>
                </c:pt>
                <c:pt idx="1">
                  <c:v>5.2309430764160274E-2</c:v>
                </c:pt>
                <c:pt idx="2">
                  <c:v>5.6923583972880082E-2</c:v>
                </c:pt>
                <c:pt idx="3">
                  <c:v>2.9003248740524505E-2</c:v>
                </c:pt>
                <c:pt idx="4">
                  <c:v>3.8796553510052262E-2</c:v>
                </c:pt>
                <c:pt idx="5">
                  <c:v>3.8984886294081644E-2</c:v>
                </c:pt>
                <c:pt idx="6">
                  <c:v>6.3656481001930415E-2</c:v>
                </c:pt>
                <c:pt idx="7">
                  <c:v>5.3109845096285135E-2</c:v>
                </c:pt>
                <c:pt idx="8">
                  <c:v>6.1019822025519095E-2</c:v>
                </c:pt>
                <c:pt idx="9">
                  <c:v>5.9983991713357505E-2</c:v>
                </c:pt>
                <c:pt idx="10">
                  <c:v>5.5369838504637697E-2</c:v>
                </c:pt>
                <c:pt idx="11">
                  <c:v>5.8194830265078393E-2</c:v>
                </c:pt>
                <c:pt idx="12">
                  <c:v>6.4268562550025901E-2</c:v>
                </c:pt>
                <c:pt idx="13">
                  <c:v>3.3146569989170864E-2</c:v>
                </c:pt>
                <c:pt idx="14">
                  <c:v>3.917321907811102E-2</c:v>
                </c:pt>
                <c:pt idx="15">
                  <c:v>3.7289891237817223E-2</c:v>
                </c:pt>
                <c:pt idx="16">
                  <c:v>4.4540703422948351E-2</c:v>
                </c:pt>
                <c:pt idx="17">
                  <c:v>5.0379019727859124E-2</c:v>
                </c:pt>
                <c:pt idx="18">
                  <c:v>6.7893968642591465E-2</c:v>
                </c:pt>
                <c:pt idx="19">
                  <c:v>5.3109845096285135E-2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9-477A-ADE3-51D9D70C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47247"/>
        <c:axId val="143432847"/>
      </c:lineChart>
      <c:catAx>
        <c:axId val="14344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2847"/>
        <c:crosses val="autoZero"/>
        <c:auto val="1"/>
        <c:lblAlgn val="ctr"/>
        <c:lblOffset val="100"/>
        <c:noMultiLvlLbl val="0"/>
      </c:catAx>
      <c:valAx>
        <c:axId val="1434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[$€-C0A]_-;\-* #,##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CF3B946E-69C4-47EF-9DB6-A187ADF3016F}">
          <cx:dataId val="0"/>
          <cx:layoutPr>
            <cx:geography cultureLanguage="es-ES" cultureRegion="GB" attribution="Con tecnología de Bing">
              <cx:geoCache provider="{E9337A44-BEBE-4D9F-B70C-5C5E7DAFC167}">
                <cx:binary>7HzJctzIsuWvlNW6wUIg5mfvPrMGMpmgRKk0l0obGEVJmAIxAIHxr3rb2/dj7SmpVCQuk1kPVmb3
LpobGgEihuN+PDzcPeI/b6f/uFWfb9qfpkbp7j9up3/8XHhv/+OXX7rb4nNz01005W1rOvPFX9ya
5hfz5Ut5+/mXT+3NWOr8lyhE5Jfb4qb1n6ef/+s/obX8s7k2tze+NPpl/7mdX33ueuW7R949+Oqn
W9Nrf/w8h5b+8fP/bvPP2pf65uefjr/9/Ga2n//x873/+vmnX9Zt/VO/PykYmu8/wbcBJhdSMiIF
CuXXH/7zT8ro/I/3DN4zHgmKWPj1B//R+fObBhr4S2P6OqKbT5/az1330/ff9z69N4V7b8rOJN9Q
SMxxwP/71dcZ/nIf5f/6z9UDmPPqyR1BrAE692oth31nb/77//yNUiDhBZYhQmEYfQM5ui8EfEEp
wYwd/+PrD7ovhL8woIdF8OPDlQB+PF/Dv3/9r4c/Nqocyr8R/gDxi5AywST9TgJ5H/8jCSSKIgZy
+ca8b8r/F0byMO4/Plzh/uP5Gvf4138D3NubrlR/IPA32B4Eav/1J1zpO8UX34jAvxudNe5nR3IC
9u/frVH//vifQH/1rwc9KUr1+W/EHKMLzhDGPOLf7P1K1Tm6wEhwjjD7o9dvun52IA9D/v2zFeLf
n64BT67/9YC/uGlv8v5m/mP2f4OeRxgwZVRixH+Y77trLBUXiElMqFhh/lfG8jDsf365Qv7PF2vw
X/z+rwc/Mco0H/9O204ujib9CO99k86jCxkKgTAR32Sygv6vjORh6P/8cgX9ny/W0Cf/BtZ9f9vf
fDLt36j2YEmw5IxxsoJeXoAvw6SMvns7a2/m/EgeRv7HFFbA/3i+xn2f/OtV/sXntv8bQWcX4MZI
JgX5ptbhGnx6EYKhoRHYo68/8P6uSwPD+e//+8ejh2zfw9B//2wF/Pena9hf7P8tYH98nv/DfdT/
x91/1Yz11ne9d3rb9n/z6oqjC8EppRitTDxlF7CfQhSH5Juqiz/0+ptH8xeG8rCy//hwpe4/nq8V
/u2/wdL67rP+vPSf1d+4bxIXYQi+IuxKv+Er17EDdnF8B4L5/n4lgL80pIdFcOfTlRDuvFmL4d3f
YndOxxV+BFp2N/5m/zVCcye08PjbP8iz+vSxQM83s3316R8/I04YKP+PyM+xkXtW/apTNz897fVN
V5Q/lvg7X36+6Tw0Q9gFBa9IMhYyQoBRP/80fv72hkKEQoY4ojLiHBNYNbRpffGPnwm5oIjDhgL2
EyGHPTI4Up3pv77CFwwaQeBlYUoIrPc/wmMvjJpzo39g8v3vn3TfvDCl9t0/fsYEpmS//d9xqFxG
EksG+kRC2KBEKITh2dubVxCDg39H/8sZwaIAVe1bOlSvah+QZw6xYM9o9dH43u4LUha7pnf2o6+8
vKw1N7u+JuwZi6y9qcNu3nunl8tSKPp8DvIl0YF2scYTe0YIVjFzyzuCp2jf1rq/7Fvfp0HRil3T
5PNhmHCZLhgHexpm5OksR3ON5qk8KF3LwxIZsss78nLuFnY5ovoGcz1fNV0JvSzQWjNUNmmYLXbG
E7fjQaXShof15dKN3W5s7RDXg7JJYGubWJvNyWKKp8YbsUOSXfJ5UbHM9QfXmSGWS1k+FzVtr7hQ
H9GMXwrdXJdt9alZyo8lb3F8fCCz8B0p3BAHXXMpzPJ7p2gXd7V73Ut1HYSii3G1lAc2LWE8BOZD
IeZ8Pxg/xAu19nKUPNgvhNU7bn2UZKL+EonsCdFT9oT7YElLWn8s5l4mXWFe53x4NtnOxbz0Li4H
OcUaoqpJ31UfOWmHuMjn8iAKGL9tw+qNs0hdlU1Z/Cr84nXszTI/zaifD2weoiQk5oXGVbHLo4rs
6omLQyNBSC3J0PVk2fO+dvNhZtML6z6EHnrrlP6gBm0TMgoRhyOgcHxkmPowzu1rPedPs8XbfaTh
nynVTTy6iiZ4CG5RicwOYqRDopF/Vsz1uGubgu+bnKhYFOxNr8tPAQtV3LXqg5tGe8nVPD3pVFuC
7KeQxrNH9c70k98PbTAnXeZcPJVh+ywE8UQyb99PYcFg6oNM2rr6kpHgST0fx9irD1LWxU7mSMVN
aF64BeRRVkV/CfFq+8FWkqYGmSJ2C0bXWDcmHQUlz+ej6ky4eyYlDWJphv56yvr+mrOcuDhYNMrj
jjfRK5Ur+xFstXtZLv17O9JDVPZit0icGld+tIiJmE7mdcH89NxO+kOXta8zUjUJrvTrDkZbue69
DpsXqPN5vIxTcdm1Qb2vouYj7+tPc9WbHSGq2JUEBzHH3fREG0UuibY4lkXeJE0RPCla+1rOoApR
AfP1uv4UGfoGcfSSZrM+0MbUl6bsqriuJUA41+VzEzbdzkRUJayp6bu+rPR1lfF+irM6MEk1qxdR
S1M/BfkO5/p1OwPPZll8oTN6OSgxxWOvQO1K/YVaFsSqCFRCogaUkIX6UAZkvsyaoEy6aqp3shmf
VWXxYWE23AW5NqmqANrJ8kEnBUE4lX40uyyY82u2UH85ZJTtfb48GynozERBnmHJ8aXiWQ5YeHRt
p3L6tYw6fVi6rtvJOlOJpV2+N7KNkirHNBmRoElYQwMUu3HnRLVcLsusYl24934Cg9DPLN/ZMOsO
zuTFJ2/kLS6Je5IF5ZdMkAO1hYkR73cNKVmcD46+4GAWcRTiK6YbslPdog8yBwB6obpdlEOPTmqy
C4PlHSDJ9kSGz1QVktSIOtwNZJ7jgkZLHHbFp6Ecn01N/UVManinKlvFEWm6hLhMxGUJQ+tk0SRj
5fWhz6PpiquqiHHUvq9F/rGNwhsRDmoXYFceNNPTE5f19SUCcsek7sDwERMlYpZlIugAllYP0d6U
IogrYcKdnal70odVn9ZY21+FwEsqpsy9702h9kJYfd0Muv1oDevjoXQ4zob+2Ve9ob6wR7IVsRZA
KdkuURLU7ZyGCJRsAnuUBmIOY1KW8kBJ/+zuxuXeGnZr7NyWefE9y/Pjz/969kfq6GtC4s/nxzzR
n3+d/K+jt/Hj3/7MahxX+B8pjpXP8C3bdMKhePTlX/M2InDzTrsaz+Yb3dzcczKOH3z3MEJ0gTiL
jtkOzDgS4BF+8zBkBC8owyySiIbwHtyI7x5GJC4oge2qIOB3EBGR6IeHIS/AU4HgDsTVWBTRYwDt
j3nfkw7sSr7/fdfDACfG/ulfBBEinHBoCEKid/2KZdFTi11v05Ypc50JL6+JF66P7+DwQPMwtweb
Pz6/47boyuauDmub8qgzV1k1Xc+Y1Ok8jghyXx0veDIJPunYaf0tQPot+fVAlwD0g10en9/psogM
H2zHbUoj58ZEdcK/n4rasVgx43DaO7rQF74M8vpbiORkj6cwBPHd7TGaKmrAfTJpEciMJGOE7NNC
9XrZPQ4iOjp5DwmJ3u/A+aotiJpNSrp+6K8iG+XoMLYi/03lERuftm1JPlIT/dqpwV03cyVe2ABW
dl90Qfj88UEc+3poDMfJ34E1UCQADe1dyshE2mQMSR7uq1H1b7Em6nJbJ0cv+E4nxeBpqzw3Kc7x
8FqPAn2plBMkYXlgpjM6eUpcQKm7nUy20qxghU1dqSmJR9ybN7DkMrdRHVauuve9mGhhACkg13Mz
sfElXXT0dBtE4f3Rm9L6wbeBSQUI/W09N0tzqLTgJJ75gqLD472cwAitzEKYyyJiIjMpGgazD5A3
lwwpdkaXTrW+sgpVFWhU8sqmBkzPy2Fo7Qj7DEfbb5vYk4REJ5QVrWwA0nYic2Bsyup5Gn/NSzqH
V5Vnot9RNlCRONvbMMlDM7yqI1eXV2hkyoJj31l3TZuOlPsx86aNfSnBb5hqNs0xrzVC54Z4gtNo
ZTTm0owGtno2zRYR+KQ34Gvsa5KT5rIIqyr8vfT18hnZoUb7IRiKJ+DOSLPT3Db+0DnNh43COGJ4
h3OUFOMg6tylXTA2VdwTx18Fupcft2nSym70arF1NVYuzU2uX+GwzkU8t8TIbWw7BsLuDj8v7VIj
I22qqLIqzpBu3vKmEO+2DX9lLPzI+gl8NZc2oarewo64uh1n15yxd6eIsDIVPcpbFfLapYGcOxLb
sGt9UhWcb6TxyliopeVSF8KmIvRhFkuUu9+iKlr8GfBP8CxcmQlYYJesyGBRmFs/y2Tk40KScBlh
cx1kefDlcRkcKfHA0hOuzAVkUsisOLVpPrrpeR+W3ecx6JF42oHqqudT12flmbXhaCAe6mplOHo5
e575UKeEj9OUUERq/5qjaeLPZJl5tOthvkEe+8gV4xlTcEIJjt7fXQ0eitAhbDObSsUqecn95GTc
yLyozkzqFH4rhuN2Gv2ER5PmtdX5FM8RNsF+DHhjd41C5exixPz84XFpnZrOivCDCGyUTc6lfWeF
3me2I9l+6Qv9dlv7K8LDdjTEsGcCj7WOBNlVtjOfiArBrGxrf8X4oJosRMZKm5ZSlrEUzO1gbVBn
hI2O1HtIw1aUN1MXNRABMqm0fDng0Qt1W+SonPZhUBfR70EgKL4seDGyWDdFrZ8pmo1zEFsf8jMm
/yj4h8awMgs6ygeCEIgosIN8nzU4+jSGy5QnjRfByy0wQsLtvlazIODMtTO44a0Z86RaRvJkzDg/
YxOOzfzzFGCDdL95rYY65LhxqSjnGnbjfUfkPldBl8W5KRXswLvS2TjLBMSB+nquf+cZw7ePz+1h
QtFj7P8uY4uprGdHwL0IMxQ1O0tyVl3NUeGDX0sbjMFrXnhjXj3e2cN8onJlHmwQ5RnXCrZQnaBX
Zc2Qj8N2WrIzNvxU+yvrwFwUlG7yLvVqDna4KRSomhvSx0f/sEGlcmUNGmmLfj4uzwUjOth52Q88
7vNBP4FYNRsTj0v+ZZhopTZOZ2UeZto4BgFXoG/YlXHPHWSuUHOm8VOCX9kGrLKqc+7oV46D6S+L
LJ9eYzk0xWEJlulpYCq+exy3U/q9MhORW6gpDezLR6oa/RYtInwd0aagsdJh+R4iveKtD5qMX4aS
ZU0iQlHjM7M8pREr89CIMjIYgXuuYTt7xSBaWiXhgCHo9fjcHjY/VKxMg7S+4l0IWxg7520dg4fL
x72wUVjHSzcR+uLxbk5M4xhvucvSXGEb+QzZFA9GJLJjOsGgdGcmcar1lQ0wTdtYeaTlhLPs9ZJZ
9DroF3e1bewr0mfMl3UoYI9q83Z8Qv34OuhKf7mt8RXjC0SECyIPjU9zFbechJety9HG1o+A3dlP
DM5AgDlvAfYO46dcOJlgo7Z5zFTg+60XQeRkE4BulnXhbqocMjDxgFi3EfcVwYUzkDUpJ5tWzWx+
NTSY905GZz2xU0qzYjVbAmSjpYHRz+MXXNUoqYO22m8T64q2s66V5EbDTqhtzEFVLE+W0NeHTa3z
FWmrcMogbiJNOlXlEz0seYwse7ut7RVTPel8NikwCAUn/T6XZkk8o82ZJegE6HzF1H4aVBah3qTB
RPNLjzt2NdhWfdw29hVTvQkGVYaAiw6KLh4DSOaVpnG7ba2vqMrlULbYgusuM45fLiF6moNX9S1U
fzJMcgqY4/M7TNUsH4YJwiRpPi+uSLq+hZCoRmFfx9tGvyJrMFDVoZlCFEm0+2jsdcLAfd9mgPmK
qg5bwYsuMqlv3QvSWsjHdRtRX9G00J4Mko2wI2PLoOLJg/Zf64a140aVXFFVUFfZ0bUmrT3Dy85m
QVXHtO+m3zYBz1ZkpdNMUauNSTtvZzDEpnvVz2FxJsJ+Qm/Yiq6IT/1gFCgl5E879WxkTUZ2rEP2
nINwqoMVY+eilwsuQpNGNXJz4pWbx5j0CNKN2/BZkZa2PF/Q0SQ0WEMauIRUJa3EuM1UshVpC92V
hcogH4AFIzvuTLWnWe42jn3FWk9t3VYUQhSgnBUkquk10lR9q7L9n5qEY2XNXZNg7cTDMegA+WIe
D0vl1S2zoi7OGISjhjywazueKbnbvCFhIdU4ATJRFgFx2zaG3cF7TQrwceTLxc0+rZ2nZ2hwBPyh
7lY8broBF0NmYV0pbcWTeULVHOtJjG8D5yGfvE2ZVmRegqEeqhwwm4JJJKHNyRUUKPBtpoKuqOw7
UoRNDcoEhOaX1pr+Svqs3uas0RWVwzYbsNRgRK1g7WHqTfuEi2mjs0ZXPI4CQ3uMwFDMpETXrHHF
iwzQN2e06YSZoCsWR9xXCM9SpV2HpzhH4bKfuO7OQXOq+RWNrYhYh+tOp2geG7GDP937gDDf7wcX
QoELt9PQP5lMxs3zqsnblxp1rwJa1U9spvJrKEApaGJIudS7meCIxYsPSp10xhyjOZ2sPtfLULz0
UZtVzyBKDoGmXuisSBZdCx0XfU1hUW4zUn5wcISrTCH7MNVv63FRb6tJuTpxHRZ2J8gCWQzKZFoV
lgaXfDBl+AxzNOjDlKt2gBonPxdxUJGa3sosx/iq4559GezUiZfTMudLTFjLp2QusXhXFFHdh2dk
hI7UfoCDZKW/WtbBMnahSt2MTRULzJm6LLrO0HhZuHKHXJMZKkA8ye111JM2O1Qia/OdWYJxSqNx
RkMZQ/5at2cch2PPD4yIrgyo7SZcR02jYW+1+DdeR+VzCFTdZGO7xHrBQxVXXY1FTKyTz7PWMnUG
i1MKtTKu81yUuixzk7KqCQ+ZH/eR0uqMFToq/UOzOuJ/x5mjehzVWJcmXTrveMLzaN6Bw96weDTq
qm+X8c0mc0dXRrVrQ8FyXOtUiah5i5Atni4yEOci8KdAWlnTqYMyiIXYJvWULLtAcyjTURJfbRo8
Wdk7hWoaDBFRaUGGKUgW30EiivfC/r6t/ZXFgzK+ciD5rFKo46wPIRE+8YU/t3yewIasDN6cDePI
56hOK9Wy37M8lL861PIn28a+sndQk1f6satVasMhv6yGuT1QDeWX21o/zumOfvbjEjCH+i6tc677
w9y56NNQzDg40/6Jtf5rAe2d9oPMTQpHS5eSqQ6rRFk3AIXLWkjIrTbq3bZZrFiGaDlCwVYBszAN
fapCO78WqlzOtM4e5jBZUatQZIJoWeFTS3OGIa7RLlmsahzFdV9xnRhbtf0ZK3hKl1Y805TRvq9U
cAhFX19XXfCplEu9bYeAV0Z/QX0FVbFTdtCzmg5Qd9NeDW0xnLGjJ0SNVySuaQe5OB21aRhOXRPL
RuR0L7JGkqRpssycQehE2Q3FazJby5UsbZt2WTkPV3Xez9EhVFH9+1jjwj6lpOvKJ3KwFcwxkrXe
EVz29MlEKdLP+2JqlzNDOSGsaLVyWChj7CE3Y1I6FW7acRma32AFD8iZxeNU+yu1pqSE08gy0FBb
qH4bBpiPYeO5gqwTjR8P195lfgBeWliyrkhz58gb5MyuUnIjIfHaaJkSw07FQeNaTOkscLlHkZ+3
4Y6PU7pjVGgH4oSC8jytFyBngsGW/65qx5ttuOOVXIXvaQQ7XHkQbRju6zJ0CW+I2W0yVnglVTQ2
c+M8kYesZOT9OCF5mESw/PZ46yeM1fHAxF1spiaLOAlqcNcMC67zqXZTbKrI17vRGDdcYmQDu3Em
K2MlHRtqATX7B6dLtpuGGeQt8XD5+EyOfH7AdVrXQCIMSXBvxzydwoyWn/lQO/sEGavHQxBq6/cQ
3xv1Ex4G6N3jPZ7ALlpZsK7J68rJIYMSbIcS3VFCY2xLR6CiDok6hrMgQ75/vK8T9DsWpN6V0zCJ
QhW0Cg5jVi0iLuTYqqTBYYfOmONTHRwneYckRTtl4VQHwaHVocAx4b6ud83kmmVjByuOQ71K1Noq
yA4Dy8r3Y6Pnl2Ebyo34HKd1Z/iORqaa5iaAoioDu7NhRrtKROfy/afAWbFkGaZyjMis0yCc+1/p
PMrLrpF8IzIrXtSNq1mdwRaVIppdteCLP/P+bI3aibGviwBlrho47tNEBwSFkhNsWErd7gl2ZFMp
I0UrFmAHxdBgtpt0XEZJY8uz8SN4PItJJijj2mg71rWAQs1jJ9tcpdlclSmHC42uwqzMNs5hpfw6
D2QAZQ112hDZxCQM/LUaw+hNni/dl00E/lrkeEdB7cILPIBRSslY2ieeM33ZtD6/2db6Sv2zaAxF
JFiVjhrCGZdaTaSJwUXPo206ui7Qa9qeOjtBB2HH+3dRo82rYUFUb2w+uk/fqlwiIG82HTQx8/No
mqdur6Gmrrrchs+KwCbK5p4VXZUuUMKi4KSGXp4K2mh2ZvxHI/bA4vO1TuiOdIdpsYyprDyqp77s
QxLCYZFxpnNiDGNnhHyik3WdHm9zjtWSgQzgJBXkwknfZEmkHC0TnENIZrcJq3WhHlSOdnAqeapS
3FuyN6OLkqhDGzOQ4WohqxlRuZnaKtViDqqYZo19rSrH3m8b/IrJEZzZq0cNzU9tdOMKCGjkjmzL
tIWrFUzlo2cRb4BkXWFf4KMkZleeY9gp6a4oPE4LWboWAoR54fiSID33UwIHM/s3skJuY/QqXPmq
VU4WZ21QpiwsvIprIfIcDpFisTHrdrwY6e5CHEwjLyoqirTyfbd3PVR5DlO0zZNfn5+1vBBihqr/
FOWzP2CXtfHE542B7nC1Dtt6GKEICM7I9gODImS4zIw+1UUFQeItuglH+u9Dw0MaqTagBRy+CN7M
jQyuUSuWTTExuA7vfuMTFARPaMzLNDIoSJGG7Q6kD/Gbx4d+ouCRrIvl8oCjnKm8SPnipNrnFk7B
JryGHezgrBRJWfTkY1fnTflmCqrgZm7grGYVzwJi1OnjYzgS4Z9tLFmX0Pk6GO3AwMFf6t7d0NHX
z3Ve8bfbWl+RG+F2oDVk/1M1kuiKd67bkRmONG1rfUVuxvQyUYhwpG2Vy6d4pPQg5/pswfMpaFas
NirAIVcg8oBU8inNIRvth8xsSifCKfiVamWO5s6aPEUy+0K7eYghZlLstyGzWpktZDWIL2Dr73oI
pYcZbP2nsThHuYeNKhwAvT/0pp99CdcnZYdMQyI9ZrLJnhcugCPRmek7vE2661K4lpAIalE60MxR
Tfmhkk0Hh8Zn1Z1Z+E+Id10DB6cOWYXzJTjwnAaQXkIJacdqt0kAYrUgw2EZiBvpPjgsRQcH7RpS
7ao528aq4/Vgd1cDN4AprQQ0DgcHi11rbP3UzIRu0x1xlPodr6tVdhxQFchDUbryGsMdAFcu0Nvq
F4hYcbaBrNtirJCH3jdwfQGd2WXm22Yj7CvKlg2jCnudp9ibLwJuFUsEQ9sijXDi9D4wUTXAUZSg
A9i1LK5NM4p4Mro8PK4xJ0glVpTFrkW6zxaId1kOB6pI1OZ+ZwblD3Dpgxk3ArSiLiTZlhGOHsCO
nuEoHYYRzpt34/cDzv/DEgmyLoTrKzhEKisjD7yqqn3mZX4Ym0ifScKcQIivFmMkJrgPIsuygywh
gZt0uTBw8Ey4IYoLjcZt0X+yronLlygaCjgSdGCD5omaisMEye5tRo2vqAv3E8By7srjklXXMfKj
2vNMbCvwJnxF3VJXgwss5BZahsb3LYfDxUuB/YvHNfRI0QdcheP9bXcNA1/gPEZZ4eww2pHEcJL4
tw4ut9jkhBK+Yq6xdNLtAo1PQRHFpMnekSr4uG3gK+JmvYEiFKny1C5ZfYVxXlwHBiokNsp0xVw5
G79wHWUHEurbcHZXykI2f9vQV3z1oq0ZPt5CIMeqvu5auJkGLpJAUJu8qf11NZzD+QBl+3NwcPVE
32UlkTeqrs9t4E9ozLoaThMyyqlgcA0OlOtfK4iUpUUfbVxj2WqNbcQ8ztMEy+DoSHvV1CSI5ynq
zlibIyMf0Pbj/UV3tT3SERlRabMDnhq8m6EyBIwy6uilrZtxp4qabdtjrEviorrQUHLRHpcVOGyb
lfWzEa7xudwm3xVnywngjjKw98pG08HX/FXTn92VnoJoxdnIiiqooHAblCf0vws/o3ofDTP2CbFw
RuOauqnYdhSHrMvjKmXxMPZldlAO5QncKjXsONS/bJTBisJMDjOBQxAwE95GUwwehL51SGTbfH22
YjFtSCRnDuU7usLhFVxMVd5CUCLftoVbl8HNGuwb8Q3YH8peVW1okmyYtoWI4YrI+zTgTIa1bCCV
FYnS7cselTtF+3mbeq6r4HCpmapIERwGP+Nd1Um+w8rjTal2mP39sZsxc3iAyjKIf2L3a8aGLG6N
yTeFtwldLbYNX1orHCSPFpRnQyxGrSjcxIQ0nNziGa+2qea6JCuHA/cFz0B30BBlCS7y8WoKGT+j
mUdb+YCVoysKu9EZucCx3UPpy6WBTWIT+ac+r/NuVzUFgQtyOhWEiW7qujqD24lFga5WYy8D6nU5
BociGvwLKYcxhVqv8dXjBu/UhFZMxr7EC4Gj3YegFNUXuDqMvrEdQy9DcObCZEDKvguVmt4/3tvX
Kwkewm/FbCcyMLALrP0mdKx4lRXYZHAh06CzFzZ0cC8WayAY1cqOousigIM5sR+XSMKta3j5TU0N
3G2UN4uS+7nW4fAq7+FuqJ1iRRnuoI6CjduW+XWlYdvNEOLLSXBofE4+tL6GCsmQe/PucRhOiHRd
OiaRyREyE3gpYY7hxjMlUy7RtuOyhKzWeWIVOORwpxQMfvgiSfV5dLXdCMzKRGBRDQ3cGgGb3XBq
UrgbLr+KcrUxQEVWJsI1cJVeDmW4h2AYfmUqeJmVelvMGe6XuW/cOrj3aJz5IA9qRLe5Ym9p5r5s
E+fKKIylFw0WNXgkWQ81koOaryZntyXdIYpzf+BwPLScvIGBC9TdllH1pmLtGZ/tlB6uyD/XLeQC
4Yj9wXlTPsF1OO4ijcNNmQpCVlw3AxcsCzWss6Uhv2EeyBcQgGGHTaCv68IyP8MNcpzKg859Gzdo
auOiXbadayTrurBp9i2FbLg8WNZ+9rb7MA/5NljWpWBg8FSnLRSgINhk/aaRZmmU9xuXv3WFlCiK
DLx7GxyQF+Xbssi631yZ8W0ewrpE6v9xdmbNdeJaFP5FVIEGEK/AOXh24iROnBfKSXdLDGIQiEG/
/q7TTx1uHFfx2KlqzBEatvZe+1tVMaKYRWJElSKc7pGv63IXNvR07JPulmgcyRbS40Lkvmn5JzeZ
7hEAkP7ghNmtUoKm8aX1MNnN1FmVerFq7qfeb4+VhaDC/3Wdao/YWs/YBWQYbrlZ+/UhbFj3ztiQ
y6r5zcm510iVMyqii2ygu1on/RO80q25d7aj35W3jX1eye0D8XtAVal+LeZ4PoeNK9sTUcXmpWsM
pECOLp+fJbhA5hQyWwNohBP2DJ1+C6ok/mXKnDP8czmOgr3z1m9sMHS3BVTNym2/apFvlCOv23mx
aZNwXNtjofxebrWuntV1GeGoK5k9oxbNk7Fb6mMrdS+tauggq8XNIpdLibgjlg+FVQdzT3stVS0u
d74tKPJoQ5mv6yFx0tz150NLiezO6XoOXCEqZBKmjVn0sxTFyS/5MSwZI7tzep6iKgg0L3LkE/oH
wHjFJ0Xd9nTs3ffbQBW0UdFbvHuwkaSUYZSMo3dMhMH2+tdISFrqFdsvzFvEq1/K6Ux6VXw69u67
TcCybvFCgXAabKrnggwLOnW2Jjv28N1x3c+s9nWASKDyfZ0MNvy0FOyYMo79u+/8p4wxhl4Hhici
Ow9tAecIxJ371Vn+5dCr7/VfdFaE+BUiO2Cp61yjuygBnPk93d1l3v1mb9yrv1Y3e5z1FhrIYp6+
UjDtXomz3u1gvOFYwwTba7+8snPhuMQiXxvTXPe8He86zo8hINge4VZrcHu7lou8tOF3FjQvkT7W
5Mn2mq8F/9IvU4/A14XRrWym5rroa//YdTvYLVaBxoIhrBHk9Xrxzm4lEglX6tNjPTwgA/96qi4V
p1PkaYR56HjLPN+/Q7vEe3LTtwQF/3aa/WfS2wYaozAAd1z4pjnFi1ixYPlatEkbuHDJG+oxmxpP
1fY66pqmPXHCowWI0R53/WNLY7eqgVzBndgsIl+82D+haNMmBofywafvTmDPhiYoPCdyZF9gxDht
7sp383bsArEXg+k1WMtIYNoyr7kO455mQ7gcLH3uJWDb7BHNauTyO0VHNLaTz7axVXpo1PcKME+F
c0wM8qNMx8PJRmgkXsO+eIeK9Ubcs+ewuS50gSlGxPiDXFFc1eSkwvL52KvvTl/0P6BNnkxRPi96
rNNNl00FJYEezbE5c/G++W8qXy7zpmdmRQ5sPhi0o9JPStfT52Ovv1vRvYc2UkcGkXNh1BUkLiq3
GzXHbih75RcycausI9TLF9WV56qcm9Myru9Bm976rru16goz2jjEd+XG1Hk49mjiQTvkO8nFt56+
W6tjC/YvSLwY90h8WGPap23oH0O6wIXi14+qIZYhkGlG+VCM1VfIu+nHxfb9oUCc7oVfhgJN0Fdh
CH23Kz9GoiteYtpNh65ucMP69d2Jb/2l9xVORxGPHSAa6/wS6hJx85EpiY6IX5/vjxSXKziH5mJZ
rTyVuIPKFGBR+XTs+bsVSwsF6xGJjFwrLH9pWGA+96uTH489fbdcJzkNbCIlrik4lT6RqBEf1Ny7
Q8uVXgzg/rsZdBGLS0ERLxekG5JqGUdw8ftjeRa6V3WFhWM8WFWUd+BQn2K9eXe6L8yHYyOzW65D
EVNA61mUXxT12SA9mjmvDg7O+d1ynVtsv+PlfOo5zXQIshPh/nZsSu7VXIxua1OtuNkuerIyMSBH
XWszdt7B54tfP+ssbe38/nK4Vv3z1g8vsaY//jzqv4/G6V7LVRfwhwZwuMgnU3ZfQRl2VR7XfhPk
sVHHolrQT359f9gwNItXIVe01IjHpl7LhFXgXP75J/x+J6Z7TRcycwZCyTDKpU9rXLXi1h8TNVfF
fCj8oHtZV+QVW6k73CaGNRiSWel8jA9e5egebMZW2i52i0Q+MVHVGdjbIQWmWrBjlHq6V3bZ2ohm
MgJhH/w8kqH3o1TFVh8c/N2qrSnkIUJix+lBMU2tqL+RxXsPC//Wl90t2pHaqofvDDJSS2CAv4di
DwjVQwkjutdzDfUEKsCEhNHkPJ3o1gsz6cy7TcSXtfn/11y6F3QB3Ro2uljivKxhBXM1Vo2ebkYS
ro+e6OviRgTwXQDdf3iW2+wsTF3Gqk0KT/vf4h7VpsDSafoCImfwTS6gll8VTPTXFfRzP9eigzlO
IJv1559X0BubwF6loZfKc2VjcGwszQynKS+ok6YcYpMEbvW+/fmPvPEx99KzQVs6a7eKvO3QIpih
lLGpVJqioMeW6V5+xnu8LFkQq67tPH4hG29f2TQfU3vTvfxMGKRGpSRYRoN6GPg6ooPGvR4bmsuQ
/edmO26bF/ZjK3JiuTvzqIy+jgD0HLr30b36TAQ4rX1oWXKFFj5AGdutjpIp7qEyOfb65NfXRxaE
ND2gKbkDB+OFs5B/Ey2dvxx7+m6HaSrAxcGSw7V/hc/XXOn6eizEMYESjXZbTAFeCgTwCrmuopZT
IquLLRiMAbg4tkHuRWgbicwadzidPI22/ZIaArxz+d4288ai2ovQ5BDBW8lCz9nVU1qjPt2DhHFo
3PcKtBjAAxv5Lc+LodfnyAw38G4Ij02ZvQCNqnaVc+HxHC3KCwoOwfB55G54Z8pcrkm/2XvD3XqC
71NElVqinPQtv15gPfM3mczop5R35xZ9Gp1bPikbFGDk6GO5arpHqKEvHkxvN/BceIu7iTW72HCt
y3KsZAXToF9X2QZTP2doxZELrxF9CH/jL7YJtH869r136wzkdigzBAbNR34lpXSYUur1x6rXdK8S
G9jAVnKRWlG/CxO1dD9NsL4Hm3pjFexFYs1GcHp2eDhjoLgnq61XlughYoeSOHSvE3PWwChjRddA
FYn+EcBAl/CeLN8PDfxeJyZQRmWzEGE+dvQevHyXBWpU52MP34Xe2uE2uFRRmHfbFuTgKzb5BLbY
wadfAor/HFzhVja9ESzMwcLuE8noX0Udv8freuur7lZxOdGho1PAcqub4aQbCa0bnY/dNvfasH7t
2DYBhpPzzT4U1O+TsVfvKZL+rTP8ZgPay8DaARG3MkWYzz1ruisUPaebKYQhR0JcPzyB5zRNCVes
75OS1F6RiLA0NrtUQBhA3309JHFVd30SRau7h1FD6yWu94pHLVp/gWmmqNShPBbdY70aZAy0Nzgk
KEPI1qoKQFjcB481SFK+O1459P/QfqkwHxZzxrH3XLPx2IvvZV/oS41nuBFG+eIKksdqsLlu+Xtp
1X9LjL/5hHvZF3wSh405xGQzhX3QSWy1li+AuI0yFQCHDoktveBD6deDREc1l+pmLlvcbseL2Vgy
cWn9UxjYNcw86KnXbI6G5RMhkz+d6mXgC8xK5bqcjNvWHz7u5ZlHwg+rRdiXBK2nX6NW++aQKpHu
y9eBFyE9Dxe4fImVGlIdAFYIC1jD/v7zJnPZTH4zVvsCtjcPreoXJBQd4IleoogSUcqci/8Ko459
3lDTeP7zX3pjT9gXs5mtwGRUhudz3VbnUFnzPZ4Cc6yARcluywFMMUK0Q5Bb9EJ7zYHZR57uYCM7
3VezW9GPm/YJTvAFEzWtp6B7ENbH7fPQ4Oy1hKaE1g/KUARVXSSTcl1VcjERPfj03UlSdphAccV4
3hn7M8CiTpCSOtaXRPdiwvqS05Uu5HkoC5loJz/FgXjndvvGnNmLCZtoon5skGGZBR9vW4D1sSR9
cezWuefPIVdMgsiYEDw1NT2SyeP/rHCReTn2SXdBH4cvbOR4hE86M/JjqfHemYRQ7L0WmTe3uV3U
hzZUq5F/CFFwjpo7Wi/zS90QU59aVag4CSCn/QwJuHjQa7OxWyQx2umr5vCPTlb0vn9qHGkfqlD0
BgaxevmgjVR+5rZ6dRfvY+GlqDmOKNT6dnmA5SR36VzMXZWhcNC12WSADXpngr5RIKaw3v4lGoG6
uAzhesWxzVURxMihdP+ojjCWQKuzRdfSyaaA0bGgz6gMuTvIYDr0qZWBPqaJhWn3r2+A7i5ZsgKt
2sT3+L/TeMJeeGym7UWUqywcRGIkymtqPJcEjbZBGqjyoP8H3esoOzrHUPSisjJOjOUdEDGnSpjo
WKy4l1LG9Szh8eHz3Akg/DTwwzcwsYRN7aGVstdSbsAAIui6ZDn8Sv5ceoMUJ+of/jFKBczdf/20
kYQ1+rysHCESi2CijTo60Wo4ODi7g6eHtrzcwinMC4WgF96Usn1RfVEfKnHTPW9uiyyKz+OEsddy
uKaKT2kUTu2x8GIvpuxhu+Ov04jNu9lQVETJ7KYbDjZP0r2WEg5lDUIh+D1Tf4K8AzzRBA4vMvvz
tLl8vt+ELnvRoxjhWzK1mDZs9A1LV9WCmEzQ+Sxvam7Df/78V944gv5P+rhNbhgX1HMtGeZP66wU
BSE6UO/Vi99IeOzFj6BEctfUOCaMiV5NtzYgh/qdv6UOnYPpVij+d+R33Y+aI4OJtnGEZ8d+2O74
aERFEUtuPO+r8UdVxK9GH4Qwwrb71xVnvaAR4uLbDhVs8Qhoc5ujpO8fW3F7kVvMmEbMinDG2UDd
CSaDK6t4fTo0LnuRmxr1OrdtQHNh4/lhUZX5FIuiev7z09+YtHt5G2VhtbWypBCV9M2WKlV2a4a+
kellAMh7PZYA3MvcAKOyKu4kfgMCy6QYyk/M9fzYxNkL3RomuavkTPOi6oqTrMrtKujZwbNmL3Qr
mmINbNCyvAir4Kxnv0NDpX9ws97L3HoQqjuvaVg+zaMektV55moO6qPl5L3QLUS2ePIknt/Hnrnf
uA81OJzmjh2U/1Jv/5OzAU1oDJSsWO6ZOYQgif09XjxI/zwz39jo/g3N/vNwvDnIMgYHzVK66jao
yzKhpgvfKdldJCS/2az3Cra5W9egnZGS9sdOu9R09Rim4BhtYIMR0bPzSKz5pmYy/fjzz3krkbOX
tRUFXNBcICgk+wGyAOU28jHZ0AHyzyU1dW87oevLfWVq7DlYi7CvwMFEgjCjhU/HxCHHFJxG3pI5
cW1Xd09WDPq2Liq/SRAtRssNuulQDv/z676xL+x1cqpS7uJ2SPOlDaY1CSG7+eJDkvCjH+QxWjjd
q+XGJnKx9hfsCnAnz4ZgZKnXtus7x/Eb82cPTCMV8zrHHc3dQuYrQ63+yNGeeWzP32vlmkVEIAf5
JAfrZMjAmZ9u2sGUx8KgPSht6ak0Q8fw9LlxCW1IeU+9g0J7utfKUQvlUBi1NAdLhV7TOiYfhYvf
67cJ31hZu3N8rlAvMWBr520fa+Ru2rr/2jrT1AlaY2yXMT8cj3lb0T00bQQ5ZbSaBvngOkx9WIHr
H2Km26EpRPbauVBORbUWEcmFAlfsxBSHE10/NeN7GPLfz1Gyl8/VusO+f5lFSxxXVzAVKDIFacXB
19/J57T1h0iO1Ee9UIhUsTDK8DGOKWnJXjznlaZFPhN28YuKptNW+Dxr9HCsAk/iy770n92/GVc5
hijC5xzHe4oSGJCcmh0qY5O9o2jjNdHoYFmb065uXyrY9SVRQbsvf9463/qo9NdX34Sqme78IA9N
NX9B1r66r1f9njPU7+NzslfOza1APqQbg1z2A/Tq6zC2XyLJiu+gYwxeMo1eYRNvlP5nXw3znEuQ
TQ9pbEm8W9klJXyr5iWAXHJBtQME0BRF4+n62LDtYvSFM82WagpyNnVVPjT8jLa3Y3EW2cvqtkkK
0ax9kNfGLp9ZWfHzTPh0OvTqe0Sa6SISRxqv3sio/Mvvgk2juxuQhmOP361jx1m7wgEEpwFS/s9T
NVq0pxLyeuzpl338PytNWTH3iED8HG7IzVkjZ4CiYX0MIE/2ijqK4z2IQuHnYwkxZgIb3xG+ko4f
3EH3grpmEyBaBdbPlyYosmhVCygr8TFJB9kr6iJu5Aj1UpBDBlD+6FXIUbc5mmgiez0dbKx4N3dF
ALTeOtws8EzKx6DyD2VqyJ6UFvEKt9B2wYf1+uiLMbT56epyVu/Myt+f80Ts1mvkNbIvNba5UgNa
mfhe3KzJ7EHZlJhqrF6QoQ3XYwtsL7BTbPQkiFE4yTa6XYOHsT3IYX5PM/V7fR3Z6+tcWQXwj/L8
HPH5utxRUkWPoWMbsPqUzzItbNQOJx9NKCQb/o1VD628vYytnnU9923r5yWs8h586uTdZJU5FKGS
vYbNRdEsfAn0Olhq8rEb4TzQbNtybHLtNWy21BK0sBJg98ia08DVDxjvuXem1hsn6J6gxocBzGeH
dVGwef45bk5/5lPznlfDW0/fnc9DK+hItCS50cxPYBjYpXHYviejgn3YZQX8/92S7G1FPRTWNeit
JFfw4zRQA8zdxhNwn6rGJlBZLcNplfBjufY3oHRTvtbzetGYeE22ORK6TxY8ZkhrARz7SzSOTknJ
NiQf+BLFJN1Mq+dTMbRhkcCJtoTKj7uwvHNxZ8sEmvqIZ/E0FH46Ruh0SpGts3EaDiKyMI4byioV
U022VK6Vv+RjVXVTWnVjt+WcztRexRLR2Mku3IqEwyDPAkNs2+68UQ2xyrY539ygJXU2t6YZe5vW
Fao5H4yEEfcVL5EROCnr4H1Wk5CHSelVhNxap0CzVXJ2ChXLobYfShiLfPUR5U3fewtjajyYzyol
dvHWVFfOr3/Smbk1HfVczokGX7B8isvRLxN/C0KW17j+LskCscsL1KzgOIXT0NCk8Otpu4k2hwkK
uzq0p3wq2gAksnpy5XDFI88vbmnvOZJqFHHcPYefWpVtvtuK17btL6oJbPErSdY6FjFck2pTv4IJ
X/+NDyeKU0yJCX4EpJiKByqaEGcar9Y6GbzJCxLt+wz382Icmhs7IROYrgA5+1fA79PhOgAytMMr
+kakQTTpFmFOGLzCjJFtqQeXwyitpBc8Ee6x+IOG9dQ1DCENv9oARZeZIHQtnh1h/nxvCKlQlEU2
sOQ31BttkZad9FkGu6H2r7JfqvYkvb6KwRgrg+lhrCH/Tf0tnuvThFjiUS41vL+CydHtyjkn5qRe
imI6gVZm3HmSA/kW1CocbuTCgFoj46Af1r5Qz3jDEnouUCWbl56t23OppleOoPS19sA/yoZ+w4rq
N2I+t53dnvTUsOdlG6fqRDYGsYqlle6Svqk8oJwDUOKSRocks1HofYyBm71qJtwmkOSIB5MOE9me
CLQk5KooJ2RMRh4u/KpRbUuywHBkhUAkK8ekVFuJOvLWhf1VGBh1DzPopv3MgGuOT/Ggpq/QSuoy
27awmr5VtC/KM12idjsPIhDkqSr0TM5rXxXVuUYdE5N29Jf2SRDJg2sKZ6sV7omNGbNVCB+6eu6t
ZcbQO+0lelzH6hQLararzkxrc01DjimJuStLcKinoIhTgf0dpXSv3vqkURGylEM1wmlqneJqSEvW
BwxCkGYhmYeb/4NydhRPSztUN4MQcf3XZmYSnbtI+9UtUzAcQTioRhS+TPhPhUTiDzKE/DHoqV5P
kcPXvRJW23vJthDf063VcDIb6+ePs2PEvnCOoUlrAwkvrBGN3e7ajXgvNqodgBAgy4ePcHQuddIB
adUleuk7H28PssWDmuCYmfEF6/wcC9su942ZYj/DxyzEKRhV9FfRtY192XDjLTIo3UR0DmLT30Wx
RS4SygjvFQ0QQZgquTbIapVlH2ekD+L65HtqvoPbE0q/ngb//1Z3po4fL36+2iSmpxfzTDmge2Jj
ZvzEMYQqY8JvPJBOoTK93azbmnQO1xWYqcCjP6zBEkePznDZTbogVKcLzXE4Lwoj/7Fw5cKuKCxx
x9uQ9c+q9k66nLdXXw74Li3AoEsmJJwDqiTk3YW62S0RESdmPQb7xXYN9Q0AzLLGJxPoCLLAa6x3
wgYBqj8Fmd39AD/sH2IVdrotISufv1aWtPa+0mW1XjdewJfxcjpEZZCwrjVIAwsFQanvikanazTN
Og2nIvwqOJKWJ8/X5i+/qJfMesh84PtfpDHTqW2KOFvLacoj0sO3fQKfPnTd94uEIKksHVJl6n+U
D4VgApsFqP4F/1aAsXemK3o+W/RjZeU84wop+jj1tS3TrZ5NgtsY/4g0hZe1C2TNaxzaH9vEW/BO
lq8G9mUkibCYH5ZADCkIVG0mUZVNG7UgHBQeP2HKKImhYArXbB3J20p585JaE3qPcCmFPHoUDsO6
dOj6TkafKZCDICFIIGG3VyZYUglDXBwBRp4iY2kG37YvOMHUzWo6kvqgKspEyvjere0kE1heBBlH
tXYGZc77tFj1SlhQvMJNiHwMmxAO67PXJ52P40YtBDu6r8qU6XF7GsZpfIFpk73tK+J/a3o1vtCo
L1JTli71WdQ9GaPxAxsvvqLB+q1doycL19FER0anLFRhBhIMSTApyU0DbRRk+GsEiHBVfQG8IXoM
5u67p0ukbDcNB4dqWZ5WjQaAMPbGTBVgsQx9geLUFF/VM1KhvIHkgNLiY1c1H2lTr6mQbMq9bnoe
SvedG5+cVnQB5i34kolXT+NNWHmY4b0u//amgid1Kz9WIXs1U/gII6rbOA6ns1nbR+fWeErc7Jc/
AcMh7sRtHX+pYiaRJQJHxs3zietBXDUjjJarHvUaOgxN6han/8bKDoPU1eZn1zkw0nyhbxCcmFOj
zJ2/CRxWsKl4YTCM/V7Y/pqS9bHRZk2DxmcP4dLkA3Mfa3QYXOOg8O+iULnzzIlJfCuWJ7tu84up
6y2pvEmkWGP2vqAYJ4XoI2nLujh3IW4yvrJRimBDfS30tj21KHPfRB6mbwlGdDYUXZP4EsTveTZb
PvXku5MhBm1RCY+bMemoPm8dSEAUcMWc9nR7CLyYorWpGGUCOd6UShKQ70Aq2R/K0h9gZtEUYpUx
9/voK7SO1dUYeACtwJj+SsE9NaERc1fh1vd1EjFQo7HQMDwTeVFlDMMRWC5g0o3lY1RUW5SIWMiX
WuJAm8JxSlTfmviEOXISsjOZ0oo8TL6qXtkwDvcu9Eg2a//MIjk8MIJgcpqaG45ALQ3Cuj/5YeXD
lksjRCIz+zqiyH1lWrUmzaCvcTPmd8WyPJTK+1wrwq6weE6B5NFpW6Yy0UXgkpX7JK0HdWOm4nMh
6zmlsGlP62AdkwYehahSVOXN4vvYuS39xlr7SoGwSXvIDptkCdbhhJrB9IpeTp11witlYpdyvIpq
7LTeJvwHwMaiRxoohoPCLV8dlO7ZrLoR3jg0TqZSmj51m12qdCNk/LuE7qLMfDt2Zbo0kcpgNNEm
E1CA2Fta/l2yVch8RcWsgTJHUpZz601DagKvuSJGzOmmijWhAefJirAgJW7+jrvkxKAxCkSYdGhG
byB9IcLAtWW95dXI2kzXtnVpPEdVSgy2xGAN5I2FH9P6gHbhMoEoMcx8mIRm9qLfBJKMoFmQ3pRF
oPKlK0yq2vI7mEt1AuaJBMYwCrI1svTzAHZZWm6wGMIfIZG76mlBLLD6jJ1jUw+3XNuHeYu/lK55
GLS+sXA7ugrjcqqe0Wsa3yEeZN3HFnwMHHJimb7BgnnZUn+l2mK19BCGzsvHXtZblQXFgMOB0z4G
kldUwUkjpVbezW6Mz+1kgvumarlK4E0UipQuK+sS5rUxbhoxRXyhsdck5QTMscFQ3BVw1PomzRqk
AyL/Jx6LKqGL7921TpxUGd0iABruPapHlbB5XE7KF9+sHG+6ZoKpRYMgrUbs9wjmPDsN3pb3o9aP
QD28TBS65bjXcTLOLhoStH2KdPZrXF7akqURj0ZMDT4iSvL9m1hGQ3DlmPaiZFj97ga3E6IhpeXb
PyVgM/la6HbIarPJE2xyhsQj7UbPc01LBK/o6UyFkPW5ZKxPbc0eBpTQEk+qJonIUJ9NNETPBEVB
2FnBc3QAVCtpCob/CzfdpNlajJ3uJ/9aleWYFThBberz2l0ZgnkKKCXl6MDT7d8NLQ1Jy0B2T4Wr
kCHhuIMl/RzrOCtWgASuDY/qD65e7Sm2a5E1LTh2w1Z2Lx3T9q5fhIVZVC3h5uD6rA3m8WyaCkEQ
ugjOAZJ2X1rSj1fYNdpTPPbtqcZ5ffLUWj7VQRx8DBBTIFTcvDb1oii+LtdOf4HXOIRq8M6F62nT
l9eWTeYD7mjzPQsCnIvCiXaCCWpLU1bPGOK5FOzTbKbh72UCs3WoO3JFatr4SdH20XWJQPwOAFma
luvgP416qXNaB2iQsZj4AbSYwJT3w5CMKw+SACxGk5Rt3/3lB7jSxm7+zNeYZ5WpeuR02uYG2s0K
XautfG4KoD3R3dcp/2SjwAuTsKqrn6Ncuk8oQ+o7s8yIjqNxvCFR22GKSTUlsQi869hRlS3V6t3Q
Yqqu26CLTsjQivqDWQZbneo2CiPs2NEKHRDwacXGpMrApi2eF151IsGynF7iTcEQlomgu4c0pfyy
FJP/jVOJsVOmaZ8pHQNcpD3jIfgPA1RJSfM1bFuTzfEluh51E7okaqfw2pdjeDvMsv/OJQr9uOcg
bsKtUpyKGHyuUYNB74Gud9dvLZ+uitG2CWkrPd2vFITUBHgpL53ENNepmjyH06nSBe47YRChBlDg
/kTXGPeXZZxv1q0VD8gGBK8XS5wExpcDJrOsF9gKGXkzr0HHE9OG5hmHjujTMBwhsQQnU0ZJG6Mv
US9Tl6/oDL3GFic+VSqqvwYNWWDm4N0XI0T4iWEObvRrgB2w6Jcoq8cYOyYb1vaMo3jp06q0Dx50
kxmC8PhvdN0O3QmzcqweakPRN3XpZ0qXAQkDiNQjHLkkfsA8+YGWzgVW8vGHfrOYt1u1nnho4y6p
th47nIpc9RlmgrdOw8BTTt1XS5FESNbZ91vwwqqengJWk49BRPv5ZW54u57hf8zQzlYHsAfqXLos
pf9hbTR24pAMpc3qxefoU1om8r2PzfZt8eRcJ1vXxR42tgJei0spcTMpPPlZ8XJDGoR60OHPvfTO
goaxS0bHxwdFRmWzRTDcBpEP4X4SSYCJkxkJoDPbPPjCQ4LWPxeDG7OoKmAKwyE5uN1IgzCGUP5X
h0Ak7ZuiPSnsLA/1TGp8n5HCZa0IZHQlWLHdFGgwfJ5RXTopyuZbbtQzFEjitldIGNXYExK0j9UO
cDkkcsC6GbIOoO5rFi01hqgk8kp3tcxxjlT3s9NTFpKtzUYm2bnydYheLZ/JpFg8e5q0aR8GFJlS
BMn1swlJfzb47xTplypbYMd7OQwNsgw+0d+RJp2/Q3Bo8nDQMqPjok8bNsyU9pO8Ro4N17sNeVSk
XiAI7rcLQ46bjxVIEFmkwvpTWfRDnUA6r/pU+f3zDCeFhM6z6xKgW8MzbPrceaixI8/B2Gc2COlJ
g9V7PVtLkgk7yiMXViVQDmOGj81SJaAh0joLsMlmIymC64IZ/g+0o/wKgVJ8Xfe4OOKBH1mNVwLH
3mSIAPkpsOUz7q3kbGobfQwj8Ri1vfzqufZ/nH3bkqU4luWvtOU71UggAWNd9QCcmx+/X8Ij/AWL
cPcAJCFAIIT4m/mW+bFZpzpnujJmamoszcrKLNLdzwWQtPe67a82FuBflCxZxyeER6nqGdPGxAk5
UWrO1YohqblAfDHKvrgtYMNAsxOHJD03cyQKkWDyWU8ddkGH7FIgd/oG6S9dThOxFLOF2HGVrYeL
3MofCyN9MWE2wDmgM93LIK72XMDxMc7V8K2eBArqFdNb2qBm5UYau0O44/Sgu4ndDziDXzBmELFf
Y+SOIwVQsbnqmJimvRWm6eBRR3DTqpbnLSZhHkNphj08VlctBtu/DmO70yg+L9WYzLd24jui0bHP
4BKw+8sSbRNDs9U+qCExBUYnN7u1IR+c1/wwazwiLR2PYqVZTiOUYGRTyw7xqj83hM9+T9FUXPEY
09NiKVU+sFDvwCaYO2KSg5BsLUzSffNjsFy01+OeERoVqmdtHljvdkpES1nN+FqhiPwByDw5yczf
e5RcBzM12HSj/pzE8bvvnD30bXoXJg7foB7ubctukxiNomMLYCMefKszFh7iTABVRUTg7TLyDsAI
IO5cmvpQBRQmnNTCjwMP67PT0S2JLgUUE6RAenO3g0rpKw9alJSpfIuWdC7InPxoRb+UFMPEb+NQ
OqySacrFtNmvClFiu8TDgdVKWjjfs8LBgXTwWsui7pFq26wpkkSjTd2gPsE9xeGAQfRb2O0AA6Dq
6hl6CUQC4ubMAQL+w3pf+TUtOgPf2YDU6gsuSvK+M/RVBOF4Fbq0LWdOdY76wUOzIr6ZsQbStEq2
m3R8NywSZanQz2QdXrM+6VExjKJYaqqgCaz1fjHK7LSs3lQoISrm8W5B0uRtTTGqMVjIg8HYmYcq
5nbXLAsquEaKXCuMaYtMug/qNSsxkD49tqMieUPEN1ENbJ9wt0YFy6rgleMmAKpemmeEB58sbnee
BZAA45HnexJX2A+Gvism2o57pJM/pqC9J1F3+dYsXuMMV+mVxcy0+zCTWaF0iC2JLXBArU0/nibM
jz+P2ch2DavRHvUGQWtuAm1YEToVTI72WgTSDjlH+s9XVDtvqFnl1RQJfztENih44P0Zbqfmnozj
hPNv3vDlgBT3Jg8ci24BssobW0evxqXqbo7qZL1gxXr9OkIPUDiqK3xwGd0i883lC5QwOZQey9sq
WvhfEjHiUs2w8jgHsHrqhIuuuirDubxArBwA8mqSe1ZjxsBhRd4EXNSzFQIoeLU8RM029ftVyIl+
1O1miqBPI3qlmbO0EBWwvbyiqHVy3pKsv+1c65rrOJhoju6vK3FnDZYgzlz5dplC0pzmKMGQYQSV
a/K0hJn44Su9JK9xdikvcqdYettr4k9eJPWCMgUH4NvcqYVeAUdfkgKWpMsChuhzH2Ca6gbzsk1i
1LJ9OJQxWdCOXuC4L7y3iSlxfsVQ4LGAXTckNOKpShKlHyMERa77ta6H6h4jhIeDDQR65GiSaDVt
t4zRTbsxc1WlEF1jIbD7MLShzTNQRc3DCiuiBlLnupsxjo09eEpmU06j6eursN3m4UmHFueskt6a
wwQDhsjlStfq21TFxOwAgYJfUfP4AqELRUdzqbLyVRBMWhtRCfQP4UQZHI7w5d0h5AkRnTk4HbdP
EoCtH9OMue/ntQ2mraw95h7nTbDZ5SeRGw5hrBHu9mnbmpcpy+qjrVT/KKN+689pMom7GqcSFgZn
zXiaA9M+275G8x9nPn5Ou44/Ger67VAvl+qibhNE+2I1AhMd+egwFxfR8jE6ujWL7zs+kztxiZ7f
G171gN/ntffI64PO/pQ0sZA3OLtHeaQDUoxPHW3JEc8XTi+9QIkk2m65U8AL3nsyi2vYEgcwWorA
uIAJ7WmKEa1eYvAB+qUmt1xTgQkPSoiy61mljxF2C4Ck0Iof8bbsyaGTiU4Wua7RIeC8v6dsQpRM
bysPo/sluRg7VDV+IAl2fhawhz2ataNrWQ+4Q+D4jfmYmQ2DEm03De4xdj05dpIkwIj6mD2ZuNbi
p9M98k9QOmKOToVEtCmvcOlVUSUuwuDaFRzEKLraoVIbqq+t7XVzIzEDOC4z045YJk1g9FkHUlxl
4yivFXIgwx2mqAw2xxSwit8nfFoKFc5DdDsEsZlL3+hsKIag+YhAesgiIpUYdpjK3jxmjEdwS4/S
H9HIUpJbRgH4WJMhQ1/hcMvB1cifNaFgRZpscCVw7c2VlZPrT+tN8gQTJPV7ATLuipFGBT87Avx4
12STgUm6Fe0hgRH7SqLLHS9CpvRLqME1Xvt29q4YopXM771vOa3zVAhnbgO79cGJbzyMHiTbWLNz
Gml5+64b6BX26mS5Gmpk0OUZcUYXHlmVrFh5lNzjZjAJriUcUYioFE5chGikpuwEe8TcGSOx0TUE
CAPZYsBrdO6Plo+LLiRqMQiTRle14jzHFQ8/QmDKfN97W6eX3E2ErL4zkB7yDPJkjB6CAAhQ2cxU
qXutNlCEK86eA9d89pfv0ezZphPE/MUh9k5hZKQLjmnmXyAp9a/Iie9u0sWle9ttywsECQCwJxze
Z5+wqS9g42tdHuhKY9RPvNAfGiXj4wCu7HlYbJedVDssaO9JmISPhpnpJvBs6Eqs2eYT92D76kTK
kiPjQYCkR73qggYyvrOr8A9qBc/edOgu86ATaCVoF0XtKZAVsCZg+02HChWATdkRkXzJyGTvUPxH
96CFKpk3rbACWaBLNr5Gw9qmhck2XRUcEO6l2KiX6ZOQdQn2EWkx5jSbafbQCLsdEnQGGLzdwK/U
KSdvecZAIJBt3IeO+Qi75poC2m8IGYpQMBWcZpKQFrTtOFEJiGWQwavmC8W96xGHitm8Nq2uwSZ3
9t4bkgC13ywP31vWt28ZAN/ruVqSoMgQfhGfB01XqPuBW4tiBYQESlGk9Av6uMnsvBLseQ74dPLo
gP0h4SL7EvUObS2yk4aTr7eu+xSI5UTsszYXsheswDFcww09lt8kCuGU1c/tGJm8IkHY7DZ+iUEe
FjDz+eKq6QnxWtv3DP9f5VvNbJRH8HV/eNmE+jDPeGp3C8rUxwEoBHo12ZrcBxI+b8/WkVzV2MOw
BfgUkNiAfVrsEHWtwkIJP0Y5RIN9e9QL80/O1dmPTkiU75q6+Ql1aPNEKoULUdlVw5AIIva9g2qk
zSWOgwl8fJhmO6QAortjMSgXVVf9qXLw9Oex8v09OvrtbNiWnJ2KkFWH8SeS0VKNUbUV/aDIJ7xQ
rN5TNzQSExu80gWDkPyj6fT8TvuBjhd6XdvTBjT1c9SVqHakAyS9nwg6WCDNHc7efpIhjtp4JY9K
jwCuSTKYoQSf3stCZxzbRRcFOJo2MPYVkOo2W/I6qLJXAHN1fa4l9g/AUX1QH6GnG6H7bB1BYz/W
6qflYvwh+w1HANjA9WMZQVkWLBzcA229S69xeILNIHMHNjBqSYQ6dnanIOjYjXF9Y6+MISIumqDD
iJ1p9uCOiODiZQBDR/FEQ/l4QMQn2XZ9qKYPBuTzPeiSqDtnyH+uSj81wI2DVmMPB8BaN4cwQjBx
kSmQ2gXWLInLWoMOQxm5tS+dirvvs16G8GrrKpnuK5X2H2DqlyTfbKaKSKb049J+ZAUk+N1SDH3l
7sJ5rmQxMThDCxDp2OvDav7CO+gv9qNKbXeobIBjOWbVgEzkjQMEDkB2o9pK4CUt69B1cmcQBBft
Vg0AbIfqvPu2gmbOsbvEYLWnbtinTDrstGLVt9iEg3PoAjC66bL+AG6c9QWJ7QZgMqyGJ4wdxRMz
TmGAS+oWHh4MmeCndixIaoBxakqfW0QPsBM22YjlhAcz1NikFS+Js+EXEwRWvScjlBwwJGzbBNhC
Vrrc1gnmb9sN6c021YsryVjNt6zJlh8bsIOt8K32ZN8bhw5Rr2oGQewY8s83DPMp4CEjwfVqwxXt
L3Ck/aytPzuDP70DdgXYHrY1kR61UL2+lvj4HruiwIqYxMXOlgZVi4JG48lAX76uGDnhAkyvXFBn
avTZiCn6FGmAJmyc4rXLgzUjbK/TTH/YigEOCJFxE5fx1i3PII9dtA8buSz7S7ZOXQZbYqGQifTw
BVHG9XaoYFl9r5dQ21zyzNDdMqN4KxBUqdWDIu0EXkK2QP4CAVACj7XUwGTUCHEvbsXNJEl7PcQd
ZO6h5JXPJwKb2WnahmkGPTKibt8WF427tNHqC9ZHGD4vqac9rlNq0nJF+00LRmkPQQnajNdUbyQ7
zi5EiFSboqLJK9jyzOPqt3hGNSrd8JMMnc/2eAvzFZsbJmM3QoGzGrsxhiwjqV2yQyp93+VICWgT
KHiYiPcEDLQtgF/071Pk6Lqb8CQsObBcTMcIHZisXVzPvC+bgOOyzsmmULQnm3+vSR2xGzWiaUP7
OczbBZriq71NALufMw0WrFgjKuedqkF4HEJfDXcO3uyXtGouWSDzHH+TaE+n/QRVyFKOamB9adGF
hK9IqpunB9J7l5yb0cWwJQOkjdk+mGuP3luPcfcCelzjvww87T6CpOnDW7AAqdv7AD7UHhUp/FM5
cAEcTEhV0ulrK1FGQHGCYNQr5XG6lBjSFqPRT6H3KHiNg+a2AxEegA9pg7lgkAHWN14E2DgjFYxP
sdLxt56u9g1CUHfMZN8k+HpbDy0Bpd1ycqSLVeF9l1yIOZ/S90Z0S4QTfkZFt6HawxU6RK0kZsvn
cEu7nd4kTUuckxc+Qo33mIs5Pre6AeUdRHS8NUGLD837tmmACS/2yxjUyCscV/PFcxq1JcaZmO2U
1t3wda2TuC/qcG22AjccWykGsfMVJXpHXYEoE4jKwsXWKPcchiM9JCQJh7uW6XQ5euzg2S6Y254U
OAGGm1SLNM05rJ0fwGJcVSQoyQEACDNOl1lB8VRSuw7ztdWivRNbwoLcGYrm12G7LbFF6e2Mcx/P
M0OzOOeCAzCGnC97dFCny8IOSdgWrYLTIe/XDfBVH6FWvcq0CAFM+6Ubr+hk0Q6i9cS2m27DqnJg
SIgr7Ac82h0JYvgT1aRu4sUrf6iRl6q/zgJc3gnsIQ6VBHoknwOJJXqXptUSXiZtLKrcYkXI7YJr
gXjuioosD9NxXl6sReaAztsMWVU4NgRv7jFKpIYWr57nZyRNkYchjeS9TBv3HZcKZTGDbcCeUusb
iUph4N8hIowgU+Bs9vBFTwPfgQvNMEbMR9WnMtyHhVubhhUADZI3ktUe9KjUK5adDLbrKV7Ga88E
6BNul3bXU0nfDFX+KUw6ob8QA9ruOGUVXhIYY2KOLsQI8Z+pFQpG4wq3bTeFVvNzHWqy3qVtaH5a
Zvx7KvulgsLp0qcH2Avqve0pXSG3C6Uq5ySiZRV2td4FCJv5mZIYvDef4iHIcdCG3yAd3PAZO8Ex
vtxWti4wRDE+elFhPhdP5CGN2E+9OkySWXgQDhjHHODQiybkkeQRYh6iUkLrMdxX85SKG4rlzXcq
o/UrZtL043NqKyDoGkMZWSnDODqjAhvDR0hlUOXmlWfNT1cN/W2dwMRRbqbGOac39RoucdQXjV+7
YKdN458SaAcWfIka3Uld96LbxRiFWZc02lhSDLzdsCOMUdNjXB/TJneaA/IkOKeanIAfZYCkeV+d
5jmQ30KQlmtup1ESwFfOIiJmFuO6M00IUsdhNZ7bMMzWnZjT6IY3o3o1A0VRH06g6WmYVBsEfx6s
kNvgRS4YWpanSkw+OolgaiqwO2NVHSF02VC1JYSChq7BSb7DX9EDR87wOBex2Vh0JfvLt0Cbrx67
NeAPYyaBObII9yesRNkL2oJhn5b0NAiIxpD6NI+4DEBXdxioPjmc4VFigHKtkTzKwMoblFyz2y9I
6k7xITPyHlWsfR5MXwG/WAMDYC+cgj3OnVbvVRYrCBYGGIh24KnT12apDWj6JBlRiiHncwQhytRb
MIT2ixoukBJk350+6mbTDYahDIAmxZS2Zp+RxZh9Y4OkLSNwCTV0K5HCwTdz8wz/AbSljZjM5bqj
zX9WaTM+eYth9g8Vi7CsU47hWbmI4brLG8hJdMmzsf1E3TZj9lo04vLPrEG5nvIGrTYQQ+p32COA
6jepFECEpyB+Q+Uag8aqWobYu1SRLxXKrhbwIZkjIKwDVfttTtZbjYHropgWOn130EO+VjYiHfCN
aC5jDJqMi3EZMSGip5WcS9lq1Ch+7S3IL7SQ2IkciV6SYAZoXMvB3lxGZIsDeqV6wrhv8M17MHNb
f9VoY9cSHE8M8lENcXgkqB1FyXxwSYHf1PizsU3yuHA0o5AipEhB7/SGlw0ig4u/UdVkBatEfAow
HWA8Z9LzIqvhmdrNYw8UzsFw3ZVTWtPPQKr1aZuaCXomQ/qttFCffqp46fpi5AxTDyPWAECz21ph
QG0W2Aki2G0ClEJUe9dASHy59Fy9y0BOb9WQYCGFC4P4CpEoZ4jctNpNKV9/tpOZFlReAwJZJl/1
N7JSES0COwakzDBMadlHNOnHXb0EPQo1FC18D4BrnfbtkimNJn9LhoML13EFvRqZDHb9Xie3VTpV
7XXTztiVqO7YCtowHmpw1LKTGFrqtsceMUjtrU31QEEkxXTdh1JkM07oS6ndMVvHxYyAj/5LB/Xo
+i/ssv9MU/6LNaqyjOAbZRczxLCiwoZm/Uec6unzzzkFfvFa+GBb1zUESzGTrbvEMS3X3dpH/8J5
9Xe3+f9FsP5rsCgc8xio6dvwwCsUrKegxio9zBmkADlGmzVj2UUx6lK0wP4HmunhnYwqNmXbYSjp
vkGL1e1wvuvktLKA/zmz2a9xpGAR2z6B6habCGTRbaN8ScS/mtPxT7wr/BdHFYp/KlMGxGTUcfdV
dG78sQIy3/J4Hgfk4ZARcNOfunW/xpPWzZhInUXbgbi1PvtAYd3Fhj79uVdnfzRvkTByiPgz24F6
mDBZtISnMOzbP+fD+DX8NNNtWFNMrj54MYS7cCZ6jwFg5M+Zen5NOVUm68NU4bP3JOsQ+cjjhGIK
j2j+hcX/n6zJX1NOg8uIRZM4fwBh/yNUS25H/fDnLvsvyx19RtRjHup2wFL8JrJsh0nS/Z98YH5Z
68NoLaSxFwJQcoW5nJTs8DX6P5XEQX/NN12hqmBDKLYDpv+Jc1+PZj9u8Z8bUUN/TTeV26BaFBj+
ME6m/eCDUXcm6pvfhyP8+/v63+rP/v4/t6Tpb/+Bf7/3gzctdDu//PNvN+27gSvl5/wflz/737/2
xz/623Pf4X+//sof/gIv/Psbl9/n73/4BwhuQOQP9tP4x8/Jqvnvr46PePnN/98f/tvn31/l2Q+f
f/3tHTXAfHk17F76t99/dPr46280xh707//4+r//8PZ7h7972X58ynaa/8d//z//6vP7NP/1tyT6
CyxIUC1hfneIYOyLCdV9Xn7C2F+yLGUsxMSvMMrCy0LQsCE0f/0tZn9h+A84mJDTExJysSpNvb38
KEr+QlICER+HYhPOerji/ten+8MN+q8b9m/advd9q+cJn+YPViieIQ0B74y3AoyNT/jrNJF5anja
RKo5dhdQB6Le8bAGozvUiUc+HDrpZ1dH9v4fLtHvH+If3/SPFunLm3J8aXS0MUPnwn4NZIrmJUuQ
sNUeue34Vo5LRsZym/nmAbHICvGoGVE3MqI1B0IHESQGMqiV/IvN84+uwv/8FBRGeFSpMe5y8st6
hqwSw8NVKI4oUU8tErkqikap3tCeA89/6+j2nGX0/f/91Qn/+3Cc/zrML++b0CihPAnTkDDya/5F
a3wABHXqDwFW5Itl07VP4Z58XFgMOVgHOfUDn0E8nitu2EfbD1NcwgvXFwlBYwvofvXv8LK4+G1B
d/Nai2Rwx1ZsEX9BtJVgYLcx5BPYMfqpY8MEVU9MckuvQU0gGXjcdBkNnb5dMkgpMFEtq3uIN8Cd
Rex2nGQEhREJV1oiV7J356pF6njgbfSq43Ao2ODTHrl0mSlx70Yo+LoMgleBCQ4uhxA3hh4SWikJ
Gf8MkxVXVL6AudafcpAdTpEgLiC4O20X0FNbV39mPKxy3kXqGABZL8VQZwe6yfshs/eZa16lhyQ4
UXPw4NeoQlpuNT+ZdR1PntAB42gheuBchz/VBdr1i35KjeNPdayCIzqNuaAhseVS4U1EIuh+27Q8
JKMH/L5ud3zcHAOeZr+R0fxA7/c1UNAYOdieDhieBqcLGNycIkwf3rzgJ6gbaITqNEDpvdAOfAgA
iisIfvmP2adX0PRl5djgK2LamP4cUs7e4eEGSIf5SOHjUsevXSLMLgui88oGK/Yu4BnftSMsbRDP
8/ZoFbb/Gwvh7N1FTI7onmU8EGhyP7dxmKeTy3i85o2FYKH02VCre7sGmDkGcx29E3ZhP3sFCgjX
HaDxGb/s7hzUC6SoGg9oGV1+/HW9pCOi97IiucoS65K7hnVQis0SWqx86HUQf4OYWILrqGw3PtJ2
c+aJ4UatR4WEvx82C6blZoS+0+cMusQrLmMPp0aml3mHFjRMi1X7bi22FVMtjkjGSW6CtRd1wVq7
2nNts/m5gg7yEWIUuAFJAI1egXiE5kTQcNa7hoIFBLrUduhrUkH1IUH8FcuHEaQghfktOsJYk+nT
usD0tpdmJO8ZVNwvatM+3CNZAZxv2puUFINbWFiQxSpo/nsxEn1TjQTCAJcCdcyjuIXXIu2ajZVx
LP3yA71XR7scqTRqZ+WYNrkeLdtXQE9NLhxzauebfniUczywEuGG+i3B/gpiTUAbsKtg7UNSAkxv
j5ZXc3AChk6G52UOvToPq+dLASjagKS3M1goCE8R1pYYwDUFWFcfFyJtuN6vs+hraN341F9RfONn
l0H/nc82gHK5Q1ReWKqY1/QEzoo4ELqZHJ/aGkOH99Fgon0vOLjXBmqDi4kP5MfVDMEjatA5QkVH
kLN9l/T1EuMDwAuXI3MDDso0FHTeLRQ21MKkEIF9g1GdT9fwRmYvK4e47GndMjjMWkHTZ1BZ7svc
8+gJKq11vBXarqqM+AgEoW9akGSQabfyG1Y1HIa1hNbgFV7LxexboMIin0yTZtAIRPpGaJWinxTU
wz0AsIE/Ra5a2o854vjTi2c3ucIRGZldjIEFYJXCeDrBdIcE+DrB1KcSOmyqSt4By3iuDPXvsCcM
zdkYjEEsuhH6bdh7I1rl8EIbl5Mm2/ZCOXeOJt08srVzAK8RcAqKH7FBILAHo9+Rtkd8qcMqgmsA
qpE2RwFhX6BeMOmuE9Q+gX+toTwgYtMnDISSHKonwIJnrNyounatQbsOD+r2CGmDU4D/a0j2WwMy
GYKGBdJRyfqF7DZWQSa/oK//zMKOIXHJNOSuGhlbDkGs2FZ6bEPvwNasxOxFl70RLTzSo6s2fR4o
47fhmiwLkP9KQgCZjQ+XbHIo8zl8lDuMpM2+ojJBPEhVZQYqRrheYI2wU3WG4Y+vR+kAXZREyRFJ
Wz7BMOtIZQ89SaYp52HWrMWgxzBveLJ+V8oMc+4n1ewCCa1HvoRoDpIkDZ4Z2eh9oEMU3E3cNGcJ
QUwDHBme4TxiHvaBsW152UOrdAyXKQMoKWjDr5jyqzmAYVrtgzLYKG7IIN12g7Ex0HABRWgAsYIc
dAXlF4OOd1odgjHpIW70QQvKj0fIuvYzMChomAeL2HWh/b1kargL5h6q7n4YInVicZjhtAg5VH90
xYNUNm7aBGydNOoPtrVuLWYwzm6H47i6a0Rors3Sm/p+9m0FcjOO24PBB3nDZlrfZWMQA54eQYaz
LoQ92czT17jfTiOcYxD51jjUIFSc9dcBBOmQMzwuZ74Yzgu2tP2zqKMBeHgViFMGLBP+Hx3ctQtd
zBFji0Y8FwjDMYfakvRxtgMA4BX7vYrCawpf6C2iw4flNbv4bgBAQeGyn9PevsBWFtwPawiS3QC9
ubeukpD3Nw2iPhzUyBoKI1j5Doj+Q2oChXoOfKq3SuXtJSYfhyyqISkTaq/DZgYgNo4+iHcOAHZ2
iEGtT+UyVEBnK68+mMLxUSq1wTHNsOMEhY7Tuj0BtkOweQicBV7AgcHBzuelcKmkQJNVkN6OxK+P
2Whbc05TI5u9W+ZohuYUsOZVH0Pl3nsM4SmEIsbc9KrfwI5rk1awyRE1naaVApnGDe8/7Bou16kI
/ArpjsPAm42MIMMi8MC7cbLJ90HOzQAOeoPQhCiyhbdgEKtPxKuE3dkiVjGF+oywac8Ngpn2AKVq
h+2CuE/hl1pcq7BW9XGBZdKCZUFVm/uGQPAKp4OCL8eoupDcfWqo5/Jlssv7nLC7ZiDBubep2dFo
SN8ycIjUk9c5jnYZC+Yr2NQgNKZWlVNm5r3kAwQoZL5yFeTzZEbaSA6FE/LdErVe6FCOczIMNOJZ
VDOI6w3U8fcUSzh3WWR/0iarrqRr9GlwoAGW9JJ6Ng/AoUc3gF+YyW2kQcvypDOlh3XmBaEg8ltN
+FLnOBSjMzKLaHLRecrruFHkY27A+AQICrkashHHdxtB45CJ9i2BJPhFsOHRmZQmeSfXYN9VKBwc
WR63bLpFlar346Cuqyh662OI4eEix4oLBph24IMsrc1gW/Q1tEExONixneuDov5qnJbwaOs6KT0P
0QMssz824dyek5kI8KVBB9oLaV9tGqhblcKhhFzXcp6E2cdh+ogUa5QFE7Y5XrdFSrObEczRRfoL
cZY+yKYe9t6PDHiuPtouOS4xO8d2lYB93Nc0iqvbvnVzrntoWuMZ2z2sp2IXrSa76ZCTuSdLshyx
PfyE6UEeWGLepjor51qAMUiyL+EImxT3YrfCJ3gnq6nbQT5/hd+prvxkhveayq/o68MCrRo9SN+c
U0aPpgHpmnUPqJp7yHrChwrajDgL2BESQoQqACmtLsLcq81nNsdsAQrXrWxz5iE6xocoMtvyK5BO
pmg7cT8QpGI3cx/c4A5WgI+JeGy2CNLGEaJIqLRddTMLKsu4NbdgvuIykBr6rH7LdoLBvbUJ/ZC5
BAs8rJsBLqU6fIfTOztuAG5/0m0U34dQpjeKzd/FqLOHaCDkvGJx7LNMyyuE0T9IEfTlMsH9uYrk
FoN4mmINluX7EvX1yzRXTzWIt8d4dgW8LJg2G2ewqF82Yvh5YKK5IOk5YwhYXKNc9Kwu2qz+hEyt
5IYexjFa2tIO23CYhbuleHomkYS34ex+VBjS3abkNq0wtLmPku996u5MnJ2gSDlVMhwOUZzJmyz8
SMHPTAQ5GF3QHAdiQbRwnHOQTl1NTSCLJO5uOV9CWKDJKwoZaPQv8w2Rdbbyr7NJvgiXkh2Eb5gS
Uw3Axet1Z3V8OYWQFQm7mfXz/2TvTJYjR7L1/CoyrYU2ONwxLW9giIEMTskcmBsYk5XpmOf5tfQI
ejF90dW6t6pb6mu90EJmWtSmqkjGADjcz/n+79zJxiHKbGG/kGUlX1RVNXeWp5633X1B0MwwC6wi
hG5r74e9wNQtzubGntfdcYlOr05f3LumvG9h4SitG8G25Ndaqiryi5bRAmYlaWLY23kgCXiGSJWR
nPVLaczxNM5byBzc2PTFDV4surkJSr1clN8f6Ta/GNZ2RDlUnwY16TtTdu4HnfL0m7fM+lXL3mEb
6ZffttpFeOCuZQtl6aqHNL3pLNqe9mrliOfScIvIwMNKmELuYOpZzyI21EeUiIyJkVn2pQI8iRFf
e7Sm54QIh1nEyb58Kedqj1q/bS9YjS+NCRfKnml6xuntXpZ0fzV9wzuZTee+rYLgr9NTFmhd0mIA
z+MtynRRXcGBUpb8/84i7rqWkpmtxqd+nfxfzZZW73trftpAFl5JN/LpIguAQcgQH6TOa+8K/TLn
S8ISRglyZ0wrHddxRS2UNeFWJF9yq7/rzCwj3JK7JCrq5RbJVBQKtm103rTlJOA3fn8nvYrjWEvn
FRtFdq2mPouNCUMnXwzgRrMeGJhtRq4zhRjICECCsfJEbnDoy1o8CjryQAUj40obIzlmPgkhY1IZ
jIuQkGDbXl/ElkgkJrUxv7u+Hp9z3cpHvKVEDtSYHJSk9YmKpovHNb/jCJrRqVqNV+KNdcFZprZ/
uO76TFjVf1d2u9N7q2m34wZIW49ACLvgma7TdKaJfmkEyeShL8fzCg0TmH1nf3X5kq8AhXnQuGN9
TY12qoLa9WhESV3FYjOmY+c5BfYNPb5CDt2jJyWRXYDD9aKgRYxO8bLvSfHSAyNfnMoJGaLi0Z+l
kHEA7HQepZydU4UJJaC9nHNjJvUd2uOvY7eOv4aJvYNVMHAl3TFDsMThg4JjJQyeDdcqcz6YUJcc
5sY8u6M61SZ60TaPYZ/8GhKR9Hbi7+0FPpL8f83FOgBb7yETYKqV8oKkecmog8L/lNrzOjBfCrRg
fVLSxEl0hlsEtTis6F6dl2yctZ9FzAtO1XbksNZvQyg00oTI7AdaLofBcguMf1lnDyTBbzFCHSzV
5lQ5Ahr0sqCxJTAuPDZzXn949N1mB+CxtEn4r+uYOhGQjdN6sSkpKfIkH5ollXE+arPZPsQitP+k
hu7zuNTDHGVWZsMN5EQNFu9KBHzCgWHacz89+61gI1qW/pBuHJqyZna/YReyqv69mEgY16e1dQdn
PPvl1HvsjiDqsypuHVvJ9bjvtpiT4+zIyrMP3SSZIRFb3aCz8rI6GxGMKQThNXcmHnnjKo045Xzh
XXMGNIIPM/vyux7aBKu0smJJA7M50FXw4r3JRQhvbAck24aAZNfRr6wPnrgjRCAW7b7L5wwjnRSR
AriJXbUu6C2qii1086tp5zZmWpRGo9R9FnUbYfdoSL40j/1kXPLONKIc3pTMo+I0u+ego7gQWF6I
+iZ8h2+rR4ygA09h74FFnfgvcXxZltUhF7OYg0ku3cHxzW+VPVQXbsU+1mnhPmcSaGbZBw6QU5mf
moW0PXSCh4nDxHQB1dcBlDp3kHTZeNo7k/sJRVZAksvkMDY+Z9MgeTvD2n719pzAYzL2WhLAVU5E
wI6D0yqM/NFH/fImjASMMXGKuENvgSKmMxwo8jXL6tC0BNerHqDKQoMaJlkU5BPgsl3KYRiwwljJ
drlsJITfWucl5SFLrFXPIf1g+TXNgOBDiIz0YvHVhvlYMqzXy3xO00v52WxyF5K8X+87WtdhuW8P
66CK8zj1P7vKIe95S+b0c4wXcgzJ90TpujFxoCZZjv88Bc1r9me1E2lrhl4/1kk/fjZSMzD6UsUQ
4+lDIThyHNir/hLGpovDgMbovh9ncW8YxkuWSUIIgvDxwDIUL2V6BcQ04l7IsBdmfSnTsmQcGfva
Q9OXbkiig+KWgf7lhXOufTA7QhraHLZPnVydd8OA5WdUqzwPswPXu2hxrB1juhC5/NpKGCYx3ZDO
fvvsVPt1sxGc0my3+qOZd89yGXjIY866J0LzC1ayDsZRN+fRVV1UDN5wVmo75eA9z82ivSDjVn9M
s845MxXW4jzebmNkNA0HbVdK4zqhhCKLSlXjKVncMYXcGeRX6jVJJIXZnYwKaCdVJtOiEPQEUrnJ
KxvF/Ow42W0OldE8dbP14ihzjphuWz03vuWeBTaFS4k6Afi8yezQdqo2NLRTxZnMdOAazAjy8nLk
ejZmral5pi6EDFAEG+09uVit8o4MCltgM3wmWS7JlN3rYsC5o3P7E/wF82vNIef9gYsQC2jwQ6T9
/GbabvtlL/gRO8ckf3AFxbzIXoprY7j2UzWxGcZSALCHaOiwbIYf+FlKmh/YndQ+NbqwMtv8iMOX
o8giULlbXdQ6Xdz74/hjMtV2WCjfnvKp4WQAghwCwC+B4Hz4W8754i6fdB1Opp0eR5PzB5FJkyxN
UsaGv7P4EyP6ynHdLrxDWmkbemSj0JuGoq4H81QUwgHSXFPJHZOQN3fb4YFIUn/v8/pfKWwQc+Z4
/310KFMGtl6/2FhYiHlPIwekrtSxXleehSmTtPE+rSdcG+eZWcaXhIRzgsFOG182s975dN0mGmAX
A3ff1XFYO8ZtJjAeo1LT53Hg5CuLTPxm7f0vPXjVifpxbYfwP/OnVtsvm6n7YNyLDVWWi3al2eV5
GQ2WfoetRL0k1Pg2jT5BlhEDTL7RgmgOxd6RiduQWDCKcWIXxxPYy5h51TWzdV8N435K8GbRzhyt
cMRffu5Lk8CJa0+Pq5YOygfmhFO1879sOsse3N7+iRKhfpKZKskKCLYheA0+2nmc41Ia/cNcrmuY
m8MeEcxdD/Zo6pNFf+SZkP63Ne+PVmmE003mYnv6olJvQy0Dw5wgdeDaql/soazP02QbIhIMEKgP
/bL1MWeehFMPsyIOtTd2L6PBaMm+c+tozbr0NBTML8CQ9VZZ/Xr2Ky+9p2DqhaiCMNnYRftEqKwI
9s4HMLq1/mOD0Lq/Eb0O7JRdIGPLUcPAt8kfjmVDCPZCM1urwUR80H4z/EYdav8oGB926d1ZMMGv
3Nj3WDDr6TBFiYM0KW+M+WyURvFgUruqeMCP6Ss1gDomQ2zBGLb2ue+n+0pU1R1FxwZhijplI1aA
LF2uvSMgK5f05KbGdh67YX3Kkyw91VuivzIZF/a6b7ySHPou2hltiuM+b/gG2ZCWLKfNNmdkEIdz
xTrarRZxCLcOkrz/POnOjRk6Ob6BFT9skzmdsK8dexSXL5yCn1dz4YpO7R1L9FSawxXLVfujs4DF
YK4FeKSsraGIHdfPY37c/E75YJi/gwQza5JNSHui6u+eOzMxCDkCDQQbe3VxxxxQeXEIfemz7RKk
+lb4kG8umX6ja/VvbCy298n2eWYRR9MkBK0KDAsScVq/MgWYY/h6TwVkuCG9jj7UeXvfSLuMPFsN
B7LUbIQ3SXQO1rQ0H9OGbXDs+mnY2cLlgGNh1kO7XLK7N38wtgkKzB/dn5sEXiNdtoZUNEnRw1K8
JpOvLi6hzXjKJWo4YEL7OcF/FYCTC2JpFsOw0AWwhWMvEJTV3J8LjxvTbtMUEVS+feJ83HLZ7OKZ
iM4YDS7DF3D/JfIIdkwAfVNj/qKM1SsZ77X412nMR2RS+yIO/kKTaxWUSLEwNU8rkZavgufbwWq5
Gw9V17NJn1IZVcOso1FAuNWjTF8pvkwxMe8hWAyZ3IEK9Rgr0uZrYrK802LyL1tpWS9bbdovt3LR
M8Ud+2LlQ3cBD3Sg9WtnOrmZ9I+l56vnmafaa8P7Tg9Vnxeo/bY29FsXMx7Sjhes198Hpy7eHM9q
YdjgG8uD8G4fS9Vv4vvu3CI/KRqR7MAr4rAy2tv3cQbUEwVSHzG3Ar/O3lcfm5PRjZs9j+uDw6m3
TzRy8kGeOGF73UE3mbpMUhv3oi27CwGV+b7IZfI1WdEUcG4yQ4bfkOPCPDIT83ebo0+WLEioX564
Fv1AVwt2M4g4klsblPw2RJUjN/1uZ821abwAAL1fo5oZ6JwzCocC0wEli89bb6RqR4qdQLbHDDZz
+WqOJtmpilIgjB4H5V/TOnK4ubk6Kbx5pjfercwvmuNKtsixut0yxF2VkJLPpw71nd/7dCLosDn1
HRdiVUeT6Fs4ymE/lf6UUAayVax76TLxsHHLh23p6u+ytRz6jVTbSIXIznokzPqDZpw7h6QHZOyv
vfVApZbtv+myOWRZ6+Vb15Xpl8XoN5DRBn3bQBSjD0uT8CBOOmDHxjCjEar/p1f7qflSUG4MKV7u
r31BEnEh3RnUluOHBPiOftN9wkTGheKY0bClDzmpUFQ5Ly12WT/J/RCg9DXr3e9+/777sr2OS3fy
MKbZh4QrPBxXdcfaSCizLC5jmhzslbxOvVP+pfN7hPBnTpWfXxZaEbgkkvstpx/taJsz73THGz7Y
5PJDR6XPvdWRtsQkGTv7MgZTM8CU3lo7jWKUav1kGzUNjMSkCJM+6LaJpxUccZ1WeZon62VdaYZ1
vZNyuoadHXq0NUP+VlG2CguHR0Vmy5urCu3JnJw8Cv66wu8wt1O8+ACxJf/4LTVumstnqwdLNcAK
GZ/Dpd5xOM+SJZJF6n5yOQVGebo+mgaOYnIvkMHejIAO9HJpHzITkVTiwrlOwy+/rp92ThIBXHz+
bNA77ufpbNn5tZxtL9yyjrJ5inZnLU79ZrpPevHuRDlhWbDaN2GWP6TnPdqbRXnSeUgQ/Yeedn/J
HJRhUp56KfCtPlebeW2r9aPUPblTVtKGsCwqHfdYtdMedZ7vE6Cs00vJoynaqZHhEOLEOwonu8ts
hVGO0ens3VOEMuuUXjUBBhhPSZymXlomoXQYyiFm9T7dU6rOQCi0/Nht6u6FcWWO53Mlqb6AxvKJ
0KEmOVPxQWqzCqymR9NXDV/5fE7bnN6JXn6VftqmgVKde9ezhGCOIvSAvI3kwrpmV/KtKMoWiGdf
1FmJnYordFewx92IuuCAUOA250us3IolgSY6u/KR8yuesVxtVBqp0frWobVcqUMXKdKDYmNDwVdg
P6maHL6irrkQpuTdaCsiR9QncPfP3yc1yV+39SuYzKr4SGi/kO9t8Tbw1tmHPTGfpR+vhBvclbIi
halzrxYOdktnOerRJVLI9q3P0k8kr/yNzd3EABe6DSxel6FuMn1PgyirAm3P5q+J9fTw38bKJGs6
TRlCKTZSb5ZVE5ayu7H99s/ZFOvP1CVkiueT6GE+sO1gGzT/Sq78wTifF53fN2aqT3L00+dSleML
eiAOTybHiTVcvdp0YTBnPvF+o9gbcXTZh4CRpMkb+QPrEXpBkbVkcJJ7ZBCgvbzUtMkHJrpRxziM
Gr9i1Mt5zaOZEK7gPF8Th0vStSMWVPNLttvsgknO8CI66UXU8u1bv/N7/xcgtcf2Z/1p7H/+HK/v
7f8DrJrAKiUI9/7ha78BcX8C1v7tx/RfOGMyg+B3/O3GuP3Hz/2OrAGm8Y1CLnnKBtHyb/L+f0fW
TGrG7CyFa/O0v10if0PWLPsvnu/iVJIetJvNJvnfkbXbf+LX4NKxlM0rZBDbv4CsiT8za64kjc9F
6rvKlfxa5d640j9cpreQ/GJQUuVm1xe5CT8i94KkU1LP26EyqR4WEcXaT7QKD1TSltNs6jGUdhEr
m6OnvYvthOj7XO/mSGDU+5ti/P9fYf9V3Aau/p9pyMt7+z/++59AyL/+wO9XlbDlX7iU+Pr+19XE
f/yLL5UFAAkJ99cr5g/8oyVN/BDe74wjIO/f+EfL/IuyWJh90/J8aTrAz//CxXTjsP8DxnPhahyE
yrwIqom+cr2/gwAni7rZ7gzT07yNnEoGjUGFCFcguQH+JSM/f4rjG4Cl63GLerb5DzC/6zj7pOf8
uc/y51VuX2t3ePnDp/2/ASv/4d38+U/8PdJorwwsH50pf0a49XXK/bOfbW87xrp/7c9wf0uISXQP
rOGea/2dqH/z8NQsDGJ9kgiohfHZTKuoNfL/hM/8+zfDX8Gyb9nSspRUnBz+fJuT2PRW0bnZ01Kc
S/uEIEc2/8nndfsVf/z2f/8ToGueJVxpSi7uP64kZeP3cnF0/lTf26iE5uCff07idvX8+feDFUF4
qhti6vMn/vz7O3Rt5mjr7ilzratb+xe26uh8qzu72x6VrD+POvnOOQZAZY7++d/+x7fmW2Bygme6
5VjO31/Y5Vqby1RayaO5gtKCRSCk+k8GWAj/r1GAP79BX0meFJ6p2DqwIv/5DeaQN6aGxXl0C2vC
7lSLgOZHdhqtfD01a4t2U23FNw6cxIxNH1MMGXLzcOMV2PVjPqqFph8rQz13c7TmM4KI2c/iNks/
bKiHp9uoFNgqonuxs1hvppljbluFx+JPJP/ck6K856BN6WhZrAeTWH7A4LENfm3pQs3afoctnLTT
hKnWOttmueDjFsvD3IzVa+pn7XFbVgiOVGpmeq+Ewes2Xy44CtOot2d18nNvjckamuiF8dVpo/+8
r/2cHoZq0GCgmeMR7KLHfSkIssagZcZRkW48gJO9tRg0j3ML3dXCCAZYjHy2/xjeCs0AiGZ1IPBN
28C/uozJV8ib8pAztu4Iqp1eh7JTBwfP76MHkv3iMu01ombpfXeKadgC9NfpvePt3WeF9++aqsq5
uA7CoWmo/bCoCUozvkT9yHzHunh2PYXOMsMtlJ7725Dceu9o0/D3LGa0aja0DOzRETIC80z+TpI1
kkvce9sHMjRgvXp+I9ZNap+6Z4S3wQnKLaWElE3ewdLpi2m133R6azYOqxPnLeanxcvXOz1oIxw7
LGZEPtc5brqSTypR7ZUwYx2NztwFq0eGjpK6Qzks9aF91P7Q0ZyORxuLylT1vMx+605U/e0wcfPi
uLob6kfdT6dmLtJItIR8UxzjdEsLXoOpFnntVFGeu9KqQ98rvecVOok/Naoh2OvxixhNZhgYeREP
EvDdMlB5ambInEWV+7cDlroX/WLe9w4FxwIGD/me5x/tJM1iZy5xDnDeD+EfjDw2htZTP/PJvvpY
+0EAMVZhxGluNXrFJTOpnyi3LBUhZJx+DtX+rfbK5LxCKlOFkeqesRRZUM4+ITnpd3eYhZdfevJ+
zBUHFrOgG4+Mqgpk2q7xhJDnrdaF+VAsGKzpacML1fj5vWaVj4T8BN+pKx83MoTn3B1knDao1XO3
I0AMlxjWNj/mV/qLv+o53gZWvWZcU5w1bvULUzDHIhtbB5YURMHJ6tyt3G7nXfTlpYByo66ytWdy
lXzB+W7hzUQFMORqPtdcvi+ctquM9sUgn3tcWgHW8D0Qhk2mP5nhUSrdRuVujzGbT5CKYgCi3uwp
ENp67xXJ8FqOGRVx9LmTufX8e/RafMjVsVpq/dOdy/5A3xdPuFdtBxfNWsj4kHdvG72ots3nxgFv
txs9nlM9NQ/GOnfnQqVz5OnNPt0mhzAyYtiuzspDflk6vnDYDf5nxwwFeX+yzGikAUapqVTAZ0d2
NMsdCBTdNQGxTaOX1Rot29K0aaxu6rvcqUTggghCMCkH7SoiUJz8+XvlfF4SXgPx9yBJsubewb9+
XwDfHwrF4BZ9AxK8fAjQ+3lw6H7lRBSUisPULVk0y+K3XidIbJzRYLFs1HdLr33oDvNnQJHmUNdY
Mxk4UcYpGe7HPSPAjB2Ae4Bhrxe7cI3IWfL0TEFhQywKpVJu3XidtnYPykU24cLsZQTLlh4OBtaH
Z9BJtIwiC6nUe099N6vQU70KGe1Ajw3K8roZa35GE42UUk45tLrh08umXmMmbhp4dT+jWbb9lDbl
2kbegmU16EfWLTEa5rvh2MPd7q1D1LKoHvsUH7iWCbNVUqa7su6n58bpqohObBszCKiJTRvS3muL
5kksvsX4B2ICNaKp6zzbe5x23W973vr3fm7gE85M7FHQEwd8ZvZpLhlBsNR7EzgZkkaCsllsz4Ii
8lp/WLNJEdFCZ3ATsh7toix+rFs1nNa6ap5Ft8w/d6QkaSAnxSADZ5pf57ZjvAdl87NMAMe4upy7
ifEviCFtRfcA2dcoxEszLX3U7uUaJJvxCeh2PtUgbTFDA5ADLKVxGCRaxCnN/WO6T2tkcOiP6a3n
D3ufYW3AnhEQx/Xfsq3uIdZ1dd78rT0pZ9VvYh3dyGmg6XCT5084mrwINWoXyG0Vh93WAJzLTMe5
VZhKOyulxtLm3aE2Wvd1ofCDqjMZToN1e+QlrG2B7VFYITsxfhMbYiPqMsbC0s6zgCra+oFTHSeS
2TsngNLik9/gWKEgt2UxPWT0PGi+H8byiQxqkUPJucvHgG/jtdj9KezzTuGb7V46s9ljaW0zT0e8
UCIFlmzkQtafHVHPzJkAA7x5VdM8sXbd7BKOi3E1T3+2PnBd5hB3xVlnnoyU2TKVgfCHh2b2tLry
R5MN+jdrXgyktsnw6Ll58wOZp52DK0PBEF1uH9wcm0JX2+WxkjOaq9QSt6E+OdSayUc3sWdAn/8x
raqSUT8IaYeVMxTPqedsfHZLro/FvKGF5qndhcj7s2Nl5fqJmT2M7KCLuMeUsMeHhm0BTS/iMNib
qcb6KFPLocljs0o/tCbdhKvQuuSG+rr0jaAIrX9AbssQXgxJIWa4pj6ghbw1pmpCTyOjLz8plVD+
Y/wMmYq26ciUAxLUKGHAjW3zQWRjecc4sTQyPXtjYscOhWiqqRUHtxrVhTavDofVNZ6aBDydC394
poLeH3TStQ9wP93R8wpGXCiEAMNkDgFDLarIbebs24LE51z5BsNtYPUPg219N+mk3pkO1fOuNowo
SxoRi3zbDvOcLmE3UxSeh/xXrpL+PbXFz+X2zwLSzoUzXua0SFYMPZNzb+vlPXfIy4vUnQ6lZ5VY
/rsSAB4RnxywnQhpfqg8fW8WabzPVCNi6pkT1LlpvW5O4gWTXdP1QgI2PqBH28M6oYtY+hJWV4Ha
uKO3AA7CHSwZJaiMeUDB0Fm0YE2kIzTl2FoM8/ZEw+tdN02OCVb3P4Tcfyq7Ns4tBXp0PmgyA5Ph
kXfgIlnk0PYJFmf+AXXGezYXVpARLVZgjROPR4waD06p7YNETBZu1kxB0mgbD1bBeVz09iBp942m
inr1pdffPO1HGZVhoEx0Tsus1ke1IVZPpvYXfe6f6J/Gi54Av00hnYDbeaHZbTdxxYGGpqljocJe
0CcXJiV1x2VYjfNXeBTVhO3mxjXn7B12W1cz0cilIc/K82ByJ+E357Cr7NKM+64FO+35DmipmOyi
bJ55SD6W4+wnWUhuQOMQTLYYaFefJbVDpKzm91oUJbYRhIrQpx19azkdqZT6l250qL8LzadmeRZA
3ObF5WrvR0UFGVEghoGsdD5kPk4BhpmM5x8LKfou+yjsLoVLrmcK0+zV8RFN56IHgzPzFB6H5Ml9
argPPeqboKl344tmvhl9FCW+ZKIsuVM91+94tC6APHWeXibPkWwIN4eXtq7Es0QXdJ3yXjaP9qGF
KfxalqsOQOg+6nkgsTHt6pqV6t0R7LSySqxEgxBBg4bo5pR5DPZgV9SEe0vMjZ5TgSdsYgiYUY+v
XCTF/Wp53X263aIKVSteesX+VTS0QgwrPedr88wFp0Jz8L3H3JuLp5LJSMg9GoJ7lJ/l0DNsJzf6
c00JvPVGFY0Wg4XMsv61sS+KHB81YgrwewRvhp5AqAxSWKntsezgGlw1MFalzeaIhvZGlmpNB8b9
dNaXpcm22G/kmh58euw0RZvkDkUaoB+I4RAXcu7DZe6TJ6ecl+usbX1lndtOc3fL0dk3xLqbafX1
ZROLNpu4fMsMIVeejNdh6bDU5th8iw1Z/AFCp3YPavS7lwFB+kdVFxj7biaNom6nV3oR6lHjKD1W
buu9NlwrkSdmHkiQiRNfomWfGxIKgcHp6IKQyz4OA3dhJ9R4Eab3W00sNOqQTASNttLj0KVMH5nh
09ki2FGN6uCQKI8pCWS7QoJB7Cx0FewNAnp7RKaUZ/hmGUKRBwiQsnjtcCds8M553m4n3eifNvaZ
K8S+Po9N6jNOwk7JRdz0mnONsqtnqygVlkcUf0xmoWcWMO0BX8/u0XBMcmv/BKXVPSbJjPgVbHsJ
5wmDyNT5+kPu6xhLObZMxk5RBbYMGyo3Mf/IgBKvjknqyyroz5NZ2p48mW5f8jqzLt0O0AsViFRS
b90VzS2nYgiYu3ab/W8lQczPhkFhnlVvXYB7jOKYOdqMmLmXXTJfvtjp1kAXOpB0e2IXL1K0J5C/
Q1tQhbe4ZzllNUf2aunF9mT1JTc7tnFDnXybXaVjlkwSHhJvTT0waUfWuPqsBRmWv0/dYUy3JG7N
/ROnLecAEGmDxDH2LWBER3rakoThRMTU3uuhdiKausMjoMlNQpXnLAkre2YicSi+kMv7EJp3GFYZ
NidzG+S0y19AmdTZSTr6OAPPK3ai+QOF6/Wh22maCrkCfUC9t3BFeGwgm32nhwrcOevPBF+CaqHC
y6H5JqIpncsChhdmDttQExru2o/il5O31Rkaczk6xu6FSyaquGeNDDmIPzMoZDmnHvB8WS79HTHI
Ip4H0YQsZtY9gU6GEeE0xLzs9M81tPcFtMiONgdSzGqYeYUUqz71LV9el3MApT8+7wf67vthp7yF
w73x39o0+2k0JqOPWjavuNMSWtc+8uYOn61QXx340FO31QKLnT/cWTJDWDj5XzhKNYT42DnNY+pH
1kCmz987cbOYNXTtpIrgiegXq9k+50igAmVNrArQrQeR8bnUKhNh4+Jx9LQwwzR1PqhmvBqZxT7M
5rmg4civuT+TqBxs/zJXtvNZZct8tLW0oZUZ2Ki6ZjnRyWK4BOMmjsy7QIq3G5wAJsP+vI6VFdbZ
DgS7iN8SQxZw9r66r/ISf7V9S4VszDPak/WRPN16RMr+c3In/2FrASpzm0YdPen1rBl9wngPVvfU
IGQH3k98EGk3Ex3YIg0bYhrwQw5MqfIu8+Sqb8smXSavWfab5U/eGai7euGDAzjc1+KjY+YEl0X1
Xc1yZYGSGBQ3574hshybhsnExdG2D6WUdFLhWMK+4eyJ7FwFEyO9Q9rPYzx5nNQIuyScOTNo07FI
Ak3YlBZzOnOHcEBeR8MI0PQNtKanmaEf409ybZSA2skJB0YRMFCRbS0EQnpKlkmfaGmOuPec/NLo
pUBGnYeqw/XTiOFsdrV14saAMlRn4oD2oyyK6tXwdidox/ZL4fdJpBiIcCCj5Rx8lLUxHA/vQAC5
M0xjiVxjUEipxDeiHTJcKrrWnQviuLcFBFeV0kIvzOXaKkV/fAXZ6fFlmXk1xJ4pF2pbwootjHK4
0dHvHed0ZIgRpmY+VI7D54UocrAlRn2UokDtMSa0Ty2WOlHedqYp0XCSl1WIi4srkPkeD9gVWLEb
i5fAEHVWI5x4LhI1OdgkuvupQITuDhGDZ80DmUIGz8yqeAFSBTbsCBukC/QpcbbhCAFdnyqU3Cen
m714Ju0QocIZr7yFGuJXIadLF3G/JivhlVy8gaOMgUfYNrJVvYVo+sw4VxPbhNRVxxydHZp2TbPI
mzmeZ1DpXMbVPTx1+9rovHk0hfjVCA5LgtmpAZPPSgSxPQivymvYHuUHSEHZmVAejeal6R+slmq8
7frDU9ZjVF7UBJnvuixvVEdKKyseObdsQT17+gE9SsEOiFTwuSuKJq6Nhelz7dDc6bEvDgvm3EOK
5yoohy6/uATSv/natN5vo0MjMvLTYR82Yi6ddE9tzo2Zpy2I0eh2xn2iEx1gRML8zKp8UO382RMw
aoy1nMOhH62THrbq7PIpPZoLbtLSA92Dh0W6N3ppbO2DyYYyyY6LkzeRQYsx1kBU8TwSCqB3wLvp
VHvM92k6OZoZwV3mvUGCj8eamtcT05TQ8GedjFeLa3dlvvJjbmfzsSFpcNSMez7snOViN6ML3Bie
z+kWdpd9zjf40+ZkzTajODirBFW9pc9aieYsDc+51mrBDg3Bfd5Xy4FqmMsYOl0fcXUTWmwZ3Xrz
dQZ57pH82izMszpzTkzjJKZRTW3ENcmqOFYibjeKDLXX9r8tSZd+MtwetxkXKoAIZeokuxWIOR4u
gM0yZoBuz4xzkhGh7v4naWe2FDmSbdEvkpkGl9z1GjMzASSQvMgYEs3zrK+/S2n33oIAI6y6+6nb
ugoPSS6X+zl7r+2Gy7rm89Fi0SHNQOxyKzHP4y4ht1IaHPoLutv4M7PsLCXZbYPH8zEOsIZhJlPI
uJsWYCvZKnlM/hamG+rTJlJWR6+yc1M3h1MZWOBstYlag8yLc/T3NalRItvmwPEWUEjyiynRe0CC
syfDiY3rgFxYsob4qE9a9mfyY1KO477d5KQabaa0HU+hNlCvbVBZSr9JtjxIb9chAV4Fdk1KxGRr
j1bSqVUqNXahszWw77Gnh7Vm3pUBa/Okkd4lVKBv+rR+oTAOyC+ZtFlVzpkgLZDWwCC2N4ri17LV
YmPbijhaFp2drbuMgkgZVvdsdkn95fy0BvnoLUi8kSc+OLwbRKA4tpDwjFrRY/uYAYGiGJepcscl
x8aG+h3H9YRT8AO+quG8sLQ7Ams6lHhkLhd+r/N9aE04vzJdDKR+UKcpX/FXR4tOqzFK66h4smiq
rk0WtaVbKz7Tphz/IHOznswOw/fggjwI29jfxSnWzVKUGgGHk3MO9jNbhXHCjoGzPIRFXWwqanE3
UXytZ2dxJLQXlZJGrImar7RTO7ve8MJrapTIzQyeLRaeEd1ljDC1U9G2dluoXals72wa26w9ekto
Ab7d2vKxPw1ZRxJKiftPh6w3mIA1LRUi1QNTCkhAMjmcNjzrc6mtOqQ38PlmmXM8CsKhjeq2JWwb
bF6N7b5I4vYit00Ne01soYrLzXs6LN0ilGwCEXqXPp0DhMgZuTxr9MqnyGEXgDASdIr1Q9XNBf5+
InkoyGcfVV+RJkudJEOk8xYXbnflGVF5ZWJcP5OwT7dqCu+jyWvOOi+oFmQBOwXL2JBTgA8juZJl
b60zk50O1rT8lxCZ+S48nfCWZlapDp4G6lHJAvcjmNlscJ9HY3K2Jdpx6lAJu0JsOCt7GNWZ0U/T
ymS920Zm1G16zvFLyqqY+rQx3lgq48QWwYXFGoCGyEbNhP6IDG8i/nyUha5fYCnJ/N9tnGuXrc0m
qxkma6l7EGN5b7xriyMiyPDUvLU9o3UXlaQ8Rs3AX/nBLGoUg33WhE5/aTsGGXF5PT3UzNyrRi9A
W2imUudWXzzA4SeXE0HgnagoEhntq1cYDq0IvjWWHSbPKtLNE8ML+isSPThVe0ilvGDSVnYdGk8z
QvydY+FvO/bA27ue/kQ+SXSPHqnFhkRh9dTxFUm77JJvSkpvmL/1O2EQAllaoWQJURsCwKxLJt69
VeOZXBl9m97pbYFHPyiSbd1O4O3yYkq3SYn4g1Q4WYXIp0X+p6eatG7SsLozNau9cDMnRl7lNluz
4LOBzi09q71yPsCNDZHSaGgTFK3VFC5LBJOgBGh6tZXEMm3Gb6yk7RXGQWOZDc0NjcVgl/AJoQbM
fgO8NFaxnDqaY0GFhMvqoD6kVNSn5PNlSkR7MoRe9D5MzjiD4lQhI/Cq0pErGWVBRbCm1OgFwsO6
3b/YNIdJnUnxn1roUsm9hoo90oxYKcSRq5rpdR311Bq6Gg6Dbc2bFF9jJ5UaOeUrbXwx5s56ognz
t/SdV+l4Oh2JtBuuwtkMVliBeWpYkkpIohnLVKOyXVNArZZpwPfCGF39fUp7Yxm4ZgLVJIlu0SYG
VwgIeBXYiXQro3ab36BM16YM18A8cXOxItsagY4pbol+IP0zjLyALxo5qI2RiBPq0P11oivmsuot
95RVjJhQoqUe3DAuTq2pbc56vqnLMppgrgZKuyDo4XqojWZnOlO4UvS/1pzeKgpYGuczO89GQPcm
FvGuqLeFisBmW3rCmSFGPphV0bL1zXFYuUk//mpJs4SnXlLErWRQnKAgAq6sGoOoJ/Z2eQuncwLM
8kcbuwalqzd/1zmn4RqmMRvm2tYNc67Xoo9WxMWTZzXGzjCjNzCp0ykdw8fBne5VlL8RNKVW+NXv
i4jq56INlAXkukxyougqO/+lWvc2z2FdbJno8CI03QD129QDLhZdQG42xFtUmiPxSyBYzr04sNh7
UO3KQ0wzIFD88zrJrf0I3IDGVylP0S+PfXsRIn0mZXYicM9qsJUNkZVszRmirElFWG2cG7ua+FQO
VEwcg7KCbyFOjIcRv7IXgHL0u99BZEXnI5bVy7imgQMRr1yEKVg5i+bhJTWRqVjHmPMhJdOeXMVu
ntLMc7WHWs7AoBGfiennoFRoK286I6O3GOjTSnhNAJ8d+Ab15eyUsk52YjMVOxSQgJHbVpWch2S8
zHtjtlnD0U3pnexJbht2EYXndSrS+IbjHLLIEjkzodL9zjbYgwvPxCEuhNykjedv8rQjP6djCWkT
MjAx4NO1G3P4VZ3lrVRvcmZAJ0tQlcJMHVtkXMQeIcy9NW3opzyFUWdvfdwM61YElOmsEuNY6lbv
Ia4dYrF9QSZWZOp08uednpX5IPCT6VmUlf5GOVwnnZYdwS2GEbVuW39YQuRtNkHcgKFCMYlZM6gu
cAHRmxrn6HYiJHHeSftMDnJYCqeBo8O3jS54+MYpHXvwhGosnrd32PFhaPpUPKxWEshR0J3Sm/FZ
GQEH9HQaJLZ8F0/zIrZIYWna8aU3zBp1qw7epfNv+WSKew9DNVfkxA/ccfhEJQaVtJrjWcg7pcQR
xbQ5qVXxVXhNQDZfWzSl1umQOMsY4doNjF37kcCf4V7D6FCuOjwOVH8Sc1V3GFTTgpA0BHA2TVDn
EZwYgO055Ae/Ef4Hditn0xw+kIR4dtHw0KfkKNVRH0I8ThhjiLGX1s+zNuZlsMG4IrH/gM5fDfHw
BNqZMDMcijhDa6dL2eSC2YJqEl+OvmGgm0VYpxtOtTGxuOwwWzYM3nY7snt8POYGBKxMmo8jSdug
gaHB4OaU/VVbgkyyHMgHjm9hIkkE+yybTO4NVikTq1RP7J1ltifo2LU7yaGLHPpUkRxvo0Eg7fMB
f+lcEhgR0TqiWVYYw1YcPWre/z46xUhm0o/EaTcnFS8bzZIbiBtEs/d5s+XXDFuMymqD8Fx/qLKS
IrruidNoFMVtAqnuDsE3Z4QIgozj07oEB/HiDZh4awKklnFBUEfqtt1ZUNQzcLNJyStt4r30lUTo
b7LXkvSyETe3ld2sZDEmdxrxKm80EdVL4ImIrcPQvWO6yzcc//ttCmbrNho9d4fzL3wZ4phaf8Up
iBpdz9EzbYiPKuI7wu77G5bWBsKIVpIG7OYGuTBxp1+1JnzoXu968hincNzzg+jg6nVrLlovhFJC
TYFJWfHUWpmyuRzV1raLcuO2eNLhsEft2tAssi6hz5H4LGnttWLcQDW7tKKsuxo0AsabynpLJaYL
fFveZW9lwA1AHZ1MFIBpVuWzHEezX3UyfbBOS4IuGvsF6Teu96CfKkTV+h9gO+igRzTxlpnLjQRM
MBENGpDC2IWQGLrUDDjjDpTyGo2SUe570W3AxLmZM4reqOe17QbzenhN6xE1OK/KFnEaZnnl+quE
6R0sXcOEIWhVwWVC649q/aSfgCyyHow8cXfcbTIYcU9izWrN61C3aGMWzlXHbmkP2c4u0eQkHTkh
vKYTOut576yvTfgIJ3lMzp5R7UzNPkPfjq+wH3lJgrQYV46l1+sJcyX1VGmU1E2VMe0TfK+LFLjg
qdV6+ZuQVNsH+NFnTm46vwNU0MvRJ+y8SOZNH9uUDf0C2nqSuq3RSve0MXAFtaN6FpYNP0i0Y7ks
KpYSuAmUEv3ZOur9CWf2esQ/sNMzRa46pmWcs9XEpr+GB7ikH4KkILFDUS0d1Y/3qOjrHchKahWO
HnrblGQVBN2GdhmHLdosGZBV3NSEHzp1eUfeEDfDs8Zma1dN8t6R+ffokdOyj6LQuXchSJO84WuU
Kws6FIm86a0IkQ1b1vqI7PBA0sZewdbR6Jn0+ixnRkd+FpvZ89c6QRn1S2pnD+Z4hGd8oCr+8tcP
tIBdaYaBo1vBLzqqNyPOzbQmsoJootzdk0a0+lfyPFSBlkKWp+uIoXV8vzOc8qOGGSqfO3l6egOU
DVS+vvu3f94xdbj8EtWOY+Hz+PznbXsQWkgn5KbrCU/dIxX5l8+Cv2sqw3LhmTqOcg/FrKBmUlN5
hn2DPGbRjVjBgiPiyQP5J3fo0wiHWlZVt/nYaIzAihTwoe693w6L3M/36csg+AYVEAfQ/DYZLu6B
/Ddgs2fJoan2kmtwunWHSs84JsX8bKtAAWoyaQ2Dx03rRNmHxOyhhK2qm32xx5y+bqgXdzpKhPuU
fvzPV3P4glim0mc5M2JW3TWFPHhBolanm0yP4YYUCxd3rH9E8Hns7x++Im2kiGrg75fTyciumM7o
zxfw5U5ZQp+lshaKWak74vCtyIqmCFQZ3fb6+FzRrYyN19SQu9BWRy7l84NHgk2H1LFNKbhZaL/l
gXCVyOhYwW53L8tsG/a0WDdNfESB+/li5iGYWCYeCozWklzUA/EvUF7PGEHdXk7uYnirppVXr9tj
Gtxjgxy86FOa5MKzGESMFFxX9HIsMpCOSbGPjTLfzQ+rFceBJIrT3r2EETb1lx4wM9Qw7dnPT//z
9OKGYUACf8Qds7hdpn44fS0xjaILwts8DFts9T1QSQhs259HObwWV+FCcaQlHJ0V2D188uRB1YWu
l9M1HQd/1U5jDAkJizacR+QyJjlRP483z9l/JNLKQMKuzwpzh5dP4Jw5uHdhXxoEgTbGdeqGabpx
x9i/VHqRXRSm8n+10sleuri/M3p5VKdvHM7yeWwpFB8CvpuYDg5mOVSwsRaOZVxnkpAReis6Z8n+
2QMjOF2nJLxP0a8edVXsNxy3KdSwA6vEXRSHR96Fz8Tn+SZQtiALBq24ZXM35v//wwQyet9WVACB
VQQPhnUy9Y9uzYH62qwfPYAmKXKmn+/6gfT+y4iHnw866VFAtm+6d83KgzQTnVeusyjH4C3ua7py
BccxejmnWl6fYYLcHxl+nqufn/p8wejicSgRMHEIeR6tsKE36Kf7qIQEMZSP5DMuLUrQXRiGq67D
ftl2iDjHwjnFsHGncXo68hO+u+fsLVjn2Aa4eCk+3/MQL7DRcFLbU5e7HLTmoktgk9FueVf59OgU
9Kvc4HkY4CsOAENwpSwcTVIpjp4jzdlV5KSqFlxoqpYGKCx65f/BpHDJ6eT7yEuP2efzD2w7H7k0
qpo9cLS9Mw2UI10Yt9Dgigw9n4NVsnKaV6RLRxaabycHp1Dg6pZJFL06eCfrooZJFSXpPkbJWEOd
rYDrYiwlhuRXYT9a3ZOqz7Xh9MgTmb+Ph5Pi47Dz0vThLRg5wARVwaTwBJwxbVd2L0P/NPp7ovtW
4fDoEVCf1FdUsZFfH9tPuV8XIjriHy764HaTPpGj9kzTvRZTLJii8dqWKZ2lFFGhk76AxomphWX1
og/QEVGCe6V68SfpnFs7gX9tgQKd5HmBntGGYwGghuBXo0A7VL72QaWhadWvbcJ9NwAg17B9AJBO
6TU7hpRDKEc1l4hN01SbsWvf8xTNoJ35y1lkwcoHjQWVnOasowzjBX2ty2AQazFNjwjAzlRMOV71
BXpm6AF5sBkbGOYWE2ZmMcC0IKe5oHdpJb8Sz78DB37txQUbeP41NHiU9skoKbJTBVQ1c8oHwwHA
m1M8HTJFBjZ4SkpkiE/wS2wE6vmlZ6cGKrZoVebmtnLMP4QKPSN7RPbdN+sqtZbVmJ+FtGyp7aJH
8P07MGTtMqrNB6P2z6T6Q+TCAp7OvSNI5jbabltMvO49Pcml3xv0IrrzMRd3g9afZ1G5zulELjui
QuC83hyZdl+/eDx4l5XXwJxJkPHBg2cdmKi5O8led9Q1dRJAxu4AIL7XTgff3AYjcsEUrR95IsB6
z4zB+xXg4Daou9We+Zy12h6117EV8uvLQBfYNOBI822kanmwPFkAXotQ5MU+Lt9svgQ8J0F1VjN+
ldHGpVaojc9Nd2cRYTlW2yO35Ou7QHUfPxb2UcuZ/9vnNxEgYdQ5Y8yWvNOys4lGycbSzGodNmKi
hzvo79BNh5fJhURLq6O4apLpheohDDvwQmso8c5p27vNVVWO6DdDv5lJNmKj93H79vNv/foNtw2s
2C7/sSyBh/bzTx1l3xpRRwRjG/ICFfVGh3mTmke+Fl9vCMZcAywKnyz8YuJglMBFFQW9qN4XdrWu
0/ZZoo+2LbW3upg4tZrwgH7z84UdbvfYjzCkIoBB4vTDbv75wqBvSEIdGDKeevMEGRZZqqXWP/w8
yt8wic+LLo9acAR2qBwIGm2fh1Eovej92vm+cuELkacAew3LmQs6EYweVeyovfD1J7rixFRecix5
qSIbDkR2Xg1XXo+iz+tWlnrOYpqH2ftAJSaB3zgQpJcluPkwpPnW+UB84qDH1250xDX69fELVm0T
whe3ipPEwacqnEmPhM4Ue9JFz7yRuMOwBK5C0efIefubj6LABsmxxeCjbHO6/3yjeiIUK5N25D5L
kH/EVK7eqOonu0aTb0M2pFehK4YLLH8jWI4WAVM4iCNT4uss5Cdg6+WFlC5npoOf4MgwBTxWF/uw
vB97+yYj7j6lNYKAxU1ehZ4cmfVft0iMx/aDU4DNmVMdTkHdz3U75ub6ZCy/ip5MTRaAZO3LBqh3
Ppi/0hjYmTUYaKkayp8/z81vL5fMU5z2WOPN2TH/cT+g6S29xTIreMl0PCFgm+HeZBAmQR12o34i
ZrCZ6xxZ/L6+d1z0X7vm/EZwLvg8aq0HHsqR+SYTeu7VIATl8O83WJ/GOEx4CaVXaFPXFHthbl3K
rQ3JBoV9j0ICbe6w6sjcNsITAsiPTKBv3haO3BbnOmFhtj7cdheWgX/DU9xRw73rYMsBtP0FI/bI
LfzmYGVzeqTuig8ch/LhIbIMEW6Ymaz2MISvai/7peUdMoxk5wf1LQrCFQSiu6aB4gU8kvQ7DiDV
erDQ+gPHuunjY1k28/fq8yL3+ffMM+3DzjLpi3SkE16xob2yqVsOzByUHDBLqk0f3/08bb/uJ+bB
QN/Np1oUsAfTdqBKO4W1jdg1DE90kLx925yQn0sosjxyjPtmKD5+rNrz06T6elBDAWhFpAWdLj5+
0a1jU4qNjcLd+JH57nujPPI+fn0z+CK5gjMzxVNylw4uzHIHLUU+X8O0zvZZJ24tYFI/3ztjXsIO
nhT1B9NCqW5Rwz48kiO4ECgkp3qv0veKlGnDe3XN90FxAiwwFgwrke0nxJQRGLOfh/7u6j6OfDBH
iNQofaXmT3xd7EoD3rDq0NX9PMjXFxA9LsBJlwWVG3n4EckKFIZoOOxrAilKbMeWc4FxIz2bwmQ6
8mX8OjfYuOk250a2Lc6Xp6VFHWosJwr3rS0n9iiIFwILr/DYkyZblPF05KU/eMfo8giXhzaTcUzz
67SPoeUbbd6N+85Q2VLL0mI7tbq5jpOxWLu6DwA9r61/1ZWgfEPnnBqia1PbNWcgwucX20vMBDVg
K/fKq9uNZxAz2wdjfNbZvdwM3F+w/1p8bJIefBfnUSnVqJkDRJqw9eVFKKmckDug7U2EDCc6BOdN
02CKanMDl0ftG1ekxfYPnCdxC7NTPlU+AMZl1cXx4yRjBMtmMEWg6ftkHxZYxtKkNq8nP+RLO+TB
aa6MIw/nYDLwiw1mm8s+j2Ir+8mDnUOhEwzjN7nGu/MMIbPFmlNdx+OR79qxUeYzzYdlVpT2FLtD
pu17V93qRZHfOgFaxt4PtHPiHa3Nzy/TwRtL3ZDLQXrPNwbUiRAHq1+sa9Ys0Cr37bggC2L8d02c
uS75+e/P43+4nLIG91XqbrkvnxqMAcF/+fMPllMI2blMNX6+GNcyQV1zZEEz5uv/sJZ++f3z4/rw
+8F0Sh3xf7l3p2t17xp7DtW0iFKKBdayQ8CdY5xfiIdJu/nvHsy8VHwYuMF8khetKPfYcIxhVbRH
ruzYgz9YqosCdiHWOx4MCxuKwmPV0WN//2BVGadx0vSJJ5NNl0LcAK/+r+6PfdBWk27bENDF32eb
hEr3stCOvO4Hn5n/ffIzVNSkrKEOz4613wzYJ7Ryr9RtmcMa2xr168/X8GW5//ty/P8Qf49LH56x
HnddQkZWtceXuY5mOUWrlkI9aGaBKPZY6+7IBf3dNnwYTeFsasaJV5EysYtQu4Ybd2RSHRviYPFC
gu5a4/y247jPxNI0ztvpyBDfz6t/7tnBgmVElQ+LgiFwmiMGdrX/aF798/fn8T/cJc/wgS9jLNz3
0BDTdXv78yM/dofm///Dnzc0vFDxxCPnHBgCt+/wWPyXV3CwZPVxmjhhosp9dUcCNrr6n69g/te/
rIhQ26RrssFE5//5CgoOmyA26mo/pPUWz0sQRcsuf6y9cf/zQN8+6Q8DHayAqgYZYDpVtXflleZk
tFKO7EG+fRbwJ6hJUbpx/679H54FYqMxMuqo2sNZXMmO3kR5lcojCcTHBjmYT4ifBsIjeeBO6G9w
ONzGncQwnR0p/H+7lLhCKUnYONSsg80JoqhOjIiI9moLy7N3ltfWeDLZ1z8/km+f/Qxo4WyB+uOw
pml3taYyh6kljNPIO7Pep2blPP48xnePHTEDu18XPBsMvs/zKzXLBipBV+01eYHDCu/Af/B+fBzg
4MuHsLuBx8YAbg0G4yksqyMDfHeXKKIKnboPCIHD8xfxej53cCr26TN5BfmwxeRd5Ed27d/NK2HQ
+jNR91BWOrhNXtJ4mI4pfzjtuZY8DtVlYxzZis434vBNFyYANoGSiB7WwVqlINL6BJZQrRvsO9Mt
zzVdXdr2jJbyT5MQcreYS+r//vF/HPRgeQmKtit9jZq9LV8Xpvvy81//9tF8uKSDuzYSmNensJX2
o1o5/gn4AYRsTXv1H4wi2DYIxFc0Hg++UZmvInamfrkf10F4pYJXwZnFPPIl+e49obFOmU3Z+nyS
+vyecJZsME8YTID4tNhYzpGH/+38+vDnzc9/flJwBLCo8vD9FuEpMHMCEDY/36dvJ5iDuItZzEn+
8OQ5pXT6TDFwYiP9ZZiqrTLI0FXDwo63Zryzrf/olv3/eId7xpoArmQkJ3GfsC1JJ4KbjOXPV3RY
4f67a+QMD0HUgTj5lzf58fsuG3xhJCvTCpA7HPh4+9EV1eAd8KniFH0xmtXPI377nD4MePC+hEGO
yKtiwMZcdNEVLJL0WF78ty+NK2mf2HxfYEx+ngq2XdGYzxhCw203mDgk30pbLuTJz1fy7Wz4MMzB
jOO1tyeZMoyXkS9Xb/1qW5rb0YrIeYsWPgP/PN53n0xKOzqASZ4TIobPl0XOTG6Dmy72dXYde2+p
t47lOVCV5JhM4rs39cNAh5Vq6XR97CsGUu8QuixxpEj13QywdcoS0E/Bvf1tyn/Yxuh2mmIPZsVU
1kYRb4Wf3tr9fKu+v4J/hji4VUMUupVvp7yogMWcYNsdW8y+m2L/XAP9zc/PQkAkUJ1Dm8LHqWem
8UKE+KhEhRVKHHns394ugx7QjMyUlJ8+D0WVPOjo0ud7wpHK6JWzbwqI7ef79e3l/DPGoUqyq2MY
TZgJ9lj5hHgAyFKKNWGVx4ZRf5fIw28029f/u5rD9pLUB2f0Uivf66TwYaVw1WUSpe2KiFl3UWM1
POmptF3GoDLOog5NOWA7XF9yoP9YVtGqgLKHHod/A2CmOqlAoADmq2fFf6Il4U4Qlr0QhdAWeNgF
xC4/YxYbmUM2lfwNBAZBYDH9iTVN7iPbd1bRWBKA2QYSBGRo2Q3QIdMlcSFpr/vKj9cBlkRglwDK
KJ/OhhtSyoyBxFPf5iRU4RrFiPwrqVqyCGtefREXW4wIr6qpSCWhJbr0y/Apx6/V4xlaR0PZAG2r
Id/VWP3CqXf+uDLlOs0YGAkOvG0ag7K0aUfC74qC/TSMp9mUcv5t9KWCWaJhLQInAglBLmvfF/Bs
epBASZQHzg5ESQi7rhKo1scBNEsoGkJVoQKZsTOz4ctsJW1ILRSrXahQwKpic/B2jh0V16DUX63U
F2v8PfK3xKe+Jbsh32Zl0F75mo7U35TlUngGFlq96Ve1ggTvAGA6TauiWwahM6eSNvZNbXX1mV7g
685aOuUAs4qTOMNSaIal2BmGl/+WjV9v7b4t19Lk0Ofm+GJUYMnTDNvoakpIDq/wp69QissVCaBP
RKM5y8xujXc7CcZl0FLOHvVewHV0TIR8Iznqk/L15Sgq+gbT7BypCg+znLLiddi14WoqfWMxCJIk
Fq024LYqgZwRdtD8yhtHrOI08woEKeFwnvSBeU5y3XtpUApCLaJOOnKbFngqnE01ReBTMzgXWNNM
wO8sAn2ohqewI9DJB5Kw1pXnrMcstHaFwCiMvaS6CGOiPdK+ana2O+LyCHQCbgPHgJxXvjA75IbM
V+u3T9DdOjahnXWtPyfIYOf0m5EEo2p8M/uz3vMXXTbelZLQrCpANUTeSnfpeYVH4BQRacqd7N3Q
jm8YRYgfloqHorJy5cBwSVZBAmKxMFsS5A1CZFWdNSe10xBnWXhXRnjexadhuSDjAZsYmbALnPLm
Fq+EvyPNTOwQUML2g3aDjyax8Fn2Il5acfte9dpTOdo0bSvpbT1ZmZe1INWD1krA8jjKR8BSo7Og
wgozIMywiwzVtK0Tkt91qzbw1PsgW8JAu876XJ2ZRd5sGjsaFpmJSwnY/3DWQ7vaOAVwzCYo/Yta
ij/EZ2JqUY29NEp8mB0pxwsRy6fBIJgLpV225ADYbxKNEAyvMYYTI0yJaQms8IKQ5e6k9gzvxvOn
8KQu8mKRA0W9coGng4yBiounGRBrlobPmgl6QwhwTDFm5nWaEIFTcw65DIlSXoT45jjI2q8OxFxs
uDj84lK9wEx1NiUWwSU5z7jUUo8OYV5UZ6AoKPvr/gURMs1J5pE4aWMTR8QQXCu9G1ZBrrJ7P3Xk
wuJ/bizR2qsBYuWmiyaJQTQnKrTT8ORGHjZJrTc3RT7jm4qsWJWtTnS1C66BIES8zCStz+BOIJYp
yhwS3P1zh/8J72GKF+Tm5QRIzmG8GjZ9IIBgVYXUkBe05bgkT/dPQEGAaL2m3uLODtZAZcnHblS2
aKJ4wOTj9AtkzD5zxs9XQUMEoK2aGchDjENoT92q98v21kchtGlmW35bTPlpoNg/d4RszkG75aIu
J6SNcekt+Ce8a2MC66UHxe+oDa1lzDlo1dahIJazooNrAdaDY9MAlDTYegUBZn7X84iCKt01XC9r
NUEb3KRaXKIzy8QLacz6ssQhuQxL+VThEF+KMH4jLPIPGSBzUGn01tnag1W0cFcH6zXzUm9DmOII
yKfA5azKV9tGdSFNkpCNlshXaUXRampRrqYI9G/pCxMQIsFNZY1Gagz5FlrpJMvICEh2THVSo0Iw
fj6ucJxfJKWMKrO2DoQZcjDYP3RC+IhOAaBl3QiwE8RJ/Yt/kDcxCQFZirDKQbDoya9QkhBt22Vy
39XlqzZOEIO8Z+SS2W3baulZH+skGU25f+bTHSrxzsOba0PefDmzWDCfaq/CV+4qzbAsYy3ul8L1
rdPe1TAv0rhfAWx2TjNf/hEKif6E1f+8li40wr7WFrQDdcSA9QCHAl2UX3XWMnRIqzN7IdYkVMHU
4X3ZQFNxbqLW6LecOOsLgIjNZVGI6LRKWYPn1t45PcOY7JQAt0xuv7MYFavO8SXLnpby35pygSMh
2hSdO27BPw2bgNoYU7xvkYHgCcUiin1bWLPVJppOza4lSauuzdsw1ownx/IIh8P0GBFYhCe0193o
Xng1n3iTjfSrVsA9WsD+I+9bVNxTvff30TBTuc0OW66L2NfN1TMxOs2iJLhkLd1JkCeTx2DPEuks
TBzTkIEF+eCmfJS1/dtu2/sRM8qC7MzwBr5tDPOKHaHdsX9wnJE07Iq3P2k1/9oOwZIQ7gkusbaQ
sQ0xRreeLKcF1Tci/brQENbOI/1zWo2+XZ1mhUCDqmxQA7bvX5k8NDSXbrCRcTbQ2/PtTZPgM8xm
wFdGuNCChrO3SFDXLqVsgSQF5PEmTTadDuSHbszKik5qTLiXXSyQXPsCILUn/qQlqt8a9/Gp3jTN
ujcS9ehBowO5yVEtmZFkMoVSo4CyrCD4m4+1cAnfrHEY4K+b7LtpVLARWhHhlfON7ob4qpSpr2cX
hgCu1mvJewEndRFEtKZq3anALWvh1ZSD5kntLt6hEJ2uirzlZamt2j8XTg9IK3e0s3HWP8GnI65x
HL3buknE1rdrsW30dFgnQCywHrbFfVaiPGnTUi35qcZGw/6wbTKs0stcayrY7J17Ba+CaTyW7quq
JEmslWasYDe612C01VroPd7CoeGlTdhIwWwPsLMX92amNc8ONmOMmPFIAKs3pVQD9Ik13ySNV2xE
r++NsvRIUPPBEbXlsI0zw1v5pJiuHR9xsZtNLM7kIEHsJHRvOzWjf6eDOroRAV/CsWEzFauBcFK/
89a01Is7MduwY8xU60ZjDQLbhjB6sKKNE3VqGyo9WkVlh6HfRaMWterWyWqAdB57yaBX5OrJqfxj
wd7fjmAJ9sxs5oLh/NEFKuAyY2tbVwiddb7CPvmXcf4CpJmc6oRDNNYgsQmjKV0V41Rd6U2nQZJw
udZFkOTpWRQazV3pjs9Orddsgto32ID+xThY1UVXmfoq1o23wZ4f2oBGximI7px6pZYNABxwP2Ow
GwYqc2hySRHUIrK3hqy5DNCkLrSMNVU14bQpKnuOUHOnjRiN4dYbxmKpBbyMQNB/9SV50yjT3pUZ
0ctBuH6KDe8KMsXKxM6Ubl4LPbjD24yFntCepWQLtu3L2ln2IGsW+tC324QQ490QjTGKVsfYlBUB
5sKakrMx9JK1FMxTp/ZhVyn2w2ejbXCWID/0NAyT8sYu02inZUW60qxsIjuhbp658ePW7GIsrP04
0reUf1UDZc0tGJKzEigcSIPYuwMoMZEvym/IKJ5BV1UwqtmJEIhsBRWsnMz41aUgRzHMxCRuZepC
q5RPbAs7KKtwSPjmm6qt9LL3n+qIQ8gmrsZ+X8C5IVF07MrfMqnOh8F+wnZX4E1XQTY6p00B1v0c
cqGuXdh6lT9hqJ+nI42+RVoTOZtmdrcunaaj4VrbfN3LvDLO6jRSzlUNO+0C/yF9ZUfIBRlR1Ynd
4BE3oR4tASGxCZlIkI8zsnxdVeS7eAqdhW1ovxNiwAk6LfMTVSA+j0uDA41KA3SjLfwKFfc5NI2A
XbaXKAL8ksaKT1BNjIQkRcE1UY8ROnmvkrdB6EL3rsRt16sG7TsaVhZ7de2EcgbjU1woqzIlLRFI
S/PbsE10A6gW1SkhmOGJ1WnhpgQ/cxIl+A80ttYruwXUjOiYXf//cHRey80iQRh9IqoYGNKtAGXJ
Od5Q9m+bnIbM0+/R3m7tbtmWGKa7vz5n1i1/Sbp143U5XQoJkZjEBSaqksuPbuceC+2Necga5w1B
LA+Lq2LQiop1es6zTZVEH0XUV77MpQFB2sjYNLqdhKyPbxo7S6ifaCRS4CWXtlv4H0Ptq57xw8ss
8EBScr13NX5UUXCZAWvEgWllywVOFOpakVnrxRXNfd4WHwPQ8P1ks3q9GUyWqrUCq/1EXvXJmXUV
JIBHQmHKcovJhZcD+G3Wn/lisjWfvHIPIEMDrfjHTuL5n6NHI+6XzNpZoq5AaqGOg9jKNmi8WqL0
PWeMOBdE/d6XLKYblWsCRZudvbGijMUtqW53jvFgpINzl0eKZ726YVhHW3FCctsJVLdA6XIj744I
D4BFq/uIHedXw7e4MShFjvNUaW+e4Wo7tWj1l7dEUF0IpPK5mI2f9KButDLp8YdEGglmkz1xzgXf
0lptDxyDGBC53Y2OjSJouQWc7QkWiW665salNbhpqPGNTVZz2QNwipximjRUAHAf7/VudjeMvYxQ
RK2O3DZbNyVC9a3bIUjtTWf1afEY2FzNXy8GN9TUuANEFctNxRUugD35M8/ApsDAQJn2VjPQFwm3
VDdRyFJgQOQexzjQLb6TNj7itZyfeoP2Rpv2415ZhCKBvsZn1VnANkrLhROaDnd5aQ071mqHT7QJ
7smeM+0KWRKS82R12xLpx3vCcXMCSZIH2ZyDkea7Zdxz1QV2UieQMr16eDLU9DtOuEGSfvT4WYr1
bCRPQ7GNXKg1FER8LkYuPrjSjpwzXIFWDPWkuc3hqvrGCROWEQMjNqyN6BsKQSXYA0+TJOfXdL13
WdtgKdSyVt9oA/8tqTG9xAYK3d7SUIPo5VKnB6KKRXO1WtGAp0x6+y/JrRmq32wG0ZwVYaGTHG+a
iDUSgSsmLJeuvna98aNEqj97ilqPWx5lWQJwLo9GDoC1AaKTz/ZnZTv93ixq+iaOFHSYFVyJ2iQ0
XGXkbQESvHr68uak663WXCCDdg33PAy1O2eQkZ+X9G2nimsrm2nw0/K69hXKkq3NZHTjKLyQELQe
aGiMJz1meSZy4/kOBnAHGxFvSFrqyT6VUbx320o9JobrPPGrmBvb4ZuZuqxQddMn6EItmCVgBp1b
1IZEG3CgfkRGnJfybUibNFz6wvzMxNCfzRtkatPiYWJ8WXRBzzF6GiULSEXfwRjTozcDnContFbB
SwRV1UM2DapCGfvO47sGceR7VfkYwsiC3+CanJ2rN20zz4nCSTXf86jUC80mmFc3XTJxRaiOkg92
WRb5WDnJy5pNmAw1HZib6dZwKFinpg2J8NEefifDKfxG5M0+GZTk7OEz06HOHurF6h6tsdJO4Iec
E3z15OrIYt2WuZuHK1R0WrgNv4a4Vf/aBzjm+i53Zq6qfaVo80laGHHEk2n948Xy61kYKgbiYT6z
Y1pmoJr2sW1EIVbo2MfF7PDqvOklbHe4SyvIgA6G300FKoifz05w6CDSjnXvixh4u9WGimdSs7qv
ZmqfSaMnXLq6aWvIurxyLRzf5grCnqmiBGeiDnuQr9QWcQu+F6ylLEs2dv6xgp3YVtXIRWOxypBy
BnGJvgCxaPoi2/d17R1jx/hrm4VVw2Zd/aa1AF5K969pdCS2HhbQRVusC4tUVSD7ie2wODbVY4s+
kjoeT27SKAkMm53jrTvGA1KuqNs2ZRdtzKz8JhKU8LCqn2SGMAXURJhHu+KLP6zi3w3ksWGbp966
UWTjlccB85tH+IbrzhJ3JTP4ELQ+nTk5msHQe085HMizs0ILp3ugjrhUJ/C/7nDvFLkLkQaUDVn2
cWNqifZa4Ht4GE2BirQzq4uXu847pgO6VA6Jff64zV1M5m0LHcraS6dbAjDdZgjw3wxtA9GpbmQ9
VvbBAKBXd+VH39vRCWqp2ieJaPeR6JJ7oK5dUIkVji4fiz9kk3EyRz6a2I45x/XWCusJAl8ZZeuu
zjzjZAA8gfcpGjzEqCE8T9S7/31CKu62a7V+acng0IJtZvvQT8T8WMQlVMZ9bSs6mCxdo017IskA
+NyEj6NA7W6n0j5Ms9y7TfrcovvbJDWa60L2VGR6kh0IubdXD03C0aBZe1oBJPNWUUL+EZtqPmy3
f4+aIjkJsIG7vIOANqfZT9zNDN0nWsAS2XRFk2qwtnPaRdCi7DlgBYZ2VUtBIJ1cv0NIwfNtwTdZ
Yk8Py9rs9zyc5hbhkQy1ymiOmpqrJyPKnPd5db+daub7onPeAPrst7UD+m3WKvcgrbbmLGmrZ0IS
XYCmEIBR5fW+yLX0YzSc/pxmXeFbqQY9fZhbX1tXNOZN4QH915qXNe1xr9CdQCph91H0xIchKPuK
xvOrDh6LAzI+VDZ7kKKzrY9ltcYj+ZwBtuls3NKo+vTCC07eWrzGgfUMfNUNjQnDiW7aU+eGe83B
R5WC7LeE91Q2VAAW3fcfdtITDzhiW/5LYnhL1VCUf3RfWY5zlfQ2yzDbF7Nrxm1VyjSoW7P2E4j/
RGckfFVpjY8ZBKNAHyOURV7ubKEfgHyRfMXvwDEnRzLIaAfiXvlutMz4e/rRugw2rbnVgIFad+I9
U7ew/9z+Gm0+7ZF+AViyyCgejLwqyXcCGwn1qam2pjCTi6HqCbyvA0fdw8WgWkO+2Yt8J1Osc2lr
Pq086VCTtXQAQFf1B9my/qpNc2hE0YAY3BMxrd2FUiTrm/7oelDpqhsBttd79W4QRAlGVVI7WYVv
VO83BujUPRm15B3RV9afy+l/dsrpgz3W5ojYC08HjSf6mR9pScZujnF90UDo/VkRLipaDYitJjiI
uQN/ZA6YPKOEw0eQMXsaRa0YGoC5BwHrbKOsSvZTIwy/JrR3wNZUHjub3DnPnpWwEjrYNbDFwTs1
nmg+rLVREWqGztguMn0ZvIQqxZw+kubmCZCzbvq8CuSTS88A4vpQpAHGohU+fllKYPGlGW30LHqc
KSuulruCeKM53XYvKfvlwzbrVf9CEmHw9S71AKl16FHaxNSPQI/dwww7+i1Sehfw/BLMtrvoEC/c
KgwveY0Y/PuVG2NGEpa7iwxN21PkRAfY5SKwsnh6cWtUYSvZal+Lu2KXDRPtPG+sb5xsK2jd5rvU
q++8LoVvslFdhbOjtPY0Uk+qsIiG+8IFXzu4UPKROuEJR0kdttDe6PXm34PgfBybsqDnIBmvaGNr
fkPsLv84pzAT478JveyTJlodnatqgNcO8X5io3bs03SnSMZfV81e2GOS6Y5NudR3IW5tqlzR7ioF
fhDE3j9rDjW8grlz1GT9LyriW4vyVb2V2clut+Lp9guwBx7w4rDtk4SdiBwEvJ6cy8Oqg5vNyIa1
reQHipYiEGYrdrYApt0zXoI8B+I/tgX3i7mCKmtk3u5ms17jUdssWf4iBMM5qZTYZoVrPeKw+16M
2yQE4lgt2YjGU4QEiQZ9gYCi9sqLnBaxX1HL+J2e/kJ2r/zSOTnjfUniyoKIS8fTKG2u72URvRMv
8y5GydDHdxYt+WvkNDxnttt9CkiUgbf0Jo55uYprninPDKO2r++4LQ1n10g/XbN7jRsdk0QBHbgX
I70wR8MPMdeKD7hKfU82nDW1x/aWBFR5NzT6dJI1yEb6xNOmTjX45xrd6SqlQzFUdUwruFfb7Fah
QmFjZmIC/zVHjBlxYkz4tZCLFYI2P12jYmfV8p2yjNWBpPWjdeU6kWJjj4GR0aiEPycnKLdjY4zo
VIZ0C66Phe6uROa0EEcoTXo5GIt460mAud3MzKVNE+eEG+aD897YOYxFfPyv+h1uhyyI2Dr1UenB
He4KgiA6uyq3AlgC2TJ5yjVl3DpEvJs2RTl2v6VDHWXmbh3WHXe5SNj46qb4d3bmJMTat1Yho5D3
lmPJZwhj8VMaYDFdnZsKXPmtoUmKxbSZ9R+hdd2p6XW4kBi68F6zMXN76/C9Tc0fKVeXqYcuzEdw
3hX35LVp/aWaPk2OqqBAU+CDRvtyNfQJyrDbJZRLQeMwXqPyzohdcWGSU18szhPmRNZ3TW18ymJ7
gU9tQZq3PLbVO5EgyxFMbMsop1QvPvQ4bveQg7wjTejvPhkmusG4Pd2saiM+S/KjQdGP/VPr6XRu
o1zBOASCmxYABCwnTtBjxcNdVaov3BlGKFuPtcKMFze3umKTw8IeoX07amEsM7zJEnLQ5DrlRRtU
2ZxKIy8vSOYTh6X7fgYOPmYYs/g4tGzF6xbr5dWcC+Ouoavv85Bxc9SH/mUSHXf0TJvD1Gtushnj
lceJubUxjeFgWdlxdbz8aOu3y7fiI2DOSjFtxO22jfMkUF7fb9XoqD0jHPx6bZUQ0piLg1Z7Bsdf
pW88Gu1BlFnvoipe2ZJ2j07UJeGaRsYe75+192aD21zUz+6W4eXyOJosSvfOZB7sG+J86rryXM8K
anDnrgELRgtwY0iOs5RauLKLG3bdaIM88NyTE/NfuJb3WXc3M0YumAzouOQJ9CKR0hyG/wpetEm7
6SERKlGBHtlI0JWexxeFmIFpjWNsGLND8u+ie04UiTcvEkdbFPl+7GW6v5HDKXVWBvuZR7mAryjM
Z7j3YAIaf1poaUlEMbxYCSAAMVBMJJ1yP1rok1IbhMFMU3fbx7TIxwy7BFAbKs+8KblA9zOzjjj3
0bZ2p5kc1km3UuNrKpErqTESu0lBNITlXO9dORYPgpvaLs6Ghxwt7i6zWwQ5shCXPrstY0tzDEAz
ryfWouXRtq3mIDUAELUboTdUqfpM0rQJY8RevuRO6q9eafB+4UWALSdHn6WPT+bIeMaZUGYgRSHD
FvVdaFXrLcQkWNcWVs18eO0VLGPccl6+rnvPi+1wHGWym4qJwfP6traj2qMyqkNnlMMjG+ULwyM4
YVk7FHsTkPe5MVRzWkQDRNYc24fGysASt8vAdW9lRtvG2V2npifJFXSvzSYdsl6TyEZvM2upf1me
6i6LhDhROb196BZjeWrGgdYTNwzf4VZTQUSEvVXeqcR2Q82bftLcnt7jqbKTzWIvHEE5h0IzxT/l
uNjb3E0j6ugJE3aj8x+MNwhqNckHSov4q7fMaofuEi9bnzPqjdvMzzNnvFYGVorEWFGgVVHLblvs
HTHfeUd9wckU51nDHm/5tAxNjj6F9/La5cuONqsKuO239ypvpkslynzvuO5wuydqbAIwODQ6ZlPO
khe3GSo35aWGwT8tycbOrJeiGbwdEx91bOzu5plsdergETaF3UMNjrxD59SRr6XTfG3muEYVcHMV
mF6NzMz70wrxT1GdMLX+ZxHGONiuVrxNpswfxmWZfF3FQ2jyFr6raBeH+cjA17Di6ph5uXUENpnu
sjJ/yaRTUJIK/dRZxswfoMfkVuVy4zDAYfrErp89sWrIMGs5GFYUv+Xx8lP17QekkcQXnOXk+zra
Z2PDXUBKikANr9NNckLaxdHv4ohVZM/Ju21trcYGY5YRpJxCl6rogJ0tC2Nze34BkU1630sK0PCJ
uE52VMLvF9ortrsDC6rXpRbplunAFdeuu11H63M0+iSwFl61ruArDu4yOXt8qjsqNnH1oJg+gH/I
fTnTpGM/x9tGQ+H+0M8RwIydmvFR7pETcdVh6ZCpmYv1qbjd7UE0EDLxIrj0w2xuKrSI28SzBI+C
+elmzPsaS7VArG9VWqu/r3JKz14VDUfKG0gFjMjTDZSNiXgafYKUXXpfyIqvS5OZDxgk84togAev
CdyUNUnaUKQNBlla73csxuVbr6JOZN8q2Vg23tVilCXrJbYLsGt6m+ibbvmSJQHNL3RtorP2a+Qx
lLc1+Rfpzv8PAv89NYcfeRncG0f7oW5xmLo0H948gPuYhuGSc2zvM41fJzbpBTWdfCVekNxYLet+
BVru22v54E5r/2bzowVexoRM6EZ00nDCBnmffJDuASAvSWOPqROIOJmeo9px7tqEJ9TKaTNlbP4e
mt5Zt529EpoaX+uI2WI2YZATakg3I9unAX2wyHfVWIZeIvqDMRT9/aBH/a7L0+rZGxHfY+AyfJZh
kLDCDK38qJ3sT8vQu/3oLuZ7DHfuRWvc2OeoxbDK+MQFk1PQ2CM85HcUV6Gb0DFc2qHdZPbo3vRq
+aNimPM4jiPcFdpSuFpuLG2RX0y77b7ayqrOdKgkk38nel7olG3sdoKZG1c0ZtOIWSejsQsOOv1f
3rnUPBBlvtc+at8L4a77OcmcrZlQnComkbUm/RpIoQGAjxv7b19Pb4kWP2MpROtzi+3MBZ1B5UYu
ATV7elXsVjDMdqpt2zFQpEBicgEp9M7KJvWt9+34KnRqn4x6F5/AMoSUKmQLZsYEeWend5SLMWaR
wfGHfIr3CUC7wHMGEcYemYTSdX+8qe6exWD+svmQsbbfO7vZMDNfiDZix5DXJWMh8ZBxM9v0NtMM
zDN4vwxuPOzkAnZndrEXZsNoXyPua0bT6CMohShdqmzYjEgi3glHGdt0dF7czjYeTdkYe0ovMjt2
3nLAN7xZXCs6R1m7UheUGZap6CmFWHxifFi+9BZhi2pxi7Owj2SlVExJm71hFHL8hj8O0TLKH+mS
M2NaoT+a+ScbxDR2HqL+jquAr3hYdZrPaW5ccjIA02tWbgUhI2aKl7b6N4rsGq0LBPT7tDhDxtSN
Ew2bTU3DII9/8FfwqoQpWsDjv434XYSyL6Qct5at9tJ+xomFz1AEufXUiJNl0ZW8i5Ojm+5ByKeM
fXTg2p67t1pueGekO3ijuCVX1D9yU6bvElecqfHn3a/F3i5/POeBumuT6pQO3dlSO7FSC+mnniZo
NYSp2gvtotHTQi/mPNT6i5k/r9Vdku46hz6fdVjqjsHabzntC9pRneYbJL6r+rzQX0rZ3ry/zZ8H
Jo3F2DMhoTPHq031fwP+lUT8dlqALEAN57n8GUBDGdGVXr8oFeY8FFweGZZEbeP6OZbvWnsWTXaw
GF7b8sFpva09aOc6umVu6rDhLw8WPkBRfNKH7dz9LDQwrJyII4WVPr0u9Ki6OJxG0gZURiZXL3rc
xbQX2VEuJzfJ9q0sAkvu9eKhap4rnhxFpX1xe7r9wIHHvgga88zEz3d7N6jHn9unZid/K2tNVQbw
bcXZE1ruXa3edM7LuMmPubGbxAmP2KEswCRTRXMwDPq/LMFGS0JVdBSVnj9OT1EMkmSgwTr/cABt
SnF0BrpysjmqifcOxo4cHrxevdb2waYVgWB3k0YTkoljQv6IbwzvkYCfOk+2rbjXsGvLj7i+L8Sh
T35uOgqgIf5k8Qe8aAYeuotX3kZhHzRZJufBQ6bYEb50/knxvMyvoE02zDo6eYncXcNMi7V/jWhO
v8tI05RW2IufgqlqyVsVzUG6asgPL3V0TSXKPRJc+cXlPW6jvJOd3m5r6l2UHSTCylpTDHFH+ZLg
pjnQ5/0yciO/ui7P1UpllV8m7PEu+k6O9l7NBKTkvWtpfmnici8QehPywqVgnyOjPSUj0ttiXzjV
ZsLdmDTpfhSYwCBOEtxluHTbcJsvJoI6yYnnvYwtB6/HkK2gpRpt5PiCniAAW+m33Abxn6eMlido
MQRc90ucgid6mhm7lRcbGdecydDq3jPtjU17xbTXNS85GE0vX/yuv7PmF917bKNdRixzbf7oVO40
9aqvj4b3Qqx/Lf4mpDUMsGp8OND49vqYkVHb3WxIhoWvYvlI25cUD+yo76N4PtiT7ueQQdsakJiH
nYP2PZcFZgmHhRCO1Ed84+R9qqdOvHZmUOvanrvtoTZuCh50Q+mvRJ5SMGap+ZloNGyasdqU9vds
8/Fl55VPa0gPTUxPZ4l8FgMorrV7MkaBMb3OLD153g8+T96+9479QyTQjwnN3gh1ApntauwG8KgZ
x+3CWP5wy0ZKvJnJxVsENxIORL4DFEyBVlRh2mmvI6E07KQbN3rIrfs5yfe5+WmQeF8qEOQkHOLm
sx5ZGRyfJ3V3exPONBFJZwWFRiyg2XisnmcFN9JSEFd5xl2tUyUivqmWi8Q8a4KMmKM3C/FPlkTH
CLC6E2369Ae0ddyboZadWoSDrgU6Z7wXiJpHxVic0RFXVs79Npjq9aRw7y3YUxMriM3Xqv7Qdf4i
MwUP8YDaxjexZejJB/Zsxx0NjiuAcgnRLHY/e+MWTp2v+dIHpRZ9d2MT0GVGbXexl4NWvg3TP0vf
L+VOcGnKvWPlfdXWPXw0PwUnnps1R/RRUSNW1q7CLTfh98sFULQHXqtpvqPDWEyaPzv/Vs7cqf2n
8mfHOieEXqzmIx4+SJaFLONx8WGKJq5rRr59P2kXd94D3Otdnof7AZtf+a7VHy1dm0ZS3zpfWvcU
86T06bYsd0b22o3/nKrZLQRvSR5wQ3iS0K5bUoeVNqBBzziyq40qv2R873SNz3yWSQ2Qw6eueUMS
VGKApeEARZ583oqtBCNjNH431v1NtOppe8t+LOY/xiB190Pqdo+vgNq53OjGT7lglfV2S3vOWl6e
nOI9OHyH8KKZ7dbyeXBJy653tnXP223LfdoH+Rj9tbRL/iThbZvenrar4tdsfNCX95KgiOhPGnes
2PF6dIAyJ6yRciLZQNgzwkwhjrz+WOB62/Hp9z7eszqsTDs5tWZxP0GN4YNPttxffHt6GCdyhANN
wvIqPFqQGaSp13RCGWz9c+bfjgxKhr3dmqHAr/HNMhfyZfCX7FdjAuGigutJXE+JDMiVLpa2o7uI
2uiNhFloR+sVW9mu1Cmr0FUy1w5FDrqP5FNhDx+LMLddfCjddwYGlNLFtrTekujXvvYeovZy3325
h7a/sxv+wYlaeTOWu57ZHJuThyk52LhTmlrfJOv5lusZlxeTUzUvOTNuB4T8KXlPRchDo+TeKeF+
IKisH12kPU3Oh/zBIeYhKIWIXOVFYGN552zBced760dsPXXDOfN+casU4zGez5hON3Z/uT1pzKZ5
iA4YjDrjmjaPkcFA3nJCpI38337rIly45dEnmbpvj24YUxRePcpXMRD89CvLLw3ZA2iQqx0O8AKs
q2HcLeKgOkpZfS9nZzvy2jDdo9AYSHRbmV1thiTT+kBUlbT6dVGPy/TlCL4xH0X6qSUWYThi9jjG
Gu0ytAERgFCRCtLHj8k5rfW9rf3UjAibBP4Fbt4v+j5aNe/r4lC2z7pJCPNLd062fIymF6RndXxY
ra1KTiUA+nXnuQyZy6tHZ7ae7orsXpK/TfvPIu35Epws9wVZy8xbLI3ZYnmxjOc4ux/Gsx4fl1tk
qn/P7COkzGF1ua+EKeApvqGb3H70jOtsPDS01UeL5/F9FXfeEFLIkR35x/uIqTfAakST0e9so+Sq
zi4OdatAsKIXgDZ3HnW+7B+SXISpgQctk8QktnbL/gwpqYiXs35TGF5K9H1xfRicx0yfzqPxGQ/R
rjA8etV4DtWVgsa3HUXZU21GRhizvgO2hNu1Cbmmc2GmeV1xJ7B1bO1UJckVs9HG4QXsVo+QzMii
vpjL7bTLjjOijKL7l5KlLiskDtWhFL/J6Gxa4y3jADD0DIRi5tN9LrnAz8wV4+l3WJJASxfQXMtd
1pXAUWnhCl5z/Pp0z/L6WMTvTEZ3g3fPpgW3gni73lyaXDpmJ3QastT2k2EX23TqHocYZ8gqOWji
QEUfs0Waf3qJmksRWb7WMr6nW7Vaf2NXBmvyNDVfUQK7lZBnxpFQ08FUWpDqTAGse0q/c9/gT5a8
tOJyE2kkp/m7T9jKPYO4os2hNxgvbcEXui7QWcT/pMnUKvttx4p5BFl+EjW8FFXgDMcR3g9zbo5d
TB/0myv+lxXxlghbuEP/KFNP4/gum53d3+HFIInBoR1tVfVjMm1XXsr88692Q3uA6hFFL8RkqMXb
Q+IM21H8tKyERx5K0xvBeCjVoaEDqrO1szFuCV/tXcvmQ43tiNzJrasf/6kIx/1eEHfTsKAtM++y
5HkxVoSBKqT3d+76NgtnTvApCnrbfDXy9mvV7U2hd740f9ryL7Gck4UdJ4ZGWhbvk0opzgm+MQJk
4ryOCEfvG42XbvKaei+JIcIBP1q5fs+kQ6LnavnzWqSF7N+IjwFr9MCPmuzleqjYfFmoEAv7M8b/
rIJs1fejM54H+3lqtzbjXO7ASME3gsEw1Y6ufpDfDu2XZT60NZc0k0HNqa23hbgbnN1oHyyH/X8E
OZYbkqHwe+6HdpXuBgy+E/E+Q3/o1WmQJ8Vw3E5+StPyZ1rHvXYwGJM2NHEz8eKw36+JHeHPjU4d
BTXSzwg/Umbe8gF+eqvGaNoMr7OJLGfoN2bxMLs/GAq/V7w6spR+Ka+1+UxwdZPWMz2fX853GV2V
dhLOocx2Q45hmJ+N4bm1PnrW34ATnu5/obZl8jY5Eah5TiIWk44aXx8mBaiOzgyfTeu3ihvSos/M
SVICbyTNYNdmxZ8+X/T22SKvWp2BkTC/4JusX+2GyNde3YRJ7qnpqHus81j+mbYdxIiNFL2q9Nke
mCnhlWna+8h+ySfLH5dr30YM/bmSvQlSXwusT4cGOwUfX4Auujgpj131VI6vWvvkqsdp2Y0AYyqX
KD4wN3W0Cv6F5l51HwbVi/ROXaofalol+cLthwXEsnjF5X03pzByTqwKbrr1sXBOpf2e4YdZl953
bGTRmP+S6aijPFvhDa2s5Zk0VkvK6YQ7nZ79jaRQm2EfozdHs5vWlLi8uavqx0OvUzACS8UOCatJ
7KfNriSfgjZDBRs3+yF9HeuFBQfF5PpfOn15LCsnZA80870yvls17hJzCUz9gCiGZBff49UdHgYN
STmYfrsmtlEkYa+gjWjjdkUdZrdsYkiUxfn0LQn1LXoOdHo4s+d1pNUQbVjxe0U15K+c0mSr82Pk
0dfX3CuLhP6aV+eiXhiWs/1IqwcJVLqExtgdO2jm/D0cRcGTs1Il1b0JwHUQ2l8k27CMAOO20s9j
/c9VBJOMOdSk/uHFrBPRh628wR85YIlXHJ1+2fdwlfSbZw2rIDH5vut2uaETlF7/ici4Y2LhV0Rh
5ejtzK4PU3EzCI1BW8l9u/CwO8t0cOv4fZjrd6Y5e28dQ9fWz3WNtblZfTphG3sp7ullhuY4H+nv
f1hcDm1vPCLJecC3GkzTsk2bpN0YTg3r2g7dSD/0rnYu8/iUmNq2YvS/YZLxqzR7O5TzY7zoTPEZ
VE2Gv1rdoeOpST3QRKX5Qf6FewSGK97EasNmiA/A+CkxzUAo/VKZ7eecu3Zo1AB3vcI7Cl62ZL59
fTA3rWaGq6d5vjXlLPz9LeVD3z3ZcuR6vFYbw7tVcsU7Y6H7Kc23YmZrwFmOK+QXMnH3hcd8yPR2
lRKMKFFmie5SlYz1Kib0g9rPUXRvpCMcVSD0w9pdB8SQlTYGOdO8SMe/RmMZyfrJ5WS+zTPvyRVe
ZuC8VWy9GU2/GXlh9rnB7h/pHCM+mXGBHSl7EZDCZ2N96dYu9Ph3dOKRwxL73pyFkoOjxf66Lisx
HfxcsUe4Yt1pljh3dbk3O55TMpXgtnzlOkS18o9Wc/d5PV2UmP3aml46dJpMMxG+L970Srp/b6v5
EU/U2zQOR5lHgbniLxBoxWGeUvLcalo6iVuYTgSsmaIuNVleeacPP0Nk7TxDQ2jinBLdCi0GyyW1
og2+gVQ7PDHevTZPLzCoU1Jwc8/ZiuttcW/qY2j/727DYiC7gIyZnyRq33Y9rrp+N+gzvjI0lkz2
MGIfHKMObBYCzfz2/PCz80Ym2Pzrob+chHPsxBoAr77aNbe10ZieRhpIvdNsY41+nE7XZ7bmoKAB
T1vqV1+8xxQKsW+NCb+UXfyqms/bLcPG4hVFvLY1iJ6ZXB/xvlu0DaIlREJEsobgx9Rnh3wqAk8V
B12v2PfMdu1cfTBNLoJoTUgIN9pWKcYwt+ShUS1n5hI0RaYZOUK0ZVwswwESYZLFOr07NIkRbwOb
mtSw01PuTojI4l00zksggU51NCKKuTnVMWe5u75Ioq//kXRmS24i2xp+IiISEhK4FRKSSqp5dN8Q
ZbvMDMmc8PT70zk3Ozp2dLRlCTLX+sd5ZBjurLCn4RLqa761o4cggUL0F8RF53KlhglzXxJmLCP9
bb8+IxuaWOlo7VbylQ7NPTV1j1TEVbsCK0Ldp58dD++6kipvT8+N9GkucGsdW3bxKsePcmbDG/DK
2wqvIF8nR0anX72x/FWs6uAiW0EceTJ1SpchI9WkmeewiCKDbJCe1XsDoZTY1bWHCdMjRzJjD49H
wf3RTfpxRTs5ZLwUdhMFaB2QsWLmRgu+cconOQWHvAm6Y8BgufH67K5Jxl2R6H3Twmljc6CKEmGk
jvqWi4i0dyTX4PL6kPXByQFcpcHiUMyGkjt/55Ty6Af13vGaB+bLO3y/bFkMxKMVpWRhBw6e9l5h
G8J7SbdPlDdgYS6dxHADiAyKNvIqvFljdxcW86697WsZxem1PZxcxt1+qv95A567Wm5f9gLVNq/3
M1vhBiSrfWTPAQ1N6I2DkdaWhhNTYSNqphJUz8Hv52SozsIAtW0HstJeBpZBqjUj21piToazRFy3
Dv3eQaEXLtWHnoq7yRQiQjX7uGUJPY5u/dJ6iBVRT7AVYmIr3OZrwJjGrgbHIlHGFra4RxN73wV8
0ArxFHcJ1Cwjmcfblx1xaB2WAtZ341cEFMWqtE8SExEnHsvE300qQEVAI2ulcJNRFb4gC/eB40st
wUsG/J0jLaN45Rc4c1Re/DgWcvYtOWgit6ttqSNleWAaRb1XeJV1L7h2sYhmwR65VpSa267eRbJp
riLAd2xzsrRDg1LJ2YWZ+isxmURr6UaZC/EvAvTTXKWCJtBKYeIfhp+WCVzzea0N1l7pi1H9IdnE
QQLtaVve28D+HeaNXToPdL32zqVxtzdZyBMa76N2hlcqTp5hhO81X85s1HGyDiZswUOL5ZTRZp+O
6ohxao+l7AAp9yxGRlU4yACTIMGkz6RG/tILStEA1s8WG5sGfgyVwRqH+2BgKGeGyybrJZSsbktz
HpnYacKlhdYz013V3yrsMT87/jE0v11ur1nzV1Mz36jPItLONXM+rgf+X5vYhXxkFHbTDfG7+2cl
eBvF/TfPHgcsbmIXDfLoj1+V58WyKh4XwLnRZBDCDV6v9JL33RF7P/TOGClTPrpue7YnnHHtfHRU
8YIbHCwUZhbS/iyUc7bd8F+ncmrCS2w4WfPaUrdyo9elAIBT0zeJaNdJU4uTuE8toTT46fmQQ01T
MUpDyXnk+V+rBQY/Dj4BjtavBRlhlJCHWE3GwAjx32scOKXws9TJdZswqi0jisosfQsbcz9WEx5C
xP+eHpvdhIMBcVZ7BF2G0cgxDFJ3nRewC9wNLhZF1Nc3LsUiWAB1vlla2qfXX05R0gsyo+XxfBLx
sXI7UV5NTNCjuGuyARYg0eQzeIi6e7jVQzYamgQRrSUspzQDn26yzdUf7mm3PxL9f/GndTrBrv0N
jIy9vLgaAEYcKAedqk+RzvGU9O7DsrQghwHZFm3ISkMNMHRyonw7mukI8btgn95WxnpljcedKtgm
VD88CM+Lei/YoTQ7S53/a2XwEwbbfU/viaYQ03WxNbjN3dIThEGAqHGyOy+tTjchDGPvfg1Qnt0w
ICAlBQ5jOz2Qidl20ktpLAZ/by0ubaCwEXwyvd2HFs6bnFXV7Vd0RyP7R5kxzdHIWShCNOouPaBp
iI0T4gGhbxbWPp4raNcBh3lj+vbsZiQ1ErHQGY+52wVdIUNhk0Di43z0qwaN5YT2vGhc4hAJoHmx
Vgz7VCIHD61WdKwUJWezFM/I/950VfcUYAc3lmh2nu2g1UFMv/F4rPMMc+dcBX+KIfgtehHydXVQ
EDbJ4h+bhMVyvCsnrkw+VeiUFwKjquOCjWu/4CE7KIVQSNL1ckr8pu52XVt+FxQjP7YKBRgSIjp4
jnMWjOfesaEL3NVi4fG+ptntLqbP/mzlMB1xGua4yBtFUWZfUmuaJY+BbeP2TLeM51pmDso7cDyH
+AoRfGjdO184/IMnx13rEg4MIhDfoWTRp2nZbkAbyjkp7mbHu9MhERluj7OajnqclxTjnvC61Pcd
CSHHYXPxu+mOvnFVjoeu9FE1Dcj0DJ3cXA1yQzvU+DuMasN97fxQ64jKtqAbWwa+803bMIKtGXF8
qokY0EWa3A05e31dTgZnaujAPGGpfkGUlp2LXiJXchJaDqgHK95w7KP3CmjDJXcyBDq2Q0myi4Nd
57kglyMg1CRdnhad+39U7ZFdsk71c2+C5J3PoK+25ybubb71kDqtr5D+cZpSteuvPpkPQ9jj8pbw
2GTM1H+oJt1imvzqvajI88CY9D0Za0mRRQ2AOjPpAzgp90XloYJnoho4Pdfs2d/G9l+5jay4eduw
hLqOChFh+ySPRCMuvse26vVpmcRrH9Bt7CoboMWz72uvSo5uMEOPk0XyScwN9+0Y4Df2yFx5CnPt
470bw3jrF/sL6jl8m5oE8sNrS7SQ+Dkv/dDPcepo9yJCNb2PgwMFHNbbmR0SZ48y63NRWtu/Zqiq
L4FA8thtZj41sKU0HKic96NIYHSI/mMyX6T1Vw2I90NrepOpA80S0spolzhzp5zlAofB/z34DTEV
HG5l0WFi7gR/sF7+lAKz5C0D+iRX+ZoHnXP0FhQkDDC6tO5QqwjQ6QHE2ktrjiobVBhAsPrATIvg
M90aL0Yzl1/RxTh7x4Gj0LhTGcqa0ZyppkX2oaYJDrD16PllOuFKbN9FK5hRZ4uTusTlInZV4fZH
t8AEj4xxcJGEeOOxvfE8egn932HeU62NDWzeIW7Fn1hSasLfOt9X2jOgGSljdZ4FkU3rMogtB1BD
nPcrfwQHlAMF3op6enAmApZ3ZOZARqsUmx3ownGY8x9KuXIEzgvYUFOG+BY6CLCM2C74Dk2RbNXy
aWw5BPTiUJtc1Sv37kAAxJohsA3AQ4tiWh+t/gGSDk/QlC+Pud3fsqXoISt8xgs/1Cfdln9ksr3V
pcHScj/n6inISMfHoElKR2hWpH5Ia05p33KYO/q1YJhadmPGYVrfPNFe4jXPpZEB11Kj0ddTX3um
M/kWNWF775aZwDRpMo69BKy1TEJsIoNan0a/1uehnQOEuuAMe+NYv+aQPXZiCP4qV7vFdunM5+Wd
NIFsjvno/Tkfto4DAPSVsXBq93Xha/qpq/SvDNP/GFK2e9s07VcFOuSu72lFNCCjeUbWRkK+AXbz
NMKAyhFXJ8m/XnTVi5iC5GdclZ3Ciif52U+Cx4Sb8HVZ3P7iWugKa4tyZ5LvQ06U26lRbfbBeHk0
JOSzMde6AX7Uqh/mM1mSUPupCx7C6FN4kciW0KaHiqHjMPQVuQZYX/VJ4i2KKLkBYF3TFYqk6ESP
HxegtTAOYkfQq6jZ0izmZ03PVt7BCokZU3lT4vDbLNu7LMQ7IHtiXbhW/Vfdf8U4SPYL8XH3nYuQ
2GFIQ+wMQztTSGUpI3blaDE5q277sjb4bnexJM+E999qeFpGJz/MxCshi2VzocQqAcu37F3Tg3Np
Ofy33NJKiI0bopkK5tMYWjCQTtHFS1bjhhRZJ74Xu2b8RnY15vZCs13FeIeJgkEdpx+la4I8qyxR
GHNR/PDiizJGH8srNNX4iuC6EV3n3EY0a6OKpjR+4q+9a2sm5dTyvzefRbsSU8pk65W71AZtkEGC
J2QaqybS+UpykcBjkYS4cdHaddGQ9SniBfWcYh2hjE2jmZj6MdkBcBUtvaRJ0u/nTd/rZfwRVO7M
L4rRDBlCUjz1i6zOQ49Pr8e35AKjZw9hPhiK9KwweU8tZ/lXc6ETByad303g/wXPCg96qdmzGPvL
KEyg/8J0vpv9316gEBnUHfnWwnIsJLZ0DHGv159N5znPOB2mLwKCcOHehPJL4Pw3jm0hD3m12JzW
I6lkKYlnZ2iD8QztUvJ9Fv1Dd1M/Fg5olc+Sc/DHso6rlLsYrxa2ZXcIn7rKQck42JeqNMPNkaTR
WOYd6I2ycNvo6ivYKiJ7Av3NCjshTkpLzevPfDL3dFFH0ANENAVFVt4TXMAkIiq0Dp67PupN/Uum
/DbleuYPIt+/ekUFZTr/MVSWuU+yBGcvpSBd5ItuHg+k3blcaFoNPCA4r8CrQPiNUe3R2ewlOGc9
DufEJPqO/BaaodawfsJW6V3rKSDdZQmXDCIUk/NHjRj2QAIAIAJN6Na9kyGADJZc3IKG4InxTUSF
IL/g2ipVhM95GkJau5bhrVOg/RZMiSKnJTXhr25Et0lwhYo9L39Mgbi7yY5S5ysZ2SlAXJKWOs/F
hM5PWXkvvbe8dO4EUqjnJ7lY16Yvu48k8Qq0Dx3owDRL7r5iggcZ5r+1MwjIY/d9GTOIML/+oH0x
u3ezdHr3TEjyiTCgthLLOmX1z6tuXzBZvVUBTioXGyV3Oafpbuu6z5FI5Ye6YAZ0lUXKUU7QTum2
yy/hBLXArYyn8rjhG6wfha4+uvRmGVt9aK1msWwf+XuBxD/t6qibNniCgDsjAKjY1fP4r2rqH+EW
DdgUSiHlwUZ3JFTxyhTpNEdaWmQzCB7U5GjnyXRQge+i65cM3cvoUgbIbBp1ndUcVT7958w17W5D
GdyvY3ormwzRMbgFsW59Bo64si1FxHiRqTZI5zTJFhV/PoetvTdFLW3oVtemVLAY/lnSrw9VyYxT
bWivq83/kwPMxU2b/9K6wUaysgjpytp2Bakt0bT66C7xeMJiEIJxaNas/qNrUX8ToHbTc5eAlAe3
hznzUx81vnI1J7ezQkTKydcvtlPYLPkcahvpa8Ub6AYLKPcYyoRBpRAA2dydbnacMk4yC3i1CIx9
botm4f1PbASH/ZoQsZOiFf9gD1HnXmsSJ0Yb+aBpTXOw1ZwdS+zpZD1u7vZkp8v0p+LlLg9WYH0u
q/pdl5C+pMo1MYVZZEn5s/czy2pqo8ZZHpd5mD88O0QArQakUrdM4rqkhIZ1cXiDyX0TGCf3VWL5
u6ZwxrirYPQZvzO8DuJDZpS1ntCQuIfVDX7mgGuCpccnFYNFGhGozxrnbdiCq2CtH4cVKK7zw4F/
yWOLIuIZgiUp7rNyeN56rH5Mcw6jWdm5z3XWQE/Uq4AvZXralQ35rxpfBmwUv0k2I0XKh9EHTune
V7UEzxYFrfGczfUlUZNzYLTpgD1phws8agR3vpuFcZeE/U95S21DgcLIOPvW00TQ1N++4F+0Nh5i
i3Nhj1Y1OAwB0IGZfGDiJGh+K3dz91YtRhYTMV1509qocnngSM5aTgqR0v0cqu6cB3lwrvoerNwt
8LUuI15PlO0QH6Z57BdOmHoGcAO6lDcQGdtRT1YJ8J6F2PN2fhABNX8RdKOi0p+8h7Zxul+lGIa7
rg/L58EUyb0j5+JT+F6It9eaoqXM1zgkzlocksnNMKH0653riT8bOjWLWLidaOlGq4vQOs/4z09u
6kwHD4wsKnypTwAlSBYcwVke8IGSTDp3S5Or70mQ8bt6+YI7YKQzyyrey/8XdyESxL+Ah4860Olg
cgukLbST2J7tn20av9SKC18UYv0vAMC5SIOdGy6+vaO/rnzdBKo6URlzRcutxghTCrTzUL9tXk4a
jAKpdC2EZJYqfmu3Z0Ri6toN4ej+80eP15E5OsrkvL5g33IiA121w1lm76DzQVrruzxcb4FClo5M
mavYtUUw7TbhjIdh4tDNDLPZmGAfGlJtx4EJ7b0QEKzTsGoCE0CyPJQttTceePEJ/0i0f+lpgfm3
ODieBzOxHY25tcU5A/jfknSmp5WgcVJiOuZ/gnyuk7GfKuH+kF427PpshKdiyA0ZG0pFBtvcJLHx
ics0urNetV96+1IZjDKJbKidXxwVfKtJZx+MGuHX4nCBFyL3+hMmyeWzr93i2GKmwfKHuxhAqGs/
Nx+zWINQYj8QWBpPs63+5erFbctTorzluauIkozrFJJQhykXhbP2d520CqIChIX7knGbjLXqy106
oiNafBPAjGv+SYHxygaCKzJCo6p3sE39/harehGrvV58Z2sPDNzs24Amd43V/CJ6r9wvzvBWDdan
YB84FMNqX4mu6t/RPw8PENISH2IKhGWXySXEwIdNsEv/gN94zC/YUwKd9H+6NZ9jZyqT3QTK8Ktt
NwGCtQCybL135fnScdHJn6rrPdwDU33KandzLp6TtuNf41sqx6EaDCTGpXZUaie/9Ii37nIfxVM9
qwU9U0HGzYij1K9WE/XFCtjEiZOt92Zx7Zch8Rb3jJkpibrAqYrYSZzCRLhREHQUfj9XcZFPBMhU
KM+IQfVseelc7I4rAUmnLU3sVxfeFOX9UMUUQdNmi+/gSosF1GahWgIILJsmw5BIVELhD9Wmrf3m
+4sPxCRKYJZVy50fKPKaSuEhuF2DzzEHjy8dmZb7Rm4fcpPQSKRJSUDTJEX5uSJI0okuT6Ntf5cZ
99OqV/iHoVs36M9C919bmU8pOa8tAoLaZBTG64kwJ7CZp8DuZ6B3x33ICoCpRORyb2ZEMmaCkSPm
aztQTd4fOTRvf0L47o/V+NvOqvzooaLcO6jO9tAGdTRObniot7L6u4VJfy11kRAol1SLigYJG9j7
yn7cXB3g7+69WI9FcKjY3+5qnY3wf9BSg2oYEDLbe6BKOHzuhDftQzXSZ2cB2S3I9dY8c65mq7Z3
Mnnb09Yu9pMtLRWFQTE+YdduYu1sxBkNtjnBAwBDKTf5Xc0MHcCVjAybFEfssEg4Bs73vMjJ4WrG
HCROVMcqaO2oW8DXsZGj2AoCmzZjT6DoVH9dpptr0dTeH0IFSHPzAPRrwh83PjJ832Y665gNfhYp
poZ9b6BTlbHr+02vyBdkOaMnzLjQYKJyjnvokWa1c/zsKUIXX6XvsoCT48aw5IforfrshXq4jN7t
ieJeOILaUa4ziDrOTWM/8S7cOCiAzToDFCUOjabBuQ4JEpr+81N+6mFrlhuqWx1skWefxl/FXS2m
/q2eeELQXdQILFXJ8mPBlFausNBvZppgVMKQAyJPSJ+FFiub/j87y7u/y0piEIj8dMJaUl66tNYP
zWz+CKXSB4aJmucKTXPYdx02qa05hUovT5tu1AUXMAl6EJF7NXrEzsi0wT+IRW4OON11D+vR4jZn
+4GhC3Ogr3xM7T3hNthzOtKBEfVtC4pkkpRJKd6NW7PuVmIe4nTgZbMB7m+sOpNlmd4eYI6zdQXM
GHHZbF9lOrnvQ8a8tmRYM5p5VKQ/BmFceW59EkBYOzxvX6rKbiUtfU5OhxIAF7Sf7mkE0+/GlFxQ
TCtQQqTC5K00R5cUxX8ZQrJd1S7JSdT4SL0aFd5M5gdcAIuNnS8rk3eJId2EeQw/Jo/TQmgrAUnt
4+302vm4LncNt+6Bqh44u7kluWrq/1uJuSLCNHlIFM72ZG2KfU/uFPqV7B9nEOG4tvlaZ+TFfZ/I
U7ZU7wxLYxQI67WSzG27enG7z1QJ8xB2qbhuTf7XpUOTDxmk6UMblCI2ZuH5DrPlia3RjSnVHb46
XQFUuxKZnLYhvLL8p94CaOJ8nD4098jeoeDyTLSUdU4Td8C3nMEFCZc4Pd+v70jxQ0qSbalzu964
tjwTiN/ssMBJ0kKvwvS8QT5R4Jsp5rbOtdUxaNmEF2nPH2nRJA/BMPXXNm/mA5sRur6lzl/hN3CN
9+iDc8KMs92GLWq39fnvsM7by9z21QVxBh+dRCUAgBShdDuN9rUqNThLMHpMHimhhig73eqVQDJ5
mrbGfoYPQuE9NIjRZqwK6HZuv0NqFwwh20hW1mw6+Z+3iOaBZ470hSz7IU4DODWX7aOfSAQSeets
//J8lPtBAqD2LmDLMmKt8bTlACU3DOgETSdBLQ8GO/Zx7ijXTrsettVvwdedpov4delRnwbSaVLH
uWwCnY0klWCHghNB2NhiukCktDPEabH9ji/VxHzp2PWrmdynakr1QZDMfST1U3z7N0l5e3MW8vYw
NLpej0TXE/dqtn7b1dLH+eCajvBX3R+Kwp7vSCJZ6AgsvrFbJ1FdC7S8DgU5lHOImBap9ZJtJOek
DhShFuWvvBqQBLsk5vpT9k3gTR2naCyIPivNtW1a1osxRNVksQDsM1czzQvkFKFy6mO+Df4hXat+
jNGmwVBvoYmkslgdHURcQW/gM814CbHIrtdgbUj2Stwwu5385VMG6v+bBoR3ACv7ea62sr9I3HLi
qaxGMs7hUFH3w70NJ2cc+x97GLPnXAXBU5IhJe5pSn6kLf6WVpX0CddRWcy4h9e2RbeOaBf7Ebaa
7KYsn4qO2ZK9Rt8ljcke7QBLYAOgTK4JyVyOrn5EBs8Klo2nD3YbopzkSEII3I+O1vtTRojJEWss
Hn+VCiJIQhAbTTaqSjdWKQb0o+XgBxpssFvUs2rvyvS7QlZ53pTdX4k+TPekb9t4OLo8WjiVo9KE
6jI39D37pvlMq0HGaYjRt1zbBa9QFhxGe5VvfbthjFsYsWxrrGJnXW5KTH7W2m1/FWmALDiweJ5n
XilpD39ZaqFWNwdXDenMsUVoyaszjyHvtrjZElDi836QYbQMMy4Oxh7PBT2uEtJP61GOpHt4AyUe
gOro3UKBNzlNKKexCoV2ovbxVrjlm8QvPx+GLV+/8HkMUThge86bcN4l6pZtbq/Mf32AzkICWu2X
qsQEMi7FXSgNkcjN9Lr4TXmSxMdH/mLBDpModXL8ObguLh6Bndt2kHNdO/AMFaljIL17odZLnbMQ
LLMp3hJd/+U4JvO8UTeeqC1epjUxr149tZxRBW7OwEcxrjLnayWV7eqatWTaR/8TMsLPoOb5e9MV
ZPdv6DsS32RxJsD2XZUIdB+bbI/oExj3g/An9evvkbBmviI7P260KVy06co97bxMfbondzZbetxf
c45gAPxRvKdkU+z8Fb2vIF4b582W7qVRdrAroBz2abflQMyWHKNbwKQdCclXNm6+84rP036RdYEY
RPLfKfL/ABBCVut63ldLwnxgcAMBGCWnDYsBAmBUdUYD5FkJ9Ecxw/MKCuk2+DjaMfrsv8pSkAiA
ZifHMv1dSAnfHg0GuuqGxMc7KitHLllrNPw0DLjL7JRXYxHpns2DF/MlZfHqhT+WyhCGd2l4qWQ/
XyRvEDnjersSgmAB6IZVzxCQkCCeJvhWAbbn9VLNHan7eZsebbaxeF1nzIMmvaWBED8Bx1x0JHin
w8GVQ3ssgsJ7XaSqXtc8JWjB18Utv0LuvAHjZbpA/EzMK77Dkp/1zq958L3HlcjZeJI2BuTE5RaT
bswGkDg/RIjOe0B0RSSfSu3X1GTDhx2UqDQx+AClDywA2MQhhy1kEWKc+rvetYo3N2BidkapgE2m
6dA3SM4ssnh+Eqson9sxJdeT2/w7yDGwljP7IpniJJUuSAZKd3CI3F1Jvg6Q/jWzkkeoAcbknohJ
Un8MhGBhnkmWtu8s5Y3fSefBS8FY9k+zTU4Itpkhsiv9F5RB/syTzeEOK3dQTsEiHRDksFklkg68
BLBZrtolHRuzPWX1t6pKeZgWM341EysG4SRM3EvwB6Mvyu4skTEDBaqXwOuB7AczPWedn1/aCfDU
Rr5m5HyzuMgl4wyyy18BLD9bPAKGce2spy4L6scqUN2zA6oFsHoDhm0Xx4/aUGaaVaGUL3N6GsjX
xxbCWx4HkoUQJm6i5GLx95lwtofQY7DAPQjoA7uCzInWsKVgYCMBa3KA/Arzg9S8OQXW6OMO6/6T
lmje5o7CAYFg67tylmVDi+0Op5YDY+9u3GOWa8rrikMZdaydRENBeH3SUaZdVeCZEsXHPQs0qbIL
hhwSqzgKW/uHOYiJzatud3LfU0TR408KbFIFhsAxL0mAEpf4tezJxm9OZj9RbudJFsFx8pf6tM2q
OybdNhLE4a/fPa0RMW55TgqyArkGMLVCF4wfNE6QquXWCjrg5jJhTDjZ8E1vZkRILhax3ZuOxti8
ppyeLFhCggX38GI71oMTuHPMCuacln7Mfjfats4ygRDeWvN79mzF41zn/xqy+FA/miG2i0XHi126
OIhzSbRVKmN7Q7oLXczuSFFA7FLYgUYVhVrW2oN7rFbQxiJ3joao7t0q8WnPqQf7UyTjYZODj9qU
Ro12nNVXrxeQutsxu+LuO8/SSu4CAwi+y03/X2m5wX/u2kMptkq3ZyKB+71yPH4KMgTS9Fc9oUNE
Q9cc4CGSk1/gvkkoUTk0oi3IifCtU5mlxSFPJ4tjNW0OckWk3DnBv9G1yIa6pYIB9pDik5Xkmdik
6oxbB2RI7gb/CNAA5TlYL6lo3Uuz5sGL09XZgWj2Em4Lraw7efY5KSHyFuUEz3KcKd4J1C9GDOdK
T4B1UcQNMq0QNxVJopb3WIZ/oOluYiq6kqNc+MQwDS2tHmU5kQtZhsW58tByV8SpqZBoZpAAster
L7+xiGdsuUObGQ9OFm72xSq1/vQmwmcU1rPDxOP0KJmF7grCAKJeIU6piiK99+GlrgtPPdfTuCCB
wBvQlFR5zS1xgpn3G4JIPmE//4P0D3huM+lxXtS479h0jyFr4B3tFPYlcNYh5ubVx2rj2Cv6JsT5
WS8kR7l5nJdD+AtOjtK+tRA7yi6RlSoKLaiLHKK8BzbhAYwIMlMHupdSkhxIO4eDKX5LZyAZCUvA
PbMiz6MU+M8s+ELTtigwLUItCct2nxnp/DcSAvBJkB5ECh2piHhbsps9fc2OmVpq5nZqnwtl/eF6
z12SxjiSlmJz4yLx0yuaV1SBG1Ap5zAyW7t1Y0fUn8Bf6aEDV4zW2bGYPK38ApCXHVbLZ3Cqtfi3
ZeF7j/PlXVUWr1TQTz5OBsd/wWXcx2GVM1thesNSL/0oQcpEoAXqPurYg32/pc01q413Sh1UJimJ
Cj0ZHz5E7AM0ZPBpp+RJs53MyHd4OrZ20/us2Aj4yvANNiJ9IZHktK0+VhXVQdg1pmYWWyugMJyM
jtVUx7LGY81QgGNgsAT5WYQEZ75YolY04gzeSzpFleuL8DmHovBWxiOX1X+0BOKgEWSITDB8PGXr
HwdZdc+1rggCqgZxJY17i3IbmCBUeXsKITJOiG5JOLAZZOLaITLA5M3H0MCXc9RmZ0m0oo/cf2V6
1oRd7kww+vuF6pqDbLr8021WCkKADlFvguTfBZYnP1E6efFwmydIutDH0QGDBhFzLxuG8lPRz2Fc
GxS1eT6Tu7EgIzZu3X6Uud+8WB7OW1bnFekWGHhZ6bdwNU7MKUEqHPzLaSyF/5yLoYtzspk/kHcS
6FEF8FEoFKA8WxsDKzSNqSai5glljikaBjKlK3vYBzduSG2h3Mh3LREyN3aH1GMIgZ6DkWthoeaI
OW3J7uVSaGKts/7dqg05WXCFD8RH8xWPun4m151wDpdkyWHTwx6QUZMPLkDhy766JpXe3lpGr6uX
5U8rqRX7opl+OFSWnQlpFMTvvx4TCk8IFmG+9RD97BQjIgUagM3EroFNUKQxVvNZkxl4TWrQm74D
m+TLRH5spI2meBRHAre/soBrYddMGcnHSMGSatZi73vlP7JAWx5Xggqwi3bolJDyEs9hP5t0+cZi
8t9AzsV52bL1YwQy38PLzjEKNECKZgyZBTJ1D6/WHodkZkXBL020AjU6g+WgFi1bjU+aLLYQ7CIi
XCbclSXUYq1VG8lBdcQPcwX1pg7+lIRBXrsgh0GcmWSF2LL71gEvjqAT6hcdlPUxmEN3n6zARGFQ
0ivQ0aRB9Fr1iOpviRbONmZlpD9zGxhiO8E0hyZHHN4m/tU4GoFEed2650GQfUK2v/jl6cn7nTu3
RC0fl5BinYwKolDv7WTxIzWVa9xsiYoDEfafxTKAK/isyWotBShNZq5oz+0/nABYT4vKp5umpJeD
reCePEcuUycdMO3ARVdNWF+RktbMVC2DBx0vfziGmbUIJMGvIcJjRkb6Ba6vPDhGDn+SbMr+Wi3B
lEWZ5LHd5fMu7W75l+WMNhoNHBnXElhr1tNHLnrIIsY1FLlYTv0Z5GoXJhQVFXrK3iGGEwbyqnxZ
qBp5DompR3O/jiRXLUncep36p1ykN/xP8bGQo3DykEicuwncMiqtRaGJryqEsTkR+teubDqgk64+
c1pt747U1p0Dh3+suokjhmHFnhiaEMewJRY+DrxEfJNX8zmI9Hki3Z2ocnCmKnzXy3vrg+/ZgDmP
nfGDS4ryHKHGxprqzg7eMqSCJc/RfaH8m4N8bBAcb604O/VEpwJw7VE6Zf7m3GxhwrezK5BZ+VNL
mGic+jMp3jd4zZ7M/0g7rx23tWxdv8rGvifAMJlulUsVVbLL4YZYTsw58+nPR/fGaYlFiLCX0Wg0
UA0OzTznGH/Y2lUX3fPASF+GLhY7CSe0HQIt+BQY4ZsvaXm6Lg9Bis0LmnE2mVqLBDsmKRvdRVP5
EFtbDcSjuPPiR/irCJPUDuWRrFLheQSqcW8h+DNKpFRvfjPKbFhonRZtDLIEsCeFAPB8neYPa9Us
0i0bib+tcI0gBKYXzAJ500t1tksKrQBvnzrDdyeNBIM/4joSPz+6pRuAdZVQapfHUlFgiZM+DBqV
2S7d2KKy95bGSBkFigQyqkdUz9I3MszyP3gd6QcjSF/lnE2RjO9/4HOQtdFpXimdjfVR2H2xWit7
hOvkfa8Vr3lUBlJzFGVA6eWGzW0CrVMknur4hbRw/6lJ2QoowWKUHpkf87wrVoXZfVGoBf1wIkem
smTz2MF5TdzHlfy55+290uLB36PbZ42ybRDp0ExlUlXMFtbZve61eBrkIdceGCk1q0OgajjarpCN
yu5dgPUr3+CKZaO/WiNYnMCebdXRKaZCA9gmpbmuzJcm9PKPqUCTZ+W5nntvd6E4AujLNkbfUwCV
tf4xD2KLs7uynpSEdBkGf9HerW1kWxvTBhZEBZ6qICYcvV085CSfX6hr+IjEJt/A9bhbwfP8xfBy
5dA1iMgF1BHBFqnxkSwrDNxYTfeNhsScUxfuc5cb35GpT45K2kDv1VoLtX1nWPW8155wnmJrBlnO
dsEzXelS59UwAE26ZkZyJUHdMaSgeU7yggISj52XzoRo4CskHbQWJaIqyKynoik5Qm0xXtEggASd
HJI8ZOh6GSZTGPZ4hYzvJzwk/YNvAa/izaaOCtDJoWY5InrLXtVWtr/xfCgpepWVr3qPEiYbClIw
LnZM4BklODkKCdi69zlNreybO16ekzxvflqoNH6PjdrdRTYmKEOEJIsnOc2eHGZylpvexSZGVNS4
UKANAmA6pib3ZK3RH3SAmdxXJqxrR4HjpqgoDAgciH21qO5LE9KAbov+DX8slSSjI45AciCIG8oX
C1GJIDB5DmtqpaPhVnlIeHs2ZSo5fULGy4edBZoD27t2g79XDf4iI6MWgSiW4FMrDkwzK8qwWkic
DvEnpHwqO5LxTVTEMQObvzO0xr7L4yHbSwpAmnqQigOrjwt1Sb69Ckx/46qxdR+Bjt1ws2NLqurP
GcjCQwl05jW3Brxaa8wUfQtymBFxtXME7ixkn6Qd8p+sXrPk8t7L1kdHkV/NSG83QdqLh8HUP6uN
jtR8xBlbJVQsgF9arzUcu4ew4uRLK2ZKroPWjqQaxJ3ANKABh7DvbQFDNgeURdGV5UIOlRuYpCFp
SxHqESssb9OGGoQcxLh54MDOLvuyZ+cv03vFhj2g1TkPNEelqt4kyQGJLRkkeB0cEl3P/+H2yp0H
aCryMGFUsyMKubpDcospjFyQBICJh2z8TYhCRj3Qyw96IPmPzDDtDhe34cBzpn5WPRnqfZ0mbBkZ
pFmzyr5glQSZuJFqc6XwTAW/qMI+KYCDkNbjlW5qClsnsKMuLKAohXBpJPDorxrLjB1RERtjgMjS
iALmle+Un4qiKE9yifujm1vh3u07ZYP0mr4BrvsPaABqhEhwPqScQFujclFkz0rEGCBtr8H4mIco
QFdAq232/l79Wndm/lBSzod3RD2oVEA1uzkJ/xaw8KZV2n8wVZP3MO+tnRWL+ideRsZRsQNKSbb8
Hcm+eFegwvpqt/Y/nmkBcSuoT1BN+wHaV9lSyuG1Sp6dVBKKb1bWggoRNQZbjUHqT073uuC+pkAN
J7eqOzuzhyQo8PXaCHzB96aNV1faqSlrP9PiQy1p7ouqV/Gr4PEIkLzqmh03J//IpPqeVxQtsjjl
FWF5nEtOI29bVQZfWiryyjSlZNPB612JPkGukMvcuhvgaYIPTLe1y0FYOZSfsPDzYMz53b6TPBVe
EPkYkjl9hZEWmog2ULtjgBXGhqHgPe7J/daKkl8qHosbJJ+ib1WftSfdrKV/8pY8UaxqFaRE8Zpz
zXyi2oYklex0X7n7fQFxZpBzhSaDKWq3KWryRm0DfCEI0h80jsVNbmhFfi46pAGlKSvzymMXCYGc
cF6cPDagg5ehmQn6j3oFRVY1gdUOGAfHFcoaKgy5UA+e9MHnQRHDqRU+zyizs2uY+07v3AEPwASq
NnswxqQt5QElmho3EIBToJtKsxiOtt0gdOxZ4afKAUBpqZQgypBDQpdb+pBE2LpKJYnUW1Ggol+U
YHXaLxhSklkOIxOtERmNf1glXZceqNlI6zCEEdkoGpbpUcL5KUOskFvMiIYEMqXdGUADmkrDF7yE
sF70OCdQeLyHi/IchCE7i5H0u1IPSal6rLQIkQ84XbW3tsJepqRDXc1Pa+4E4O+h0sjgkE2pfNAr
I6cWAfyG6oHg3VH3mbu1GvOXa9eNS+G068bXv4S+FVQquDX6Jm17yoq5A4IZrVzE6AKjr48G+HWX
S6FeVwUGWC773RrfDI9Xd6l8Aoz0KX/AZbIGC4DVT4lwOGgGW2+owOpoM0pj6s+3y/BLW1dohxoS
SugIG4Jkc/VjmbkkWMBw/PB6Sf8VVArVYoECsBRlPy1StHugOdkeo7h+/HnxL8gHYtNoFPk9lYWO
hAQag6OiqcxezE6NvnfsoQYkf8iR1FylhQGZPBLtJjdkxL8g5d6TUiKP33KfW5WcwTDizPBQYAmF
2CnSZ74FnaW2VWSDQ6N4oLo1vBn4J5z5/2JwUHnSNq59aStqr4fkBz4JgKL8Q6oBZpKgy3+Ehubz
cghV3qw5faONygiioVhtaBaHf6Lp96YBoq+E2nLHK7WBdxCUdyFGtRuE5q2tSikPGRHNRDMk0I+q
EvrYh3Y7LYeknFE1bdvHppHUN0rbkCaFSpLSMI2jcLhmclhAd1I0d5vFffGItri+LYY4RzoC8wCz
8GG8FRDkOg29IJ2POAW3yywdJUFIVYNK8/21KGoEbQwdZKeLdpGlNCjGNxHlBEjwUDGL9kPQOtUX
FfEupFbJNJ1yDcxZihPResgctJg15l/ho/CCJeWbRYF8ZzrPNgQH7nqjc4k8AHvNJZA1Ou/RB5KF
CBJDGgMHOlZQk1p8dbkzfM4TCmVDE8kPrZfoLyDSxwywq7/KWQZ/rbNtuPfgA4FHFmTmdWq91MNh
ZIEEN3VFuTdauJSSU38Z6hFAqSJSK/vwzHlP1tuq8r8IDsVV1JC4IMEu9kx4knOiFcjTAGFDYDzY
o3IHcEJGqG0Ua5Uk7iKBbFOC5d5M4kW2H/USIUcUQIo3XsTKvoE0Dk0aL5VjriislQB7OkcJuoPK
8QU2VuqeTJLc8qHLwSXjRhaa2Snt4Pc6gKzYjciXqWphrawoQhYisxi2GMKNb+vI4+tJ/AmM+ZtZ
GWw4TYz9sY/rsGGHxU8UfAFA8QgukZY1ws0Q9+iM4Vm8snMos73HXi51iJdV/NB1kEv66wAkFZie
X3zCQUbdW1nUnkNPNzhTmHalSnGVMtqwLvPA2Hp4Lx1VFYQ7J7cCgEWrqbKS1RLCzNGAS9L9UGnW
95TVvNYR9F25DiCq207ks87tmmUJmKjC5N///k92YQ4PGA6HZR8RYyTTEC80Pv3p53VN1WxV1ygB
of6qXH++Fq7g4d2nJ/jRH9whW6dK//V2iPde6oTQbe7smmroQp74tZNzMylYN+lJGR566w3mnBFC
XoYQeTvO2BPXTuo0QjFtla7SZEywr5vie8Wg97GdnLLgmfSFyDAfY2Ou/S85xMPbscbffCuWdR2r
gOzkj96Jp777kri/bERkbQrhChn4KH4sy3vAYrcjzvWipZmKotoa/6WN8+RiHoia4ysHYXUCxwsT
rUqfuBuDu7gdZfzdk3YJ2TQNjZVsg2PWrqPUCqVf3ZeSk9COOoc7CjY8jA+ResjbH7dDKeO3bsWa
tMjFsZMJT6y0RYoBMkA9nODXAmn8CWh4XUsknil3tD9s+9yFJFzLhca+X1rMRsu0NVtWFXbDscsv
uhRjrNgGTsjSOprcKpPD7QbOjNjV5yfz0aacXGh9mJ7k7MHPybDsJRft8pfbUfS5XrxoxGQmWral
WFZLlDw+ut5mEHe1+OffhZgs4KqJ8ZnwCaGqO+XrSOsKNrcjzHQVxxHTWwhFo743iRB1pPLARySn
b1H6tYEXmdjcxRaCKOr7roJLppIfVIAGo9J6Pd6Bq/eihO12Cv8xVz95M/nmixUdee7X0lHUTyA5
PPvtdstmNqXLmLp8HRP0iBaj9ZScTOTlwc2GmQ1YSayj9OzY97djzUyFq1iTvTxwbHXQsIE5WWRh
W4ikArkWpf98O8psiyjRCABnwpb1yYRLBpNUrM6yVe23UTiu3UgNkgQ68JTh2+1Q6myLWJ+Gztyw
OT2uew9gtNnKFS3iQo1Vywn1v53xS8flZP0hFx90zdk29UdPv8OXjlotRQcB1ezZTh+5SvgOKY/n
CCW97g6/yts/7d3eYaqyKY8Ic03Rx/9c/7IuyitJ8mz1VW/Kz4X6Ecj8r38XYfwFF7tT9f8jaOkp
sV/+5dcnPUs+14aOzu8vFPBH4Ubidnn79xv8vqvtfdJD498vfn/hGGS1ZSKYVCVSrMlWkX4fLq3p
2Sjg21Rj3MB5V1xHaRRoSZiyaa+kXkBCIZWjOoggNRoOaO13SQVp6JYntYu+KpQUOz0/j7hSN4j2
hsXLv8GdcsU7cH+77e9nhwGzE/aLxVFqq/Zk6w9Tp1NkOcNI1P5kGB+D47/7/KTRAsnHsKVedC6Q
WI139Z+eiyadOR6ImqxycVMn+0ge+hngH50073Cou33QLcyMmd7h+xZIHtuUWdST3sGHEhNvSXFe
SbgnK8P6i5+vGobJgYK2v7DGY+Bi4gFaVTJTLs1X7FIKhI8Xdtm5Xy8UIeAFqjIXzcnKCYUW4J3Q
OchrHvtd0f352Kr6eCfRhSHY+SaHlJKlehZIkXs2EPpTWTh/vPCBpliqBYpJY/PSJt/XPAFMTTKl
Vx81QCTpc+nxjyfnZQAxOfEgyyt9gk0zInQgHfdJunARHvv3el8xSJyjnaEopmHIymT2gLSDIFKl
7tmu4a5Dcln1+l9MUCBJhsxdgR3eGqfAxQzK5CzAkgHATen+sB9VCPO3u+j9poXKimYwN7nQq/L0
0aVLVSX1FNbO7EDYywLf07AUUv98ol5FmawDReqLqtA0/+yj7ISMWLLQipmFcPX9yRGIPD48CKym
z1VxV/l3ZIVv99LS9yejwC/n8uwL/9y/mUgZ5gt79MwgcFzYFpw4YXNRn2yivo7PEyiE6JwmG1Dp
0T1vOCzWbrdhnIyTycoBQCHNECq1wumVs8yLCDgAQeQa63aSnMkDYKwCVfhgobdmlgUrAsUU05QV
8NqTbSn2MZ4AeVaeY+uJlyg4CWE/327MuDVMGnMVYuzRi2WR4z/Prp6X5xB86w4bwxiSfZ/jyjbI
L3ZYn8tSRyMVMSjS0DH57D8Pz/tAJk2hGMKaXgapFHsQctSCkhxcjmJAf9rA2v4pU83qOciwA5cH
PwAThOFoya374Xb4meloX4aftD7x5EEWklKcd3n3OZQ+3/76ONumfSv4xwPflsnITBaTjnZTDz63
OHfKWzGcczSdMaZEj8O26q3k3t2ONjdZBOZa6Myo5GV+P80vRtICMAXQwiowOgeuSrU2139qWbww
YDOT3xaWzhk/XoOM6eSPqgSmWqoXZ3h3biLWTnMasLFA3Js89O0GzQ2OrgN5sFhqtjbNkoE/yHOr
7YozNKbXwnCPra4tnGtzfaYbgqIviThDmfZZkfjdYAUFroZoYbwiAam+hEqFkGQgyQtH3NxkMFWV
5gAJUWQxuYC5lE7kQEurM0jUlDL0Z3Dwh9ZAZakCrRiZynOHjO3tHlTmutDkGs297/eGOL0YuEkN
GpWgMYgDEvXGzqMsGP1CKHLnEr+pm09tUL+0ECMaG108/xDbYpdX5uvtXzLX0Rc/RJlcIKq8LTxS
49W5QrzOaE59inxK/ul2kLm97DLIpIuRxiyhghbVua42g/Qc9kfdpH4O81w+Y/RdLq3v2d7VxvVm
81ZRxNjoixWHyIIeZj2NksHeFNUpcJyFo2YpwmR/MhOnUQR+dGdAdi6Jc8RlOmdhmf3u++k2xewH
qGORc+KwuW6GbdpyK/S+PJfSC4CYFCiPr7zY+RdFSw7COaBntsJwc2EjmR2si6jjernoPMcs4yTp
h/IcdSCcm7tEvDkoXQ8IxlKMq6NVDjbk9vxQxgnwrqW6ZnIx0HRDmz7wHbDOSL961RnbvY2s3MXt
F895yZw9enyxd9f4YNeknyCmF9o6O4wXcce/X7TV9ZGKzVyfuJ54plb6ycFv+nbbZheYQeZGNi2m
pDVZ6V5ala2UOeVZ4/1iPMZIkqq72yHeJ3dNw+YmgtuRKQscSifnGXIV0CbYUfBmaShe2kgznIzy
Ra0fFNtcK+Wv1PymuM9S89HLnmJvIfxcJ1qyAmpUcBro08uQi/rHgHV8dUbtU4Y+li/04NL3J2vN
CvoWNg/fB+oJbEXUC4/AuQPg8vdPlhkAkzAK4Xqe657cOMyIdJMLF8lEU6nW8Qie9KLeO0sD9bzb
A7fUsslSEx5ag5FFy1JsbgZc8uL07naEsW+mC4uB4d1D3h2p88nsU3pYbDGqw2fs22zjzSq54uCx
8eN2lPftMGWZF5wpdG7f5jQvRE3SxopDlGdlJ+ERC71mczvA+0U0BrB1Rf7PIT3Z0AeEM4CLNwTo
gFDsVcTPuPf+RYwxqQWwjuuaGBt5sRfgaN2FqueW5xY16nAbjS5sC6fG+9GgGbyjuXSS9bGn55Lt
dk6DQlx5Tq0NPAvZ5TTchuHC3Wl2NC6iTNZLDGK4qPE5Pcfic6A92/H2dke9PyBoha2x1/ynpyaD
UXca1+dM54DIP1MH5PaCKSOg6eghLg99/mQpS9elueEfb2ampdB51nQPpeASD6AXynMPbF7S0NSk
lN0sDM5CEHtyE1IarSv7yCzPXvaMA5uNZLHyervn3u80PBeZAAopLdki83Q9xZwgyEE2sN4R2JEq
JHPXDQXyAKV9pHMXdrX55vw31mRvkTvLQ5Uo5oZS7U2VUtUusBZW5fhzrzeX6+ZMNpcgkLsBthGn
J64YASZrtUkhSVdXKqZ3RbH0JJ25JVzFMyYj1PmN6kI6rs6e++qwW/rSUc7cValsKgsb7QIFyfu8
O3bKwoKaW7YXw2ZMrq+Bk3f84zqpKQ9NiKv7Rtj7ql7ozaUo6vXkaPS6AOFJFG57XfDFDR684pWz
6PYUXJgWxuSqAELdr23Ecs4e0qijGCLGlAsb6dz+c9ld498vNtLOyCHl9EwLC5IVmunqQhOWvj82
8eL7Rd1Vg1PmNKH71DmQQ15ud9Hs90dogyob5Aamw52mIpWRVavO+I6svfRpKH/8RQBVmCTCKEzI
04KFFECrb3ON7FHwCXnk7O0vPq+xU3JgmrweJkNcdHJQN61SntHXw0pRXdjEZrvn4vPj3y+6X1D2
tIaOz8sq8uN3Uh3vbv/+2YUAjpdaOqfluwc5IGOtbxSnOJvIhyXDW0HuiWzDtoYufDvS7AY2Zuht
EgDqu3dibcm5BEePa0ULaMpwd4qBykyh4rpU1cDUo+FwO+DMk25MGNIsMGIqN7LJlhlWKFgFhsBw
K8IIV7TroG9QeN9r5jE08TAdBd2lFRzW23Fnu5TyBrnX8Snyu/R7MWYmKE4kUsnmtSEyyKgICIzl
4y+Wfnc7ztzuMpYGScLq1LKmM9tFBbZHv4mkZchLXzhbTI3vwk4shJmbgqqpjoASgAXvamaSpddA
yrXqbKAagmp1u4/8wf6LyXEZRL2e5xlk4UrCrP2ckxSsAcqC7y/zL2mzy4qFq8fMA47L1EWDpkvW
zKGGBCaxkhfP+YDyAKDvXY/hqSSfZfOB9A/2mn0kIynpbPx44YCb708bKNeY0XtXI0R8BEAdtemz
Du5wKOtHiIpfbs+MuRBoKKiypQvB1XGyaaPOoIRaGddn0nqrFxR4F0ZrboZffn/8+8UM97A7F6Xg
+6bmrSMcuqT8yawx4tzfbsfcDAftxiOBC7D1Lpkb5aYFJjytz0LFEBt6W4xnWFS3u9thZpuj8wgZ
i542D7jr5sh9ieyqhNIJ74iVa+DhuVZxLSdHdzvOzI2UfYi6DAYwKsqfk4mHHanmuiiXnVORrQ1Y
4oNy1+Z3pv+kFpt86U46MwmQiuB9SKJa5Ro/2f3wAYQkG1f92XB/VOsi+ed2Y2Y6TQEqo+oGBwdp
pEljCoDlje6ZHRv3pml3Q3xXDTCjF7rsd9ptcu0lDCkXFRIy9LjJxoB6mhlJzUCf4bGhuR8DeLiJ
/iqFJ2E+qe5OT71RQ3OVBeYa08cNhM61AGyLCiLemmBv/6LVQozZcm4s5rQEnAo5NfLK7891vAcx
jxYc6ODg6+0gsyN3EWQ6H0PRKK0c9GxQ8epjOvzF41vRLr4/6VOkmIJQd5P+DGK9RQwuxr5wYeXO
zo6LEJPZAVGh0qHb0ARMH1ENfUCO3Icz/O86auzIi30o6KR+wEqmP3vlAYdTvzzd/v5SKyb7qKg6
xa2MiI7CIxHmb/M42A+2uf13UcZfcdEKKM2aGfhhf/b1e8OT1noDf8s+iqXay/y0YrVyZdBBtU9a
k6qN08te2qNatFHMtfrnwDHgCeK/35+0A0yDAs2OaaUMu047BNHCU2HmNLj6/njBvOgnnJtiQAdF
f3aHraNApIJIsbs9FLMhdPAjBqkPQOmTLtIsN468GmkqvGO0bNtixKtsb4eYHYWLEJNegmLRxWXs
9ue4eMJuechf/933J73kFVjeeS1NwO4RwzzW3e3vz3UROFbNAGuqcSRPvi931AqbSh3OuoHZ8Pc+
a6CULuA7xm9MN32dyQSIgVMSINX1SPfQ6pLOz+QzoFZEo89ughJKcDDNo990C0M+Nx76yD8QXNlp
0WSnUsrMi9O2knmW3JeytC6bfmGXmnuH8EA0gT1RhDQ1dXISF4i9pC5vlLMrULxjlSehIq/0CoEB
E3XhAENGtfxW+/pxCJYAdXN3DtoFSQGdG/0deAI95wpl0kA52+WIA7eCI4aykdjZMM2chYbOdSWk
dm6GOheCd5jWGPHNgYyreq6FvKnBKqKSenvyjQM/nRiXESYToxyqBrFoIrQofD4Fu+6XG//F/Kam
b+oUxmTm+WQ+tH0SQ80XylmON5jwIn0XuAsPxLl+sniQUoKjSMWT+Hp6m44jOsR9hnOKNEiMEitS
67f7aTYCc5lyty50czrjpEDKvCFOh3OFyqZXBasft78/twlQfdJJHHANohXXLUDjSasgHfe4OQZb
FHedQNpKzV9002WQsZEX+70PIVsoVdafBzx5tJWq/sVOfPn9yTBUUT8EuU0jNHcPRRxp+tudNDdZ
L78/maxRr2I4gUHL2eZ5pCAxiI1IpeMZqi1sl3OjTYmAXD2PCos813VHaSqesG3Y9OcwQMhaLVnZ
f94UknPgBhWFsta7TAp3rM5EtaAlDYX3bSo/aljHRJ2+BZqy8Dyee57DARJCg6kD6mW6OuLY05Dn
yttz55TJRrY7ZZWmkFdFYqESrcb+Gve2co3nHp4JIrNPddnlH1QDT6qOfDjiUnLXLOxsM0N59Zsm
Q9nrMliYit+UJ/66in800muuPlnywptq7qS4ijM5XP1OinNZKdqzBtWvC09ygDilv+qyl9w6NdK2
rT4KBOxvz9P37BHTVHllk4S1KCq/qynrCrnXIsRVKcT5CxfXSC1Q4t3ABMy6velGqyGAWJt8wAaj
0LKF6DNnvUoZkAykxYPKMidbiWRHrS1ZZn1W7H8CbF9A3cGxTtJ7R18o0swOIswOSrPcK7heXC+T
Etkm2A5Jcx7UXxHKCyMmJkPYGQu52x06sx4BRMojEpbDiif/daAgKgdU62pcqoodDszesLBxzey+
AGw5niwQg+/TIqaWS1aKlPS5xkWRK/N+UIp1oS2Vs+fC6MwGbg+kX95dHdBqidNc5N3ZjzexDxX+
VdHOt3tqKcRkXeF5HMIeIkRnI+CDee7RXMogLIWYLCktQFCvGwiBm3jv30O1U5am8Nx4U5BnUpHw
1agxXI834sMpkmFld0aNRkbGbH27kxY+/3vTuDgHPdVMMlnj8+2bJZ6q8M+eVeMkBQsOiFHjJCdR
Pjk9CkkebNvxs5NUfpY6lj3uRnCx/6gN74Ko112Ex6UFtyDITjbukqD//7CP3n1/srY9aShaS6cR
hhZs9OY1LIyFFkzm0X8iqHQQbzeKJdNysh/HDYKKFpRK1IO+4GcUfrvdRfMByNeZMqc4aq/XXQSz
P0I2eEhPdWM8UPM/WlX6kDvJwpKbPAj+rx3/DTPOtovZhBcCsl1hB3dTI8HdYEaFxUtXr3r3SShf
fO/L7VZNJu9/wrFTkVk1eGAZk4FPeGmnskKrWh9tDNNaqeXfNOgiwqTfnFSX87KUIWEn1sGmRKEY
zxjPrDvzRZD+9uPPt1s0O05j4hN4PW8EbVIYL10dG3bUUk+DypMUHXqATPl6cKS723EmB+P/9dx/
40zWpd/laabndXrCy77HSL4xtkoJ7RHjOG3VmJX0ivFevHCVnG8c6VYd+olGDuR6dugwsRvXYHa0
oD7yfe0c3SUE2FKIcYJeTEA/T5UM/er0ZKO+ZRzdD0H2V2sVMCqVD9uinDL+hIsQegdLDseR9BTo
r0nz086f/Gz7F6NzEWJycmXxECMa56H3kA7rUD/5lbxCR8gLfyhLj965iQBGSoe0DjeL/3HdmgS6
oYjQ6j4h2LLGmePRidGtUpBZiQbxSYn1JezH3Ahxv4ASAPtw5CRcB9QSSY5Eb8KDTZWt7/nbAMVt
jOLWt7twKcxka+jYshUPbcGTpP4IEAjR8u+6upBKn+27i6ZMNofxZEbCCZKyhHZaiUqYHp38BlFx
2d0aw+vtBk0umL9X7GW/TbZWyeXJ7UY0yGZsRPGmU25u1HSLWeLtQHObqhgBqFgTGfC9JxcOWY1R
vZZdaOuJfo/I1IPmeQsh5gbnd5pPN6jwvMM1mK7RBy6ir6fQRuCtfx6kN8T6/rwZlzEm/VUoiHtr
DQ61cbfJADMpq9vfX2rD+PfLbaA3RIK3EYPvY307lBu7aVblUn18btS5JlNQhtmoYkF1HaXRFDU3
jC4+KZ26l8RzUWUbLf6e/mG64vfs0vGoNbir8QSfbgOlg/O6aobxyYHhqN8hYni7t2bbYbDDACX4
vW9et0OL2xL3VCM+ycO+QpIVudRVEe1/3I4yd/0AjWkiVkB6CiD1dRThdW5nZml6wssZv1csYb5q
+RFrwY2pAfUqly6e0wLi724jWw0l0RTwKqfDk2omyDwjSlEF1od7U9KHdSAV2kbuFAkPg1wcjKb5
iGgmvuWq3m+R4w62DUbeqyJN65WSY8gE0a1YqdjCrH3VTo8OFNTN7W6Zm6pAAVQBYEQo70AWZmO0
aLYhB6AmbyEWtIPxWa3/4my/jDHZb1HhlCVFRt5AVk9S/lyg3CgtFVBmh/eiHZPFMNh94sZA3k54
Wx5NtX01teFjqmpHjNo3qoVWvgjChef2Ut9NtpFYQYYUn5bkhNGy+VTEmyb/mwhk13gjAacgEzaZ
tIo6mAouQKchxZi1ufOab0m/lGOabcZFkEkzUGIeTARX01OTZFgy+qtcL6BgffiLicbtDo6uDX9z
SsI2JaUx8OZjgNJ7rx32AxLiCk+a21Hmjl0uX6TxVLB9qAVcd1iQ5VqN7Dl3vCbdDP4HJ93H6J70
+Qcv+nE71NgtFyWB3+v7MtS4rV1s8gGaSYpRc9frure2edIWPj83KmzttkHVdKQUThaNmeiRGToI
VVRu9OBayMS0WH571sIjfLYVYFxGYQXUR6a1WRPVssxoBtamgD+bytKLZFnfbvfU3KBAvdDHByzv
lunWm6HroGAtnp7YveJqZ2M06+21bN0ulThn+sxGQ8CWR6mFcde9HpIiRfQNT+DwFFbfo2CbK7vQ
XBiW8YYzGXUb+jp6TjJKLZwj1yHsNJB0UwcFYmS/8IKDE7G2Yf23yZ2P2LhiP+f9wh4wczxeRZw8
W7Ak1vSQScA861ah9pi72HMMxtpADPj2OM1138jMArNqo/Uw3W08H+kO9O/DU0XysAtwN89XsbVw
v5ttjkCMYbzjj3ov1x2okWYfsBeITqr7WY+zfWgc8D7ZKHjf/UVrdCqfmqVRUp8yPeoiTxo8a8Dr
SJ9MoGKK9bnKF275sz0GTwKkJ5SodzgxVzUyd/AYmwT5fQkp4We5/Xm7GXP9NT74DUrFmniXnTHS
3LesQkSkTXR0O6uVrEDACrkm9QvL1JjZC5AnI8Wkw60n9zq53UtB1QwFOu4nG2uUl9yov+axg+GG
rgVYJzix9OIkzrMf+TvphDDoTor0HRbqKF57mXSoBiX+bCqI2dvVUK5yELC8T4fkM5ap/qEd1PBX
hLn0zh5U+xF1TO3YNG6/t9BW3uoQTTampFYHWde7k1NmCL+3bbfHKCbYMJGaUxEF7WPTSv6mkFv1
RxpVowMLEqGrodTs73JWi26tJla90eoaJsSQt78qgQWzhvP8zwKTvY9urAff3TS1Dyl+ckc9jaWN
VUfNHiTbx6BJ4MS6g3vwJWPYy6kndggkYiomeSi4o+KNrrkIDxEcvJ+1lvhbbIxzUHtGuIMyJ+1v
D/vMnskiBHuGkBplg3dEb+TBSjtUw1PffwiaNXoZozXe7RizU4u1rvOQ40E3TfyVgUB2HQ/jU5Xv
sQp+6iTQbAvtmJ1TNIA8meARoU72y3SIqBpExIizcvskJ8XCKn/fBnA/9C9Ffx0oxbSKYxi4ygtE
WE9On/4cdGSii+hT6ykPsWoudNf7plD2ANmIxAiHMvqR1zuXnnaN32QhoRAvv5OW0m7TahgXCr4P
9ARdC1Kg71Z6mipDHik1XVX7yMt6JTexHNxpARh5aKujm3b3XSF/7R0Lr8thr2rpZzkIF7J/cx3K
GU01AdyUBR/5upUyHrDY6jDxUJ08dYg/yA1JBT0tD+Cx17cn4PtL+9ji/8ZSr2Pp6N5ruq+FJ+z1
dqmCvDr846ECev1qFdZjsHQkzI4g2SV0jCC1vUsytnVhCh4j9HDj7DIXno9q/PF8H2tjgJ9lmZoM
t57rJmH0YlcW2cxTiFGw6v4s42yh02YbAeeDN6VGO6ZJssaTEmwSteA04Dx9xA7n9pjMjT/CKuid
/CZnTCVBXKlQUx3zxFPs1c9RhCoBZiTI+gUfCstcuHzOxoJEAJ6Vsvs73E4rq3Zo505wckD33w8N
D+DCLLtNg93lxkNx9nS7be+Pa2s8SW1eUxCZ30FsQCo4tt3izifUfWgBHCEVt7sdYm50kBwZ0zE8
cswpSg1HHUw3zJQQnWvuXFPNtrXqtAsv6venAw3hngn7AmQED/frWZZGisDoOwlPUaJu5fhNz79Z
w06h9uSizX+7RbOx4GSCE5PZmfRJrLIqDCx1vZCcdtx8MMhrrnVe29TSNMfZy71tvqqNCP5mqC6i
TrYGm4uH4sQMVeV1h/EGsTa0GgdMCwmv2+2bnRTIggjuogovofHvF+84N+pD7Cnc8KSnXxKqtEH7
qhoL2JKZGEw3IIXwBejF6c267SwNszvbP/m844ZmYyf4/i1VBmam3lWQ8e+XDbFaapABQeJ/BH5Z
AYmPP+4pxUB4mGEBZvfurSj3MOYytPdPGd5+VSV/yvroUXXrhQfPXDtMqp0jwh8Q2RTFgOw29nqR
Sjve1PKj5J9vt2L287AgbMB2pEiNyTGOZ0nFpZrPO6hQGwc1XKIUzR3kvD4ZaU2MzNzpnaTr43JQ
5c4/IfnR40onnUE64ADB/XOd51zfzS79Vki6jkczFrlJWiVHCxeiB2ywAKL8RXN1VETgTPD4nqYh
E6kfVXyEf+pUadN0zSMY3Y+3Q8wc40hkUZIc04jv60R9Wyh5LzHxIu3NwDEsksXeKx/ywN4onrrJ
/hC8MV6UiMfxzfknqItPsmJeZkQNXiMBii/Fa6wX2J7DnGrdz7ebNXM6wUWXuedQ6ZipRjldX1eZ
5p8Kpzi4jfzVS507e+hOfv3/SPuyJrdtputfxCruBG9JbbN6ZI3Gyw0rdmyQBDeQ4Prrv8PJ88YS
xE8oTZLK1VTYaqDRaPRyjv3tuqgl/4BBUagCB3aJEU2apHDKhCR7j6880LSVz31ze9iAjNgfEZJ3
4HMcrlfYJAyNliCespBBSMFjeF2RxcN1IkVypiBLpDoFW+w+YTvTenb63X/7/rxnJz4uBwtn2RB8
f/Jy0KwNL05JFUHJkgrYdeBRoSvFBGb3uYjGsboI7164n2INYnfVxbZwnaJZEkkWC84Nbzvp89Rq
4F9tgjybAKHFg0kOfvJFHx486/ZIZAatw0sFUcJlwhVJ0lQMgsX7btI2HbBogZmnQK9bWiq8UlHp
hiqXuRyHM+HPT8h9/Fqij+rH7Xt9+nVprzN/BPFXgq/7IiyLx0aVLZSRBt79yKmAeatOjKmugATh
AJBoHxvgqgXlNwOhlpaO6zIbPmEgZgzydvg1duKJ2sMRjBEKBZcuCrQ+eUDphrUBO0iyBfj8TIwg
lthTZn5yupdK/Ci09s3MerCBJFmYWiBfEMbaMtLNzE3NQAZx8xqf/gK5xWsACTi3C/yCxrVf9DI6
dol/d13Egm8DBwLqS7ARkCLY0jZS1+Z9X5t0r/sgDH/K6/3o3x4sQgQGKUAOOA9SSr4tJi73Msul
e/DqNfn9ZN1r0fq6Fst7hXlQBA0WwD1k1HE3cVhr2aAz1MCH8A009Hw1jEa304jQHgHUR7e2gxxR
6UVaiMbSMoi5DXKrkWp3zALhz/Wfs7iouAZR/Z1fAPIjsK9Ks9YHJ94L4yXLvzr8Fy0VD0G5J3g+
HuaMW+f5eGkiLpaOR5nrHSLjItnD3/6NouXPmNohE78EbzFCnz+0RX20GLjC4plQ6rp+C54FyWHE
LOgyNXEtSrIFAWWTxUi8J10SDl+mJFZch4sLeCJAigK1GhMjY+TFe1DTG+wxqVCWVEAOLupA5vFR
1MwvSyut3mOQoKkQaE5gPRUGSNleP7BKZIbphgBIkgIhwtpCNFqX7CkIdUJmDSAtynJVV86yHn+k
zH8/cZMCnGdF1UNK2oE9ED0sLTcV270QQWJm3HdnQDqUzOX3rF+R0vfqPEGSm4OoNRkR9adTVz9M
U8x2Y2WMn3ydmivLG1RZvdn9nBd0YOVAw5+ffnizy8UpbqPHvLcRrGscfFWDuM/I9Gr23ZGOtsIg
Fm3uRJRkc9GAfteigSg00UVB1wKmzSynPiTg31SY9+KeoZ4HjCuU3QAveL5nk1NaWlog6vfabXFg
QhGGLS0aACDI3OmG3n0i5QSihNEK1GjJfrS2WTk8E+vRyNoQtIub6xauEmSe62Hpkw0CZwiqs2PU
2g9a8xkUqneZr2rXWFow4IJiTg5kV3h3Ss2V0ZAKcItr8T7KtrW5GxUJm8XPI3mCHAPYQy4m8IHr
zMAmic83/nN/jPgHLkAUV9HDgbQ0svmSZaFsVBnpWMV7tP/TlTfR6oiRlP4RxLC2wrIWL0LDQQUP
qVu0aMm5jAqMZZiFN+P92GgijAr0Bg6M1c9eJMAOaYFhK07i7eAmK6SoupWTVpj0BtXeL6tvfUWq
YOlEzUN/M0bzPIEk2SEr0s4xIkL37kAeDHDIZl20im+cKX+/CPEShIfFTYQUmBSmxXlVxODDjPd6
KX6SFKOUk/+LcZS8RPMRhTB8hHYroAZdYMeV8yxlT9J4bzC/W/d8rD61Di/ue97fCArxj1bwELjf
4XiRFD8/WqAe7viYYB9jtx0+NRnaZBz+4jTuuKKDYT7VlM9ABnxUPBoWDQjDe+YcrGFwQR6y9bXE
5Xo6xGiMKl6qGGM/tRNgKA7cldVKoBCYeaD39RrfDyNTrHrUBkACeXurLmZ/MH07j1qiN0HuR0nj
klRTleV4clcoq4Mz7xtXvbmXvNeJDE9yKlVUe+A9hoyh3ZY9GG1dcMGOdyCRVxzKJfeCFhF9btED
6IZcLTQJyPeA440iMdt5dujlh9vd8IyyC+wY3JAYxDu3FWDAjfXopvk+i7ttw7+iaBgY4s0UH7gh
57FrzIUZ8DEyEQ41mTYCLCDfW6A4BFVziPZpDf07t2uDZwJ8GMaTkQm0zrVxLFpQn3X5vh43M9ou
uRNom1VNty1t/qmUec9OwqZ0KOvCsvp834Pdu3bqVTb8lcZxUGh/f0AdZCvQlothb09+/XS6XYAx
Ws/2qbXywDHqB1H51ygGxaot+VrkLOaXHHJUF4mLCD0ItcubbN8abRv4df5cWuJ76zDFu2NJDmRg
5hMpVDycJL+UJoPlD16LnooJqMelBYxWywctYN4cr6/boiM6lSTdmmhY6GrfGLI9KM03BRBgU508
9poPcmPnLknclUv1zTSRw+SCFz5LjnZpKA7W0sGdE4w4WigYXgDw0yZtDC2bsr1HxHeg3byUsarZ
+T3DK0e4KDlgMhBNUeiMky5JowKowZgU+d7nzqvNpxWbklXPoR4D5BrB2FIGijivHx4tNOKwwb/P
y/RuUCL6LW4sonsURTEkcJntSCczB594vi9NLlaNxldTS+JVg3bf6xu7KAijg++tc4hRJG/FcpYk
bQtv1Q8sfS2chG66qh1L7CH9QHodpWQMurv6HBrItyibAPvvCiyu0Wz9Z5F9IG48/bxkonnkRU47
4AbpDDfoKQnaL9fXaj5NF8YBTN95Bg+Va7n6VactGKJNmu9pNf3tVfc+iJ7z4t6anHXfiPV1YYsb
QzBSgsyCfdlbYPgUwDY+mg098gmjJYHefMo8R7H7xrIUBGuIbDDWK9ePmjbxM543YDiz9Szwy+mT
E5EtSdKNTbuNnbB1FYxBW61sc2WCxLiMjU9RGe+atheKe3mODOXVdeCY56Y6xKkyZPIQuxWYi3NM
0GQYnUGLjAhja6o2oGIH/azX5WFBQSzXFv7RA7O1YiWW9hZlNJD3ILt4CcGRR1FPC4ODvC4TO380
vvHSTUHt41frgXu/2zjTPrDBKMh4792kaPaRbtZU7zsWoZixH7XHueHHT77a5l/XjWjpXnXgQdD2
OGN9yO6scicqugFrahEQX6+NeGMCWbH7QNZyzsgCrgjZc1xE57e3R30tzrid71FA3HKRb3vdeJ6y
ZHVdmfn8XhgIUlxID83hsGeeiwHUBAJ938/3ufHNd+Mwor/0pgti72uLcfvWGBUmsXTfYK76X3nS
BtlWl8YYiIe7Aley89s0VTa3JGAuCABdBIjkaIA4V6jscPq5w+Yo4S6hD87L9fVa/Dz6NwDNhwgE
N+f55/OcdHjMEIaovQ9cILNVQG/9TyLklDhy7ROjBB2+RSzyu3Hg2TMAw3uFlMXsKmK1GRYAxFsX
tA/wNWOt1+izcpLc+zZGQ7LTEi0PHbvrd0AMYFswMxt3XGQRWnASkKu3Y6bqJVpylUibo3SLVDI8
pRRr0Y63mXA7xFraFKLp5iubhl2RDQpll3YN8RyY79BljoKUZBTeFCfGlM8TcKDoAERbCH7s2zft
VML8C06C7ZE2RZylkIDol2SBcDYf+b6PobeZvszWpe87UUNir9Sy/USeslU7KN49S/cECtrznDJq
9BdAGJlVdmlTIbbu7EeSigCYTmGHThfcTLH26IOi3jEUGi250VORkoOjCPST0kezr6B5AFSHMK/v
TFTxLBWazmL8eSpJMrLJFmi1ywUep4m3K2q2K2x33ebpZgae6t2yCDKP3pNmDHxNfCkKd1UQ7bWN
UkXiYdEKEQAjjMaVeAH44VGvo2WPh4U9NEegf9yjE313u5lglALlIYSd+EcydIdrblnlaOHE6Ff8
SqI8eiBeN7xdl7J0acywyYhtMLN/AeTaleiZGcnE9oM7rGJ6tFNkX59K5xHQh0AV/nxd2lIUgXAN
uSggxHgXOGVUB3TykKOjzQLmb1B1/i7P/LuYZU+UWQ9+1qme50t1WSQz/kiUDpuvNaifp+huG9Pm
qavyOCz0+n7sJkwl5O3DwOlGA6T+WAPXkXg2DzyhoqJYspXTnzA7zhN/YubjNCVg1to3dTBYqzhX
PHKXv484GJwdqKzJXbaAqCSRb3DcY/Szmf2cNBU0yJJnx5zKvwKkwMIRTGhpjV1L8jFC+25x1+rZ
T8tWoTosuRFMHaIhB6yOAOaT3lrZgOpQrKFPj2LGL3Cm9rORj6HFsr/sRIVrtagTGnFmcmCMVcq3
FSlir8UYIdsjdfTkjfZrYgMqzSr+/oDBn4iR3lxsIGPuNlg6x42CmJoh1TF8R2cOjwL4mJvr0lRK
SRGNoRfa4NhQqnKNVSzioIp5kLjf/4sUR5e2qYWHzbMS9qx1D4Ru9PpT6d3e4wh7+7/dAYzD+ZEB
jMD/RHj1zuy3zd+mKqO26PdOJEg2XdV5LbzZE2VW+zjExrccbY517mCuLPrk0f7QmKox/mXznnGb
YNrAb5L8gBtnFUl9AGLVPjZmy0owuAXNB5rGUUVDMzdabMFtLMdHqLP0GuHoS/e1r+yFlF+ub/6i
Epi+QI7QmwfXpJ2JGqf1y7hi+64ykbeNujuqO7uhxfBNXSjeTSpZ0h4NhSC5OzZwbFZoDju7D3qA
tU2KMsninXSikXTP8pig9TSHRl7kpwGPh5Wo7cduIncMV243Tqp306JaSKyj9wMtLCgTnxt3TkQ1
6jUGveLuPpuHWcaw9jSkdD9yLzjObHBIt6NaeC6HgqHQNXme7clwZyS7TBEmLzobTJbMg4tAufOk
m9VjLkZMYjyfav8vXftsVT+79O0DxubhDYZ/TfNiJC6qqqbNEmgg8nBy7tIs6PIdRu6vS1m8P/25
VQBzEHON+3ydSmplHZ33A+yNv/JSX5ea8/O6iMUtB1ob5m8xtYo0yrkILUp8gISl2Z6NYemEdApc
lDZV7+UFn4bML6APAAGPMq2cf0P/fqRriHX3RsvvoK0ZjELUAe+dz81AnrxCexvTSVXtXnhvnEmd
dT8Jb0o0nrkeRc87epaeMQx3D+cR2k57aIrptzlof2lVuylj1djCgvnNZChI3CDqQf5G2rWicvou
I5igIuShrkC0QB9ctLpd37dFIfMz6p+SrQz8RNHr7OQED2tubafpWfOfk2R7XcSC9eHVPvfAw/rw
XpPcTyXarKhqFxdRFjZhN95u3Gefl04pKYqKmRE+PyVAx7rn3u1OZmZbR18oGpvRtik5M9HFY1bY
6J8GEHA9hoUiEFhandPPS/FTC5bvZnDxeZqvs/QI1A3FDi+cTCC84+fP3UJIJUtmhGH4yPRTNLfg
nY6nK7ihzHg3JngdcBWewKIo9PLPqawZVlHa6SQfKm566D/x7DjgBV015m99oMFgqlgClxwBGmlw
LhDaosFQigMjltZ6EbcJWjgwKJ+5O10A32n0UZmstLWZJtu0b96u2/HSUcHJhmqoPV1Wn6bM6pBD
R4eaCcz0AWzpfVMf+1F1eS4ZhAMIKaSwXbg6eQTBMMuK2EmKpm2+p9OzdftxwXA0xpWRQTXBOCGF
N92UmFXRmsPerDfkW6IqWiw9R8++L10EOem5xzX0/WvOHXOcTWU/A/O/AcWDkd93/iutv04zOKy9
ur47C0EOxmCQRUeLJ9LQcio1L/wKs2pWj2lFEMX0PzPrIdfugKVdqbirF2wPFSxkfOZM5Az0c34d
eHlnFTqlPWBG9lr7MKYsqKbvZv3Cxy96yRX7tWB1kIYmF3hoRFNyfcbKs2TswCC5z/34SUvdl6Zw
jono1teXb8HqYNNoO8bbdAaEkLZt4M7kgNyng5PugjF+8z8wp3QmQPINvi/MkXctRtPLoC039qTY
/4V1Ovv+rODJJd1gbBrJYHyf5D+othr0tUf/vr5GCxt/JmL+CSci0ojk1Jv6WYVXvU9WVSbgap5d
PVuT4qEqdIVKCyZ9Jk+KO0Qk4t5xhw4PHS8YTWT+EKnjF2yYeKlVxIXz+ki1FfTxYUwWMQfmnuTU
ROK3fQbIv26f1gdna3Svt6/d6eelQ9O2uh3lHj4/ZsBS36YCLOzPjRM28ZbfDv2IFmLUZxEhzkPF
8jOU+k7eEF52e6t/NkS+4tMbNVWFj4W7jsx9dAhqAL530Uxn5oDNsmuz3UfuqisBBWQ7QUuiYCT9
7fETwSMEzaO4Wi8rtBphqQlOx3Yfx0WQ2D8nxb22tPMn35d3viq0DuO3WbsXL6CNvJVdce6cO/35
lrTzvVXljAr8fAttIunDNNw3XBGiLewFRnfQG2caLqpEMmxC0wy6AAC2AIvvPe6WzNqV03Ou6k9b
wCgjEIOyA0FbD656yYWNLMsNIzfFnthg0+iHIOJfi+hHZL712REkcm/xDolW7yX+pZEwdjeYj3FU
pASSm0ObP6al/4AYv1+/Jz7IdkU+RC1Qhh2xTrWHwgsL1dSYtJoXIqSrQC8xvYdBl+FA32oRTHDX
LeA0FL5NMroLIdJaTpMo/Cauh0Prrfo0BXb5r+sORyVg/vvJQiVG3HTIdgPtefiu/ciK3x/4PI4+
Ag0UF/CuOf98LCqbNCXAvTW45RZz0LdiMf+zQicSJAVMm1O9KSAhqULzzmLrjyiAB42PSiaQpqRd
zkfTLqa46Q/VxEM9yUMVZaV0e/3v9/8rwJNCdE6yjthR3R+I94yX3wASbCBvrrQhKImiViUXzd5l
oZkPsd97N4U84FMO6eRPGA47ZPXBcNa0u7PSo19tO/NReNZamFua8JWDLp2cB6mncKBSXDBLn3kQ
UIhESxOe65KmFbWKsjYTfjDRlutj5KOfu/uHw4D+xQq18Em1dwtLi9wGkl4EYSjGeue/n9g2MD8F
/uBXByMH9Em0sxEZ1kNQ8zhgrhVcNxQp+/Gu3amwWfsTYZxYEc0tUh2A0hmUxX3XbrRmT7O/WXz0
mBW4g+qJsrSepxKl9cwco2/jJKoOUZF9bQQcUGxuRDPeYzAw4Bg0NKf+cF3JBW+BvBjycHi7YBPl
mD5pfO4PulEdAE01/l0qvr7gUc++Lp01q9PMovXw9e5TNryN3p3Btn5xvK6C/PL6Z6NOdJBcUtP7
hV1bkDKOux7wR3bypaHJqvV/1+4m9v1AG7ZRc9+gley6ZNXiSZ7KqQdksQcIrtqwBePXjajxF4rN
d+KJBWpNw/OJ4/voXhF5QFW9/fP/fxL6vn8f6de5BRJweKhFn38/inM8fIyoPDh4EPNHk9zX7Mft
SwRIJ/ThoOsc0/9SRSkTnZdYKI8cskdtWjk3toz8T4M/n5diLN1LrWQc8+oAlLuu+9q1qjTh0hbj
jgAYDAIgTHvPFn6yBS36uWxNs8oDxrz85iVS4vYvuTSEiRh5Bag5RgAlDYqxAcQwGE0OSVk+AEhp
I1Jg9ztVQBuyNitVbnXpRCKW8wBrYVs47pIHBUVdIYCVAs5h8lkrozAv0aeiHzxF5WXBshzgbdlz
ccIAMplkWVmiVbRqCn5IflOghP60VPuy4CqRbcdF4ALaAQUx6cxPwKDTxJTxQ5YyFtSafV/2bJ22
7ab3jVVdiZBpze3H/UymdNzZPL6JpzA/8PxXpGnoqfgAQ9mZBGnZcgNw42YPrSpU40m+YaRQ6LBg
bmcSJHvOe1K2KYcOrG4wgbVpu0Cvt+ig99wv10/+kgmgI3JO4OC6vhg2aYjmDX1E+cEZDkQ88Sho
ne11EXJ33Hz8ATTzrwy5hXvQOt6nNi7MusFwRhw62jHzMXXgvtjRp7x7STGpZKpu6QWXgPmu98Eo
d87ESre0XnYum4DYdLDJCh3Dllhd10rxfXmKJkG+KK9qfD8jT7a1aoZf17+/4AJOf78veZy4S2rD
pXZ1iMXMU2mSFWOPWKz/JsU8d5w07sqeJhak5Mh13KGJOsIYoKt4AKvWSnIDzNR41hLo0nXiK7fK
x6hKd9cVUYmY/35yA4DElf+zXFW8Rt4GNCHXv6/aDunMA0aysUsLCzU1oI9ca/yeasDXVpxGlRbS
uY+iSOhchxSPbvMsBNPAdS1U35/9zskqtWVr6gWdQyE8PQO/BdzTgJvs7bqU+StSwHJmulJIXjfV
5HY5tGA87PRHE0jz+iZNX1IVs7c8HfCPZ/lzyGV4lxKgU5aV4xD6IIlMaLrtpywLCMAHTSux14xE
1Xpi5jbS2R3R2sD0my9Zou+4Vj72HbqButj7dl3564aCgvP5EqelEUVpgSUu83VchBgqZd+Eio5K
nnaSFMd46bmUieeJnjGcqKg1jBWCnyyIkINbsSbpg7jKpgDh3meGzQb1xlQHJCFD0PpATqcEOK3X
VV62KuB12mgaQ2uhZFVG7Pq853jvRfUGTTVaq7DapfczDOqPAMmg/KoyJsTw1SG16s8eE+vE1jAD
4gUcODI2CHQ02990AxpQoaWJoStQmW1rru+v67m8tX9+hnSlTDqbQCqLe6xsH70OwM2VFQwo7E1M
hWOwfIL+leRKRlTEVu86NSRN9tsUP5T6SxHvSvogVIXKxev/z8rKD0vfi+oWTFHwzOaKcbDVBzgU
11dt+fo/kSHdMeh+74uowAudg4HINY5u+czz50R/sqvHWt/29McYj+vrQhcDzxOZ0o1jCDcHowlM
coiKV8fvAz1modbSu4aVa4O4r70ZK06BainnU3LiW6mJtiLklBBw+Ji9ewbWtmV/6Lb+YxbSJeQJ
7pr1LEKzjLVRt2hqpHdj2Wzq3ttcX8D/j4f5I2s+DCfqTHQESTN3EBnEz8L8O7ePnvfWR3WgY1zY
R6+RefTH75mzRXeSIvpVnDNX8ideQ7uss2CUjbFtxEb3j0W0Zq1Cw8X9mnG+MbzuYARFUlDLrGoq
xIT98poQeChtGyr81uwPLu7BEwmSHiRyzDSnuJ2c+s5vdzbAt6tXpm14vKbGw9jc1qrxz51wIk7y
khbmX1vX63Htop26CpDou24Si27+5PuS+6sy4IQkLhaMs+0XobpEFIslpyBA+8z00cBixcYKebT6
JaG/oiTwykcafoRjGi0n/+69XPTJvKTD8D1Uccw4GDIaxIqrQmFcluTzAP1sN2474qRmm5YeHP3T
oBpqU2yH3M3Csm6I0xYLVmIk/XOXqprZllUAui64oTDSJJeTKjNPh9FHiGHVuwiURy3ZUmUr5rIS
f4TMfz/xMgCN9q1MzGF1vRvTl97ZfcRm/3xf8pidkTdtUeL7o7NxkrvcUFxui64KPaT/t0iSE2l6
ViIswCIZzZ5p9178zaRbT8mEotoLyZN4PsoThM3LRNcpYOQADUwUp3v+xKWzAhcYipRoXpQ77SKU
7vqeo0pAhrXW/2bF1kl5aHrfS7wUrm/K8qL9ESVdzh04YZPeQc6BprvR/iK6r22JQoGqM2550f6I
kWyr8Iy493IEUQ396pah5j4wtrmuiWrRJPMy2yJlhYswoxePnKyztg/s+B7zZaF7Iyze/7z7H20k
Sxt54br6e6LGDzJAkOWh1n9kXwDbBbwa/HMxQJj3FaYX3DlQ42xFrUdSPJX8yW0V83FLZx5oEGi3
QBPeJUvVgK7/qk0HON943Q5bXbXviwHnqQDJ+Xqg78zSCBdhWz+y/EdbbjOvDZLus/D2TvMTgDSr
slMotWTTpzIlm+ZARB8S0lUH19kURRCBR8ID4uiX2+3tVIpk0igsxcxooZmpfeHjNs1XUbdJjNVk
KgxbpY5k2Llw07rJGiQK/OiQi/6e83qTGbEdsGJURLVLsfqpUpJle17r5KWAUqASQ5QesftpWJvD
qtdfiHm8voAqvSRHagwYf5s66GWYqzF5dvvdNDyx4QN59VONpEisaPXGGjNYeJMFHnj8RuRtP3Dx
2Jj8Bjc4uj0uAFwMrg8+I7gRWhc8v1X12UBjT4LI0iNExSm2vGj/ypJTnWUbAUNqjpbqO7rTrUAD
7sBt0Bjv3u1EHTnbqRUj8ERaZE1IvjXEM7E/EAecfl9yCS1N0JyWzlmZLA50/ldTU8WGLHu1P4sk
OYBpEEObxpDgHSzwE327breqr0sHvwU6OZotEE/m5dZt1sVHruTT9ZHOe5tTRl06m5O+A2ity17q
6kcSKxoh5q/IMcapFOmkOwAnS01Xrw60fMnZm558BmvDf1so6YAno+cV9YijN4wbaoWqQvxixvFU
BeloA2KXdX6EbW4ZW/E0WVH2FidJUFQPWv5iD/kGkxIYZP1hD/ed+RT7vyxrkzuqJ7LKHqS3WNlg
XsKjOJItmjjEPAN4uL6O1888xuXOA3NaVa1F5weMaewHe5fkmyH+ZKjmi66rAei2cykRwjOQIUKK
hZeetbNU/Ceq70vH3nCTPqsrvJFMHjbdXVZ9xNFbmCBDi+U7i+7570fTn0uyqsYzL+/2emoFZKh/
RJUKUXVRjRMxkhplYpija+HWauqXOvkSOaphTJUAyXklo5nyGCt16CvcVeKXW369bk4qAfPfT955
ExE9cF6gAUh6jSloVT0Yi+YKuDwAwaFajkb08+93Ror+qxExhJGHaR1k7tbQ1lmveNWrpEj+y9SA
7d8380VIkmAw1r3zrUTIDzR+xWWiEiR5Mb8rki4GcdqBUhBO01e7eO1sOxj7tw9sC8IHTF/CLVly
/WTsBfOmFG5/Qgs3hr9Rzb4Rv+ufm/1fEejPON+ZkulZEk3w+bqP1E4wRV9qVX1g0bhOREheJPe6
KEOnIgLIn0AVEL/+yxpBzLkCkaeRYRjxxBf0M7rzmMLRqn68dPRqrba5WWALNG9bWDtlqmvRlE4W
Rzp5kbDMOvFgs4W7JZvy295SFaMWb/UTCdLZo1WXc3euhDtZOKbPKCCXqttoeZFmlizwtQFrVDIi
fRToWnKgBIrhrA+ZskaxqAMOAGCIwNoBX36+yeCdG/OMceSJQI7IkyFw+4fEfQb33MZIgKOSdCC1
/OyJH5Nzz6LHqrGC1H9Eu2Vw3dhUv0O6161e8KzpKvyO6GUUG7f5ihaT6yKW1nKmxMCNBRAfvMDP
VS3SSBRO1+foLTJ2flaALvvXdQlLSpxKkE5MGU354Lddfpis37R8tvmdpas6ZC5kYOR0ZuYygU4F
NDY5O+lkEWC9x6Y8skpLdnFJXRARe95dNYLE9bo6xrz5Z2HruyxMa0Ai8A7lItnAPF3Pyqk85o0Z
pmkB1u+wyJtVm+/a5rHNrKAE+1AzVmEp2OdsBKtmtTOS4tFmVRB5GC9LGBridcVGzpeA/LNA0IO+
GnCgWxcQOHXWTqNWdfxIGy+wXLHW0tcSvcRG+ksQRaBz4UWwBKeyJC8CXBjCvXzgR0K+xD4LAHIU
xqkZJJhqvb7aSxt7Kmn++0mkMOou4xzl5KNLo/UYpwFMdd0DP+26mMXFAzkqKj8z1K6MPQaXnjtt
yflRL37pQxXmxqeE0mAE8WtR0tV1YRdHDqsH1lqYKcg/gXkhHTnuRWliWmN1ZG755ojkoWM3YsS/
j2CfipDOHHADXVtD8ecYifIH08iujSJFnmZBC0AGAwwJ/2Ha7/1pdLIz9thxB3CS1VEwPay+kEI1
wbJgZGcC5r+fCEDBAdTSaVkdzTQKWH8Pr7EZen/tqO7cy+ImAXLqiSpSfEVRdAAcAMOGAE/SiB8N
XwTpgEiublZTeZdSY5MKsbKyeNsCk4LVt5bqMDiHaUbQxACIHG13kpvnTul1mMgvj9ZU3MVQttUV
LVcL9j332GPwa+bGBNTT+Vp6eWU4YKkDdPwQbbsU0IBRPwWdpqFtoXGioGxUUL8L5gEofDTaIieF
5hKZe4FohMYpyIOPhWbihv4xqKLvJQEukBUw3mz6M6mqpFIHqs7UccpjK76PMV93vnN3/ZwuGCBG
8hzMGJKZqFdeNME6UUaRXR5B8Dbo+2BlJG/XJcwbK/lsSAAHC54jmJiT8S4zzICyodTLI2ANQnDp
BG7ys3CaBwGYPqN3Q4Osh1Hx9lrW6o9MyTWwQVgZ6E1xVQ5JKOzPQn9NjCJ0hu113RblAMUDvb5Y
OvT8nu9PDlhe0okWRo1uq36Y6jVN0Y3XV14X5qmyirRwUQDEHwMFFlqXgU4imUMMZJKMjxk7Tj1H
uSVb92iC4rqKMXPJ6hBz4qxijh/TdZLv1lpWaD6AaY6xczeuylJhcqrPS5tj0nhqAQyXHqusLkBb
Y1f3nqtM712u1XufN4a05/mBC4ahesxNDQMG8VH08UaLizVgC9a10SkipctACXhEroc2YgDLGxec
krU1lKCiH8QRI2er1NqN7LsXA47kQfc3RfbjurldrhycgYPxTYw3oYFdRvFp3LydXIoIcBxp2KLN
O1Foc+lCXcR6QDgBLAUa2OXu+M4r27YHmBv6XOyN07+V2WMKYHlr+u71327W5UyUdHSGPqlEXXnV
MXcDPw+4aoRkYa0MtEICIQRt3pcg+QDYYVaDBtxjmkd9QDQ3C5paBeNzef5hNQBugGsmCBBkIBWY
VToKXbRHEa/0auPWu4GGpFbsyoIqmIyYo16wryCqmT3sSZDQoJvRSPopPgIQ2XyuhyJfOwSMT7du
CIgR5iZWBDtgSJAb8Bw8wqY64hHwIISzAm9y3agQIS4VORchORaix1pvxG306sSf8+HQ7P6bBpJj
AR/qyDHWHL1W71absZvHqvB+xITKDHcPYAswPJxvhF2AQXgQnLwabbXuXmhjr2/W4EyAdCjAf9t2
Na3JazMUwSSQcbu1ZitpIEWBtQUQDbw2yOtQNit06wRZwKY+QEp6dV2TS/c7xxN4bBiAugaWqJS+
SFivj0VF8mMxPoxFzAJrRMLbvN1oz8VIFjUOfTkalpcfze2MogbsVIUelyb7ThKFNAzw8UH3IgWV
1mjqU9377IiB44DsOl3VgbCwUDPMNFKROOKI9OQtd6KIWa3Gjk72CYNiqfE9aQ/X9+LSS+HCMBD9
uxjIB2+4tEhFYwA5kXQMeyEwchuWdijideWzm/3UuRzp/KVGlI0+hZzIAdrgX0nqB9cVWdiMM0Wk
zSDMA8jwCAHVgIfyYIdGcmtRFtjiNpIeMyET0GnlqTpGuTUandu/WuA9L/mKTCrWzov9hgRAYcBc
5hsD/CDnPiQnfjmQrB9e7XYl6Ip6675WRKUXy3QuQj57eGqlhQs0hFcDlblPPlM8ii/MSfq8ZE6p
iDxKenw+Mu7b3xEQ8kh1X948tzFLmUl0/Bni64KYInNY7qYjpCT3GmgQekz0XzemJTXmdyhKm/BU
F5OAgz41TWJN3eu479y7LjpG45c2VtjT5Qgwrgq4KMyyzmOmFzNZBcRHLulNgB7w9dg7D3nHQxtw
MVMr1q7dh5oWbezR/l1iPEzXVDfuZfH2XT4IufB8BM+YPKhQ8ImmhOfmYfCzoHKMlWXtsnEMUcMD
ivl9FT9142MiaGiM28jBhZPsXPG5Vfnpy8WelwGrDehW/xLyLOMxXoDgXzx4JQ3F2IE1JVt5mPEr
hluDgFlhwEDpJhBUML8q+QiOOQg95qN5cL7o3U53bk1jSJ+fz95JLDb1ht1nFT5v9cMarfyx4IrT
u2wysBdwh+rI98owwQDhbgg4CKBBjxdeDw4hjI5Hydr2MQ+xRq9w5W6K3gsq5QzGpW/C2p1Inh87
J8pFU8+sbLLNQ6Pf19NTTx9A6X391F36JojAQxnqzeCasnIY8ORtGZvmIWmCzguZCnRqwdBA+opT
DQwgHGvZvQIoJaIVYnZUNdaC77KHhu88VeZxYZ3m7KOBzUHnKK7v83WyI82KE6uwD1rd3yVa95hY
wxPn0+b6Ws1XwVnmxMdwOma7CR4X4JyR435Wx7ow9NpGl9i31r5zrN+APgwi/1Pz/0i7rh63dSb6
iwSoS3yV3Lav5U02yYuQqkYVqku//jvcC9xr0YIJ5wOSvBjhiG045cwZfUcZEEmqrHh5ZXcAsNJQ
G41risomYWKsnYuCFIZ1KtGwttaPI7v57cC2mDpUARxNpDCEEzbXTj2yMLZPTXwc+tkrv9XAdFbW
2/WVW5kH9C0aGkHjcW4gYR6WMTtOSRXr1JOdrviGZBay4YVZZDphiNpi+EY9Wgi/ZDJ+4DUBBlol
fjCYoOOE8MTWDH2m1DC0Tja42X45mSwVsHKAecgPNLoqz6aI+5yRsK+LjtqnbPxUJyE4IrQNcSRv
38okwF2HIwzmfd44m3/EmTYh+YxEVTnaJxVQelL6VMb+tiIAHZLgeyMTqyIrxn8/EwD+tUQbQW54
MrVdF29MWd/MlfERBMHqo40O51kQTLVCVwcjRizvlKMYB3nFbbq99ZgaiMqDr4y3cOS7sZyA3RFG
R3S4PBnhpil8Rm9+rBbjXxiCIR4qinjCSdUe2t+0lOinS11rEI4+4fcYPYYMYf0LMjROa2vhacgT
j5H5mYzNs9N/c2QdnC+P61KQcJLM2o17MI2FpzTalvfKuE1vtgURxMF1A1MlqOMuonij7sQ9GlkB
dUIKX0u/2uanqPe0Rr3VQ+J8GpABFwOEGhc0QS0KtrXUrKI3tLUtwofYPN18oDA+Um66gfIVWH3L
A0XR15Y1XRu9ITKY9YdURkR2eSPQPwOULOBag4F1cWDdAYtUGkn0pgxFYLXjfaaVshyvRIZ4aAvw
8kTNABkTangHdUcc2bm9lABoOvx5tHnCrYZZvFwlkqdEKcAtfGo3AF+3stPKtf/y2V4Oz6/NmVoy
9KSIERRxT1O2HfTRN3LVN7rn1nD80ND86HZ3D/JgjRjooLxiW7dRUrFeT8gpKtyd3ZKdRI9f3r7l
+MJ8bDLTpqhCzGf2DLYJuyf19vduKUJ8r0GGb2gZROj2Tmm9Sr+7fi/4/xe3BK2CYUWBHQ5tFYX3
NJzHJpqdTDnp8+iXE+zO8uBGhyF8JmF0s4WLONGZLCEKMiYZrccJslz0+o43pJDBBVaOLyAsOvL4
cB6RdxQn4/TgPFas8OR+TtFBRo1l/NRrAj68NWA5YR+IOUE1MnvHQov3U3NfmmQ7G8P2+nas3BDz
XAD/gLMbUgNV0dRhE560NNtHnXNf9jsr39T6xtbbQ2i4kodq5QQv5AkX3lZG8MVnmBC11F9x1h2S
OD9MlP6+Pq21dTMBOgB5OOiOwc20nFY3sqJOckwLpPtg/LAlsdvV4Qn0FnJASDaJGfQ0NxOABarw
FDdfCxT8Fzfn/eBrAF0EtidVc2FVCQdrSLSG2W4RnuoeSKkd0yWImrUJOLrKWzyD6uci9JWY3dTZ
DbFORr3pNZ/SzfX1X9tmeEo84Gzj/RPjnH0J4EFU2eaJRsVzZtJH3ej2ESMSnMHaNM7FiBc8rtGF
C+4huH026k9VVpXIT4mgq4D4+28WQgDDsmJw+MDBPRWggWRJ5s9O6kcWHioZaeHqeoExANoKfZFR
nrY8ry0YqtIyTS0UJc4/1Iw8NagMatN0f31bVtfLRlzVgCcLWIag3Hu0G3DYkNknrW/9ptwN1Pmb
jUcLSm7EwRsX0/DgykgqUDrhYM3zhlUM/KXbSaZEVqdxJkSYhqnm1Bx6CDFt4jXuMU9uTcBxV/9M
gOBVVmnhZlEEAd2EjnZO6v2FobAQILgbalOieoMvE9jLNuTJIbf7M5zzjLdYR3oaUVvhQKklTc04
dIyTUc53Q6Js50riea8c2YUEQcXq4BMPYdsZp1B5n5ptTQ+3HyUoV3QTRnkDknxizAU3tdLVNrFP
UTjeKU7olyPz9F7yIK2cJXTfMFFFASAjmMKEs6Q3CTj31NA+VfGj+WLKKjPXhkcEFG1lwAKGbIO6
vNjo/hWOvV7YpyH97L4oxvvNFxpRFbRLQw0e0MPiOxGXWlkMHc4RwsXGt2T6cX34FQX40d6QcLwQ
74C8/PrIIDmdK0U52d9sq/c1avuVhR42RJZXv6yaBUpMR/8dEwoQDSREV6PUHDrPVqec1GTeqsO2
KB5U9pyM+0TLfMfYqAiIu6Xk+Vg5woBfAoMJkkDHQk5gOb1Zr1WFZTM5DdE7s62tWVUHGt3sCAIx
diZEeMojQ53TiAsprJdyR2/GxoKfGAsHSCSCF+gfI5zfyVCVeAbD78nJuiezq5+yWN02ff4EEln/
5tOAODgavJo2osauy8/6ma2Y1gqxqpmGJ8I2Rucpvydnn8hgmPx7hTcXCAsAhgDkQfNLMV6YDTV6
ynchOc2oynfID9sOQnpnfE41Gex+Zff5nQFllGYhBSjmY1Q7aWu8YPAO+mlfw1nTahTLNfr++qpd
agDQLtucfhTUnTDhBU1sNGNcm+HUvsV24wWDKutxuTY+Gm0g/g1QJ+deX+7KqFjWXPZ5+1YYv/K9
Vf28/fMtdEjGG2ITJEuFp7ArI2ccC7d5I+OrG/ta+X+OL3x+WM2lUTcYP3J951P1+davR0caGDvc
28QdNIVHaiDzOI8hiT5N6l1t7Zqb7QQH8ByEVPHAAu4qrj3JQ+CmnKR+6w+OnW9JLWOSutzcDx8A
roCpIXQr2tGKPoWIqefsDTh+Em/V8Oaw5HJ8wYBu1cgOTYsyEANlT7mXFEwi4PKSYeVB24CYIELo
upgDdDMtmt2ird5KUn1vu8knPa9IML9d3+fLhwqvBteCQGMiTyM+VDHqB9Sip81bM3zNTMOfgDQO
gUrImSyrdbkjH+8TWimAPQI4M/77mRIk6MY7WFWL69zvGfGYjOpRNr6gLpKmVxKjxfhGtBkdL/l1
faFkwwsXYrTczqFD074pSDRb3yZLVsu9IgCwSBMuJfpzGxc9fu2hqVjoqu1bDkb0+k4bZAmTNQGw
EFA+9HEjxABSWfRmMk8NfUvzL+226L/evEAObhvyvaiUQM5aWP/Zdic7r6r0rXM3DdpISF6Dlfuw
GF5Y/yRSYGaVGH5DrW/sruj+z88XzAGaN0aoDBhfB93M98qNd9eXZ+37LQKTCe23dEAgBYUxTZo+
z0qWvtF4a057LdyOuiTIeRmSAjJO4/12YGzAWRVehI7kbjSraQpg3JublH5bx36LPlK16wBpVHiD
rHx35UQBnQowN7SUegm1NfuS1rMbp+hbpHpFfFfL+vtcCiCgtEF6Gv4QbzFpLHXG0ISogVUslNFm
x9Az25s9seXwXPyZSpqSLEU0CcPP6bizxskrtdZLVFuy9bJZCDcDN74pEb0o3phXpptZRmnMT/7S
8FvOQrgZM4ga4S1heGpOnmV+VrZT9wWIYu/6AV6ZBU96I+6lweRHwnW5WCiLAFFGQse3uqw8hyZe
LXmK1gQgkYhCUYQdL8FMJdphWp0+dm9og9kdqX66/fsRNkcuFCYBQhTCLjTKbLh9rg5vWvJY5sSP
o+L2feYeC2AhaKt0iVNCyqSepoZMb0lyH+1jcnPokXss/w0vGJRxOkZx1GN43X7v8jd7e319LhUU
7DDQeKASxIKLIz4PdTUxxbJL9Q2s/Mp9qWq5h3iaC6hTW0sJTMW9RqZYBwwSQF00q+btj5aHyaRw
7nJmzG9Mu3ul2uH6VMQb8TE6zDvLRMNDYJwFtWFr0zCnFZvf3HxyX8DIXwWaQpu9zdRe8WgWytrp
XU4HU3HB5sKT+MAGCXejc50Z1SDJEMRfSncb3diJSofFtBheeDti4PPTtMbwxkS8pP2imyhr3sWy
DJNsFsKyZWpca5EFMb3pV643E8kJk43Pfz9Tt3A4ItIkGL8gyLVPDw2VeBXiEcY6AR+MuweoM2r0
RCyCFsKF78ehDzT2ppGNq+KSH68frZU5nIsQwy2REStZjRhqoOlezXwZG+3q8EiJATfHr6FYH50S
o2OZkfdBp+7d4pHI8rpr4wMsgcwIRyMAOrrcgk6ptbJN4j5AGBV8dKl3+/IABvJRSWjgNmjCvdZB
2OQa6H4Q8NLFBBXH+c/r6y9GObDFyB3BWcfDbwLlJZzRNumbxAJGI7CqOyVErakXund46zLl7bqg
lZVCrSJnu4M1yxsxLVcK6GOKGx22QWJ7YbTRJKaHbHj++9ldyBx3IlOF4Qf6rgzfzFupFz7W6ezz
+VU5H39K+mIYML6qftXqIA2ur86lhsU28Ap2hNl5jbRgLSu21bhTVnQB6GG+sarZOYPiKZ2zQ3MF
id2xcqkXooRnLzdyAxmLvAsSttP6X5Ruyy6SyJBNRzi2pdWXtj1iOlq8CdONQreEeYqsZbVon3/s
yX+LJuoOtB9JapTjd8FYD15SKh64gbzZavw0+aOxuzaRTWvtssDQ4xuF0omL+sHJrpq5i+o0qCIn
/Ka54+SAZT4z72IaTg9jyqZ7qg1URvJwAdjGRDkpB5B///DcCcupVClAHpWTBnWdmS9aPdkhXpPC
AT3HgIY1DvkztHG3C6nNHissfewVSjs13ujaw06pOzQIDNO5QIeWJt/VlhNJ3okPbOC5yYwPhL2q
ImKOCloA54X3mlCW0zTOs4C1Fds7qEhNPLvV7PuqGIztpIMJtnVNUCeysTswF0W/VNOiHTrIfAVg
U/3d0xm9tpRKeSrgsnspJRmgoDn7ff2WrRz9xWcK2lpD7VHIUPcSNFP83JnFbwWdPvTeubsuZkUX
oXkUtLaNuknAcAQxadqOZNKhJfSjo21vbrSFxXbQqIYX4gIhQ0TDck5atJut9Tpod0r4Rqrg9q9H
z1SUNaE44TIDHOtazsyG1QHtfYturMG/fXykZWFR4NGE3yOounzoHZX1WROYyUN66PK/WPzz4QX1
FqaNVRoNhp+sNyt/Z5KYwMreck4XnhcAGuKi7nLKE6VNFLUJamPjptvIkYQpJeOLmSDWKEUShxh/
yDZm6A0Se2LlBpx/viNc1KJNqnIAYUxgNs0d7dCEkbT+NDs3OwwarEXVgd+JmLT9kWQ7ey1TVk9t
qVp1UFiHObG8uQ4Sq/ZJ+uP6WfqI8giKB5kg2wSliI06RTHpVBihzSKtLQJ8jeG7rWv4WmFnPimp
vouVhPgVSJ+2FJrrISZFvbHp2EM3gRn3F6D09cmJx69GOOV/5ilJX9BEY3grWZygtXLkvrDUGXdN
ihdFjcZc98bacGTKfWVHkM3gdfXcz0WaemlYDEpuqpFb0KDvhjuTTvqB0WTe1KHx5fparQlC4SXS
v0DxGACjLQWZeZk7JGlo0FRF/zpVpH9A97HsOGuVrEhh5fnHrgNMaQJ2eknvYLgjTfJKKYJsPHTZ
XVQ99slxqiRJ05WrwpEdCJfxigv0FV1OCNF8tO3MnSKokkfN3WWy0uG1BTsfX9AkDP0gbbfE+Ck7
6uSJpc9uJrmOsikID7vBuhElsBChavvpxa4317f80l5BSQrcBhA2wGSxRAwMyTs9bm1jDBLT082v
yCyq+jaKf8y/rsu5nAYvfUERF+qrDB5dXO5EOye5Y4E4JijTQ7LNaok2WRkewC3UuQNBZyCJI2xE
o7PEbcxmDsbuT3yoby0ZQOcLbrLgIQUQG2dJOEdjb/WZGpE+aNABwXgvbgZn/iMAbEHAmSI+c2EP
9CAttC06BEPzS3d+0ZsfVMDsEYWDgwhbCSGt5erX04y8nDIhWBKFfrYHq71EwOVFgABu8gIVhpyB
IZzSwcki4EvZGFiZ5UV14KqnML+1jheLZIK8DlAh4MjxrgoQCIoirdRhiRW0aOwJ/ddKoqGXOgld
/UA5g/AYyFKQEFqu0tzRGMU/uR1Yj4362a3oNiPl1tLer1+FC/wInwccONwGLBm3cAQ5oRm2MUuc
oI4D7Sd4nBVzV//pp1/gAjpEpcTyXrkakMaJhuBRX+bchyJGEHOCtC4GY2lQFn+xLZgM8tZIpOGR
FQMQc0TcUh2LNqCa7T0RdiuDL5YL4yPrgSwOkCOiNdij80gdx20bANjs61t0YpIcXq4clhYCT6Lh
ULk6ytwBkV3uB1iGnAS1yW1gxwOgky9t8tKUD+4n5XOVzdvrm7+yGwtZwhkrciUmXQhZSolgVuIr
7FYgKF8usEwA/kC4SyhSqJmjYtpTM7eBpT53jXFws94bHQ00JrK+QGtzQfAaPDmASfOaRmHdaprD
hakR2fre2vvI2d++VHCPoLgICqkQKF8OH8FhVaI04xECr3O2dnOznQ7Qztn4wlaUWgwQV5h2QTE/
KKlPHQnweu1YwbxF2Q48gcvAYlUZaD7VZ32Qmr/L6WsT/6rqH1T9lo9/LE3WcuiCepFvO+D1wO3A
IAEXD9fQZ/a01SvDDPbDLiAj8Qpzq6aH5jiBTbJV323qE3pX0PvqB2N+NflDuEnzE2p14b+hZPP6
vl1UIoufIpyLsiSk0xWjCyanQpvv5175NiXfUuU5o7zjg9UGc/yiJ2/Xxa48QbjAoKoAjBRmpUhM
Ckp2o86zGGroS/MNaARgBq4LWNtPkBIiv4FDwxNOyxUeK9VQTJDdBY7TbllyqEl918+1r5uHnCS7
0v16Xd7qhCyO6AbxA69BWcpTXZbQRiNNEFrWS62Em7GaPvU302/w3YJ7gWgEaBO4FlyKGca0YHoF
9wtMAkq1V2ToXv7/Re2KOk5YZrAwEewQTANzBj2BEoV1oNaPTWxvhum1cx/t6qVl7e72FQNIjtg8
l8YhhsupFJUZdpGuw7GPmbGdzVL34mlgaGzpyKhO+WYLswItIS9KRqgFBqcgygqt0k7GoQsGMEZ9
KbKx2WrxexkOxkZnkYwUfGUNOShMR6ILeX8YDcuJ2QBJODlovAKFATOZgBX83tUP8QzKuJs9Jqwd
jsNHpQieQ8GQjlMnNvuZB0yjLW1bv3ct7/omrbwa7ke6GWlIeB4iG12jhUkeT04bhGWIh2kT17JK
J36ixL0B/gznAAf6sgU5SWk6lkoxBG2U78B75znp+Kz26aGfyEvmlE+2wZinRqrk+K3NDPg9YMc+
GAvFmVHUwUS97nZB5oyHr4p9K0cFbipcqA+OSh3loCIIVBvG2pzLsQ+yP0q8U2Vo1hV9A08cTc7h
QwGNrwqKQFejCb055j4YQ8Nzui9od+xHk3b79nMXCpFP4Mx5TdLyKNdjG/ZGhdBk8ln7MX+/9WwB
VYxSXLwCqHO7gJjzyk23Qqoz6PvsATbdA+Jwklf9cpWWIgSrpCsbN2yg70EOOfhz6R7QF/wJfZQk
yAOda/flIeYAaYRisNNwmkU0ZcdGczJokwQ0bEo0/xp7MMKHpu/M3bNDyjtT+xKxZtPo0dat7eiR
hdn0PUrS4oeLNgs7ktmDN4J2ZB92xnewyIAPpCzMTVe40Y5QU4a1unwcwSmK3eR4aGSoRPMj0ulg
TnOUBEma7yOz9l1tX8zTXe+OdzaMdmAcr2/1SsYDEqHjOfscDyMKB6nrGSUg7EyDjKqab2qZV+qP
3qatyCZVq2Hr0GjwdIUYm9S1gTOKjJ81M0dYIFm/Hdqkk5gHl7efU+Bx7kAT0d8LvaakLJ2qXo2D
orkr/Sq7uz7fleFdnGvQeQDTCUNOmG5hzommxrQK2PCdotr1x/XhL481FNfZ8IJxA/L7Km4qDJ8l
fpgSP7WHjS3TMJePJhJUSIGjSMXmJaiChsG56UO36cuTam7KotqA4W1jpYdWl9zRy7VayhEeMXPM
qlzpIMepT0OFZhC/ri/Wyvj8bgIwCo5nuCfCPIidU8TNsuTU/rTtB7ha14dfWSYoLzjTLoC7l5W6
XeoMao+UO2Jl7ldbnXbpqxLXe7xaN1uYqCRAEAJ1/zix6Mi01MURy9wpybswaJTXottF885Ob74V
oMhCSBnwJkAIUOS6FKGXBhkr+HGnaNxWP0oZTGdlJxbDC9rYLExW6gTDK+zd/VG1ktjJiisDJcO5
7xxAbPnlW37+3DCkNVFJGaTpp4kilatuWfZQhvfu8BS3hkc1ddvWP4gtS8FfWnwgGID58sEOa19Q
JsSzPszMybLAAgX1XI3vINdtvXhway9rjWNhNJvrh27FgeTBeITj0W9wxYHU9arK0Y49DdA+05ua
h7nK/Jgc+tjamON75+5M5Qk94TaGfk9BMl9oXwgBnbC1QXI7mXw9/3L9gy63lte5oFM6Ij4o0BTz
NlkOJpo57DO0Md810SGSha0uNd5yfEFJMHCwEjXrsqBlx6wpvKZjXiblXpbNQjhAVWaRDLwUWRAl
1rZi3zVpcwPJPEzBTRzzyY6sqcmCyfXr8m7U944M7ro6CZA0cicUboh4iSMD8aO8nrKg/5W6O6JJ
AjGrMzgbXrjEDdxfQkEiFiBK1QMzDRZIGUPVBY89uHY5JAP0jDhSsFSEfRgsm0a2YmZBMt0PpPJa
a5f3j/jXMQ9Fnm2ywne6ozl/GUMZv+XKVQYfEC+Whh2HiBOf/llkprD00ardKgt08mhlu2TOfQfO
m/qCWh+JB7IqilvVPECB7JogytR7pCdNho2qNlG46TIvDA9Z6FX9zTloA3r9P0GCudDpFivMCoJM
7ehWT83d7Xff5pYCpxNHXEs800PdM72lH3e/y3aD5MCtLpNtYDtQ6IaQBP/9bEfqoUVJuFVngWL4
6MuuPBvf0amxkHWeXDvXiEYh7aIh6YIM21KMnZisoiYej2ncOGSj9x4IK64v1OpM/hNxkUUvtVzv
bTsNomKL3S71o5v4fbilUqf60ijBjp9JEh7yNJzCIbZJGhDNa9Md7XcTmtLe2vGWX9NzKYIqqKuG
uUXvpgFIjIfBK2Wp9NVZIHCDEAcgn8QRtiRT3UFR7TgLwtk3EBMfvSK/s0qJAbe68QDpIfAL0D4K
jJYbD27xEogHC7uCXuN29NkZ78D4d33n13Qy6Ao5qT9AVRC1lAF/pzMmqyoCtFTTkl0vQw6vrdT5
+MIciholorPWFMFMPlkgAE6QRohQr5ERxbs+k4+wnODqgksVoWtEykHCKS5Xledh4rhRGaQ0bjxn
ML/S2EX/HN1XK1RwdOXBBnIvM+J9UbVey0yvMdJt49xaYIjDh8JUdPWGykGUVwzwJtTMXDtFql0P
t7Wzc2W28MqxgCEMBhaEqVFnKxK9ZNnYMWbleaDT6rkKw58Zae/yMbnZ+wF0A+FCxNY4hkO06vW8
Aao8bSAm/vndkuFpVs7dYnT++5nuTOa6RpVqnQex/po5gawkQja8cKyNEeCpGoH8gMzvZGvTT9fP
2toWgCUAZgAsSg7xX379gP5u0dQ2aWB1MDXeFOvt1ipefojOJQgTmFHGpjeMSzC3ubkd3q9PYOVa
LoYXrmXWG0nSMuBLCTs047btn2wr3dSlLbmUK/Ec1AUhlIk8B9DYYny7bmfXypo0Dez2MR3ju0Kp
NgManSfompUHKLn/G3loh8JxKAYqlIUnuenRz2M0kjRgeeyB2Pjeyd718VWxt2F1pw+y6NHaMcNN
R1c0dLBB3kPwfNMpy61xjgGXTXehB8jL9V1aO2bAQfAOVoAeXTwAkab2+dhTvPx5tSnch6Y4zvrp
uoy1k4AHjMe+uHEhAmqbpjLrGNQpQeW0foUuzWH/BpC4n2XK5rqky9lwzk9gFXhdOseULi9Nb9YE
bgyeMz2r93rxqdM1NBH5c13I5Y4shQgHYLLrFm2bYckAFe5T480sZZFn2TQEhy8cQ6UxR0ig/YCY
0Ashvl1WkniHTIhgYNhNU9hFBJvPqA9xdTeXD6qM4nxVBEBCIGpAZw/kaJbboU3RDEoebIej7OZZ
8wbQjRD9Zu8b23EmRF8KGSNSIe8FIUP6nsS/6lAS316fBPwifgURRBPWaU5Ni6kj1knRM7/OGQhT
AIhoZfbeSgCHz+NfOWIBAPyUDq0YYLa2X9LOM7NNwfZju3N3g+M372hHrcsqAFbgPUuRwv5Yej8n
4GFIg6RovHSKUfRz1+ePCqKqwEiU2o6CnDtrb1YHS6nChhnjMLfDCKk951rcVNPBoZ55O+QDQTwU
OoMAE90kL1qXTXXrRG2pYDmHyBvDZy3+ebsaQOtSAueSQ6jFFK5i1mUXJwqFaxZ7WvgaxhJltqZn
kHnCIwPECpChwu7M4YAAe8ryQKnuQ6Js3KLbX58C11RLc9aEjoSRpGnIp4EpSLg6zqTPaOBOg67d
UJP6bvpYtfdzmvgkuX0yPM2FODFccSS3BD85z1FJYldDFERauTXiB2e2JZNZWa6FBGEyJJon2iqQ
UD7XxrZydtfXSnjEALJDmy0UNCHtiAAx6s6Xa1U1BJync9weTbP3qHmXxtu5/V6Wt4UrPsTAnreB
DOFViqIWwDeA1huVkEcew2UlQ0WnxH4R1ulCgrBOo16VhHEJoNVMQUWa3bbT/4yPGsUPJwkKTdCX
SuGwUk315ph8LpXfY/n9+j4I6vif4bE2nPUc8T0x26gzWveVmrZHPT2YiV9SP+9vO0kYFgSqcK9Q
qITE7wX5U5+2U2h1THm19wT4+hyc9NfncLEFXAAw/HCteMMrMc5WhRGaz5pZ+Eof0S1Clz0lF0sk
DC8cVcaKfOotDB/RjdZBsyu/IllbRdkUuGo5c66aLrHAN5pC7XWGhwCVN8iIpNYkIG2KLCLvcnCx
C8RoIsWIOvJaTt9Dd5vHsmZXa8t0LkCwsuySOLlOWvIa1qW6q5uo9Lil/FghIygJgayJ4nivj6yr
js1frlZhKKin00vyampPmlr6TKP+MElihWsLBlwdr1FB/9GLXo1TRGMzYpXymjgdAl5aXz7QQikk
l2NtKihP4GUeIBGEb7qcSp9nWTeMLDq63Xg0SfTgDMZea26kOv24g5wODVlFCLsIDSSkqvMh0cNX
J7NfST88p2hMRQoZGvxCq+OqQACnrfhoh8Rne3aMK71ylNxQwldjrLduMfjo5PsMdnN/TovD7Zee
t5tGGBcknlCMS1G0piZyRCQ6FkWhnihIiD9ZIZGxya0dgnMpgvY1Zm1CUVocH9EC/KfR3GbzfOwK
nG3+fsNy0MQkozmwyWZaHR3TaXS3pHfszRyhd8D1lVrbFJg2eAWBj0OXY+GIES2ZstaxoiPR/9j9
j7L9WqnfxuLHzVJQPcS7YXEgxAUPBJ2sLm1dGh/BHAT7DUwWumda5aZNZ4m65zt7ZmbxVVtI4nt2
dsi6ZM5GVU3jYxOHj06dH3t9Sj2rb38UVrJLdfRfqPRffzE70ErAowcW7yJKMSSpDZYznLZJj/wE
Lawya69OT4kj66gp5qv+md2ZJOFcV+gg1ui1Ex3bMdM3BgGENzXsatuY6B+SKPrgoYt66qM97eyn
qlU9lNUMT4MC99jRpJZp9ZXDg+kCs4F4M4xzsTSCpFmRx2oTHUti+awIlLnwDPOrQf5cX+AVPQiY
PzA9nATtkvRXa1EUO1ptdNTsMPKNJNf2Oukiv6gSGViU39mL83MmSljhlro26aspOs5T/6pMU+GX
M009vQ3R3Hr2Z5SvzPOwQUN3SXx29eDCZOfN4lCRI7o4eVpN+mAqymtm5ZE3J9UfxBSPOBEvYWx9
VqfumxvWMhaK1YWF14bYJ2d2Ff3tkaVFPqCFxDEx2D4fqq2aw0908tuVDHC+/2RYwQYiFkpVpZGb
zAYFCB2n3Af1mfacTRrbdgzNw7I8cSXv5tomAiMDgjXQwHDOvqUSIGxE4yYVSs1x0uY+RzBzZ0dT
+dx3T7zfB9sWWpV62ljKWlqsrSeeHKCMCbIksAyWgot+LvSYatHRKMI9ymsyj9nz1jQjyYKuy3GB
+uRiADBbygndbIDZDI2jWzurf667H21/uH7n1u42DPN/RfDfzxQp7DI0qs6i+MhqNNSNfjbAM1qP
GXm7LmblDcV6/SdGsG1bMCcrY6XAxIkV8A7Q7HufyQrHV1cLxVUfOwJslmARUlcdjB5s7sfWbbez
81TP1jbvZAUOqzM5k6IvF4wx2nWThj0xynp6zeYatRWuKVO5srkIR7sJtbnqJ/SZaCOQuoA7d9uX
cJJbakv2f306HPEN05CHRZbTMXv0sLFmvv8jOQ6qtdfiRqLy1uYCXmEEdJD3RPRImAvLnHRu0iF8
dWEbokEOWhHHw/TijPqNrXI+3k3OL42QH+ZyAS+2HeRfUC0LJzCKT7lpv06RjCR3dTKoYuVR9w8Q
4HK94m62IqUtw1dAYsimMadfgzFFD6R1cwkYf+1mwh0AuzCoPcBHKlwZkGaZhV7F4WvTUOYbem0h
fBj5sEUrH1w5Mqr6tYnBkkCHURAA46EXdqkeaW90NZR3Pe5ahGRt+9CDy/C6GpAJ4afxTNvMptIa
E+MvBPEy+zkDCbQMFLEmgqPY0ZQYNOYX7ZLQWz2zJy2Bzgy39vcw21m/b5/DuQDBdJjgW6FSNYqO
aHmv+3nYsC0SC6NnAV29/f9ECZfTmZTMCkvMRYWydOjetH6r5d1fyMC9tOGsodmn+MbkAyBKJYNB
EuO1pg96c2z+IrDB7Z1/RQhvTNUbVj5XtvIaEtVPO0SYIklCYe2unEsQ7ood1ZoejZjEnO2Ae/cT
cDoUYeEbsioMvuKi3XguSNj82Z1nHSU+0RGEhmV2X/XPhN43hme6XkLxx7++OWvaGaXfMAHRYhHN
/YSVK8CUoGNvlNfcK1mxSUdZTGBNAOLs8J25TrsAkuihUs9sAgI4L39p1c/pL+47tD4g3zzidGER
Dp2F/OFsIRZQKZtw1p9p+6kE38f1VeKLLm4KUtUADyGUDDeFq4QzrdJhx9skKWBTF1XeeyFV7T1T
jNYrW0U7jEM87WnSgwmpGtxcAhJeXUCD60zYoZe5ZCtTKXiMqPJqZnAbtNIDpP367NYUGjCLvPIH
XTIujM0sxUsHrnnltQJz9xH1yuE9TUvjgKZBdHdd1No1Aocj8gk2sIqo51gupA32l6KvZuXVGq3N
oH4x7R7Qn6+4v5IdW1011CjjoeEpf7FgpGnL2WUpjp0Rb51+A5Tx9YnIxhfuTdPPcZ1HrfJKokcH
qCL26f8bX9A3RmXBBnD4tRk2pE+9XFb+KQKyP0wZJJH+XSFB0aDTFWkbLiFxfTCDaomXflZ+Gkfl
p/bxt1c2iunVfwxUOCReaBzC0/Uprh47QCR5xxGg2D5yq2eXSklcMI+EPZR2t42pPxIQ50iO24oI
hDtRPA71gGIHEVmsz9oItpDYfZ06faPMkx/Oxkspq9fgeyFoh4UUfXmoh6IZ1clUnNcyNj7nJN+V
Y/SagADIj/Lht5kMkrO9Kg92B6csgEYVgZ9MdUK0ayjd19AKdwT4NdCHeAViVT7oge701vyLywQH
GBTBaPMFigyR58ZyFKOI49p9ddLh+0TyjTqx95sPA2wacDZhP3iBnWAcMujx1p1L5xWwOz0+GdNL
zyRJqLVlw0vEjWreiVu0P5twmKe0SMmrrZSA41LtWYmB0OzM/N1ywh4Bp1Ri+XzkF8WTcS6Sa5Gz
I97oBgtZkpDXoRv2nK82ssptnLvPwxx5WhztlNTdx2n7ueubF3UeUXBLA3uKH1Od3llxfTdVMu9S
xA/we887tQGEqAEYgQMkfNMYzwaJ4F8YQ3SqlOQ45Nk27fP7Npw31RD+GiN8HCuGzf9I+7LduHVg
2y8SoJnSq6Tu9my5HSfeeSHsDKQGUiM1ff1dyrln725ZaME5L0EAA6rmVCxWrVrL4tbPy6u8co+C
qgBxM0iZEDwv0xoDTFH0wvixpfL2YLu0DVugFQ+y0PwQ8pr9l5Kn7yDf6zaOzBKo8T+jnqkxECV4
AMkvRp3mGVqfqebHhlT2HbhYkquhEfp9Aorkuw5wl0MxZPxO1WAWFkONthuAya4N0f66PANrbheN
yUglIa2E3m534SwGlyRtUqPO5yaWE9ZZYwdsKvu7LB2Nq4Rk3XdRoafYMHrzjqm0jzxLgFm+Fzmw
JbX9hTZmEbEilSEth+qAhng2BLxG57asWPZ6+deurtfJj12cSmWUltUn1I/RFMtDXpZodESc/dKO
PQ3L1uWHvtGdyOfF1oKtee7TaVqcHKPqkTZQCY3bETR3HD1BY6RtVb1XopGztZh/xMnxHHhPwcYG
IyIPiLnj3r7oIGy38XRYCRVgBZsO+ABkSJcJkIxAy6nnzI9ry977Xb0fkq286Pps/WvCWgA1+pIp
iQDYi/sp+yqk9tVws6e+34yD1+wAW4QEiG2hCr5Ehcve01y35X7cARPSpAG6iPdM/bq86dbmC5fA
TCaFiNtfJrBTU9n5ZMBpyhRVgMxHZHC8bGFt3U8tLDaXOzW6STNYKKar0ruq3Hfxw/ok5PSPxwF5
DU75zAz3AUdHfCmdOve9WC8IOqeA2/C/G+rnZEIchxchSXaXB7U6bYCVg6XER0ZnSbVGDZnrRWL4
cWXd9HLvb2lRrK498N5gm4GW4Afq2dS3KU173Y9zcEEBOo0eIG2q/WtO0q1H6Z8lXt6bgGj9a2vh
JAVSYGVt9H482N4vB7z7VePe2/54X4gSIB7nqW+SN5eaQV/oV43jR2NnxgMxN8LH1X0yYwjRounZ
SFqd+4eON9rYjCN2orJkHYDj3vlR4H0UGK6c3iYjLTcChi2Dcwhz4pBACW9PvjNhY75MVh4U9lui
B9XV5Y3yJ5b6MLtzrx0e5dibSyE+yZI2S5PMjxtF+mtDVV+n0jTCkQ75fZflxU5vsjGqIQP34tLc
us7FJCIy5WXYDXYSg2xcRlPidWAIEeqAPq1631gKXD/QXg/91rH3fcZpVKDJCpQs9axd5vONQawF
c4hhkIPHixwtVsuZarWxrSdC48xKD5Z75ThXjl7t6j4L8i66PGFrq3Jqa74lT1bF6JNKAUoGaE5B
yqNn5PRKjYz/9HgBaHRX0Y1gZe0kg3EAGUY8kqHvs4hVtKIz0sQUNB76vfG9zD4POUF5Ht1JYO9F
D/AyCHO0MpdFAxSQl926sZHFl2drrbaMBhewDjsIkQAHWFRJvGYwulLYNNYSNj67RZvdjcRLASQm
dmjV/K2bqHuvjQ6JPSK991HTdRYI3eieiEg/Se/2xw2j2x04SaQ40DC1uBpbRqFYO9cGLB7pgK9v
odfXQiS8KECaM1PBfOD3n7wibZ2KI7upFd8r2n+Vpdy1xQBSbBNCPaL8nVB7Y0Ou2kQBG8xoKGtB
DO18QxKoaLZliw3Za3e8jpT9raxEqHV4fL5VOt8oE6w5fuLNjG/IfCFuX6xniVIKyMZx1Kwpnswf
KbIRnrkViq3u+RMjC4+vF66WNI5HY71FnyEXwVZhYM3ArHUDXkdkCwEfOZ8zmaIrUyWI9cadYV1v
6mdufX7++4mPUIYqEXPhUPHB+u0l5BFlu+jywVpbh9MRzH8/MVH1fUoFg4nRePSdG9YfbLVxdrdG
sbjwiJ/xCbLFqAiB0Oi55huf3xrBwmkzhQ4cQhgcm67fsIZ+n6T+QHRvI2O6ZWbhrzmVjTNCszhO
5IFagKuHQ7rholdNwKOgDASU94e0s99ISzIo3sejF3naVQeBNHsjFlhdixMTi1HItq3bpoEJjleW
BSjOxhDWbjXUr2Y0vAXmoiWOXGRuOgxdByeiHyhDiWFfT9+rfAMavWrFAm+ejhfQHEmdb1orFVAJ
0CtcBirkjwK9lc9iSydw9XHvnRhZ+EMFX9gBfEjjWsoHboMVMLPuu2F4RmzeBpWHN4SaxC81DRFT
TZiXxvHy0VyLRk5+wPKSGeZsbVvjBwiJzBKrbgfp3PXSgub7EEF4/i+K96YHCBP8GNQOPsA20qwZ
MheUKzH6mNV40NBtvNU2u7r90GPswxBSjP789xNvk/mi8QqGp3/NyT53umCEZuvlWVu7xqBDiiwU
rpdZr+DcxGQmQGzgBRjnsna/Mw4hQxSPzb1OWuOGqay9Qkoyjboq22K9njfEMgLGzOFOw/sM3fML
y1ZOUsE9+DnZpa8o7T3ZqRWVQx1XWbHzR2GGGpkC2aQbnmn1NIAmfmZbBrHUknigaa3JImoCfCAb
u6tcsxAmIK4+DK6mh8jI1/vLM7xqD9SI1ky7hirfYhGNFrFYmiDXl1hfWPKb+w85+1KXL5etrO1+
UCmg1IIIwQXH4/k6EoSred6bXgxo3c5A6NMXj33xgi4YpLE2gtcNW8tMR4ccf6qlFnLf6j1nL70Z
lMhEcR701T+XR7V2AE5GtdydJtN7t+thqTMjA9wn4f/t8+b5pEHc2dVapA3i1Hvrq1frrz4/9yrg
hkKEuPC7WpYjFUpdZISygGVB1+/+5uf/9/3FmnetZk2mhu8b8pVKyOWmWxW2tSsWDFj/fwRIN51P
EDM81vel58Vu8WC5B4dC8vf68iBWL45TGws/UA/EwjtyztHo7LrIjMhM2hs8m16aQjt6fn8LweGj
kXVuVLTmqy6HDQ84z9LSD53aX2yCurFQ28XNGXdtGeTei5gOfk2CrnsoKw46pqd+/Hl5yH+u9Q8m
kfbX8W4GxkhfxMEU3iBpZe7Fml4l3aGsqYt08pQcVU3tnz6enY9G2iEDXSaU37dknA5NTVMUZTIV
sJK/dmOfXaHPoIJawFDuujKdHgWnQ8RzMJQyAcKTwq2RqemHz8cSs4CXD6IdqM9AguZ8RwhPgXqa
2ng29kioiYddgX/IFshv5dyjOj03fgD5iVfsYk/oYwpaZW6QuIfmxquXb7DAr2xrpP5R8ASJIZCy
SwjrVLtjW44oSZasfHaS5G109CZodHF1eaFXhmH6J+s8//3k/q6bommGKfViR92ApE7Rjatl1RGj
PRi5G+QckYE5/35X+XXFQGuO71d7FEAPPWg9p+IAlY8osT+pdPznFe+fWFssPZ7QwJF0mRdn4ibN
rrOt7qvV2XJciFhDGW7uez4fDS+syuhy6cWVb13TunnpLO/H5QVZu4vx8PzXxPz3kwVpzLGuK5J4
sU3LQM9/ILEV2vS2Hb5ctrOywcDniQ2MFDDo05f1PdSMCg76JNjRCGjHXUc71KkEPZ6v5Rv+c3UP
oFthbkaFtMSyHJBauAbqFO7TLJv7Uok9kiE3Xc6P6Oq87oZPNov+zyaAkjZiNhd9hMsnPNM0K+cu
7pyBXNfgddy4MlezzuAWBXPsLBoEH3O+Qo5W607S1gh51Zj9GlETDgsi/DwY9F47GK1v3kwos0xA
MWMDov8MWyXtXDeoUmMMwG+pBczK9Y2IZ3U9ATlG96ozk9ouDnKuFY3buShbT6a9p+2wd8uo1o6X
N83q/vfBkUPQsoDuxoXT0whLm7TJ/Zh4KnhoS7Vx0a18Hzf4jMRB2gq9uItwQdhtV+k1gin9ewpg
0ZYS/dpFjhZlUH7Cr4LSa1nbLwtpNsbk42owhkcn5T8tW0BpKY28RPvC0SYdENHsTNIdK2ndFZPa
qPGtVdWBD0NXOcpWIDxfylqZXTZUZeECA+J6AbHurTwNm/Y5EzO2uttXThtySUKdPF1euBWvcmZ3
EUFM5sBKDbqWcUHGd78YX0vDuxpsBrk7K91qgV01hroB+P/x6iTLZy4aLIZiJAC6tHbrXvN0rIOJ
TzSySf/VH1J3w738eTgsYhVABqFgAllTYO6XrC2sMhVRRMCVoYn7i+Nw9pibyjgSYRm/k8lvI700
x4chp2Xkj960nwrTrAMdIc49yu+Y+64x6utSJd69l1h9lIK0+briugpLremDsrZVyEAUEbR1RkLe
1P0ddybjabBrFnSibULiU/+1knj/IkGd455OjN3lFVxxogDyAJqAq9RCt/riIu3xroKgm+3FCpwR
vLu1JzAr20+6/bvcYj9YcSWg4YdKEo45aF2WLcy+NTHhtrhFky5STYWJ2mXk89cPbKARHkMC4mp5
EgvEJBQka17sKRIyf9iL6hHSohv+ZHXSEAHCWQNNAjr+c1dd61T1VYXoxprqoOf2FWX2A/pS9zxL
tMAg2kY0tepg5rZDNDEg3fKhsXnyEhtc2Gqu5mrfu8R6dpPydsjE0ziZTZALjvsPTD+1tktS+5j7
ciP2XXOgp/YXAVAmaaYnTo+7r1U3XcZuW4ds5PnXTjd6KmdhR2gjggvgfE571k61gVMV00aaN5pv
1s9DobxD5WbetcUHe2NOV3cjeG9nHruZTn1hbxR+YVZmhTKkdZ82D6n9lIq3y2drddZOTCxiLtTE
aVERmIC2UzD6P3S+kdBZNYDGWnDb4nb70AuQmFDWMjgScYb+4ACfm7ItGMGWhcXC52Vna5VuAjI1
7E13txVdrH4ecCjkiMDQ7S+jCz4Mgy95gRkCrlkbVfD78gqsBVXYTSBcAf0e0olL9P+oaXXRewMg
cPLgshv1m0i8qneJF9Tjrn+n464sII4Taf9cNjxHFMu7w4SsExqf4ek+QLZNbzLbosLTOtcfBP1q
Ol/srgA5RxGMxWs/vaut4zMvxAeDIBjUIQ0x11UXD2uu+ZCpEojTZCr2KNPcmZq4KYQ3BFY9orEq
o85OA+Dt8jDX1g/IzH+tzn8/eVX4teSiAfdIPAjjixjVqypRcL9s4+MaAnwOuhn0OyHSR71gcUV1
VeW15uBmMRmra6+9Ndm+Z3dJkYQyudILuW/qV6d+6cFEQ54NP9+IgD+MEc1JiK2Q2kO5Yi6yno+x
8Ho5dI0pYkpilJCCjn/6kC0sLA6ZygZOJ+iSxLkVoTm33ZJP2hrBIvydyoLacsT39bSLpgk3VHG4
vEYfnPf5CP7oPZzsg8Er2ry1dBEz84b7ZlAhJZroVlRYW2zNH9z2wtLi6m0QzoJJD6vBtWkHItId
+u/DHB3jfzMgRPToSYAK8FKWLYU+kdO5lohVs6+6J+Zcpeic3uLQXZ02G2E7yJpAWLF89+hKtJnG
SB6nLri6ird6OBb6TzUeLw9mdf0RN0ArGV72A+hzJLJvM7wk4+kVUmDdVhpx9fPQMEN1Hl3l4No/
PyA2ZU0zkRJzxZ5T+YAF3FiMtTUHrw6ecHjdgEFicQJ1uzdqn7Yy5v6h93Zjs9PrjQ1smfNHzhwo
fhfgKJCohCjzzA53Pgo5Np0au0zG0Mk0bz0N+j1pRu3ATfQBkHpjCskABjfV9i9IzT6kaEoYD/U/
dlJEueNeJ31xp/Q3N68Cnahf5aDAPQL+mca9wcNlv5/y6WGw5PcGNTOagKaCXvUj6SNTz/JwGjQR
lY1AgVB3aJgnhAcUnWsBVEXf7NTVAjJpya5n6GGeQZ4BWGWdELWbJPR8DprnkLIkf51GPkUyNX+y
Ef3pFMopgcceG9beJmnxA/GVvhejlgeoArEd8n+mXjWh4nYXIu1gRX5vfvOK8YdtCvvKzwh/0KAZ
uWuKLv/WoMP+3moMdZXW7SGL0xgsTlct2k8mccfsOvIy/dqfbhEbHrV88g6kr8pA1kYe6dmg7SbG
XqE2gHdhOXiB+OEXHFy4N1Z+IOb1aPuhb+1TXoWTH3ij/QOth+VecMcO9KYfdoMFAgMH6mqU7hi7
7qWG7hCSOkGfFNCBQX4cIuMuwCGQ9uhCQJssGUyDlQbJkOHWbQrjShq5pQLSWr9Lra4f2aS8iGqW
/arV2puwbBoKktk7u4HcimBTevAt8TNtGho0jJo70Lbi6rYndjD1AYIstKtDtBJpezoVPzo1eCA1
KXwIp6FRvxmrPBpcqDDVttNHpQc9el3qyb3om37XF7aMfKM2QWnZVF/avE4fldeQwzTYQ5RpHb9L
utqLjDaDBk7fRETL37tcByYlzYt921Eeml2q9pAPyF/BPWjsZGuIh6LBtlVl9T1HX3UgR5lGRtWO
d1Y/kJ2gxftMaBKqkfwjc9ZgGr0idCrf3KWWHELSKr43c+cZi4d7tWEMKE5HhhVCmyskHJ5Gp5Eo
Xed0V9mFHnbOWDzTjLDDkIFC2dKzvS3aAuoqphEADmxHXt83NxPg28DUUG/f8NG+lXbP/rGAxNq1
EtXwShpGG9aOP0W6UMmbchnZjd28yVVm35JKukhV5l5gob1kp0B9cJM2klw3guaYg8adBSatoKkE
C1U/2nc0FV5AhxqQdFMvg2R+FEGeoAwKTbEAnrbD+wjP6QC50O43K10RNiw1dlA4Em/tBBB21tNi
ZzQgDvLIPjH2+67vu8DIkGYwzYE/aljMXZLVHLgLjQVZ4vEwm4o0gk4H2Tca5LHxZMSTjLgybKjg
e7vorKucTl7Y2iOQ9XVWveYcEok+Mkah0tvmYJK8vjUa0Am56VytT+Z+obqFXmdR1Nkec6GDv33K
dx0f2jB1clhPcnXNoQYX6loyBIOibNeywroeEJMBi1UCUAnkfjgyyw6yLmURYd2LHMoyTDrrK8md
X6PMrYPQoZ/kwZnVg/sta03jMBQGCcH58pvYrInarldh72BEmhofZV1qIfTukp1fC/uBExxoW7I+
YqzPwwpMlDuQShhBkrjeYSw0L+rqorrPC8A4az8dI0cBC5MYg9iZHTV2SLyogNM8uZGFxHEhvQhq
xqYdmsCzQFU4xjKrUPxnIwtckbz1moPGaqicoUBPMf1aPe49vZZXJs27a6GmfxBAyjAFyVSko0ku
0oY6w6LWDI0MaH4BBTu56szc3VepuZWfWr1BkCVFLyhQBShwLW8QUNNM6SDjpvxpQV1OdHJHp3cG
P7pJ9b56JZ7YWty5pEXeyCC9jJm6M5UejGaYgCDo83HDnPb93wEtrkSu2RQuB0Ya5xvJnxuy8Uha
CxxOv794H+utkUAKCN8XvApw/v2tYsSWgUXg4OJxQs0eKwLeQiAqShVdnqD1VUBUBTJyqJktua3A
EWVSyQ0Z9zyEO9WGoND/xgQwXjPO2ECGdzEEYZdeSfwOC00fJvFUWv/UW9D61Vk6MbF4fgytjj78
DiZ4EmVJwLagXquzhPgWIC/kKgD+PT8Xopi4woGUcemC8w/lJ9tv8QTZoqZdHYY3g0TR7w201+Jl
AOZ8lREtlego5btyuLbggS8v9x/E/YcY8cTE4oQ3ioEDRiUSDUmZGzUopl5DmB1tqmarIg4OtQMC
lReEJ2nYoqvqPnMHceWMuMTNtOaIbFIvmAz+nWTQqZ6csgurhuthmTPEgIlRhmM1JDs1Tu6O9Aqt
Jx4dI9LbKvC9lAVoXvs0LnWOek9GtFibweZ2AusyxkUT9M2jajYyh6uLD2ofZNCRB0GW6nzxCRD9
Q0Y8EafOW4v7zy2udXOrY2N96f81shQKQXFnanDDingyMiNwNQO1c0S1l1d/3QhqmzN4AQdxcRJl
rZCFKLhE32sXPOrt1pNz9foA/dj/fn9xDFNK27Rs8AApcQblYfD2NOrVjfE3TvfEzGJBdIv2hWIY
hhLvNL1ztkjOPgLw/2ypf8exVPaVWQHKv0YTcUaL20RQSGhNuwlShqIyImfId4SaNxnVSWii5ZS7
7c63i93ltVrfdf/9hoUvIJZqFS0pMirAifA0GOlL73waFTAPFBT16OYFEv5DBpkyNCCNrpSxQ5O9
beaB5WwJpa2O48TE4oa088yEa65lrIPMexhUQMkNfNzGPb9lZbGzScoBAOowEL+vwlqKEHDWAxv2
l9dk9fycjGWxv002OtTkJaZripDu6LcESNaSKafLsdjY/gTAMnULGUvoyfkIlu0bv/iS8Y3zs2Fm
ybYsPVC99ATDAKnYwwAR5omlgW2+D9YGrdTGfC25vB3L06rexnhqi2I1krtq0n5cXpKNhXcW91lC
0aLTlBhLbQBKlSHJVSeRSL2N8vS6GXTUoY1/5sFeXDICZoTZNzI2ivsJ3d25+cVIni4PZX1Z/rMx
z+ZJBtLN0GBBp0oCL+mCo/pe01D/y8ed/Vl1DSA/5mP/n6V5tCeWktZlQFBhNHT6J9W1b+3E/yqU
OTExD/bEBCN+PWoKJooR5VitLo9g47i6PGHzcfgQy5zYWBxHaYwQynVhoxLkhdWxRfrdYP/D5V2X
2KEPOger3yjxzZ+8ZHJxQjVZZlVvwZshWLwVvoocZAz00ot8TbxQl7VhYWyBLNf3HtSy/zQcQu3y
fCpHNZVmA8BM7NKdMvfAHOa/Lk/kloXFIWL6lDSjAe/ZiN3wk9f7dtiIPNb2NgggZx7zmeB92ZFH
5cCKzIQnyIwDLfLATB58uWP5FtHGuh00JwFvD9rqZaWj9Hvmu9LDSJo2UEqErQtVt/GuTDY6cdZc
G8pi/xpa7L0KNGnKKV1cBfpdTZpQjmxjyrYsLLYatFaQgC1gAa1K0PXK3b9waScjWBY8aK33pjTx
/Zb80M1vVnVbdxsHdO20nJpY7FwzMUSZCgI/U+zn8ihq1XcNLk6l/YMkf1ipn5f38eqUQZEbTM3g
U3CWHdwTWNU7oig8aPfNUS4SOxvY07UAF+8AEIB7gNR84Bf2AddLwE9TxNKog8I5dPyNd1mk/HdZ
bMVmq5MHOBRYqwDcM9zFldP3hpelDl7mJrlNmwgiMtobO1hvpvk3W/nE0DyrJ64aLWVlj5ynjKFd
i0BzmHaXV2V1IGgznusfAOEtoaEmwJSTX7giNqwiohZDDjaW8h2lg1DrrzT+9bK51U0AZRxUkEGj
a5PZ2Z0MBx1UmVFIH+U1KyjZC8k3NtnqHjj5/uJmy4QL0iU5B+ZJMGkhYs3B32fVY5ltzNuaV4ZK
wr8DWcS0tuqtHCrTIi6SWR79qGsSjZ0b+IstI/Pinc5W4vmaRWCkHuuXrmsewBAeGsbWy3PtqkZe
A8rigHnMgJVzM9QsdKOyhIzzMd1n/LovfuqT2FcgIec+UtiO3I0Z3fCgq5fBidHFSnE3rWvgCnFx
ogdwFNHIotKSkbOpzbw6idDPBigdmC38ez66etZN7+Yd3hoPToNc6SFRG4d0dSw+Mk/oDnKQGVps
hsFui7bUDRFLcwiof1dXbZCIR8/78hen58TOYj/4boqQsxhFjDT5t2xLGmv1bPrg1Z4ZB9G0ttgG
Ohup8pjC1yvjbrDHL5o3brw5VtfixMRi0WcFQaPiLRIpr6DBcqCO524sxZaFxVLo3Qg63hIWMnBM
OnGn7jy6AdhYN4FRALEGbrclFEaRNLELrRNx57/r6de+OyTtt79Z6P9MzEt1cvDzXhRUM3oR9wbK
u2+bCsRrJx6MuDMrouNADG0RU2pcz12PITgfW/3aBVZ0nHwUDb+Ozu+if+HVA4QI/uK8n5pcHENU
8LU2NRGcJ6y669oscqcyGjzjph7Sl8uzt7ZAiGbBaYLzCLq1RXDGCqPtCJkQnKF8O1ZvFghGta3c
/NppAT2BDuJKH8JCy8SjZzVoGS0whR4tnvTSvWYeGsUuD2TVxtx+4IHCFAmgxWZ2mVJZTqs8zgJz
OjjW/vOfBzqRzCR7YBlZ+v1WdGgIQxEjdvwvjno0Nw772q+fU1fghDJsqLPMy3SyiTvhdZ2SOCdN
HogBErR/MTun3184E3TX5mnO4A2dfO/JwP1s14yBLD/iVAh4om0AfbSLQ4Io0mi427f3HJgG4r0X
Hd9dXoDlvbG0sDgTVjr0nlEO7X3WX+nlg+u/1HcQxbhs5E8b7OmzGFbw2EJoh0UwPwrQD5o/+uA5
a++r3ng0S7YHL/oXw5IHsMgL9uzxNM79uQRg3GjaV8f6p5sUD5TYknL/kLmdfwjaB1CnMYDigXr4
+YbIEwAlBrRg3NPKfxK6/9ZKqlDjBgpGZekBoPzrwbavRMoOpNLfLZ7xwJlctZHKWTq/Pz8DL3Wg
0fF7PmC4vcavUNnEzzBYt4dEwaFrbB6B9O1lKIGosTPd3nkOlFStyWPR5cX4k1U7XwxAxG2QEUMr
DIzES5J9ZtEc8nqqvp/Q03ygnRI3pJHg2vdGkGbRg+ZqX0tWePfl2NzQ1PleW90vm9U/jUG9dAyF
3sSnz7qXiICaQn+gRlvva8DjdnTsj+j9N6Pc6GWYtFNUJ9o1AP8BYLD7gkw3lj894DoLSUOjXCUo
+AzyoNx2/k8b2KN/W01AkCYl+YVOlzsHnc+RSvw09Fiyn0rnkBBx6DLU8JqK7fUUiBwTV4WunoVJ
OJrK83dmqM9yp8B9QMtkjnpmYi4w+5zvGl+B1dSb8vq++SrYjcU2kkazDz1ZEAjRgB4C1/jsYvEy
XWLtZQ04eG02+bOfvljWMxevfg74O+Q9PudtZ0MA9AMeBzuQBbYX7sRJG4f0TivASikCZ8ZckQ13
snC4fyzMbF6zQqMDJN7CIXa2lbgK+ITnRwj2BcNnkx4fvr+4jkofYO28pPIZBRe7v5L9xnNn6/cv
wtvGKXq8GfH7zeEqG/afZIOffz5u6hnObkOTGTjm841UGZWOpv0if0ZPeqXVYJrOICq5xV60MohT
Kx9IEOQga2GU+bPmB8UP99tl/7H19UXSJrNBWyFcmT8DXobq1mdpWf5njgi4FECcDI6uZRGyq3qs
r5/kz1OCvr9o3Gplm1384rTB6f73/cUSWwZts9zh+TOxd3UHBd5w85rZMrFY5mHS+hZOK39GQ6HP
I6jmGFsCU4t7ezlLyxIkGsiHggC7+Jx5pPs5prZ1tGeNHhQ76A538XR1edXnWfkwa55lzbyEeKAv
n7CD7WjalPvZszMAb5+kERsOhfOrcUCMbL3WU/m5yApGfLQzWmDxmLMByJafn5TMpCKlDfYwsIsJ
Xgd2u/FK+7iNzw3Mfz8JDZXiuWWWFbZZ/eRW11X/aV97/v1FpOE4yGiPA446na4meQ3l4MsL8nGP
nX9/4WkLllaT8jFBDLhaK+rAPPLJ98W8BvDh4HYDfhvdCX/wxCdTJKkDYRQwfh0tIwAytRAb77GV
JXBsf15oqP/Bqy6OCeGsEEww92jWD+WVm2/48o/XKn7+f59fiutOJboPZaY5x6IuHzxb++WT9Aad
rQCupgevS6PLC/LxRKLUBD4D8LRAWBv+/XxD5VAVGgxFx2Me8feS7zsZQl7mso2VGXOh74LUJdh8
AINeXOAiAetI43T6MSvjYdhZ/udX5Oz7i1NX1Qkxcw3f59axbIEB2vj+PAfnXgR1F2DJCPqIkfhf
4uiddNZQzN3uKIsnS2f19ZDUD43v/AIN5e9qqG+U3fIbnz9fnrYPS4N2WhcvD+xoNMJ9ALFxo9PG
iZvqqLcpOD+hzAq4MvnKup9/YQcPfkTXQNB8GF5tqUHzdKmOiV8FTRdBoq0EWdbG4+HDyccowKtl
grvGBChv+WamgyKVSAt1zOQBHLGcRFb5WecFE2DGBI537ofH4/98L3PTUNwYquaYad4UJioauT9u
7IUPe3m2ARIAPEbQ9glM0LmNtPOQAOrt9pjTg2ivvl5eipWvG8Coot8XnY9ocVmcRg81/1QbxXgc
b/Juz6rd/+nzS5YkrUMqPJ/w+d67Mw5qi8Zq49cvqZFSSS237vD5VtuzHfhe/+bXg+UBPPWQ81oy
/+Q5UOMAtI3H7s4orjp2ffnzKxsUc//f5xcRYm66tKMEnx+znefd2+l9on1+86BcgIoxdPXQzrJM
FIPLckTDR6UfE7QviJvR32LxXxkDDCBfgdOMg7DMsIJf1Cz7ketH6dAAksvBIKqw65u/GAesINad
0xEfcCOOr6kO51k/Chf0aJFHNsKotWGcfn/eaCdX+NDpfskHfL/RH0USy2I/JRuRoT9fOmdOHQEh
aN7mdQA3xIeqapGmXsKpNR1dU/J7x5jQKtCYeUSbjiF7UkNTvfEOtqdecbf0PysTKsJB0etVBpy7
aRwTLZGhbWdoWi0Y4ceq9bLAb5oURNRAjZbI2D7whic/8Wr1kcSzQRayN3u0VCjSuzfeRLp9x015
6HO0eVhjkX8fajN/TGRfok1inNoHMvigAEI7AyS48uI5s8ymvREOSA1IFbXQM3NCV4eyUETQJLWn
jT7u0pFpT3grW3uVG/zgOEUelXqPrj9LimzPWcLe0S7RP9HB+a41aDlzSM6CVO/UtAMGf9r10JjV
jSG/mnyA5gPLTI27kvUauBCmtgxrzSbfMq+Wh5an9VWdpWgU4XnzVAIS85PZVndb8D6LMjGp0EsM
4K+1Rt9PnV8HeWO43wQAs2GdF03gCaPbpwItDK0wjR96T8heFK59HECm0gcGQ8fVOBbuo+tPxg8I
NQwpELlj9QTfr7OIufU4Buhx87/06ZCi6sbeW5t6yd9sxpnpW4ckzcfquInEX6VndDq2yS7pr9HJ
XYnPYXHnHOOsHviHehDp92UfHXckt41qmo5gJsX0d9lVssW0shJMoMvQhF8AwwXeqPOROzlSDI0R
pZU509GBILZR7zPtwTGfJNJXl73oyh1wZmf+HSd2QBtWTFnmTkejjtyfU/P5zyOnBaoffU5ofRAH
SorUShKtJscCLWl55H6ycDCvxNn3Z69x8vOrwWvhehpyzMQO9R8IhtobvnMp/jKbAAE2KFYdHT0W
HzilhpaDM81N6RGti+ytySh9Eh55y03N+iY6noWZVZhjAJroOhBKm/Y2OpADPzVvKZfXHbQru0r7
VTvaszlu1Uk/Ol4EuPiBUF+Fc8fD+Xz49ZTbAJwm9tGyeSDp3k521P3x2R1ybuP/kfZlS27jyrZf
xAgAnF+poVSDXaZcVR5eGG63TRKc5+Hrz0Ldu7clCFe48omOvbsjKoIpTIlE5sq1ZOc+DU3bOrBB
063/MWlujhLwecSYglQWLKJyU4Nn1mZVgcDv6MzGQ7epmht50rF+MABmBDw50LiLlNX5HBlW1ZZ9
DDcVI0j22HHgmhFcHtVzA9IRGq3ZiOlsW8fV/pV7ZtCiw6ABs1SvS3sqDYn2D7CBIakv+wRQVHQN
qmTWMfM+T/OdGb0uy1eP3Yhifp8w0U0EqAxCBlNOijgjusAn5HqOVdlBkuaB92bA29fru+ri2YxV
Qa82Vh2Ib1F/Ol+VJgMPYdvO5hHtpdvVhWzh/LGx7unwyrNf101dujgwSbmeKzrmIJAqNzV0FZl6
Mkz0aDYvs/Fp1KRIZCrG9/mCrh9eMaBgxuNcDPXEB+VsTimNRnoc8jnwl9/AZt5ZbbVJsgff+5d1
D7x5mki8MTp3V4Ntpn8FpCZonHa3lkdafpz6j2Xz01zvmhthNdIvw01y/svWbvDM2MfIU/6pWQP0
Mruj5pmomlwLawgdLtG8Jdc+c2fmBZ9adiT0QJbHVZM/e89nnId9CPJRTBM+2EeoLA2BkIEwhG/Y
8ybZuJUXlGh6mZsXyg953m3Ykm8b44Pr7RMWb8dpn9fenqa/otTfxNX3Cg2N7cHQPT0uBw2RM0AK
EADgWQnNgPN5dZ3VczokHkLC202A6Epz51we9PPvSy63piPanzm+vzS/J9PdWazfgYrP63WAKN1A
pFOYN5Fp1RMMmQjDRrbJ0lUTACiHIgIlbA9BECStXwJkGYld1w4tq/rEm+VzX9f3U9N/B+noX8wa
iCZgzHcBhpARygMSDVE6VE44jdNHFPtAeGomQeejxZnFGvclJuZ8W6KT8MSWFHdUUWZDLwe2kv6r
idM8xY+1Lp+kWhxEfqCDQFEeVVRpcTJ/mqwojeywccfA7/uAaNZGNQgBTSR4E4JiR359lgkv8hX3
TZhYc0Dg5eto2uHw3Op+GZglhcAhRcQMQZTzw2IY87JmIOsM/TbZkMBw/L8ZhrhGoBzMYEhK8Tjc
6iK7XzGMASQLI9lmvHsZDB14XOYOgzcVA/ljR0o4uGz0yhaOKkw9kByscKYF3ZnN5yE9tOiSGYfN
QqqgK76a3tvNU4h5E6RlyJOBPFLyNz6FVhIdHRI2MbIEaHjfX/++YiOcfV/yN0ncg2VhxvfB7m/6
WyvbpF+uW1C4gTML0l52IVOUxj0sTO2eet/SMYh/ch2puOLA4K2BVB9DAhbnU1qgEW8Z4g0TCV33
OU+eyV/MEl6U2AQ4laJ/QNrIsdMkgzmS0DebTTPueOQFXFe7vaiAoQByakTKKEZTbfQkwhjStQyM
6B/AIDcu5H2aPU8P3Y1ynWJLn1qTj07bgvSdVDOWJW2e3dL54U3Ng9cmu+urL5y85C3PzEgLs7To
jJ8WDGodH9GDlXZHkHgwH428lS7VpTRlOwgu3yEvMhMQyMxpbPYZCZ3s91J8gUzbdpoBXIyPZZ1r
clKqTY0wHOg7F2V2S/ZsY2J33ZKUJLRMa1uSH5EIS3Dj0B/Xp09tB9EGMBWQe5JJ4MGcWdbE6UmY
x3fUhSo63yXWZ5P/e92MygsIqNB/zEhbb7EWNrC+IyG6WjcFdHyC0jaCicaa4ajsWMR1QP4L3WKo
fZ+fI5xc7sRNSkPXO8RsW6+B/3L7SE4tSN7GjiKw+XUJDXs3DfzyABhQvWhGoXI2pzbEop1E/WXp
r2WxwkZmBe6yLbrbwLfvRxP5ElEgecfmSbdaDMnYmUY5DVfrh5U/IYrxdY0xyiEIVi6kZvD2lusv
RTxV/piUNKzzMRgPHjJ719dBZ0DaUawkmQ32VRpO9pdh33eaPpj35iDZrwDu/p8ByM1DVu60DRsa
rHNXPjaoH/cD0nFowPvqNuPB8ZqNs0I7aO6/FIO75UayRTi0I2myAYPCLrNAIQUCgU3CwXpvIkXb
pds8qzUdTspJwBMJgrlIgF3Isi/TmrZ27dMQqErA7AC3+4tJ/vN92YfH0EVbosyhYUrveHoPJqq/
+D4wMqCCRer9osaFqkQejxHD73devf7l9frXVb5NKPkiyhUJW/n96Kx+vrRlzMSler9CPHxx7oYp
2YEtaHvdkupmtQCGEh2MECeW0wBs6Gwz7gi89cLv0Wuyo6UNxixvM1FjCJa5+QFZa83aKEd3YlO6
+OzC69Ilg00UyALDv1/LR2Y2gdv+uj42pUs9scPOnRGPnGLJm5WES/lmgMLU/g7yn//lWKQgdKRd
j40GG3iRfwBL1IeBoihWo+YSpZqlkpkq/4/zOxmPOFMnzrXIBjdaxoWEZE63pf1cZU9us0sdf+st
9W6FCiuqCduy/VrNbzWkQ5vP1+dTtW5QdXhvexOVXSnU60m5mkljYj5t5HSf/SwgXjDyu+tWVDvS
hnY0MhwAK6A37XyUVtXZqEphlFPyIePPLZqtx5cueeGz0O7URODvvTmyszy1Jjlj3pjRPE+wBhrr
B4iT7tLFf56tZoMYZkdJfQ+ixkOV1luvbTfEW7/Pc77tm/hATLodivVb3IJ6q2k07vH93F35XbIT
X+q4T0yx1i4o5nz/lxndZ6BJawZQlh2SzA8I5bto0lyvyhX+M/dynJh4DCKCDU4ms5ZtnVhvzmRs
6xR8btzTOFCdKelw9gDEOnmGg9Mv+3L6VE9g2Ttohb6Ul+HJ+r7LxZ6cmQnEpI3p4XkSGdkHTuc9
RLHBb1g90TYC8RcF/x50M9PlaJf5vgdTTTc7D0uT7TsQ3fIYtUGebniSbc04Dzif2w3o4A7Xd7zq
DS1g8aDPxHa3EWueb/kprf2O+2LL5w9VdXAdY0+t+6F9WloorhXRU9Ig9gSF2YwS6HXbqnv41LR4
OZzMj5cNqYPtT8K222UP3Nhd/7zyMKNF5j1TCdSM5Ood1GsNPAfgsvLfPoL0ohigpoSKfv/dnH8k
iQ4borAHjC+uJETSPrAJ0kxm2eh3hs/xUIx2WbUnv+v5bjH3Nn2JdSBD4RmkE4rHFIRDQWwvJHUk
P5XkGahbkgIz5yy/W28NuNMGpZcevYiAbnUstoBq7mdj2V+fUsWtBrsYHl6pqG3JLQROPSUtmP9I
OMZ3EJCDdL2p625VbIozE9LZRDJptAcLQzPQSkCbL0DW3b7tzixI12ZKxtbNCqyT6yyBT6CKWo3/
SxPSbZmXxjSxBSai7HPXPaQ3o2RFIwnAk9jVOEAQPTo/OSyO47zgOd7UnG3HFdSP1fb2lQb3NQCg
IPc3L2p0/WgnQwZdg7BsrO/ZlG+BDvxVahF6qg0F+VuBOcO/LhKeoA7jfZG5a2j4D75z1xjonZ50
NNsKdw/mtD9GpNUwSnhhFIrW0HPrwKh6sNQGM33KdELxusGIv5/4s7ycSu6DEio0rF3SbfzirrpR
00KEYUg+Q3hO6ByKWuC5CTQtWlUP0Y4wpvfL/ICQa3yb7JvBFDACuCZyt6KIfQGmaNGZ545kDRd6
17Z3QKrUOqChKp4E27DQ4UYlEGpK0lxxYna4jpYl5IwdIshUp9nwPACtM3J3N1bAm1N2V3TD797s
Hl1ubcCduulN3ZIpvA1+Bmq3Jqb2siGL+KPhWY25hM6G59nGWqvbQ40zA9LeS6g1AnLsLhDCfGD5
rrb+6XISFK2mlUg1DqFHCCgyygYX4JSoi+sR1YklXPsNShO6RihVlIBOSrw5hdiAkPs+33corvXM
8Y0FocwIUQF+QNM+NJweM9PYt70bLPQjFO2D1v5E3J/XPZFyq9iQHxIFK4XQAWS/WZetmRk6eQe5
Xoa+XdvtA7tHD8LSZq/E9nYxde5zGxFV5/7brfPH1Z/eMksn2K1wJPCIQvYC9XFc8dLpGyKWIX9C
zLBz9r33060TIJn2pqbCqkiYoqghFBYYGokhs3A+16AMANtTRs2Q509F327bBV1v8++y8jcoal2f
XOWIXFTh0XbvIOEkPUFYXjBzGUwr9KbnNfrhDM85BVCN6xAMKjsAnAKWgaK/ImXRMivJc6jveLwD
r/1DVwXgrEZfiea4qc7BiR0Zn9stLHdH9HKFk/fRTUG9moXXJ0xnQLp5UQsAfMWEAZI9TPERQljX
vy93qgoPj52FO1dUlgD1kFY/nZJpbSpihRXLyV1nD21Q0yEF97JXPJkxUlbR2jXQjql+sG6iAV6x
9aZDqRec7KMO86a40eBRQM7KwM9kITt8vhULOzKrxJjssOqfGnZoyifaa16bahO4/kVNFZwmYsJP
Ls2h72MUhWs7dLr6R27FT55fHVrf3l2fV+W6Adb7HzPSfTOB0m7tCcxAbmhHvWk7/0VqFXP1x4I4
AicDKVKvTx2nssOcv4DXnX2+PgDF6wKkj1AQgmwVZGXk10VK1yQta2qFTr+1o0crRby059kjxA61
aAflmpzYkvbg0s24tXBfhuXAQGm38WpAbnXZK+WKnBiR9tYwtAvv3o30m1/kdqA4jhGaTkDxDHKh
ixjG4ag9jmkCh4O1NivjibnL/fUVUfq0ExPSANyJkdJoUpzUpPIe0ebbbRwD3exdadRBbZU6lkmV
PRfVBwdoa1zEssAs4DSdM5AS9npw0HdFYEJkLSuHrVZNW7U0SOFTX9RVIRQiOTl3qdG5X9dWaDSH
mh8O1+dN+XUUhOGx4FMu4JuZ6eRFQWO40BzUVYWOO0G1eXFz/vfz0jksq8FZUrEso7WzM+g/PHmW
psNM8fxG3PrHhHQ+vLiIprHACEBmC+h+VaJYcSiNnfdPDdEGR/OY1A1I2meGXRRx3cKaWXtIxn+c
IHbg6mRuxEekjAIwOgSUTqicoilHCgSgFm31pQmpsDT7PBpZUKBLObb/YeZbDW1YuIHre0C5l4EM
QEMbIg+UUM+dZcW91ic19jJ6VdAN8OaMxjadQDKmq96LD12O648hafIin9l5w2BoQVvgQ8fn5yHx
jSBL8rcCiZWt10BL4/rYlPsb/DYeDo74R4oSK7+b6mzOrHCeP4GvOx00MZv6++A2QWkYPTwyqKLK
ZsTo9mqFdnJX54GvUyBX7TfQQENqk4k9LheAUMdvvLyuWWhO+6HcozqS5ZoXpmr5T01IZzRPpilH
NxILk3EDztyZPVQQm/D+YiEEoynoFSC3gHrf+SYb1hg6MYyxMOubFtoM5rrx+0aH2VLtMMgiQF8H
1TgBAz63QtLaNOcuZaFHzV26Ovd+7m/NxcBzFYyZptv8RYiL3JuFjkkw86Dl8NzeBHJmp6Koz9nF
JvkClsHru1e5NNB4wKkE+Bt1ufPPs7b114VmLHSXOHpzi9nctVVbpIG9WMbGtyf7L64DZBuQyBQa
aBctXdNqVFC97BjK6k9u/dHWHUfldhYYMccXLbqyEF+LTqiyLwgLc1psm+RTlPyiXOejlbMGr4lH
FAEuUM7LtO7AjHJyMGu1HZDV2ZoR2VvZs9lpwmWVIWRfka0HcxIaDYRzOIkyu9GBHmuK1R9Gmm8y
O3tlE3QyGQX0ycygOXN9N6g296k56Qj1tu3wYhDm7G+J95oX+yjfl+Or6X+9bki1SniGgtYKQFFE
hVLIQfEIyEzfQE17+OpO36N136YaUij11P0xwc6nrmFoRVlHmHDb+9Tf1eu91d3T9O76QFSxwelA
JHdAy87jRYUZA955nffxIwQ6JvcujQLzdxRpDqvSmKABA5UQAHbyYa1rg/WmgcNaNP1yTxyoHHHS
uXggFPTehgBlEzQNRKSQYuUEElOzq/kByjkFXwciB9Rmwf0izannZVHiFSyk8fChabN/5i5CqQgJ
xGDUSjIq98iJMfFjTvZ+3AA5C5EveL521/5b8oNWe0acHjlaEH3cuPmRj0ZT47mFws7Xyhe+dbSP
afoRig7XN4d6BH++L40AnPdFVRDOQmTYgo79C3mf5S+gVgjb/9iQHHix8LXzR9iAbsS8me31C3Y+
C9Jq/PK/G4wUWo1DPHAKRQqUr907ZIwDyxi3qaHZYbolka67Jpn5XFuwAv8OLSeIHEWljsVduYtB
DY3nCP7vAhJfjItZj2hXwcbaxh8Msmk/zDpSDeXSn9iQZsuNIDBlQGIdoJ3vybzv6WEYf//FgoA4
BZ0v4h+5Ogdt5BgUt5gqlj+U0bfKSgMyRZqgSjmOEyOSF617llPw0WMc9jNp/YDPOyt1NNeOctFP
jEhOlA9NWpg2jDDjkyDvuD07AMVFtMggmYukFpHxm2j0HUGAZyORC87x9sdEdEHH5QBMwggwYEL2
Gblr8fcTV7USBoSBgRzu/LjWTlD2Ok5LlQGUmFEFAvoUFCrSsYjoMrdGZuMRwMnOm7NNsmoeuZeH
AqVlNGmB6AVUMBDCPR9CM8+QnZiRiDTrJX6KJ/qKvnzAwPLq6Le6ZvLLOAMpT1TqfVSc8LCRoRJx
NGVONhRW2PTbNfvWrnAkULr5DtaW62dENW84ybABICeSdZKH71owWqRtb4XRB4AtolLj4NWfBz7U
J4jRLwha5551o83xNiPZ41gEaff5L36+qAAio4XVl3kM23KMbCNFe1C3bPLxrmea9Pbl6ca8oLqI
Go/oYZWVphI3nz3uJ3bYuCiIHVIHcEyNA1FMEVQq0aeForIJmJW0c+0K/cENOpNDWsz0pU796bsx
Q2j++kS9P7vOr3Lk/dDMKOqkaGS1JTN+CeBn3y80NGYfKNQ2AOvUj3l2EZe8NbYVeHNx16YP3fy8
gHBsrf/NB80BUg0UGE1RL0JHz4W2Achn6ti2DBLuI4vcVSnTRJqKAwr29/9+X67JrdUaD4QB77zQ
ZR933W4uk4C1xi7S0Q6rRoJcHQg0wYOIxmDJHdv12kLnD3eX1S27j0Mz764vluL7jGKWwJENfkIE
sueuhlolr9IJFT7D+zaGgw47qPw8Dj22NOr8F3hZ0GwUghHTDKFoWU9v1u0RF6rHf75/UXSCyJjr
tJ4J1ODvpXoCWDDwZ81iq8aAC4UJTIbImklL0Nplio6jyQwznMn0e2fpXrCXJx+lRlTCATyHX8Hx
P18D0s8Qdqz5GBr5vgAmJg1SHQPp5RhgAvl4B4z/QvdcXAInl2IMOcyxtkCdkfPXKOGbrtcEQJcn
AgYwQyDJQp2WyN7RHWz0zbnGGJqQk8UltWmqbWfsc0+TgdPZEX8/GUgNCD2F9K8QzyZBa2xNEDFF
9qHQdrgpFwX9GMAnINd30fjdU1aA74+N6GcpIZtKoMfrBqaT/Lx+/nRmxMKdjIchW7nYnI5h2Vt7
s83u87r6xzPzH9fNqKYN/B8onqN/Akpz0hajJd7+az0MIeehC7n5CtoY3F62XXs7shxPQQRHCOfh
ri7oQNB72Du9a/ah7dyV9qfRP0CCJ/Cylyn+sfCbUxfCGCQMbGTOzQvsRWf3GZKDRh826yFxwzw7
mJ3mKlEtEM48MBBQGYPTl04/GhFZPjTZECbcCmpyFEV6r95dXx61EfBqgDAbagwyyVw3pBX4h60+
RGIJes0WDWxve7sJaONAVAS7QHB/n280khgjpFexn/P6pUeprCTPlo5DS7XLwDoNlwwhK0HJdm6D
twP0sF13gjfOHtza+uhX9r4e221te/fXh3MZtSKCdG38I/IFF7nSNHNrpGbyOfRWCHAX91O6A8/v
1pxeeKtLZqtW59SW9H6MWr+fAPmcQwsq7d5bC5HRJn25Ph711IlNhsTvJbtWm2RsjhpMXTx/p+l+
5g/1uvF0CXOdFfH3E29j07ikvIcVy5jvQIT93unjso+k0wBpVPcNEv/AUIgukwumgike/KQ1uzlE
1j9YkZfKF82trFyUEwvSothz7Wfcb+ewNX/OFUizAdnX4QoU2CuwpyMyAlW0OJaONF9l1LdevpRz
GPEvlfFWsIc1c3aWL3rceQBe7o3BHlr21A6NZnhq0wLTgLc4Ina51OTFYGgfXTYB8FR/HV3zgZf0
c1Y3z6tn7szVgaqr+Yi+exI4gLevTvvt+ob8f/wA8B2CMhAdcXJauEZz+Tgx7BWvPZbsNx3HbQt5
GOOeDF88CKfXh54+WebNSXbMOOj3/2NVikfLpV+6woHVxa6DBiFRs13Sf2Jb4z5UB+HUjOTVG54P
Nl+cKWy8r075ra72NUBFN5N/gwbl1Ip8uS+VnRBhBTSoQQIF1kTT9KfygtALAT8NKsiA2Yu/n5zn
tlhBSrtM2CQtrzdk7rbxmt8ZvrdLSfzNcOMv1zeFOFTnLzsMCM86cYO8842f2zPhoZYkWsHABiY5
1tzTogqG+Z5ObMvQnJLrFFdVbgQ9avCIgrwUFGDn9vzC5CBtieew/sqjV0vH5iTuo4vhnHxe2gV5
GjFvrPB5AvmrIYGaPag9WYBiEgjjgsIft8S4ufwqWqjw1BIMOZfvLbNNUiRu4yq0qld/YoHFd2ls
bur07fpKXc6cSITY6E8ANQdKfNLWA8dhOYAjqQyrwAElvK+lhb/cevg4qmAo4iKmuCAYAbdrOfN1
KcNk79Od89tfUAnb5XfXh3Hp5YWV96ZfKGQicXG+AdBumazpCCsZ+GMDs0kCXT1cMVGnFuSnfJWN
kGYQFqi3F2SC9ub6CJTfB1ECEiEoUHryQiSd2Q012qMRPx6LjRlrskbKZcANC/kpIeQmZ43Wwl6n
xJzweXcJipQG2fjNMLbU31Z4HV0fimoxTA+VXEDUAbCQE3jzlINqJslK9Id8dvGOKHdA4Fw3celg
oKSFAgrg1ChIX8g+tKPtZsk4QVsnzbZ0eOjWrzY6B9CvtEvLvUGq/XV7quk7sSfnD7gzzPWcd1XY
sDGgOcj77fSzVfg0IHVxiMtCF1Ko5hBN/UjDCS8AwonzDd073LdLi5QhJ+kXNnMESHyz5L5mXKpd
J3JfAjsKohlZdsLiUBQeUhfHH8wZ9+Bl0KyTchh4SSD+Rg30QoDdGJfCKyajDD3mAQbj/qIlGEbn
aNJ1DCmSicgjAn5OwSGN/5DhSubM4AISXuGKy4O+vjea+3JdAuKAi9s4OM59V7ysA8WPqAI2P+fl
7vYdcmpfjjOtdBjKFfadrP7RWvSpiDhkU0x3H0PWyip9TTuBamZRUwbOHfV4SmWwKeMR97olBoNr
vindFkHWcmh0LH2q7XFqRByLk7hhHbKhS2cYKcnWaILoeH3OFJ/HnqBCdQj+Ahnt8893izmgBF20
oR2kqFHp/JDy8/g4E+ksclFISPy8XaNyqYFijINu/FJpQl/l90XvFYoIABe9s++ezE5rRKBkbfH9
qH4r7siNQmWAmaPSAqZOPMbFxpL7b6KIutDb43XoD8neIe0uc55HnWNTjQEXApDsyFogdpL8TD7V
XYM0WR3y+Ec/pkE/awIZnQHx95NJImNnj4ie6pA5Xxrrt08/X99DlxG6qEf9GYA4Jyff592YQDdn
qsOliILRvpujrW8/kvrrdTOKCwBAQeCT0GyHzKuMHqqmYqxAl1VBmapFa1prNQEolUMUFr9Eo/fV
iHvN2VCcb1ydQEUSdBE6CKTPx4VOkCrvPVqF9lihB3JGkaeJ3UfDbzONj1atEGqtSFmBWBwdVpLn
Wqq64eXMmlCQyb+U0198HnwjwCkKJmoUes4H4kdZXngOTklc0xpyyMV8rIbk9p5UlEBPrIhtcrIN
ymQZwYqMbVYR4yGbrA/1oEOGKOYJiHoUQRDFAuEtE0NaTkSTMWZ9SL7P3cNc3pwKQdXg5PPSMqwN
HEyS4vODs00+reTu+gZW/nrUQECaIRCQcrnbsUwkdBp8Pv5uDd9MQ9cprtivuMMRiqFZEBg72Rny
2jOaZMmHkACWTFCtz6utq0NuqQYhCM0FBE20VUsFbzclxthMxQDxznqT7aJUx9ui8Cao3CKLj8yC
yEpLi1BVaZEMdtSHi/M41w/p/LgAn65TgVLNFRA3yONSCvcua035PRTSuIG5WkB6HJe/OvaLAdB9
+4KfGPEkzz4CylI5I+aqs782m6HUXH6KMaDzAE9uAHfFuRZLdXLgZnQdtQOhXWhEd5xt2lXzYNF9
X/z95Pu0Jl5R2fh+3T8YYD83N2utcbEKn45HPXSsgI0D0bG8DCxB/D57WR92WOGWLluLfe3K41we
4+HLzYshBDU84E7RsXuR5yRdS4e5rNvwK/XDfNHM1eWxAMwAirNAyQARcJGCGzrf7llKrBBg5u4Q
9ZpQU/F5hGe4gtAaaAqkibQUK7PrpJxNePA4aME54exunR1ksgUXHLS/8MqSaycDMdwZVSZAS+Jf
D2Py7+1fF+04AK+gvozy8vnPz8emp5SPdrh8yLuPUa0JQBSzIxBK6DjFfY03lLRRLTN3pwbg4tDP
2d4s1zfwKGlqS5deCbLReO1CMwXjuChi8NLuUqukwAtC5t3etP42ag/2oInULk+caB1GzRfIRABM
5LbGJU16UgwTDb0+3uXOjrtkXzq3E7vACi5QQV0F9yQj/hurmb3IaBjgK1NQuffGsquXkFiajKdq
ykC9ACcOiRlEtpL3q2LHXfx4ZWFFywOx8RJc4/wjcqzo7PZub1FHZhVCOQDBw6Gjjex8h3lenORG
1BmhG5TtlyR6u76BFQuDVg8f0oSiao7BnH8e/aZeQ5vaC9Oxfx2yCEZM8Jkar9fNKDbymRkmmclt
ayncxgsLVgV0DcZZsyYKAw7qI8gBolRx2RYBLVFoB1IcRKv9yV5Ypvn9YpbPs7SCrR4QGJFFw1tG
TOPJjRGZnDllxeywyH/G/b7+Sqqnme3Juk/n3zdPFdZb8GGgcx0crZIp9BF2adaABLjZkfiBT4fb
Pw/6CPhcNEeKnq/zkay2mawjMZywZAFH/USXLVUtxOn3pQ3lpYQvhKZuSD+3URZA1l0TeyhOH8Ia
JK+AHgMexpTmByw7fulWMQ1L0FNNoPPIEh40dbExdHSiiqEAtoWYFszhyJPLRFg8M4puqRsSgjF+
/BQtmjKT7vPSTI2s4amRgd4zC9wIhP6bmxf67NdLR64205YUMz6f2luebNLb+TDRJYRYFi16AnZj
iwjo5Eg0fLBXHvM1LIbj4Hyysu8zv9054eoWPXQ4dPC30lIvRg2ljqoF2Jh7QYdWKnd5sGbNMoiP
SEcbUSbiD1zgAEDJkVpikWx1cg7OShYH2RzOnRm448v1xVAaAdEJ7j/ARC4UyWvTGwzeRiSsi2eo
UkRQCYTu+d/YALM3lsUUYL3zBRl4hxShDUCgwx7iDAwZ6/PEdPI0itMn8hQIqVAKwcGQlgRyWBGP
MlAbkfJ3xZ6i5D4ygLV6vT4UxdE4syJ+xcneIosLvYYmATWe/asin7Jof/37CncOHQ0KDRnoV4kk
//n3k5wDFp6DKNjmR4u/Gd29X9ybyxr0dhOUus4j1WjASYwEiIA3XpTRpzjz3WwAXVM02jt38r8s
g24TKyrlaKQVXUCgUhLcsVIgGo0o7zZFS0JGln/aie2Gwk6AeqgPOYrYid0cvNnaOZWzY+hLa3Gb
adyyYoejfQHIPgDGEU/KWIEGAiXEENRErfFqLx/M5D4f76+vmmoeUU1Auh8tYmLtzletT6PaADPp
Ctor98kc+4+RP2reUqrtDfizyCchkrwAWNOIOnGbCxPNP6wAAb9fBhM4J/8CpuRgICgmIjmCyFv2
Oj1Wwa6bCc6fVGtQl64VkGXeOqmZbup6frs+c6rFQWlePFOQFwAnyPnMeWmJV0bj4Car0o09IoGS
fo7SZHvdiph/yZMCXvvHinTjeFVq2C0EAcLCsD8U1RD05QBrP4y0v3OIxkVcDuk99AbeExpCSNOK
zXLiIvq2jdt0TtaQDzUq5XRDrWLHjK/Xh6S0AjkkAFahCXiBVo8SB0WsHPxNNDJiUKysn9apBHNs
FWtuIQXrJsbzx9JFDZikS40+PViiLCiKz5H7xS9+2+lLB6oHMqCTL/n/SFNc7nc0eJiAP8OlC4In
Mf6TWRwyg1g5uOpA/wiynB04PkGtuurqz6pZFF0LwtXijSE/8iPmzOh6m3GqUojYLQse+p98/vP6
Ul16BwzlxIjkHeyh6eq2WEC/NpCHtZ2ebLPTbHDlOMTlioSOEDSQnCwYCobV6ewldP27Yn02ludB
J16kGAVqAQR9N4K65EJVcc3QX9Xxrjo+e60V4CGicdOq7+NhgawUkN5wpNIsgaISSGM/qY52VAYe
zYLbO5NQVIaQFBKdyD9C2Pd8R7HW5gVewSXEl7ZLuU9eb17l08/LWdosauBNXXw+Ya/xuneSl7/4
PtqagfgRt4AMUk7nNqXco8Vx7aeAoaZbacDjqgUANPm9cwvpNFeen7jI2yUuimMWdNHXqrr5HQyA
B8j7fOQekbCTIbYrKWvXm0lzBOnFBp3hkCXeXp+hy9gJFiDC6iFlhLe2fAuX1kx7WtHmaA+bhASV
/8hpQIqnkgMAqwlpLycLtoD7E6Ud6l7cW+aYTnVF+haI56d6eWzW9ubjgH4B0JyjFgY1Ivxb2q0J
oH7JajfHZMm2BdQQEx12+/JSFBaAtwJjB1hZ5Q019Ea5kmJtjtvO/+j722HYOAGd/2YcONFC+wqp
AxmhUBA37eLJr4+gTt1Gq7/BpXF92VVLgTTtfy2IbXFyU8xejirPDAv5UG6mlGwnHdz08i7CTAHm
LgjiEEMy8QtOLPiFa2cVaGGOTfZQVICkHbrhodfRmyjGgbICUoTINyOlRsSvOLESL8Cyrjjmx66v
9xTyZbbucaGygH4g+FhAU7Dwkot1E57Mfuw1RzN9LatP3c1RMEhNIJ8I8hcEwxce3IiqleZpWhyX
6BMEXcvbHRS+jxokuKbQJQkj5xNUow/I9fMoP/ZJs41sM+iNw/WtpFhoiHcir4I+ELES0qGjNmhS
lt7Jj4O1r40PTvsAxspcR5SisCKwKzbOncCJ+dI4IofmuTeN5RF0P+2vX5n/U+c8lBZALIP0BMgC
4A3PZ8oZakhR1zNWwnyovR9J+oLufjQbaqZL4XBF/kMgBN9pJ6VzkSELPds9rjzDzp74ZG+Nydo2
vb+fCdqvg6b7en15FPv3zJ40cXnSRCOox8vjmCw7x+p3RNcCIL5w/lAAgg8HHZk1ZCHRb3o+cSPh
65zNbnmMmr0XJYHlBY11d/soTHSZ4W2FIARAnXMbZjPklodC/ZF9n6bN7QkKlKOBzXEpoILCtZ9/
Pa5oUpYRrY7D8p2xX9B5vv7rVTME3I8PZwjuYmR0zr9Pc9cdco+VR/ez2Qd++5jm4V9YgKNFHhUB
ExiMzi3kfFrnzmoQSKGnyEvTjW9Xwcp1lWLVGRH+/P+aMaWJajJ0abU2zFTFzio/GfwzGovo5vpY
VDsWyAAsNFACSGtLRsCUXntFn5XHxv9VfB50HV7Kz6P4hhcgPAruwPOpavPRBYKCYLv6iHemfJfz
XLPeiucfNhT6+HEwRFJAzqsR1hhex2l59IgR0OFge9E2rn9xzneFsQQJaktTTYJaK9Ko2mmi9xYe
RsW/5OVJ2XarXRzr9Zfpv9LmjS2/ry+PIgTCbYJQEaAEYChtyd9bSTrExYSY2in8Da3M726c3a12
+a/XsMCPdaRFqhGJcykI+oAWkd2y1eP51HVRcRzRJWuCks9oIAvoa/ac0grazN5V9CD+K6VUKp6M
kFKHlWZ88ty7cd4yXd+16uyA5h8N5MAAYl9IJuY4N7jb4AYbikfgRnZpUwTd9LGbdNAXxQIhC4UM
ANS/EFJY0kU2MasElnJJjn0xfx1LukUYGBAIGzr9uJsn98vN+wFJSsBKEcAgJyAL//hNby5dVuZH
vwgJ9ht/rZkZLPgfiV6um1IcXSCcIRIO3wDudBkFms0Fwu/RRqjhfnGCkd1+VaIRBdxi6BVCjCFv
gmhZo7bHshzzl3TYDLHGKyj2GDoL8RIF2ySqIPLBKa3EiEhTVceebfP/4ezKmhrX1e0vcpVteXz1
kAQIQ5MADS8qoGlZlgdZli3bv/6u9Km6FwKXFGc/7SqqrVjW8A1roJkfZvMpRfkvBIdR6sT6BfDw
cFkeh3usXfDxFeL6MnhhYVpP5TrSdSrGlbbX1bwJwvu4f2mbK+qeSlq+WN8fhj78/V0oroKwX0JC
5e1kmUsdmCycyLat6Rn0ZU7s1v/nNUMo5qFGjej86Ayy26KCfhSSCwKRNFZeRe6lN16W8rEe4jyI
noN4T2C1QwOdDqf28RcBHKrJNhYgLg8bR+DH9wQdlTkqiOSt9P5odRGTLZgkeTivabdhZjn1ql+s
eQQlqF4DGI9e03FpWXXxJNlkkKktN+ijpDKCmewsUybqtPLfArbxurwHVcOFNpnsbmKSt/Hj9/vu
H+vrKMRDKRi3yqEfQD6XymQXCs816nZcrGuHYmugyZbRgq9cRvakdldDT36juwfybJ3UxM5Hq18x
5DT1rGtUjpvM4ZAdVKR9/v6nfTrskOUf6NqHrwFK9bEvDKujsViwreDYfg2t3WR2VkrlXrG22Y+L
bRgAF1980Bg6AMEOX+rdAieTNPBUH+SO1HW6luyU3PlXr4I07dCJQ2n6k+BBMFuzW0Qaz3eS1p2z
qVFZ/9p3z0X78v2kfVpTh6mykXLCHhpY2PDohqhEqcnUeGoXpMuU18Xqx4/3DiItqK2GCNqPo5+J
k66Squh33IfVyNSljjol2vBpEyKphVEsvjwunkOH9OO38Bt3dhYVjDuf/BXNjk9rW62NdUt96DN5
J264L6YLApp4HwR0aPoew53cwTKKBK3aNTA7t8+dmx9PF0BnxIPEbAiwy3Gvra8FHb2qUDtF/rKc
NH9//ng02IA8QzcvRrX741QdOhyRCFy1A5n9VZ8KnL6am/dPPyzqd5tCDnUwhJyoXVc/pwE5Uf/8
dGWi6vL+6UexuldqNnoRfvtTOd9aT2a4//ncoAaGM82DIs6n/rfVm2pEytntquZRN306ON6JvfB5
oR5o3rj1UX5GKf34+G4ht2M5HB+3iC+nCeF/sDXeHxJezMvG6n+cnyHaw80P1BxycRSTjraF5eHu
jdpS7UyBsmSt4fW18sM7eopz+vmrYxwADAEXgYHUJ6cfIILidmSD2jk8b3l+yj3u1OMPf3+3qCbb
rvqmwuOHfsvlXfVjgbLDNAXQEoCsCJxQjove0ovLglE839ZRNrXsuuvq1HHq1I6aVJBo//0q+7yK
AW1CkIIiPgZFbenj61Rxr0O2TGYH9GfimDcWwg7vhB7qF1N2EA1FChMjUQJS+eMYZmEC4XE57Uxo
Mr9VmfvjQxCNdCQVmDI8/xPLhNG+KgI+GCzkpC8uC+vnz0fzHGKdwAcd5HCPXgBT180RDFl2etXH
EqjCHyPNXBCjgDvCbocf9idezlKLanbDwt/F4skvdxxeL/bqFPPji0+NvYeNjtoCeGTHwSEIATNC
KO7t+lsIScPyts6LH+sp4kXej3FUHxl1qLHaMAbnLnTW7+HecyJT+eLQOhBX0EM59Pw+papeOwwg
/mIEWWQ1ucLFsqqaN3s+gxeWsE8BQb6YM2SN4JWhrHfQ8Tv8/d1ut4exBXiHuLtosTfCzqDgZmm2
/n4Poj1zWEEfglhAlgEAPJBOIOj3SVGzU8NCDQ3Ijo/hvVsMzSWIzs1m4l7JgNlzb0HDbK9pCas6
l4ZkrdwZmrEGlLeksiz0SRwaTE5axkG3nvy62nZav7ixYEkEHdtk8iymcl345eviFPyuqKhVJx4l
XpM0pRvxxDPkNfBABwLuipx1ojnYZ8dTmZXKkrkZGmsdq2C6LaZhurXmOHj2kArD96YKrZV2pAO2
DPsru2I1hCUkvTigH11nwemKOCodWYiSXzw5Z5yWL6UlipXUgUpiT1Qr4hTdm5icYTtBNPGiiTSK
tMrlT0UDckZSzLOLlapxIlbMWy0KJPC0K/wnVWsfbbSQ/1adDkQCnYEdDFfuK9O32RIu4qGOwzYb
uDOu/ComK1k3Uzo6dNlw+Bom0eCIXFILl50Wd5BXYdt+tuycDNbLAndglYx6cYskZFH915qnIhng
9JF7QgZXcnbuqLHFnYI08saRCt4l/hBWKauWwMkKkJ9IPiTlwVdQ6Pi3QcevzyOYAa4dOTyLbnxw
4mZKnHZ2L6IYk540sc1SpeX0WMo2VEnY+gvIqnV9N8sWiZVrxfRsJqRPa7f0bkJuvDaJVFNXWdOQ
6Jc3uAYdlKJOGdPjkswwBb0ISTu/cnt8g69Dv+pk/9QsqOwlBbGYk3h2ga5LNUb3Rlb3Ux89uMsy
FwnobTYM1AUWV3kQ/7ZmltlLE8mkHhlUDoN4alU6WFbzJ4iAWaoYZenY0+aWo8q08WK1Bw7/yXcm
GFeUhZuZfsp5b79px6iEtsF0HfeL0VkfDX572VvtsDaq+VsZL6QrEB0gf9CP/j7gYzekVIIlnzma
QGKWjVEfpdE08x2wJL+bQDe4UaxgQlHH3ArFn5wu/DWXWvaJVTa/jSNfp6Kzkk4UXtoIqJIYn5mU
ejxMuCyiVS8DdRZbQwBNfS6bvJJlUWc2eHgXGk44XSJJBy0ORmRiczrmQVDydVsuLBl9LTMHROm/
cGGQZ0LUd9U8scRuhZc3LXsYeovcB43bns1z/6cLdD8mgWTNuaxmKx20/zQwsoSZFZI+2tR8cf7E
MrAgrTi75YOtBXTlOohX1WYwEI4ULeIZDp9yhvwWXa17oJJsvbagUjKcz4UYvGtqA2ex9GpJOl+3
2USJSKcxDrKw4n+DsmuysC8HnbeRXyW+HtpqFU3jggXku4lr7G05E7tJvNnrurN+ruFvP/hOGpSm
SxvWQUGtaiGe70B6zAaNJkUpTGf2LH65BSRStDe9QE63W8N3haWGen5atMQ3q75Xvpf2c/SHLFZf
b41QlwJa/5cHI0MXC0LduXW9nUvrVxW20lovo2xqmE3ZMKenfE+n6tGJShw3nWtPflbHQ9ufq4iX
W39UYOoNjRidxHKg012XZUETEbLuUhIbhCsRC3PX2LC8P9O+xTbGl2w3Q0DCAltqkIix/CYRFiPr
aKHsrNN1w/PSCge6xuK8Fspea8p5Mrjid2iD8o/7T2WBCUzah7JNSaEYnB4FLa/gmutdq4mKzIzj
2OWzby5m1k3JyO0NAViIH2RxqjFwxk0zTdGri9tyNRXUfqVqNVSrEUD23KYGyx+E9eup9FwKCFPA
IOxrR1eKuzXPROurh0iReY++6Qukse2LWo83TYWv0jT1/Lvz2wJHC++LFEhNp88XU01pBXDUlvlR
tap8e3oetKJrMkb1nW1Nd0tTPoJdJM8it/O3bhWQbdRhdWALW+nojzQBZE0npWXzDAVeCqZ7M68W
oMi2lqBWc0GCcZySql5eIKVUWmsH1jt0F+saOh1Gz0lXjWx+9rTnZsJMJhtw1idV4QUZeqpeNgRd
B7SW9hc7rYI2Tozx4oRE1evYEZNW1oijtQEZ5kz5Quq3WC80TgA89WEH3pdwIrdqeFXrzhixmpqF
JtqFQS13A4MLe4JiHqxRKe3xFebHdq6iLKjBE5fuUl+wRW17U+hEjxXwik71EkeoVxWyuNbh4mb9
qEju+3AlsA3Qcb4ZvaT3pPWIa+Pv7HFup7pthyxyYWefLCMivaQZbCnXhFHurEPcfiJb4Eon1vPc
1FizBWsT4cSlkyJq9rF+Q5tswwi1OqLplAFVsylDK10qsICdpoFCJn6ZTWosrMqQdWsRN+eFG6V8
iMpLMok6qYZqLX2aUAcfRo/4Pbifhx2g2vaNq1iTgr6MPUqXaGlySKxWKznbbu5zQbFaab8LpgnS
j1R2vyiABSkKjHMCmfoxIVBG3wJFytbVtBRJpM3fGTOY4pqVaYRG3k0ACYT1oTCJnUlMTjwDgzju
UvPYVZB3g4v3DWA8NG+sUj/i8DOPlZjnDOdye95GRX8bwawaZ0MIS3IaGnHlVvPymxdVSy6twTFP
EGx2k0UpuDI2TpsW2qGPStWvTh/4q4D7gLQK7qa2MnNqltI+D3pMRxwOfzyib23j3LvS64CLsaJd
JEuyioYiUCmfgAUgaK2gLhPQjUNUn1FZtCnkNnnqwdNnOxcBpM+Cpj/DKXwIlqI2F1yFe1xg3ZUh
Yjj3BVRHhIvtMbhtWKY1sq21Ed6who2juYhjiiismCIX8ale4J7cdJdgYXuPZCwftBsV90aXbeJP
UXdRMRe2ymUJzlqPaEmGHTbMZIvwJlq6WObWOJGElaT502s7hHt5i1u876sa0VV3qLPOfhq4RTtB
GadTB6XQoU+tYBT6GvpIxWurKElwbzyo2P2lvZpvIZQZoyXbxYtYO7CtUOnSqq3Nw1sRGIGF7FRJ
4KtHFukbWXbtxoprnrqiWCNWi/wJaqHTCkfuWvXDeCYCy8sca4JJ5tzoFEDtLlH26I4r3kLJTTnL
AbuF65rMdZ+6Dbj0g19fsYWwnHqFyifLGfEv+ixmz6oP63SMKyenEUS69WgyHpCMSwn/pjha0DSY
/pLZeTHSrCAz0QBbj76CiNdeGWUd9f8w0tjJIigoCiA4JqHiYMCUNSpzvEji0uBFAqlTZHfLpRz5
DrbTb6CGVqtJCjjEuv0DER1PKzd4XGafnwvtXxviQjsrkn/rtomuSmYPf8Ddsbc8osN+iSjF2ddA
8MAy5V3DdJvX1J43TAYmzmevsstL2Bl0iVXH7MLGtEM1FjTtKDRtnLlq8HUCFzmEXqXww9zYcW5H
uNv8ZmgRu1lwfelxaf6WMy6+xO5IsfMgqTunFu8gO81o8xjy9hnatM+GBTStl6JH1FbCVMXs6dxO
t53SCPoKHDRbu9ejzCoRVHZalga+7xFupD9TtERryHOPz4gdVIa6jZ/UHkdXptSqywtmdblPqzmP
hVtegO+vrt3a2De9DviqC6SPbxAIkZasr+NE8pneCS2BcKRuX4VbPYStmzBvXJaMhZa7slz7Ly30
eF25zZ0KgjrHuYt8webdxmlg9wroEfBTo1WzZ943GgGqClSUg59VrFscTKkBjOHJs1R7gZwBmmaL
VUxm23h15+6tWnrtppCR16wCBLaQM6flSlSdyAQv9mgR/mkFQrzWL1PiDzPOwAHJRLz8jeNR4wz3
ceqE+PUCXz+vRSQeAFCLtot0y3wqgQufsa93OlgQvredfuKur/eWZ113agTqKw7hlMvmIW36rvby
tqohv9cUzh5d9kivnbnkJYW128isC3eumwJGASPs/RCZojWhh65DvLg0K2Zs0IUGK3gc8YEeaRX7
7BLetEESApC3sfnUemdydK7Qex2h0ziSNq29wd5UpU+GvIgUKjxsRjcGgHbvqgt4BLZW9eqWPmJZ
SBFeOTE30Po0xfnIADhK2FQPdx4V/RmqLgZtZ9/Fum0CyJxHiplzz+OAo8hKFA9TwKLECivMA4BK
kBaTLVgZDmlz0KGeA38RNvD5iH+9KbqRupdJr4oOsNGFp4KVe9uZeVqqZlfb+q5Fi+Dci+WS+WzR
yRzD8JAWdX3d2nWTTuiEPjRBc7PIAlGZPYQp3AqxnYu2OHNwc6y5I6M1JC5c7GUSZQBrN+eQd7TV
Lbg+bhJ5tGsumSm6+goaHrc6sJ/gpNQPW8q0F/2itg3xpcUeqoR21WvtD3ubVHcuzlOsV298KGxf
3kVV78Dk252XB+kN0xWO221UsyADnk5g1cfR08iXBy96aYoGt6G07A0LfOupbEo7qRCwloliEQoK
Re83YUYhk/MQMPx8r23Dl3EZomTwyC/oV/v5PMv7thx42pTYGHXUv/VjxLDN2gfPTMj+F+SCxdS1
SdhZPjxbqybtCThAwxTbe0TBd0Xk8QeIuIfPEDUrzhff6XCX9mGVVBNtr+JSBeDK+ro+r8BMyStA
DrYDxKjslbMwettGTdxk8Glo5Gbxhtu+CYTZcnGQ6awCJHVFDE7bYOibM85vQg8XYwer+D6on+dw
2TkFVGDzNiSLvUK09kJo4yV1B3wpSgsofCXdMuAKDCKggqKwgfBdBCmsMm91iy8OAXr3LNZtCDaR
1535rf2CLODFi4cybZu5TvzafoF1MySxcBYlC8dkoJdVo688FZizjur7BaiadI4cii1UjX87b7GS
yg9ZOqtwqVBvKNhWN+NwLok1kEQYuaULgw/ZCMX4CzYJ/1aw4GGSoBU4fL6ZqiDMkNkj0zO8xMES
75VNHyzJrST0K2+98Eqm80KqzWKiYtWWdMAv492vwDQjUnh5IF/QUj2BlK8zviDYRnpK00kv8bbm
jKW2ARdRLNW4t8xSPQvYi/0GF7IZNygGqesS6OvExc0zpib0dguUtO46KDdsQqN4mbqFLbaQWvPv
pGAcOzxQGgg+WDcliBzJowTJ+WxxJzNktLXCbtW0dbAeh27ly8Z+QD5sshqorasR6qF5X7c9mAjE
ea5aPcybkYHAjUQKiEd2OCnsIU5ibXdpH8XLWk7Rb8w8hUt2hZwtQsg6L/a+rTyzERzJfzhuCsdZ
xVzH57YKDSwgKB+utBbK28btsOSDz91z3sNxFn1rlXlG36M+SjaB5T7GBVKqqY3vihEvRoSfBIW/
paW9M1QjAhfsNezlI4KzMF8KEp8Z5V3LGG3/KRRmJ1mhda6UXaXKNqpKLdtuso5QnqkIqY2e6UsI
Sa/UtypoGHrVpq7cjdsFm9aaa5UibO7ghrzkXT9t4qDaEPU7Ihsd9Ikz+2/uxNSq76RzQYoCKE3U
Xd98FD6ei1AjEW9sNmRBBVHduWqukXfeuz0TuRjHGrFnX65MHPaJGPpq6xnUUefOfpwtLi/qOgzr
zFD57FiLWeNc5RtVLMEV9TzzS1AZZ+Xg+ZkdlvtaL68la/214FED0pfrVtuq01U6FhKmlDF0xPdj
PN3LTtsQFVPwdOsqPmYC2yIV2onPusqqsxKqTW1CcbG8ctP4j7iQTbtZyvIV1fjwogLM55KzoMsm
M42JjTPmYomke62d2kOtprbsZPQoNHsj63fsmhtvWZy1ajyTt6XmW+NCVpiClpbwofkbFdab8lvY
S0flLhQQO5MImjPQvF8obSC3SoF8ogsPz5gPR83zCWJm996CepcTuzAsLQwI+SNTUZT6zNHXnioX
yCX4EnFAbBWom9ZhMjij3JC+lHe8YQcn6/BhjN0xG6vIuTWGyDc+dPBToTg4cR4uy2+J62CtCbLb
1YQc8JcKXCSOQSDla08E5FP77lY52oUoMQSMU10WRiN5avaNCKZz3LJo3c1xNW3HioeraZQvM1C1
deoN5Ywam6IPUNFZoPmo6pwpK74qms7OBAOppQTRMkwUrSeUCOMnVADKlOm6f1iARbvGT5IzUqEA
AvfWgoQLyUKUB27HbXip0HBl6GxSeyihtO9G93Ov+FuMkucNNKYeBlxFmxHA1ZRGxhlTNVkkX2jw
4KBmV+EwTgMI20NnsBCvg3I1XqHsq0R6Y8kzI635VpBevIUHJAOnBqdgzMiTRt55YS1R94cOh89u
ezf48X02KTojykaFLHPjYcyBZur2NEZO64zxrTsWNB29Nkxc0mI3NrVJKo976YRTZ1WqdkJdU7r4
X+mTt8irwwcA78ohMS4/JBaW8LCMyDThfEUiTKQpN7y3AGEDhBl4BYma1PlCgmnt2fV8A+5gdOkZ
+IfNtd+sD6fErVYmXrLSbiJYxVsjCgsLoJCMQCPZAbokSDuHiBPd169aC5BbcQ5NDNBbjrFpUnoO
ZWYmu3B8WMJ8JJvW/LxvBSkXIBAg6gGsg3fUjRFhhKiiFgSNt8wpNyhTfd+4+KKxB9Y8NBIA6cJ/
x4guH9UqUvQN2dVW3vupw04AjL54/qFTDDgIyA0w1TzCJtfCprHo42in/Recn1iA3//+Lz7B++cf
4zeDPjQoseH5lRxRHdp4zRlDre37QU68BDnCZDmKzVHRYBCHb3GHWCeaR189HsAJKOkDHQg23OHv
7zpULgo8cFQJQqCdz9/YKeOBz0+H9h/A58CzwKQVQlkfnx7NMbEIH8gOaDLrLKo338/NAd/xse31
8fFHc4PczXP7Ao+35TYOz8blzMzrUJyCHpx6i6N9gKok+huWJrtmeV2mPX/5/i1OPf6oh+7KXjL0
hMlO6g1q2uTEF/5yktCFBBsUHc/AP/oGUD9rAo6jb9fYq0gks0y8t/aUEOtX7wA8Owx5YuSHnwSN
qHQKIVFy2NUTrsW5TeDo+fNZ+ueaAy1QQLOPpV552Tc1hx7wzkMZknt53f6Uwgfm3vsBDj3Wdzsh
KNullBAR2w1kTEyUUfsU3vurSQLwHw4cBARmjPVxBKsbCSpMrre7R80sCegpLsZXz4fIycFp6wDN
P4ZhmzgSnMgh2BncgwjXQ2Od+AiHOTjacAcYBn4+UJuffVwH4aFf6ulwN5qrhWXQojBrdRs3P98R
H4Y5wkZZdSlYHGEYiXZBxqoT98IXOwL9ctsHowdQ5U/uLl2LWkdRtCGiY/9STJlfrz20hhUqMN+v
2c8XBATEAHgEnBsUZvAmPn5wHThkrGWMxMJb+Hb2mx26Ef61HEbvxEhfvBKocOBeHSQaIMp0NBIr
0Jx2RWTvHOdtckVqJqSC6DajgPvzkQArAxwaYBYfiKyjbWI45Dmw+Oadnl3kAp1R4wUwBe6TMBwV
yCKiP8YQQlUYKhqACGPZQZ3/4ySiqzYD5Ka9XdHn/ZjrUyLj/5g9R4sakFQXEFoQqQ/4mY8DKBIi
RWkRhjgxKnTM8qu05lUE8LHqL5d6YRNkDiRMudHWYQB9OuYMqVWY6MXpLhYnEmfoNvJbBzCChCF5
XqPCFF4hZJ23pJ5taz0HwXDtoCF7RaYnGK9BwSzYCMfXq8pmJm8USE3clmGTUL/sr+0lZPnk29ZL
XwnntiwRen6/Lr9YLWDfgicE43RAr4+16WP4UtjBosguwlkaV/vZBcZjWaOG9/04n8HsB5ovhkJ3
DzEA1s3HqZ0EqGMD98hu9HlCzM0AbQqUtOYexSm0utm0HYa1W58hB0SR+cRh9ZmqBGgaFmmAiwl8
ERzuH0cnh6JTE9l051z3oQ+pYoYJfpXeXczb1JKpg6QnPiGP8fkMxlIFCAd8GwzsHvPh6BC0UThJ
uisYW1PLWv36fkq/eD445uBBHJzJoLV3NKPhbJsqoJLvu9ZcNU59TpwTCoinRjgsnnf3YFvruIfW
Jd8PaKjq3Ap+qiuASTnwmQ9QMuh0RkdfRfhwhxqI4PuyRJSQnmQkfvn7IX4fYMUBFnfMsYsHOdgV
BAJ3jgsUTL2G2u9/8QneDXB0IPV08uTcYQCJauTedk8csJ9/PxIWILEBqwUf/5Nooz1qSlqUxnYg
IgoJleUfxzl4Pr4A9IMPqeMxrUA4zNKtodauDi8aZ22iE9vu86UH3Om/bXcQxoWIz8f141oahhiO
L/bRctbE+zJYNfP5T7/AxyGO4oNm6nwb+Bex960MZKz6lMbNF5/gH2MWrDzEtJ82GYOKs/Ab2PB5
9ll93rIf74DYCYAIBZwVnK9PF85oisrUi1Xum9cCOObx5wsInHvgG3FA4OwLj2ZHdLVbd3Ms9qRA
jSNpH34++e8ff5RVu6MKdDji8XVzEQ2XKjzx8w/r4+N1fJAM+N+ff+zn7KGFKEYPz3eGVIZAJrgJ
SvNomqc8OiWc+MVaReUEMG9AJw+aYEdbeSqDoKjiutmHwV07jMkEo7dTNKfPl+1Bcvf/xjgstnfn
aVf3EJlBeLa3cml4MubOoWyZ//ijfBjk6FqIggZCCBSDtAQWcuXF0vz4XsNbQJML1GLQ7xBqHr1F
59OpL5tmb4diBYv4c1oN6//iHd4NcfQxTE+DhtKq2d/38+VU/vhagwsX5JCg9uPj8jk+lkQ1qomh
u7urxYsG7Mo9Eet8cWaAywYUdoyJAuP+6DNXLdA/U0uD3WRn/AzQmB9PzofHH31gYYF7C2B/sBv5
tIIoWivmE/vuyxeAdCxkWRC3IL7/+IUrlwfLuBhMkAK2MYS5jzkxwuE3Hu1sgIZwrwGsjHLicX5a
0t4BnS0Kd0atAG8LxIqOq++n6YvNBpMT5Ngo+/3b1R9fogWWx23R3NxB5Df1yqvWupBMpdWP/Rwg
j4mKJfxMoWJ5oGl+HEciQeCQyox2rJQX9Lw+GSV9cQp+GODoEC/colAzOvU78ReooiJe+TwNKxBP
T2y64yAZzApoZELHC/WhQ/JzzGgbHY/2EmbEex0iHnMBMHDPreE+BElhGM6WeM4A9kJHoth8/6X+
8QXerYYDZQQ5JJIDaIMhaz2u/jaaE4fRieznCbgSYI+ElzCAH+7iZSZrDqtt9C7ae65980Zrd3gz
bRBfNNLQv3Uc1OcNte+BymhXtQssn0UWF53cEXA0YiG10F0PvY65KqLbQnfwdBvc4hqKxQZm97Ae
SOvzkaTgk5iO1RAruLOiBtgE2ecxV/EaCAi5dgYCaB0gh2c9gCqwOhEToOl1LKotQKbFrYn9PTii
dvb9xBwt4f/MC0HBFIRJEKqPRbuZG491EY5kz/2L3+u22Yrf3w9wtNH/M4AH4VW4d3wRflR9r2Pb
HsjeHlkGYL0a3ROvcGqEo8uih+206xV4BZhsWGv6X7yACz1flOsQvx405z9uvqJBGa3tHTzes9a8
LDYn4jPyxScAOw8UTA+USPsTiZQYjjpa1JE9PM0ghEqFuGKhI+8c3bIb24fsk+UvsPFpaQngBdCO
AJX6l+hGo501mrBfhWTwz6UrgltfNdFmgOnJa2DMJZ2remO7JkJxxiqzrrTkWbz0zrr0LWuz6LoC
RN0u8iXq5WrUQFSNoBkAWFdM6cxBgEvR6e8TKQb7TwdV5mSg4E8s80QuAEs6pdX6xWfE8YBJcFBO
xFI5vnNKMEaLYPL2xP0bPzNy//06PLoODusQH9B2PHCjIOl/fB1ITaO4jijZo6aYeMAcTNM5sODf
D/JPdv7omDlwb0DkgVYXOmVHL1EvoZ5EzLx9OIdZW61p/ztej6jeeE8A4gH8TdpMvB0w7kFWz38C
51cQPo0olFvjiRDKORSSPv0UyElBuiJERHiceblxT6Ep2Xp7d2gvVVflxituHFgXjwxmTcVyRShg
TtBnIK2Tu217Yld+saoP6nT/O/zRrgSsaBhKjuHHHiBKkYCtY8kL5i0nEsBP74nS84E46cKD7qCd
dKw+ufRD7FPs3ivUCq8taJsEEoe5kWJFqq7MTSmuu4j/nqzc6cWN7fETL+oeWhrvJxpatf+RB0HJ
EJXK4wNCGIIcHbW1a3dY9GU7xABKWzbggq3c151dXcIEqj0rSuEdynnuGdaOBkoTTByBirZvb4ao
Yikb47+LLiFKXjMJtOAE/QU1mg3g7adir3+H+vEv9tBsPXydL3SebTWKCZK6xXWvLT/nk9PdcjXN
2QjX5tWI+uHVLJ0GDvRNmJRFgO4EMSsJwKstxz+8GcSJKTxeKzFMFiDsiblDauR8kgEnpV2pqq74
L8Pc5kwaoS9Dh/tpNQCNvPDgVP/oy/FgKoYRUYT9pDwd2/1QK9aWv4oiAxlMBb8IwOrk7PvD4PhA
+/dW70Y52gGlK+elHTCKA6rMArmqU/zF4yPteICjFEaN1dQ3HAMoCo5DeOeMt2rMv3+Jz9sL3wYJ
xkGhA4cmmj0frz/cfIUC+Yv94ma+ELy98iyyDi3geeUwXE/EXTk+zSinN6EDqkET3X3/A756STQT
oSeE6O1/ODuv3ciRbdt+UQD05pVkWplMSVUq80KUpfeeX38H6x6cI1EJJdRooIEG9s5QBMOuNedY
7GSrTratFSEykoKHNOy8IFJ3jXkqpyuXlEsT4mUjy6d88Wo2MfmpciYHD8qU42ahIvRE2k88iA8C
7+kAo4k6ALy6zspbm3M7fbCRx9rhA/rWn2FU/DYMTE92f+UcWu7rrxb40gyl5VAVUVYGBerr/sj5
OBRRroYPMUREpwt7mJEI6CL5qUwHklDq30q+tg9ealOjlhBXJLhpROJft8nnKSjmF4cPtvHT1vdx
9CmLjlptO5XdOIN5rfrcpXmBfZfKAZR/4QhYzcumwIYWDFX4MCCkrT/F9TPXkven3qUFDBSB1CkF
VHCbr55diTxUBP+s4AG/kyU/5fHHck3LZDB5ADNcNvAd3nevRyyXw3myEayeK3yz8nJQfyxK8K8B
IrtLkXpEKWguXjeQ5nknlEazz9mwkbbmtb3hwvjAqyLZCI+PV7y+zIgXq0a2SnOSA90+p/39ba//
hz8eKAmCDqpgKW8Y3KOk5rJUmPaZunmF/mXIrqyRC2vegjoEGpsDgKv9ar7GhojVKRyCh0Z3/PiX
ariKjcj5Y8Hj5RO8amW1swT2GOVD0LN9pfkOr8QPs04+Fmv6nyZgVRB+JRUvrc6ZXvJ5wiGNfDCm
aYcm9KbG+/j+Srg8Vv/XxGqssgAq7DzSRKAcVeFZeCXzXXstm3VhSS+AW6qmgA6DD7TcaF/MJ1vt
y6qHHnNOa92ZVDCYh+rp/Y5cmLJkO9h9eQywIozVkpMtv51rCDXntnW1eo/w8P3fvzBQFIRDfET4
jHj4WoKUSZGVTK3Eiiv+SGJA2X0se8UdPogK5Zszq0AiypBuGChrtfTG1NIDjHL2ef7VJqf0ues/
vPpoQKcqAkcv32RdTgjrZV7rgWWd8+A2OlTGh+fsEgKiSgEFHxdG7GpCyaIh55cq1pkH5XSnx1eu
Xm9mEtgW0ln/cs7ktNZX8lEXlp9GlXLuihvtjzLcyNbm/Q/9ZiLRAvQOIEPwmRYSwuu5WovRr8XU
aGf4TJ7WoL+eP5Y5U5lHfGI4GzLTaSGevm4BH5wV1rGsnXmm99khs65M1bevAL4wy0xF1UZ+l2vJ
6wb0Puib3C/nc5h2Hk5krvo7Xq+OiI459rzEuo+mp0H6Fuib2t/71ZUp8PZmubQPNpQYORcVmLSv
2+8hBtSY+uazrD9qteKFvg5F62bGUEFM7FTXHi+i4MrMuPDdCEThaqVcCnra9at4kAVRVph9ZwNj
qbhJ2isbzIWZx68i92FSX1CxdmkstKwrp7ME1q2705qjCD96bWDpcCjypqdABe/61Xfz88FWfU0a
z6nyW1YjHIx/3p/bayHFMvVoQSc6v6x8Mrevv4wSoAYPqmFkctdO1A4oVFweMEN7EvMZ9MY3PTY2
+pg5UxPs32/74vgtNEKKTxmoRVaznhR7IRVROZ7Vzn7up/xrMhlPan0t7HlpGihcuqD183rnKHjd
w2xCQQhafzp3itJvhiIs9mmSXlNNL7/y6hrOODK1UQYwFRA2r8YxsjPR9LGYzpaKyadlL5L+UAfO
1aUMG+fj+yN3sUsvGlsdbUaAYyUvA5Zzg2sg8xAkX9sx3kQ6lv6QyV+OHvI26/5An2M9C53JbT9Z
KWYlI9111bdSHpxaCd1sCpys2UrXSqpdHEYuHwClmZRvQnc9jtmE0N50DruGSqi98WlEjpIYhevr
3a5JpSs708WRJDpC5bMFbbWWtyVSpQ9lZ09nE7daEma3s9r8lyb+1Q1AmEKccPWxylmTA6NUp/PQ
lH+l2j+ambV7fz4sP/Fm8r1oYjXFuX3EQVor0zlpf8i57GT5acxTal5dmRUXR+tFO6uriBQlllX4
tJPD0bBLnJHalRDfpRYWpP+yYVvUfF31JGQzjHFo0UKrumOgZc5odteo9UsYfzVcZCkWmQT7KkjH
1cYjTRUYkUwZznWDOZvrJxHTasS4m8d20zh5GFaYU4v0xo479ZyGyXDle5EWfrP5mctzgacgUhau
kGvxYV8qk4pBfz6LuY22jZ9MIBsyM8DnIdf4rJIaBwwrGxTA/ZzklSfiNPUK3W7dBFMFLNGud8ey
GZ3W8OdN2UNFsAJcSnMODgA7URY6adlU+x4xmZOqefcUdCoemi6t91GmWJtgaLR7bRrkB3XsVK8F
t3NXjFa/T+XgWS2b4UumqePvRM/svR5E4jmZtN/CBP6NUiN+NMIk2zRjpXkmdwtX1gd2BCv/WXYy
PhlVmsvM64ouj6gomPn72S6zrcB2fqii0dgHWt07bWfMXmsM2Y0dTdOmkvTis9lAl9GqWNt0YS1O
5EMlT1XApQz9hBMlLMu7bi7s3UyQeNuknXn0e+xuEFZKMArQXODUSWD8pGEzx5UVOiTbInSkQnbD
xLAerZqa3YNURyebeqyOpgV/C0vCN6fX6SmlyoAL19pwfUlETpAUpC3x5t5lKugcilPZ3gg3xqtw
xW26uv0Rq5izNT2TcehNssdJXjhFmPm3ZmBI95mSS49Npt0GBBxLvINTPuIf9rNNZCeGA3Y8OBhB
O2HUS+6Ie8vbwDAJtsXWb13PZi+K68iBNgbkyLCpyC7satMNsdjYXZN8zfHkekGXpO6o5xLxMlLH
jmaMpnzbRtHjAp4GWTL6D3Fs/1SLZNj7qSbSewljVeYIrQvBmoTf7KnmcAeW+1WeI2sAGaIFnVvX
87epjvXGzWUrOwlLDB7wduUnNawazRtYu98jK5C+KW3bbGB9itgVk2l+ViYl/+mbmfwJd3RxS8nj
3KkU+08t5e2XWYXTwdA8MTGmjZ+1fzIxiqe54JI2zuCeil6NlEMLMmqxWNeGp+mR5TAXlWJP9PNv
n8fG52xiWEIQXV5mTQFoGaN3e1xb+7hNqYkqxVbp2BhSn23RND+jMupdSYRE+2pl+OE3ILdJpQnP
J6IUuLEZApIZU/NOrYYnU4zhTR31c34qtS7Y4Y4GWDU20JkCm4LKRjB7/LXTMSpbbSO3HPDhMlMm
HaDXOExnLP39fkqiX4k6xd/zwOpOoTqXTs6IfI7JahgHH6f9Fkef8TT5fAAHLEbwYAL+uBdyHnxK
q/K7YpbZl6ZUviW+wfN4AF3ca7OBYxdCMBbgr7MY9S1fajwxwPYXdWoVF1mZ7GExbj3EwcUWtZbl
FYn0DcuYrsNlalBsRV3p8hzjXzX56iBt7WcNdz2LJMs9KVCbjTlKzfeA5Vm6tpkFd1rVdnTUSp3W
wqc6/TTjnz0XAIAOTq/+CVJ9xm+bJJ48ZB1fuuR/qONQNxoz3slZ3LjWYPfebPiFp7d2vG1hTbg5
3kaXF7S8Vfu6OqiFrWEtDM3PjQYkpY/AdqXBFIAmUDV3YuI5w+xj8wtGyS19Kt5i7k2OdTcIHLoG
5mxs8jgTIrjwWqJWX5peEz9xCvbOrGEMzMyyd5UoFTdGGA27ObUyN8PvCX2rl9yIel2u0nRoRqtI
a57MFJaZ4kfWjkJVhVt35vi35156U/N+/tkVUXoAtaHjKy7g2CkJyNAJM9We3UdyKT86eKnUy8/A
UJrCnYq2uYXDlfzUBdceJ+Il76pxPS/Yuv6oxpW+KwdhbuLcbH6JdsLiOFql7IkeyEMwDda+1EOq
nRQx4F6wOvA36uSTkrXRro7IMvZGH970yC8eRr8r2csF5l/McW4sd9J9l8T6FhJf84g1dXqI06bz
utZiAPPZ8DorKc69aI2jkC1733Zi3gAESb4Cbsj28TTJeB2hULWpBHw1KoqjEicd80aKeyeUrfSm
zTQNLNNUk2MNfkBlyt3Ytx8CIfseFrDfSMegHQ1542hp+oX0QuYUgUD3Dmbc64F3bKlOz9Zh5/N9
MrQ4Ri3IMUlVcTrAYLhrKhgLPMl7R0lHpEMtfLxa8/MNwC/qGoAoiI82UB4n0fD993HbbaM26e5m
BVu4VFj1RkXqt6nSdnK1SRReqE/aPggkeevngb0Zyfi7VSB33zmC080UxtFmHnmGm6LE6BmJeFMm
zOm+0IxDDcHZHQ0NcYdIE7gGsn1nVHICTb0JN42t/U1tY36qraB+LOMy2zUqzXJ/0anxAr7MDpLx
OW9T06sGgDsWxMp7+CLwpLpYOiS23+5K0ZSb0OzGo91GwybNemNbYwuGTiDphzqRRlfUiXHQkIw8
ddSTd0UjQ9qQgsozy651m8RUNmbYG96ckeAXE1oQF2NszMnVBF7QgsmDO6PdppMl9jg7xF73TRAE
IbQAu6BoVjawaUwiqY/g9OQNcLbksYntYKdiHn+si7Q8ZPXcfa7qUfXkydIeaogTG06zFIJ53/5I
ugXVZ02VY8to72O9HSAO2d3fLg9/1aWSn2Mcvo5iB/lGB1rrJNQYPaSKr3pgAaubcuEsqJONjZzJ
zNKO2idt1KJfsdHFXl9j0lcidmNfgRUZz93vQlcbB5VR7Cgy021MCvmGpeu7xKyV7ULp25k40p2p
teY9cgbwNb4VePG/O2ZWzY46p9qhzUV/zzvS0I6kIafBCWN4LGpjPCVxUB5HEARwHyTmrjGHFCMo
ig2CcONYBmq/rTLddKxeye4w9Aau0ZTg8wo9Q1bEVSs0yb+rI1A2P8i/Jbk0O742a1BBFqwgvrTt
YGkdpMrUcqbcaIDUdyWGOt3elCNYk7wyfllz/6s2R/Nb31MbwNcjtr5OkXZ1XwDsMJDWTVHp79u6
1G7iKQygF4bRDg5U8ZzMwncVvWt3SZqrbtYAz6mCKPYk9EBbXSrqXY6A5LbnFsnA94UzdgA26qK3
N2gLHrogtHVHNhWIQ8BGdpFfoIYqDMhV03LoxG1fe/ECoiSmpD2Wkc5+HcEwwAGPb1/rI1iNTWOC
w2lZd1R33+e4K88zdIV90XTNfTYjlhB1a9xXPTeDMQ6CU9Ek0n2dF6GHaEpsY1kMu2IgdT2hbjGd
jE3II6JWbuOk9Vuv68zuaVKCP6leuKmqn6qFcSR34fDFsKJ+cotZ1N9Vc2rOctUlv7WyTb7asxFs
9BiP9SCFvxI5gQUkBv5af1bhc9iq2/TcaxVqoOwLvbe3wOmkDSpByCB9Y3r6bI2btotG189A6Pel
FmxjYbTOXA3a3pZBGqZCZtIRNcBTXnybCltm47Czk6XNsafmISIxbcbTbZSWMxLC2wRaITYjFM3Y
5XIu6Uctn+Z+Ww+UT8j70Xe0MPgSzFroBG1bQ5MoQ32jkeQ+h1rc3+rId9JjbMdlyaUWHRMp9s6L
tVo96rXd3NuB+Xuok8EpC+a7BlZsCzqVy+kQWHvfHjh5Mk7CKKVQ8hT37QH9TofxTw63ZlDk31QF
VBKJtPaT2Yr02DTFfDZEEBlO0sxNcVMHsy6RHPYrN26amWs30oxTM7InhMo8uh1BOU4V5BrplEB8
TPXk3CDoo/5gDlvJL9NtSDj/Nh976zOQL790Y57oR86XJHZaXxpAksp+9Cft8+6sCTN7SuHY3WRA
HDytAP3gtKFRuhWXvB1XhaU298SmoEe45WewO7MiD/uU2tr7wh4aT0vM74Ru2mNiaCRRBz97Hisj
vu1DEBNJtgQqpz76HMbdtMXPDLd1tlRHrSrpk6WU0VkJBKggPQp5EVXdLusnsYEJVH3q04rwzwwn
xi65pOc2QKCAnMcxbCHdFUH5RTR1w5vTyG6jysifutL/IgshP+CprU56Wo9PplEFB6mOmR9AHQ6V
Hv/l/xR74aB2aCpZkHo49TsbP9KBB1d1rsrK3otatpDFaIO/CZOgP6dTIRwxmPFGVdoUZBaPjCwM
hs+qD6XYqHXpZLOaP7WSUWzC0M+8PB5CL5Ky3inGqr+hPny+nYx+eoy0rH3UEuhAKnENJx+6Zlsn
vmvF1gEy3HPia8LrYnQxgTJA2sry/l4ZeS017IGupOXNFuaHtl0cca7aSMMu1HvZA4/yx09qkC9G
Xx0LKpDeFwpUiRTg2mhIoKHmoUfBZLW3UHnbH2mO5x7qh3oHkwk2gknFnmSoqG9TjMkxhHQKkCIs
vWSWdqEsHMvOYSLNynwcSDRvWj+ujqCsgq2q+7UTzEH7SEpKcTG2gbVr6+xGtXx7C3M1gCQ4WLcy
HmSvjG172xsRZ3pdNJ80Of8dR611klQIcLzQuLMMIF0joaaHKYisH0otZwgp/M5T2ro9GVmu3ci5
3R7NTvpjmAW7clfLx3hUR6fB8e8QCE63s456OSTD59p5qzl6XVCErgOy5IeWsRHjKO/gAIJuSq34
r6Z05JzUAKqXkcTHqOiybQKSyyUPzZ1kAOHBvg0GoeY0iPQGsIREQQPVRo2LO7IGgKgDGgYr7GC0
tjxiPJBW7DA94KzTb8aFOOkPZejoUVB+a6t42kiD70Po6TN3ltL5aCtT8gORmbG1anm8nWswjHGS
ftZUwVjqyfNAyd1t0fm/Ogo5P9VqXJ7b1EeYOyrKuVDM3uEuGmx6KrLvuIUDGJJlxSNCMsABK1RH
5vscughin2JU4tgFEXRpYifSPaUbfLdrAfamcn4fyoN88IFlbwJ7EietJSxhxFpxQ+ajuOu1eHjI
IpiiQG+eUESiSi6lzH7ybQ1miSQ+CzsCypGkReRUsR2eifuA9AnHu0K1C0Jd/l87T7obU9fHo9JX
+UHjnHIjiG5OKJK5cyVlzp9zBYBgweAImu8k82BA0/CSOM6cKo9LN48kyxmaOnD9SC9v1EqWdn0u
WW5VWv02C/3ErVT9mSCZtYfVlP9NekjG8wRAqFfDdJPoQc87rK5OcFBg2yr2rDtFKc+PBtq4g9HJ
sct1V9pB5flbp4m97xWQcmNgcCmLGvWmUmZzmwn5NiyHzLWCUjpXar8MoTkdWlvYXqQmP7IsiXYp
Ly9AJ2lHRAFiLwjShekMFg8JUq0f0dKMn4vRGLf+LPGcHOPsayJE/cUfI+MIjxhKXSzVzmTgNRNc
ohygnoFnVRUBrj6TAYv4830vzNEJC714rCJ0czxb/RvijMomK0exxxMOqmmAxuCwU4dbKagBjaVp
C7ksszc5QXcn6Ko/FnwckOOzAgeyBNQHscYxx1ps5rIsH7gtz45ACedUEjMqsHVKG9ejfGd1Y3ob
ZnX0/H5E9k0ccwnvYS4mhb2UFFvHletxgC0HCvLcyQdDuZ2Lj0Zi+X1qYywVEmQuBeoS4nyRP8+b
oDGQas3ntrsf40OoXMltXfr7X/z+m3poqH8tOeL37VOK4fuDhg1y2vxDvpN6Uxg23nhmRtPijBv9
+QxQgFjhkaoCU1x+NJa8amQVrW70TB+MnkaSkNiZc80FfGmIXvZh9QlsxIrN2PLzJkHH4qEKvn18
CtlLYhFbKzUw1iLpyawmGN5k4bLm+7lRf3z41ynJRPCb4jkL9mLp3YsJ5NdDK+rekM6iVr4rxIaI
gX00q23a/5SEJPeYrLTyugncMkNSNqV+9qXsROqRfM6k/n2/GxfC6LSBFoa8Hg+QtSKYzJWtolLV
z7J9kptznROm+PR+E8Y6W7B0Q11qJ+mLLHHNB+m0QkOvXujnjjOyUcwnPe2J0qffzVy5Bv5ZpuSr
zMTSFiIoGoR4QnOvh2wi1FjNZa5zQI77JOuPs989QEb5BIvtlzR1BCQ/qsVnIdKkoYEpWOAhxqpJ
qRQQVbVKPxe4B9NjGPx+f/jeJFv4fWQZrHHkachkVrMgVRLuM2C/zkr+e253WTQ5RG/B5HGBkwkB
hVdW/Rvf0dIhhBQovWgWq/aqQb207TQHQ3DOe1PeVIqvkyKpj7pv7Ej+AkkGkzbln0ZVbIYcsOH7
3b2wKyBh48nOoKI7WotFCOm2gvo5xhlpEO+3Y2x80LC37J2vWlhlmnvO9HCIFeMcoJbLmJLmf5jw
i4mY48VYSmytNraCyzJlg1tmBB4VsiyDRg4HtHHQiY8O1qLdURkuJMdUKDaXpfdiE5pk7v2DSY6t
yW03nBxBEPf9z3FJ+bJUkcJbupBS7PX0i2elltqqVs4zSbOA91l+zuvBMcvjXIKUBFon2uyr5Gu7
xs53YZe62vjn/b9hyVm+WtRIn6iOqlN4DcWeufYCZ4JaE8A90TnwDjWN2LEoiKHAhlPlxu2Tay6J
i83Rikw50wVsspofcUNUaaFknin4tlGLr2PXOClR1Kb7ohVXJI9vFvfSNZRjFmZwpFfr0TUp8WbK
cPDO4yg9K3qwrQ2qp+ikCtjrpxgmfQ4aO/0lz9aVD3uxZZsNX12uEG80wYOmlrUvy8O5w3AydCZl
SKgHkR989VbuH0BRuz406Pc/5Jvdmd5SRGBRE1EM542XIOwpktTL1nDGCkptiim7N7KSUhKVV1it
4UzMqE2mKNfAOJeahXSGvZWc+DKNXq8SrWk6Ydf2eNZZiLBQQ4i2sVB4XMge/1mUVz7qmy2Mbi6q
HDZtVIdvDryUIiqEE1XmKw7GjKDMNUHdMgPXCwKJ/0LQQ9tIYvN1h9SUyhYUMCLJz8vGskOKSBCy
az+8FS/9INOxGM0UDXbQ62ZYAmS9lWY8z5rpjbN+kpP68P6MuDhU4GcWxTj3tLU+K5wE0eW6H89J
WXQPk0UMj0th8PR+K5cmAGALsksKqnukUq87ktl+reuiGM9MSZJQex0kZ5Uey46Cu/p+7L+939yb
Cw/j9rK55c95sSu33dRPkV+NZzkkkz7+sZRP1FXazvGv99tZxn89DUzqSNDYonlcX3Y6qbTDQM/H
M/GFR90vb/DrUmNIezYb2VGWeuy9eZ8hqL6ydby9ISwd1DDsIwChPuV6QRVApLHvxtM5KtAH+ILn
OOB4HQrU8LuyPxdcEAL1p3bNJHRp2mMD4LzDC/BWBCmErbdNJKNHnD/DAyew87cUv98f00vn3T+f
uozMkim/lsMaUkQGicL250A66ezAShO5Ij11vgEsHhDw/GDke1W6C5W/Yjh83AjFVsyuzL8pfEsf
lwXzYu5oQ1GnaiQp5yqnwAqRtyC66u9+O21eNbE636y2WoKHs3K2ssYZs51QHt4fwwsH6KsGVreS
WlPTTg/pgxwTtFe3YXcYqCkUx9865ef7TV3YPxa9r8HpuTim5dUWJc14qWNyMmfT+GX4P66JEq/8
/D8744uvgT11tqY85edBLcfODNj2/b//wpQ2Je4Y2rL/cZdb3bWjXiOLEMmECWp0w9XUyZ8rxBrH
ZJD1j59KwAR4DiPk5cn3b1G/6EudZHPVFQMSYvlvSxGM/Bp5QV7+2NV+9KqFVWemoslnuZBmDAM2
VYq+aertLKJtWDxr4W/KnJATqfYWAibtykP5wv7+qmHl9aKJ9UQNRr2bz3UcPCFa3oTqF384t0pD
Xb99l14RJF7a/2gPcwQzD7352udXilxF8tbM51IJfhqJ9LNUyg3pCgLMYeBEcb6jzMqv2a9u1R5J
w/tTZnW6cBRjI1IWLyawDnRv6uvO2nbezHHtz6exRmo8lNjgKT1kl/GvLtO999taTc83ba12Ixv2
nurboXQS5Xyy1GYHquXRmK9VkL/cjEFvEAAAElxNHAEIRI0SYz6R8VnKAWH5HaE+VPXw4/3+XBg7
5Oa80qGU4mZaK9q1sZLnySe2rRJSLL8k9b3a/mji8MqwrUXhy7ixg4M4A9kCbl9Z7YBq1SZVR4Do
JBXKIzdB0PXzxp5vcr1wyDS6cY9luK5H/TYU1K7qK0j8Vo8Y5f3urtbF//8zgI4uulxGdf26EOA7
NMp1idNMlRMp2ATFBmmQI/wnqlQ4PN/eb+7CZ6REGj5D2UTyTBTm9cyEHydQCdPriPypdVT8z901
MPWVJtZgZ7uKhK75HbpG6V4kXxVj12iH93ux2vP/Z9D+txdrrHOKKETX6kGc0nQ75FvK3bz/+9e6
sNqsrKhgzdaMUg88K6YKoE1KURme32/l0qcnNImX3yaC80YHrklFJjKcPadW/RVaYGLs89AeZHFj
o/WxoGG839ylQcN/iI8WLwJOhNUNe6kFqQa24p+G+VtEhr6qr7HT5Etr92UTq1v1REnUTolposSq
cGtk6nMy5Mch1sOTSMts30yLMqctsGHo6nxGHQNIoZt+qNQV5JXh+r76WBBydmaL4oDvd//SN11q
wkOy4Dh/I1FfUnJa4Pv+KZ1vCvMWAZRj8ix7v5FLA8B+TzRbWS7967BSUqfa1EySdZqC03z45N+o
9RUjG0E+luiLI/zf5H/Rhr24Gl5cEsjZI+BTaUMZLfk0oTBw816a3HKwKSdhcenOxvJXGZvkcS11
+FoYVYGIWQXxbRilR6j8GzoontYNiDvQnuDpG1lypaAwXL2yUR9len8saAMlXFbuK7QRhyDvkZAm
PcVBW7KZOyE1BdJHlnjQJ+RpLakzkL8F4UGnyiwFPZCvTllfOwi55X2bltQb0iIJhGj03ewNeTN2
fe7h2jG8pqIkDw9Zr+ks4VF7wFECt5KdwpceB8NwLMQ6blCjvClnG0FlWt8jVhLOFFC1oEU848T9
oNyrkYY8Q5EBvMgqxVIpcng7xHJ2qwwmFZrGSNpRoRd+bIsaDqqFuBN59LVCkYjkzhqzr00/thLp
w7Sgyqc8tU4z1WJHqLrd9Cp1gNokLM9xIKt7NdLNL1kQqjsbs7o3dVF7HGofn1lhpHdyJ9ojYmKK
BhIIvmlMqTmFoSm7cs8Ne+r0eBcJ8zmMUvXoD6a/ofp0ftTmJt4ntl7vukwCmBFWzX0o1bLXqJGx
LbImPU2R7buRD2G3qlCvKBnywhxBkesnPeXdDDXfDqikty0KX2+2EFejJxluizZE7aUiFwmoQLEf
Fb/cjEmnHObQkNCnF/YhS0fFm2wtdKdypAQildAQ8FBfspzQKzSck7e+RXmHURuMnUR1pk+WEKVj
xKZ/qs3YX8pdZGBiQdHo6FMR5ZcVUBpN9jRJWFtN96GztOkG/WHtwPRJXJ7d0uf3197qSbOsi4X4
CXRSx8XNBeL1ukgNu2oiqzZOI6iN0Le8xJ92wvRvex8dMDDga0f3hR2FBlnkZBSWfMbqlifLbUDB
oNY4xei3Sct+0oR0N9r63/f7dbEZgxAVJl9jSWS97pdUTjEBIN84KRrCCyErXztFbXcFmNn9f2iJ
GzMRMYUMjb469gapShpqIhunJoZ/7qtbe6KSSXVt3C5uktw/uJpz/L0JqKZaCMPZN6wTV3fXRL2D
Zi7z5H58Ruz35f0uXTpjNU0mkmnD+uAF93rwIksvuVEG/skeqS/Cln2jpcmdoE4QWvJil0yIutNr
xu+LOzThYobQJpi6vsKWadQlPbG+k/IdmX6+eb9L13599ZVq1Z4LUfDrBqB6ylV6enfl8XRhJTFe
ZLIkfKWY/VYriXhWiuBi9E9ylh4DNdyhbvNymyRnyOVYRMaVeXepR2hODQiTi09y/VyyTBQ8CN34
SHP2pyvDTR1H/6FLi9UOAyin85tH/CQMpespYn3KI99tNenWLKhGKf+u9HYTUvjn/U90YclayKiQ
0XK3I5a5mnUjucA4K5Z0rTJ7mJ/uEz3epvN0ZSZca2Z13aJqJJXi+tk+zeYpWsoDDgfuf1euNJcm
w8u+rF4MbaYOVjfRiEwNwOGQlY463paDp1yzRV5aqi8aWqNryy6ekUPSEPVsB/NhKB6NLMBppFJ+
+2+jX4lHXBm79a46G0gDomaitd7+rIp41xrTjc+Z+R9mAshUkC7/YhGrM6LBfqKY6WifphnT1TlT
PSGuPIYubad4m0EK4fQDgbU6H8KhKzVrVuhJQCknyUf0erQKitDJj+/3ZfnS64snSXQ0PyRnCect
Q/ri4unrVZ+XZmCfhHJLHWJqLztqdKx9qI/cOSXKqF0r33OtxaXrL1pUfBxOfkiLdlNtSyoem+XD
SOV2G/M2ZUWV0hvk8cp8vzgNX/RytXaNgTtzPdFmRaGwJM+4xT0bduJ0ePsa4kfD+MHyE/8u9Dra
ETJfFFsC5/e6lxP6PSlAknriojfLiRdgmBr8b3H06/3vd3GiAM6RwDUzWezVdjH1bZBkwrZPSmMs
uSIHF1ZgN1u//Rho6F+HltOD2YiAS1kTXGTRJ0KlfNSprCUHawCyNff9rqzjmP+aINWsmCipyTWs
5yKi71QlJ2WciGSf8krbUWH7ExZ/PpOOk4PyuBZV/lDgUwIxCnd2rP5+/y+4sH+QWeG6CRYF5Mf6
jBfJEOhylBkneSLlkPUBNqg5HhD+4S96v6kLOzBN4VKH+UgGbp0aS5JGwpCVGCdDfJnHfTDwYEmM
faT87JRrvO1L3VKXCgncphfG7GouUvCiKakKbpywX54aSaECuUp1lx49/u79XpH8eruf8AVVskWo
jijss9pPVLtLpEinpEtt+cXDJMzOVUZfpuB67dbWvd73bjk+LtXnw6reUM2Pcgo2khpRl38yqS++
REkyIphta3mf243qVHpWx24taw8V8uAbbnvjVsrKxEuxhLlBOpQIhXVohToFhz3+qj8TUKw7H8vg
c5ri70mmMD8MVVceqH9uOHhIDEqrB/ZtWPlEBfW+cdF4gMaNRF7dB8JWz4ofUl04yCbXiExgI/6s
YwRqwxOy/GQzDW2wUUANckkr+k2Qzb0bANt4zGrfOFR5bTi1pPVeWRCUhhVBvVWtm++CePiZZ/wF
VmQGx2FxuTacVY//j7Tz2pEbaaL0ExGgN7cs25bVklruhpBGEr33fPr92LO7U8Uiimj9N5oRBDAq
XWRkxIlz6IVxj50K/BsqGmOTS8FI02ZpHfJCVJ7qtjIfjcT6Oipud+gzLhtPC80HqG/8A/TXSBIX
EJJ4cVQTlXqd/CX0EJTdh/D6IBH/oJGeQQDdbNJdoAgtj1PTuM8jxOv0jCc/Cn3DA4SbojMY6vCS
INv3SfIy+aECqb0TBJq/QpnWNb/plbs89yaFCpcRRaUy3iOsyDLkVXxfdMyVEVnWp6isSf8McXWI
QS/vzYI2AqPNpTv+j36lqPE2TR4021gBFxxViofIMQSKilnRyuwpOorYdB+0ai1vY4NA3nDBJ/Oy
oVEbicutNBbtnwZyZhp/6IsQlcC8T3yoZttCU++LMu6e9R7YpFcoxmNRokXqqqFwjNpO+hz5AGp4
LqBrGLSm9JrSabXiJBfumUlhg655Cb4d3luXXr/TzFxNKl1zXH/cpfGr0Pxu+3wLXa6ddz9zWsZW
ztuM7eLtfXxucHaZKj6NMoKpaU5bOmXyrVd+pu4zlUtNeSHhaVciVKprWhNL7uTc5uwyJZ6iO5jW
XCcZj0C64cHS9P3tcS08HqamU404GyQXdAqX8xiEjQGRmGsQldBtyQvZzVc81dIgNIJ4vkNCitW6
tBB5sjICADecVvklucrOGGkm15u19VkcyFT5o7qiXVN693LDdQdAwolSTYDcPc+OZU5HkdBkP/um
UR8sV1GQP9fpmaK2u9Ho8N/GZZjux8jIt4ygegkTWjVuz+/i6FHFohYDnPkK5a3BVYJKNfOrmXaG
3nGBm67X4AqLRsBjwFsn64Clp6viLNDLIy1Oaatj7IXxx1QV71FWdFp5oixYiRyWLEGMgW6IQqYD
BOOlJaGJAelXreZ4xR8YvL16axW/b8/Y0kKem5gF5Hke1wocmJqjPVb0lAdwUN02MG24WSBOQZMR
TOSyMufrcgwdctYxiDPNEePsm05/wcbN+sF2A/GzVlZE5aG3vW1RXfJWxKgGIQ+JgSuckUc2OfLH
0XQ8MyxozRq7fdMWX9BplzcUUn9VQ4aEspwYO7OAyMIswuhQp2Fjt4FMx5ules96oyU2dY5wMwZZ
sPeGSnziMtapesn9rh0ia09DhngnmKFiG0VJmj6kFa3vrX6TBYl0l+XgCUlX6g+eXukHK+hR+uJW
+hyMfr7TBaHZq95RTABOAMmorW2TZvydtxB50ah/qcM+uSOb2pOV7NUdt4q4b0WDjjrfFLgGWi7j
qi9ts1TWnO/K9F3JSPayMqDtbjpGByNy537p2gLQICA3UzcOaBVspDTI/2Kra5OeBsTItGnMgVuZ
kul156kYbYfHIc8+64X+yQvRdljZHAvb8dzO7F1heWLRp6NmOh3v9SGAjny0Vnb8wtMFFsP/hjLz
D7IVIwNDFtSp8s9y/EBH/E5B04547PZQlrzDmZ05mMSoBy9VS4biFZ8bXSI6ASl1um1jDl96u4jP
jcz8Q6FKQ0zwaTp5RvIuSD/FugBWtnpuquBXlOofGW1hh4V6jJTgKYTqRYPwYqCR6vYPWR4s9wJo
BaQS5vE3vVsDL8HKdFoB5edc2sBksYWxaHfbzByK8X/HOz1hyPfCeKVcuiut99Mohn7fEemodtPi
HmykjXTGUR2Ub6Wm/oJi5JiN3Z0xBne3bS8NkaiA6ID07zWXeS2mkHDG8bSeKM1vwJaqH/7GAvyY
YLvBRczDD7nMxiSzctPR02eRXrMk/JBW32/bWLpQiD10nu0Tw+48ABHdWmwJbg2ndG2/3ddrJILS
4jSdGZidYI12stKsB7KIxXMofEvMhlbNo2Y8itGz6cJSpNiddezQeGq0pyZ/6qPabrpft0e5uE/O
hzk75EUiCHRjMUwxeRb7ib/R3AjqLsp+6I25Sf3fknto/T+3ra7M7bwJLOrlUiq5BRwDTVzUAT9X
8RqMe3lg+iQuO2XTr7i4isRXoZMJDSfsIe8vhgcTMhn6qXIHFe+vWhD/4N2NyrP7TyibK7P6huiY
BwtT6Qh2xSm3Pj/lviG6lSZlxMeNUogbWg2jjTG61Z3ZqM1RL2A4000vfY2DwXUqn0crtP/pThdr
UohQOdhCLvxTtR4rACPUNvBc/yi1srE3xx4WmAHmkdySfwwDTEZSZVm7xgL+7xei+LnVNQAtoRDv
o8Hs7TJ3NbLHibFG5/vG3no9RoQjJ8SretV9kJoVqCXfMBw5wlE2f/RKSB/bTpePhpxL+yxMok2T
6T7N8Rmxe12a+zyRMx7bg8V+FpIXg5TVIfGb9qUrXJ0K5mgI38Qo0HYhyPRqM7iJZVNCcI+QXtEL
F+gi3fpueZBIN2zQahQ2IBqKe17p6qOVwBQQgtk+uW4Dg4ZQKI+FRiUV7YPis1WuuIe3XNN8+PDD
mCCmJla5OagHigQtauKKNCkoS7mwfpaD9HXU1M9JnX0wINQNA/dFNGuHcOtFEkpgacqzJY2QPsQj
eRDlayJGd7UStjascY+++cdHKAtVoLWTsHTY6BiVefgCpASdd3kT6HrdhHQWk0Ee9qJ6GsyX24f5
TSdsPhOgx6gl8VCinDS7asRcymvZZybShDzQpoMsTL0jSRCpH1VlW3wTs32u2HVAG/NurFdeSkuj
Ozc+/fvZIwYHOpS5UlsOYtjFT6uo430RmvLKlbZkhSowq8KlPRGaXlrpQziDSoI4BzGbnaI1O105
3p7FxdvgzMJsHEENGYcm8eITG2ilomorTFxB79TEe4sKaBKjmqBKUxp15u0134ePCeFix8wLqJ6y
+9GQ1zRjllIeZzbmj728k+SSxknDyRrhPm50MsL6+NvMkUHuo9ZRpXDX98J92qa70Q++3Z7GpZj1
3PgszFNr1UpCHKXTq4j1Kl8N/SUjPZmuUbKv2ZEvN8RYgJaUYgZZmJsW6rn6mWYdeY1eeenNOYEQ
yH/wDrzquDIqX4iFIjWd5nM2giKicl/YipZuw5WAanF/nxmahnt2isJc09umS0xnVCHPgGNpJRxd
+/7MB/mlXrVBzfe/NkM2gYhWnipL359w7mRKJrLcOSrENUdD0qPMdKTSbRA8q59rIfqLyN0gTUwx
myaEKwSFpPa+4kWc0LSC3+iD97VO/2IVyMdQkwIvh7D35CPOVkHIfc/XW8UACiLbOlQPKDrJwd9M
FdUber64IZH2uDQCrqgiYJIw0qbHUan3CEndPoOLi0E/86SKQKXmTUbvbBhy5AcyjJY8tbwMmqsf
rrcm2Lt0LqaYfMIeTemRmRsTCzFIi8y3HE88WlBHKuIujO7VcjxGa8K6S375zNRbmHk2GH9QhIga
HrVk70lC77xq7Fr5+BcTRg0SZtHJQ8/rP4UFn1yaRZZjwE9MQZkWX2Plkl5cEwMZbsp2tJzPK2dW
pQ+epLWm44skN0sEkdbKxmsW5Mt9FYWjEZceD8482UBr+RcYavqGqTyaPMgmKZXLz/tj08GZRC6M
ZFXf/i6Do1wcbi/D4q4yASwhMkgb1xyB4+bQvOiJi4lCDDdRbHFvdLG4lZJM3JRlIx8MOZL+4t5n
TPjeqbh/xVXearWXKjF5iWho7VZ7yFqocVaeW9NL8laANvMriWpmYCkJ0OB7tJvRgJXzZI3HNH6W
Qt22/JXtvPj0QpoIH0NbKR3rM3sdD6uCHgWe566MXLoK4ndyRFAkGvW2jErJNpF0fEjRETxIcmHe
EQmXn96/mOe/YXajkapFxLhtTEerYegMoYctVIurWoaaU36JtWJ7296SnzA1na0JvzgVi1mE2Gai
YQk5SQ+1mKi3Cjtw3S3knSvee3lup14/Cb1NiBVm7rsWyee3LnaQBn72tMG1xTJ7qC0FKknFR6vC
+JFl/fcaejG1SlYmdemMQ97y/43PzrhYwxiTWQEgwtF8CsvwzgqTlW6spRYRSvv074IbnLqEZxMZ
FaqQRqWhO5p4stJsO7r3Xf8ij06UUXdNdnLT7SB93Ei6d6iltZrIUlzHgx16P1JXQExn02uZdUVi
FevAqPfKmPwxULODZ2KbxMVaSnIpUD63NZvNSB9w/K0FnGKkuErV8lB7CDil46e6DiHh6zMqus0e
4tzDWBOV3d6wS2s5yczQeTKNdR4HAH1xaxlKQcfvH6pXpV55Bqx9fjY40Y3LMfT5vFpE9h4B0pWf
f33eJiFOk8LIhAS+qo1QqSCj33e8MvJfKeoSfXLU1jQsrseADZ579OVzJVylAMtBIz0HcN6J4Bq9
k9UV13+91y4/P7nts9BCH+TMiyw+r/jCt1Sun70ie0Rr66HQ87v3LjameL6y3miKkpS9NBUiNSwX
3qA7IyiuMPbt6NdtA9d3JwYglyE6Bi3DA/PSgFB1kZaqDXCZ5ACsyi7G7z2P/hYeMnPN1S4uy5mt
2bwV2RiErQcEXE69CaS/hc309miuL8zL0cyDjaqse19nNGH14hvbFKGnipwVdWG9oWt9xdrSeEjS
m5xBYE0cx8u5G2Oj9o0+1J02lB4LFwr67tPt8Ujita9B6AnRDa4HYqircoAnkAus1cE76ZlYGPvI
VNJjIufNtua2riB6b7Q7TzFHaCa68lNntP42BMJ9l1c06bUWiiC9UGh3YhEnpzSF2tMzI/VLGIT9
xyythwMerPtCK4n2gWgmOraSGx9zRYcme6R/ohCrcFsG9HLYLrm0XSRKxS6i8POxgnBsn7m+enB7
330s6qI9ZEaMVgAcSFtTrwNHqXwEFGD9htIbdtFRjPx7ZFZKf2P0TXQfGu23stT/GFh/qKRYPEHK
EyGxHVk7UObfxkKsD2Uctlu/jPJHoVHHfe9G6kOTFVpru0VLbgrOCDj6dc+BtyXajGArN4WlKnvN
D3/2QwVqOfNhnsyVZqsWrvBsDWn3GFlBtCOF3wLQifK91YkqbbVdttXVMfuohGpsF7GYbbK+caEd
8P2d5YbKfiA9+sFt/GTjt5Hx2RX0bO+GdXJUW004ZKBXH/Ii1Dcgc+W7wlC/5hRzQE+Zqj1kI4zu
aLVtBA9ElVSBAYUbMXkQCvGn10n+Nq0EKnTN+NtaIz1bOuEqGNTpgS0jVT87E0atB6raSd7JbbW9
FUcPNHnS+qO+mkN1SKU16eEl/w4AghsKzAD5qlkYUEPVoNHr7Z0M398nQgq7r/cQQ+h3+2QsmkHw
jh5QgJNXnaAezKS+CEnkSe2lxs5S/5HFd7rm/YAZkhOwotHzyogoql6e8Tb0EwVaTtfJzOwfVasT
u5bcldBpyY8AUcAKveyc9dkKlbWciA2UmI48UNpUIG+OV1IgMwu86Se0M+BPILMo7M0fYY2Va2bS
8EiVkTvM7ejb7cVY+fw8c9imUTD48vQGlkFbFrt67SG0aGAKdqga0iFwlbOvgio0u2Y4JZ7wuelF
WJM8c63lc5rms9fWv5P0n5F5K27diqFodQVKQy4GUKL6kEbaK/SXv6jJbsjRfxOsEZie2R9uT99s
L/9rWCd/y/IjdXtFDVnCwim54XiSqq86PEmQZJrb2yZmIcuViWmCz0IWtdL1vq2S8RQYW/VHKe2S
8lhpK20ji6uk835kL0vooM/OSiUlslKNGFHGrTZs0rV5Wh7Ef9+fhaa0uYu55qFZ1+X71jp40r6r
j/Ia/d3yavxnZebAqtocmrTFilLsRMUOvipr41i08EZCRFkCANvsvGf6UEe1/ybOJLbb2PS/x3L1
LJXa7vair9iZ42hM369UEt7DSYOLq5/iVAihbc2vVh5Ey3bokdZVHsvs4cvN5aYVKhmNgZ3sKUWD
qDpxDd8eyuLWMv8zMQsdLa80vALc6slDJ6Ciz5y+0NsWFjcX1D/g5ai4gfK4HIRAS1VWhTqKWVAA
pZ1Mq7W+dfP7Ti7/Yiw44omzT8Plz7kUIkSth0FQYSGFhxABi5XPL63G+ednqxFDPGYliMMgmGZs
5d/tS9upf+FNyETjrKZGfMqHl3M1VIISDGEmnnxwWXTK3sHirq9xqy0t+cSxSezLLU/r46URoxXG
MKsgnDVHGP5FUNgUiV/fv+gIDJM6nHAvVzxaZuy6gSd54sk0up0VlscQ5Drt/jsz3N+2tDQaOjR5
j8KjSDA2/fu5A44mEjlhgBu2NNuDFMvJ1kMc7n2P9zc3Dx4WPWbAE9c1AtEQqK0HENZ01R7JgLXe
iqUzMkVcGnlcSIznKGw6zDQRyP54GhTkV0AJxYaxa7KjXq9EREt7mF5QABggMUzaKy9nS65STfVJ
E5zgxrbb6EcKU36aHG8vyYqRuXtExadSYNjHSOZt8uJLq0Jst0Y5t2gE6isNNDSQi6t2FGtMQYNo
PStSbhLhD7bsov54eyRLm4uJQkl1QjRcxdygf42QpGN/MpHaua/GXD64XvPntpHJb8zDo3Mjsx3s
FobblDpkZRS57bj4lnq5nSvfWBkr+xtTVLtV2mpgUJynuDq1TazR6IZTCOGLLYvlg4UIQpuNT3mo
v5YoCd0e2uL8WUh+EibzOpy7mjwu1ZL8JdKWQG5MCXIvZcUpL56c/ywY0zP/7PhHMDlW9OEPJ8s4
hMJ2jJ8mbY21AGwOTfv3/E+viAkUP2lpX5pxaTnMa5WJS/2hIrJ46vTBpp/ni1fG9YPbFMpm7PIG
9s/E/Co0+gBDhKxAgdGbhwbmlsxvt6GRNCt36ywt8/azNNhvwaqTbFLnAW6bxVIkNGg45kn5M5GC
Jy1v/I1gAC2p4ZW1LRqUDkWa/Hz/sp6bne3Ywcs7MO3+cCq1boO8x25VdnUOofl3ZMBKOHSMju16
OeGGFTSWj2QdI3M7WCtzpAsGM9kTbOsP4iBVD0IbWM/oR00COBDN96mQ7EBYoW5uFfnBkzOwlo0a
frs99CW3M8kcQ089cbHN03ra6GZ+qjLjYffgf22Krejv/sKCjO68RiFXgq3xcuS0fLVmELDVJLJr
kVkik/OaVd1fnBtdpD5Dz+DUYD+zUpjoMLUWPjrupW06oslS3lU1qmXGSj5h6YCeG5rtFc9M07oN
MeQOMKCL2RaRAadPegrHlvrl9tQtHQeACFMuBuiDNX9odoE34q8VTqkgPMndsMss4aAGMMZLcP/G
XfhFFIMV2NvS+KZ1QocYfa+rtDt4fUg+ynE8xaQy1BczFu0OlbW1Msy8CvR2IM7szC9V0RpCuRyI
2qI+3WbI+VVFZVu9YIvRZyN+UDJI7Djw4X0bi3fAz1Y8+dLUnpufRfHJULguahTjCfmXatiU45es
upe0bSLbonG8vYxLt8bUQw6RLNwcV6nZgHbKQKep9KSUsoVmUw35Dpost40sDgi0uTQxr0F2OIuE
zDAwMrK4KCqp+EhFEMZHBYaOjavUMPRFMTKBahd9rBJ/DSe6aHkqpVGr4Y95kK/EaFWqGlNZVseS
pGUJ9+sofwokFeTJSTJWQteF8IJI34CjmuLQNb9XaQad1biIJ2jCC4/7ZNjn5QPzCuvO7RldcI1k
8ojEEJQGiD6/itUa7REE78UTmmGbsfyFiFjtf75tY2Fr0IHMtgDhKIKmmU7j2XVfidIQDUj6nLLx
kzvute7uL75PG/AU6vOSnBfq88xLYIAppFNlbehlKtZwOou//+z7s98vlqOXNkosQToGoALWgGIt
K71oQYeJAaIHUMjzuFgk/5HEgyKeRD+y5e0IG9f7p4jGbErtMnfglcPLzapLSN1KJ/NpoEVKQDfw
toHp5M3iYbbq9GnufmRLpn12tsZ0GcSVC1T9BEeOsW2s5M6F90romgcI2o6lVkebsrNGYAvR19uW
F3w5EC3kGSaW5Ims59Jyk0ZiKkw6IyOaXt1G/yxYu3YN07ZsBGICwxJhDZ4ndZTIlUKj98VTPIYe
bzDrvnFFd+Nb46uuJCsB4qIx0E3AkDmWV68ktbNkOqIx1lT6h6YJP056nLaQhM5gDh9uz96CX3tD
Uv0/W9O/n62bUKEPK/cRb/72exx/l8oXPdjKwWtjfU6stWL9krMBYw/f1ZTev4JYK0ZqGqWBZEtb
oI8uyzZsOnbr+yu3xNJpgl4ZWRjqhACdZ2GojMgaLS8V155SbywLjeb3p3ZJKliUiBkE/my22UtP
hSst18kfI7qlPYT9WkPv8gj+MzDzOIo+Qg1fK+NJLfZ6d1//vr3oS+vAww5PwxRBsjGLI/uyo2jp
QkscfhvEe1M5uWvNcIsD0Li92FfQiM+T35bR+SPkl6Srkl95amvxmkO7viAVYgz2ERl2/jv3+ZLs
xqFf0hdDC8wWXLRnfQ0QRFZ8KOjClYzu9WCwpSl0/qoKGau5d85SlEalANhBJt0HD4H77t10+fnZ
EQw6eA7HlM+nj2a2sdZipnnPIJODzgVef1Isgc94/vOtfNBjqa01B508H1bAcnQaz7Ob4k7S7nJZ
3Or1L2lSIBaoAMPo2H967267tD8bnzUMGQqUcHUI1muBQnAZ3DeJtHL/XG9pjCDLMNX1gNTOC62t
1aXFGDFIKfhQNIibJna0hj59g01dXnIT1e7ElwQkGAc2i6ezkUbFkBDYITdf7Ms20UHseIr20W+C
8AuzjHhslnxItVZ5zaxYcqokDwCqxpK7GeMcOevaqh562SifUaih+ji6YfClERrzUKt986AGvneq
0ya545ZJDppXRodcQaZEpOszQG5Zro+EItWw1dKhv++JHY8eiQa7gtP+DpKe+EdbBN4LlacePnZT
+hKNvfDFGzRxbwxQULZ+3D015RgDYIhR/fLGyE5DFJqNZDC2XdRI6YGLBwgnQP3nEE1tNIFU5bUP
rY91Vv8JOkG2BV+kETseg3rckwfz78ph8L5lgzk+lIPZ3Jl6EaBX0Rb6nx49kN8xhdzt+7fUdBPz
4iaXeHXnGymyhWICN4RUODHCq0ght7vbJpYO/ZmJ+dNNqdwyhfFDc6x9Aw7D39/+/JL/Ih9B39XU
X3oVUGQZM9k3nu6IYrcPhONY/M6T2lbdew85z9u2lofyn63ZAeyLGnbVEltDax488TeM9e++cYF9
g6nAS77x184OhpSB/i24+R2p3ec7zTveHsB1QERUjJefTExcZfJlkGJ4OelCjxZ4qf/Y8AQqtEmp
4aiuZXEWJkqHbY0IVoaCndW5tFOFgVcIEvDyQPzePqTm1/cPg3FAO0WkDA5v2hNnsRbp/ak3woL3
SanMl94cpc+hVgifxljpoCwS13AO8jQvl/4KjNzk/zkqwDbmz2W3abx2jMsUpYuieOny4U4yERne
gWEaNyowCZsD/80U82jXjVH1bNRpYIdp6ttuXYponZIuqMzK+pjhosydqcfFfijVlMk3jY2Sy9GP
icnyZRIO30As2Xy6PWHXTn3y6PSqAHWYqiyz0N6LpboVkjFxkNwWQTlRorDLdxdX4HvFqZNPIFq8
Ktf6xNqqL3UhXQuAvBE7qfQenOT29kiud9ZkhVwM8dBCuAKLUiaHjRE6AjAry9904/tdIhaIGCnc
oeV1BTj2PW/oVTGNHCWh6d9ANlts7K7/8/5xgI7kITQBt3lPXm7hPhs0NVKyiVB4A+9WsDJN169I
mnDPPj9N49kJCaW68zuNz7vatxHOrvoRKfqXoj6E9UEq3u0WVYDuRHR4rQk1NTuOVFOMQezZXXIa
PxnQ8GbdCpfn9aqDyZo67ynbKlQgZ24RUhwjNOuscnJ5WwGKy1b84uSPLs833+cJYtHJNdF0zM5H
oIp+YClhBVdoFT61oul/EoUWXKGml4+q23Z3iiAadu/TzPrefTBZnsr1OoiwK145X83lKq6Lyql/
tbEdvv5vX5/5YXGI0LYPy8opQjrM6zuQm3/x+8lFTeEDDcX8ebnRrChGBh6X59Cq3A12qKzFo0tL
j8tiVcgWMlOzg6J4kppKKks/lM+C+yjS2LAyR9Mrdrb48B3BD6pZJiSh84yL1MjQH5ue7NTY2nlp
p23cUmpgY48Twzp6YxOAgEU5DCFcdZMLvDI2Vt0WvLrdIZDxDZrwI3OtclOLbrnhZL+yYyQ7br1W
tFOAw3uBOupL1Mrm1s98c19YsYCq+hBvqTiEm16RP3pdrUHzoAnH0E99z+67bHztLX3QbSmTvWOF
tl++bTqj2otZOD50ctG9JjV3eKcHHdCSSjCETVWKwzYtc2PlZXUdN0zKGFzmpPmnhufZIqThUHht
jX61prTDtiZEeYZJfjhwUNJHv6cAuLYo12tCAm/i2gbAYF21zwC6FMaCXKsD6lcX5a0aCe8OSyep
O/BkvD5UCFVmGzci5Pe8EYmd3FdeYJr/MArpSjA3J8icXtN4LJLscLsAXJuHWy0Et25Ra4pD/EsF
RlT7f7Ik1Q5dmEKSx0vyQYu64Oj7hfwtUiN/q7mdu6Wuv0bVOQ1mtsUR2QSJQvIVMPg8tedWQ6WU
MJc5qrYf8/th3A/BShy+cE4xwWOOOIOHxPwSGAPJUuNKVxyeOpm/pXp3+5gulIAoCYJAmYhGNTKw
Mx9dxB2d/ZLROnSqVPtScYtXJa792LayPPqgRL78acz1f4bBzfZtgna9n7f1c6ij62Jnltverfye
6c6ZzemUjyENQD2UfTTbQCIM/8i5CZ0TqlGzzRsx3qVmS8WyzHqTpxwnUaqpjIdSmpyQ60T9ra40
23MJDlfm5voNpAGbwgMTCk/P9tnU+JC2xTlUqM6Q4YR8u7SabebtKmuriu8/NpiaSBP58zpdVEH1
Wo3ADx1Fv4v1F6lbGYq0cBXTwkO3F2k1avrzfBTkeZmfp6XklGKU3IsoBu+1pm1fXL2Wdq0eK4Pd
VEmAeEmficcKgpH7cDApCGaeTOZl0B7RQ6/3ZSgp1MeHcpdpvvfJ041gnxc1oi63t8HCybrYBZPn
PAu0tMhL5EKMemcs7wRr7ymPyjub5adJZmFNVFaJq4mvZqsbDpU/dCUmhvR5UnYV2p+3x7Dg3c8N
zEtXETkSiYC3d7SPlksq+WiMG6tbCbEW/MOFkVkIJ2uN0PVwxZK8ssPSDt/ZADafJUO+XAgdltdK
jtLeMcXvSXDS/UOafbg9T9NEz0/8tA60O0xOaB6K+G49WlIn1k4ZD52KVHGSdGiciOmvQre8f/SK
Juoyt8ZNb2TyiPbGsBYMXe82CJ2noil0x8Y1pF8ZO98PaqVx+g71V8vzIDgwnl1gGe/e1heG5gCU
YRxHLXLlxhGkrZRvh3jf6yu347XT4uI2QEfxiJ9wGLNXg6YmKJmYUe0QNrbI5yRotO1r9aVZ08Ja
uIYvLc2iYFQq62xUgtqx5M/SuNP8h6p/lVO6eQ4mzCqFfkA7Bv2vlTm83vGXZmfnVhj0Jqk0zIaK
Nt4lvq7dD0nT3N3elAtWKNbxjgQyS5favIQiSn6gthKZWhec4RgiibO9beDaO+gXBmYeLkH1Zyzh
bnaGSCg2US60m6BNk1chibp95Crt/ra961M2JZ9h9eag0bowr3iYpiBFUVQzoFf3VUo25nCApyvd
KOmh7Fbi2oXJg72cB6VFD454xcsV9CVxphHJTlY/hsXBt94/dyQr4O8gBiR6mXeB53AUZIaay05X
PYbhHtZHqdoPP29P2OIgkDBj2qhMXPULyjxU9TTxZceX0Xyym7XIa+378qVnDcq8qyp9eh8NHxP1
i6r9uP37FxwBk/Tf7589LupWCtNEFSSY3wLx1JV1BbNGia5hI7ZKYXe+HDynklis5BQWfCkpCzif
Vd7710BwIZO8MSWycwbxWIQPibw11updKybmF2vliVml6a7kRDEEqxveipK64mTWTMyu1aFK6tRK
MKH0D9H3Nrwro5U9vGABNAX0lFRqJeLv2fKYcSpkSpHScC9W6jaNo7tULmP608vX2/tg0RD0jdTY
qAlfZXWhOBasMBoQ0CzzOxqUH1ovIYs66O8Pl4HJkTgmN03Ch1NzuaEbjce0W1aMKOh35vhaAUCQ
g/RJpR+1f2fvMHEJgTLc2KTbSY1ePb1816+6TLGykw4Xu6f80dyXvv6qN3dB5kLfZL57P1yYm1db
2gZGsqTAXDN+1+O7LGtR1v4fbcz23DikfazJQgbQ8ClOj2r30Ve+3N4L1z7nchgzn9P3GlkQ381O
gnbXmYNd9T//NwOzPRDqUlHLEpW8oQ0PVb13xXTlYr6+N3H8pEyogYCavtrOo9yiKZJkwcnoO9Ee
NP/oeUpne7mxd1EbXVmThQm7sDaLcdTa7au2LIJToHc7wwyffW0113f9NGNEGimZKYcwJeMuz03b
tEHgBYZ/GpJtZp7a6kULNw1VpOpl8FacwWz2OC9kEnDNkjxlaXj+XNpKPFUJcsOUT4GU2qX0wTSf
kvR7FH26vQ3WzMyG5A6IMSgDZlqU6TT5g2I800RuS97aJTq75P4dD1lGpg89qqu5y2o5Nfwgl09h
LmyHIjlkjXTMTRQx4Cm0IeU83B7YbD/8a48zhEgQ2TPYYS7nL/KyRLLyXj718qYLQlulK+x/sjCn
aU5KtEKGAfVyrf3Y16/amuT38gg0ThB6ZPQvT9fF2csa2oqg0FJFPiVpve214LkKw5Xwb97Y8O8s
MUWg3aBZu6Z4qvuqbopKOg2Brn1ye8vbGVkmvsYge7ZZrkefJ/6ErZir+adWGLy7NJeHTSg3EMAk
gbQr/aB8TQvRevIKsF63J3hpy1CXn8odxCdXCaZybBUPUTbp5CvRIbAScyvKzZPslpTV8uQBAtV3
JvPfpgMYAH1r3Fr8bbZpBEgShkIv2DTafbGvm+PtAS2tqDyBfqGcIJs8f6qYCe1yQukrJz017Mr4
6Udr5fOlKQPCyO+naeIa7Uu6vlYDw5VPtE6E2XcJwty8qu1RvW9ANL5/NOe2ZlfUkKDSo4seo/E3
9Koe4yRama+3V/ZZwuFtPc5NzC6pskv7ITUE+VSayF0IQ5Y9CYXsMneavLPaQdxrdZoes3DIqbYm
xU5SsrVgaWnRNJo9qFOSjTe06d/PjqEQyV7kGYF2yqXdsPXy3e1ZXHLAkOUqkwwEbcvzrG7Z5bEf
pr12KqpH0X/JsoeqPAbJWli0OApalyb2TOC1c+hWlNPlGwIwOsXKhrJ0Lq4s1eSM5is1MfZNyGlg
FfPm27aowqjoKu2U5BT/X8cRftu/8OhcHyYdKyY1wzf+5bOFKOo8bKsqxoT6UX5s3/lWedtrICok
kJhTnWDOb05XU4LwU6Kdav9nQQlMR9hWGlfGsLjaVHEVNijliDeFi7MxqMUYFrrHaqMg1X8ovG0a
7rZ/saHIx4OYpB2WdOnlfgVt5BM6uNpJd3cGfekBGdMk/KfNV16tky+8WvEzO5MrOhuKkZeen4+G
dvLDV5Qv/Go3ol0Vdpugz20YkLdms+aeFzfZmclZTCTLvZJluNWTBdJJtfVx760lXxYXCDzCFLAu
YMC5cAO0Plp2gZh7dlAYu9RXjmMXfhPUeOX2XTyT/9maP1X0pggHwR+0E/Q/Rx+UQpd+ur0XliaM
u51CIt3YGk0Zl2skS0QQmTIyYdBsq9kHQT9F0hqB6lsSZ74TAFsQ02GKeH+2LFVvwIJkjupJ6lLd
qf8Pad/VIzmOdPuLBMhQ7lVKW1bZXW2qX4RqsxIlUt6Q+vXfUe3eO5lMIYXqwc4CA9RAkSSDwbDn
FO6IRgGh24GpTX0V2GP/KxkqgKvG+hRw6SARMGZoLXgcLRID1J+RGGPu3H5KfKB9BYDzI6HGpqYO
SmlkcK+49dy2trUVZe+EFZUtWB6tpgtiIyER3BAUvXR0D07pMMlAypzupHCc79XcXZhwXwIsSJZb
5FLMT9WQDUFiVs0ICKP4yYdXWPUYtU/2Wrdnrt7/SWWVAV6P/jbtJvmaFkaxtQdRhGVlYY6ZSXYP
RyoPxqkcd6aYhsDHg3vQ44x9LEJ7N0jvWOrohgPisZptt1iPmnuVO1HW3XkYE1hLCy8pBzBp0Z4G
LxmtRMrjmg3GKAoCWxRLb9O02hYFqWNmfbCB+7/LOBMz34IzO8GM0uqoDR3U67Anm6HafVzHz5cx
L/Ps+5PZ5Elh4vs2HoXhCU1k/Row3dJOIV+Ctx8YP+jAUeJ9kAL6c0+BFTV59kOj2Xd0KPaB6KyV
12G+KJcXCXGl7sygSPCqrzK/hia6kTFO8Egn7tHvNStIZb+TE48D1nninoqx3yAduYZosmSJ5p5n
TG2hv+9qMBwQQ505VS7BNByKhJ9jZ6U1bsmqnn9fcRXdEpUvTFKQKJUP+EdLDoW589d6vtZWoSh0
SiaC6T2sgjth8al3V+K9JS14p1hBc5w3t2VcKprQ0eKl21jE1AXCeemKL+D1/LguIw8MnjPEZOiY
UHSZZz2AkkxBIjkldsBMAeKuTG50sF/fFrR4IGgwmYesMCtGFEEakKgnO4EgP67IJ+Dt0t0wxtnb
lCTJC7Aki81teYtHg+7RuUwPHVOfuhKtkB1q0bik8Yv9aI2v/+7zygW1bEyNeQKfN4zAmKcb/+Lz
eNwQBOBs0N95efJkkn5pg60zGvUjAZjJWul2cXeQJoPjiRLMVbOP6YDRWHdhieVdqaGEmvz5m9//
z/dn+WcmsjVloWsdvm8HLnv0y5UR08WLcfbzFWXq9A4YifNDMnxDphKwreyDyE7vb4gL8llANiJO
Qv/r5QLw4rfxNOHqVd6xMvZWle/7ao1hcekUzoUop5zF0k5sC0Kc4h51PrGCFbe0S0iBo6WWvI+u
Kp+vCjdOPaeyI8t7NsuH1gwl2X78nOcIDwyG6OCFrMtt0tuqaMXo2QiXj3CUyr9ZAVIXaKKGacKD
ePl5jHm1uXQqJ9KLjaRfaPkEfKK/WAGmjDCOZaPNQEWLcl1uS4PA5zGyYdiRzmu249isdbsuWT+8
40AZx5tnYDb6ciFIOXEL4792pCVTE6Br+1EM6V5PerDOpJvbK1qUBRRY5HJBpwn2sUtZlpAE5W8T
stAaFWJql99RA5Q9Exu6MTAtNN/dFnitZ3AiQJ6Mpj50dYIw81Igs4Vn5Bz5ikkPYjvduqCwRAro
tpDru3IpRLEoE+MoJjMIyZo952GyRvSx9n3FpHi04lY8f1//z9B8ztvPt3++2hEBgzL/fvRrQ5MX
Mvk25g+wgRkeDIpuPXApjTNnKyZKkcvvHvho7fEKg8OymgCsPRQ/tcnc3f4J13oBydAyD1Mi5Lr7
A324Wp+NDol0FPssojGQFvJdU/DP6Jj8sF1AOwH4LTCZP0OjEcV8jjS3WAbI7Khrj9Q7rPldSxqH
kXCYHGg5XkfFLhgpSQlPSxIJawy9wtugnWrnT2tMktcJB6ziHzG+MoxLAYrfelMFJ1Jjnbuv7ZhH
1mgUXwEjaUYJNXMQP7KOHqeykv9xC5F+uX1kS0o5w/ejMINYF6Wgy5vVcg1zolzDkCsy0YUIC4zP
/TsJios5oJMBOW8EGumLpAf2YdYmaP35AhTTEHf/bwEZ8DZFFbJirRtw1iQ1gjmXoNiFssJwO+Bj
LVRd0hAzPkaLoP1A3txhLdO9eBjvZWw0MMyBy+VhVLLM02JArGT7P71jaqzguixURrBXyNIBTAa0
MFfgoQNHog5t6oiOzZe++1ojh0L2A9IoTgJ+RSlDTCmCVdcNMqS7BmPXO2nwlH28xoRfMdNG4q0C
p5qawOES81ZNinTU9KsgiDc+fVzfkE5FLtLB1Arwyi83MfFryuO+sCMBcJ7sm/FBNIp3M4vylYky
JmbSiOqQ5CNQqlv4E9GIylHQlsfbP38hXsYUHwZiQAYFt9lT7Brwqi0g5U1xRJFBYtbP6aD98G09
YATwEGChui1twcyhIwutZjNmkn3VZqQ1hc3MvPajpI43VbwvvGo3xlp4W8qCXmOrUCGdXSx4u4qR
0WVFNA88thHA4msURseP1zMwVYAcPcw1knZ4fC7PvE4Nq+pLsA3y+usvWb/c/vkLmzRDAcwjdkCy
REP85dc7MDNaeSGLkwWI72FTWD/8YUXEwg5diFCem5LzLLFHiLB3Gl6AZoVAb8GEze2lCI2huQhY
lQPwuoJXqEtz8NEPxzR2Q2IAd/WEykGoTytOwJosxd4zQWMKOnN+0tItNbGcUHtz08dVQqUlf+di
UYrlN8YR/WVdx099+QtXKmhBkGzVjwA6uHM8fkiYlQaDrEKRtUE7+GvdtAtHhn55XBrAgaJIdGXG
BIBZedKC4dJ+rgK3Xzmy5eWdfV/ROkEyXlZdw086muXjL6b3YNePdnngPgu69FiRrU0fyRoV1uKq
fMAaoj8U1RxfUUTEq55wbM5P6XhXbd16JaxeVA70M1qmPicD1Wqxb1CrN9EZeMq0x8EBvXrxkvX0
oDvVRqzR9y0txUFeBtimKK0B3Ofy2jalUVcJS2AURKijo8VO+xW7tmAY8IoixQj3E1VOFWq8aQAl
RIWHi5SKwOgeG2TRNPL6YeuDQUwE8XNWG+ReyjKY3gzjQC12SgeMnYQ53UxrT9rSOs5FzDt5lkup
qN3IjNvs1A+YXhu/eO19g1LH7XUsBAcX65h/xJkQ8G0VvOZYR8w2thf0YOhud3Cub0tZUrDzpcy/
4kxK7XGRx5Kw0yj7sMx/t8JHaeQXzfaOt3Iwizf0XNb8W85k6RKojBqFLG+qDwn46TTD2NSJG8ih
+pP2ctd5/RugbzeJLyONJWuDA2trVSyEW/HUJ5nDTrKlYY4MXtM9VM0+qQ9kDZJ48fBA9Od6ACZ1
UA+7XCqjNUvNEYcnSBt41lPjhqOxsz/MoDCjN/8jRvXdOAorBioEUMTUBPBfHXTmSn1yUdUxn2Bj
1gxoiuqEIDW1lGMyD3sG/iwrD6T301xDVl7crDMZig5aoKbMu9hgpyLdUDfMULrDZODaA7GwEkzM
o5t+dhzmxVweidXWZTJwxk4Acg1dTJyCU8pPP5wegwt9JkSxDA6QqvRO5Aw9HE85/S3Mu3KIbt/Y
hYaYSxmKYQBHQoNWLLgjVbd33AfdD+BntcYupaHr33vua5v9xduKZYECTMf2zTOpl3vXMKsAiG8F
PUPF1e6/l/Fdl9zLCbQwzYPjvnb6QQPCwxqCxnxLlEjyQqziGmVMy9w4gdi2Y8BHDHyUXEVoymDs
t52JDtI1935BE+cZfjRlIMLHC6LoSG77uYGkT37CxC1sRDzusyl0jO3tE1wIWS6kKErSeRVtY+nk
J5R0THl0ybEd3xq/2tAMgBHTz9vSFvUe5WMAQM6gJ2rhcnCdpi4zLT8V5n8M/YtRPo3lSmlvTYRy
TsVYgva3hIiy2fX0V8a3uvh1exWLqnC2CuVk0G3YcubiYiHkOBjFD5J9BbVgUA2/7eIby+6KeMXz
WluTckhCekNWlRk76aW7raq3tj0W+rjyxi8KQVM8+gDnap86VgB0mEHGnoB1te+LeD8g3VisgX+u
yVAWwsEqiUGiCdaVhUUVdOWm0MPbh7MkAqEqogsQamEhymtXGDn10OyRn0T6iRVBlX8eP96Tgxw9
khMzWiI8O5WwvRulWRu8z0++Fvb0aNaHcniOxVp30bwZqsVBzySSIUiTXrMvaHkyoJdmyE/2ENbD
geuf/mKnzr6vPHU5yILsvJ+/L74N6atW/vG6lfdh8TDORCheFmiGR3vMZI5odZP1TxwAjB/mZcdk
+/kuKY6U03YdK/mYn6Z2m/hGYOXHDshkH94qVH/QbAHIRbyaarnYcqTB0bVSnwqv3RlS31TefQ18
449LAegiYHF1wPZcvWwchHZJbLf1yejuauNA6qNMVyzJwqMCP/C9GmOha1GtNA0aSHSNqm2gusPG
Ioe8Y8BM+p3K/e2lLMrBUC66hNDHfYVAk2pjLYAu2JyI3wSd9AOP9gAzxNyI9v22pAUVA74RvEHg
EKBJ+h0p6syRR6mdZ3GvN6e6yDdV9kZtJ+gKc+VolhydCzGKza9FYXppN2JBmL5NswztmGUgMHqZ
WNtc9geeesGIYT9Zf/t361NMpmy0cZLa1JwYPJzReeLEBFLJ8S+EEDQUAMB0ju4Vo+nWduKUE46r
GcTdQMf9JL7Ezcf9UcTZKNci5wLoTFUI6brKI07XnMqvuo6syylGN+jtdSyYTIwOIq87pw3gXij2
5h2sSLhQ7zGXR99mG2nVK/7FmgjF3sBbsnrqQwRYsH6RRPw20eN3exULKo1CsP8+QowRP/WSTtTs
uVel9Ulm7NC0/MmU9Y54a+mi93S08sBcyFFUizETXY2IqE6M5fIOozK/m8F1N1bJrYfcpcYR/Utm
iG45dyvtMQ7y2PUeO+L+sQbdPtWJbh+qdBy+TAmImjKtSAKvJtl2dNw/WpX1geVLe9Po1XBPJs6O
DUn+ZD2SehPRXpy6JmFrZUXYCu8rHQbYVJd8nvTM2ms1UH4qX4tfplI3H70kZV+JUQAwqfWB7mPL
bhNLk4ZWXxeY2IvjwGh0igRL74fgrC4PGL9tdnVajGELbPOD5PW0KwZbhHAMkoPpVNYGRYYSvJk0
fSmzvD1O3NTDdDTIV5+wbqvx2n1Bv2OLoEbvvw014GFix+m3Sdr4+KuvP6daVd97RhWHLYBrvvl6
4mwIkWMekN4aMB4y/2sCjsltSbdpeed5XX6H0WQ7aFK/f25KUoAls+4D3jFMOboZklzC1Pa9brdb
q9H6UBYmDRJW+xujJ2sYFgsGGjcQ+ErzbUFiXImiMGwnyqpOy5Nbvg75czsB+xtR05qrvCbGvAzW
REWdKudJOb/OmOdP88cU4zrl7vaFec+jqZqMMAa+EjoVcWGUey+BEadBS8oTJ5N7iEk+hjU6GcKi
LrLAtoS2n2yqbcy6QBMwgEQDzxQ8ENQx7kBGCp6JjtOD1fX0gdf6FPagnLwXTpdvp6G2PnXcAiZU
ZZGQSh39jlbfbMykY2HpAbdAdLa/L+g4BWYN+HRRV29VR/8MfZHtR+H3W033QAJVe0nY+KA11+1J
DyuJajCqRMBm42YRGgiZAsMcTyTuZFAUDYBP+ZCuhM7zLlztEtwYoIsCRs9VO/HLXnpeNurFiY8/
sv5IwPHa1w8kLXeYAlpxw9+N1C1hypF44Hox/cYqTkT+aLX72K7CXPtaAFCad4CQfdbtcteS/wy6
u6Pl9yxZUYklxYNH8P/XqphpYZaE6THEj+gxsw6Iyli+mcaVx2BRyoycrJszoafaTDOyMgYMklec
JoYhtNCo9nkf2O72tnovvQcuWPdQ4sMktqe+ak4MMlnR28WpBbs6OhnqXdmuvM0LrxoaCP4RoWzX
NJUe6T2nAJvyl3x49d2V7y9tFOaukW6fkbeuIHPSvGpR6GvLk02fidiDnkjsm2wFQGBJv1F4RbcW
mn0QxSo2zU9ZAph7LKLynofpPjYTmJqvLHkRA19R73k/VO1GAIj+hRn76gorhfSmVZDch/mcc9Rl
shH6SzLetfJX2R24vVL8f//lV+IckLoCkt1EEKJcpnoCrCkGcIsTi7shcMbKRD2hsJsDflsVMIE5
htTukQEDwulOWF67AdvauOejcMDXo7GDr3lGkGYa3XkjT+8cq2e73PZYiN5rFmpphfTV6DrVpxqQ
TF8MZ0q2Wea7T61dF5/0tn6xszrfkrb7aUvWv3BG3ZfCcbIN3GJxFAZSpdRuizqowZ+76RN//NXQ
rAsLvY730olbdKcPJcB4puIFDNbtWqx8rV9zLA6PD1lNtEKrALTd2HqutGR6AvyrXe85faJ9UHxw
CB7tA5dSlFsixtQFTaQFKV5o80Psbz560S+/r7jhrUOsMnExdddOxyHK+FGMK6ZkZZ88pcGiL82Y
tCNWMAIdH8i2eTCMf6r4+4fXMbsUgAcFmsNsVS5f/brLgSQjkuTUlUEtQnTGim7lLbs2WKBBsDCY
MPMpz2MQlyKACE5JlfYaSHzjwHd/17rY3V7Ewlah4I4zx+dBXKLm6HUS67lpWHEkRmsj83s/++yO
B96vxSzXpgQrOZOjeOGGpXlA7yFxxLQfCGBCzT+ZPjjKfQpf4odZrmzctZG8FDc/NmfxsuklwvQT
iNOt7zyL4nQvObAOHzJLrtjI62drppJAzydaCgEgpyZ747rmk8xjPbKdA2as3OKp61cuzLUWzCLw
MM7T4tfPipOkVjlahREVZugmZNula3SxKxLUtq7JY1nL3yXQV98Jx7WHd2mTEA5jogpdvtdD9UYH
wKOiEBh4TxzAsdufKi4PWjnsbyvz9al7GOadqUPgQyBnqdzIKgPBE0gEjKh0ikPMu73WVL+NuN6O
YGeo237l7iyuCjzXaIRCf/bV3MhUCclli1VxbbizaRx4hR7o+q/bi7q+OXPvOvpVAeoJSAJ1aMS2
avCYpI4eNam4z+rxU+s2DG/g9GuMkcOeps9euubIXG/kPHb9T2yuXB8HqK+TXyBmrrM/BR5JE0BC
Rh2CpCD117KO1+uDLJAtu0gA471Wp/8TtzX0Oourk4nmfEeeau2bhUZJZlnHzH8wshUf7VrVgYuD
ptyZWGYmlZyXfmYZKp9MFBtenrIG2VqDPmXdB7l+YUpnETO+E2rvSHMqu8cn5jiJm1ensZ4GjMxm
2q4rMu/DVmFmMrPR4wceU7iBykKyhpYUQ5vlqTlmyQO26rbaLe7T2efVp6dNk0pQDZ+33x784uft
r18/O/jx7444JiDnxP/lKaTU0Hq9b6tT0nY2StAlB49s0QRlrD2gjr+yVUvq7OhgBkAL8ewzKwdC
kKah2phCWpmhqnnImyTodGTmwBmIx/v20paFgWEEvZEurJB1uTRCC6tlDatORX1k7IuNBHriA0ah
boLWW8PfWcrY4pr+I20+xjN11uCAeJoDaWNNwzSegkTbdN6rV58S53PNXxO9DQb+dnuJS1cW3Vdz
Dn8+PPXNM9Kx7bsRcQEpoj4bjk3Pg5hoYScOVOy5sxZmXxtaQJH8k8ZRc6oyNt3JkDFCQ3jsmnwQ
cFdQL769qBUh6hvYJU3XawJC0la/J0l2HDXjsY6ntcHtd4QaNcyBywiPAShdCHYUbayA3ZoYzC1O
sZEmG4/TdF9JOoQldaQWiFiOT0Zeetu611+zIechiZ2TnmZsM1qDFxhFoR0BHpNueOF9RnUw31h9
km1AtNABu6z/4rJyrY9HRUF+N2nnv3m+z2dqZpi8tQ2O4Bx9EPui1775XXof18Y3H8FWYw1h0cjA
J+IAtJUH0I6H/bSWvV8ySOc/QbF30o/zlmbYNn161bQ7K15j+1wToFg8e0DeNJ3X2H+1XRDdfdhR
RDbqLFej2AUMkPGuQoL3VNbFxgb5M//UQ85tJV5cw5mQ+e9n59RkHkYxdAjJeCidcJVGc+mSnC9C
0V1aVmXL5kUQL8ymjeShmX1sn2bkOnhuSKKgdIcqjfpA90Xb9nXq0ghWL3CduwaIEO4auqCyT/8V
MtMuILWBjKpqwciQ9i1pBhp11vGzHR9un4KyS1dfV/LButHmbWbg6wgXTuD8ezJK7Ql8gx8Mqv4n
h+iIQJemMQpMaJZiNGhkpHuR3SfsmCETnGvgcdo0a10NitG/EqY+2fVgoVSgA+OYvIIMTJ+0wGTo
6kv0kNh/4naNBXB5E/9ZnLKJVemPpeZgcfngbOI4CUDlHdK18tCyIgAPeK6tokVNsSocoxIJJl9p
xJwm/1JldXPnar3x5bZCLElBk5MPrA4dLohq8mkFsgdixzSyQYAkMI/4/d99XzHPkxV3vKA0i1Dg
OZn8tWPm19sSlk7jfAXKPumlJQDdghUk/Khnh0rf03Kl8VFxnN4VDJlsOGiLsz/uQGvBBxx402HM
/z7O82AuAzu0Cki7RmW5fCL/CJv/fmYoPVsD9jiFNuvOuJGlF8pftzds6bqcr2be0DMB4FZ0R0zH
0SjWPgt7k2Qi8P0i4FW2AXZyQLWPxTXvuwcENWApofEB7O2KPDOWRgHk7DSK7+QrW7M0S9t1/nVF
wUy9K2nOhjSyNBI8VfUanuzS2Z9/X1GvbuJyNHz8etoDrrTfmuWPXH8bkue1of8lPT4XNB/b2bFM
pEDReRb0PGq/vJ3GVlzjtY1SkpuoD7s0I/h+YWEYKnS2t7Vq6eeD9wG8N6DPvsaQdcvClhgBTqOp
RQkbz3vRusFkreWDlo4DDj4Q0hGXA9FKUaZRJmCmAbFrlHl7378z9E+WMe4108Koyu/bK1q4Jwj9
0dICzbUQxyobVmbIN8eWTKKisoM0HncARbnTRfvFAHYRKl9HnjdrGI8Lu0iA/YaIEDmVa8API0bC
vvb9BJPoG+2n14Kp8XB7VQtqAOhILGjucJrnPy/VLOdep1Hgl0eGnXzh1tEA8/iHJYB/EL3ucJOQ
ONGVG2lZ2ojO/jKJYnqX3PlixRhfbxH8IoBLoX8VOTtDLTWYgiKsJFofVYYTaImoQ88bXhKTr5it
+WeeBUMwW5ADDlg0t2Gcx1e7QAgHB6fpNkNU5mja56IYNujAr4NYlO6+MYdxRZ4aMP9PIHAm3Zlm
DZnCy5NBWXrQG5EMEQVlWAxwqdTYet0v6j501XOTCJCWTWFn7D56WsBg1qFqIBkBUYpaK2A9HlBi
j0NUuNOhKYvnNOXb2yLUYY/3lSFROEOXojqEjs3LlXmmdIE6J4aIFQDb0gLalqjVHsqyDFjRhX1R
BjTx0A/gBoSvDVC+p5vUg0R+30aO0kV1Si0S+x7pagKWiMjrnEdB003eeBvDKXZ0yO6ctC8Dv0Gd
xLK2gEURQdIAWcvh2pbkNHCr6k9FCf5zfVPXw4qFWVJloPvYINdDgv5qDE5rJQfsTt1FCab/Q25n
9n2aeug9iBt/JXZZ0mYw1MypU4TMVxMPmWexFiy+bZRZmxJU8P20Y8ZmkN9vH/W1dUHnlwtnEuD7
KNuo2pR6PaNaZraAXBLHkhmfDI2tpP+WNg2zqh5SPEjUAb/gUplSd2h0J+UdkLC3hpsFQ5uDYG9F
ZZfWcS5EsZLIWzeAkWdd5LOHwXxcG36bFV5VSTCHwZ1EpRzJc8Wp0PTOAKeP2UfxPM2V/hEsDSb6
VhLAGOgng0UfhrJ9v4PnIhX3goP3W1a60UdWZXxDLPDCrbWqw+Kmna1KueZdzuOSMqxKnx4N+65Y
S7atfN9RTr6Ke+Sb0P0fJcUfbv2q1iA4Fr+PBgXcRjC1XveV45K2RM+HaPDGMEO/SvFx6l+AfJ5J
UA4BdbQWzUvZEOXsMH0yPph4/+8ZQ52Q4Ie7rasJXsZ0u3ak2wOF5eSH8Vrpcv51qta6EIJhSrgQ
V/NfRtu4JK2tHsj99MAxn9A1PQL84YGz+EtqZW+5YW1u25PFRxGeEKqYeDeu2bdpQpy05T5k5ntf
fGfpE1BugjwhwUiTLe1e87o5kGZ/W+ySJqCJAb4sUjn4n5IRGx03NfRM7yObPadvQp7+3edn8Weu
PiA+DSC7Tbj+GBnt3sCPe/v7SyYSrhfwXhFy+fBfLr/f+T5GeifcdbP5SnvwhthA+JUrvVeLR3Mu
RfFXkETuDWlgk2JPsjemEXLkcWK/1HWjPZWTUaBHW8QBndJXNOymz6Yl+cpvWDonoBdjLh+YHPMY
8eVCSeFUUzc5fZSTIWA7W/vgUM77jToToA5VeoNbugkjPeq2m8zcmN7+r3TtXIRyWJqbUF0I3CrS
0a3Zapvqz21tWNkkXzkn5BJpmtdYQ+f+tH/G1t983kTnOoIKoD07irvfZLTTJlvAKh8ME47FaiVp
yXWZnSMLo45zCV15LF07R03Ol7iM6Wsiky338r1jHq1mrctrwbxhVmLm052ZA1Uv1RnRPVf3sJ56
/ETv9Gql8WPJep593lJeL8uc/mc90Y4K9HW2b03/2cnNrV7Jp8QGWxHap//i5DH4Dlwr0KMBZ/Hy
evgMnaxGAePpH2jL4fOttX1dR+OAJbHAOQ4gJvArq9lDfSrjhjl+FeWuHo4DKtfHvq6Peh8HaAMI
bq9mwaqhsjeT4SAcw3IUPWiradSGuK0jvyTbsRr2uikeimot4bNwXVAYBywB3EvArqjhgl6nZi87
WYMw5uhmL94HBxhmk3LxfeU61l7Tx1WP7w/82TZAcSwOt/dpyTAjnHMQzSF5geLkvJFnzwvq42IU
Q1UDNO8Ts4aZGBL9kU86S0KmPdYpynX1qyz45rZcc34VFf8A1RH0AiHOQKueao3j3JMW85s2ogMY
Rs0icEQR1HG2TcW3Jr6fkr0Rfx+cH3GVgf3pMHpZaGSfPQwwgKLTQA6dtRiNJ/8RTBz52ARV/UjW
JqaXlOjsN6oGvfXKoXP6ro2qdgvikdI9oMv89j6siVAMesosXjliaKOefQPbjVVnQat/+XcyFCVy
ZUPSxsIyUBRERpJbXTAUK5mBBYOF40RjD1IgwAq157+fqZEmZTYAkryNdJ6OT5Lr2jO6FaygtCeM
boD3ZiMG7YvkrPkbBT6XrDzrJmZPbKejbeSiD6ImB1I9+UW3TZkZZCRyu11eRVP6/faWLt37mXgR
eAAIK6/S1Cmrm8KwIZQUIIy9N6rft7+/8IwBugVDjDNmNICEZvln2zkOcPrM3qyijLUhrX+0loMB
tt1A/6WcWT3P5ICz2xsTYDpFhOx0J+DOA/X3Bl3JVi0pOfKUYGIBGw38c0XJKwtoe3U9VlHTh111
ZNMWzWy3N2xJ/5CAM4BIjKwN4BkvF6IBzqVpYzwuzAGKrPHJK5/zYSOar2l5pGvKvnT658IUjz/O
dKZPHoQRGVRAilmDp1t6Kc+/r5w+kTRPaI/vG9XJ568SoCft7xageMReyY8s6Rmm+8k8Rz4nSpXz
9xvQK8a+3kZW+ubSNizASZXZG6v5dft4lnYMXjeypEj14K1UVmRWQnijaNsIMIJB0OcfbHqY30lU
PqFgOhLiSPYo38+5TqbSz2Q0fDeNe7qGFbfw85Fmx1MwB/sOUbOtORQP7ASljNhD6vxwybcP7w7c
obnmhYl+dNIozgrtEFlWmS+AQ/mtBt2UnP5GABxVGyMV6FpX26PFzLtgTKaIBoIBAm0r2jVH6J0S
S3nP38et58a0eepBMcOewRzBWwcZ8N430C3YfK7j9puV1k9icEOXDkHbNw8xWoPQUXCvF95vicy1
JxCblxNQsf3QZM4d5c3vijhRmQ2nv9hj1K3/9/uI4t6miW4AINMaIrTtB3pVBWvzAEs6MqOywrWF
jUNS/tICkc51hKjkELmaG+RgMu/ylVOc1UDd4vfmUjjomNVW86VZjdH5vtGGyJkmI5R2/RlIcwcM
gQQuZnY26OHd3N6zBeuAxrh3AjSUmBCxXS6pNc2C+ZgwjuKmdzZtP/0cvRrDI01+FO34n9vClvbv
vXgCpoR5+EhRoMSs0rx3UKpxg0Y+fBRn/N1CQPUxzQTEeoBEz+LPXjoLM20Zab0+AtFMke1GbUPW
UppL22WauoPqAVimr/CnLavqPG6wIZLSeHZT4OWB0EZM7JMo16oki6JABYZWUN1EVlh5gbJW81pn
4pg7ISCUmOimy9iLJ7xD169hNiyeC97tuQ8YraCqaU1Qd4ilPg1RW7EAgCZsJVJbikBAYOUiBkBJ
2EDe7vJkfAIDEINhLMpLYgR6Pz4KvX40rOSA6Go6IiDZDUb+ZGPYWDL+F2YBnceAJgLODcpNit+a
l2xEg3UvImKeHPvTx7vAwOcyj+0i6QQZKvoIaLP0ho9yjFoNXcHpm06e4zUevqUDgsvtwu7gGbwa
3RiatgDOK8xC0jmbnxrqVbcv5pKunX9fca2qCdljX8f3zSY7Th2Pii5/G/PhxUczyG1Ri0uxZtBa
vIQge1BElVXPkmnKxsjW3ob8YK4xVyw4otZcaZpLwjNNl2JjaGwI3Wt93ND+wWzuLfrct3+hUGci
1HcGIMmNL3OIKHzwRqY88MLbe7R0HICGA2LkTP0Onbq8LqXUZqoXR4INY+fxJ2k+jf3hg4xs79Zy
xpyHhZk9qqtLnzu9EF0vo948mfWppftmrbtw6axh5TEJiO1y0VxwuQ6jkXWJMUQA9tEvgOYRn29v
01IdGeET7PFc/HNMtflDWK0+TKzWo8mt+fcRNM8bRtxkn9DaCvRuKrYobMm7bsqdzQhoN/QhN/Wp
Eb6xcn8WFjrPcCNURHMsejQV766oLIkxWHOKDIkst98FvFkJfuYjVxyDCwmKERN9O3qOgIS62bVN
mGifY+Mhh4uD+e38YdRXFmQsBFsX8hQVTDU0vMaZPUVD0oad/KZza+faT14eA/tzF6dpWMpPSSd3
fZFgtn9L0zZMnDjQ7X0yiH3BolJfaylauBaIYuA/g/TWA/2tssuuV5SEAr4iysCPwd3y0Dnf6xi4
0YJ9va1ZS+cJLx30CHh7weqiSIJe6TZGAJEibwZMlm4JpldvS1gwU1gKaNdQe7Gv0b1S32JV4sJX
STQvrM1Hpj3pTblyigvLwGjHfDMQ0WDQR1nGaLVwlloUMEX2xoJy+H57DWufV3QyE4WbuYwOaBxM
wnZfgk3t4wLgbIFKZHa5r5q7GjGA1rb0u6gFSAVwnv7l52d9O/MX3UxatK7w+SSVgf482GswrUsb
dP77lf1nlUPdCiPiEZ28QL5O2VoFfEGL0MmC2gR6w/GYqgesE6SoRpGOM8Wq8IKsuO/ESkltUQQQ
SRC6AkD5agZEglJxlDmCvqai+wJ2dRq35V/UjNCOA/+QEDShgXT+8iQkpSBQpYmIajtMgbfxFwd9
/nklbks6wuTka2NkJJsSTH1/cc3QHAIcpblLC8jml7+eDW6vj2YOB7OrNgb+v+JvLB0BSl0g7LRn
U6FmcNy0nNAJaouoGMIuARJJOFkr5mhJUwEBBZcMBI3I4Mw/4ewqYKAkzt1xQnrCNoItaiEf/76D
wBl4tLMpQiOd8n0vIf3gdCIyRdhrQZauaOnCc+Xg2Z3LM+iWAyX65fcREjqZYDjhOHmckPyurCa0
6KNX3mc82eRipaC+8BJdiFO2C/niSbRxPOJihz/1t3YIKudvdszEoDaw/t850S9XxIZmADINRHRs
N/H9/5H2nb2R60jXv4iAcvgqdXJU2+OJX4gJNkVliYr89c/RvO/udLOFFuzF7l0s4AtVMxWLVafO
WdMqWYgnHA0ZUwwDuTpEgOefb/tCS8eiHo92LbO9LznZp7EnXg0IqIDR3iMx5JRzdsdk6WxlWscr
qM3LDYc0G94zsG7iTai+1VOfmHScczUDf9X0YLTfjwM/N6AsUd61rU2JgWTQ02TcxePNe68mfB49
7nP2HpeTr7iUQtcRfULN9uiCiEtaXw17ZUdfHvpzA8b5AnV9DoovD4kZq9mN/bZJotHYf2QMUPZA
zn6u1SvX08Dj2msbD+ij+pGRyF5xi0sjQJoeTzHIpAA4qzh1YtntkPfgOM4tfj/2U4yyV8+RNxtX
MtwLhoCUwlaGbLILN6OsRdMAgW43ojvmWglJY77X8A863rfvni5ov4PYAA9LuBpXCRd8MIMXVqy3
xzZyRn9raGvJpYUzcWZAWY82MbTCykwYGNzN4NEgNlc21d9H3fkzYiaBRIIbvbA2MMyKiZ61cdP5
MJGUMUjknir7JRNv9vANLAcaNEtZWwdTm0IUPgu6qdlMtNlm78fVIWIBXkxHNnnGIymXARJQBZk8
kAKRegg8rw4dewVbsbAj8KKFcKXz17+pOATD7cTYda0bGZUZAGG3LUrj2c7eqVqJJ/Ssy47mBsQt
C8SA2tD5VpXVbpTbdqjndZiNaxykC3sCT2cT4pI6kMHImZ67ATCSiZj6iRflThWACDDMtJXK3ZIF
JObgxtDBCLSuYsHk/qARnfvRMAVz31f/fk+P0P3f9xVH5pKS2n6f+JE1hS2os7+++1SefV7ZTFxz
+2Fq8fkB6iR5EXLILn3AAhhB0MAAYDa8/fkS1KwdqsyWftRAyS7PAdB9p+TO330E6vT/Wpi380n0
1TRTOdQGLMRgLvuCZ/b1AVwGR7hjfdTM5hgSGV5limqjEoVHY3y+SR4mi6RBzX3QVhHnN/e6Q+OT
G936yJhOjSqzhiYCrRRN6kdjnQBmooWg37s+rKVDfmpBmbU2NZrJt2FBZjuWhBzade8PW1GDQdIY
jWqgtbnQpxpjcFEKlPCjyQQdpIbOgHcnGrAucMYgStShteSpd4pZIjrqqBsNYTm+tOzT9Sm6jFPP
P6+4+8oepA3mDTcqJj4Di2J7V9U3qff+E4LuV3BIoTEV86RW5jkzzWywchppZWjwR7v4eX0YCy7q
7PvKBi5lAaA6snuRNEOw7Znvfx/iRYMWAqR6kNi5wMdahcRNJBsaueNzEuTJ0/Wfv7BRzz6veMCE
IYtR9Pi8T4OuCzy5Md8fjZ5ZUCYo621ImnWwgOanbpu9vycI8zPTBoGSeM6pK4meHpmypHBbintO
C26sVFvZPwvbFOVURIlzT+2lqqvHiUaLsSHwf2BWKZi9ycviKFrImxtyJVhctAUMwXybohapPtZ1
h2eWKQaEu/4v0X23zU+98Z2swWGWdiwu7f9YURMaRkLcQeSwIsE16vQ+ytEfWHLcRzh08O14iSj+
dURjFPSfBhptnLwLvbYNr2/a5RH8+77iXacqtrXY62mUQPqL3ZnyAxcEqI3wgNIB48f2Ul6gAFuS
tEcbVFSQn178k2+u//6lQ3fyeZVZzxKWoEMK162Pd5n9i9m/DLISTS9NEaoayEuiIwGQCGWKRNZW
wuwrGmWgbNWl9sBK/eX6KGYHrcTrqFxCNBU9HJgqZ/4JJ5GBkbm1UcS+H9Up2v6ky8IckiN26e9d
g+2ArVwj0lw6HriGkFMEWAj/KKsy2p3NerAoRzoBHzQokz0zDc3iWK+p4SyO7J8htTYk8zHr+hGG
CH8G0W5cio3ZVgEZ/IjQNQe/PCqI9YE2ATVHda8ZDiknS8dmNtuts+0Pmbyb3D/Xl2pxNwAr+P9t
qBsOAExmM3c+MPQ7BTP1Kg35kgEE6ahgQ6wXLw/lPV1T1lGBPCbinQQpoaACgPb6EBbWBEKpiHfm
POxlw1NHzUQjWelEpvc5qQ91ToI4/gaW0sAuV0wtDAamTECScfQhXzev2MnGLrvUY03RO1H34Bmf
7O779ZEsLDgqwJgq4N4c9wL0JmqPsKRJ3AguYsPz33kBxu/h6Pdrcm9/96lyQp3Zf+EdC2gsLJ4P
xHBbM/OqwYnGvgRVtEzuoDt72znOJk7HX+MwaDeY18+GPWwGp9i+f5hoC0eSEGS+IBJU3m6syMC7
3sZu1I/FbWwd4ke/3LHcf7+jm+UukRueG/ovEtBog7CaroSZTt+zbdet7IXFOTz9vrIZ7GFECodi
tRqj2Kbj3hY3g3bUptuyrgKWQz+3O9Bi5QJduCDOBjUfhpMdKIVTJrTBoEjk+F+AUxu+XF+chdN0
ZkCJmpBwgx6FCQNjN4VaClwssl9xxQPgJ/H/X65bWzhQ0IAELs+C874UK0mchsa6gwNFeOSQHzVf
S6guDQfsM9DTRZrNR0fv+XyBFNMr0ZFNImyRoKKfbTYEtj3u9KzYpWm9uz6cpdU5taZsiTShXotX
K4mYoXdBxkBQwdK7xu9Wpm3JDkJOYFY9eL2L3GFexFTLqE2iqpE3XSXuOagq0mytfL80eYCvosEX
lzja8FTf7ZuDZA2GY/AsoOg8j5BnGdoAPV4rsfTCPgCcHDk0RCR48Kv+iDhDmgmLxMfJqpHOC1N/
xbUuzJjnz6RXoHQAGFtl+ez8zOWllfsRg/akHxTTVl9Tq1kaw6kJZfHdojZsXhVIGT3Fzn5YE2Bc
+DwItWYODxSiLpmUNFkTqys9L2pLedOUFZQQ1qj95zBJuRVQD0QlbeZCnRtVzw+LRGw79jFeTD7I
Bn3rc+U8lc7O9NHh+YOKR7ADvn/ZzwzOYz7xZryUo2+ZMNh+EywLcQesGFhYdrDHwjXNjO6QP5j/
fmKAIZNQaW0BohWQHJED5PaI+en6mV9aF+BeIUqDQh6AdPOknpjoh2QoBtMEUcitdAEsOVz//MIZ
9BELWHPEAX4LFVCJZ2UuWauz49gUZti1XlDH4wEqccSs5p5Y+XLd3tJw5jLB3D8I6hO1LFHroxiB
SYqPg3c3Qo5g5f5a/DzoVOZmPnhKVTEEVWc+Wl0TH133dWyTwF/5+UsLju/+9/vG+WoIPlXeRKv4
6OT5BLpbSBDSfjvpvVh5aa4ZUs5KWYCBps4xEFQeIeKRZ6HoV0yorJBzhnXO3QIejztyBrydD8aQ
jsddAZqgcmQ74Vb3eVofutHc5J5xnxVuBupRe4Nuwxos9e0x1n2keifQgFzfEqoKh/o71FdPwlhn
yp6yo+USEQkztcttZRpPvk+7DbLM6RZVjerOGhGEe639LWNOeyeHVgRVMxl/tHpNd2bJUZ1MzF+I
3cmZq1MmU7fExODy2qHXMWizFzJEjB2NmS4PvQSDXCk4LPQRzO2aqMnroIsGKmk+qCc2S0SThevg
YPhYefDn/AB+KXD1+tMIupDAqnqxd4eyCnWvZuDg9qvAKCFoILuuD+omHzeaqOoNZx3f4MVsbZKE
Z3eoXDU733p3Fxj6CVCoBgkTqjxQb1U2Dhssnks0UB1pMn3OcutTTYb3hjrnJtR3XYK3uN058Et2
DPriL8QJM/77+r67cH2KCeWdwGndJEOpMTBZgKpO/OnibuOCfod/4xB7v27r4jjPtiBqh0cq7omL
q89FOyXVWsGOpY5+zuLWmN5a+nbdxuJ4TmzMvvFkB1VA/dlm2bFjO5JNPvWBPvwqmyoQ/d0IRafr
xuZoQ73LXTx6Zug46NrV8kkL4Y2pGmbf4Q1PdjY8Z5JHzE43vl+tJCcv5m52UyemlHHpPXNS0ibx
sXZNBLw/Y4Au6Rq969LFMdeBAPsA4gq41PPJcyepsUFIGgmw9NvZoSzWYoU1C0r8Ruho0wrglajv
jv20Tbwv11dk7fuKA2mbNIkzB9/XXnNIn/crgcLa55WH26Q5ORi+8fmCoiQTWtXKc3ppQ50ugOJT
HJFoWu7pNBqcO5FN+9aikBx/yqw1aqSLY4LtBJ4UJOyBS0Ydax7oyTEpaFLlhkdpZNMH4t8MerLx
Oh2EwRG11iiMFm1hR4F9A6l8yECc2+LmqKHGYREMKn7wY/SCVRChBtVyqW8Nd6WmvDiDM5HsDAWG
sKwyg1WdaT5uSxKBlG9bQVO4sujXuCR/Blbvr++1RVN4UHtA0ILMQk3y8r7uCm5pqH1A9Nlk94aY
tga7z9D4/L8Zmn/IyWINNkcdTcKQkd1yNMtn7U1pt+G4ppiw5GN8oJrRHwFQ7UWLWWW1g+X3KBxI
Et9UefLAJvsgJrayRAvgfGCbT+woG2Lo8EqlfjcX1fyXOOU/B46Ouc7wt2YuHwg3wtIVUM4yd62m
7Vsz/3Z9Ppc2JNYNIqSIMQA/UO48ZpOsQDULT7C0D4pqCEgFiXDyOUP6t/h03dbf5K56R5waUwZb
OmNbGtBViljhdLvMshiiOfdPlXgd+L97vq+r1gnNmkNPxtTRmliAwO/gN7P7wo4KjB7s/gNgVFt3
Mso/PHa/Ej2/86iDoEyKe+oYeeBPmXFv6wBRNMjU7tqM2EGvgSehRBNZSBAqBrZs/U2OEDJIq4I9
O2lKbyAv69/lU+GEfg6+PUQ6kGVMBT00Gu0Q91r0MS4S8ENNun/ns/xnlY7NnQSAbgMynVk0DxTa
6ZgON3VhlY+T04stLVoj9HKHPjRp9jZ2HNreHbj17SFvQi1x+kfSiips0skNwGtCg6kQ7Y3RoRCG
9gFrGoM8u4NyRx/G/mSGJUVlmjkJ25YWyw9pz79NpI03UIDHD3bkL0TLTZDziUQUXLg7KS0/6MUQ
76FkifZscxzebO4Nm+vLerGF5lAGXUQOqiF4kv5tkjg5kmZfGEUjMoRNfv0bzActmO6nJxds+7Ju
Ql50K9f/xcWj2FPcmqONVEIvmx1dHm8tLw758JFAcG4GRySL1gDbPHcyRpUQp4oJUp7O18nXwja/
swGKltUzyLSuT96S4/QRY4A3DUmWC/Y0aAIUSUI8BAF9YMmnXdgbP65buPBk83QhnYakBAh6LnAt
JsWe7lrsCY8ch/4HqBnzbuVgL67IiQnlBiUeQCZClyTKoC4poV7+3lBDGYISi1kTirfcxvdBvXxX
Hq/Pz+KPR3lgbr2cH0LKdmoTi0ymT0mk8bgLZOY+EK9ZmaC/IpVnnk/Zs/MZOjkjkgoDddAEL9ox
H4LajYsdqn701ussVKnYgMquN2QBCtRVWObJtCs0o9mnGiSbbb3iv7Wq1Tcmz/2tLdN0gvqIv9bM
tLhP5rZTPPwxEWoixkCPiueCPf1IoH/LjB9Dbuxqja7c30tWIK0OboqZwPGCrtWcuAcmKgRAnk72
bLyxwUpluivRyJoR5fxKxmNrXldg0VgIItdfgo8/tTG+ub5z1syo2573stLqOSvufZ7SYykf8zX8
wrIJKEMCjzrDJJTN2eOpA8oIlBP6qk/CiXQHfeyToHp/Ew42qA70MbLic2+JGsBZJuA3rgVwibMf
7S+FvuKELtzc/HlIpKDwAkKyi/bfaiBgpungUfvJfzR9/cC4ecuneKMNVviBVQFIE07P9VGhVRYf
Ph00QtTBeda/O/Ef6h7id5Mpz6NBb52GYsVcRlJOc4w6eRsbDU5zuqd8YxlbVm0/MArkonW0paG1
TiVRqGvdGsFVRCJRJfHNxJpx7/Qj3RdiVchkfqgpvgntJjOcAZcEkkjKhGXeOBhtiU59vZs+pX5u
B13JvsmCf0LK5bWReKWMnr6mdLRoFYlfYJxn4K76OCnQryrttNWjqou3TNsnxRjY9ZeEbmt5J8G1
e30+F4IUiDtCOBoYETSgq9k026OM9CUUsGn5xgowK0DebUBbqOne1aBbvG5sPpUXMwpmihnxPB8p
5dRSbZqcLin0KC0GeueaeBNBECjbNTpYrSySgDLZtbdW7vDASly2uW59wWegAj2/LjGvl1V9sOI2
Q8oSPer1NtSMb03zTGOyMsTLajReLXgzIOxDwueSyoglVexzoeuRZzzF0gi64dYotYD1u8TdMLpF
EOCnv66PTFWURYQ08+ahhWkufUBXdB76yTXaUrxQsqy2I6tM6+3oluAyN0m85XWrHXJNQCE91z+n
Mm/6wG2k2PdtW4RStuLVa7xx4/BSf/SruAn8yu2CVHPavdHEzffeFO2nomlkYNZT+jDU6CDDLWU8
G7UsdjpDZKBNOTZqPfKnZnK+j1OdH0Z3NEJN6/od3hZ56IL0JNuUGS+3TqPFOyLTcStq9E8GYA9h
4QhXElFJnE9d44KiS6/WgFALSw+Mg4UkLGgqUKtVCqhxO1YeR5da1Lr5Q6ebOz3NHh0Z766vw4I3
P1uG+e8ny8BaU4uF1dpRAupaoe/iMnTAOYYX03U7S8OBj8V/QCUy8/Wc28k6yy/HRvci2zuU+l2J
oOkDQwFc85+J2U2dDKXCAyCHvha6LPQAslfOeBtPN+TP9XEszBcwYsj6gNtoLggrHjaRVZoOvPci
L/1k6YekniVssQ1XzuSC2zkzo8QjbR3LTstgJrPzDV64uvkaD5uxjqpqCvL6O6jAro/rsmAEFdvT
gSnnMTMIKUXZehHN/FC2XugmwN1Rvm39MqD5nTHtTOQVDP3XmG875+a6+aXtASmG+Sr+S56ubI+x
dlllkMyLam7fjbVzR7l4Gbw1jOSSq8ORAg3dXKS87C6Jm8lKXYJOnLQuQ38EZ5sISIzripSBE/80
0tvCsgN0UH5geCdmjfOtmafohE6Hxovc8qVv9kkc+mv9hYszeGJC2ZgcDY28kzX6Zlj525zSX/3I
t2O+VuxY2v+nE6hszC4XpaszTKA5fi2zQz0nOLT9YG7fP2HoEUABClgCECAo167L0cJRTYYbgQwj
qIznnr9k3hq/19JYoAUKp4HOsMvcgIbbwo1H4JWs3twWkx+a0gir/KfgK6OxFi2BeAScjohZwTt1
vv52aXZFojF0PYi83Y2J54aVlP1nM/fRlebw5ptrcbKjujYF7ciHnZYW8W2T2vXNJPKYBRgASCgI
MW8HDvHKglVV2Jlusq3sOL1Nmqy4dTiKmQOxjFCCaPq77ZRj6NSVFgAvN2y6UTi7pPZs6AVoQ8FA
Ypk0z20vndckK+u70c48CLfb6U5UFvIxLhjzREe9+zR2+nDyQaGYlO74qMuE30x+gitQdPyxnYDK
RbNCGVTCIQ9J060x9SztaxfHFZOGvXBB6Z5oibBB24KUPjqeyGvfobNyJXO7ZkLZ0zERvZtrM5TE
fzD156x9Lr2VCsj8CSWMRBM4yHlQVUURWGXysBIO/EfNacQhqZ2QJAk8l6+kVpYyExZo6UHWhWIz
2tqVBDAYDYQsHB8JKE/qEBKBfsohhERbDJ6E5ECa8lZk9k3Jkz3V0fE4+TcOabedS79mmbW/foAX
B4y829/kwKV20FCYWm+WGdKXsQ6CgyT7KsQayHlp3WZOMiiroKyuG4pXJW1TM6swgKi2Zyaqqt7V
nTUGkugrwcvCA+cvb9B/jq8SWViyIZIQOIp6+Az6c0vcN44ZdOK2kk9Dvrs+c4u+AnSGcHygT0TC
/txXlOk4OAhhnahPoAqTH/LyJw5ZMOjP1+0srRCisbkFBafqIkkEiE2TJMJyImmXYaz/8PO1d+GS
hRlUP+OP0OerVshyu0uSqWNeFIdNFwf+6ktwaQNYUFnyURDDDlCReTntUEksY0QNQFGkmyQ9aN4H
VuPUxLxaJ0Gl6acVsWYTQn9KoXaphTS5Z9/evxQQhsMeBrnTZcbGzpLJkokGOLD9TOgx2b7/8+jl
nOui+O9F7D0YkB01e4HtC5pIJ0Xr+7QSrs73l+rekNUCaGSmTLlIffdN6yaox9IISlRh1fd/gKa9
KYUXmDFeTE3VrqzKmj3lQLZ9rkEkFCU9knWPZmPtC9YdmIHSDfVvy7ZdA/DMwdO18SnhSEN9ZpJm
ohFtqwZkJLr+RGP31SpJsRdT4+94kzUB1Vm50dzmrSfFd/C0s4N0JzsqzXj8fH1FDWPJS5w+D1Vf
b2n6/8M0+L3J7+oqcXaGx7N9NtCvSDPKnYYqUUIa82E0Sb2Tk0lv2q6vtpLazq6IRbP17FpspN7X
QVeleDJZ9m8ThbB9NtXstpBut2kpinDEoPkWvQfWNua5jgZ5v0daqSGwVTn+d3soXcha+fkmFiWq
aAi49pmr8W01dU3QtFmzqQ2w8Ga1DonFDJW5wu/7u4yP/MZv/bEMGg/AXZdCYAJIjSbs+WTviqos
bltm+juLy2k31mOGtna7CMiIZj+BNvh9WmIbs0QMBwgwuwEKM/KzN7mIbPoh3Y8Ntw+JrtPQ0VCS
G0SrPVsuEq8SGXlQRAVupU2PGmXQUbDl5xz/1qPo/WIrXSn3Ire+u072S6QWvlIX4sCy5N7S8j3c
jbvvRqndCllXt8MwZqFZD0UwVib0YCTr7/mUENCIZFOYgQUm8Do2PUPULg6qjDVhUyV047gSf0B2
dVvEQCZBgrT8bBdxs+n0Utt0Tpnt0X9ghQTaniHw6e0jet+cPUTfnG3ngToeBJLjhjeAIzt99eKn
3qAHElfkFo/s3AiHtnNCgKBQFRUVEs2Msweo3vNNzUcZjMC8B5kpX+vJlXDNurYdSqMGzr1pgyJF
fAl8RffYF6W2tcYp20xmnG2N3OrvxMB1dGR1PX4k/dE1jvGZJr1+6zfu4IMNQJdfagBq021BTKCl
IYvjt2kR6IjAdxCxecv7fgzAmJm/sY78NIameJAZ4tvWL/hzNxEwxXfDEALC4Yal1WohkLPpN8/f
xfrtQD+NhecfCWgE94Whg4YkkyVwcK25YawGBhiKMu2m7KR9nxY8f8hjTYZ9V/nBJKp2YxR59Tk2
3PoovQybEVupuAGNMA+0YdTwxuWIYnWgfV3SGCjC9q6+07gGlGSTfrey9s1tmvzR6zozRG7ceLNq
5u2snLE9mp2H+xwdeBtiGulutMpqk7XFFICcT0RZDbAqMVi1K2rR3/IiS6G2JkWxdURHNi785Z2w
B+cWdRsMdMz5JtOy16Gh3b4fYv5EEs5DaC+zz6LSDBGYEwGQibFeu3HLdNrnVVMHJtPjWz0h/sHQ
Wjt0ZRxDjUb39qXQx02pD/22rhoLuBtBQ1kM8Q03RbXv5VvfGWGMfStQ6dmY4Hf4wOWAgoc9a89p
l2xR2tC7g1OWNCqdclZZ7epAFPEO//JbSdt7p1lTlVvyjTP6Z6baAZ+d+toaWWc2DMzpUT36B7MG
1rUcxaFsKLyCsYZwXQpy4G5mEBAO7AUNdTmZXokWcRpBMB715WoNIbf4fWS5bRvMIWDOU66erkmM
IuHATuUWtFcb/UlAuGJlhRbiqJmKAa8rZOZQCJn/fhLkuAWonX3BnSjN9hpIz5ItGd6f4DkzocRR
ABWlxJ5goit3XmEEBlQQi3fj2JCYc/EAwnWJvkRcj+fjyHCJ6GYMrWUf9FS3TbISBiwsBRZ4BmDN
DQ7Yyuef7w08mabUhpSzFzob590gQvx6VDCBYEN7DsDbxvnniabLKvdkcuS5CAYXie3p5XrYsDQA
5JIBgkQBD2NQ5ifXSezEE2ScBQubGJ3zu//t+8o+GvWqFa6D77tfE2s3kpU9tBD1oZvIRtsHaP2B
vFNSXBVrkDHnUBSpbP+W+1/QbpjIMWxdVAja3x8YyoktZapw2dmFLwU/jrvJ+qRpz9c/vzgUZJ4g
rYvXy0WNdvSI5zlTmRz7zH0C5gn/a/FyhwB9U1Qrq7JmS9m2vDCdakD8cjTR9hOOLPkmew2o6NbJ
QiMt7AAk4l+vD2/BobjIJyPDOj/LLwq3RJuY2U5JcowLkFPR+4mXt5x+v25kaTfPTw7whcNtYVOc
nxfqmpPWj35ytPxHOw+yNdzgPC9K0A+SScBJcXUBdaOmUwyfmwki/QRM8W4wIsBqtd86HbbUf39F
/cyQcvC9nnteVuHgm/ofz/tWQMebNi92uQK2WtgHZ2aU4wMqYL3ghQb/In+UQK1Vwg1ykJTZ7EkY
P6+vzcIGOLOlHB/igfg+1Y3k2FVHk+776siH/QdMAG7/F347ozvPl9+K49YyKix/yr+11jaZto62
so0XdwAq6ehyBsD/AjlqT7lTxFCxOPZpNoGbI0/iF8g8xs+14JDDNSttJRO5sKVnfUxcxX/VcNXO
CFe6tDGkSI6NtZXBYG0/MGUnn1cejVoHtQiNNslxMChaR5LHxNNuDFNbSXYuT9u/USj7mca9aAfW
JkchA4/+qPgurnaUriRN1qwo25lPCGx9WidHSW7t6oZYL6XAFgj/tylTNrJuYf1bHyvCQQRd1UAo
WvfC3103slR8w7ojSEbDFpymqlNXCsBpNQuuZqr0DI8FKIkYHMUosHBND12JaqbpbVLwX+RWHiZd
rm0sOL5NztJyZbzLO/DfL1G2CISgCStj/BKXbsxpS7SVoa59X9kbbRwDIunCCRk4rxsQ7l2fyUUf
B8JV3KwoZ16QxAxDSoxkwHKN4ilPH4zumaZHk99AFOojE3ViSYl1QKGkIwPQ4/Yhr+jHke+mgAID
3qzL85+RzNv/JCZvcuKggRqHyG9AEUQtKw1Tay00mB8PF1fcDDCZZeSRRVVWe+oJGDZ6rHae4aU/
hjH5JTu6nXsmBOuDLv8j3t2LPI8Llyq4iNDDiZv1fFyVEdsMqeb0mPWBaT8V1vsxoDPEwJ6hJaAA
V98y0BOPC5n66dHa110k0xVquSWvA5gMuql94GUuIKaViGt/ZAYEqu2fVhkOO9/YOfTl+i6+bCXA
JAETg1efh6IhkAbnk5SlAzXqCVbmnvbm05hsnOQuY+gD3BCgG4ZWBhMJW3MIrhteOp0IdNBbi7bk
y5oA6JJ1Ox0k7AKB/zI0KwH80ufBVwr61bk59YJ0mWYFBBGbITsCmjomO85/vfvnz1AmHP3ZgUHv
83zaJma30jM5P9Lu2fpe1ysYiYWff/Z55bQArFsMiY/PxxVk+PgmHrvN9QEshE2nFtSQs8yLVh8y
cBk41LoVjfZpHFAqtJs1L79ox/QQnANbhu4lxbkY4OIXhZXzoyaajfBeW2QtP4B3BcTrn43ZVZ84
sDzp3UJmeK21YxNYPcQweYVq5Pvf5KglAJ4HJm+IbqoqZlXj8AExOj/WNQIm8qKVh+tLsnDg8S6f
A0B7NqTq/DE3tlhGTfCE2hJguLe0rXcWuWvQ7PF+Qzh5oJwDhBMuRpmvxG7rsoP+4jFnUWy+ke6t
Hd3QmtZqNUsDOrWjxM1G4wKMIDEgU/9VZLcl/930G7dda3JfOiwzaBIPMzwALx7rWtew3JLIBQzG
tKF+DC7XtdTb4kgMgCPRWwiueLW+KPWs0Zx0io+gzmCBo1UHLyk+my45kGqNE3XpxEAU4L+2FI9s
TDVPG7yWcG0ZfuDXjKKATujGsKncXt8IS9EgOIJn/ltkMJ2LsibJEtbacQ9GE0R9PlKlILt49QS5
NYpyY8fxmyG07Qj3HVDX3/ZUe00tuvISWRzvyW9QPEQBSWtQFmO8vd47YVN4W5BBP/mJuZYdXtwn
J4aUbS+FTDxaanB5nnOPUFsLTeGRlSldNIJkxFwoBiZB7WguRJa3srXiI8Q6oe6yJl+09vn57yeu
znWmkTHqYCN6Gx15tQ9ca+DaAqgDxBog9FD2HnosOBUMfBE98Qf0k/F7fUQP0/Vdt3iYTowoY+gg
FKQPQxcftfpomj9jx9wbRh7qxqfrdhY3FkoBc617Lvsodsp4ym0x2/Hdm6ndo/gQ+CjfXTcyf0SJ
a5FVQ/ynAzgNwJ9ixOUe5HLrFHeP+QbwE9NWosClQeBdPPO24K1+oZ05QMdUZImHBS+2Zbbxyy30
Xz8whBMTyqLHRS6zNoMJv94ytnE31z+/PAIE/XOYh1tNOXYJaEkrNiFVXjkggIUGxtRu83Llib7w
vPAB3/uvEeWqKbUMaoEO0oB4jdniqPFbQu5JdUizn139q+1X4rO1Mc0/5+QYtmktWMJgrtReaMzB
sLG31wjlF3fWvyGpSceiHPNUA3AGmrw3qbsnK8uyMmNqtJETWUCgG8sy2ii1k/Ew8fFQa93Wy7oH
YeXPzWDtUFAOr++GeSEuzsvJqIzzmatqNKWIMYVZ8oOZXZDQo28ck2LYj6IO0Gpx3dzKQv3VUT9Z
KH+YOkfLMYlsIvuSyBgcKAZFTN2tRIdrhhQ/MHR0xP0JQ075h8ZPDiQGijW1+SXHebLJ1XYrlxl6
0+gxcnZsy/mhrh78OqjXcEiL+w7B1IzhsS47QRLGueOOKBgQSD3QNNm0H2ienLVX/mtBufF1YqI+
Dpjq0S2rYPiOfruPOOUTA4rLcaYm9TyCTdamUXHo16i/F9d6Jr+EygLuFVVgpXELpBwdgoDTsgI+
PtXT14K+P4WOOfpnY/4NJxuXZXnejh5EA3S/DIv+VdovottpEm/zt+tHZJ6MixN5YklZDdMVbLBL
hrzjsG1lE1RofTf0PkwAZBCx3F23try7/o1LWRo/aR2TCcwdcQ8OxGn4in+Zf+210SgXAfoj7Ewn
Hqpp+n1Cf3nJlxKc7H36+/ow/jYEXtoB7//cjor8ieLHuJdMk5zP+8jQcd/2ffnQmMA2NaNbhQa6
/7egBbDAmgNkywAhtLB3NPOH0UEIpCXlN0MbTMCHgIc06sR+you8vwE5yuvI8CyDLhv6gvzW3QPb
6m713q5CjyTTvBx6kKT1wAKPQ6lUOk2KxmnP3AofbAweereC3hJy5+TUPpQgRl2JRpZWD4UwkHUB
IIBHsBIqFBVJ7HxCSg3KOUi5p83KW2Bp9U6/r3jRDKSC1LTxfeF/AnhJi9807beTrpyttVEoZwvt
QR7EWor0OIhourfblUEsXXGng1AOFOvSJEcBFINo7wcQ/NbJawb+Wtbd4c1YkTVntzZnyokiU9W7
RgtzYxeCVLqkz/a0X70V1qwo5wryF5NO2zQ92pYIEvE9trxAlns3/XL9YK2tjRJZOW4XN1xgNF71
1oAYfVjj2LzU6QF3/MnyqDxxhTaDk8osPaauf2j7u9T/P9K+qzdyHun6FwlQDreSOjlN257kuREm
KkuURFHh17+HA3zPdNP8RNi7i529MKBqpmKx6tQ5t1py0pJPbf6r0OeINU+0/2kFp9HYW4Z2w1QU
nIqpFHnhDC9faVXgByQkWuY4zY7pim7B0/ZEyqwACg0uKjwfDIgzX18g3ThCbHydUf6og/OUtbdt
boadtkZFaX9/hykobfCcLdhLRThJ2qWd47EgP681OjjQTEPvcncdD/bYTGcfVP0KHy+9fy/sCUOr
nBztsBXsOeMUJiDSnsNsfLM6ELYJwD1Q7UNf5Gs0VNlSu9DRGHn2sxWis4s2hXajKvzLdruJdCIS
fuDxgET49SLNFZLUwPnkZ7v7UUButWE/tpdGOlUXBoRjC/qN1i16E3dK6h05L2sZuM9Olu62zcjH
gSQsaHF5DVtYkbyqetAcIeAq0FAEEKSKUFr1ff73i2ioz1e7XRLctuVnyFh6Kn4o6edxjYO+kst9
isWpIfNoDr5/FEXLLzY94IH6jum5+L4QLMyotpdUQ3W/XKOUPWIc/9v3hek354G4foYCtT/FQb1T
JZ2kroTrcYHrDF2TYr54dZjXgqkLBcL1l+ks0dwAae9+aVZdMU/S3YpUB9IpNs6dzn/IxTIHg5US
nEo8DAw3rAHYBlo8cqYp3p4u2XiAIgdtAWSCAUQU7hgyzlNS1hPAaZ7PoTY1uKFWJx4HU/EOMWQD
ssDbpgMBh0qhqDZuFYSY6QxP1WfskCXNR21AWz/TihoQfuCjWwg4lRmLm+wwVWs8BkvY1d59mcwH
UHkevHdQbiJJxRnGA0Dz4BeuJzhNAc9qfJSSl+n4Qqfj9rzKjtHl14VtbjVdz1iCK4d+tZbYUrEH
yCbz8vPCLrcXjfRpuQC8lO2bIV4aSE68bI9AtjNQB3eATQXSC8xK1/Oz+ks9TR1eXUFph+SjdzvW
0dyr6iKyAJGrQDjIV6HrXvT6ZavPlHo4T0lahqPzQME2Uh6n9okEAZDmKsytdFkuzAl3QO/28wJW
x+Js5J+QgjPo0/ak8UkRn0IA4IGRwwUI+lUdPMhct8wTPz2vuvXBGqclzhLUkgZruiHUjgMAs9Jk
fBmZar/JXq5gDuRCgej6Qor3erUmTdeKwAClJ27XfT3NsdWa+9n0jqZJn/sp2G2PU2VO8E6rWc8+
aWAuQ5McmeZ96WoxwK9QMV8+gEHhHV4KFF/oOQPdPFCofFkvnGHJCEih1xwc12bx0lklulFLwDa1
0BlVYouykwW0ru1hLmFNpFXJtX5yKBuyc+nGrDuAmA7dAtuTpzAhRt06CWyXepyJunkx2s9D+nMO
fm2b4BMi7kMOYuC6J2hMFZ0tLZ3aCVKUgZfuthy+ZipBOdkQ8OxFEpsToqF2er0gc57Vqe/k5bnp
kCGx51vbeCK+qtVUNoqL54ko+IZdhjy5zx9ayY8m/TqrXh/S7/u4x9Fi6qHTSkAuZJVnapPZAqvk
HGxA/U/biyA7JCDz/O/zwg1TD0HfmegVOaOZtHD25e++3CXGIc8Unvr1MIBdA8kuej04UZ3Ytp8t
QVWzFXgiBOqhjcQxU9zdr68CcEQAdAsBQdB5IrS9Xm3kIWYv82l1BkFAOOVfwVDY6zdzpXpnvN5V
hm6CzA+GgMF6deW0S4HypwcgDCEvbHnqrRvTUSQkZCZsG63tHAiFlC6fywtPYgNXOOk9y8+NRtG8
DLFTRZZdthiXBvgPuDAw2UtjtQ0MtDUNgfWmyqK4xAJeYWDvQT+BA0CPsBqF4TO6ZnV9vl3Ip376
uL1pJRMENCQKUYD7I/QUebOQ8p6CTtOw1tWA9FwD/ssqDBpVAfr1vY8NBVY2F289UFiJlTA37dy1
dLIKIN/HOtmhC+yxyh9n3P71cGPTNz8Krq0J177WuL3T+7BWHp2HXEUbI1kQCzofHHePDjSkIa+X
fDaDeu7SnJy1wg/nJ59OivOnMiD8fLRWopeLwoBfxIAOzeNue80l5/tqAEKo12izp68E32/I19m5
meqIzjeF8/x2K5CPgqwPOrPQ2S+cjLyYaRe0RXdGPpMcmXXq02NJjttGZFOFWB7OEP/ghhLWgvRG
YgS5R87Ozy74bJuftj8vOR34+f8+L6zEOOV6OxsuOZOKRe0Q1WPsJ2v0DiMurm5ooKBlSIwPPE9b
c2IX5OyNN30WhCPa+PNFkfiVjgSsdabOC8UIq643bevluZa1Znv2+mU+lnnFXuy8GD/ZUxfE2+OR
rQmIC00op+to2RO5FWrSOU6Rl+TclrdnU3tztRGonYuvCwOp3bVynRJfp85Nn5PQ0knYT28G18MI
YHXQZUZvCmjOr2erNKC9WBMsSZvO6HI7Lcu5ReusSjVUMlPATWCO4H3RXyOK+znakngeyH7Otv5I
mnP59oW4+rwQkGi4eLWhwucTnA9yVrkpyZYCMAMJC3AqmAg9+d8vrj5QtnleN1stEDNoA+4A/nZQ
pI2D1aCKyEpqyQFkFmkYbkq4Ah29qB2rWNsz9lxYgiPdYHk0gU1qe+PyVb2Oog3u0/8zw5frYkAJ
stMssWCmJJ+7fkYXVxCazodEv9W0s6XRaFp+bluUDizgKVBE7TZYKa4tdkPT0HS1sfRzHUI3Zmk/
aLXCD0s32YUNYfIgD6e3NbeR979ABR9T//f2ICTXCX9iAzcF/Uh0hAr7wNfcpqwgRHY2yd26PmnN
eMjH9qhPg2J9ZCO5NCQcfa8ufA0FSdCIRnmJJvpZFfhKlgPSRJwK0gVRCGKI6+VgXkVAhMOpn80X
3dtT62SrYGaSyXJw5BG6o3r+mngGNOczSlYMkm3Bs12Aot39Qb0uXKfd9qJI5urKjjBXIIII6nGA
HdudwrZ66VSEq69fO4ioufYc4Plck0W4Gps0X4Awg6JPYHY4KX5EUjMcBiMCfjK0+rcDd6/NCR4Z
JYmkbAhYp8vyS+/cB8luyA6NHW/PmoS6jr8TkAjnIA2w6Qg7gLaDrXdmBgkYA7T+fQQEzd6AqgUl
n2bvq4fugLL5mJD57TsbZhFM4tJBMC5CJ0sAqpAzIukZjBL1y1z8j5/nm+XCsa3mWAddUIJxvhyi
3OQkGQoPzVdbcJ1XAxB8wODoZRD0YPhFd1gVu+1By7/oGThPdkm0vUTSM+qgnQbde0hUiuh9RDFl
UaEK9qGq9SdDC7IT+HiHk9G8o/KCvXBhSXDOlteCvIJrj/g9WBmjiigiGekRhaNxQEYEZiXxTWSB
JHh0JnRp9D/1+ZATxV6WTRSejMhqQRzyNenyMvVtZpcA7c8pe6G03ZVWcIudrwgsZaO4NCP4AVpP
Nl0Z7w3QzBeW28/L+J7TAfCXjlsSwSuobK+3b+I5Qz82ND+n7e3SH+fD9o6SeTIzQPCN4BjJDjHY
G0araFvLyc6Nx9mGzbgvgrhob9osPxmW4jaWrso/Y2L3jK23JGhaDwjgtdxB2/kLVD1CNtm/t8ck
WxXk6aAabSBY9kTvDNYio608mGH05nehK067/OuYL6gTAwomtn/5KbHAdwKk9+LGA7vX3t6hw6nV
/31fuLzMmTZ4dwGubtOnwOsP4PWLQGWk8Iqypbi0Irwdodzod7aOUTjtx72WfXE9hQHZxgI3O9Rz
kcxGc4twZ+V6ztjQ4mh4JjhgeohiJPUT1edTEWi7DHV8hT3ZsoB6zEEmB2k1RErX52RqAmJ5Cc4J
wrXwYcRTcntTycYDYS98GfAnyGsL49FrvbJzdGWfZ3rjsnsfCgtoog/i/Ne2HdnCwCnyQJxfKmKR
yBnXyh7NDnb8ugjdMTuaGrn3nTdLlmH7ou0P/R+oByJ65fN5cS1q4E3r5w7zRe5K5of56ComTLog
IOUBWxsK7NBguzbQBqxGr/EMtEaf7XxIxBcq8n5ZOIkEBW/O4Y8IEX2wAoznLf4M39VrcTEl4Wg/
jlMWg5hIMRa5JcR66MlEcCwCBdLB8AefLoj3IIzj1SELS7A4za7ieleZMa+nbLWrMvU9mEkn4JEA
qOgAm2+H4eDPn7d3Gd+tYsgCxVYUfjjv/KvSPgHTnjmvlAewIbWOzrS3jTsQeLgjXvxR0itue0m7
KYKJC3vCLdYmEEEAS1V6XhAoN6h+W/0eZEBNmO8r0FzGOQBK7TsyDFdGxSPrdlmRAeZ6tqqIVLGm
EqqXHVUPeoycP91FhldwOQZ4Gy2jhZBlENznbImb7jbzVRrhKiN8z1ycU6YvblGB7OC8dh+Z10PX
6eQtqse/7KwijQjkNzrC0d0qzJQVmPNUenhctu4LZU+LfdzebtJBBB569JBjgHKOsLHHwDLbAOpT
59HKP4zzcuIIMQZ1oW0zkr42pDAgQM11SfA8c4XJ0haz88GfCDtEGyDVndykXbK3tPK8OnO0LBzl
Z0ctG0MI5URjMsVu9XYuzOvfIPg918ydonW67KwFe1+/XViqcEaym+hykMJZymwnD3qLN2tNt0X7
otnN3lvdGPo/oa0rbMk2BsDOeGxgfyNEFJ6E40w8MiUewnR6XMuTd9peMNm+QF8lFDPBZ/caJ8Nv
Wx+5rfTcGPXjNLv3mjk9DmhE2TYjHQVeAqA/1ZHlEllcuxVhuQEkExqFl2FfFpr3x+ydXPXSlDlV
kCxzkXKXA6WFlYfq1wzOOMTSvY2QrTUODTkFVRam4EfOnCl22ufRUcVZsjvj0qiwGzRq1tSkRnb2
OZ1mkwFT9NJlSZTpqr0gWyxkuvgA4SaAWrz2REOdNCDuAFpg8tv7TEPJLGjzKA/Gn29frQs7gVCp
Rq/0OloM/XtQCo7T2YgzFeOd9DoKwBaHVLoB5YvXK6XNiTms2XnW3Vuykuek9j80oxbqLD2DGO0j
uFUBQHPPZTnGWtHttkconUlkvhG84FABCXQ9k7rPlkQvE75m2QNqj2fIVx8S33rPBQWWZY9Dm1Bg
Ed0hSJ9mAOsmKFGTBWWuPzP97RFVYlIyGOxqcL0BSMJJMYTBtEXKbLOv0LFiQqnU0U7rMB20cj5t
z5lkn8OMC6lxhHugexYOVwpWzNoyMWf57KGYPYMmx41S7TEdf20bko4HBA+cowJS8yLCgJFsylsK
5gKzL04psw7UcCJzcBVVFolPQtANDAB4F7k+sTBttWGDyg5UgmfNP6bZQVWal47i3+dFcRczmwtq
Lnh+EQ1MtAsNfe8nMw3F9aCyIlwPDUBzaV6Cr2JwBkQmQaghAbY0qhhIlpkE4woIpqHHBKiEK9jR
enCszsi6novxS6BV+44lUWWTuHDWkIGZ3SifDbML7fxxey9Irtoru0LckrbB5DgUi+SgSTFrM3DS
fkraU7OC4jZTXR+yHWFhcCCcw05/9cJc2LxqHZu0Dyj3fKvqJhry6dPbxwPUHLrX8C+a1IVDNFJ3
Ml0b2ogG/dqP/U5HI0zwA2DVWKsULUOS8+qh1Y+/mJGH88Tz2nl9C8Bpl4KJBVG+D03MZLeO6F5c
31FC5k7UBZIMBGroXbz2pnZqIxffIpVRL8OuXI3jCDBN0Dm77bn7m4cW3kxXdoSbtnHpSNrUApRt
0e4TzYm6vt7P+nDIuyfwah4so4rsZIwYmudQdjoOPonmVoUt5n5h61cIfoMWEGoHQTBuR2qFNm2j
ukTFfL4t1y9BMoWlDmKl9Wl76HxkGzZF7FgxGDUgVwhsPHdApuAh9YtoHun92JsHp53OLlUkCiVH
wUOUAZ5VOMfXHEhTU3S0IWhNxw6LSzLEg+oBrLAgDmnsCotZNEAwk98DGRm69Pc75gywBsDUoCCB
l8/1rlxKi0zI8qRnowE/c7xADsyIg/JjNx2mdwC9UAz4Z4sP9uKNSKYA2p+Wnp6TZZdat171bM+K
TLfEE8IE0qkgVUIwIdaGZhOlhyxw8Aydbo1iX5X3IEOxP3jvKUJdGRJcLrP7NAFcBE+CgoX6OIaL
fi6Cx7y6a3R2U3tjBIWZqEg+by+XdD9cjE9YLm00Ujvh5VUreFwJNHp+bH9fNX/CEkHbvAWlFL7f
5zvPPPZuBLES9jt4O4MtB7DjfxzShmKacFN2Wq9BkLHG9LleevSX5DOZ7U85s2k4LdQ+FSDfC98+
NDytIOqMqxlrJ5ic9MYn3ozAOXCa9MFfgjTO4Cs5AX8XFWwN9sFUtn+2jUoiDw/3WACqL1D1vorS
+sE2B0iYwSiEW0n/AyXNH0mquMOkRpC4QgkBbwX8c32uBgNyZaCnT0Fi9YMGWljMn0Buq5g+2c4D
AyxvskHSDdfltRGnmak7LHhWJcUQzg4JVe822dbDbc+JH12E52Lw1PjeoAHYmJ3b0Jtv8+DW7lDh
+fL2eBbZHYAcIcUDkIr4pvFaYMzbosGbRn8p+puse3v3BJIQ/wyIzKVwcva06jXSHu6v3NuldWSV
4C4KzSqanXh7d0nXBE4bBX6MCBws12syltUQjDTFS1670Xa+r3jLyPYVOu9xr6Du9rroRkFUNTad
r33oXLAdLQTgfpCA3o1TouoBkUVhF5bEihuoCi2atkAO8P6jdXhkNY0gYR1WzttRpxBmgYwa2hkB
ExFfTXTRE5ctuIL8FHKF0H/xb9G03ijicVkgcmFFvLVrpwrGmueLPL96MS320I7O0bSd57T0j4h5
o6D8tb0TZEvloojFk18+nmrC6exM2vWLi+vIo4c6o2FqRpatmDvZIqElCBlLC9WYV6SF7tqWAJgB
d2GOa2joD7WBOM4bQt/YbQ9GZgjVC9Rj/ioFizEJ06qpmFsYShxyk7RpEma2dgAxbJy26zsKcggX
eIoFmwLqyoLzTAOXgc0CPXCtASkJDOjt/Ki8vPvPAB/tRdQToJ3aYTo6dSdHj1IoULB3uAFYAE2a
DZQ7tNWETNRK0kRrUxttfAXEPPQmVGwuyXoAngAUIRfuQ1+iMILUWSn1GcfPZ0sVUhzR1vQiL2W/
++H79tLLntAAc/IXGbYzKtfCu6Fei3JMXNQvE5bc+X372+nGKIPmDjq3jmm6nllf3ATE3tGWqdIE
kjfLpW3RC7nVnNtpC9sryjzWfFcDXzjpt1Sbdo3z0vV5ZE0KTyHx4DCJ1DXv2+GZ3+vNUSH3EqQV
Ur5dDr2e5TDrRbQ9oxLPAHp97A2k+zGn4mEamimYg6RH25HnQL4wDe3JiatAVaeVmkGTCJeiRrQj
5q5Ri5xzvVyRXrPcG2M0It9PjpkdKOJ72XyhaoJMP1eihnz89XwBGOK2GhdWsLzjkELiRhHlSDw3
7jpgr/8mvF49h+qOkQG7EoWYso6c7pCwI7jfmOuHLciAasdTrI4k6PGRjEReAO9IdHUKR9equ0Ef
GqvEM7mNlqJEJR18OubRy9Jj7+22t4L0cKFHhbfXohwIWpjr2Wtp0ndF0JVnvU1DDcqZWRWEGTPg
lqbQhOpPMEL68XftqJ5lfzt3hac5x2vyJEuAWq54rJEM9bLBBKcJMG7eLcBWVZj1vX1Lq3kGYaVe
x65FfJTB2jZKkNeEpNZYhsyZlhvfrUEm6DZ3Sd4XfUgzr3gCicOAzk032HWt/zvzFnIzTva8I4hf
FQGjbGNziDln0IOXFSOGxvRHxx9IiVuv/NjaCzBUNq6JVgWgkuVt0Jj2nyExaHDLlixgbivPnRvM
Yavnp6HL7zy8YNsPA2FHZGLv+qmJZ+iDQV9trznVaYDo6PYekR0woLeQjOd0geiTu94ibtOlDBRL
NVqw6WHKtGP2jsIjhFf+WTCvLXgzGdfRg4WqDQf9dlQJbsoWDBEQwkkf/8Gr6Pr7Vt9ZFY5bfR7r
9aavPvrobU/Nn++YJjwfbKDZQQQgcp0Rwyxry0/qs8M4bUlcqfA1MkcEDaX/DAh3bt7ZVkZKGAD6
ZT9W425aIAeG0/IH9aKbqdfrcKm1LN4elqwyjewCmi+5ziyKg4I/moF97vwiqCD10UZWEUSpCw6x
8reTNyH1bopkF7APrlvtve5XDojRtnnZ0l1aFzbfWLHGcRIPjW7kLumDXW2le39QgTy4lxN9EZSF
IMGF5yYYefmvuAjIgLf0oS2Q1sihDCFIYI6Q3D4lWQfSg8o8TcgLlLzibvs3q8m+NIt568/FfTum
v7dHKwurfJ9js3lDKlzj9e+glpaNddlgo3YgLbKDnuy0lJId+O3GMEutVnG0JbMLNnUu3wHIFu43
wftrTW3RIWgblJebCJjBKPeeDPbxzYOCe0fGA6wS+H+xPzjQm3peZlygQwGgE/CBIXUhnz4iMoUs
8rYtia+6siUMaC1np04Svzwb9d4OwtKMtr8vOYMYBigDeG4X+rBCLGqNaPBzZrQoFtZTbji7hNzR
6k9X3Y/1N+hCK6wZkvDz0pwYCyRjD3B2AnO++WiAWLs7GSDozap7Rx/Dcr7PF0iVfCc+co3LM02f
lnmOG6jQT99Z8qdx91rwZ3v80vn9N34xSWeN1srQYlydZ7ZfHw122v68Ynr/+qLLc2hBfbDXygr8
CFoUrI/UhzrkI2uf0uRzpX/bNibhOkHEeDEYYbN4jTEwN8hhDezry/q1T2/J8k3XfhP/dkhoqCW3
VTuECTWjtvhQ0RPKQmFjK+J92Rm8/BV8yi/G3BkIX3C1V2dteB5JWKXhquIBkLgVDJSnhFxe6vb4
tF+YWDwXiuoDVq10xp2zantHr45lYH4AavC4Pany0fwzJRyQEXKbjl7DlF7d1sUQLdAXUXGeSCJk
JBsAz0TdDIVuMbkJ6BrJGwfemvhQVnW/BZMfL3dVNKQv24OR7XbE4figjUY/tLBdz1s5e7jQfFx9
VbEnEOrcbX9etiyXnxfCnsymtDctjKMrjnkV6z5YbAF2OGxbka0IYEq4vnXe7SVWTrEpAmpRszyT
LNar09Qfu7dTySL7c2FC2F9VMKykbWGize24Su9bHsu/QzIbVtAYAeQ6OrF0setO79zFngwPD4Yw
9+7S6h1XB8dy4ebFYwipn+vF1vxiRPvrgmCbjOH8AG4OxUNSuhB4MwBziVfkq8ZLexwKp9MnPBvS
GoJFelSxO9tVeBNZuIYYEe2QeHajAim28eqGyZYmxSwR4t+NRn5qdWC+nTUiUGpDHg30nRpU2lPQ
cnbNc+82kRkkCnYF2cYGLQG0ikDX5uL8XE9lZ08tmaa6gsTdqO8h1ursIBhXH8saiqzUZc3z9haX
2kPUDQAoniegCLm2x+ygsXtS1eccM7ogM3Ng2VcUqratGLLbCQCH/8zwn3HhRnl7iBXMoHQAE+dN
DV1jP60fqjLbNbZ3m4FeUs/KuEF6KPPWG4uYJ9ZAgsBm3x1avFCzehhzsiOWe+92/kfFb+OuSIhg
0TGELnE0wIHUUMz28hSZqS9JdUbW96fbUYrIFR23IyQhb9ISXCOstMuw0xdImBrFnTt0B3CcM8Xu
ky7Exa8Q7jJDT1YTGs5wmAv04D+vehuugLMO9qd3DRfbmzfgYtWFw5rheiZW51RnaynuNSiN65Vx
sDJc2kVDIPSdPbiz/dR7y4eybj65iypQkQ/0P/si0q/KFnDGpLAfzM/W/JRaod5DMFKx42QeA4U1
3HIeP0ui687buuuoXTYYZRdZ9KFBH7We77fnUmVEcN6DDXlovcqbM3N+NPSosZ+rqXCtsgubE1Ki
Tgw4zas6azcsgZembn02UebXu7tFCyLdnY9addP1rmI8MogkIKz/rAnXKmihZrtrvPrsZd9Q2kGb
VhYhSR4yC13uRRalPSij6xvbvkdTr2LFZC7i0rZ17SJIZxO9NmG7GJ2wtp9ZkEVgywxdHL6h+ITa
nOJSkSXwrkYrHDkPOQA96/36nBhQ1x7AQKg/G3OzG8dHn7emdzvDhvrPmCmmWbZtHNcMOKWRjrZo
IafC+jb1qpUiZ4NmEt+6WarvxqiCCMs2DhL+2DPI3HCmkOvpnIg3kCWFx+3W/nl1gtu6MW6o7qKa
NXunPFFiOGRu9NIgH/WFix/AxN1OIHs/j/0+70KwX65WPPiHnLNWh8x8rNwjfQcOFQcDEtPAuQKo
LrLRLqB7MBYfGEGvqiOz+q7lz6WK5YrPlHg/8HCAl1TR6y8WuS13HSdwJABIrkXloTV3205E+nng
GfgVaJiv2oyCyk4H00XLVAsG5Jrcd8Nx24Bsu3HU6d/0FwoKwk6oXBrQNQdekzlPrD1pw1NSKKIW
2Rj+elow4BlIwnCff7H2tKVz4VsQRjGb25p98XJFlknmGxAM8fvqr5wl33sX30/m3GwzhiE0IFBu
fScmo/aIJBA6Odaz1bNdvdZP27P2tz1FXPZLm4IvLCowbXc5IMEQANhXTRmBYeiQtjqoQ8tdCc7S
FJn0sa5idG/t2y7bJ24eI+2MZDPeU35z7qo1yvE3n7Z3Nc3uQK9yahwSYzRRRrNfhV3ucnO8paCG
1uou9kd6aofg1kq8U2e7O71e4+0xSXeCBY/j4vWOnh9hmYBAX0FQytsl2Wlsd157qN9O3gtWDGRw
8TSC1wEq6XqlECUXjp8TdC6PMbJImqs4LdIr6sKAWJ410VWWMsCPz67jh451WsDY6dBq72qPlbcb
hkeq/exB3Kb7qtmTbsJ/QxMzjBbEutAgAXT1qEE7AQKK3sd0PpPhnLQ0qlQ0jdIjdWFN2H51Mrkm
BCGh20bZM82WmJWl6lklTeNcTqZw57ozQJdBjYJp4pbHZnBD1jth6fZhntsnF3yBXbN+BcTik212
+6L2HysHXVSOFWUz+NIn9/P2/lSNmf/94pizEjUpn9dvvRxM/RS1q1Vx50tPwMWs8r9fWGjnhKHT
BIfaGKZwSY4rfbJUwHXVPhFOmUu13PRGrFzRsiixPy4g4Uur01Kyfdn+NAJF3KSaNCGaGErqEC/B
gdDGWwvqKkWnSPbJyo0403jZg+vmb2X9etLSAjyoa4BlSU10wfZfk+IjEhZ68jAbjw178J0nbR3C
rvzEyJe66sKq3dlDEtkWDSt2aKuvRvuDzvumU5SvDT6Tr1z0xQ8TnE2+eHXaLfhhpfvA2iL20Q6Q
9md9OZnDEhMLgP32PJo/VvJLb76zbp8lf4rh1LCX7X37/zlH/2+GXgktg9WgMfIKXq9ajajT3IcZ
EMIwN5q9g9hnpXo4gIcotftYm+lhhSqijZ8Lot6jkeg3CGJ+bf8g6cRACM0BABAIAvH1wxbI35EF
TdLDMoYWPaGN4jhBVnBwFBe/9DxdGOJn4eI8rdMIMcYZzUa2udw0qH0PTX87KjnVZUcKeEx0x4Ng
DQAg4djOhZZkWYX7f3GcCF2DgztFxIE4I2RMpzw9VImq+Vu6ty5NCqd4XbK0X3t4+2pgUT7uA//b
jFw3DR7LXI9mHT0oZRbPw9c536MTKjK1eedOD0OLkD5QcdZLnyoQhXPARQss1yukhhFo0Fbl/VbN
+mUhB6h0h/V0HMkHh+UhI99t+nUuFQg1mWO5tCnMgGtmlcG4Y3GC/EjCbM2O27tUuqoXgxI8V9MO
ibGWGJQzkR1a2aKGvASuFq4DjQ37eUwP2/ZkTyKEkGDjtlCwfMW+SoexmL0Fu6gn+YF1czwlDopA
073LW2JKUzE8+fz9Z06MVCyTFaNtYgeBR40AN88Uw5GdPQ9M2DjfQCSB++T67DUlKNI9HU7HBIbY
YQcHHc55s9+eM/k5uLAihAjYy/Y4AjtxJgwVluXJdm+bujyAXWfunxv2ZBcfEvOusIzQIx8J+HmT
4Wmm+7o+bf8Q6Wa5+B18ti88DXg+TC2h+B1svas/B0XEhlC3dr1/53qqMatmVnA3w6ibEEiGrSz7
rlWPzPkF/5nnX8uFQFXyc+ec6XJwi29+d2AeCXlTMbR7t8crDXShyIYVRkIdwH5h4lfarFoL4qez
1Tzq9JO+DFFBj0XhhKBJjoIEQoSeHbruY6E6lzLwDBIHvIkLoBXoOAum/ZWsOUj60FxVTd2O2ob/
RNnyrXBIHYI24LfrdtVOz4xk77i0ABi7+JMvZv885s2PqRhUiZrXS2+iwI65AJwHDJUiawnUsKah
brgjcpbQyp/81T+krAtb+mgUn+1ZFcBxx3YdVlzbE5a/KL01HVrMfGc+NsnHbNKgTLRXK0a8dhCw
E6DdFDgurJWIDsoSRnMyAwlajBGoHRP/zQ7i+vuCg9B0WizgysaDxY/S6QmMmCpWgtcrY2CjoHXR
g1IHMHDCu9ybZq8eeKtkb/e7LtXPGaRqNbyP877cV30Zj0z1LpdIOl3bFEaF+7EPiMdTPrrzAJjb
jpXmrmr6na8ve42y2K6LD0M9fJ+L5Ki3eYxLLCY0v2OWGW+fUdXwhXPi+sxsJv5GsxcvhNRTlHP1
zh6S5NVu8o86+bJtT+qXLqZb8IGGxhqNmbjA9AE3MlgNIATzZ/Gq79tmVMMS9r/PskkvRv6i6I+N
FcTV+JlQ3C1JF6U6yqzwAtsGeZx+feCul1SINJymo9CZw02Zp81z0jW/6nk+ZUkbNguopm1iR2PD
diibHd9hFyUQ3UKPOQJLYfv6mjVV0OZAZi8b741qQLcZeYEc3q6uyltda055ucYee0eXbIDki2kh
6wdFCxFT13pA3RoNutrNoDzma3vqgNikQEoRx1HMrHTHXJjiS31xa7aZ0SZ2hsNiVcuOGdqTsY4x
K2oF1Oy1x8QCopfJc3T0F7+qItYzze1Oh5myoeGQ35oA0tS7XoXxeu0wr80I+6RZRpNoAcyYCf1e
avafovUUI5FuxYuR8BjycsKsNKmnFR4NBJ/3mZXdmWSsQm1xGOCVaEut+i9ruezaBULA25tRNjgY
RmsbvDZmUjh1KThl2TRA8cbpywj6E2HSKe4DmQVcN0jKARoNHWvBXU1kLAxmA+7tNSf6QIr/8fOC
dwp6rUDaCJ/X6m9L/j1RQbqkP59TvAKFg2egWBqnk4afv6KhAPQDD3na425+T2UGSI//TAhDQFdj
ZY0G4P22H+dOVLMoU82SbINdmni1zC3NR2dEPE2T2wBcch5hYYJqa72MkWGXv3GNftDSPtreXbIT
CvFaXoIHwSeIJYV9na5p32QrMn058qUr3VnW+DmYIFpZEMU+eG0KVQwEbOidAaAQ/7021UA5EnTl
EFjDFgTqNf/WIUYcEu+xbX033h6WJErmJRM8gCwL7MWmiNnQ8noNCi4LBJb3aF1/AfwSrksRau1h
mL7oBsExQhbOzXeFpsoRSAcKlk4XIXrAhWiuB+qNdDXthEAjyJ3QPQwUe6RPxDogdu6N0AWLksri
a3eO0QKqAWk2wEFNsXI4T0DLExPplm7SPoGKHNrWJVJwiqSOdFycmd9HaIoOA8FPJNOadBAqAcXe
Aj3i0el3lWHfVGNwZy4qOr/XxwEjurAlnDjX1dbA6XEXll4BRQbttqzNmC3BnvRJnNf1TqfdY18z
RZOvdIi4e/mOgcKtuG3W0iUu+EXQHjvacd/M6FZOpzDI6U3ZQYpue5PKVg3SXy7nRURdRMzGrclM
nLYBW5NJfgULMLw46Z6miGVee0fUP5EY+ku9qb/qTDL7xOiyASk/Z1lnpBs7lF07VbwvM2Lypgou
oII9KNyOnjkuk00RMLX+M/psQqdWMV3I5urSghCwTJNTJh5nyFlBxtS0wG4g+ssTa/f2JYHaFqDb
LlivX6mJpWaCZpgRNd01uem0U+OG86TwuFLXdGmD78GLUAKUcKneU0S1S1uEcwBhk891v8RucUgg
ZTqZ/0falS3JqWPbLyIChMTwCuRQY2a67LJdL4RHQExiFPD1d+Fzu0+mkkii3A+noyMqzE5JW1t7
XOsUts/j0HgG/Xh7cfMeXbrT8CDOFqecEsBEjWwyEZZws96InHqx/jXGuLGYUhSYe8BerOnF8qn9
u53KqWmtEdU9g0SRsI9dXu+qPgs4gPlWbtJCNupyacozFtsNuvxHCMrzXRV91Hnhu+XeIL/j+Hud
pUGVPUj6ivFRj5r3OYDgadf7Zndnxy+393jJgJztsdrFVILdDKTZKCTZeh17umQfSNHdp3W27Spy
d1vWynm6yjuTVJHjorMC9Rf32RgfUXhx9dQLkY22pq/22vDzmt665FJvk6aPaMkQ/k3uIU1+6aTG
OBkUVvzowGcdFkCeKebJjh+GPN1e6Kpo5eVJQKpDiJx3tQr08jM65RPxS7rH3sGLHn41pyfwvXiW
zP43c6A2yxgYFEtjDUt2203en4RxN3Qra5sv3Y1Lqc5aVsl/LiW8oteUkruojvc8Nryhy4LO1lZu
yrKl/u+NdBXjM7mDGVIHO9kbv4EW7439l9tntfRwn18Axcg4sca4W8OCaqblxRrwuFrAI/dJCxCS
+KHRnOeOtkfZ/UWX7mwCEG4iIYj1qe2aQ11yLc/gnZhOvEuN2JuMfNf0vS+L0p/ENiX3WZQEbb7l
5oMjV2qOi8cIfAgC/BHUYdS+9skwGjbkMECu/jyEgRWmfjm+WNrHEW3Bt3d4WdRceGXzBK3aqFlE
XPS9QKQgAVdI/LYMymgXWwFbqy4t2hfgpv6/INWWUTvRBz73bISAETJeRdl7c/tpHj0S+tsuP9xe
1kItCwd4Jk4xZxXLecqKmbrRfckKdDXmJdi2P1niXjd/NvZTzveyWgnrF831mUzFpkUl0B5KZM0A
fWzvKueRVMxr2ifmrviVi9fuTI5iwEYz1mNQ46K/gCED+FoNP29v3tpRzfLPfArKERtXBOuoh3rT
CeKZlb2xezcYASpUkzKIa3Qb3Ja5+LifrWn++5nMaHSdogBp9pFZ+xiU35mfm8FtEas6oZiroqKd
nuTYNzZNh8JJgqhgp8ZM7gFdGeSIJYWu79CcsDeGcUX2oiEDYBd6G+aWKDWmKjAkrQPxE4asaHy7
eIzQsQV6ovgl5P3WCb+X7ycmg/6jsAoEbhTnMTZ5uZ8yR2UVfWUgm4+MbZm732TOA+Tpft3e01kV
rh6cs6qJovKAgqS9U8BSZVz40v0m3s9nP6/j37KMsg5hlP1kRXg0Wy3/PEiQeFvR9/evAbH9/IzN
mAsqylQTA/3THW14som1KZHG15uV019S7nMJyi51o9bF6ejA9gEZw0WhhJpih7Lm7XUsmXKMxuqY
v3Ew7qP2R06dsHlbaDDlwBMhdbcZ5VctaryJmn7arLiLSwd/Lkx5mUvEhpw0EIZR/22dHDRnjU5x
UQKCTYz7Ij9w1ZTeVsKtM8eCc8FdL+/Q5Vd7tzdsTYJyLCLJ2rwaWHL86E6fuP16++tLrwF6AABc
i+K5CyCFyxsY2sB7jdATe2y8UtuP0kdBdVibc1gy1YDAJIj7keW/yrZOtLfAxQ1srCT/JXJcwSTx
ASXppagoFpFn8pV2jUUdc1DIQDyLkTU1G+VWkUxsCXkjFCus3oRBfe58KQ26G62vtzdw8XiQhJ0p
HOecv/KEl2iIZkOBZENlfGnR7/Pz9ucXzwej3Ejygp8GpBiX51OFppZlKT5vSbbR2iGYqA3g9sSv
5IqkpUMCMgM8STJDDKvOZIWqNel0vDukZ34jgTGoPRXlg6jlXOp6juP0LxQbtFcYGdcpODhU6I5u
dPoKYJ7IoBRB72W6f3vnyOKCkAT6Q1oxUwhdbp1bZmGYlzw98rHTMcKQoTYaTchGmgwVtEFOgUiA
ZocC32cDTe1vfQHsg5iF1SabJNIDUT/54Ac3drLhcqMB4M3DrK8AvskoD4klpDdFmLMNXeMnLccS
w3hCBAB+xqSS5g4oSJp6kGmd87UX4bSi4Utah+qbNfNXzA3MiiMieNsxC9DDRy0GQYoO1jXox1oZ
ZulBOBeieCLlkGnVlGEDYRmqlHsOEnbS/AsTfS5EMdGjXSdAo4AQzSuc7bA2t7q4UfDn0SoHn/4q
MW0WLjD84zoFaIfV3OsVA23JpPGVDpWlW0odAFnNpGQ2soGXqkbHmkZoLMTUp87v9Uzz8r7YYEzJ
mwRduTWLhwK4LIxAoTYGFKdLUbbTRJLFjB91Ksb9YGUl8HdD29Ntkexv36A/6Q3Vb0LjH9DNgTpt
AS/5UpaZ2VaaaRQTmC2GgNiEG5APtnlgtACTROxIx3PMYkD/XdhtmilEAm9onC/Y6q/62Ba+3tMy
aIB9dGdrPYXu9JOnM2EiC+fWz3iN6sDUNQDutLX8kiWgjE3qerzHJHXtRaje/QhHvQ8BLFXTQ5W1
X/V+jB/coc8DBNZ042QJpiVp5zw5KAT4U+zYxxzvvW+N5RegVQwfar2YdszsviAB8G3Ux/SDEWHS
kqPN6GF0rHTTYvgH4Etwrsf0uz5W0a6d+AyJgw6vYpyQYCHDSx/XHBzGHXkcbBZ6rZ4wDyxFzwD/
tvaytJnXyjLzMHeTeG2ffdXd8S0GzIqPGv60jdPXfPjoTKcS3YPAOtkB8GzcpnUHwpdi8uKQy0Ci
ewnkpk0P0KTRLyPmhyWYwWzD2Qk3z4OqwaSlWZqYi6ZIOpVmVvoNaZ17B21gfoU6yJaLsvobA4Aa
LJrqMJZ9jXjTldnUpT1CjgkoG6TO/Yl+LvsVU7b0WJ8Lmc34WUxVdhlpsijmaKnWfTAkv5LM3Uw5
6GRktMWJr9yfhQblmekNvLUE/Y+YM1LkZS3W2mYtP3LS9l6RhPLoxlp5V1pu+FBCqX0jHoeNrRH3
wej0+KWpUMvwhT7IJ0zDWluz4tn9gBBt10aZuRKdK/YKyQ1A78+tjOC+muk/lCvHQx41IwPkqu3F
Q+ihd3Nl/Yqp+kcAprrRrWih0Url1+r6MsSkH0iBOMZcS/Tu2k7kC7v0Ura7bT7UFOY/ojCTNoPi
opyvkqe4ZQjEFuBvoivT2Lt82A1x+CAcEWBqytO4DtMgT7VFv6Vtjq3VV2p3iqW8Ek8uFauLug68
cUN0tEbn68TIK4uBPAVYpZVlzn7EmZX8IwfDk7NOWXCf/gT0ZwpsdDmtR9Zphx6VNC8Sbu+VebqP
WvcTqbqTVduYkxrvrAFwaBp738vzj3BMUOI9gD9xZaJTPjkMFOjhYbCzLc++iTbdZOM3Pq3o5ZLa
uMCvc2eUU2Kr3mGCB6DDFFZ4qIoRhuqTq4O3yv5Aiy+3d3NJ/yHDAUwjoHQBp3V5aGLMRGM1aXgI
s42ZPqVrxJgL35/9TczmAYsKIYLiOOFGAAvaAFZBl39wvGK1JW9+6RVlwPeRCgA2w9yYodxf8Hgh
RRQm2qG1EgKN6E2/0MzofqqL6Kkz0z7Qm9zx4rht9uAANWDlBmePkn4SvHsj0dkCnwTMJAsxkARU
S1eQFFrZBPYT2J9uf171rmfFM+C3zywhGN+9CkxKWktzMM3wMLax2JDEAoEZc3ufFRP3ODL8X0ZZ
FAEBzu8O6JHCr/uQ70SiM28sw/hnq6fxdoDP7NsN+NCE0WU7U0xfnTpygtQIzS06J0YvL7VoA8y+
34nLHpKe/erSjj5NDZl7t5Ic4eooVy70gt3Ayv6QA2IDMWd5qYK0MoqE60540OwMpSVzE2X2CS72
ine1qIkww8DwxkTtFf4f6vFkQipROwDuDSTN3K9WBJAFw4SF/FcCm/9+ZphkJDKJ6oB2CAE7VqSV
N1BS+qUJL2livtMWD12jeTUpArBG7KjdHXvmPIzS3aMD685iaMWNa3DvySfQ/23SPNmjyreiR4ub
jVcdkcwf0BTFnTVYVfHIABR0L54sJyiNyKvWsoyKh/GPqoJ9DQlt7McVdFhWo8AtdEM7jN2HUP9U
ZFlAdNBuu2ybjx9u34vZe1DvPxixwWKCoUsAtCjhjJVSyYoki4A0h1Otfmjo84nTXZfsRo34Vvu+
6OnP0gxk0nDDMTyPNOrlEXPAaDdAONIOw/jM+b76eXs1iyqEmAbqCUAUPG1KYNM4Sdn0BJwscmDG
gxZaOjBzTbTfC3iEfJpyL29dcprKmj+GttPu6GRjDLgNvyAgj4KpM0OA7ZnZixVm4Y8hAwgyqvC9
J22thSPV2w+0rqKX2796SafAagUSUXSzXkP9VrKziMywKa3zKbIi3wSQUB1qm9tSFl7EmTvrP1LU
9AIbtTRFjV876AYUy+dvHejo1jJZi0LQTAoaGfRnXLWytA6rrKEoYCQa5gZAFUd3bCLDIKxzY+NU
wBq7vailqzJ3kdkzFBPDpPylPk1ZJOE1l9pBsziaJBDvu7+z9LmtQOetr1yVZVnoQpvHKuZ49lKW
aca525RYmxbnftxFnpF3QTlZeAs0z+7XaACWbibR/xU3//3MGma0JIJlWNqEuZHI2LkghbLd15ac
kpp4dbFi2BbFAbGfzYATM+7EpThTGi5vRKMdSLGrYlhQL3W9HWXokChXnvqFjcRjPFNeIGzAzLli
Q1mHALUy4Jt1sdxrUfLWh+ZOasmmbpKdyN5JKzrbnHNxquLXMskRJg14+SfMcz53+ZfbOrjwMF58
X9m5zG5ye7Tw/amEn+SBBfj291U8xH8WQJBPBWwa0t5q8sxudTBYFx0W0NCfxAb4u4csQQ/nZAMz
jTxnIvH0yRl2wH0hGCLW8x6EmRmcDft1kPKxwgxbqCcrgfCCxmBjAaA8tyTP5AuXGmONA9GTEh7V
FG57DQPD1b2GObYUGb4BbA9OvcZQvKg3ZwJnO3p2I4yR9ymyP+HB0fonlrr3RYF1u/CsxjGYtDW8
enWW6p99N5HL1lH/wYcVPUWaMizSSWLfe0wv2UX3ZE7FVm/erOyl9NDfNsqdCWBsMdFdSnDukVjD
TFjcYxOhElpG4byqNmcEB6tDtTmMSZBX0p67YdeLrdUeXPdztgYoNq9H8QUwCARQIETAgAJR02e1
wPhlOsdmnV4ENGMbx3iMhp8lTbwQdiB30Iy7Eqb9Ifu6kgnLjUAU44gw5MqZ9hj96co6PMTWh3JA
46NlBAmYsiaKqcT2ZA9fnHGn0djDv930nev1TeGJMfHBGe/PZd8Uc/OA4wdozVNq64GLXtDaoM/c
sXblsG/r2s8n028Y8YZwr0nic/pgVw+JPuKtiD2tPZRZ7unhzmHPfNS8SD4nyTcW7ll6Z5Fvmvt5
ZHdTdRcPcsUMqshqf/QL6gWTS9AADXyay7U3sUSw0SfhIRreGgChjIcCzWF2DFKJ6Yc1Fl5n7InV
HzX2XEjulRhabvJxQ4CKLSQosEAg29rO/ra1IUu3bP5JgGEHfC0Cz8tfFdJstIzccA9W9DSQNhhA
4QePPzVqv6rMzThp3mhsxfRQijeT4E3CnDqtvmr65DM2bSj/HqH/k6LFbRpOfesEtAB50rgd298h
f3RLGoTVWk7DXLLBmDBHHwz8PkQnylVtw8ruMF+Jrjf8moKLTQyVqaLfBaomxLjX5GtBWwR8n1vx
VOb2JjU3fZt7JN6Z+janfFvrum+wwgvDB0PLdln9PNkfRb/r6aEpT437Kul+Gt76NruzMOSECWTQ
me9FfHd791Ugw1knEOgbGPPAVCym5ZWFOM5UtMB5owcUcrw+ftaa+zx9GOsTg75z8dpWv2hyV0Rb
NDuvvDMLewi8eTjPc2HwGgqyqUdZ95FDD1Z47MSTON1e2oKXSwn4pJGZnfGmVW2nTdrHnajYgVv0
yR3iHQZQd3Jq/2YV5ryAOY9nqokfu0EJQlQ1OziEB2342BprnayL+3QmYf772TM0RN3UN03HDjo9
RazxuPn59k4tCQCSJWGIOdB4rgI7NtQqhqFl7ED63PPs5p1ML390DLPB6AIH4hPGlZQgzCyQQm+Q
1D3kjdfu8x9/8evPvq5sT103rtm1+LqoPhbkGfWf93uqQM1Htg3JnHktitl0u9Hso6KyDqKnT3To
DnxwPvFBfOQkDEawqA2syVdkLikv8h6Y6QaIFarOypbZkkgD7Jjs0PMGL2Jj1y9lP0SboqdrLX1X
onDx0Z8x56rw7AM8/FK9uIUMSFJ12Uk37+vi1QLk9Bq/9poIcimCYIgR7YlVdooLYER2xEw3dRdn
h5I4ayhvV68JVoPc5ZxcwGTc1fDSFJUFj2KI0mUUVKBSAPOh7YG8BLMU3PzZRcXutvpdRaCzQNRn
AMaMzqOrSrMhK2aGrkiB9fE5BgNL/K3GBUrWklVL60ILDSZs8N4Acnb++5kRAGMfyTvgPp+s0a23
bZxvBQD6HSF/IGbbs9b+fXtZS0eGnjOQ48wgbVfoz9VkSvAsWumpGYEDCMjVj01ED4LQ9xYhsH2Y
x0LuBA/QNfhzRnKE2tOUnsCM49UNvM0fVfv59lqunFpFhqJ+PEpiykGofUJ4+JPS6PMEqpzU7U+x
3f4gUfk89w6vPAvLMimYFqETwKxV3tUJRY+xHDByxYzEa+IXjH0FrfmGKgjtH0BrsiJu8bgw1fz/
4tS+XC0b+1gwMz3JPgpyBIZ6jwnsv1EKAEzAW4dtwpEpSthraZR2WZ2dMoCwFoN9YiPYMOVaznPp
SgFCEW18eI5A8qrsnQQrpWFyIU5pY8cfaDSxz7yKd333MQlhcm8rx6IwG6SEc68dUKsUSzuCkzJD
bqA8jXUdlBR1qTK5cyVYPrRi5ZCWRNku9g5diois1doHCKnNpMsbceoaWCP5OpYgYpl+IE64vaQl
3UOHEhgjYdMxM64cU87KLjVNrTxVGdpGtVSPfG1iW4cbPy3CX+CyPuotbVc28sqLwC0D5iLeyZkM
iv2pK59ZqFjjjW5zSG3Jo6E9uivR/9rn5809+7xIk67AeIs4VZ7kgb3265cu0PmvV/bM4mWjkRK/
3nkrKwRt/eBbK6ZubQXzsZ2tgLM666x5BVOy0Zqt+T9ukHprOK3zOsfnO32vPRtkd1up5n9+ETjj
eF2A0OqACQO6qZq416UR96DrEABNnHZlfj/Irci/8PJDMewZ2aE9bkXgwm3Bg4foZAaTQ3PSvJ1n
29XVg1l0vC5OhV41D0UbaeBkAoKjWxItiEa+htCxKA9dLwyPEYrVqtUZ6qlEY+8Aee6Wv6D2+atY
oyL4g5qpbCLeOvgmFroLUI1QtIyNRmJpfVyccivnmQd6G82XuFPA6PEdWxzrWNvwUvpa5n5qc21T
s+SQpSOL/bFJZXUkDCVDkRgAEXJJ97GcpuGhc+I08kgfiRccoTF5o5OZd5ADfi8BJGTR5/qjMFkS
iMrSN6JIgDqCf3IXFlR6VtMlD+guCf2hliCPqSx8S2gYlhOgCgbZbFQBMqqoY5x26VsROmyQNLWm
aVMgfYK2xGzIEINH7j7W9ekRAZ12NwgzDHBM/ACCx2JGfzSRvEbnhgdQ4BAgQFX+Jp3OOOiV8eaU
4VeRaEAo4XnbPqNnT99IzSZANneavvZymxbogHV+G2YfvpqaTjx3iEBtg6j/oyWa9EMmKD/pRuxi
jtBKkDua4voOINnOhmq1vrGAl/7NTQnpvS4CsRJmt4iPNiF2n2c26IYaNFMZQsuf82E0A1mm8rnO
cxvbI+vg9h1asAAm7gjMJOJeHXNJlyrN7X7ITMRXeDe7x195Y6xMHC2oMIaGLWS3EPZCxxRXnrUO
8LYYzU+YyvOS6c1InxJ532MDb69jwVgiSwkbgMo5HAE1IuJy6uqwTYpTNg6emz6KGvC2a3RRC5sF
HwARCZ5KBF0mudys2DBDqYs6P+XxXfhij2uZwGt7BghxTOSjdIfQVK0MliObGqMCZJcdfZJp6Jli
bXB4aQHgBANQM9IC1/kNVwg90eKiOCWVz7pXa62UuvJ9tXwt8mTMwx7fp+7G3SD/ePuQ1z6vKFPk
piHTR3zefjARt/Pg9udnU6eYQoqhPEAUzc1WV6awGTNMNaYiO01W5zeiuzPNA1x0WLw7XVvrxlha
y7kw5eI5MmN5iobn02g8ODAn5OX2YpYu3tyMhjQBOkGR67jUVZrmg+WgneDURpsybbyOYybOCN5J
JIYrh+oHigMoPs6EYmqo3setidJPjisxRYFpFAdas304kLfbq1m43hCDBp0/nOZMfaXgJ1Yao0l+
is3uhEKDJyXZCzZub4tZ8CiQVZkDdSjBDA12uWmROzW5qUf1adRAgul2wMTkG2o8xdPB4gAH7CXY
NVY4EhYUYT4iuPrI2QJnQXGSOLpDU0wj1af4qOXFpi7Lze1FLQlAjh29ZjgkwG4ompDbvHbssqxO
pkC+zmNrNZOFa8NmaHl4YvOlUZGlk9I107Ql4sRIkH/4MLzWQ7CGnrOgzejxRLVUB9AVmkGVNWDA
DjR9WShObja+9GIzJvwgO83xpvRvdmumi4RW43/ViAjcYLTiA1YzYOqlw38rOeCl00BrO0BQgKZx
DZs3NjiiQudQsTjzx2AY17ZqUcCMZ4dOCgzuqMeta7DwYKqrTygGVUGG/96vTnjPES/OA8xX0zOZ
Ubq2zGtskE32XRtvTePutoSlwz6XoDyzrV0ZtRP1iEqizItsEsRGtNH676Wz4jQsbRUwR1xQ4KJx
8apzN04m4K+DM+QUfavivStWrMni5+G+ox6Dtgy4JZfWBA30kT4CbfLUlK/gcSH2O8dx/hhfdHj+
V4ByK7hMRRebEEDznaHvwveNA8+fR80V+RtQ0MwD64o1pF2VU6vSxKlJ6t9mA+eeFO93eRAAANJ/
robAfigvupOJCa1KUpzMDh3N6HZbOeEFVbr4vqJKjaF3cZvh+zJu7lJNfkIOZ2uFyR5Zvvef9oUo
ZbfMoUGOKIaosfZ06Rmfbl+KhRfw4vOzsp3FnmU3kbLWcCnseg+7F6I6Jd9v+pA4xlikPROVXWET
aEmdx23klidqlSi1o61Hc0fh317H4okAmtXGVKGDuEN57nK700orLHEitNpMTfPWULrt2hyMmvn7
X1bkf9DgDc36w+dwuWXGYMfo6HXEiaeP075LV0KbxRM5+7xy+yy9iklnWfh8k97Z+qYxNrJOV2zh
gg25WIOyXYaV9wNy4eJU5Fsn28r97dNY+byj9JsiGpBVxm1xAh1cWq4TXiydNlImJpBPZtw2NT0L
pEORxiVUqir65HloyC8tCTFzDRa8O2rKaeVxnbdc8eDhfwCCEHqM1jvVYpXN2A8mIs2TzArjaWrt
GNxcPUagxs72DTxWARDBnbfMTMhar9qCNpjIC6EUArppeFnKQTVg7+X5UBWnkeZ+1u7rbB+hSe72
cS0JgUF2gb6JJij0qF1qdJa7WQ1mt+KU1r9y8RbK51B8vi1iYQvR8PCvCGUdTmpk+CNEiOSbZSZ3
mbtzQtcfACsKgvEufncpc253x1yPicZ74AmoOOBxPjkF0RC4g3zFayfq0yb3tLwP6v4g4h8af/+F
gjriScbDP7fgKusb6QjIF1QmTiPzMLgQ2ONf+Nso7oN2E6DmmGJUQyItdKRlxlV5YuE20n7JNZDP
hTt78X3lTeOCpm0xlDDTqemR4RdQXm+rwJIAUM8B/hC+EaZkZi08e2q6lpOy0zV+sk0fjCrZmtuy
pMVzQhMjI0jbwru4/D7SaQbaliZ+Sl0/7O80bVOZK3ZtTYTiV4A7udDdaOAnCQhwp5Mno6sOSWXv
bu/Ukhi4wvOQKnq3EDEqKxFWotsobcxBtgvr3O7yNYjBNRHKlY87lwxuLFGN7Cexc8qmQaMduNfT
BrPK/9tqlKtRhWA/GqoxPeHcjvYfKsW7aQ1MYuFFQGsVOvr/lJxsFUyi6h13qnukVZpiw839ZHkg
UAy/317JkgafC1HORQwIhyOXpKfRcn+CiHL0QkOunP2SDPjHDtjAkQmED3559mSYjIIZPDsRBj5Q
oK2ufH/e7Yu3DP43GroJZUgM4P1UVLgIKYZl4DYf6dT5YKH3ErRXatPXvD119AM4ZYNx+HF72650
bRY5A1MZyBHOxZXLJUk76e0qZs7RKR5ourPqu+ydWGUIhC5EqLQSVdvIXIAQ7xhx/t3tjJdad+eJ
Wnul9DSf8NXuIfGF+hAyYEhsXy6F5QkVKaKao0zED5MJ0OaksY9Y6pfBMe0XCqqvnNfVwzmvbEbK
AID0AiinQMqVOFPvHEM7HDZu346BGzrJxox57uttq2+ioRLBSIFWcPvYltaKBAwKU8hXQF0UTQmz
KhzJQONTOAFFyR/ioGU7eKJ2tjJqcKXyWCISikh/Yw7VABPb5aYmEzyuBCidpxqjE8bvcQ1Jfen7
cGpAbwLfBj0YyqFNfauHvajjE3F8aT5QtuKxL34fk7ogFUJqFOnEy99fOKypszGJT7R80LLAXevO
vrJtFBg5cD0BzYI+v6tRDK6jqtRXkX3s+wEcD7o3AEirGE7tsBI2LwrCC4rMBWL0q8J232q1UfXS
OoYgRSgNfqcP011HHzEmdVu1FnYMzTAU41FohcH0sbJjCauoXuotO3bc8kTruRgguC1hweagEAFM
bHRdWjNB0OWZ1BEr5cQJO1Imj5WZfpRa/bHNyvfGgjga4JYgEY4pAjRbK6qLthfgHWMG9MjlQ23e
kTXPfGmj5lw7oFjmmQ6VyjOpjLxohoQde8Csj7uyfbm9TQvWBbAO/35fOQgepYKwCd/X5aZ8y0FS
0dR84zioRqKgir6r2+IWl4NhC9x1C51WaiK8JVY6OdylR7oLo32RrthKdaJ/fgaQLobLhHmveb5H
WY42lbkQGFw6GlM+QxFO7legfaGmQ6v+Piphwmxp1Y9OkTpHMy90P8EUza4sp2TndA4mD2oTMzqu
NTy6sni3HzT/uDk8wI4jT/un0/rM/wUEQaVjzpMeI+m8aJW+Z1FZBrYWMv/2Li8YblRPZpBxmKS5
W+9S9/NM5yK0CnrEkLEHIR7LKr9O+sBIdjZ6d29LWzIaYDvEVQZaHKY3lWdiypDMycecHol2JHUR
mIBzcuinaa3ytKSqjNnwjFDOQCSsWHHHKUAtHVcMBBEvsY0Oc/1p0j+l9LHUHjrt6+1FLZkPBrs0
l7jQ6ay+fSJOS6tyM3Zkkex9TQcTKUs6K7Aqew2daOlOnItS4i4n1C0ClACYkOGFig8IkldM4aI6
oHaNNgw8sVc+C1h2ekfWuHQycypQio1JkAnQAXLb4Ju+Z/ZjDMLnlau4KBS4LWgAwXgNYEMuddDK
sw500S7sr06CMIs2Kd0k1Hlsiw8x/3H7sJY0Yy7fzBg4eFRU358R0RRp47BjQYrfNBZ+AS6HvjZe
qdN+w+z5R4xFrOUXlhQEHrozzyyidVnNQGmkxXR0Dm0sY+lX+dEge9N+J93pH3OG8WEKdUc8e8Xw
V4R5EaHrlh6b4lmA0w5ooLd3bnEVFDly1MDg4Kn2uAOyjjlENj0KAmjhLaZHEnd7W8RCvIFGkH9F
zOp/ZvW4kdT2hNwWCGKFN+aapyV20De/e/u5B/3kFO3c4cttkdezyrC08+XVUXGFE6DWPkXSNV3u
4hlAdN0epqGP75M4tXbUqGjARIl+ISsavIlPuj/1VvNQO13zXJcj8eOU/xK2GI5pFDRWvC3rUvg8
Cu1d2HTIwMcmmnt6x2nXwP2WLgyuIvJVLt4GhEmX+0RZb9a2nH/zgKKU15p71/Zj2+vpir1esjdo
fkcZGoPw19427Xkh0xj2Gv1OHs9p7qGEvJaLWVwNvFWQbc6kx6qDR3S0rtlVR4+T/nkksDo25suq
76QWHvhKdrfPe3lFs8OKrmA07SkvEMnsztblRI/6dHDsu+Hd4ztQJ2TLEQVZGFa8AkNtsjiPNCDX
HzWRfKrRNZXp/YqNXnpEz0XMJu7slsTxoLcahpOOaU0mz+21bWzBWMKF3UQAubq9Xyqw7B+7AlVD
yw5BXwp6jy6loWM2CyNU3o9RE1mAas4CU2sfYl5sZGe+aZn5BEyjDSmS124qVnpDF1cKs4mwFe4J
zutStphyzZC1bmP2LkErYGs6ADOEA11SQ25ZNlYrj8OSiUP/CAYKdFgZ5LcVeYy2LcqBkKcbaIvD
OPRIPO6+E13uz5biUgGDDzkodELNOnp2gEiemwbgauyjVR1D7Sk73T6yJRWfB5eQD0R6GVWIy88P
lWnHGUazjnTcVUER3d3+PJkdYyWvAefg3+8ru2RMjZ3OOMrHLGcZ82jN82M1jdYBLTIU8/8gm9hV
mt6VPqACvjShzhHm5iHQG2LNB1MX5vpIHm/t1JZ+agAijuqy/2LVNT+N3dD6cRmm94BGBKBIhRFq
0xXO1zKLw5V1LJkdF8y7c3ILMEhqFTCy8zKCUOfYubmfTqaHDn4RZ97gRPeUuyv3aEmVgfQ0BzOo
w191wJiE64DPGp2jKPfUfR0fEmTt3p1yRvl6ht2bk2f4f2rGyRW1YQhSOKCdBDA42od6HA9fuZQL
l+RCiHIpdQw79IB3dI4kzgHcsUO9a5u7+9tKtqDDjj4HsvAKUaBV04C5VTikEa4NlPj+0+g2Acvi
Nc6NFRlqHjAEqifam4H+NxThS9SOj046fbq9jHkvrq4KCGVmKBSAyqrLIFFD3CSunGMjN3kR6Hf5
Fw2d+o0fhitx3JJ+Yaf+I0ldDNe4E4OAzzm6lXaKQ+slZGIfTeaBk3eCy/5jvs5EKS+CbYZanObC
OeIGodOZBZMj0FeL7PD4/fb2LZwQ3uh/F6WEO0ZBBjC44oqOLEgAobo25Le4aQjZ4HQgeLuC9RqL
vjKBJQsTwNl9BTQ73d50LXsaIm3FeV5UhDNJqk22ElMf5pvZtN+KAjPF7g+HDkHFJs9sfvK1FPfi
xp2JU0y0E8ZlUtDMOWYW8TLAaPFo5YIuWAHgIfy7dfOCz94wpof56I6wAmW6H60tkZ+ztYdmbRFz
tHAmIuIjr2UDEbn8YLffKd3d1q6VJag1QJid3gYpOkyy+2lgb3pCZzDOFWftepQcDuHZRtnKbcmr
2qmbsUQOqRkQIYhPlE5fuFM/9qXxojvtC3WqXyLUdphF2FCwN5Sk3/zNQufEPCDDrKtMVyajonXI
YB8F+G84KpCRG32dsQv+NzHzeZ6fVxqbtNFG+9i63WPqkh8YYtlijGPlKi0eG2Y9QdFlUKAjKGph
uIMgjtbZ4Dr9XCZvIvqdJSupx0W7wJA2coAx5iJLf7kSHttAisUQ/jHWnlhZeRYDjDH/SLKPt3fs
GutyVo4zQcotQu9cK6nQ7GM4/h9pV7Ykp65sv4gIECDgFaixu6ur2+7BfiE8ghjFIED6+rvwvXFO
NUUUYd/YjtgP3pssTalU5sq1GtC1joHrRkHbP9Ya84l8i4unTjg+6I4Oco0vZ3EaJ2gA6t/2Nbs6
TYxMcMbccxk9qOLAwHW+hnxbPMAXJmYbgmQGZRBrhNNrJnn1pP5bcOCf2UPOEtkcgB2uniY5CGbj
2MFOiJwvPO3fCHjD/mWFAOiZrExI0ykYvtjUdptww8wJPcf6lzhORvB4113QgqwNIsWgt9NNBKjd
EwgHD73qtqPKXm//gsW9iIAL45su93k/Q04YYlg7dc6i9ms7pO8g8cWf20amM3MVp1wYmTmpiOul
o1kwMhCdJ6He8++dZpVvVecMz5qni2+liodNKtvOZ2mkVkLKxVw8/JM90esA8THPkEHoGrnmgjtn
Y6THpMp2Tm+ANgJ6nqT5jF5O8CvJHzxOfwLieKAOe0rz/uhCaKon/bEQ7u/b07E85+hGA0O/PuHK
Py76MMRqYrylyOgW+RlvNfdRT1v53CaetYsJX0saLD1FQOiI5zX+gER/dlA0CTzKqGfO2c2PDJpL
dYhCsQWqk3zl1l5aZ7gzoBGBsZy6TD4OLM3KMsePoGeCyMoHG/02ty3hp9DrUL3SN5JU29gQ+2Q0
nm9P6dIQwTgPZ4rVJSg3fLQcey7TG4W6ZFd+7awfvH2got5Sby/tlfthyetcWpoFjSm0N2ktNXrO
CvBCBcoJb49kLqH3J/71QLSMqsnEoT8P6vUoVyoXBj07OS+4X2iQbDdkU28a1vJvKqnRwuxm6OfT
282Q6PmRF0l+P9hTi/PQ94cuTeS+ZiYPpCbpps7XFL6WXPvFD5y/BWiSapQIrLI002NX4R1etqB0
+gfve2lltqJJZmQaUmEoABeoNYYQs7w9z4ujmNiPpn+QyJjd83lr6RFabRxQTrtfWys6RrR6j7q1
BNfixgSjt4Uu96loPhtG7gqHahTBkWdXIdrQg4TLU0OjH0Y5vJsNX6PiWNyeF/Zm29PpPLvTRgP5
NKWHUJo4RfU/wEDQzAPOGiDm0VA5r+mhPNBNnVIUGJogjcK23oKVDtBa0tyZa0+oxVW6sDW50ov7
sZcmA1kAXCXPXJ9W36iBLoO1SH3JHwNwiqOGjO2CUELmRkXMkDDT+AEswP5YNvs61Xyzzw//sOnA
X4W5Q7bmSiehUN0gC3twzpU5/uASFUrlfEIguvt/mZlf6rbnpmPdwIxhyXNtsT1yyRuTrsWXi3vN
gTILgFSIXeb3CiuzsWEm8EBGNP6K8+qe5NYKqGHx+FyYmF2VdVcaxAGi7mz0PgE9cLbRtPtmDPha
SXdhDyAjhDAPYsfQqJy3X1GIwQqrwWswT15I+do5n7rylX26vS4LE4a0GYrTgLuhyDXn+YYMk0in
rrzziNGYAfl7lwnWLWcqEeAQgjnp42GJYxT13b6BYx6hExFWazx+C9f7h+/PfEttVAMHCISee15t
S6e469vheSyLsDfpg+aqby7JvqAtd+XGXVoaQFpcRC/AtVhzmpUewgcDqmL0TFMGghBkNLaoFtfW
y+3FWdhqE8sCUPz0T3/s9PcXroYZWVS3PKXIB+gH5HSgfoHsuSHF1ky6van4Cn5v6aKf/A0IeKBA
hW62+d5OMh39fdV0w5Fni7wBCx7f01yFtUMTcELHybHLE7AkekIP0sKApm62jUCaAd67XP8mMr04
QK9hLW+54HJR3sVxRh4ZEz6ngID6GaQ7ABo5Ewpu5S+jBq5iFP/+YbIpkuOIRnHgvNntm6SQQAP+
hJ4NG+QBsZnvlJ6/qBLSq1F9tFFyvG1vcev+xx4oqj4uLq/dSqUcd1acIbAPXdH5PAtSJ5BQrmV9
0KgVT7901CFZha4vFJYAGpw9vQvkz1nnjAgTnRCd3OXz7fGsfX42f2OXOaWu4/O2eB+PuvMvn0fN
AmwZwJ2g7v9xutyy6hs0hOMsOHdedUJh9h9+/sX3Z2dtQCQr2wjfzw/E2NZse/vzS6tt4hGC9lDU
fdGm8PHny9rWUrw37HObF52P91XIVPsFIkmbcujBoaH9MtzMDrR+LWhdclWXhqdlu/Ah3uAhDUck
4B88DYZMBL3NA4v8GNw1BqWlDQDMygTNBiT3KpLIysGiwLXYCMJeU/3J292ewZXPzyOIoS7KgdT4
fKpnwGsBwv73QFWXgozjD80EXPtsiSiEgnopBvNsOY0btACV7myZdStWltYD/hV9zgCEoeV9ZqVL
YjwKuWaeSbHL1Xao96Tdr/YjL1qBqAWA5QDHXm03A90XRt5X5MwhxDSazsFFI5E/QkMKdaw19zw5
jlkuBeUEwJRxEwLKPgdnpMBaj5rsyLmVIHiR1XAsTOetFtWXBnBwP6de7DdIZ9zeD0snCkXZqf0d
fPvAhHzc2EUGKTErG02A2vldDYSmy4ttbKbfZK8NARq23k0P9RORe2vE2Es7ETg7xJeALE7iiR8t
q0RlkraxedaF+Axy9rtMFSs38dKNhzTpRIoMHnkApz+aKNlY54mbmOey3WsSnRRaKJIvtydwadkm
lCmq5h4gWvNXfc8gp2iCFxdJcnCd+cZQ/Ci8OvJJScvfpBuzfT4kcRhVpr65bXlxdLjKsV9w711V
bcuqtU2u4wwY7dh/5W4zvrqc5iH0uVTwD6b+QKxQioYA9+xWyhWVxNFq6xxl1QNziz3kv49RtSZs
t7gl/mtmXllB7X5sIJ8HM8WuRlfnX/P6IdichEchLgE6DgTkH/eDkTptNVJ8XzUPtTyK6Jv7173O
k4lJ7AoHyrKBE/5owtVK1lZ4C5z7qnm1rWHvsehnLdyXf1iQ/5qZq0ApVB+joaEm7nGzDiuSeFuJ
Gx/5pISuvNQWt9mFqdnjI6G6UEnpmmcOiAWIxBllEApb2WDTzM+d38W0/amGXdyvLYoKTJcxQNWM
AiGI5IC2L5zK2shWZIFejEiJmaugq6WhIX2KF/vU7IhC+8fFUm2UT8h066wXG83aJ/FDmq083RZN
AKwDCxMjsD39/cXAuJDMGgsdyGWVvw9RfTLzYmOna300a2amm+zCDDXiIrGh2HeWWlF/zpjFQrso
tC+DMtY0iO1pwedr5U1kpmBpRVJ4/hodDR0aK0lsn9E2DdlAZvXbNmVtUDt2LnyInFb3hZJyW0Hh
O3TbCBIbHBxEbdRnONgSUOesy/adoxWbMTZsAU1UPd+1YqwCAqn4oytB+pzSDoqnjmBHCvoXyA1S
pNKbbNsVIHeP0ci01TMTfWSV8IsMnSRgPYd7b+gPytwhBqSg058Ri+S+N0BeYUhI/EsrCLCnlf7V
1nTtHY9FstES2d634NEofFR1rW1kMQNafGCvz6Ap8MmOYsNPWcLAgt53h8au2BYSkWupxKUwAz4J
SWGgcFFTm+0RKCmOrdV5FkArXmiahW9oja9NbPYQ8fh7v3FparZPkjixam9I7HPsBTl9aPDkJNvb
JpaOMnKHE/8xhnMFwclTT6W5Aydb9d39lOflVRRv+sp+LHvX2pa2u1IFWro1cIRRaNMhZgGv+3Hv
C6uLW6FZ5hkAp2+OI7eA/DzdHtPi8bowMZs2j8VR3+cmAgloqEnDfvZGY9+U4+G2maVYAgpdIFAD
3wB4Yef+qMpGrRSOeR6H4rUzOHTc1I4WUHCgCQhvY5Gho3kNn704fdjtyFxaEJKaS7wqLSZZzxAB
0uJZMt8WK3O38H3QJwBQiJEhyJwXxXJp25mg3DxLitY4l0EcaU05dOEAIY6c6qwufj96fz7ugGqM
wMwx4ooCTdWPmHT6J2EWfFNwzdpYg0FXHh+LI0LFEWCCqatwHlYOXduPokeTDfTeNxGxw7pfCVwX
B3RhYfoFF+580HLlDTksiCR6Lm1vL7TkrhEqcES5FhQtjga6c2ASwivnSs/H08DPMgVLZ6f3a0fb
RLax4hEWTg9ugv9YmId1GcQweEoQqMo0+hZTYD/Hgb+5I7zc7fOzaAg9wEDhIv66apIEIn1oIMNt
noeO/9JAaeO7yoT0CWnWLE1h3OwOBNb3v5ZmC8TReKiIxI7T3jvQrL22KeYuEGnIy41aI1dcHNbE
sAYypqkMOgtbwYCGJgqF4Mhqu1crzTZuUQJivKYd8ufRPB8UmC4doCLIhGubHSOLqKZjdCDnboTe
ptQLoE2tAkIybivODJIGYQlyBd9rlfmMZlrx2dZH6ZsI0TqfNunoR9SpTX8s4uZnAYwckA5RvyV2
N77n7kiDMW3de5M37YG6WvUZPclZYMQR/4R1y+4KBd9qsdYOpAlKq66PDAgigp9vSyKrvIsyFNt8
h5dO4CQW3RdN1zzaWpPfeXGUhDLbq04cGjTiuXHo5iHaznfxmIfQQWVaMMYRVJzduzSurQdc4UhJ
FrwJdRA3PydgxAgqTW/uDLe3n+zWjX8janE3NjS1tg34ObeNdNm27KsW/XT6EPABsQrYh1mAvhDn
t6wcBiLdlIDrVWihZbXjxoxAeWPmwnpBXp0fvYg0Ydfran97xy8dXlQcphokvDfATR8dhcYr2fdt
iqNFjqT5FZdrnEdrBmZ7Ih8Ks8s4DOhDGB3pGmvh4ueRyEPWAwDnqybdHhTI4OKvTOAb69/C7B+h
Ah3enqKFeATNmlBhBURiEjqeTteFL1V1YYweNwjC1Wgv3ZDrzr4qXyDKoulrULalrgcYA1esBw09
YJBn01X1Mh30vMBjiXQbBEKfzWTc0tTboSK+N0T/mFrxxqJFHACx8vn2QP+EB/PzCywM6FvAvj5h
Bz+OdOzaDMApRClmnTVB21h30J/aEbjBdOAgrMps38g4OqRc7QsZbeonXrxDvA5J9XhVAG95KgD4
B6Qc8qa4Xj7+GpIIkSj4gzPNjg2gL5Fd+zz+7pldGEWTrk8WJvyB6d9vz8KSs0SDP1TwENFMb/CP
ZrWqsI3akORcuHdEHeLu2PYrdaulTXtpYhYN8t7gyh5Gctarl+4hX1NmW/v8bOIUrvja9OCGE/Fu
Ou8rGMW1r08x6MVxsGtu9GjII2fyao9dSGMzvL0AawZmGRDTErmUHQwU4x5EYz7iy5VkwVJ0ZKFQ
BcljG5WAOerLqDLP0oBQRt1QUB8CgdaukwbEgHVN82u3W1PcWdxSeO9BYRkpPrQFf5yyunCgp6wI
QRrRDhMFmeBYD/q/ZO9ESx64v4AnR/53Sh7NE4k8dzOr6yhwY/JNA2vKy+1lmb0t5p+fg3tyI7Fs
leDzkh3r8RjZW8fego7UZD9KtnJAZhP2xxZYEVDFwL0EVozZFmjHShd5DwhcDjGq2IkfqEw2AnHf
7SHN9sH/mkHWBs9iguL7vFsbtMDAnHldfjZRK6Xl97KzwqSyt5pYuWX/7KgLz3plaXZooNVWRPYg
YInGj6kABFpo5IAMXGBDzM5Cv3sGmRqvHfamozaD150SYr7RZAxMyfddXoTQrguHYS1hujjR8PWg
3tXRkTTfmQnR22iIhvzcOD8s66snftn81+1Jnl2f/zf0/5qYOTu0nMmapzI/F/Jb136KvUfCt1H2
HOdruYk1SzO/F5uRqoYGlnAt5PljL7bO6EvgmrW/y2heDWm2mnlssYTUmDXbggBCcejGl9YTf+ek
/s/IJIIxqU5dQSZbxSqVl21+1hH+RWMfOMhSMedQOc2Kpdlb5MrS5JAvPLpG9YZFFSwNwtIDROdN
kDJlHkmUsm1kNkXAkCCGvCXgv5Br7FfML+1B8K2BVgc699cFS2rGoye9Oj2PngpyyM0yHZ0C2cvt
bbg0yD++cSI5dwF+/zjIvIw4JDlcdmYoj5Z+wYfPXqP3vmpcyC0DcPAYF6LfGTRm95SWf0l3Mc0x
5KiA74KCE2rn8yd/EUXcplYBSQfb4OiPo/cqSiFqYANPRt9Ka03uea4aC4NTZzlAeFPe5JqcPDI9
prw+Hk8sJj7wWHc0edMcY5u2Jw/SmVGxaZP32mt8p/49WEPA9CNvfrjmJ2BPfexKoCDYo+GuIY6v
bxG8QlHcgCAO/lwxe6FqqSVxHMlTabz1Gd/Q+l0y04+cX6q1jtx7vr3q1y5hQooiewRwMdLn89zU
WNNM0yxdnjh7HorvdfEl97D4CB1149ttU9cb7IOpeWEcZZ2molLJU4aWU49tvXSTcaSFnRcRn2uw
Xdfb2wZncdK0wnj42FNByoJe5x8lz4tja+QaSVI7UafC3KZ9mKzcwYufBykYGsoBUr2qkPNcmlLa
uTo1cQ6h+99m9On27583ofzvAFwgt6ZWDeNK4iWv7BrQQU1C1vbR6iB9Sg6afGvcU9ZtW+tcWL/y
AVSVfykROTc7L31BrreyeZaqUwVRIe850ZK/DitAjgD+F7wfUA+/IuzvGXpGeVqkj1nXBBbEZtFD
bpk7rXldmcA/cdDHsOKjpdlFRKkUCcvS9DEqIcVjGlm9tQf9uxk37ksBBwFZ3Iq+gwI/PRTQZTlk
FuWhMLXkaxmp5rvj1LUPiYco0Een3XYUgvAdln1b6O1rPNj2CehOFSiWAcabMucljuKfmXBsETBl
Rz+Up0uU9MYW9Lw13hrM+ZyKigS8peVOES2CmbaPN9B5YY9NRchvNsR9u6ekKe5Ir4oXF4n+gAvq
bd0hcu9ZwcfnuihQveBa95S42mviZN7TSFDr8fJK30HiJI/9uMyS04Au6p0+pvakVGeZGwe0Sm7Q
M7c/9G2GLA9NNN81BU/8nMQgxECH2s7sM3rIkO0/pLFlbnkbibsiGfkhNezGj+teHS06xAerwmWX
qi7ZadgwProV6Abaosa2z2sSxh2JzgbXRx/8KsWBWGhCj7u2DYjJYs8Xtu6+D2WhPSZpI2vfHuz+
+wDZi6Outm4jfkde881KGJ4e2l6lZuiwqgDlDG3uWh06eFpn7cqxFoeUVuMmqQrL7xKmo1GrlkHP
IWXrNJH9OPHFnQQavb7YhGk/K2cYt2xM+0+Wp2l3yqsVMmGd87XGMyfQWFc82o1sdkinplhhQ8nA
gJbR10YY7lOFIOCU2eynskHd2qpcD1DOYNuC1+2GeImzBQFXFXhONByjvhtC2yyi/ZB4fD9UzNkQ
MgyTFtQYGEaWHkieUnwFtETNSL6LCqSKZiRVqGw3CRHmdhBvDsFL/KIzI8i0MXvWO6d4UVXjPmek
Sh8SWYLdDawQd6UTG49IuLk7FjXFuTdEs+FGzN9qKDDuoK7koBClqp2TR/aDYcYsYF0ifEMvEfyh
lzsQusqCvHQ637Bz55jbpflNl6b22+gQK3ppoULw8lmHpsgEykx6uWNCx2QP4IFJXYhgCFfXNq6s
uq2jGX1I7FYcQOMNXWFTNDsH+GafRaVCxQ0Y9BplyoCkKdlRq0bkVLj2it+/jpdQZQEtPQJ2vGGR
0P0YyWTCVp3R0+RxhMhyVbRHz+TPyhxX3vlTXD73LRMG1bHxqryGExkCvV99ZiePkFQMKI5kS19q
iZrqsHJHLxm6dJezx54Vadxpmix9BGHFlnjvNduBvjaMvB+33aWzcEOjVw84GwN1F0QEsxDQaVg8
ZuXIHkczod9q20kLn412e4xMKnCm+3IjrMjdOHqn9rgYKcZKvJDTujk6BkqpY5FpYdt/hTR8YHee
9jCCgiIg4gu3dL+snW4jGFP+oDp1Tgp9+O62OAGEsm3bQXq8hf4yeCgG67HEO3rndnLcpAMdghQy
hGHdgPivizrz2aWs3mlERds+supwJGo4M6FpIW/zN3ASNHtm9zKY+ubCXvQQzfIE3aGNTXwXXV5u
C+r9QMWkhTtDss5RzAsqLzIfZB21fuO5yKiL9lmXCmAtz62hZJ/R/hP4B/N9Cxr8XavLZNu6o721
GtvEC1QXux47AGGN1iRBkWOHj2he2wiu46EamT1Uiln3u2OG5etpP4CGSOf7JMsBxoY+2WNhCPBd
tUn9NJTyL6nJpuscx+G/+3R2B9ZZrcnCsJJH4b2lqvbz8S8RlX8sgDEEEDMIUwGhP8vJytrjtHIF
wmEDbZi27idrDasLUTGIgQzEWUh3Yo/OXq6e8qo21Rl7VBq8lKv8AiJhDZJR4BAMKc0DMq6UIJcs
ggpGB8nBBF2ZNxyghx5XVctxunPXuUNw6dwrW1cbo6y9U8Ip+sj0vE0+qQ7lydvncCGwhD+dnMqk
Z3sVHhmsyjW7N5JH3EBgPkjkVivlGhhyIfAH9QWyDohckUOeV8JJFPOskip5JENo9ufM3qg0tKWf
in8ZzYWhabQXUXjEUk3hZoOh/hHoD78sVt4VS2Ey2m+xTkhUouN2/nItE0NWSaslj7WpTolMXnJ0
8+2TdPit2PAUJXbQJ+ShjvX7Nhl+8XpceTkvTSX6xgyQIaEx6aqDsi0g/FfU2JwQy3tAF1TpaxF5
lU599Mp8FyfR0+39sTjgywtudt6yERjjUnewQbhT3VPWjfc1EnibwRZko0o7PcZ4+UI/sCLeo9lR
7w4AM+2ICj/UDG//Fmuqf81uwT8c/diruDrQI/xxeZ2xTy2RsujkqArghoQW3q5FG9WLTQrTrysg
M2nX5vs+tWXYCqe+b4ocWDM+tOd+rNMvUZIYD6C5ijY5Ab5YUR6/VIZThF6P3d8Y8biNIt3bN5Gr
ICQtfgMKVj+A1rFF6SFGiTEujXyb2XX/XAJG+ZTwLgqMNpf3wCQ1n0AsCw/BnDHUrLxgaAnJxi8S
O/Ipkr3zxN0i/h01bvU51hHh356cpYVC0RCdqBAGJFNa4+PkQOU4091ImSdi1HKXDiZ5KVBfenYI
GvuBYXV3NI+TuwSD3oJVI/aTGtR9RBnx79u/ZMGlQEAS1T/kclHEnBe4DVdCH1tI88RzNDIX1XEt
gbtkAHBP6GI5aNJCpvTjSEldZlksY+dU3hvAIeUrIL+1z892WTFoI2tNjZ66/pjn+3JNcG/6/2e7
GKDV//78KQS7cFJVb+UGAADOCanXsv+peb/bNQDhUsIJZH24vnBT4jR6szFIIDgMWTB64k4OAUfK
NKf1a8gE1wEwAU69cWKzepqSVWAHY10V6lrLj1qEMn/bxM+uAVFSrO82653qKdUMfdPr4/DNbdB2
H4jas95RUqvXzvfSxFz86NnERLRP80xl9OQ4z9mhaf5uXZF4gjwg9gyKxxY4/+fewy0Bjo8sYZxE
NoZV2t7jFfZ2e+vPlnYygf6FqT0NCRT0fczOoDQrA3w4hXNyocjje52WvOpJNCDq7MWKqdkunUyh
74cgZgCX9DXaFThYbYAP6vFOjL3CzxNLfGcaXsd/PSJ4FdD02hC7R5Q+3UcXm7Un3CsQEPcnUWd+
UWHx+7fEWAsbp5W9OBJ/BoPYA2pMAA+gBWS2XVmNl6NdSqjIjOYmN18skWyoft+JNWbbRUNg9cOr
A6A8qH58HI7RdBBORXvvyTBEeeBcapukodm+dZMvBo5E+Pezh5rZf8zNZq+unE4RCnM1mDPxDApH
BcCA/fO2ldlT6n9nD1HcRMSE8tE8YCWidASUDIZTP9S+xejOlScL+sVp+q0tsA2t5qGssu1towtb
He9dyAuhZAeGjHknruPqEg3YI4yOjY/6MG1qn/21bjc2OVBsEDXBmYJsJPm4XDhmndlSPpws5vjq
NWrJP2zvSwOzA0tlLSzs8eGkvyYjlKO3FmBKtydqWuP53r40MR3kixMUObnMcwUT8V5PwRPxM1AR
sinfb1tZ2tiA36KjHyUBgP9m7/ZS79yoErCiel/zdqPf0S1Yv24bWVpzEFYik0oBhwEp+cehgGRH
tEOS9aek9bZISPsS8adFf922co01warDqyE3AJ8wdTd+NEM7t6kzo+hPaPRp3S0zB79HdisBMddd
Zu9GECfGu9s2l7zppcnZyJgGDg8zrvqTfDCrzVDu/3+fn63OgKi1Ji4mro2fOvWYrSW5rxfGwKsR
jgAPAyyQPnNr9WB2kVaIAV6aBaV+aqyvlqqD24O4djNgbvmD/ARqEdHFbCO7qc1FnlbylDYaPyMP
Nway0Zvcx+NyOCZdpb1llhU/m7So7yyNI91x+weAe23hLLloQ4RHxb+uAGa6FsfgzdAghU5b+BvP
KdpthheZ8pmrhu84G0gvWxbyG2keI/GXKDP0MkAVBtRsglKpKlTcGz+XaDzYMwOULaNJhtcImhOB
4KQNBNG0ALF7+ilxrXJbR1m5d8wEKH7LzasDMvP21mBE3UumAFHpiLYpXUeEqjC+s9JrD7mhaAgd
MS/orfG1h28OISTLQ+IZWtClDdBqmiz3WVEbwNLY3rFsypcInw37AXSzVZwQKI8ZjfBFFo0+QJbt
DulMtqW8xKsFIpJ3DuK1LXOK7NThQv0khWhOzuD1oVPLzxVaTk/M0Nu70myADTsYPMq3yRjXfuSl
2p7zUQsB2P2h5RZy46RuX51B6w9lDPhQ4+p1iFZS90Dc5pgkSL35CUPvIp4zv+Dg3aekdzuc+F49
OG5RH+D3hneWZi3efz11tlIC5t7HfIS6TFvlfj81eeCI/5a5nQd4HWnhQMx825akA+1h236qmD5u
x65PT3nV9E/QYsjsLVJ76iCbnvtllZsbc6TF0fNkzH2zMdhnaSl7Ywl0oYw5/UFoTQ+K1sVGIqV3
LCKDduAGcWr42dH0M/w3D0kudcS/RGZ+hiQj5jbPIfcl0+e24iIcHKPfmBUfbL9oo18uzRMoKD6C
+3vjssI38WySjIA/kRWAoOpDdZalY/witETv8Kgj/+0jj8/8SNWW37bUOYAMQN7HhNTbvESBm2te
E3iaZwWlNoJKzjXL+M6j4ieElcwnL3X4oXVAPmsaWnoyVJUfFJpKw6Lzip3XNY3hy6w1fbDoasFA
2vzJy3i/H8nIKYji7MjaSjfi6Fe0C3EHV6BCo4uQBq3pSHNfuHJEzlD96FF9RU6kNjIfQl4dmA4J
h+alqkjqJxzcmjZwfu/mQGtooKpsJw1q782aCr8VHnuBf6x3aYYcKQLT+FR3OvSV04Y9oFeo3NRa
r4ekKIsnw47UTzs1dd8FguCJa19k+9YFjBC1c3PX2I1Nkry4Jj9rTXXP3Czoi6h4YEo0SOfl4WCH
1WuZtObXBnIjn2JUWnbKi5MDaC2GozBEcvIG7t4jK18BFG6geRul11H3m8qhd2gW4hsrruq3qurU
S2kGslBoJ6Ze3fp20RkbFktsncgZn3Snt1C/ir5AffdH1Jr8u9aAey8FJDD1y1S5Jw3yXYGe2abv
qdgI6xrHvjT1/IASzYCO/kSaYSNKCTI4oXZ4Hri7phaR4RO0FZNN3oQ07cmb248G8MluAWZhZaBU
0HgMRQpPA/WnQjp4O+gZeUh6GR9jqv3k6NjapW35KyaY1DaPvQ1+QvTbLjW+BdVD70OcRgRE5ixA
7uc3y0cwJQyE7qscgNiccy/sbXhlQjSKVWZ0o4Gi5bNL6iwY6PiNRqL+aTQxOcaZw0LPKK0HLfGa
Ow3w/o0yrfo+qtCEz9vBuwcahfoAhbT+YA8Z6jhaFrrMcILC4nyAVmIaryREl65jD+pFYKrEmwOA
sI8RAHcr4FxFIU4c7gbNMsJcI2C6vjHBQgYJHmuiF0Z4Of39RVTWUBdwDAh0nJL0hcQ0zPuvRf5+
+75aHMWECQB/Borqc5iJyhwJLG0mTq2PvG4AiseVG3lxEBBl0yee+WstoW6I2gLkIP2pIKgDHjJv
25X/EBiBbuc/JmaRhcCD30iF0Z+69tjLfffXI5igBkDg4B+wmcz5BTj099y0oeLkddWRd+CDa59L
9ddjAJk7UrUwBEjm1Rt2LDVmlN04nnh3BIgKqb3b6zzFox8jfHwfSu1Tvzg+T2ePCGOQmRBWOZ6s
Pgp7+lugcJuoY2T1m9zKV5Agi8Yc5J/hAkAeNAdiu4mlMT0uxhPO7KGQD54O9Xad+dDG8vX2H2YO
6cSp3R5N8dD++3hKuBi5h6eLPMXfuLl33ZWJW4j00ec1qTuh4QHHxJ19nyizzLNGG08o0p9Ngs6T
1uUB6Cie+9iK/bTxXqws+wT98mNnDi+3l+369KASAQImFD6g+oWp/Di4sW9iS5hCnIRBXqFv85k7
6S+zjVYGee0FPpiZQ3Ut2ihNJIM4DYXzW5fNm0K2/PZIpkM424DI+U7Npkj/Alc17ZkLZ5ZBgq1L
7VqcYvUV8ghbFMnCXrbhoK1JgSxaQo1v4pMDm8kVgWPrtprhcnHKTHkHxq846O06QJO/GeZju3IL
/ElczMeFG4ACeIQ8wFXGLvIiYOedsT3xaqi2sDSgebxungYjBuHNQMaNoHpgZY9F3ad+45bxMaWQ
WCSgCPskiwZwDcI8n3OqNpWglo++z+5we+4XzuMEl/zPb5xm7GLuLVUZeYmunVOT6xuQHys/H8qj
4snZMso3icbF2/aWVgBKBagIQjwYAoWzXQu4AdqaGtme4pqAzC/W9qTuN+NAH7qchrdtXfegAAoG
cikUW/Acv25hbYRd6nXF25NBfqnhF9PeHfOll2ejuRMlQsqjnmkHu0HppP45miv52qWZvTQ+HayL
mf0f0s6st22k+fqfiAD35Vak5FWybMdxkhsii4f7vvPTvz8GePFIFCHC+Q8ymItgWOru6u7qqlPn
lDzFLL8pqkOVVhS+5e5nYXRvfSRa9pjqt0rrfqwMdzpu5v6GXBhgd5KQXHmzWleP1FxcKlWFXAtc
mWAIpNtCCTSHYhHydn0TPuSxEj7xSAT8W2qebRFBbbRSamzuHm1lpZfOJ7LhvKGQjLpM69VFnMSt
P9aHshv8TZULT1Ebf/T+GuJ4yaNO7cxyH30wgdFFwANpsZdoehRiwQ5j367TT6tTTe5EfopQZaqe
zounphfnpuuW9aHxBe/XQA5+E0Wh/+f6Mi7OG9VRYPS0eFz0D+ttNfb6INWH2ip4qA23Rt5vg8pf
aVRfNAMOQSX9bpKanG1EjuHKdDuPwejpbWMMryXySzBIrZFwLS4PNC2U9MBmwthyvg0EMCWGNTT1
obD8nDIriqFuskvlYkCw2FgB008/er4DCIZ1sAjIsF3ILVphZCVjH9YHI9GcXhP2ZZcevV5KbNcE
hUAEtBNT84+crYWyS6EAHAO0uhENEA3OpzOSXK0eZKs6qNarKNwChGSLpY7LWwMCTl94LzuPE2el
NXvy7YvxcmECdUcw7YJGvomK2KB+XR0ScjRg+VqA9WXMK50elFhD6NEAgtO7/ut1F12KCSasB1Ev
jc0Ubc/XNLLCsUPPsTq0HCzojL2Scft13cQlmzabbaIemGJScOfzdF1V1oofywoTCqnzFnXKcetK
4HfdGgaolCSr4wEgtD0lj7+0KTwmA23JjtCWkj36uUa2hDRBnhIzJ434yX4KjhMqPTAjcLBxc15E
sbQv9TV819UhNeTNROaqePeCfN9q79dnYWGiQf+SSEbPFR3ceRN0pQGzClrstOJ7n3xIZboSei35
7ZmF6U45uaXoEK3CLk4A8ve76TVMezcsKgntQ6+l1Ntt95VSyUaX10icFm7HM7uzR0eSAAJLdOxW
+ddC9WyzcnT3topeQvfr9TlcsqSyPUj4c/5cRhxuSmJzuoe16GcmOn6PDN9HRclkfLluaGmxTgzN
258bOsOVeJh09eRHN3hcoxtc+/zsdrfEyg/RvK4OPVBD1WrB262VFxe94XQIM28AxJUkijDFLPlh
IPQ0MtfutGiX1F9HOXXwFMSuwt1grEzdwmXERcR2Qs+OOuocTSlrrtCA5q0OSp4M2yZT620hV8Ej
bVhrPeRLpjTuo+mKgDts/gQI8j62MhLMB8uKHmnev/Xdx1Jbif3WjMzmMU06OS28rjq4pKC95L0y
fgbSGu3DkmOfjmS2hXSjQlfKJHT3zTtvQr/pt6r8pilf1DXdrzVLk2ueHBLFoLV1HjOc0XcCwyYR
BDGCV+3DeiUoWfLx0yHNLpZWGelDEUfuM3d4ED3txYiUX9d36UI8op+amP7+ZCx9rCWuIjBrOk91
L/0VKJItA2QfVl5/i0MxIJXmaiYVOKd3k+vC8IuYrRSFqAN4uiY6PXLN2+ujWVoZqqUoKdK9M6Fi
zkeTTKTiejA9p+LEemlLGkDLSMxA/CqmY9Zj96gGSryyW5em8NTozLv9LvR7N2ULSfEjyEFfARD2
KKRvnx4aVIyQ2pIpAi07b7cqfVgtTfroDgEFsmd5LPpbMc7MO1ND1641h/o5tJq11rq/JflZRDVx
/kHgBI8iczrbVK3ITqJ9G1cXnvXqZ0lGvgy6bZOAm63bm0JvHc3fu364d93eWSX0XTg4TIWUvwhl
KZfV3GuyxqKZJqzLQ6Wkm84ju99/lZXPv/kxwh9uRWgB51C7ypXEIimS8uBL1n3ggcLOy8eGAkSL
zEO7GmJMPjibUiRI/jZm0Tt3weqpBl2dRF5YHsokfNZiV9zIYXnT+tFPrZrawaIIbuYWbpK23JS6
b/dJEe6u+9LCZpxSZPTtATVC+2L22GkRXiwHmDDB9IU/rOJ70DVrtE8LofipiXnLHu9nL0MOszhE
0i1p/3046JuweJWpxOR6/aKqK4soT7vsYlpBI4NtAkR1Qe4YNXTU0bVUAJj0pHuDSom3yd26e4hL
uGcAl1YIQqrj1quCaNOkQrt3RTGCE6iluySs4o+mhZAI6KgvUvNstK3V98Ftr9bJpmgt6aW2aCqK
lab1N2WrZTXBQBpJm+sLs+Tvk2Y2jmggKzm/+JVYyRRPVYtDkOY/9aZ/a5vqlRpjs2Jn4cjiBOH7
PCbQRZhDuJtek8ux1ouDFKqkQvZJ86Wpn/Xg+/XhLPkZKUyCdSCslGVml0tr0fxseKyJ+4wCnxmv
PG+XRkGafgpiQRBfbNwhbTr8qWC2hG1XPLTtz8qgIWzlTllYE1CpwJPJdZAfmL/YldTKxQHg8SGJ
tftKqOyxqW/GqF8xs7BheNqh+wTwi+N2vvQ0UUVpEXsiCKz+I/fV725t/akb8xGqSJd6nZtvJP7K
vr5Cl1YnbCNII97qcEvNX1SBUVtDnw/iQRuH0Bmb0XQKWdjoHqKvcuTZg9s5nTSspbgvHWMyS5WL
xCeCb/O3QdyPXSGksXjIoZV6a9ekOP5O1vlhcP79WRzA85goJOf7CWitjS6M6PL4bu00fXzwMjK7
0JI0Xf1bhkOZd9nPshx3uUAmVBpTW4gr1xklgAuDeRgbYWP58nMFf2foKreh2T/nrcVekat9PBat
IyrNm9jlX3oPjIqX32Rmu5Xk4jVKc+rfLV3/Xr91SXbXdPApjf6VuvY9Ca0AAGb9NS3126jTbF+s
kNtJ7qO2veH+XykzXSqiE96TfISVhVUmjTa7xy34tUI96pjw3I+exshs7ruskvdpL7W3oFSkl4AO
i3ZDS2H2BBH2b2A55esAyaW+0ZsbV9+PPzq/yWMHZaRob7l66ui5+buEMczp6mZY2Q2XDvL3ZxLv
IHhDNW62gILaZAbAHX0/mPTYfvOc624Pf9XFdYHoCHkpAk0uYyqJ55GiUUTIj8HSvE9NPbGLAEax
cPhWQeOnSN12FCa66MJzChfgXars4Be410olcOoC3b6m/qXXLqFP6T4LhnnXq+FtmpZ3fMrJxAH6
08w244DgE85wu7bALZhR4ww9KYTS9J7Euo7uIRHQNlqsfsiD+eBlMpBIuTw2ufeYxNZzkZXeQ5+V
+8bPKMsExVbP6BYNg5tQGZr/PKUAFuWGFXCFINvkiBtuYB2+6XPzPQ3rEFx4f/B79IIjqdoKUvwg
T+FToBTKpvNVbkBrrO6KYICitVNlFO3jbttbgeIEUeTAJ/2fCZl+T1OuGSA4NGa2X6Nya7QiABod
luFoCOqdS0EGJJIff+9N/bFN6/dAs5wuNe/UvHjSpGqvhSGsqf5LXft3vSveqbX14AaaHYTVvaIr
7/DU3E2McXQNO0UM8qoanaiLd8hk7CEWvg2z4ovhlnej5j2OfrzLSP6O9fcsk5yu0ratIez9wORM
7qyt1uXH1Btus8H4IunuS+y3AA1honCiUX/0SpE0f9H9VFPxPVM6h4LEQU/kbdFZtLXGhzTq/LtE
aOlpMvut7OMFprz1A+2XK433olc3dmqFHrgzyN77IfZ3meTBLScEh1EJSel34QtksY5Sq7+EVDN2
ajTkDtlXf9N16Q/FM8r7Ighv9Ab5JjJyek7PrzI4UROrN4jS3alGQgvkKDLXUFU7run+hN+2vI9L
SwINJgI5NjoHIJ26odnctxsv/9HXibnTXe1zDaok9Cb6RCC6cLORh5jDgQPXFwGHSv1e13O76g9V
QEEOLkDPX9nnl5fruaFZJEqXkWbUykgEMgKl+6CW6n8++XBqAqD4+U5vtK4VeNX2+2CwIX3Li11R
fzq/cW5idlrlKa3z+TRdUbId25tM+CGuxTrmrFuKJYHeiiILFJC03V3QbdDZl7t0HWp7vTRSWjHH
8kY2m9eUbhPJV2yLTlTFaiJnFMduZ4Fq3Mn5CAhQFH7L1bDNlcZxIz/ZEtpuRghzN7RjTif9XStE
L4Kefmv60qHXursb+zjmyPD8x7CO6HPv6wLkEE360Vi89Vmn3OlCaJeu8F0s8udOEOEy6V6SUXkG
C3mEKPwx6Lpo38ttAifk8KJb6bZt1BuZE63J1W9uFP+wEh9x4UTb0For2VJZavBF9D/TsP2hSfWj
LOb7QZWcoM33KPLdebDmR76lbMxg2A118IMiDveypj0GlIN3A/T+EBHIj7UPO3SlfhERl9bKwlZb
xRbLcqf6Lbkn0PN+Kz24qnwbhOOrFCtASUPrkVzp6/X75TIPwWIBHYGBlq6pi4Q4AsRUWoJW32t1
yzPEKPINbOMvjRy8ZKIAF6e+EtAvXGeow1P4MGD0m3o/z508STMJWeVW26uC9UPKsnd/TXD4b8nm
PKZiTP8z8TdZepIpCohO66pvtL1oVeKBSfR2GYm990HIAMxBJUEgoSmOJO5cSrqD89SW8p0YhOK2
TP6DKu4mjZ1GiDbIlhUFQqCBts+aCpwQkMRDIpa0pYO1VYZ2myXF6JRJO36NQql6jIYkurm+Ppdh
79QMTBFcow4OVc70mDwZSzREWdJGo7S3xgnQ6fumez+kff3aRVax8WAV4SDyh3qfIvP86ce3OQkg
glQzp9hmXi0SyyKPNOgc9hEB/5GSZLRTTL1beXrp0xDOl4ubAPEllUTYQquPKVPmMRq32/uZaT0W
Slm8GUmd3DV1oUCQFw439Lf7b0AThGPRCfqvmH6Ae3B68nPqicp9ADvVvSZU5le4QbTHMqijnUna
U91ohk+jZl+AMKU7Pngd0rjfRp72Kytl77UZMkSe5Lzyjn0oti9kQrStFnuwXFGqEr/KuSL+rtwE
iZ625rLncDpK2kijkCrq311Rq3dWZlhvpitzKwxCSjqy6B4NBAEe1SpvHwrTD/aCEBQgS6P6dpAK
g+PFreE7koKHpupzGljQXa1ad/jiunr31qY5bkak/SHJFVwsHBd2ABeHuyl8XUhsK9M9RBXbcpuB
Mb6JtHQtNz1tv9licGqTP+NChYZr3tMThWrHO9xs90pVfytlf1torW0WipNydCdasRs79wX08EqY
u+DmOu8rnsZIQpM2nG7fEzc3K0MwAzno9hlYvCb4Lwve/Pou9kED0PyeaT+v76rL9zglQKANvC+Q
2b3oXIJQpbCEWGn33fhMlnBTGw+p+i4Jf66bWRoVrLqKQhYUPOT8rBtCAcZiw233embYroc+QIKS
ttFHv0VYGifamK8jZBMrJ+zC4MgwsJlIK5MPmKMdeO6ZrUmSiUhl2zRPbXIXKg/qWiRxeY4DV5lY
QWDS4K6fA1kLoy1yz0yHfVg8D+nT51t+gOVpABvVSdjnQgCqa4OoLkQClcTqyGtFqrCRGu9d1Is1
MrKl6SIooqUX4M0lXzVKc4nRe0q/l/pXU96xo3rjoVvDGaxZmZ3juLyUd9NBYSjBRqiim1j5Xk+1
H+3tus8txKlgi/83nNn7WSj8aMhEDInZf7zB0uxBFN//byYm1zjZrL0MK0iEhvM+smyv31eqLXQr
CbPLsITlnzIAU6PpJT1EHamuVCfTdFWc3RGCSz8n4XPQUMHKBbuwMDBuaBMOw5KROJ/FI7nUN2Od
Se0+0oyWvghxvIlcPXgKQkXewl9Hj+v12Vs2SNmHbMEUe01DP5m9OMtKtcn1du/FHjwy0a3KsFLQ
VW5vreTMFmYRgCtwGpm6hAYq49yUqI3qkBAs7NtKl+/GJhhv0jwv/iS+1b8qtRjaRt/RP3J9gAsn
AxCTKdkJEmSSNzy3qrh91BRC3O41dZKlHkRx1xqDsLJuC36ugQ8HuzOBdkikn1vRlLJBSytv9xJs
n8eiHyLSYZ60HRplDT72F9s4uxQpO1Otm8pLIF5nPhLRaUPDetTu/ZGGoTZRs40Ep+BToxcVPKOj
8jsaalqTDM07lOMo/Az9KLhVW70DEpuk3+vRDO5dQpJt7vqjndbgZIW4CV+s1iKjkUkueTgx2ih0
im30RJMb26uTeBujkLfpYx9ysb62dk2RFbu+jU2nQ7fukWimsXOrFjdEBR2q6dXvOldbENkCe6bJ
iu3QZze92PNgb/Pc7pS0dBSCEGRu+m3px5BpmFFAiNWjCeepdh5q3k7tNQpYsWHdBcpUURh92ZEL
Qbtr0tLf6KEav0N68SH1tfZh9SN9QHldb2tVau5lqXO3gV/TrJMW0ZOYNoDSGgpmH3SeCvvYrFHS
UaQQgja9rLrnOnS7dMXll9wCl0CqWQenfpGOm3jgR5GO7r1ai+6+y7LqRwQv3qNUZ2uCCguhElWJ
6XrH10mDz/x8LN1c8duo21dCk+5GHUmayG3dp0KIhi0Ul8rWrbMY8ZrY/eBh4P/DSCF/pBWK216j
5Hi+AaIqEugOKLu9KQ2/ywYiEj0svyZevNbkuXCKnKVYZuNsJFRmIWns9767gVtlEkZon4fwqU13
1w+OhZMRuh6CJd3itJLmNVQ/7iAXQJlzX/ugV7ynUfvhSZE9Jmvi7heGwN7zlDKYOyoYvHrPp46e
D0svuiJ8Uq1HlTbI+lsKVMb4/snhYAUSfUDa1GMI/yZXPTnoJVQnjEjXgqe2/dZHHahJxKVMA4Bb
sOIKS+MBhkP7tY66M2KW55bCKFepw7jBU6gp9yzXjdpmiC1m97G+Ju9xcbgzKMQQOQ55vYPYnDtD
q4206enh05A8GLt8XLn3L7Yvn0eFiU5vdMEuswODnMtuAvz6qRTogjWiLwN5T70aV+AqlwDzyQ4S
VhQVkR67wC31lkieCHnyJ0tJHCXfqSmJ6tcg2rvNC0QGYf2awxxI4WcT9i8QGq5ckRdb6q95Wnem
foZLfLtZZ1FSi3XwVHTGlCF/pTv2R0NhJXSRa4I/4bonLs4qr7b/b24WsAGszWNfg4MtQiQ9TtFL
0b75n+52mo1p5u6i2neJNrTBU9pVG0O5t6qV/bQwCrxOMaiaIyTIyp17ueeD71A7RlEEqm0lEm2A
X5Ps7vpULfg3RgwJtmRaAC9ehkJk+FCjmtC8xd9d/esapmJh4cGvqdSJ4DKgsWS2ffA7seBmD59y
kWSAQLXzIfXU9ifkcrqD4BkhARyozvUxLU4catOIlxBvXjzVusT0xk7ieICex5bNwh6sO9+PP38I
GSKw2qlfhnmb4/N0rRDy3htZf8SSGvU57b+G1cRHu7JCF49qXu1YmQC8/HuRlVITX44DzYie6r+I
RrMXd3XuWg6Uim8m5zo99/Q7q2Gu3VyfxjnTFSheLIObNmXSi9NPOHdAoSjAvsIV9ISy0FYS1Buq
5DshM3/0cnXXZvlHqWn7SB8dtUgf5ea/6+YvV5HXtsoIqEJrnPQz94esNDYbMciexOeqt+N6430a
bAN86cTCvNadyiKNtWi/PFE21l7qokh/9pHcrjnK4kD+Jvw44snbzwZCb7Wr+JKXPfX9Lv3TNx+6
+Xx9qi43MT2X0+3EqwfBsDlopG2suEBsI39SQ6uyw05FoylHvOa6lQV/wAyKQwC+gI1cPEGUXg6j
UirzJzGOD64oQ9LpbzPrqxK+paH6aI6S40s6bQRUGus1uceLMQJUAa/CP7x/FiAlnW6ORSiNT1XV
WndVKFQ7aufVSjl+Wouzl8/MyvQrTmIYYRLHSMxxfErdm2AAYQGBYjKY2yK5y+Ibdaw3XJ7Xp/Ui
mMEkiRiQMuS96TaduUcxepWWyKn4ZLS9+5jyJnpKejd0ZHCsjqWU4YqzXNiDzQcWDliEaW2TqYOc
DxG5VR06jaZ41t3KVqjjp2+V9eaq2cr5eLFgdJig3EqpB1Ad6e5pW5xMpSjXfiuUQficmXai2yiY
Xp+3i201+/40zpPvj7lRU0bn+zJlM3Nn9Vsr/Sw0djJhTPgiPJ4c8cwbei1MI8Fyg2e/NpyqtjZ+
tlLOXRrEhO2moQe4AyR+54NI9FxEWzQNngvzgQo0nWBR8tkQk0Gcmpjul5N5aj0hQp0nCZ5biAwy
G1JQb+2WX1rqUxMzFx4MaJEUn1Ho5PATFCSd60u98v2/FdiTIWQBzDCZHgfPavyfl9Dz4d1dN7Cy
DPPkSm8Meml5DGAI3vX8v7YsbXFNf2nNxiwjaha5JhsxNprCFgfyoffqsDJP0sLeZq3ZcmiK8D6a
77khHPxcKAT/2cjIi0i5jZB6oe/D9K5xYakE8aLcydaPxv9odAgRP9Lg1m92UblGkrk81v/9jtne
tJS2clPJ9Z9H2WnkHfTnerv7/JIRWpKQnEQ1LsC6UCh2Q16HwbMJ161+07qvZbgSAC2N4tTE5JYn
bmeUbWtEkR88Z6yYR33ulkTT9VEsLdipieknnJhwfZKh0EsHz4HxTUJOGxakwtbXIrml/XNqZbYc
3AaSJyQec+VuUVsqxH9Zi6kd5u9DhXfm+SiCCaLoRYr/nIl3RbjN05tK2l6fqMUhnJiYrYUSmnVb
xTKeXW8QuTc/zRzGKUm+kqqsDuMajcDnQ6DbPiqQ8fSfPX0jiHYVrdxWiwt98v3Z74etvslan+83
1sFLNmF6MIPNsNZ6teixJ1Zm7pQ2qRYgkuCDXt/J4QOsSfJarLk2kJkvdUOtl2VisBDfTM02TdsK
79NuJUa5CMNmqzG7FjszTsc6ZbY6n7QIGd8oR9VC+9mo28Z41sVjnL38g3+dzNzsltR6H6yOxcz1
w841tuHa0bzovyffn12RreKmld5P31dsBHD1aOWWX/n+HNUvQIpmBgbfhySg+ojHlXNq7fPS+fZQ
6tAoy5AFGeVN8U3/9X+a/Dn9iRxBpsFZ6z/X9T0ld9gurn//0mdhRScxSUc8zwf6ns9/ve+Dd6cl
UDyKCbooY5T8HCzjj1J0t6VCT8d1Y5dThTEVZBIhLwmo+WGoxKAYhrIRjyQE3OR74q0J+F1u8nMD
0w84uTOyAGKQEbWOI5zCHW0+CPWKdeRcH8WyEdKSsKXCqPQXxHJiRDZRCNFrSzwOauoUY22Pwota
rRhZnqr/GZmtS6QopRZmvnSE0A+6Rvb49UGsfN+YeW2Y6kIzQjR+rPR2kzpA3v7FAPIIgPSNBSFh
TW81mP0D6Ripr0HwO1bNFc9dXAYSMPTMkwi5SMEAGCiUCjjC0Q8CfWO6vn4ja2bhZK2i7/5hskyT
NjZeI9YFnXjRdbnUCiyGqleAwAZbU/5ltk4szM5YuGdlbyxM8ViK+asfZq+ahKzR9VH8JSU/e8FD
osRSQKUCU+dlA40ignAUaoMZ00Nvo4bFDxo1H4uiehN8ZWNIo2p7ZfWRjSD/fD+4bfXs1s2lDRmF
jV6s5UyWTh6QbFNf4JSesWYeKAdNKzZ9Kx+RFCm+CtKxko7FGi/WkptPvf1Qqkyt9/MTRxwGA5iV
Jh1DxU9uASskTpEba0xui1ZI4oLsIQdkzfmVIgsVK7ESpSM8lBsPKoM1oMCagdlcmTmsQROj+NEI
H4P+4V/2qnby++XzY7NUNS8qh1E6ji5Aeyd7v+54a79+dpbBV6gho8TnBeO2ze+yNRDKoieBNab2
OnXpzvuBmrxPo6RRpWOu2lScK+vJkh7lz78UINE7sTKbJLdILFFGvfSINKUjNYHz3/VZumxbZXsy
ABCeE6sSfnS+Cr6ghZ6vBOIxSN416TXVoxtfO/rygYafRzrfNloNt1vc29n41K6hbJbWCGELUGLQ
1iCAOwuPoanMS78wx6Nppk7gpc7t9dFNYen87CFTTW38r9DLPI3gRVmWQ0w7HqM+c4MN6VqkboWo
+drTzbNrUVC604DRrhT3ljyD4xroKlrIl4ieNJSaqpGIB7qU/gek4Me9VsmtndVac0/5olnB1C/Z
m6h4KAkAWrrsTBtg3yq9iltV0m+S2ryt0rtY34XuymwurdapnZkvDoOYaNlQTONyv41ReVtmw9fP
LxiS71yjYPvIzc8cogD5NFrSMB7dIbvR6JXWRCAcatvvY1kDSBZ//hnIlJ0YnOb2JKyKfSn0YXQf
EcX+prX3mV44+fClhUT++sCW5g6pb+omMF8CbZ2fRsgQUmoVxaMMaWsDsyqMzP9ggQ501YCHw6QQ
dj4SZRxyAtGBp9jEZ5vf+EiJX7ewEPugUECGmquTovU8MR7kQeBp4+TXXW67yjHXpU0Y/fo/GZnf
akNcl0boYyTr0LmCJH2bJ0YDQa+8+xdDvD44GmgkniN+Q713o2R6Flj1bSX8ceuHsvty3cTConMz
Txi96Q9KuOdLEkVJEBhCpCAi+s2zPmDmvv79hY2vc76QhZnOOG7i8+9nUj0izyWPxzDbl9U3SIoj
dJiS4eW6mYV1J1xCORhWhem6m/luWxRSNgjCeAygLauf9G+5tsJGtWgBtgZZU0x5CpzOB4LyijZU
ujoelT7fBkm3r3t3W5TRt88PRKH0gTIM/BpcCudmcqlUzcHkrhuFPVwhtjHSnJOvVBAWFh0kOZxL
ZPHQq5qjn7M+HRXwdhxh2QHJ3/jjH8YA3c3UambRmT6bKl2wIs83Q7Z57u+Esj0mufU2uuLKWb+0
IuBR/zZfTF3Ws7Bg6MDD902Ha7XyzSC0uyivvwV+tFLQWQo/gAxRr4cEl70oz1zYKM2o1FOP89ey
QHfJwmArcXCnVvUO4u96U4f+bepJd3o+PqZl9ruEKW3ThN7r9VldCBT4GXggM8rLcQ7C7XXorDXI
yY5x2++62D8IWvK1QRNbcX0yXMOKI15WbgEX4yCTONyEVpjDMNpeFd2Ypo6j1oXybsyl8E9T0hYU
EO45ftG328EaY7vXhfhb2Ri6k7lqV25gZfuXMwR6eFqvONZpNJ8tgFea9L1Nv8Tz+005SVvQk+Ql
kW2EK5v8kiNqGjRtXmBopo72+Yk7aIlfVLE2HmU9a/a+F72juUo72hg1/k2sZ9khFhSoNUu1smtX
N+mBMv7hycvG50k9sa/RaDI7y3Q3zo2kkcZjX/lbxcyfa8VYKVkvncqnJmYXcdqFKbydyngkJbDR
+z06uE7pRXborRFYLh010/OD/jkK8DDqnZ9n/mj1LujI8Wgp4OA3qOVe3xVL3yc4YrXYGNrF5oy6
ESDIOAzHzm69gyGuxMnT9TeLztkARP0TsQGkObO1sELeyK0c0NQU57ea8iOASLaQXhN6jnrvRWqf
r49maV1oJZvm6e/JNjs55ZFmrBQ2l+ODbLzvbMF7//z3gU8Bdp/SytCrnK9GU4BGSKN6ONa3Xu3o
/mGUD4G/ErUsLAmbSJ56lUzwW/P8BY+4HvbhQTvC7ut+Ccu362NY/jx7c7rqCfbmc6R6jS5EtXZM
kx+pdhdYa8nYhTXn9//PwPT3J/F2qlRCGacY4Ci4KeWSUbSOZX6RNbh8vcJu5TUCg8Uh0WAKHxQ0
0XTDn1uEDKqDJjzWjqWPAMJNsnLdL1yUZNDoBKC7gdBenM1Y3bVlCuWkcczomWefPKeh8/k1ObUw
m7KozVu90irjmI7Ink9iU8bK42RtDLPLvgk8Garh0jg29AFIW7F0qpW9sWzBgswa8ihS8dMinSy7
4ipaBjbQOPrVPanZLHqU3ZXDamF7sxD/MzH9hBMTQlqIQ0XmjTS/hdrUdBqq0Y81brElbzq1Mv2K
EytabMpjOTKQQLw14ht5rWA4ucvsTDQ50SGEooNuwhief9/SM9pl2tg4av5PPbs3+5s8+Kl+L8fP
QzhAbv1tkAdQCKBmdvhKaWMlZpoZxzH+XgkfVv75pMTZ92crnheNpHPeGkfXbO1O3FbgjVz1T77W
BLE8YRzrZFunccyWnT5rOWhbxtFJN6166/qOGu3cX1azvb4LF92Lu0OaKFbUC4ps2BeEgYSPfhS0
X/BEV/RaqHb4dt3IonedGJmdVYXbyKlquvpRrM13P5FvDbf5ed3ENB+XDva/cczWPRxkEV0xQT/y
DPtetNHOS9th07v97XU7S0PhNqRXCWFWoC8zO33mxSZrbh6FbDMUjvdpTDFB+rQO9NiQ+r4gZitG
K5D6AV5kybrR6NX+Y3ifHwGlSeDxU5ESCYhZZCyrVVt3iq4dm/i++h0EKw61sBDE3PBU8C8Nz/NG
Z70QrbRqNW7CvLXDcBITeFTaL59dBXTxKCFNOYJJaWQ2Br3jiaf2oXwEsTsg5dPeXf/+5SBIPwPo
1tFh4RUzfz3QcwR3HZQhx8oIbUlxt5kcIcasr4TUl5scMzpiFQaE/GQGZ85kBlqVlZIgH2ko2xTC
TjeeE+mxjm5k8e36gC63+bml2bHl1zqMRCWWhP7VKu4TsIwSeKN4TfJ1urTPt+G5nWliT+6RXA+F
JIst+ShNqlLKU1PEm7w+9vQOluVjvcbMtjQsBc5pwmxatQi6z82ZVql6cWTIR8Pw8AJ/o3n71kCs
6dNUxsTzJ4bmKZZsyGNTnAy5MAL1zY8SrMj1FVryBcr5nMBTjv1iW3a+niIRW2jHPCmcUY1gXwu7
XzmcC/Bd/5LH7tt1e5cHGQcAh8zfVwosWLMtJBSe2zZS3x+NzvgT6xw1RvhprMh0xqBiSYmUBP78
YSwpmVqFsdofQ+3Fh4Hl5foIFjYpKraiPj18phf4zNfqvMpl3+PzxnvUPJb+Pl7rZ1ucoxMLs6hF
M5qkhxy3P7oRfFn167AW3C0ZoJt3Ouf5D+fZuf+KvmkEipwOxxBqorzWN623xm26NEunJmZbJPFM
HYU6TChEjtBtdOQH486+vhQLiR9SD1CZwtlGuHuh5O5lgyK3Dd7UVneKi6Iaahs3unfjCTbbUYPC
Wnf0tSLHwuxRX4ORRiGg1ImVzmfPa8skKuuaVLfcwZeO7t8/TB4WSKRT9ibFM98krjpUUqNkYGy8
XybaqH3htGtMNAv5I8D4JG/pqJjyn3PRpDhW3LhpqdXkUB5pwy5yq40ImxuidF6z9+g2hGoizz4d
yGKVegfpe2Dh5OrOJ49Er+n3KPgdK9gG6L/+3aGOKKYIjerSSoZswQWZPio4E3uCQjb83JQcaIkk
NhlJV+s2bT866YCO9nUHXHKFUxOznUqnJvDzpiDfWgvQxw37qopWYoJFE9S4yFLQ8kWi7XwUhZBI
RSQE5DZDGJ3arD7IYrdiY+H6JLBUIf8AUUI76Gyz+mkHE1rFMITO2iVWjBASPd1J+yMuXMeV4nYT
VMXKMbo4LooHpEVAdF9s3UgIeeanrI5SexuNDOWf60uzsPo4E4kjtDGm2vHsjMsgvQn03B2OWbAX
ER3vsxBBhc9fNXSs8XHCWkgL5gdp5/ZmVHmk9OJRcMJytJO1h9LCNJ1ZmC3NUI20UEtYYEXM702y
coJO//sscKLdiM5ZCCx4J+szB85BoMulJtRHXyvusyRQN6GUbdJ6OBShfDC9Qt9EEvSN1lqiZ2lc
NOiQCwXMr/M4n7k1+kOZ36QNIVRnV1OD+OexSeAgeFDAdkUcwCFwbkFx9UFtBr85CnW30apHKCv6
bqNY2+t+tnQHYQcxMxqoScXPc+DQqgGKELCj5P+PtG9bjltHtvyVjv3OPrxfTpzuiCFZF5VKUkmW
LcsvDNmWeQMBECAIkn8z3zI/Nou7e06rqApx3OfRllRZuCUSmSvX0leKbU3p38zKM90BLV17qyvS
mtJdDrnAaPj2se15dd6tHuI2XLSz7OHyPYJ61WTkTq1OtPxsTHVC1GFUQLaR3wdHYS7fGFq8pEdQ
S+KdTdRp8p0qqVlckXatdHJpRzizhB+CK7xMltAZlIfKAI3N+tSQJ7C1BdbKWb00WWAjcMBFC67u
d1QSxFZDzmuU+FowV87seJbyr5w8TKc1Xv4LMfVMQTOzKqMUB0ju+c7Lc9PTTUP7k5YPU643NX/J
DRQvsnxb8uePt8AlN4dHCLC4eP3OOIJzW67b+C7tsPvsItj7Q8eSpmI/DdPcfWznwhWB0sW/7Cx2
wCR7Syu3Uqfylw/FCfHD+dZpdtP+WHFIl3YBEnXgiIIqJYL3hdvuWNUQhw/dqe5TSES3K6f10nSh
4w1MM7jtHDDvn0+Xrsump1KqkxrJaUDLSNaKhyAc/41RANWBbQb2TODNnHMzPoAKtm58nJe6SF/B
epF+vBqX3PbMcj+TggFHsERiuawkli4zdTLpiVW/3P4JAbyljhwtC9W34LeZPAApw1ZGnRxpQXCQ
LYYTGo6ghMDPZBJ6xsWz4D+ghRyrtXTBex6HhaF5d7x5x0d6FqeUs6Hm1pFVCjXU4zRle8fnn1tH
xSDDvXNrtm2qgEJf/WcFyV0s8srqXSijY7zo6Z+zYXMn6eLqkCYPpw58NyfIo4FJs7vR4CLOGzMR
ng8wepd2TfMEEv+j7GkUAza6L0Pn8eMlvuSuwlnTC9VIdGYsDzZH27tgCgfOVmDKJ3uQtATBV5aF
K1vpzw9aXiJoQ7dxuEEC/+6x0fvEG4wMHsTTQTrk9JqNwyPXPZqEBFhORj9tKjct6VPY5d8H1cXM
awKkOmgizPCHbQapzaC8GqKkadU77pC7oLE2EmzCH0/IpaML3I8/Nx7g8b0MUhXNUXIvMSEE8tTt
sUajZAgalo+NzBtsMRkQ4psTB94cOCyhM8jiRh5Am+PJNW+otbNefv/jHaBM0DKMgBub7Hx/s8LO
lcvt4VQyGfMnb/x9kDEejHBvuETB1QsW83MDky7szKP4/gxMUC3yYYBMfjyEC65n5s2fOZnmFMsS
U9iYdQ6yCz2cQLgIid0G6ej7bvzheI+F+R1qQWH76WODl5bkrcFFiJpzFkFdB2/81jga0o7D5uu/
YwBJXXg4rPvSu6HGCV6c3BxOnrsRUTr8GxsXr1CgmhHpAsEULAbQusIbh8jvT3kQxbeh/bmwVqqm
FwKOmfoG0HXwEoV47Jyvem53IQNPd39CO/1XY4J+9wSW/wjAyJrJIu69Yv/xlF1wTm8NLil5XRd0
jqWw+lNAzJgM274tE15+Mrvff8Kf2VlENwOrAykI7NRhdGOO4UEU6hH68tv/2XAWwY2wIBNG9YQV
gi69sm998Uj75yFYCT4u7WQQYQERFQC/CId7vky23xaWkohA+zKevGMmHz8exgUPiR4aH2X5Gb4Y
LsFsbNIVbws1nFzoZkiwHAEiOazR9lwaxCwfCkYOxFFgaT8fhO+O/zyOdCpj6AQytlKduGQAKT3k
oxHfuADknBuAOqkwiRb6pAqEl7JYCWTXPn7hgkXoqIpNUoNjMJ2CpF6LMC+dxbdff3EWzRI4u0nj
80N3qyGTSXeWdeB8o9dKziuGomUoK5gPER0YcqDFQGIS3kdjQjxkQFdemZcNofcmwuP2fYmAhp1n
hAXTJ9/r48gtk9wf4zp4MCcSD+r59/dwAOJgPNpn6rDl20kzA/9fDlj96ZnXn0LzyN0Vp3LpBntj
Yjlx6FqQQxT2+jTJclfjnHcPMkgEuyb8OCtM6LUtcclbvjW48GKCupasJxj0+5eGXOvyyNpnsnYJ
XDr9eDahKoka4nsqN2MMXGBlTX0ywHE6on3JLYxYouXk4wW6eH7emFmcH9S4MwIsMLYdg2gGSJOM
tWzkxfUBcyvyUWAnCZcMLg2A94PI4QBaYerruu/bm6iD4mVmC3odDAGYwpTZ7wM5Rnuw43ord9ul
eUTwj9Qk0NkR0pPn/scba+T3IRlyYtknyzw4Q9qvNW6umVhEBJLNAjERTFjseazz1Io+gekq/f2F
+hPNCEAj2MKWeSl/aCm0x2wUEYJnmSpzJZS9VD8AaGDmQ8QsoZFlsashWj1mfFIWct/g329jCU0h
dRzJj9GrQGH64oY0Dso1cNW8vZYBOmq94EZExfI9Hrx13UGFzmCdlPXch2LDLb3l9nUE2RJhJR2I
Ej+exUtLBVIoqCsjMgSb0Owc37xImVOMPgEH6anLI53g9iO3g+/2dxM3jJUFe68khxAOaXgIyYEz
HSwNi50HkgZUhQaUfcJ+3Ep5V5r3KC9skcpOPJF21pQQOHpHy1ggmW2Y28A8+MZ+0hvaZLFrfef6
2NEfpkK3Un0FerPNx3NhXTqZaLqZZZAR/b9LdYY8Gqlw0Bo1ubusCxKWWXcQlkrwTE9AyuqWO/TW
IhKOM+PFc6/q9h7OInEHhCHOfd9fIQBKOVlLkdtz+uHdnvDh8pCkNGeei/M1kgHN6pCgGwhZA7c5
RmUYd+beNPR9w6CIU937Crz3LG6C49DelOz7VDSAEvcxh5ZJ5kQHpXhsiHwTVndaVfehtKCqqleC
9MvLi+mbYRdolV2+6GVNs55aWN62+hKFRTxOt2b3MLXtdhb/4iFSdxnE/341Hvgrj40D5YBTMRR4
/NPUtsRGED/xgiGpWBajKnDvr1FnXdjrc4vFXAfAHsQ7+3weMxHqIQM9GKqpcnwYmZ0fc+pAAAoE
vCtb6cIxRn4FbUZzKAzs/mLJqrw3PCGxZNyQ/FjLZtwOVT8ewDgpk3Di8jGsFX8QRmRcfbyJL1oG
ABT5bPTgvKt1eXbtWRVqOicdgrzHN1NrvJXjLRX5VpuJMYmVUz1P2tnmRF4e2UaAq9AXAK+1ONTU
ggYDr5ruVIbX9nj96+PRvAst8OnQWJj3PSpQOFrnSzZOhqvN2kL9hnlRQlVdxMADq8SbsnJP3Tpf
6TB5t0UW9pY3F9TzpI50d9KgZQCVtR1TEwgIZANXpu1d0DkbmitTMy0kBGDnM//G787A0LrTgzpZ
YGlMpJ+H1wCTQIfHKD/bfTHuMN9ruKiLkzlTS6GFBhWjd74+IqBd9t3uZA1H6VpQ57ye2GcoxXy8
Zpd2BNp0/9vMvEPfDA0RTNfbA8w41EtNSKIVw/PHFi6sEoqGOF1zGug9wbn0HcKhKChOwVR8UVNL
HiifLMg0ZdbXjy1dmDK0gNlAIuPJiXT94hyHjQ9sZUlhKfNfQAFzZzTRVabJpidqjYbtwqjA7Qe8
BWJCCCwssxy0nKwgb70W/X/3TN0TcmUGjx8PZ8XEMq+B/tWgahhMWMZB5nncWrd6rb/4og0bBSIf
B3fON50vf4N6alG2GT/JMtDIzTQ9ghgwTjbZFKwcogurA5cQQPYHWxq4yPk+f7PT7LwdQY7NBYrH
0JS78qa97PcD+f7xpF04qgAnoFt6hqIjcF7sgSbjSAiCrPwU9Y3XxKyzhr0yWju2kLq5Zl1B9r6a
yhUgyTs/DtZqaIeakHvBfnhH127VJjGgtcmAi2gSnkNWjJ1MfwtVDgjsXee/3fcwm0MFDIApNAoi
J38+lR72hdvpjJ2GCeor8pk0a4mJ91WHPy/dmbYSpXgkmhcuD/ziqnRyrBbpD+h74dk1D+4CCw7o
zkXBqvtal3dZe9WEK97igj9ChziCTmwQHOJl2mhSRI+GzcTJ7+r6qjKCKQkDqJx9vEvevxdAFAKf
hIL83MqJMO18BtugGQbtT+yUq+6RWPZTb1tJ7+RpRiD8GEESGTKfqdV6YxIV5sqb//2hgy4rqorI
wKKrBP7q3LiVgepuMHVzyqs+rc0cJClm3KmV8/Z+Js+sLN2H6zSszc2pOUXU/KyRSMymcPPxNM5f
9DycODex2IeF54MvTFvNyW9+jexBodQPwpydq25U/o0Xp+C3IU5oUX8zc3/u2jc+pOAOFK2J3Zxm
rT8riA1rDbx7cdbgP7At0LMMYfDztZki3kpoSTQn9ktckxU3sfbh9vmHV10IBdQRH17b16OV9tnD
x+vx3sViet58+cWhJSbkUWSJ9TDCQ/s4+vum2rt8/7GRi7vXRwYuRPc7oI6LiCH3IyP3pNOcquCQ
i+NYXPveCjriwjzNiWk0fYAWG2HqPM43yyxpRGu/KpqTCXa4uK9Wtu3lj0dBHFgpgKWWkHNRMXB/
G3VzGqxUzIqzxVpe6v0tBL8yUxz+08L8Dd4MoLH7HpDJpjkR298OBK6lKfa8CnZQZD2OY7Oy7pcG
BNQ0QODAzyPCX3izolSQxUX97tSxMNZOndRW8vGivy+Gw0kiDz4/tGf65GUIbGYs1NUwYER1dg2J
3K/51BwzT4FD17w2OiPpfHA2Q6ilsIyNNQ3J0LKb0u/uP/4eFy7as6+xmFgnoDJitdmcJq+vk7Ic
7gC73UjW7QIjukfPwmspppUr6T3T659jR68sgiRwsbzjYgBxaGjIvjl5fXAaIrIvZHkMhmgrwPs4
Ts3G64uboRhjK+KpIyHSOVQowld3BdgtTVFvWjR8r9xgF06hNeuw4fYC8v/dHaJUJP3JNsnJGgWQ
KSc+0ZTwtQruBQcPKxGKkR5Y999VoLuAGXoMAgJM1xH6zJl9V1QPBfUTLuq40w+i/vLx+l40iCcW
qK/mRu5lHg/9S8YEGvzmJCg4umVcjFDqiOKyuBFuEEtoiRui/n2HBvJsB5lqF9wO79qNDINBeamD
O3DavSKb0crRKL+Sb7m4XP+yseydyBlec52PcRXIR4YFLJTfymlNTeeCFUAkoQkDV4DOnWXQFk5I
Y/tNQE85fRrap7r5XNufP16gC67mzMTiAJaTG9SW9uhJmftXO9p9/OlrA5h//sZvdjhMmQllX5BU
HX0gpV3vxajUii+7cEueDWFxu7DeriynhZHOeurMZudAA0gXY5Kv8YSuGVq45VYIMeCOoycPkrtO
mgOHWV81ztr2nW/1RRR2Np7FheyWvjPVFGb8SSV1/TMgTcy9AorkW9QPNgH5HrRIhlI3CXW7oz6B
DNiO6iyZIHKvjIQg+jWPZgN5MOPYTiSt2DNea4nugziK6v1Y601ot/EArlN6ZTdbu+weJ2vcTlAb
b2kc2a9gXolp/UTkmFKbIkeXtoGV5qOZQrt7F3o/zf5LTfO4rh5G8/uATE3HbEBCPkfFjWmt3b4X
9iiOGlI1MwYB0JDFLir7wc5IQ/kM0vBttpFetTLnly2ANwdwDNwKy+wp80bKfa/mJxta9jpEk+Ua
kvfCScAY/mVhESrmaJgfWVDyE7Mee+gjDE+esfn4sK0NYhEtqq4PolAQfrLC71CNFqvSdu/35dkQ
Fq6i74TJzRqfr80bogE6vhqnbd6tnOZ5dy92/5mVxWKbvqcG18ZSQBTnGpm6OM92iIUgLL81DL2J
1Pd/Y9aANQBJKNTEAEE8d1Gj7eDVlnOON/CxCuJuDQJ3cVXefP7iAdKNZoeuW4bN6311yXdWr8SK
F5wSmBlBkTlzwuD5ufB+DlHT0Aob8wWiWQZFKvsLaVFsWAPzr9lZOD9XI14sMwt24BDKQO1adZ2F
t1O18qa6uP7QQsNjZI6ElpVFo5I1CHd8fqr9GNUfOe2pFfPqyWDJtNY2fPFQvrG12NFWUzpRzjB3
2RhueTOlqq+vehn+fmw3k2f+95AWW5pOvIFgMYZkZLuQe/FA065aY5m+NBbM1/xi+Efn3fk+nqkV
TelG/BRCubGPOihHdjtR/TbpAVJVAK2C53Yu+4Im79xMX/EsdOuyPWGJ4lrdhcW9Gx3EGCTuWr70
0o6bi8sATKKS8w6zH/iZU2ceaU9j6OSx7dRXFKCDCgo2Bcl//x2Cqo01q0lj33nL7Dz+v+BlC+Xy
DE3EPNXNBkTzDui0pzvoe/2+x0FbJB5fHrht3/EajX7V9m5et6ew+2zivvWc7ccG5qO4dKFvDSy2
9VRUtjFlVQviJAP6i9dW9eyaW6995c5KfLdmabGz2yxjZmZi2rxPtU7RHJ+zbaaupuHx3xgR2m7n
ruiZ4GjhRNusH5t8LNpT7qBI3WlzX5Is9XOKYjHq81OxYu/i1gvQd4UM96wyubBn+AUxWY9xFc4P
av6wTIZ83ncr//HxsN75OjDogc8Q8QaKlCAXWE5fh0YPr+XkNFnhMYCfM5FEz8gnnaldQYzrylnj
xIZK13JzwCbeE0jJorkV1fZFlABdsHHiGN/JrsCragnfSph03D3zg2bX9rm/MQjNk0Jl9CobA5Kw
UbCnsMn6a13pKgUreHQA3X+5dZt8SnuEqwmtQQPmRKTa2tPYAbrd46dRn/gDDVJXkqc6190mgiw9
mLXCPq5Kw0lNqGl/6nmQb+QkO/BzC73pXd0ewhbP7CAz7FgNo7Ub/d6Pp66gRxQkjY1dluq2q6DA
SZCk31TMuxu7zk4KbHReb6VFQPjRxYJ8YsPR0vWDYMHVU7GZCv8qhEAIeTCuDKLvfcO+KnubbJwi
mDZ86oH4tkweB+iuSZTtNUlpchJPOHlpXeD7RpUpAHwMwAkq5IPJh9eqFyrOGtkmFR/N2LaRGCoa
gK9ByOfsqrEZk37Snx3D6FKjdYB1jyTfyn5SGFluJ2UnvKRFeWVnV/ljTSd/WxpTCPJZGaZcZTqB
mPBr0JEhbSHguzFYR2PeOAYwStBX7cpMbI2+LGMo/sKNKKNKZQGd8NERTgztZqiT+wD3MzN6ZaVP
47YZ3S1oG7NYhm5xpSvEVCLP3NSpHUgTZErFaP0Yd1wTsTXdsYgLu7QTKC+Uidn3xc5oSy8O6UT2
HNzwseNhhJWPyL/2CUkpvvJXsKoWB9UAhCpUpLal4xh36DLBCzkLJ7Q1lFURG6U/7GTUiY05+P11
JAuOI+Y7cVVN7r4ahdyguAVwOSNVeZKt82McPPMZUMEOEimVTgpNeTwg07H2DHjnz2a2eLh/NNXg
hAAieH67TaCcy3qrx3tViqM3tLFdRPe8f5aefwQEO66Ycc995zqobnmwI1Oz67LuYWx3pjmlNiqT
iCjixq+wA7KbBnjvSuqkxduNFhpbCcjcsU41uNVr34zDAS2XP7Vlxtodkgluhh54n29USJAIv8nr
21x7cHQkdrPHHICbrL2zCy925a6EODJ3vQdrkCtT8M7zzTMwY28higz6nCUPqufWbh70mp4Ggavj
gXkp8Mryt2FwCyuLKILQwRdqxDyrIANHAI/BE5FKYyW0fxcSnVtZVkw4nbTfGBhL3SZoMe7bL5m7
cpevTNef/ZtvEhxO52k/mGCi/WWFcc2OhkrtcOU+XzNin+/KMKiZR8aBnkgGRrGtVd4Rkfjm/3C2
FhfD1FBZRFrRkwGER5VAt9xYpVRYW5HFurdRo8AUjb6ySpjupnYNmuC+43HFQ2cT+rKPkQEYgKUy
GyRdDSAYOrhkhv6wDRrrXtq6+WEV4ddoCKp/xOj/8WP4z/yVnf4RHsm//xf+/YPxUZR50S3++fdv
r1SU9L/mv/nv3zn/i7/flD8Ek+xXt/ytsz/CB//TcPrSvZz9Y0O7shvv1asYH16lIt2fBvAV59/8
//3hX17//JTHkb/+7Y8fTNFu/rS8ZPSPf/7o6uff/sAC/sfbT//nj25fGvzV//qVv9BSdv/nfy//
5vVFdn/7I3D/Cnw0IlRImADIhNzLH3/Rr/NPfPOvSB7P2A9w2qKz24aTpEx0BSyGfwWOG7h95Jcj
sPj98RfJ1PwDO/qrg5Yh0JiBQ+kfP/p/3+xsaf61VH+hCjW5knbyb3+AROT8SMy8ErhIwIE6wzTt
wFqqkyiem9IzDHDggcPzaDjh61jkiCkmDaBg4QOqrg8tCGkPGevzg9EXz7Vbmduw9xLTHu2NJQS7
Yf7QkFhmvrc1qIXbT+WqnoGHpkuhRS+ik/JUhvikLwMgt7tck1NdebLftIXrtSY+pbWDWkD3uWb2
D09yV/z0PDFcT4OSxhOPbJY/8aprvvZd0N+gz/l7oCygS2hjmqguSEKRPG50g9Ncb8DnGF21foSY
qsvq1DTy8L5wRwPU3WwwKYdCfR6BR0MzEcWkC3V3hG4R2sBLFxEL2PNTkKSqAw+BpJ8bWw59MYO1
0E6VdEaJ/MBgpl6GM2aW7W1jYOgISq6LTH0bhc9S1bg2j62hFAe3b47SoyXCn9wKUgJ6A+QBhY+k
41THlkU3hXSurUJVO1KbrUSLTke9ODIzxRIjolBj6zOPfUFgF9PRTqW0WGLlVW7EvTtyhLlOc7T8
skta1gwb0USpbHPi34ERP4zNxvqljPGmaqT+lLfNLa4Kmd/yRqOjDayO4osQbuy5XXUj8ZEq9ie/
tq6ysIbd0SyKO7u2yyJ2SdG8gtfMRZDV1lyjvFNEVjwUXWGnjV9C07GQ3hdDiFBCQj6fisQx9ZQM
FchebFuHW6a8UX8ZR6v4pCIHrOOF/tKWmtexr9xma3Gz2irT5dcepu1kVvwKdB1p3iPLR1WHykNr
pwQeLc2Fv7V6+VKzvoo9S5o7DxUk345quS2IErsesLcqJlYUo3HQuqOBUt6mtpn2Y44t0x905xWn
PMwLVExqR+srXpDxcyCtWTS25LfSC/ZZVx1YrqdiG+S5qyADgXBmU4gJlFi1olBaLqs5yAr1TZaR
K9HVHSoyLtP8HoiTqTjwwiqbFJkmLbYe0YFIPTxBROIaJphbhIQkDHpAWn8Cdbktg3InDUj7DTr7
FtkQnioL2SeIiXs/nbxhg2NdJWBPnj4NxGtEbAzaTBVRjxbASHeV6nM04gc2+zlASHgrgcGNO4u6
d044xHh90MTi/rWecpV2PDS31EU8JsrxW9k3v6hT7rjFDjnv0MMLndk6+u7XzgDu6wB9MSI6BlaZ
fXE14uRRVXxr8lyDqYF2tcQ5Aj9+isA163asH4zm1cZh2mJPj8NB1RVHNDbVB9+jdFuAX+GTO01j
GQeDUjfTwKMpLuB66gPrWxA14R1TAs3XI2vsVLSfkjJnKh5y10yHqZIHA1LJD1QEwaccaXnf5jaN
M26MByX66yzX1TVzqGxj1kaExYXymyEuIY7kbDVzg2SUTku2E2NyF5ZdT5MyMAuyG6pJvJit0bk7
QBxlk0xycOyNWw7eQdmqvjeB3shjKQUH3Q4r7ViaI0W/b6tYzAdeGLsO9e7vfW7l9TYQemhiErDA
S3x0+rg51KpBe5b/mqrRh58bu7RpnCGedO3fGyNkSMDtRn5F2q2+kkipbNeXRR+rQlk0JqIxg7gA
WeFGDATaE61PNwaIDO/AOTXcYstGx5oU+hAYvdyZ0nZ2TZmLtLJCbSSsLWm9McZOXE2ERea+Bu91
jJfpZ1Bjk3wT1Dk4N9yBVDtoeXtD7IrW0dvWIxGcXSeG2G4KjikWKIVo/dIRbieO7PItphIbqyQb
xnoBhPTA+muDC4VXVG1RGms/F1PsQYXkwFTQ3FaBy79WgdRWIiK5A/W1SHVeir3PwkcH5ExFOniP
hp8hYM9l3iRRNojPuWvfEY6yoNGHe+R60KlQDOEOkKyv8KjiAGRef4w8UMmZfS33+chvggbJuxY0
qCDuiwtuDsYYiy5HO3bTVt1WDP6IFgjPTjtkx4/FFIhr5MLvvKjAGy+sSCOT0cXDOGkAwvL3EH/w
72uj4QdHlvS5r6vi86SAsYtb2352ovZegdkXbxKu40bwz9jXYQwNuXuI0eNpYrn3vrDwoJ2K9iaL
vNdqrH/agfZANG6YYVoVmXlLqsr3ISZLB7iGhk08saHQ4CW6dei+Ct0HXErhoaQkAKG2O9y0Jm8e
KbSaUd0Om41jmO2RW9GIjUso7plMBEVcKXt6AaQw7SGBzUBTlXp8quJOUFyyZSMPmkU0tst23ADw
08QC/TspF8JpE8MFOWbMjclPSTa5myaqRJxJfWS2c2MO/CFDi0O31dKl8Kmln2VPLUUbYlpWjV3H
1I+2mUHxpAPSubWNfE/KsgZwv7TUtwkvwseuDI2rsrPp3dTaDIkMw1GoSohSlEkJEfEp8QV9zIKy
wkIWE/wkQC+S3RsAT8SViSd2kuWtrA4FLq6XseNIMzRQ/hU7twzGT3YFnE9cVuiqQSJB/egDHNWt
26JjPAlBQPllUmF5cChOElpgEFv0qHkeuq68BS4OV8kkMx0HkiQg1TaPQ5lXG0cXxyEEjiL2CiBi
qsqjkOkKZPdc45FuJcCUW+FWRhnwXqNy3E2GjMoNCud+d21achhiOfBj1Nr9cwD5J/s4SPvWEnV1
koTtKkXrtCL0B63MFLSuDnqoirqtE5u2KCeWtTnE0Ns4+hlD/wh4mpx64wwjipJNle/qKqgOtnSi
RwcMayCWyBtwmNiEbitcjpT3Q3lsC+ehzOxQxdgmRbvJZROdChOLsy0zBKhxRjT5nltdrWJ0XFV2
XE5cdEnpyownkMQqWApuIYyjtl1Rp+CFdviuG3ylkg5IqC6xzILmj3k3BqiE9vdZZXZNYjtdMF65
HLFUihXsbDzaR86+uDzgeVINoLfcgo83eLFLFMK4GgJ0wyEMzW4LsEWIpPSrUsWcdBE0UZThFLG2
o8zfVwLJndhUpaG3g/BlCw5cQ/+qrIDWQEEYX8qGhemIrbQ3pGlvfYQkQ2x0tHe20mP+XW/j0IYO
oIxDlR9HxsKDrHi3LVn/JIpCbLllx8YIP1qoxIrArhWV1I0H7LS0Hvw6JhWvcFB8VOAxN/xpqM0s
T0a0BVkpML7QJIKGOrPHLWdedp0B9bQ1stAoUhqqethNXBlmmheNCdK4puiSIitHnvaDB4BsK6bp
yg9ZedBVYRtJmLX7Ttl665k48lZJXknp+tCgccC0DkjATTb2uk2mMZd4aFJu35q4PL+jcURsnInI
G/NPmjC0/FQBr+6LofHQu+GP+QGoqWuvtuwdVhlhutO4NxCEKHYofX9Cfb7M0z4o5aE02LCpwLpu
575IELcWP6Zi3Jt1Q1NzkPJLoCn6X/oqdL4rO9N7FTLrFxaW73NS+btIG/d4ZICguqQlBQyLZU8d
D4ZNbTjRt7a1zH5bDLI85D1KY5/huUN16IrMPoweMpms0eHnAjczAYUHl35aIQf6vTfM8jOo8Zpv
egIJhs+cbpf1xMvjnDvGVcQc8lI4dZ105iiK2JYW/zExalUb1/J+eQ7ilg2t2kNtKLzPx1yUfDcN
3kiOyoFCSly1uT+lka7I12nom5/ECdD30k+VS4AQQOb2KjQ48FwZgJYp+uvKLp6Yqh8tf+qjeAwa
/F5oN4omWluyiQMy+PkN2iU876bwXJVvWE1LZy+qnG76yBl0MtLWpbeuyFs0D41wV3EBeYg406Hs
Uvxe73zyKw6nEVgNfUXu0LMQbEcaGceR2O0E0qzOHneowPCka1r0mRi4nhMjQ67ZDgf/e9U3/YkU
Y+5uC40QT29yHDE6xnkNbNinqJce/yZIgIDabcUVHIFuAGJouXqZaGdZe3Cmj2BTmUoWq6aC4Kcy
ujgQHjrIiFkOP+sAac6YtBHizjFzvUek5UtEkirw+Ia3BPfuOIw3DdoD5SOukUbhps5Fhnws+YRl
Ddihpr09bYZmIoOI1ViOwyYTnfzZFiaSoNBguos03wWQGPxsilF+RYsUI4khi/DJs3s49kqQVuOa
kOKOB6y+zrLS+95QBv541PLc595F582m0H3ubeumpd22kUWdNEKckN/GIXaK6KUkeA8liIDvh6mF
3tPod91G5vAoaa+8PIodWg8yrrzMRqAZGb23aUiFrh7OeGlsTdxdRWyZWPqdqes8yXCpFnHZ1VW+
Z1Pm+Ik9dX6wbTWSsDFYyf0kN3TtghEit/xvQy9Bt1iTlvDU5J37JTMav49bMsp6M9q0+b/Uncd2
3EqytZ8IZ8GbKVBVrKIVndwkF+VgMmESHnj6+0Hd/39Fii0u9exOenLUzEqki9ix944l3sxFbktZ
87Rl6ZwPlzmtRRJ/7FM/ztp8O6hlWf6gDbOvDnVUwE9H/9EmnTtuUVIq8Vocq2tRpvWXeQlCHVtG
bn7wjUmRWI1ZFV2ieanfyajx1FleiIogzqkPFerL8SAKr6ZNGalZdCr6wuLd7xrf/BhFKtNxYzXG
lcpT/zjWo7im1UqexkGW149VmtFtekn78VYJq/9CzcRMmtURP7pK027HWvw4gFZesVtm4ljVNs6N
MqexOcyWrlP+N6B3rp+lxbU50zr3zptclaSWt4LTr5457qij9eEeRL8qroZoyTUhaUAMqbOunmMx
hKRDDlZ97j4LRZjuPdG74jDoZfgwN017F61iwGl1nfKjQw1n/VijABbnFalcRyAfqnqX2Z3bJoVn
XwXG6t65cjxXqSnPrIagJvb1bL8bI/BnzsAydHQWJCiIl0XJ+aqKBI5m9EpC0NZV+Ydi7efyPBpz
Q546nGCJebNl3Um1puklNjtkPVM7OyWgCb0Ylt3a5tl9qJZ62c0atceN4+bUKbQ1+dPJGM1gPgKV
NP1VtpKVvevSIqLQFBV2ez6QXn1Nq3aqDzIzxYEwl5esm5r+U+QKaVCXM/yLucDCuGC3Eqmrwrhd
MtXxSIWGz0O43Pkt2dQQmvlOuI4kEsrdazso/BPQS/euVVIj/arqWBl+9TFwhvSSCCQ8QYx27lvL
yT6rdKZzZKhCK3bIynlKHVGUbLhRp3FY92OehPY87aRd2pdjA6Tvl2W99+2qOzejZb3JXdYhm/Pr
PjOnXYS53k5wHezmSizZdeAUbn+0LcNa7lWj3B+ZMxfOhdSjKo9RYchjmusgA5kaR4skq4raXeWn
fkUJOV8jvPlq38Ppsg/mKvpiOBNGOtyrWn4ep7K5bDXn7iZoaJR0RFoXRXhdVcPRFeHedJC0AFvd
F019b4YsbeR9MwZhfphUwJm09MNcNyA2Rvuu8vhTprqdzPRYhrAqQ1EsNwPh3n1DpB0bgXclmvKI
qbWhCXbf95Jnr/LO9Vh+IWaF+qdvqYDdtbb1vbSKS3sw8cgoyn3dzU92ZuQ7N+hPqVjvokJFcd+p
J11Wyw7O3QfD4TSOXv2uDevb0Co/eS1tg03jZsIw4LJORQaG5hDMZPVNOXc3QDUXU8Qma631yavr
TzUl3R3WxN6hbJounmdoalnpfdW+tL8pS5EU9FFGrpE+zbbc15W8NKIGTCYCOFEoY70hzeM+otrn
mLDnQqPHqIIcOrY6JZLSKY6YCzyYZasBXgg62e3fJ4ddYo32HR1737cdCZHXrfHiNwPpuCjiNJdd
ezIa0pyjWZi1l7Ob1OQ9Rmjq9L5qloGfEPhYgj/KFbWsubaXvM/XYml545ylj6N1vvE0ZgWrfweK
c1Vb1WmqfBhAAB3K496ySCm8pd6JVR4bbXanyRidnbCLQ2DOF0ZXXTuE8EIWlFl97Ajk6ie+yi4n
3yivqqYwCQzqG3OkoWPv95/U7KwH2ebDQeo8OlFG5pfMzQ3xVpcYgACZV037cgj9PW5mjxFtPlor
qm8aJ72kpv5gcj/FcxDN+lH33g9b+c4lF1t4Po1kuaA0+sKQer22/PmaUMuO6yA4hq0FcNablBvF
97RyvTgX6xP6zk+WL7P9pOSpzo38sqvTd+Ncn02zfT32i3vnKB+fMQ9SdWMO0XnFbj51tVEd3Yq3
yW+ApAI0/zFpT3Nhd5p+ZsXyMcqMAwXUR83rHxO3nmdEq4lYqYhYOjibUdS1ljeffOjTNf1eduSQ
gs2ncd8wEFPsnW3NBSkq7OcvYu7d2HbJA5ecr0mT0QbbM4o5tpr7E84aN5ZR3K+lAjcam+UmkuPy
pXPDk5+K94Ozfs7r4RzxaHDmyOUGMEHHTu3cWQTvJkXF4zIW+VlZkfE1lncsIBtcZpbbxUtJ52Sz
o9yc5hBZvNlujlPQnOV1OUJuwYrE5PaGL1p29wzT7MOV47Hl08egtZ60IviFRDDFsmmCuDJK8+h3
FkXw1r6q7AnyDxBaPDTyofXLO68Qn4Ywa3YRLzjRBriAKb4rUBgZmVd+SWAq8rznu+Y8Q0N024Vt
dV5nbkU0orI2UuTR3X4KlpQytuN9hG46HwBAbvos/OwIfVFb3uea4uQ+oD/dFhcNiYrSiYq0Q1+U
sk3SfL0Og44Na3WXqS/7z1E2yj2OUiet3HOz1yEMdNlHN2UaTKSRhW+Lfa4xMzl2Q6q8I8A+yGjl
QS356mDQp761kTWdrZmMLvPGWu+7ujZj3WT2bZuFzoO/FuvlWFHMbxvzQ0SWtc88VSfYABnwZY0i
S6ZumY6TUt2H2WP1QcWCfZC3wWGw++WuE9l67jSi5HjOxgGxhIcPsym+DHh8At8VBJJVl2RFw0sz
zvq+EFZ5aDfbg7DMLgI6dp/SSluHoCiquG/yO1Hk57WsH8JyvaXVxENKmB/rQQcXeIsvlNeHoyIg
RS11RjR3VTlzm5gcqx1t0sfYixb/gFZn4okLHizZ6wSYqYqr3LYuNEHKMSybPRDkBQcX/96IM+us
+kNrrsUJsVJ5LPt0JXMp4IbQv21v5evRKfurwAGcKFEZDoX5uGj/aHZNs3NBzy5k1ujvxkoUkA7z
CpW4nHZh617mVefFSzafqmg4TcF83pWluE+bYblM08Jqd4F0TqlPAglTrKPVZWUeNYREbFqPqI3k
laOgnbT2KC/zsfc/5Vp9dcMVB4nINuMA+tVqTdkDtZ+tkR/kkSlsz+dibmmL0T20QVnR6MM+b4E0
m3zUAONl9cHOgxlnovpLaqRfmq7aTYKEvvTmfhep6QfymWMtqanFhqrLQ+5y064kjWSTDvAGGSl/
VdojR2no0oNK3TaepgAXZLP9VkzG52Dp36nWOvO4R045NpQkODzwhnlm6/LYh9nHORSJZy2PaalJ
oNPh0Xcb/1O6ps6BvcePD7u0SqJRXoVm8GUNJ+/b5K1n2Rx8FjgtDnxQyGn8Zq3ts3lpTq70T7MU
V6NYv9vmmCWlnspwN9G9CnOIeUhPVMDKpBsiakeg5O4h1/hk6nnJd15d1XjMtK04H7im3jvm8LGA
qLEPdfg+EMUnspMfzjrcyDlfD9rur4kL4cU4HoDO4CTIRsWuygBs+Jv3od+T8AiWrm3XJ+xYongo
dPBOB/Kga/dqdMIeNMFy7SdVoN2NhenM4pCG/egCoKcEfeOYV3E5BHiFtKS3+ez3XCyyjja4LbiZ
so1DE5It2F3mXUaBE+7n3jgDgAn2aRbVH1VY+1cRq/yNhsbdk2V4H821m7ooboMl5FSroruhE7dh
UGH0RL6jmBddE3FVznEdhbBPwm3nct9MfIJESNG+n3UKhFEUh3pJp/MxrSCBrmGwPsIJW4p4UpPV
kxQbfj7ge9BEJQ+fGuubEVAh5Rt7yCjC2K3rvrgbVz17+8Fqh+JAJjVld6VheyrxeuozizdiY8fV
8UOC2V+Zw1R8t/0+HeDMWfn86Ek1mtwIQXUMtUN/r3adVDxY0+zJK2YXZDeZdnPvXAHQHkqgrTTO
ZO+cAZot7EJZ7Zo09xKRh5+XsryS7gzS6rs8pCqLo8ZekrowVdx69cGuZHiYchPQfdRdc22E3lUp
KuNrzl57Z3ULWBbwTmsv4yGaBEhzz7O2mufUhMXBSo1vXDfXuE7tVdB7uy5MN2UfxmpjnSWVEIUL
gBDJfTH29jfPpi09R8fFYVHXHzWZDXWf6UaLIqvjOkVHt0bhWeOUDfE3O6xvDogwED6m/FgDeOlH
5psYn1z2pM62T7Lp1BMxhZMeZCFUIONmXLvNAa1z5Mjhtk38UuR6GEBF00PjjuJjs0r5pTAqd4wp
NM8WJZDap0uESkL33z2V/oqv8B/JCM8IDDfN9+q+b79/76+emv8DtIWf3jX/mbhwap/kryyHn//8
X5wFN/xnc5qFlxBtPRF/OqD+i7MAMSFASOVuPXJN/oUHn+D/cRaCf4Bl8Wzmv1rEUJsv0f+yFkyY
DLiFQYOALAkX/S9YCzRlfEa9DKCSok+HxwZ/dXM4il7weIJ+8JQYTcQ05Dpr0radf0wrr3YSgKoT
aKo6ilp00S4NNFhpM7dTdvTWlPJNEE3jHJtz5mW3gaVL+WBaZtjvatjezRmyFsfGVajmXjG7rm+u
y96MiO+rJU3Bcro5PUQaXsR5VuGve061wMl4vDsqJ58HXbrLnSDLgyxgFJE6LyppuO9xo+pAL6sw
JXrt/dIK4aRm1ieT9jEyqeVgroe+NUwuYX9SAon44E54nNoTLcRasoS4GahoxYPsindh2ykogVCs
izjqlaH2eBEMy2NW8o9iMa8rvUGisubf0FY83UfkpT+oMG0GQY4/1GejufS+m4yjbHBNHgJX3uq+
md1HW7gDZX+t+54KQp3j8bejZf00nXskhUtcNjTQTAq7Ak0Z4Jy5u2kI0uAsoqz/kDvKEKTxQZXv
bCmHa2OtKr0XA7W+mGpFFvKbs+Wmo9auJCA8JaeqeAqbebyxCjyFdrjiOBV5YOvQriUw6m+umIwL
1blFmBQQbeE9OHQO2wmMA/KdruqRArsfjA12z7mVHTqN3S4fIy/Isq21dhuCD3c19hMTfXQ1LWNj
e6yjK6AAuzvJQsp+34TGkP5QNFu3H/rGDLuD04dNmCyDEvNeh2WgYzF2vCYjujhQLBGNV1Pq0G7P
690WeVMq2U5pOpQwAyIS4tjFATnbq641NR1du6Y4eX2VPrbpbKxJE1kOjHjHXtetCWgYJIbRibss
6M0h0TT+GPdhpMJvQgamvXeKhsaaHdh2dqnB/Uh+exokB9oR3+dwWd6XC+DoXgPDrsciIoJM2nK2
SroBGnW3d73Szviv4afUpNWBo1o0faIK/fY8MvC3oQWPzxazhzHy42WcZXHgpWGA0mmnA9TSbN1V
wUwj6nA2tLlzMJKbd/QRJsU39Yi/61Sp8G6BuHcFGbbRu6i2CUlwx3ChSCwFWVg1dVjbUkdWNyDP
W2IstP40tGU47KwK8yroJ7ItgVJL3Z/NQR+uSeqmJmn9JOzgasFGdaERdNjS5aYcmyecrOHUOVba
/whzemLzpsu5SbA2Eh986k8CNqjTPEKsGLpEeI1F7Xrsp2sKGPTaxsIFlLZbXHHlWmno3eatkBnJ
du/ZBDPFAslBp2SxOPYPEETHxvkcWSn1aRo9TUFcj/B/Oe5+d28aqi32k2jdaKd6NtlhtPsVGq/D
7XE1DRP8IFmLXO5K8CKYzX7tPkZFYHd7B4p2mnRtRNF5wDDAObSdEcrdMC3zV2GbWbrLWg8DOT27
PQrjof8CIyf61rg6WBLTHKcrzVbo+boSJ8zGSOkG4o2r/QHoQSD0kvaSJV3QLJ984C4vTiEKs6kz
33+nzGysd5Mv6IlWrNTZyembjh73qpgG6NfOYJ0qZtZQhS0sGW/9q/ODMibTPRQFvwBv0aaMNvLP
ep0PU1SQbFZQjo1OmsQdUYooxwODAv50/ZYspgbyi2vu8q+u0pQFtTU0kC+o1hRJpNMp3dVNR2Vz
SaOKtJ3b41q5dcC6OXYrDoAR5YHuevYX7VEej/XkOh+DGpupOFwH7CImD5L2WunuzhWBATGKSweA
HNZ4vXNKrsKkwYHG3lcitO4UqOcuV2F/15ndOCepk0/tGbSznqnagVBx7VrrcRAF4urFVHpM6JEU
Wlh1DSrbKbeEmW2nZOsVX82JbTKULHGduksT1bvsOWeSxskOVyfR+Tru7SK7qXipciAM3xJZHjt5
9tgsuXMK4Gtmq11cOxuRgeVK90tv3kovnW6yoNilEtp8o1J5N/vuhSq0xmC5ulNul98sZUAx0bio
2+xe9GyCNrcv+gUB1kQlKO8MN6G1zjtn8faVqc996bVpPOEJXibc//WxzJymSUzf2k2N1rdwzM7d
1jxl6ZrvIMEAETrde944ojUl7oIqLB4lDK6GWsPe5Ef4ZpbIdhi+peZ8ZpX2exR1J5FnSNEzRMOp
8G8sIc5k5H2hQPcQ9ADI7Qh25giwk9GH5lBa8mrVhaDnvXGWr8WX2pePHY3KE2PozzUg+/fGmg8L
l8lVj9PN+Qz3BGWZWRYf3TSnKJ6NC16SXXryST7JV79YyJxSqszoyBNq0I7CYZX9Duw/6GPWOtdy
sq24pf5Smu4Fzx63XG3vxjK1b4iew4OTl76ILdw+9+7oYXpjzxj2Vr59hMeETsvK8FPzzKcgoI8L
YB6N+LpaH9JcXYipPu9HuAgOlH23W25UXt6qHvBzXHojniiT0e7eu4JOgmFZWs63QcWLQrlA7vhD
7yZjvi6GfHgox9rfWeViHN2leJwg2l6x7ETCQe1fCtmh0OAuOgsrnK8MSDE30nRvQbLzs5FKg3cW
yfbMrozgaLjyUZfoCUTAy5urLN/JYriwIcG3dhkdtSvJFYR7343jhueU1q012GEyec7t3GoaCodT
9dmzW8amhvwOIQnqD99cUMTxVJd2e93TZFEBS+W4G0Py6u/Hqal+eMFSX7pUgfHtxadgGUz/qjdm
oM+2+4ZCwzlpo9rVC0zkeMFuRHH0OvqMzfp7V1s3nV3Yxb7iCj6aS1rfgy2qGF8gFZcd5KIlGvJ3
RTqPKYdKjde1zoJdA0rB69o3gOn59E42kdw5WfbQztkHSmjGrUWomtBfod3nefNBDOMYqyn9qlT/
2XQ0IQ0FNffeSM36wTcocggtnW+BJR4L9N+PqqTXDQ4JxC+rHatlGpEa5OPeKqczZ4x0ojNFbYHX
QhFKgGq43waDelwAxEUgu8+j1LgPCjRDu1H5O2+Bi2EV4rKxTXma+4XfHxCz5vWl1JN3rdZqo0/M
V4CEnObMi4ozIBrn1LvRyZB+F0M4vq2raj0tRlPvFJ1IIUeoQ2hhSTH4KXmco+7EtH5c7OxHPhjj
LTyn5cH2ZPE57bWFtgzDBQvpjKdxCPd9iANnAANddSpq0xvqPReqjYlQl1XiizCXxkTSDQB0ZVvD
GIKZ9XL2fugUhL7kFtzgmUnonjUa3K67a3tMUs8XKjrQdTy/svMfwstlSwAwjb69DwgVAG9Xd+7t
jNrAFIxUSaQ0uvorhrHAb3uvyEZQoUhDq5DX3moMjohBysvyHF46up8YvNXC0jYMp1LeFpnT63sn
n435k1dusOR+opbQOOf+so55cZaVWW25D22JgSviTr/kz16mdW5WVH9sSlLdu1FGtiye6DYDW3bX
iVH8MKMsyLFLC6js7ilyTp/dtJi3ciJ9xOzZp/wfji4ynMFp/LsimgiUcTZRB78JJ55w+Iehed0a
sJweiypsPjqO3Zj7ys4s80OTZzD39z/p53+V0P6fS1W35qz/OVW9evr2lD51X5/aZwnr9n/6V8Lq
mf8gbN0MPjCh2bqWkhH+K2F1nX/w5tlaFZHfkskG5JL/TlgNy/qHf+tGuLhhvLelk/8/YwXp+Ye8
00I3TdS9pZt/lbJuQtFfhKSWg38qvk38QkSDJNQv5FBQqIbQyuAZjJmaT2sIr8NN+7d8BV6IrihH
2EwGr5bQx5mOOb+Qt5DKo2MqqmT09EVm6sdxGD8MEIjriFCj5VFKflmFf+sJftUPvJwWQ/n0SEDZ
gApyM8J5PuAGQApuYp30GPLdZEsjzqJgesuT7rdRNsso5mTiI7gl4y80pBBDIKwjZks0mOlugeZ6
5oKdvuE9ty3Br0sERw/mKJgGXXY2e60Xqh1qw6GytgqBLClRr20b9yWQlZtf5mH3MBfF1wEK7r/E
MsBGrwswnqsv6KkO0xYvDubnogb/qQ351dZloczfT53RJa6vAX8Hvz8QtRt7z7CXy9oMmt2fF+w5
cLKNh2mRy0gO7nohRrfPFyxYFlNAguwTwwk+BqIOdgxXw1KW/Rsj/b5ojkvM5+CpC/poBtt//0XP
RVm1totiRj3vZfP5Qs/ixAah+C9G2Vrq0eI1sqkFvDhXo0R6mYcDDDqdaXleLFpguBXpbn5joN+O
FnAYjim81Vu/C8xNn0+nQISLrAEzAKWGNBkmKc+isYZuKdCRNUZt/+j6vjz+9Wohoqf98uZGYXov
O5GYuLVCKlOQLG0X7xj8u6lXucah0k30xkZ8uVxbEuNviYwHVdUHhXg+PzPy/AHGsZMUU1qcwYh0
8IcVb7lmvdjubD5uKPa6yQ1omhhsPx+FIrCZRlgGEzo38ihTdCu2uiw/lMJ6y5ftlaGQggNfBpv6
kpZoz4fyVnQ+89woSGrLBZwu4uIxCs6hsNcnLTP1xlK9NhymmVgMsmABSuPnw+luckM9IJm2iSNR
3UIzyoHDtLoY1WhYyeCq4C2n3Rdrxte0t+bZJh344JMD1D4fEwpz0YUyh0wOweDUuNG91N5fylh/
DrKBuZDa0Zv9tmSZBdXa62oGmafulJqle0KLV+wzoa39PDntGwfttUltFxP9oh22yct1c8Ptui+N
gvDXyg9D0Kg9pWnjr5eLl3gbxMSxj03/Qj5ZOQrCrRWiqpE1qGllqF1N/QTBOAoAs5fWv2Ky/3jP
vzIrXjC2IuvlbQHH86UKXMT+HGaZrKIEvcL4Y68s1DF/vi9+H2XzveOd9M0tDvitJ89Sq9Fb6KSt
G1AOMuN2J4euPvx5lBdvCDuCvUaoQdM7rH4A85/PpfejDq3cQi2mRYwO0oHNYLqJCxx6e//9UF7A
xUuQRk/ll81he9tKg3XCOmEGc8RJwZ3vOyuaMNZaiqe/H4ovh0kKp2lrSfx8VsM6DqpZoU4IP31A
fz9fjLkN+3yZ3mqE8MoqBRDkTfw3TPbeyyhNmFafD5C/eRlTqmGjj9PYnNfBfzEhbnU6MRLjbtN6
PqHMqYMJ4heKyMLorlbDXK1rlBAivTarqPk7s/SfewITeBMTTNfFOefFVTQVlQ7bQAIuKUgjnK7x
yqzxtfrzGr3y5ZAf+JvtIs0ICKOfT6k0zAn6FRDi1DbtvujWT5RWgje296uDYCBJ/MxO/834Ox8t
ZDkWgxgDThGQZt0bEubpDSPXVw4Rit//HeXF6tgNnOuqbPHGEJSmwkYBYfZ62Ct7Cu7//NV+H8ol
fLBp00r3eJOo7PlX8wCWFj3ifepNPL3QlT0JvdIrPoBGvNW24ZWxfCyq2dlUyqACv1ihSEppT64p
k9Ar3AsZBNVlj9DriSzCfeNu+H2daAO4WSvYBCeM9eILUh0w6qVmqJp7de+1C3w72+reGGXbuL9k
BWxs10c0TcdNdNIRTVWff7yqCCYVVoFMsrRJxyt7qOE1pDLsLwBBnAYCiqH+0qWAMUk/kF0RTnj0
z3FeLNhEWmWjUFZJgzFHLKTZ7gxJ5Ut1NqG601pvxH4vG8b8HHCzUfKxtaNPrf1iwJrVsbJaQ6Qe
kEUngdNE6ZkfNZT0+2gJ3xuTH8kzn/sQsd/Yd8t+KRrzk9013cfeCun8IIoB5lZT2aiq/Sgbbtwh
Kg04b3LG/LYBjz4MMJQuVnRxb/Q9+33L0fyJMHlLepGxmy9+fFvQAcByeI6mtUTGotaxa0gHVvHF
UEJ5b+yH10bzya4tXIY2q7sXFx1qcIrJVJGSqQj6Bd6IZz+2LmLJpKX4nb0x2u+7D6Nk16TF7da7
iWj2+e6zRY4CquT9g2wN09bNfHBR6KN06pkrugeOTd3e/vm22P7k8w3PkAxGm1n01NyCz4c0obxn
IIx4/0TmAfvk78tKzUCa2S6H2EVdbLr/84CvzZHTG2wGTlsp/8WAqL67ztA8h/k0GxgHOJD/8iut
cpFIWLdv7PVX1o+PCUaEc1OEoni7VX5JSyEDOYHRumWSkqWgNu675sFYNIb6bu68YWny2ljbc0j7
Z3ASsvvnY2FQ107LpKrEC7t5j5jHuCjHtDhHZbru//wRX1m1AJ8Zvh6qdoL1F/duhfrOD0VXJdi0
NztE+sGjHXbmvoZBsSd5LPZqWdI33rDfVy4ET9toIBzA7ew9n18d2vSLyE3Ogt91Vx3Uqr1nTtYp
ygsrxhHMPfztJMNoiy2YKUwoGF3PxzPQK+qM8jjp91b/oBQLESFvh0sU0OZ5ISTdbm3t7f486u+r
CAkGB2TP9uhnbHovzmDnLhQjUf4k7bSqs1XzkGmpS6p98DD+PNSGVjw/e9xfTmS6hDi2jTXg8wk6
RRSosWrKjWQxjNSx3PKdjlpUgk61Vu/VKtW97DTuyPkyYBDx59F/30MADexXk8lu+NCLiSocpty8
kVUStG1/VasStwcXzBJi/FRcG54qHoRXem/F+L+94zRZhk3kcf5NUszwxarKUS9LVRe8dhFNaeYw
VZeRA13kz5N7bRTuULyz8VkxNwLSs3O/UhxfTJ2Tn5deA90VKVSUhsMbO/S3vQLkxUHYviDd13hL
n4/S93M7Wh6xI5zBbL8FZNQSe5Yrm9b/ZijQFHJFn057Lx8itQ5tX3oDZaJy8o9QE+eday7l3iyM
+eyvvx0BlscrhG8wno4v7rHSylF72HOZzI0RUN3gtqGNn6r/Ek0GxOPr4am3bX/QrpdhyGR3A5ze
lcQIVVIamyJTn30IOssbJ/q3jf5zHPRS9nYrE2U9X6XUmNvOS/GlQ5GdN3EXihGZbRO1OCVZxmmu
Dbs7IKVs3jhgr+xBUlmQFOhr2I2/dPyUTuEVNGkrISxF+rwVRvHkoeLN/6thaMhJ0vezVeGL6bVr
0QY+VjgkIIMHwJuPeMkAh72xLX6idc+uK76jg+UcLbiwXgx+mw9uWvWwsl4wr9MQJ4EsfUB+QAc/
T51q08E+AfCmmmgGrsMB34bKfuMQvPZFf/kFLy2HIzV3weBbJIRo18YkHHxY2e7q3f39Afh1mBf3
st/l84LpRwnZep6vyih8pIXM+AYk9fpctuuD3tBb9P982exxRBQjtlhrwSPgEJppkxilEZlvLNtr
ux/wgZZW+D7TIfbFZDDuGuWg7RJrMu1TxZ6tu861J1ApIj6IOoEWl1aGheZ/8Q0tig5WQLQH1vx8
esvg4UACPSxx17zCLwi5xweVDs7tn4d57QZ2tm50wPXEQY79fBh/XAwQS+I7gVECclx8GpegB2Zx
J0csfz0nDrPFQd6wc26vF4+KnQ/uOHnMyWjoIb3WON8mTt7Wf3+iGYcgkiSelmq8k88n5aFGQqXO
heWs4cY4wfT2zJvb/I147vdvR+aOk4TJnWjTW/HFMEE9u43tpiM7AcFqseJZD6Ezws2z/ksPbK56
Qiqb3UftEBTRffHl8OAbDZ9UEgPKUhyQ+Oizpl3Km8y36qOsMCj587b46VD47K4KyN5djCmI4DaI
70WAXHiNt9jGgLK+oMJ/0yjl1U+KzBhPJidq+9vMQ3ZUBX1U79F9K/t9gL4nOBEzGM39n3/Mb985
CE3idEqZQCWUQV5857aCE9Zgl5TIQBsHXIjKM7w46tvMwRztz0OxTdgbv0485Li5ZI4UvnlX3ZdB
s9BVJXqRByhbK4ObcqmMMboJFtftPlYOvluYstL9AM3z6hpQbhMy33W9accs7DFUGesCWZuVPmg5
y/ypWDrc8HNU4x1Nq2uYKmRadx41Re8chg6a+LaZrHm/tIHz0S1kj6JYlxEKZUhXc2K3CDgeDd6n
n9WRfIJ1N66Ee87e7l3E67E7YzMT4vxZmSxNNNvDdJ3XwH13IoIMWST9MAvxvjRVdOzKzJ1lnBYy
F19c2kL65Z5XKpxQ2a5BTu9Wu16coohzVOPOF2FDmlvQFhJkoGuWBh62dWpY9OayoJeCwEVt0JUX
tUzZBENv0SwPRUnqOFcdAnijRtTZZfSodRYjuCzpsJ2qfRTBuM2hr3rVCimmWIfi2+wZYj7HdQ81
a1FhhfXVwZUFP1NEFxPWp9U85hY+R9OM5IU+ZMUHZ3YymJVzvgj/LoCkHJ1a1GreuxqCJTYBi+90
p34zwU76pY6svd+4C8rk1K2QPuPlU9BbbBn86FquaolQyo0Yzgip9XIzra0yHo0U0vOFGPt2fAiX
2vF2Vk7b7DGF44ef2LpW37Utlu9wdg37cm0b2dHn1lzccy44herQlUV7orX3NJxS6I/tvpvgxX0s
/MzyEq5B+KVBKtJvLkEVPS/WFPN5XDRgQ1840/w/3J3XjtxI2m2fiA0GPW/TlmdZlUo3hEyJngy6
oHn6f+X0zLTEUakg3hzgAHMx6BIiM8mwX+y9dgRMhGJgnDxrFm7OTcSkXIGwQ0L9tZxMbvM3JuLI
9BOjLQt3YW2X4QNoNc+5ELb03EObGaPxgrg5wZxZlo3zeWxiHeqfkkmBgGjqjDraZ2XrFZsshl5y
D7ayJ25ZwxsQlJlR46Sda929qIfS/95gWXltqhyzte46RXRm9rDA2BBKFw9s5oYWTDqpBb5J7W8j
2yEZ4es0odgiSLeLHWJBu3mtk1B/Mc24dTc5sDGxmQ2JKneGu1Uf0LcPV/rkkKFCOU+fnxtN1Sdc
Bqpl9raDCzWnYPOyAQSUfDQag3ASRGq2tWntsK93PUVGTExxVEX73Cp1+vacueYuBnzwVSA0BFTs
z3A/fa7H4OL6WPfph1UatBAZvupGmyW7Sk2zeUSROj76KL+bcxsnU7uPSasdt6Q3VdY2azFp7opc
1vahRCn7GqVml+68yHDVceYgbm9ayEvDIRyy7oWARdO6jrBvldtpdhwsbvRZb1NG2lTtm4xQDjlY
sdpVVuXDJZM2Z64mzmR24YWTPh2soYy+DhXHlL1RGGa5LYXTfQK5YndPCZvhftuAwuDEmznsgigA
1w9tWenTNbQyA8zhQNYytde58+1Ngyg/u5GYPNsDUlV72uSFF+s7pakivI4B7JvbKOy89iKt+8jC
1Zqaj3OmzfHzDMaZl5GmKXqtpORmPe2E9cTEH0ObHMN75m7M62SlOukTVJ2S6caroYoPzJnfYa52
L7YqAFRSNEhfcBYmxeWkD30GKqt2xh178FDb6X1WvOpGKJ5ixUX1hhssiGt2ZCjtSBG9jrZEOVfO
J1UpUsTHqhDtcwEB+15vtC4Qs6B4NGi+NV8yD5WBmu0+PwdH5ldndthkM8YpUT/ITmXQxQvN+66m
0K/Op27s66Of9kZyBYlQf9Fi3Y6Ockpz7YgmKHo1ByHkpvdafzgv/Jq0sq5MpQZxhuhJuLjAoQmV
HnxxYQ26/ezEeutsQOUYH1OdA7vHfj/Wagb7CHJlinTvUhDeNl9JkArlDshSpu09fBLV1glhrcBz
Q3w+gP5pzdsi1GKxy+oW77SezZa3R2c69F9CrvPr67aoXGTkfazMPXMJnunQLaZx22rpfAdUrBk+
NXqrf/KcMEIujMNGYBLRHOtssmKm/DqyzXbr9wKSuegzLTsylyjjUHitNE5IjhnNM3r4yd625lhE
H3MxZl+kqo1nJ688uBhCK5BBmLlgboCP0zT7sR9UTT3GjOr7UMvb4jHPzMZ/RqCdREc3Z7huxoqj
yKaoTOMed4dubY00tNJLEfrmCWPWYKrW9SFMd25tN/GuITgbuyYJ8WUAb03mz06J3h3BdO7NV26E
YOwp7iQ680FKVsksxrayy7gm9OiIKXAuP8bUtOlUiqG1mejlL1reA2xNO9VfWFo0DufWzMvbgzbV
2z2CnCwktaiaQL8U40yKI7f9E2cmVXweYtd9rX3Ha76O2YAxnR5V23vITxmRIbNWs0mQoPU+MG3k
JqYFAGf+HbNV255VhRmNhKBz4NsmU5cCY+jHDmaZEeVN+GzUePkfNK/XoRWNnjPtEn30muPpnl/d
g8iT8UMhgbCci0pIujTOEKvYe8oti0dPnytQEtB9enrJnCbVNTiKIbtoJS73M9icIDvU7Fn4NhLO
M81zqXUklm39bi7w2EJ6EOpT53Or/xmsRxvdJ0oW7Vdz9EaGUBLG9k1dRN6rBRCExV73O/siQbZB
aFMqJtS1YBySfVgxLR/DU/AqigHH4wlvy2pM6g/sjGq6sdRK5Z6NTi6sRyubdBFAYnXB6WDZih5G
nnR/nFQ95EFj4Yo8cL0Yq2MaARvaemafPw8Ed0z3kzJLbcfPT+sv3LZ20dbPJqs/txOj1s91zZuH
LTxUbNNics0Lu00gIMl4piZniBQwqM1t/GUKu9c7K92U4vko/BLrSatA4jFJ6OqsmZRh7oSXCBm0
UzMwBcmBdw4ZqGNgbmK9L7VPRZFpw1HE2DMOms4nXIGLGdwD58pcXGciKckxBF3jbGqlp8YBGQqm
eWIMjPE2arXM+KAcU7upm75yr7AoO91X6eNbubGiqaLa4maWaB9iA/0Iou7B6A6d5kpx65ZAVY96
Z/mftU7XW4zPw1CijoMAnCOr1oC5sjxREdU0wiohIoTOdMqUGGJP/yyjadA+wglCsCsIDXj612b6
j4S1/586RV1K0W/Lb29e5ef8J+Xt6d//rbz1vL9ItYdJbRL7dCJS85e/lbee/heaWvSGnKJMCNen
v/zHKopcl/+I0pL7W0T3p+PYf6yizl/ocClQ2BRqT6dd40+solTXfjr/aASCUE8kNHl54NMKMFND
2py5ud3ctUXdB3EcFudQKOa97WnanW5UVPB9PBtik2hc4hwNbFiMSre/Z/2CXqlXOBibIjzDuZjg
pDT670WBsoadRvZlMHt15mWuAFmKgfEVe4UNp6VgJR56Y+dGFWAAvLRH3bHiB+zT7U1cKQoRcQnb
EWVtteVwM14TCBI9gO6c99Es9NeM3fwutSb0p42euWdmlWR3vl6AolCD/jjLtAJIloTefQY66Nzx
O++joq56nuL0+AItOH1pM5Squ1qr6wNcPGc3dIV3iRgaZgaYKu/aqMNua7dQJ71GKy+G0XXPLTcB
7VHE7j1IsOnGjIf6GTpnCERi8LlvRBBEAonoLPMw1nX1ynAf72oD5vG272PtxcXWDwOwCeVNnUz1
taPDREuTwr7tMDl6lR5dtkkmbqhZj2d1OEz3BCDlHwvDjp6SDOvmxkA7f1b72Pi3VgyqRVVdd4kS
TAANyovkY+hm9bjn7sQ7ZrnVXfWJIT+N9sB+anLa72Zfazcprr1v2dzpV2nrA9FJItvjdMNBAfOs
EmRezN4zaBHSbdvZvJhGPPgbo4/BLk5ualj4ia3mObQAP2wxIYuvsp6Kr1StyvOZm8Jv2Dw7jJsZ
2FmYpvcqHp3bWWrEVJh9h/fTz0/TFOgI0CYl12M3pIa47gZ32chpx8s0VKICgyyoYPC4TQEaxjNU
Dqu/13NINqr5aLS2d8763H0pklj7UmkZl07Chlyhxt4PenZiV7NZ3pZOmIKlMPt91eiDzhml/g5I
RVeAf04HME2a5rcms8lYjUwUWoX8NkijhhxL4YiFMQu/UhagP879DBFomg3SRwYEk7f5yIPAqQ8z
M0srbIOwsM5t77QLmZ1Gq9liFYC7MtQX9VboKnypOyN6UgAoWRbpno+J4XWPQnPLIJRe9jXiUuYY
CtMM0q7td8B9oD65ddudz5kK9c3oV96BJ9BcGgpZHlbERNtOcnC/1LKyPiIrYg2Fffo9j8Lm2daj
6lrz+1BCcMsQc5qcNzYm7OKTPVcZzdZOquxjZQ+wO6hJtBcVuTEsTrErnyV2jnMOo1W9GRqg95Hi
a+1tFApAejmEI+hQjq2DbKnVcxbFGnAOs4soIehRdvr9TvStHcDyOTb/VhjpvBXdFFeH1OAHbbWG
4t3Wm3Tr2W1md9qoIZ2fZCeHz1mUWta2b0xyRxoDgvRZ6Kn+hYpICZaB/eflrI3yrrIAQm7iupGX
vmhFcaUM8sMhwXNYScY6aAbbfszTCpce3q/ksmOjceOLbjy0OZ0XEuIIX5TDab8LO/jXRTvZ3a52
4nY8uO0MLr0s2VL78AWbarCvmibuXWgXqAw2zawTkMOO46OW29puls/Cj/gr4CrII6VTnadyym7h
jav7Dq/ZJed3QGy9KRDK8f/Egb90W6ezmou61ODEtoBbRpKJtxHILWMvu9n7BoEYc15hyse8Ltvz
QnYeNAuoPBeQG3FBJ8r274BJe5/LeHKOlm1Gr3GRn8oFiazO3agLnZ3OFX6x6aTpEOtS+VuMgTbw
0kJci6LTXpoMMcXGtHtmDOx0xKHHUTkd1Rj3r2TiGZ9S6i0VPNJseCqzvnmpnKI4zzodSGpal9iS
pu6TQNMGI7lymmFDF4raXSf8NIjiTB0abNL1prI1GcRtOsAxR9CHuBgX5hYIJlNhwRkosJkQ7L3W
jMZFZ+H+2bZjVp+Fs+63W8lBAK5po+6KPh32VFoDu8Uijh0q6WAM2s4jc3R0K5RonoVRVq+qaZp7
eDL9Jw6Nkj1UnUKFi06+2qL40NkFpCVXVNgdy96hY2YuxYiEWFOsrVURUbfzJeiYcfa889HsvCuH
isRFZoYzFHhP/zbkZrdnmrR3zFfTlQwRGG8bZehXADvldQywe0vVC/dT7wmuwVND8ctbrwUSzeHh
0o8KUZzFQ1VdpoNidrJScQkv62SYKyHYu+MUnjuV8nZaY2YfU1u3Hupp7B6KUkT70lbqxtC06DZr
YyqBTL3utZDGXHNsNjN/r0WY1kqu7OLNiVD2EKfjQLJhGdU4Ng1MMaxpMWRCoEfZQzeBbiQAILoM
M0zGjMxW3ABjUJ94ffN8rOZWXXItZZz8HmUS74oonKBXu7V/7GJ//paELD8QI2rYcnlonzcuV9Pb
xJ/bfac30UPi5eVLg1ncuQhDoR9hEyFHqDRiv1SpbOjMUAWvIlg1EARcGcJpsKqTrTZLHFg8EFai
bYP1/WNqsn1n6MPUczRu3ytbjkcNXzq9ZeDmnLIaKu+dMXMTuqlkWXxpuI17rrnmu6hmu/4YtkSH
5gLL3EYnVuJca1P5ObSM+aJxOqgRnFfw1I+++YJmaNgOZQWEl7KIeEzj0di3qYv/PAZHuSFmQD20
ZltfxPqkLrQmtXe+h6Jvk7pEcsBhT8F7tqM1T5sEuF0DQby1X5rUj9tN0XhcgoCB1CQeeiqyLC6t
d5UkpbqRYzF9nPVm/IbKVinwtJOHesmYiWdpALv4FOU2ojMjQh4qMoYmR9OvlY2YvbCA9Kp0dh7L
2u+qbTJ78nY0K/t8Cj3/E4Fw03UTltVnu7VmtenGyC+oV4n+QDW4w6zextauzUYPIk56OVrRHZIc
n/QE23XGjT+MzmMudUWsWFicXPtpzv5Np04K6dSqz8GAHqzM6En2Tb4UKAi2vt3e+n0V7ygPf9Xh
BVfCPYwps9GYzddCgxanwhzIjiOJ9Kwla1hIBlR+IhVAWrqLLAVbGgbQsM09Lqo2CgzSUXY5tYvI
aD5TX6E2XjRxaZCQXrSHUCTGDhbhfFFoLrmqWjYSJCIdqNfAQoMSd+1DHJvW0aknsh3miqMeJTxo
ASLVju4wj5dNl3pkI0QJ8lLYFKELNXaEk77TeH77ueuTq8wX3k2MQWQnh76jbmrX0zYsZfOKU73a
TjacCfB+8SYre85b4zx0ZzaKwAsKU9mN6yb6vZsqdJKDZ8/n4cx4h74mw2Sb9a3hwM3ru3M1O/2X
yKnzc8fN7F3q1/NWj6hN2LLe6hpbOYkZlUrWNFzxRLuD5zW2caDy8/dxMzrr8ogMghBLMsOysorx
MLtOFG0hFoxH3U6KYOJsfxVqrtdtIyma78QFx+CXpSCyeXDTJ+SBRbK1ekX5XGeP8gwWa9i3mazO
GmM6ZaNmvnnOfKYu2wbs34HKf17v7Bh29WZuIQJyJp4PjSq67cQNwMHoveRTNhfaN6CjkpWg6Z0D
Is3oPBSFPNh8XLmp6OIbkx77ORpHWsvS+cbm5H5gQ40vhDAN42UsxHhnzdLYhSe2RjebeI7TMGwJ
7uvkZTTL/CwbixevHuZHIbTqaPpDCxjEDq/mqR5v4JNlt5kIJyy8Y3EwRRPtRW5NB6YU6xwxQMzq
EVtB3I/ZXs9M/ahAdAFiiitrCIStwCF6XQkbvW8BQp+LvotAe/qJ/NLEqXvDreB4a1eaf++Zp3q/
XjratWl19l5ycwHKKfWTF9CfzTWVuDwYRGVdisFvXnw/bKaLrLX1FPyxLK70OWtB2buJ1r64LFPb
WY3E71REG3yP2LkeZcQVygEcX5mceeg7x20oUyaOkPLBzigvc0KPNjHOmmRXZNR6cBX3kkONMXJn
wnEiuoF86d1QPU7isxxGFdcPkkPHgLfeOBh+2x257qLKK7X7kGMW9QRP089CURYXlJbHDzOBGs9e
l0NXyQV0RFdF5+gfx2uoqebR8D4VXm0fgTjG8BPZFzwkJPHsRsOU+xn9kdzbXRLftaibmIOqziJ7
qymyY69yTlhDbN5OHeiBI6M9jK64PsGJzR2DXW0ohTpE8pXKPweNO1/W8IWGTd83tYDo0Kn54LXd
reFwt1SmfXztiZJ6na5p014VtbsFp+vn3/hv0vya6hTfLRVXzbEB/8o9lx91ZCjAeKbzD90jIBrX
3GTJYH/oZWs/1zAqERu703DRW/1I5ACb9K6y9atqGsNPvdba91wbsd5U5TztvFiE1w2uSmDm5nAB
+qndZ3oafS6sPrv3nYkcU5A43mXk59ZHiM6AFy1kwTiu+7saNNOZCUTwkJXj+KGtARvrenwH6Dyi
At1EXKektfvCuY4i1IAY/BJ8onuwFHeDt1ozQ6mnfuXeuIP7AllEf+WOnD1dO2g2UBlVbzixcd8L
n4UwDRdtGeh+CS8tL53H2Yznp8IA0NiOOfKs6alpev9BJdzXbpRGLUsCl8xHsjs0HOXVdizZ5e1a
zkcfT5biexga2nOCNhBiKnehttdxGELA1+/Ai07PPO7iaiBEmGgoAm4uSTW0tjlY+G3p1Oyiuiy+
mtqZIPresswXHVnjM1H14dEmDSkGpsnJxI12VBXtZ5TU7h0nad0992OeKUVzJfbJ2A2PRTrYF9Dj
jX3mVEBPesKQwEJZ6aNJ1hno9mLcJZRAd27MQ2UrEh7aomNHAv6npxKdFTsKEwlaXw/OtqHayynL
w7vWGNrHKY5CQNRdcQ38ST/hBbJE7UY5V+d5RwWD/N9T4GI2z/tUKO9GZgbkuhHSOhdm5awr8kh6
khsi+st1YzVdczZVcOc3jl6o23niYuC0MSJzAP53R3LBNOwK3Z0FsF4JQZbKEYR1Y7SuqHZ3+6gu
7xR3ITkcYYu5vIc5XplhixxiCk3mvm46d5t6+AKRv+L3wpVC/GFvHOKVAxtc7lYryffYMTNP3o7q
p/uoqtwHIe06HP5yFpbPzjC71d605pDUgZbzvBblXcJ2gmzhQWc9Au2RJAcjr7LniVQzkH6UFa6n
RimUXMK4S7lMgAMlPOvg0GE+ph7I3S2ix2gfeVkTxFDJisCweqc9MxB27ky62HGWOuUPzQdf3RKP
6sEBvpi6ofnuQITlzsSdb3FGt1fWaEbnetNbexOv6Pi3VOCPqpuPVcH/lmi7nyB4x9fqlHvXLv/R
6XO+wl34Tx7gvz/3/2Vsn4Xw4u2i5jZOys8/FjVP//zvmqYwrb8QCvzLM8ME+K/K5d81Tdf8y8Ya
jmYFnayFDJmy4r9rmjZ/sn0LA8LJjmJ5JwfZv2uawvsLiyHXVyfP4Z+UM39VzHSZkxfFzG5WBZAC
P7rVy2E4ED7gnlV0+PfEIr8olZ5ap077oyZeuNwljh0HrxDM93aArXNoiFH4I63e34XYU+snPdoP
ivsMfiORx8ILQGTiIu1Px8fQkmc/vLvbvwUtb5MI/ml9oZqLXCNzbOlbgQyJfCOd77ruG/ePFJX/
NH4S8vzw1eOib6WrjzYHc/+JUfyEwMZd+dBPr/qHtrnCA82F1iso4vjIgeZyoCq57pksxFUzBL2M
uDkr0HT90YbvuQFp0L7T+EJR9c9DMX7+4gNuodRVmhUQ5ZM9g3PuLxq9Kz/5+uge8I3b+7yqzAMh
qMYZ+VJceFZO+o5S7a1xsNAuNlnkiBoNe0C0aILpyIYTa3xd99QWqqwixO8UUvqE7j0EkY/LFP5C
vO5tL6WyeqZp0rEHM+DqKtslcxSUIGBXNr4Yvy6sCG8UuRFQCKdiPT85ufm66qE4i8HbiQb/b1ga
wRzxJmd7uJaD8Wcq3v/2JGcxdtEORxNXsEbQpdI6VIINuOHB+V731ReDV3d6kNBdahAYY5yJIbqL
mz8zFfzzxRdjF2JGk5fSK265nmh2Y0igDnBn/x2h7hud3FkMX8BNjt6ZWn6Ld4jtjmFX7W0Pjzha
2V0WA9imtK1c1cS3KdaErZFMLqw3+fT7p/4vYMQ/usN/ns1iiJJ4Udpuk0eEXKSPRlb7u2Qo7CM6
QmMiY6ZUh0Frxavj9wORUTYaP69z8BMW40PnpWpHSdWwV/7SxZB2WefzUevqIBTpsYkt78zAXXP+
+1/6xmtaIgR6NenJ7MZ10OVI1RQXYQ6p5+sWTXsxpCMjmqu0k94pkELf2JSRxlhcrvviizFNxa2r
K+nJIEEF9mRlpO7BkX7n/b/1VBZjGkOYsLWCEIuSdBk4eHPIbaZjlv66V2ovRvXpsseH7iUDN+sJ
eyp60kpUbD6uezSnX/XDogzZ15HoS6ug5FJ70/vWcG2P5vTx962fvuMvhoa9GNjIIJGq+K0bDEoO
uwr05IaUcPuCi8B49/uPeOvxL8Y22Q4qDqfRC5zB3oe4t4g2WftqFyObEMSwkbXlBD0OX2pPmdy2
cAbXTdf2Yqwi1DVqU4xGULvGtRPmlNmyd5zCbzyU/zFHYntGkZVWgYHjgQO93XNAD2W9br4+QcR+
7DQeiRQ11Rk3QMFKKtzj2Ln737/NNzrM/5AiLHSkOlUDQo9iQiUz3/nAbXG89ZNePP3+I/5lL/lF
p1xCZBwNNpnZtF5QoPvmbC3aizrq0BRSlTO9BLXDqEXlh6QaEFrVpNhG5hFu/vyEatfYwAUUxy6S
vrZJVYlYl+RiFsSa4lw8ZndR237BaMCNlKzu+yo595LR3wppdedNTcTqxZgYH37/Q954yUudu4XC
1Ew6lFcDSR4HO80d4hwB9K5q/XRU/PEd65T/mloLy6AzQPwWmdGh3C7Dq3Wtn37TD9MOKcpK1sZs
BEiDv6phuMqUcbeu6cWcowYzjyOtRvGvDc9I8G9Ren9b1/RirsnLkpoi+ryg12HbGroMQtdfeSa1
FpNNMZUW93s0HtnuJeHVonhn9TuNyl/198U8A4cPcQKNBq6b69Tg83Yf6WLe8H6NfTdU9WeSd+B6
acL6Izv4f3dESyaG2fk9eXvSDcDoTVd1mGcX/tzZW0qx73mV3+r8yynIEhD/9NQPKobVRvr5tavy
dWcuc7FdEETHgMtq/ADnUPpIKET9sQ8btW6jYy72C4URskU3WRO9rIb5W32SRvzOm35j9jQXY9ac
GkI4o8ILGpEnN7apEZwea8ZliOT1nUVLvPUZi5FL3k7vEazhBYgr3ZdsspHLOgY66iRpHzsSCe5c
r1FnRdETERcLOR/xqoCkJ4n0bE4RPBZTV++QPDv7Uabl11Uj01wMels3CRynqBigaNE3lkU0oSOf
17W9GPXcXjtkAKbsMPzszNPLaCvT5D0s4lv9eDHqy5MyMHQxbPRZYxwsXAKHWPnvbL/eaNxYFNFm
McTToCvBcZOqsWx0/xmGS7huojUWQ9BUQmrwOowANqC9x8PJfVilz+u2vUtvfslFvasEUO2Iivx5
ETdPuV/365afpfM0jXp0CDaNm6G6dwpU8kljr+suxmIQghnhtimlNjHK8TL15Y7Q3bPf98RfSjyp
LBqLwacUdsYqqp0gtYb8EvlB9MXq3fjBITaIXDR0DQBo/O7eygndJFDZfahm9ytJ6+SnJ6fQamf0
nuOaCK2Vb2kx7pD0j7B77DxAMUtMqcIEeJcAB175nhZDT48mH5p9XgSkUB5ZdL9wnf5nNt3/LlLG
YuSJOjtJepwcM4KbEu5OZrKFGmzlg1kuun4Ya5rn5kGiuc41t/oECVntugVqqfQVqWidiJN+UJTW
A7c5xzgqdr/vYm9MGUu8qOZI28WakAdshK8EaCNhv2NMfavlxaqaWdxR40TJA19HtYsqqxXZum6y
JEMUc1G0BK/PgabpX8rGmDdNRxLguieyGM8YcNpoDHUetiYg8CvOU0NqtMd1rZ+e1g8b4Tb3shzZ
eBiEowx3KPxrLk3J/1jX+mJ4nkgBk0iSOeDyzz8b88xCKENK+e9bP725X2wsl7w9PYYuWIe6F4SW
/gq/vTvdDJf3tWtVuAsHc9smBLv//rPe6j2L0TpIoSxU214wIX+7rIyo2I9m3q5sfTFafa/SsEcX
WVAa7Oe1sHvU0/ewom988yXCr48A7JQtBYo+le45cGRuwEdXrZsK9MUiHKs+y+YhzAItzNtjYaiD
zvXzO4/ljRe8hFHO7YDkCzJk4Np2Cjh/yvtruyc1d1N13A5vTJl4p40WbtRVb1lf7I11G1EL0AJ+
jcOhcNMbAl3oJHFBrmt/MZaJCwolxBdiQXt0NES7kMyt/Rn59L8Lir4YyprwMoJa+iyYIllv7C4m
qrBD+//7r/7WLdQSvaDjXU3NSqPoUif9PsFPvp1nkR0L0oAPRdx2ZCX7E1tugiqqxrdeu0qw6/v9
p7/ViRcLcUM0YRZaIg0K1AFen51BELhZ1/RiZOPY1mt97LIg8vJdH1uvY9g+r2t6MawL7eTmEu0c
IJYBtIZSue8La9UjEf5icx0jXreIR04DTxCgYpdo7wfjnYH368dN4tvPq4LBq8MoFoY3hm59w+So
tlVtrztyQCv4ufHRHRXhZ+UYuINqUV9FN85YeKtGmPAXI5gJvxz1Kk25+46x5wGrtl+6yR5WNr8Y
wFi0WwQZTsLOJz5Kv98iXzmu6Sxs/X5+LHImyj3yrCTQ3Uk3NgXAMHbTibay+eVSPKs8n06pO8ko
4Sp0/kM/VusuuMQyHVA0aUaOkT4GMrM/dMjf8ZiP6wpT/8Nok7E2c4KPxmBG+L43EBNvSuQMu3WP
fTFGY0nnmIUQQe6m1rcRTtmmzpX3YVXrSwiKr9mTVbf6TBRb8yqMOvCn9+atU5f7392P8JZj1CqF
0qXqCIFok9uwGUAnY/1/ajCGPa779ouR6udO71lu3QWuk6V3Gsr7bVwU1vO61hdDtYE7Uky22wYx
J8WzppDeNafK9wjGp1Z+9XgWIzWOVKu5et0Gblxan+Gf5bt0SOVxwtNwhE2Q1e/Mw6eH8asPWoxb
Z0jssGuqJqg78iQz2bif3aKSH4gLjO47q4arVvVW9M4yfGr1V5+2GMbwcmVUTy1CW+ARia9tNTgf
697HYo01UwcQqY7jSe8nMtM8b9zWNtL5da0vltk0G7wUt4p3k1U1Cv4HUaerDnZiiTMk5A+tQW15
iP/7HgcHbiyQF+u+9lIHlpSer+a45GubVrSdMrfAWhM26yblpQ7MKsHl4hrUYD3GW6z9iHzXSZJA
xtGBfjjYlaY/kiBo4NB0qzNj1m4BoqxbBJfJHEkfRiPsAQ2v5bipBORRAixW9RK0ez99a80z3KFv
Zpruywe9QoGhij+jwf9nfyyW+SjkxKPLjnXtJiZtbBvHrkbeDLbEdd98MTCxeSQO5k8NdhJ+mDTT
sDij517X+GJo2j1QGLfttRvcWcMmqeojpAtn5etcjEylfNyZk6XdVNrwpOnJNsqidy4E3pitltwt
I0pDNbFTvam9aq9bNpbp8mXVI1nqu0igF07p8a1xVUN3+NBCxV3X8mJhVaL3MWZM2o2uYwadm4Mk
T3Vd04tBSSZ6M80hI8forDvVODvPxXe3ru3Fciog3/Sq5Wvjv7ke+3GPY+n7uqYXozIyzBMDq9O4
vMORl9lkzs3Iptc1fuo7P0xUgDmnQpU0XllYx+dhvLWM/mld28tBOU5aPrT0PzR1933hcOmoYN2s
a3wxKIHYRxlBefTA2sUHoJ8lk7myCy6GpBM2TYY7378Z1WRsoPXGR8CH7wFt3xiVSzBkVph13ScD
PaUazxx8xxS1133xpUSrzRoz0fD73nRuuW+QqiDrWXVOF0uBFksYRn2fbx2r8oYNBAbOdaddezEq
YbFEgMaUdkN+sr05LcOQ2rN1vWSJvi1Uy7zduv7NXM/fB5KtUWj1f8a5/e+S9j/arMga/Ap2TTAb
Pez/3nwSmvOesuk0un+x1bQXA9PvojKOxNwE2Vx9SFI7h+s535N1pu1XDaClOqttutbHp8oHSLJl
E4Ngydhhg7Wu9cXwtCV0IyCfiO5iQnNS8KolVZ6VjS8GqJ0MgoRLVwap15vbksz4zZQP61bNpTAr
804KOHPmmwMf28d+451bnv7eDcsbB6OlNisHLUNuAypKkY79J/zyxhaHYH9GCrS9ySviHt+ZC97o
P0uVlqzckWJnjXDQzBRbIkq5+04z/UfHgV6/8kMWY5dI63nS1QRZCcv2rTW77qWXpF/KZLbf2ZKe
lv1fDIOlXKuQmca9kY3WBoDnZoJw7e3myEpvUjmL+xrU466Gg34YAUsm67rXUvyUeJMiM0E7rYnm
I4HBybbUmq+rxsXJNPPjepu4uG89IKXBCX171tdOdugyy1x3GFtiZkFgaeY8hxw78L9fWnha63Ra
d89GtOLPX11SXeKsHZ2k/HF8La1Qv4ekMq+6yiDa8+fWDScKtdCfFdWO9BGD6MvQAwBe99AXVaYI
cXlhGmmL5i+7rdPoVhFWu66zLNVOQ9mlOsFGbWDrtQEqRx70dF4l5ITo8PMz6Rqyheq0aAM96r+G
uoGXM1/Z9GLk9j2FDGXkbdD2FYZcoybWV/s/zq5kx3EdSH6RAEqURPIq27W5rOqler0IvUrUQmql
lq+fcGMw6OYrlzG89OE9gGalmMlkZmSEP12pk1wIPjbKSQ8G2jAeN0+KG2h+Dw0eIBKsAwk3IzpH
Tl/VxjtpqNKs/bmS3XJQMMQKw9fD9M5tbctNMW0egBAfbLKgg3/wMkzlxtNPt6Xpvx/Vw40SnRmq
0gUsjskw+Y/xQMnebXHLR6OuA6O0kQXa7GuZhKp6hxkfxyNjeegI/KoxczYDfjK9qbbsKxuD1vFb
Wh66dBODyrQn0r4bBdhNhrcRdy3G2ECoUW6QmW/BG1SAbRfMuaoHMwzoj51MbgOhkCyUw9ir8WmL
+SPh62NW9s9uS1tOqnITLIp6+olpxJZwpQlFqdMtKNooqM5kXtxBbeUJautfcuhUgcct727cdn4O
DH89KyEzhxQt3hQgVt0biWJpWVxzzQsZlI2C0vialQ/Soicyx79aMOnspiz+Mo1DfKeZa8HUVmmK
xBLF2erhVxhaH+UYg7ArnN2uaVD+/WMdMADPGErJyqdYmfFO+HJ3pje+kjGdQ9QLGZONbCprMwA4
1aIHB3nOW+nxCFRgV2VSL61uOWoz0AJcR0X5FIBC9Uaj2b37Uyh0OjY2tKmBDm+h9CjRoRfPXh4U
CRhR3d6ZNrapPUvPQS9QPi2bvAWF6A/QvM5uMcDWwcF8Tt1vhsunQBVvQcz6G7KNjp1mG94UVD66
YszIpyGb2EnIUX0BX+A1gdgL3/MP0PcvRxWNhMoklMGeoJr5jjTzz1EZ42iV82/+tTYDAaJHpZZP
ugPV8jCRMRlqGbqdc1vBeaAtxogoKZ5qTj7xKPw41cM1iahLVrEcFLLkDOPnXf5UrcCXQ9DxLoSQ
qFvg9a17lAx+yMxwHon1oPnGl7xIYi0+unmQ5Z8A7wWlirBzIhcNVUqQ9ZYggHTbuo1mqrexGAw3
WSomI3e94OKwVP9P3aD/q6fYaCbWQODSawbU3UrxNeDTQ+c3b5zMYmOZQGa31brUIg1lfNvR/pnV
oI1yW/t8Uf11zI2BsEc7SJ56YHg7QAI+h7ayKh1Nbt2kYSibyl81Q3lMfEINbt+a+IPbxi3/bKeh
6LIgZ2nVzDqpcyiKysrV4vRfqwA0IEK9eFkKGY7hDmIvt95aO/ZhbS3UNlRAbw1VnIZgqfu6lGv8
e4lRZXb8opaH6pb47VyUYbq2Hb8BAYl/mCrx283qtoeCP9Gbx4WmaMp+YGt73FrjlKFDTPxfmwcb
pv5iUGuneS9AwARKdlAruewacvb/Lj0NEDAACmxOPWgzHMwZCzsVzY3b4laeu4GclWiegy17BnFv
eL6IqFM1D+rn/+67E6UKTe7PabQS8dRvlHQ3dT4yN9gfqFD+XX/tONfAxo2p3Kpq16A0CaHE4aOb
XSwHxRgVqTfwsabUA1shpdsvsRKnY0iE5Z9dBQb9qg7G1NPBAaobJGEVtETcNh78a5WuNNQQ6o/p
3Ix3IK56N2XX0v+Xr+b/iHBGwMG0C2rJactpkfjQKEiAUXp227flmwXEB0FeX49prtRN3IjPogBF
vNPaNhhJDmZcMDA4pDFYm3cgNLvBHLdbqgXawn8NDj3WaatyNqQjDT9UU/WGmcYtqHDLOau579tG
Z0MKhWswQMkxy9/UZ+IvB7NA0dVaHhJiDRv90T8ZqMCdm99esvm50yMXq1vun29ZA1oBHZzqSoMa
cf7VTm6JOda2XN+MAi3NMiAnWYLwgXkgSKS8dRpQweqW70O7QeYYoCOnZlP7sQ4evbD87mZyy/UL
oL7aQEHkqKq3UxHxj6a5Jvf+ondi15bjzz0KiUuUbadqKSE+xqBY8eGsYHXFP8+m/c/bFstbF3Mz
hhkPZ0JOkERCKrRS8PYmHVr6X/OiU1cein8mGF76FSsKgF/ZgJ4+x680QJftQtrW72oC/SG04uod
RwMR0tSgb0sgeeVD7BHhH0PjIzlsXr7+AM1lcXD6ULaIK2mqVoAydTuBZmu95V78pZu4ufJ+umBL
Ox7pDa9IyJ+vp7bslm439BOUn0CuyMVuzDgEgpz+BjsytQuN2UDEdlKrWm7Xbo53TR5ubtHDDk4K
QirtMOC8gUL1NwQFwXRaFZ9e3/k5RrxwDLgVO8BIKUAF728nCHnmaVgG9ZcCqu+HlTTRwwQlGyfa
liDmViAhsEcObpLtNMTR+oVJkMQA5OtfQS/9eVe+9HdYkaTdTCd5KbeToMIc5rYrf8mOxz8gS1eA
mHaG4rFPuv6gzeaD552KXch80N6braSOh8CKOOD5xbsRvMOnLfzJEIoh9QDJktc/04WQw62QA67U
UbcVvNVfdLRrujalEkpary/+R4v3JeNZEWf2IKXHDN1OEETN77Z67pMlktEj5jv0Piu5vI3aOIOm
RKN2Wbj5YJQoQcPva5V6UoD8ccj0HqS+ADFBfIIe1rVmflIY8JWHxbreli0Bj2qm+msN5gvmYJY5
ZtPoYKhB3LrQYToMommTjaxOMKcgZpY5WtnG4QzuotOiULbwRGduWMhnN2+2AWvEg/YIBJeWE51C
qKitdVLw3KmO9l814jrIPTFsfD5BHQ5Mo/Wc+Ius3HZuo2AxZy8q8HJuJw9jjajs3mn843bAbRCs
WFF1kUJvJxOuX7ta1qCgj1zqIvieVt6ooC4y5+DaPkFl4BtYSqvyx+uOc+kYWmndCDE8aAYMCMyq
Qe9CxMtZk8Sji5vBbRRsTba6jYJiO4UBxF44RMOgyjzlV+7GS7u3IvKUQZW+zdrtFIcjEGAx4FRr
oJ1axjD6+Vf/KhhVI3gfug6rkyDKkrjoQMEbVS59dBxz64t6ikB6ro7XUwfWj+dy8Nc3wHt4bmfR
5sfTUJxvAo+vJ3BoQ+t6lQbsu+P/Txj9fwuA2Lt143plHQKC3RnQ5/rfA8y17LX0nWq6WNz6pjn0
PEPdQc+6bUwJoHqd3Yb9kF+5KM7mfeGeiK1vioyGovY/Lic/rsCPn9W03gtJ2GMNaspvEQv6h4Xl
Yr+JEaz+Tj5mE+dB7XFuTSin01Ig2EB77GjIeue2tnWNVGEEts4hn07T0E33GfX9m6iC8IXb6tY1
QjFpEmeyG09B70NSTTJ26zcLcVzdyt8xLbxK3LDDqVLhXT2+X0Tr0rgLwPj8r+cO0P4aN41J/qHK
fhL5Wxo3pCKWtvwW1P7MZHiZnVS03RRVDU3C2anWg7WtYOyByGrEzocTCY+sWqA4BNmBKxHhvMYL
B99GWK4KohnB5A8n0fb9TdSu4yEManpHRz97UCYLvrHcraOEP8Ty4dr4eBQX+EMgDO4nESQP3y7D
ULpUOrC65cO1GFvoUNH+lLXTBkFi9E4glta8czrzNt5yjSHTp7emP0Ha8heE709R70SUgY1bzgp+
ZEhTsrA7GTl/jLzlK0aTHC+ryHLVsTLC+ApHXg2DPpVB3O7PYcfNVW2wJQSFaOZ5pj8JbXYGEu2J
gLTClaN54Ra3sZYKmIMeIMjhhFhWHtk2t/vaa51oS4PYBljSofIWKO71J8h1lPuVTCaJlvGt02Gx
mfAYrfUm1qw9tdUIQcqmTgRrnbp42Ll1zTI89ePBxJhTKJl3N5SiuV3rwakUidUtH6Wen2dxILuT
UsF7AR23Zlm+vW6VS5UZGz0J+boQn7LrTjQA3CNb2F03G1wdepdR/cbzowOkR7/E+Vw81FAxO4aq
95MVfNxXbsULt7yNr1yLBSWfeemgQlGfhQmKOrwdIKr0Q4H+71HNELqDgjqdv8muKB2PguXcq4A4
F2g025Pyh+FR6749KBU6QYzwtSz3nmC3CoyI7YlUeQ0h6fFTWzu+AULrHoY6NKhq6rE9DeojiA8Z
wP3QYnv9KFzwbRt2yXQUdEKF+tQxsu/98U3WXKv7XFrauonXBXMrlV/BJDN/f+PjH7ctW7dw3zIO
QeoZ60KF3N8gKRh6odNY/1kr4t/MpKWDJ6J4aU8Ic90No0QdqB9mbpmmDbWsIp39Sc5PE8vA+JY3
SV94TuhcbN26dqtyqacaIhaneVcpwqBvAb0uN5PTf60CvRGA/cCbARVloh6hRGIeA719cFvccswm
6KDTLKPmNEj/fjPjh2YxV0rQl46g5ZUQ3GjKjG3qVMZQ3gmrPOlm+c5t25ZXVvFZnWBY9QljNs/G
Wx7LCDm409o20hLyqQBYQWHm5IVxWSdNW+aP7exJt1BoQy3FMoGjC52zE4fe+07W5bpbyOp4Ldqc
c5iDX8H8LtQpFNk3QHO2BKBCN9+3wZZBGRSy4LTGWRmgQIZ+7r7ypVsRx+ac0wD90MI7W70noGYJ
PvYFvVIIOV/aL2T3NthS0lCWfrTWpwJS5p8196J9tKFPMGSgz3M4M9BBtiJXKSfUhjQ/9xeLnw3B
tEU8Czf0DLFL6xv4X2YjoyGFrNSyi3jNdt3m9FGxcytw+dxUJSYKdLoEIoCwfBHtgh6x0c0uVuwK
o2EDAKDUaQZh93Wq935IrnzVF8MLNm5FrpIXYx/5UmNaOti307cA8Fa3TVuBC9JNTTSOWHmIl/ym
yZd2n0Nu0W1xK3JBhibsRogFpYvImsemmoNyN1V10bg8RigUU/+9LSYxFRPUOxVk1Nas20MfeVhv
Qfi8uY3uE7t61tW5EVDGGlO11Q/RNtF9IWZH69jFs5V441wHfpuSLYt2W1m99XLx83XLvxgGKLFr
Z95crj2ws1g7ovwhGyn9ccZg6YTO2hFJY5eiNz6QlXZUpeNQHM00pIoTtxBjszFgmGuAfG+k0qEH
dDmBCofPE/D2a5fojoNjhbBgyWntRV2TmhYt4h2FxvFvnzDqcmNj+fNX+ate7G/I0nk26zSqjf7o
tVkMybYmcENI2dVo2nRQMvfzJhXN8FxF3c8p7D69fmwuxBm7f711EHpe23JKu/WrGsiPMGQupRqY
xIpg2xBBpbLCyuPs76JtSxSU69w2bYUwDBJOYT/LKTWk7xIFfesy792QhcTucJUxg1q5ysY0myL1
A4jx7QNgks9OO7dJGXiOin9AcMwlB0E5VNDfx1vkkpEiAliPonjkuQTQQaXt2olDM9TLHaaWrlEN
XjgodvW8RTmvkuHcp34fQ9Y3M7PenqQeomtSFJd+wLpMUcpDxaDf+pTnXtQmLcx0WL2Q/nSzvHUc
V4rC7ZzPUMCN86fatGq/NKUbIwaJrQOpp2LlrNyGtERRJVi8J5mVV7ABl8xi3ai8iaDFvTXIvUz5
LEx/G0W9W1ixS+URClgYL6wQxkuP7YAcfW5i77uTue1aeVGOplMoMaUm9DBcvtH7Zejc5rlAz/lv
tN2mfCs8mndp1dHlLc+CbbeW7bXO4nmV/yTUlNjlchZtI/j4vTYdFRF6j7In/6plsUBAfWTTDjr2
9a5s4tox5bAr5tuwdGi0NF06xRywpWUbmj0HNU6/f/1TXNDTAL/1v+bqS8NJmA099DDZxL5tfkfM
iY+Z+ozhVT59aOLOcKg6ljlTt1DAguQDtAdI+3FGVO8fQqZps5O+N7QPGHOBECnQ+dMKqfuqRHbh
0203ihLkprwy3nPWoUqVTj15XoZezPdzBonRo/RGOt0aVayQXc6XIOk8yrTbdWCX7aeA6bVdgjYt
WHsLVqfP/XIN3nuB1JPYdXuecYOHW9ulqpu2+GERmvAvEXAj5Y7rsT8rCa3DB60hnn3fTqqrb/ps
mGZIZA7ULeelVnAZ8go4ETAzpVXW32Bq4TuIZN3uaFuhJNcFNwP061KIH++50Dd+MV+pw17IR+2m
RMnVnAFe0KVFBULCQ5+LYtuPmyw7PGc8fq23dSE82t0JorXfDhXtUr6Fe+Ertq9iCHy97jkXFre7
E50XNBO05rt0Je30zq9ZdwC8bHD7rnZ3Ioh96JEBaZBOkLB/Vk1Db6Q3VW6Jnd2eAGhsqyGINKR0
zXRyljSPQV69czOMlU3PHDSc44Rz02EK8ywi/lAzz+1M2s2JzXjrFowrjF5nINgD0DMBj7Sbihmx
2xN4N02AoS4dIN7RkAR5dM88fcXkF4683XqYsrExmcm6NNvqaEeAS79nkkGXqlmyKyfyzyjkC5eT
zfAQ1HVIoBzVpV4jmm+VGn6bJlN3CPGg/d3y5QtEF7MjBJ71fkHhLRmqZrqbBBlu/G4q3jbUFIAq
t0BYo7M03BdZwB8KcGr3iY//dcUQF/yGWrmWEi31gV/u0ryofvd1bXYyW5Zbt7NnhcOYjU1FKKtS
Q+XbjXbFPjLgl3Jb3Mq2Gia8cmbwSbbUv4p8vW87N60PYrdDKDXNVqx1n4aROExxdQQV+0+nXdsk
FMyDomo06C4FAKp7xMETdxNEta+cuUtfk/2bPsSbrzFcgEg+lPOJsDdZ5Lk9+u2OCMTPdaYn0aWi
85/ZVMRPHitXtxe/3RAB3esCIp8cFTS64L2ycrUDv/6zm8XPtvrrvZ9NBTiUKxTRhNLVjhccyDkO
J3p99bNlX3ByWyynQJO69/K8T8k0+fdeE5lTuRL1MEAt/KEJqf6IzGq6Qht2IWrZDQHA/6teRz0e
RrWX7fTUVMnqQT9+BVeQ23VhNwU6xn2GNn+bhr73gHfpbd9vbs8juyNAi0a1giA5ksxEHyvUHN4u
cTu6xRq7JxBGugDOB58Zap3eTktUvo12rGXaPYG6r+Qye/BaaTx9U88QPWU5//76EbrgtHZXAGXS
UBZZo/FcZz/DfC6TpW2kW+ZiMy/MOs9WNKNxifbesoccgEw6Ezm+h2zqBdD6eV1QTTolnjxu4LYG
8Sue6252sW6PDTiNaR7QENBb8blFMj3Uxi2a/cGn/x0TkBOJajF1Gnfe+DBoscN8be92zm3ahbzN
lhkMnjrlNNxD6PdTpeqPTiaxWRe2QmNsjGPpGHwRe1nnPwBscRyps2kXunnssqlq8XghEChc4vzr
sAWO+bnNu0Chhu3NEqFLj0N1F4TeG57p2aWVEVA7mxPEcI/3rTk2lH/K21kmfd47PVuwuJUhFZkQ
HlTch2NHo1/QRn/wVf3b4XNiaeuE6xLMXMUozbHruET5X5n6ezdAnuXK5fRiZMH6VopUxRIzb4LN
x6AOoM2UFQBvGe1SkgqonSSpsgWlXzYMR74k86bkz77OyA8nw/wnSypEAa5k0R9BYvCpCeTbXkNe
1G1tK0ei4IpoAr7q4yTXIRnwrOiqa7yeLyOaqJ0lFaMGL3sX6WOe+ZhfLI4BUTJBH8NPqmh+kizb
bqJ6cvxLzmnC31FMxSSqwmI4NiEiL/WLKIl5La9UBS4cHhtIIohogLZep+NEc/2VNeiGG5/mTsB6
audNdBVG+wpfYUDd6gn3Unbrm6W4cnWcH7f/ycpwNi2fXUg4GU/403EEzZNO9MzpjlEwMiU+Gga7
hkFk0e00WS6MvjKfm4YMRzPOHATioMQKslVdycZeTPjwd1gOHMeNZyq99UeCHup7qUJ+rEHSdDPy
FYz2r/8F537sC7ayk0pPe2raQBdwFEvt71amQQ0PYebTHEzlvhJFfqNnRqFtAhmVJMvzwc1ydqYJ
/D4Zq3jwH6Ilaw8boM8Hb3FCKoD70XLy3pigWzbjP3h5QZNsi1QyulGUYPHzqfvL76DZVMRBhMXr
olbJlj1ikMPtRrATzbinMR7kWFrEmiR8VE0ydo43mZ1oQm7XGM0CcxTbLMeEMukdu4pdI3a/cFjt
VHOF2nPOwrg71qaYsqQbdPEIPUB6bBZO375+WC8EJTvhrLygJQsqI8cllr8h57GTY30t/7kw2klt
ri9o7ACanQ/9sYDYp4DhwxXvq9L7VgA0dghziL1lGKu/n9ey2UG2urkhqOgcqG6aX25/nuXvrKqb
acZXOkaNTkCG8S3Oum9OS9tZaRUsy6jWwRyhvHfi4l3J8ge3la1mZtltJS/DEVlMU71ZWErN5JZi
2BnpHPVKKkxFHqPIe7sK9i3MnZjaA2rno5A8ymqd9/AFDJ7ETEuMAVbf3Qxi3csY0wA0d926M0j+
27C8DTwIfbktffaLv0JPXc9qGnnhP6CkiIRuOdBGuPSkYRH679KZT5darTlCT8PqhLXzDsojn9y2
Hfy7doVR0SLMsHY+gR0b1hl2RVw7nj/LabacldTXsjpOSn2BgOpRUuLEjR1Qm6KLTgQAESbIQzGt
70XofWBTdaWYcyFHsfm5pI5nBakA8pDTbrrzNmQOYdvytJlItO9AT/PsZHubrIuOREG4NiMPIVRZ
sypLITT8wW1p6yJEPzou/RGfNRPqVznI/QReYLeTTiwnKr1ljeKZkwdQov0ijH1e+8xJCAdf1fIi
L2vjXOUwSa7atGuCaA+B4PjgZhTLj+CeOIcBNt417RvJu/owiiHeuy1uORK0A3XZZRF5wEDwU07R
L1jdJnAosTJZkdWi4RWW5ovccRp9y2NyrUp6NuwLOSaxXFT3ocHkUIht0yHJhP4BDJyTWE0Q2DRd
FYWOh+SUPMS8elZ1+5Fr5VLJwdLWzSbnwKiox7bp5t8bKW77IXJ6/wQ2UU9vqMcwEwqLFN90vz5w
FTuFw8Am6QGzSmBqH/YIdHXg425p5I3L4Qtsih6alR4IkYNzJKk+kmpL1na9EgxfPiAQbv33gghW
FYpewhx9eWZErxJJa6d3bGBTc+UrkMQh2C2PAzFtwptl229gjXNySCCT/934FrJ4nqoyeKiC/Lnw
1hmzKGD+czO45ZJFAeFK0svgQUzZl9KIL7xanG7kQFgeOfFuXqg5e02XpWoGTFwRt6NtU+E0uhCD
mXFMsgnvuTGXKjEZc7O3TYBTi7xaczLpYy9beZdzRfdTSa+9hS8cQ5sAp86XkHiND4cX0xdT94el
nRa3j2kj8zkHoEJXW3UUPeUJbcLv7bw45W6BDcwvZRBDVbLxH1YDITAz3W5z47i05ZmqXDLJjVce
AwiYh+hNDF+cDje37kkW6EZkCxae2wEBVu8A4HDKSwIbkR9xTOVwgIAeTGQoxDr65VgAVuF2K3DL
KxcP8r2RL0rAqsuTX9Y/OjB/XynGXDqAlluO4VYxABLVEQ5UAwsCniSagKt0dPuaNii/JrOZKzLU
R1MV2x2E75t9bBxLOoENOl/yahAROjZHRvw1oWX0hgXECToWBDbsHB3Ppm4WtT3UXRRDu8SQJJBu
FAqBjTnfOm2CkjXbQ0PbfdhkHygtrtUVLnxTG3De8Yb0a+ypo0erL9nWY96nidzesYGNNycDGDO1
noKHaVyWGojHkgUJAWOk24G0QeeZkYhWfl8fMy/66i3qsSSlW4of2LDzpfZI7wPIeCxp1t5v7bDc
UCnW/evx5fxQ+G/OGdjkSmjBDRUwT/q4tq3+NlchedfrSb7H1Mi1ea5LX9byVg7SzJBvVB23ef1a
l80pkE5DFgHI+f7NK8D8RzJ/mdQRmljyFLaM3GOa4Jp85J962QvGsQHobIzKZZlrdazl1OzZ0nQ3
VIfrTV6v/i6IQrPLO00yaDaP4wdIMWy3M87wtxlcu5/RF8gBRw1Itm8m8L5Upoi/LT1qHLHfF+q2
WtS4q73Szw4Ahvf7XA7xDWYMnPrCMI1V26XF5I0Cdn9A92m/epif65fKSdoVi1tP2pXKNQrnqDjy
aUvKpr2txmt6cn+6Dy8Z3X7SYvR8FL7WgNgiBgNoRdney/XE7kofJJK70WMcYLSy65/mZZB3DFSM
7Q4AsWVnRB4ehipEWTAaS28f1NwvE1BBDs+09skxy428hU4w2VcljW+ZX8Sfp46z1KcllYkUot9n
/ooP45/TGoVe5Md5yoqbKIj6Ux+I8tBg1PT+TCd3zLruWgPjgof8h1QHpPVlN8CccfOzn8URKJnb
19370srn//5XJYxtUCxX7aCRl4TkbQc62CQYBXOpPOItbH2qoZ8z0WDsOzUT04cVlP57KblLAoHF
ra3npd+2UXWeLPHG76zIj6pjLo8dLG0lVU1UmhoT920qCkytzlNOk4C3zOVpidWtx4705liMC0b6
/AqoI5l79woEgQ7fE2tbWdXaVTMt8xlEf+AVCcMooZxmLqk31rbidKg5H3gM5BEx6kddDPdydavI
YkbHCtRDAXatUmBYpaRrgvrMrs8dEY52hbCQZos9dALSaWAfoyDZhuyzk7HtmmAFUQ3Q0BgckzgQ
SbdD20a42ZpYATRrZxTVpKxTzrFmO2b1bg6/vr7tF6902NrySj4GeGWrGGckF8C+MZDi/u4nVJLm
cZufX/+NF+MKfsNyTrEwDLH0rIa2wVgfPF4+LdHcHdwWt9wTk1liFiKsU4UZDC/M7qdsdnnQY9+W
b/bFptaAAC3FePVA1/AmY93P13d9yeyWa/ZjDv3MdtVpC/zy/Riqblf2k7gP2ea4ectBS02mpZsz
QODmIThALzU8lW07uHxSFAgtF9VrTxpMHum059NN2PQFyMgdYRLCrhH6q+djMiNvU5VHt1W8V4WT
lCu2beU5U++BvruSRQpmeZLUang/VtIl2mJty0snFUcGImxt6nXrlPCOPQ2+53K9YW3LS+VoytDv
ERExFfAZZYmT7PuPr5/EF50TS1vOOVR4FoI/oU15PX2cVv4u6uV3t6Ut16SG01H3+jx0OIKGUbSY
nYquWORcL/5v4ifsIiFtq7lq2ga9Bp+0u5gW9B3zSXnL41HseZTN+yUj3q7Lu2uDcX/QGy/9pOWz
kdmQzzGu07ob18/rMEMutmiy8jAJJo+N9PHrxu+T1hu3OukbUb0TGwEgUrP2U9nz5V2sxmkHfPr0
VPlZc1uBH+SZNCDnziV7R8u+3umq3XaDEOBohURyUlXttO+Hlt/Kti9v+3nmN+WafdVD492SdSG5
yxWDqrx1CgxB+WUd1yaN4vhtLcQPP/OdapfCLovyaMpDj6ArRMnYJJC1m5JeOUIJoefzb84qWglY
YowzNg6AJ5ON4YnR904JsbAro0ZAkYfkVZvGeX631IPcrVHlxsgr/lMYLVUeZKxS6br6B7aiy5cJ
5iThhO9pBSOtDROBXOrUb8An4EX8jaDyl5Nb25VRVvozJDmjJs397jMoKO/WoHXj5xF2BZN3fVNx
DqdhZf4j95rvwcxdEgWYxLrNV0iICpTP6xR8MeNNxQ4LwOw3biaxQoOEQASku1meVjrQ9yjQ1Y++
EddgXRdinc3dHDPPzDUYl9Iy8OvbdV7ruw3j5+3Gil3FQm/vhSpKZhN5bufeLml6WoECEhN0aW8C
UxwmwBV3UeMjFjmZyy5qTgVrWtIqhZAQ3FJGxsRrtRtCV9hFzXVl8Zg1eAoaKT944Tzsu2Jz6+gK
u6gJwkMV9PDVNCQ9TUxJikRGToJx6F9at/y2YXiNBEWVdhhiAq4gqJOQsLduNrcifBzSfqwb4Ny1
132WSwjK61G51WOFXdIc5Abi7ALTRkVpMjzrH7ewvUakfc7NXrh27ZLmgPH/IChyBbqVbA33ZJjk
DgJV3a7r4+A+bKbhqHPlmA7ZJU7JqmkNIb0GpSf5vmjuw5h8cvsAVkJeYYAahEBjk66zqgBMj+eE
rNe4W89x/QUj2bVNv/XUCgguOFJWcVMIsY9KfktE/QU0fldShD+Fmpd+4xye/ioPKRlJOm4h/oCR
k+Uwx/KnipR849XQ8vRM4T9vcx4fc5+PYVIZUj1SCIdPSTPR7k0ItjidtP4s152fFcsPM/j1NSaq
i1s7n52/tgbMvz8RwJBT6W8DhCFa3KZ1nrWPUkHGftfQRpObPgzkXYt3ym3BevoYMi/4rFZJH1hX
rXfeXBcnzVi8B5WIW+9J2KVPEeSyMZ3XpBtbo30NhnlZDW5FW2FzHo1kQ/MwxD08USFuInS3duDi
dBpyBuTBihetGWNv1INOO24KSOPNap8ZIZ16IMIuYnY9aBZRa0TZwQf5/rjlE7qgju+O2LrpQ5S5
UIxHbconM0vivAODd+3WHRI22YnKAFuLGWlSus07XZPfWeC5zVGI2AoRaICeIbCoCtQD8ILAppco
wIZXXkznW+QF97X5ToDU6L1YK0zz5WWx24pg2amV8uNSN06ECgCzWBGiVplZQx1XaTNyvu/H5sEA
wnzlyFzav+XjXjDIGANmDcQg+XzPYwiUVJ1P4cwdc3uq2NwnUlKk4Lps0i6Ohg/1LN9Qb1RuD22b
6KRSed+QMa5TzLf6IFMRHyFpcS04n73ypY9reeuM2epFqRk7P3PxMf1Yc++N071l84sUS2h6njXe
CVXwOEGvMksYH76/vviFy90eUw42UBIPvqrSelxUuMvbitzEaLB81B105ycWr4/LRGu3J4ANdc+a
gRUBGPHTbJ2aXUf656Fmbmayke6rLgDZhlBkOq2F3uHig0pVNDpGBnu6EjPoKl7LGZ4VEvp+Btf2
J8yO1FfO/YWvYNO81A1qQKqHa62bPmR1f+SDutOUHyTkF4O4cEtBbVKUte1FRDJ4QJVnn0UuHoUa
nTioEHqs0NlkIpg3ys9rm18hKe5yET2/fkYv5FY2D4oxGIKOwG2Dwl6H0n5BW3VPQCpxq6pJfMpD
Xr1//YfONYsXnNimRFGMgCt6EXX6P5xdx7LbuLb9occqEkScUtIJNiXnvu2esBzaYABzAvn1b6lH
PrBlVWHqcvFQILCxwwpKMzkkhrc9SLRb8zjt4frcbL2F2pttBxi6hRVUJcblnrThDd1y5VIZFGua
HNd9jS56t5ztuoXvxUTbU7Ho5mGagjmBoIA6FE3RP2ZMBwfSlMVH3ogirffAj3SqXNWWIER0WcG3
uzQR+bsw1T9Vd29SfCNAupLytgE1EekoZhCifqhq2MM2A/3y5+9269lO3aY20rdwqzOXPdjelfEU
J93a+iE6lCvZ0ke7LfKiQFwRGCNrVkIdi09+fQuX5YuWdbtgbocUcq7DQzVPX0Ao9uzluCxfuYXL
UA+yvBQ5Ae6KL+BHFd2dbObWmjsdlzkq86rVusLAd/u2RsN02NfK982dYAI9MBJEE+JhOZGHZQq+
glDsB5SHo93LUoXlORwG4et1UdDrTXjT/g2+rN8IwuX4goq2dqbfqou2YfwABWR2WDZSPHpt89hN
wOD4F4sSMWIbh+BDb5ZXbbTsd2Lfje/p0nw7G21bTXHBwUsgf2qVNM9o8d+bVt/IHV3irVFt3qME
KC95SIsT4/vwEHGmT1vVevaKf2HfCqH35UplAfXkH2bNeygW+sUXl3rbsWYepV0KzDq6j3aovm5z
++T3TZ1jBIDVSvp1qC6jFflpGdv5AF1I7ZdvuVzbtSnagKPLelntzJOCqlcmhLqe16u7JNsrvN1s
0Ie8ENq+ViLMsdeZnxefcpm0Ibq5pFtR5cFKEZ2ysEzCGXe/35s7BynUW7v0Fo0UgBBYKolRSdgG
94RVbqQrLpW2j6oeFRGrLnaJkmBh/5uA6QqH+lOpytXzFzg33pZTg6Y/rS47dJaHQidLVXz2W5xr
gPiplQOJRjL1ncI5KptPcLJtDosJ74lB3ogyLp8WnMdtV3pCGt2XXQKlK5tk2eTZ1nalRCJDAzvC
pPZSR/Q4sPjTRqjfqri0zYW2hIAWX134vvw99g/1KvyCS3TdRj+tNyjoeVULXV5K2z+btfxYmfWe
UvGNhNaFfA1WjtNChvKCtifYIn0nxCcdN/mxhTvymzos8+wgeTyyRDQ5+WrnObtT0dz40C4eTMaB
JWNp68vYU4hTjaxPdj7/8NqiLiKsp/GYzSrGFuVEPKLfQR+ndvGToFAuIqzulak3ZqtLEJCn5crQ
W5RvZuNCwvgETAidQ6RN1RJ/rEhLj2Rc/ByblQsK43pgjPEcRVhv1RPPN/1WQb/rx2gQlO60gW58
WRccJulowVVZ8AsGMybNbNDha6xfXHPhYbDspgMdkA93LP8XhIfLus9+7h3KBYgtKwbVxTBWmPdi
vGm7x7Lifpxa5SLEFki58AGw48ugg+5EOHmIBPW8xV2I2LrsHSlq5AiDDIYkIPpt3+x++YcLDRPz
YtZV4yiBmB7rBPL65Zd+BtTB66SG8cvgBvh1MdASpTuB9u9h5LNqk5II7btfyMvnM75FY027+lJw
+iEsVoOiXfnZDimXPSpwyxZ9gd6Y7qLqQEnQJEz394bKN1Jilz9aGjn38zXzI3BieM73aX8Kqpoc
WEUCr+pSuiCxeCKs3MxkLiHN+2QaD20YTXdO6u9fX7oYMU0A8sUksEKPf4BiyMiq4dQDJv+uyLvl
Djb3mo/92o+RLlosDzMDYbcBrf5w705yr9bD3EQzkjVsoBX86Vn30Z2/9fuwJl30GNvWEqQ7yKcp
HYo3Wy7rZ1lQv+JEuvixge+NMTVKcXicP7blF9C3vFJ86cLHlr0Kcr6y8jLFbD4tNGKPQe9Hhpcu
zzQeVhYYYJgv2STaAydaHm1kffDoRLoIMojTrX1tERsyQupDKKbmGMTz3z6BRyqnrmrqzSiZ7eXF
Uv6t7jZ4ee/Kj1AhXURV2E9TVfMJjRVIkz8Zmk2vqPEjaEsXUDUAHk2bcjWXbszWZJnU1zweP3mt
iounAtBJrkSE5WWWk3q2O2ewpcytX7hxAVWlGYQYGGDGhNn3PVnLU0dWv3EogNYvI70Ywn2QIcoS
2PnoVzkf6rcjSLmer36Ncj8l4duy5d0YYnC2ju13SezrVsZ3Asv1BX8TxFxk37y2PCzjEtu8J/uE
UavCJHyPwv0gMMZ5atqI38m5/xvz/e5PObdtsds9DDgQVpsxJuGFzpJKhPJpGaf5mQ0T9H+0/Tfu
1FgfqAloUodiTKD/PT7V/VykgyD8weqePGZDKQ8RC/O3MZ/pcZvD+Z2C7Q6MDrLoqcNE96GdwvIh
m1EXHdg4NNORbPt60lkWP6yqM6dGLVmYwMKZPol5haD21Bb7ie7bpzxo6oehtC19iGzb2QPG51kP
5s/akpM2HflYFfBsP9gpqJcjEJ7BmWT79LSbOj6F4VWNswAb8LGeyg44+XwXMpE5M88F76Im2bae
Z3/TOao/0H3GgCNC//MvScbtLfSVybOQSHTCUHRvbamaO1/5xvXhgtvynbdbXeGqnYm4ELIfm6G5
k6LduGldbu4K5xAegK54CZZifOCQgU3KyogTCxb97BcXnH4riUfQzQrsUSJ3MD768H9tN93DD91Y
ml/AbIKWAl8KebcQ6rDbuD1Va935yJ4S6ULZ6h4WCT1KzUs9FjL5FFLiRVXBk50u0SJ3uHBsaCiO
1RY/1e22Jxq706uMki6QLd862Uoo/Fz2ZWwOclDmtMqx9csKXCQbRKDKLu46wORI2xzimb0ZoVl+
J/W79UGv//5TsGSBgDpRj4WJAv3EVZMf0G/xy+ili2SLQBFf+rqFvvo2PsTlkgLA4weyli6SLVyA
WWcAEF82vUERMAj1J7Vo+vHPh+i/9sNvwq8LXQO6mmE0iel2QbV4DZUL8y/G0PHRAouX7FsW/lXV
43aYurB9jBEMH5o1jPNDH238uWxWW+B/4n/5bTB3bsXAVoVJU10A/t6WKc3I13Go7tmP3rjUXJcq
HmXxQqFHfamDQDcHaI+SSycxcTr203V0Svpg9DyHLrROxvXKUV6UF5lfZQnzt9KGkd9WdjnDKjYr
GaasvKx6r5BsgYtatg3zO4Uuq7dBnydEAVaCRzPaBIQ9CkyR9Zo1AW7z8hTmnZ2ZFqKANUwcJqvW
uPlq6pcPudC2Il/XyQhEp1a10SFrBG5Ru96rtW6dFBfbJuJ9V2bo0SKn2/ihKC173AAlOgGJPMpk
QDMv3bjOzjWEft6MtTFvGzmMCdSts+HQQW32jR3W+M7ld+N+daFwK62l3udrbabkP2MOw0vdNQFa
pHa8c0fdOC0uHm7BkCdQOStgYVBvhxAcXIAYdANKjmRLdcjbzg8cJ11wnLZRZnem0PDle7rgpyWF
ie/8ihth3wHH/TlG3niGi4ETXcuHrclxlvmKVtZaInOr/OjT0kW/sRlDYjUDG76sGT+pnm0nUQWf
/vzmv7dighyNkw6UO18tIJnlJRqj9YD8E84L+bLA2KbtCRDjZnwaVG/KZBfQ2Ow1Hc5BBS/MP//5
WwvnnHYyL0U9dwVCCSNfSl09InDdKRtuPfp6Ln66zpt4kxPnKPINnd+JbY4PcbX4KZlJ1/zL9D1y
1R7fpBkt7LqgvGDbu830/9Axv7lxf4HGrcu2ZQHSnHYLTXxo+ox/GC3YYEkp92ZP1oa134yoxuyQ
rWgnH4u4zLpDtYfTU9Tt9JFNWfCXXiqcE0h9H0kWk1cbYEzA/U8y6XnVfx0yEvp1PFy0R8iiVcAi
orjAX+1BTi0kKbX2gr9JF+wh9mxDtrpr+NLEIlF0k0mw+zVTXE33GDiGPY95jmWeD2ZrP9E58Hy0
U3l0AL9OpojyC2x1YNA19WWKjpOXdACRLtZDjmsfCIP6MVdN/HaybPpqKlF5Nbeli9pbSUeGYN7K
C1/mj7Js4OtqDfVL31ysXq1jliPzBeagOBQWrEbGoFblF0ycRRebomuJ6vkyr2Q7WUIWiOzoO4Hy
Rjhx0XoQ1umqnoLVy+r6+4aZH0QY/Qb30gXoIeu0s4T93YUGXQRheP1mCsN3XoviYt/mlQLo1SKl
hRLyM+TOcwwqfA+nE70ZUcNeWlNcMtHpg4L8iujX1W+nuI5lYokXq2dVXCB69WUk5ZLEOl5OXqvi
IpoAD4b4VU8BPmb8g5b121b17/0e7VyoVdWQhlOLR5umO6i4lccxln5xxYUzSXD50a7mwVlB8AZ6
kY+dHSe/BXcx03HHSAkPyuC8gGl+iIKsuKrcbn6H04VK5SKsLHIkvLmZopThFH0s52Xyu+xdlBTc
Q+OMwZQAjc7qlHdHNXq58iDWkpdpRLXHuC3zIb9Q2T/27fq00fWr305xmvm07mO9kDWHK/omjpRP
Gxjm0vrltS5Iqq37vQ6h8nSpdtQYNEKtA9lOL/MpyPZdoRk/ZVd0H9DQNPicc76G6UrL8CChbOiX
FrowqXIA+75cyuA81EX22FXddpwBHfZadtdwQAspJj2J7Fzp7i0cFV4vPffc5S5IKt/BVoSeD85Q
1eBuM2CpBN3gt8ldxwE774SDXJxfAk6eWNTqp86q/E479sb95joOyE7jpodQ50VsuzmVYSEPrNnu
OSzeenr8cruouEYOveLp4/pmU1+m7Ifft3ROZxDNRQ5huuISa/vE+Xzui3t831uVkcu86BZRRzwK
kB5WI33H4LucVETpY99W8vW68B+6appzn+XLJZjn5TAvvedc1aVlTLjpcqBc8ott+Q6XvX05adv4
CeFKF5S/8Say28j1hWHRxnyrkmrWflHHxaoFEb5yTyWUUMKiO8TB/srGoT56fW0XrcYbbVYdUH2R
Q3Hs6HyAmU7i92gnlVHzKtAIivDojJdJ2eyf47z3wpRLF64W9nBjDCo8uxp4qor+R9tA8sHvva8H
7qc4PK88r+A2rS+k10XShLZ8WpGV+ZUCLiKtXOvAVnTA06d1SSLFT002b56v7pzdquJGk7nRl7oc
wyQvA36YJ5J7flDnco1gPzLUFguzD/VfGZ0+qSn38tIj0sWj6VbVgP8ZpHhAqj/RrPmUU+Engo3Z
78svKqNmWOtwwW4hMUaMwasVuDGvzeLC0FokSDBlkbhWLYYPWbiTZJWz5+jHBaIx3fRcT1pfRLCx
Q7fGSCLzgd05+9e2zW96Ii4UTQJdC/0OFZzLIMoSjAwHuK4Ye9whX+R3BbqANIgYqLWKSHCehqED
9FjDdXz1rPFcRJoMWsUnY/SlXVhz2OPiwxj1X/2+q3O7kjnC/NoQdc6RyGzl8oSY73dIXa2yKtZd
2WL8fhaQ/AN/Ss1Pk1ipX+fIhaLVkKteq3xT58B25gBTH3Hss82vYneRaGIqaI9BJ6bscjxlhX09
iHtamddb4dfNKFwEWk0qCJV1a3AGqqB5oGO7PpdZPD0vfGJ/o1NVPvh8WOGO32EtXkMudFAQENBH
2GxsUGPxBHcKF+q2FauQO8q8c63t/Kpss/EJ9DKvAlu4GDeplayDDkl2ttXhaeohorc0wT2p4/8K
gd99AOe6nnehCzPjqKLBWx7DMGxfVVvJD2u1fLHrgPATEnuGdmeRrNn8VtDhjWmggrspSM60Sr/P
V84f7VYvB4xlgedo9w9tzMyh71n4OJv8f2Y2+gMr+qdoGt6MJWRkQigUJ0wseRpFdQlkl/zL6yu7
KLrVbhpzlD075/hBxPZTMvL+o9+znfyAE0KkjAJ53grSH/MsfwsgjZ9XiHBxdHtpmsLOGyopWqfS
QiOrwfb0ijyQlXp5D7ZNP6kSht/nrBPpROUVHewVGYSLopuaIA9qXqqzGeJ1TIyFddABrie1H4cI
pkMv312ptRxyEqkzJF6nwzqrfzDu9wr2wgXSxdE8RLNY5JnqUPPjtBSwhIiaQNzJ4H9/0QoXTBcN
FMPCFTG5qvRwyCDO8rSyuTzBPWj3Cw4uoo7klhTDxNV54OHZ9A1wtrL2KxKEi6jbWLFviwHjA4Ix
vE5AoIc8i1Wdpl7NCeg8v/y4peqgd5FZdd4n3kN4zjQPTdDIO2Pb68H8TWRzcXWCZDNMCwN11rN9
PwTh3xtlni/upAlwq0OMhBjzOSPbsW5OYZd73VPMbe7ptpiCHE9O+zH7XrTRN8wk3v85gF3bpr+u
B/uls7dPbVSFU5bmC62PhSbLScSYBJcSSaZqgv15x2e+88d+v/jMbfaZmmsrujBLbVdCm79o3rJa
eFWBLHYKkpKEcPWCEkgKZfHx0Ct70qvwi8TMbfYtjI6yYSNePAvNA0TQLnrMuuOfP8GNVXF7fTIG
l5NX+LpLI+lRrrIE1bWWnk+XL48Tqy2vxWRVOo48O0C3p0zUTrrE792dbvzYCTQoBVMp7UpIG9h5
SXZaet0jzO32QR28uA5qVcqbGQlD+L2g2Z0ofGvNnSAz5+DjbjVWpSnrJ9k/taL3igLMbfR1Gn2O
YI9UipLkXPcdSJZs8Bo2MZcHKYKhmel6fWtuPoPnUB2EDPx6q8xVWZFVtDd9uau0RYaUd4FNIJHh
R59nbrMP207HGai/qW3Vpann4ZiHZeG5xZ10AAoRow0mLVJbNI8N6BiHUuaeR9/t5o2yzE1VaJ4W
tngd19mzhJyO1+Fxm3k2hwIqZzlPY5DMkiZaH8mg/vF7tnMwuyiP7L6XPK3Gv6BT/aZqF78g7jJP
67HNQlEWPIVhBrBIhD+HtHnr99bOsawRmSK5dWjjTUEaLP/ElZ9QAXOZpTaL6iaEF0QaBzxMI3jZ
Ptkh8OuGMbeRZ2pU2cNW87SbJDtyttpDJaM7fZMbeBXmUkvn2tguhrZMOhOC474BIXiwJdfPSDi2
Q8vUdxWIPIERNnsdspp/wVmun7YRsSfPephe6CpcTxzqaq/qKQDSWeNCe2M7kkdHmB1mgOf3kV9g
dRsaMWDyfFWGpTZKrpvaj2rB3FYG13PLSoPnhhwKjH0GT+im9OrbMZddm5GxXgcSC5zD6nVW9HCK
EMJvzs7cZubaNYrlwOqmUbd+42H9ecZp9DotbiuzwVCdRxBVSrcmXI9FOKwPMduJX1R1u5lVXrZj
pDVL+4V+YFVXJkXAvBpTzO1lWni/5BWcwwHTVqCS19+U9UMdMbeRGcwY9rKAslTBOTapdsjXyEp6
XpJuD1MpjcxsLPDiC/93kUonEGj1mgYwt4W5myrqt2XBs2kXJIL1bRKgqXnnsrmhFcVcUq0h8dCa
BbtlbSlNFg23cME7WSUR7rdDo2X8Vmdk+BhmaO0fsgkulAkqMPXYbBO8HKd+89y2znWdjf0SBioj
15bGJdi7dM5irxEudRuHRUHaadhmmo55nNZdm0aZ9ny0k0fLYpt5A5urNIQTahJgNBlPpZ+ZLXXb
eYhpRTg3MUm7Yj7G3DxG++LV56EuQ3XqWDeybiMpJPVPBfyHcsvuPPp6K/9aO1K3sTbSAkpwCisN
IXfIHVTbD2hC9McdCsgnnwhHXZpqT4rGTDQgKRLp5z0aX/meNuo219pyLcN6oiSdaqwJD991Rnlu
FfKy5IqQCCi7bFEay2xORFC8jnb9t9+KOGVuyIqu66JoQ3jry6PKZ5EY8Ke9QhB1G2tB3JGA8jxM
O0u+b0N/pllx58VvbBa3r0Zm4JvFvO9pkavtdVdfNzn8MaCSQf2yMOq21pixez53ZE9b3sOyIMs+
d6W6V0dfW9+/2exuU20YhqbQst/TxnbLx4bq8p1Z+/wzs4V+on3pqb9G3QbbXnCDo7bZFGaXH+wW
PPZ88kp0qNtay0itt3VlayoXA+lk3bYHCPf4cbCo21oLVV8MUYunK7i5TRJyN6YI/UTWqeswMAE2
A4nIEasy12tC21wkTRPdKWlu7U3nwO5mroYdRWRaINiAltaYJ9AC9SMkJMmdWPn7hgN16ZhBDOkZ
2eQ21S2m8TCXOwwtuVdd33p/50YNwsCQbgvXVGwwMxBRV6eZiYs3S0Y7rxYkdemYWQ4HSRmOawrc
Rv8E1Ctg+fHmJ2hIXTomHcbWgKNlUZ21RWII+RyL2SvXpC4hszctBIW0semOgGkCJZKBUL+xMyyu
X4b6ksz90M+1TUNIMj7EsSwew3rt/C4Sl49ZhyqSXSWXlMvmOBQwQ2zGO+H4xn503VKXPlZZV89L
2gTbW2lyeSB6Hv02u8vGRLtunGgXDqmZguPcfIvW0qt9T10uJqGML2a3Y0pVVB11057WpQq9Kh7q
MjGXnk6WbMGQ0qDVB6rlu6DM/YYy1OU+9gKEsTJsxzRXn6qwnlH2VJ7r7XIdA7WEVDM8e6bt50KP
74PBc01cqqOpAMs3eTmmkQ2KZO6SPp7MnZLkxh50iY55HaP9xeBG3QPtV+ckPAS8l36pjEt0hK52
feUz48XzZT90bfaKTzHxy0tdoqOF/uTMl2ZIu4qdq1B82VT5wSvBc0mOe0+bzRI9pJmyICTF09tC
ed7/LmcRykG4RmU9pJCN/Tdb+MfQrJ/9Xtu5QtE5HqoVcnFpNkKzYnsEJdOrXKQuOXFmWd7BFGlI
82jWR9MV0SHX0T0Pilt70Lk6DcZ/fQcrjHTEFOwcNxF/uLbw/QKhS1xEk641kF3u0k3Zj6SJznlX
ffRacJe2SEOAV0yru5RvfH8wdfg92IUf7JG6rMV97/qqNKxLofzxlYrhHVwm/WhECNgvr0yRKQVA
ftGma2Ofh9mettV6Nb2pq9Vfsrwa2wjW3PMa09eKq+U5jGrm1ZymLimxW/dqpt3apUhti8MoyZFa
Y/zuHpeTGAPKHsE0okmbPdCnjrbzScg+8nx153RmK+QRtCV9um3qmbE0Xu6px1znCb8pi1zCWbNQ
UmKG0aQqq4Lp1C8thBtHSP19E3bK30VLLp/EanY/FCR1BeNFpbjIownrBIufUyZmdajG4YvXmXJJ
aITVOzyjhUnFEHzrG1HDDzK7J/B6I9K4LDSgzE20B6pO9dB+ijKJuB75JXMuCY3rcO8LyMCngZjj
p3mEZ022K7/M35VgZ1uhSDZNdTqyskmmYG0SGaJj6Lfk15LmJ4A14qPs2rmsU1aH3bFdhiqRNNSe
T79+i5+evtgur7kYm3TX4gu0WFKgP+4NBv+buv5m67u8XNsNUpW2alKszvzEsy6HUWYzgEtDa7js
Zbx4YNCBfzusYj5P5bid6qiNnlkTlKkVYnqehsLUx2swVMlKTTaCGc771xmIW9GJDWMBQYx6w2pD
jvxgKNKBttTLebeVH0acuvTfcI5Y2Rc4vfEmvkMF7rGfN79eg8v+zYkot6jNqnTss6SFeEnCZjDc
/XaNc2vXIF328JreXsN6rU90/yarhnvF9I1z6rJ/i1guMWLZ9hoK2E8mmoMf+drm371e3CVGKogR
LhDB318HxfK9HtVxJcoPi0Hja4j+abPPNOvRpa7213kY6zqJRpodoEV4T6jmxrq4M87WVtLKIuOv
AUK45Hm0QvOk/MtnWYTbHdl3eBLHXQvEIKUPDOp2UHKN7ilQ3NANEa4RI9RammopS0DWlrk82mKW
DyPZx0Od2e4VwSTqCBCw+QIufEgSM/DseRVdcOqFMo+lASB4qdk9vuN/w/1fowa0q15+pYxHYuZd
nJ0BhBpfYf7SvFIr2IRJsYf6VEtDe5A19PDXsA5ZfYBOZrwkbIXc05FEvHgFQYLiWMWinxNspO1V
rffp4aoxUSRhXlSPUbXeg1n+vq0k3JIVLKBozodenpspbk4ZmeJ0byz/GOeB+Oj14d3KtaaVKfga
y3Oh6TdNui89up1Hv2dLZ6XLGja+Qw1sbt7SQ9gOLFksf/J7uHPYRoArmBoredYt+cSgOn+Yw86r
lhJu6coVNPMgiyTOUK/hp9zsj9A3Hv1WxW21WdQ6sZ6lOoc0eK3G+TFi5r3XmridNmDSA4FiQZ37
nXxqhmlLxsUzLMPQ7+XXzGuchN2M6hzP9H3Vrc81Dqvfezs5yMJjMtB2AiYUWVlWky+LIl79KuG2
2XhJxniM8OiRbK/KTP4ISuH56PjlgiC7BtjgenRi1lQHJibYscL3z29JnIIhL/qxXYyUZ8XX6pjN
EIK0feXVPRFun43GWW1b8ITPVkJ+KqzqHQ5iwm8Tuq0Zteo1DiGTd472bH7M4N4JTX/64c/Lct1s
vwnebnOGLsSil4w1DyxfHte6DBMqsv1o1h0RpozUnZ7176sq4TZqYLML3wA6S9AVZnCl1uo6rY9l
1B05D6unUC2Q58tbPxaScJWmbKD6fas6ce678B/VlG94FD3+ecV+nzUIt3sjYVBG8mAQZwAtu4Tx
+c3OKq+qVjjSUv/HlYR4nozEeWD2QzfqL2hSeKE4AWB9ebhQY05clwT3EuBun2eeF5/2kcV+Acft
3XDMH5DE48Xlli1HuGr+r2fCT5xO/NK7KRfSZRkeXvW7TFJFoZb15295vTh/s/vdzg16KjnJS45t
UqK9Epe0fFWU5fIY27FPTNwXDxXS5Ycm1N2d83bjHLiFbZVNuZVrL85Fw0DU7IukqPUPYeOzADX9
SMzil4e4nSNTKAmizSzOGzq6ly4Yo4MJhJ8Ml3A7R7Fks875Is67EBB27K820TbwuwfcztFeYf6U
yZKDQohulJ7NeBoXP8S+cMWKyjYfBi46foZSTGps9dgM2fc/76YbkcHtHLEiXyo4ivMzhmbquJfq
bcv2/c5WvfVwp0Cs5rHf6czRnIet7BkUmPwDBIb0Ha7BDe0C4TaKGFyFyFS12C6KorJtcjb+L1cs
vig7fm4B4zq11T6dcFjmpLfL9BrJlp9lonD7SDOmsBaeiewMLWZ9nJq4eqDEUL+72e32zEtL9LYL
do62LMalH9I3e9jG90qKGxeoqzpkSD6E8JTmZzXk8FDaeHkUE8aDSTaE9t0OLrxfGS9cIVOg43eC
iTU784iO7xkf7cEy0925oG/sL7f3U+gorMuS8jPLlTwNMIa1oR/bR7hNGainRNuyT+yMAdMr3cXf
9exXwwu3KWPCAtYH8Hc4h+M2nxjZ4ueRrX5EFkHdQ4ctP0O59Lrkdj60tKZHpla/MOe2ZZYg5n1V
U6zKulYJqIvBc1yL3fPpTq2oh6Yblgi7RUSteRgqGz2CYfvNK9K5jZliKeACUioEoyD4mLXkDFkD
P3Fi4SpWzWo3usoR6EZehUm3zw9DnXtGUVeyaugnuHK0OzvrMQiPQIpD5HSR1dFvWa5n66d+Fett
uxXcYs3X4odY+HroNKSA/R7uVEdoPIZo3dTYi6Ypx0M4QQaPZ5h0+V0wv1DZwD5FcDRY92V7H4Kg
mEyUeuaHLpdta5YBrLyGnYswyNAm7r7vMHb3i/Aul03vDNR66IGe1bSNz9ki2wf4G92Tnb8RGF0y
myBVMRFYc6CWjv4JaZTafvz85096Lcd/k37+olo1ThDqlzs506oi7xobNs/dkA1P2lalX1h3tauQ
Iqx9qBSF8EAHIFgpkiDW/PDn97+1NE4Hg0LWOWJ1QM9xBF8z4DUeWBn7zbGFK14VD5jrh2uPhxfr
lMDb9hVvdr86y6W0BQR9l4Dl170ejsd+BaHYmMWzReKS2iAwlWEKgafnEq5stTlAcs/zxcnLCDMz
hi3DW3bOwuDfoSw/V4TdqUxufUwHh5sBghAPBm8dV/LNbsvHJRr/8tsnzjU67VnedHlBzjEwcUe7
9gDdtIEfYk24fDaTga9Z0o6cuyn7HBXBcQzpD68Xd/lsxDaM9UUWoVhY8pNSoklaTXe/iO6qUy0L
2SFx2NLzFDX/U8xgl0PFyy+cu6S2bobC/4Ly9oxxgE2qUuukkNTz5LsKVUxOHSyRFnreRNslJsi+
7rb+22/Rrxv0p1t074UeRrXSc1uLH2QIf8ieffJ7tHOHDkUrFXgu0bkbQtMmMOE1fzVULl49RnRr
Xr75Fg4AJYQ9OY+6ZYD0hq8rNfkdT5cyNxDJB+RFBDdoeORNFR5MnvvNrIXLF2untQgz3cRnlpnv
FCMXYzxPkHP0AXBuI9rF0Tnc6Vu4Y7+G5btnpuiyxciylpnu1+g8UTjuiMWgr6tl9uS1V1y2WNOr
Qm10iM6VMQe6wba29PNqES5ZrIWiShVHPR5N2b9K5+9rWAD5vTV/uQUbgkEf1EfJmS8bVD6K4N//
5+xKluTEtegXKQJJSMCWnKpyqLLbc28ItwcQCIlJTF//Tr1VW+1yRrDphdsGUtO9uvcMjdtY+fSp
YnHXjYpPC7vRcggOtY2PY1Jsfbi360md5GVb5fxWGPOBrzVY5uXwadugeNu+4TATGwcIxdt+1unc
yTcNytC7bQ/3QvJiZ5jWxJrdIivNP7wKinc5LX5se7gXlNdWR0tpHbt1ZJkfwOZ8a4d5Y9fC17vK
sgC4lJHS29KS5cj7lkCrYZvALjp8vy7EkC+8LVuchUNj3o9R+xROwzYQjPQTLOgXLjzLrL21IXkP
sy4g9xOyqU4OuaNfv5tEnJWzXPUtnMd4T6Iuxw3RbJNMlr5qQFBLR3Oam1tsxmUX1e15peaeH9Hv
rxPSFwEVQyFnQ2xzg1RV/xZMsGkfZXF70RmKdn9ej6+8ws+1yrhc0VJU9sZW1+7Wfih3srXFQc3B
uunGIv2cq8nHdYqH0txCaW/jMjy4VW46HIFL+HVuCxusw4Tu3G1mtbrB/Dw7lDPfxhaSfsZVVsPc
ZHPf3GqYLVRNlqRETB+3jfvLfPwrJ4oVh0YisfWtCOr1MZ9AnW+aOdt3dXfvvvX7zgRqiL++YoLI
WTCKrL5R0gTvyDRplfJq6i+qjFFuIKU8LAWTpz//oJen/vfqK/7DtCybvmshmHtbzPIs1T/9uu32
JXyGJVSnZJ7PTX3rVvExIfYtr+455Pz+o6UPGAq6HDD2Pra3Pur1YehAwGHbHGvAcv91+IlO4GRf
49mdtVFal+OZ0uyeNPFrH+6FkUEFY5tMvL4NtoDCFRkrQMzInd7Baw/3UrwYzorUQOruJujPJcZl
Y1SS3DlvXnm2n+JV3dj0bFLNrVqyLh0SVj32DoTyPy/Cl6Tov4tQ+inewCLeK9Lq24AIGJ9DJopy
h0sTAKGg3Oc/gBffpgEm/ZSvQ546Lo3REPkPTtEwvmvGbea00tcHmIDbrridzK2qq68gRn9uCCQO
/zxCr5z3fspnJ9RHGss1jEMK3e60LJf3VZ+jO1oC/bspg5K+TEDtdJVRKvVt7qdxF+sVHr7ZPeXH
11aQl/tRsaAKvjB9ozxMdlS6+tDE3T2a+yuHpi8OEkJAIqmHHvEc7OXLNGVg0kcWnp00gQHFjrKo
OS21pneK+q9Nh7ePRW+DaW1Hc8sHamHqNDFkyehhUq1+/HnCXxsubzODdEU1WtQIkQS4ZQZvLiby
bbAk4eeEts965zI8/EWw4VpTByZweU8H7/djI/zLt5n6ZB6CBtsAanWHpGi/1+GgzhVj2xgNwtc0
qJMIFnw9rW+aTbs+g7tSONfvt4y7+I+oQTItitS9vo0y/1GQ5kNP2jsJ1e/XqPB1ARwsCFewpOtb
K6bhL4lb1qcWzd48rSrRpVa1Br7o8bZSgvBVOMd6zDrNkOFWQtGTnFsFRZ6w2HRUCF+Ic4zNKud1
wFFR9j8U6x8oXDA2xRrhSwWMci6bdWn0rWSF2c8Ff5bVYA6b5tcXC5iNRtMMvrg3HbF4n8gmOlQA
W94JZL/ftYAT/5o8OAXDNZY4fRNz+cRxZ0mTbvi67ctfltW/Uk9XhLRY9aRvdpaPtpdFmif5tvuQ
8KUBlFmDyGZNdZvC+DIHE+Sc3Ntt3/1yTvz7uxdXIjWh5c20BSRbWzsDQL6N3i18ZQDCktBV0VTe
YFlY72A9RHY5XTddQYWvDBCtAD+7lapbZ7KPFe6Jqx7uPPqVs+A/+tBDppoe3cmbHOaggWBlkz2G
TTecp8DSNzkh9Eed6epOf+u1ZemFqyRKpMkWp242dskDfLHzXQzh8Tv79ZUD3wfBF32upahWdXND
Zv+elqE75owu5wG+2neOzld+gA9tF1m55Goe1M2oDNX5vlx3uqXhftMK9YHLQ6ZjKPfneLpYHkc7
F4e5lf1p28O9bbv009z0kCdFSXd8boR7yPp1m5mh8JHLVM5DFmqe30ozgseTS54S8DK2nfG+RkCF
xrkZoyW/TYn7XBWwSI+Kd9sG5WWe/3UmRE67iAE1ddOV+JD13VPNzaauhfAVArIwh1Ke0nj0FD84
bT8xTb5t+2rvatjJNRt7iB3dlIPSRhiuuMLJbUV0gDJ/HZKGz22TWUKuke73U90/jrT5tO27vVyS
kSlADQ2Pzij7wFbZpCWB5eumh/s8ixaxepSlym8EJbvDXLYzEFdqG41M+CIBhIzOKpaQqwjMGxXO
t8zF2zIBXyMgN2gOgblKrrFqoudhsdFz7rJtQc8nWjA35fXQFPnNWT4+x0U4HdokDjcR14WPRF9I
NNHFivzW1PQFfKKggx/Qr3+e0FdCk49ELxT2T83x6copyFgmJGyfBXwqDOyM2HByQa33NCH3brYv
qdF/7/7CB6RX/TLG1E3kWrVEid0MmZa9zeXwM9aDPKLYZo5L05LdGopi25Hsg9IpgS2vihS5Lquz
P0lMhj0uFNmm5qPwcel0Hmk+9w4/iDZf+yJ/E4Hj8OepeSUM+rD0IrOihjUCYon8Cfsgu1dM3BNl
fGUefFx6yHukIobkNxMDh13LpjmudKjOWpcaEOzEpTVQPecMGLBtQf0/WHXoFplh6Al0r7CK4xKW
5FWzracvfKx6ESYjVi9qa3RuDmDovWm6/E7u9sos+GD1LBl4WY9lcnXj8qGeyqe1XDYOiZcrF+Ok
iElMDnW0JUqbafk0ZGLb4vGh4sG0gFliEHPDYDnzCLooSWe3pQo+UpyxuVcS4POrM/2jXrI6ZZQG
2yKMjxR3IbweRD5l16qqH3UfflnQvt60oXykeF9EfBhzTq6hUN8ho9qcGB22AQWFLygAu9y67VZo
ag9B/bOgIoORPM+2jbiPEw811jbLOoSABqisWI9/R4HbKB/tA8F50kBwbTIJhOKWLzDSezs207b0
zOddhMOgsjkQ2VWtYAmufPy6dCK/c/T+f0n8Jpj4GHPdilDmCCRXYG3NbaHRcByH2D3lpQvcWeES
cWqBmEkzE2WnKBfkDY4487jAelunlcpCUF1zI90OWOZwl6vYpUmejV3ajNXwPRx18z6yvPpWyjXM
Uwal2beuNFGemlqikJMn3P1UUxZ85kE4nihpK52KemIHncd6N8SB+1rEzXpEhwGggKmun0F3Ji6d
y2GC8zwy4bQhyeDSAmvmZmW47hbC2E7msQGeWgcQqCsKnUJVOLo4Tcovc0wK0PPiURwZZESueU30
iYBM+yinCTLN+ZQk28Kmj7BvwgLGVxw+CLBVVOla9rcYJc9NG9HH1C+il+BzJdlVwKXOTtKmjuEU
+fPDf99eED6kvolMUbmXD2+AefnZ4bb3CN/1Hyqq86ccuq4Pf37NK3HBR9f3kG0QbSizK22DUxbr
dxNy+js/4bVne7cDKDcC/jp28TUL0NghejmIsN3miid8dL2uY7mqbM2u0vGrysQH8JO2Zao+tj4b
UaDRSR9fNY2zlJN3hFJxZ0xeqTv4igexjWyAzZNcswoQmIEv+anuHd2ZfnXblqWPr5f12Lu6LbLr
IHuTynC5lfCNuPP9r8ypD7Cf1mSkFZHxFVWZR7qWdGdHWm6LDz7Ano1Z46Jqja+DGJf9i7fnrq1s
u+nuFPqfHtgZCcpSr5e+z9rdjKrkqY/CctPlKfS/XU4ZiZNsWC6Rm9klC+HuhI6325S+hb7lDaR5
47iphbjMzqyPlJdqp+E8tN9yCISc/3qNL5MMVgB5FV2IGN9HkMpMiyQjmyY19KkBEbB7TSFyCSgA
F+kEfa60zMW0aT2GPjdgqKHz3kq3XJBvtcepL6rjlG2jNYU+N6ATpNR9RPllEtGX3Ch47zXbGgah
zwwoAweBHFHxi+2645J8MJndBFQJfWIAxJVjKU3MLjyBokpUdHwHsd5NZ2PoUwJG3kO2CXj6Cynd
JXOgoAbRxqQ59B1uSiMzAxFEdkFledn3SRTuS75R+NSnBEBAIrFF27PL2tJuN1voNsJEcRvNOPRJ
AbFBn4OO2XyxYaE/1yye+odiDYpg06Ee/gfhgXoJetCaX6ICtZ9YpXVQbYvToQ/gLSJLoLC2Ythl
06V0slVa6I1Kxb7hA/DRWi6mmS/BNM6pLfpo30H2Z9vh4oP5ZhjazzUQqxcYHsMwO9dnHd/zAvt9
qAt9MF8+dbZcNcFhbhVEB5r+oQ3GD5tOXB/Kl4wL4lPM2aXlRQhDN+TIYwIpx21P92qn8cQru2TD
fCmHhe0qNjxmpN8WpEMfxWfUKleXR+wid3rhTSrzbutCfCnz/KvCXjseiTVL2CWfwwfgycAmqe/h
G1+ZTR++lyxtFFetlBftkvfTkB1R8roHbHzt2S85/L++e6ybqMrNFF1owd+g4v5OLNG2wO9zJRpu
dFeaBHayJNf5risZLOehhx5uw8+EPnJP0oXSDqzbC2BAgNuKT6XTnzYtQx9/FWiTS5UhEEHkskjJ
YCXIHvKedNQrg+7jr0oZwwgIAOoLnNLUMYcY9xs1z27TvSj0IVdlwzg3FpmcJV2fRk18nMttmiyh
j7nKNV9j0jt2cfN4ocP0sKzbLNRDH3LVrkIuyTKyS4+ROZLQJc9tPAX3LqWvjfnLn/9roSfDDGsx
ijFvFthm2IyX7+OIk41j7qWh7ZrwvpJmvugh4scYKe+hqme9bSf5aCvaqxrwm3a5DAUNU7gXTDCw
R6lj21r37rqAHJfgSsH2uZZTCQMN1j0YSC7faW+8Nu7egT6E0aCnwvJLEBRPbhrPyxht+3Lu46qS
LrBskWS6iDFIzkmxjA8grIebuvjcB1bVo2qkm7PpUq61OA9VoT/AHvmeTfvvx4X7oCqahA0sXkqO
gBHvZRYcwpJtQsVwH1PVT5EKVV8vl7KRbUqglrkrYAu/6S7KfQQzbi2y7Rd8eNK17DGJl/qQoZO6
aSNxH8XMW5GUeYhBD0SlHqly3SWr13uQ3d+XMLgPCYvGqeAaNzgcAvlwpEHEv+tE1u/44ro7P+D3
xS/u48CCoYPcjBX0xUQ9fs5j1e217ORhrmOCGMK3WYZxHxGWtODytlNEL5EtvoRR+ybL+KYMj/uA
ME1G0rcmpDAYqoJnHnOT5oOUd4rGryx8HxE2shDXOvXy9Cl6GySkTl0X/LPlKOM+HqxTogEAbJov
IPVUH2pdTM9TxLN7N6UYseK/5W7uO8dEiwsiOMxNFzi2L+8a2ucuBe+xOeiKkf3K6+6N6nK4StZF
UX/880+Kfv/O/7SHZ4QqANvcxWoqTgvB1VURcgxgHfQJhLflzUBblIf//LLX5sbLBpeB26XqQhyo
YvwLzopfo0RtimEQSvo1/raymEQDF/SLmeKds/0/ebNujAM+Kq0EabYN0dtA2UAXu7EZocgcj9vO
Ox+VJiIdzPPSjhdWSffIcjIecNdsN913uA9Mo2HYOGAsxsvQoSn7Iu8Ni++NG9kXY+U6QpkALiYX
LSxPY4r/5POddfnaUvHiumBZM5OW4sPpRPbziz9IF9XbsFDcB6CVQQSPnQCrvs6BE5nImLpgmjfV
O2Fk+etS7OZpbjXYhRdcYMsHFZEsdQvEUf+8h14JAL525txrADoaPV1GYA7fDwxozFSXXQPjvQJY
z6HcCAVCC/nX30EGsmTwl54uamVfBjGk2Qi14D//ilem1wej9fAgqoyR42VUvUiBGqjgTtZ+3vbw
l5f+KxdvrNDwUptGhACoRM1hcpvdvKnKx3082oi9VEP7w12SaNYHE3YWJcro+7YPZ79+eO0s7BlG
N126POxPfTPH6DFTse2k8SFpITw8ZMTb6dLmkCoJ1rFOg1h0G5/ubVibgVcMefPxsqrWpVUPbmSd
2HsUw5dj/Deh0Yelud4lVoNBekEBNzwGOJGveWjjh0Vm1bYI4mPT4DhXTGOe95eJ8CdYLP6cqAy3
LXcfnGZoXkKUCsudNeVwEC5YUiHkNt4u99FpQ50M2ZBlw4WEi31ijRkfqkFEdzLOV7aqj05LkiJA
kFqny9I1Np1Z8q5U28RRuI8WewnYMhvK8TKFwWNZ/z3m27xDuQ8Ki8OKSRGw6WKnxe6WYWXpyp3d
OJ/enRagbl7TCWPCAz0egmVQ+1DwbSRO7uPCaDUy0iY4eAO2lBfjCpBFO7qtvcJ9ZNjkOI36scLT
wc47qrXvdm3cb7qOcx8EllRJNZNAjZc2ph8Awn6K1mDbOvQhYFjizlQlxtyy2hxKk70xAfj1m05e
HwQWGgXkV8CHi1JQMMiDzuxac+fZr5xdvmRoLVwFL4zEXdohmXd10+nTPPTVXk3ltpoc98FgIgwL
lQ9quJQ8Do49qq4npcXGtN2Hg5ncBDMkYocLyA3rNVvnT3Q09g6O7bXR8WLeOnJcaaNgvqAiWlUP
gMHqt1XQlo99zuS9l7xyhvnAsMhZ08iQDhdWDg+Ghp+WqNiW7fmwMLfUoX4hwF8s7Xg6dKRLq2C5
8/CXlPE3Yc+HhSmQmwLBCpyPSkTXuRuTwzS76DjDI+4d9BnNjjV5sGszmKhv2gg+VgzqBgxsrXG8
dE3Hdk4G+hDkq9pve/rLLfRfmRmbxEJLFnSXUvXXWcRveGnulNNeWUc+VkyFumHBgLKxNCx8JBNU
N5xjzb4FzuZOhvDaK17+/F9fH8QAG+gIDbu4YPMPGyTlYXLYdWlnkntp1Cv3cR85FQMtZtmAe2zS
lu6bK4vg4Hpu96Va6GMue/4glkBvS5T99iZxmGO95tVlWe13U7blQQa4aG2Za+ZHYDWM45Dk8JEG
FOZJTp+rjfdO5kOyE8WzdSEoJmcy36NX9SUmYttdn/mx11bAxmeCVJd27t4lRQaUYHbYNCB+4K0i
wjR6PsWlKSFMOsRdeQIWaRu2AYq1vy7Oms2RaXSjLytp+W2O7AwXoWybYivzgy+iikiyIlEXWUZP
MghwMug7G/f3ZzPzQ28WzLzWcKS7II39JyPdh5WGm/DAzI+8zQg2C1FKXTD0byISVGlUz9sYPsyP
uXWpbAhUlrrkqrTpUguTNnl556h5bVC8hg8KBzQi9UTOYUn+rgbeAyjabeOLg1Pw61LJh5osMIMh
Z76oTyy3l1BvS0SYH2iVLsIqtyU7D11f3majHtuayzfbNpB3xezJomURjwVuaP1TYOoxLftmm9sg
hPV/HRTw50UYhU1+MayY964xQWrydVPLhPlRlZs8zIHGpGdNVXZAy2rZ1bW5UxF6Za34GGzDga8l
jcwvtSbzwbIsTlG8f7dpzP2wug5NvM7YRee2kMOjiNd1X3dsG2ICpry/Dvpi40m7gsbneOyL62CG
6TGok23ZBvNjaV0ssFsHaPLcQXRqZ0vYMrhiJHfS+teG3duixnZwUIJL6rmnSbXr6fqi178tDWM+
+HjJo55GconPxNo4LcPob9EM29jhzBf37jvAL0Fqis+K8OIpI/xvIod242r0Nmk8UN3GAVAesijf
ZZZPBy3We8Xy32dgzMcfx4Xu4L+eyTN6YOExCnlxbpRo96CLj9um1Ychtw0l1VwE8jzMju5py5b3
ydwlH/+8nf4Pv/pvRs98CDJf15YHhY7OXdSz6O+QRtG7SSdBqh3L3zZB6VJZ2eE0WhGxfU+Xd0sR
jm8HUGa+D3076mMIjwhIbGsOVeB++itiWfActnF0VGEWfKB1Up1GuSY7B+rdI4o3IPqtYNn8+ftf
WfQ+qFQUIw3HthJnwevmCWZ9/NZbCdDdtsfLX88D+NMzQzIpzuGUfW6JfUd7uy0X8FHIFI5TcF0P
xJlokNnXuJ13uUzMnT7LawvzZbz+dTUwcQKjxnYWZ+CoajToWrnumOzoX1SNZltO4GORocavZlQn
xNkN+fIldvFyiHTR3wlRv794MB+MbINgyEydrGfF6+Svqs3nxxLnZr5rXdLzXQA1Aw3IPPzL/jzV
L1P6u43gnRN9BcEpu7Zwa0niZI/u43IqOKn2AJ+po0GG8u3P7/k/7eE3L/LhxAFdq6GcjDwz7ej4
zoZx2e2aztB9DNO3na2nJl24sO/yWgThfpgFQzOCWocZ7GFqktZwqNyrDnh4XrjhvRJz/r6qluSt
Jaa3adiOHPuxDp44JPbO8Qwu7Us++zYOdPFcDiSHN2A/vdeAvj0600E144WUdInm+sNahvnBFrY6
1Sh9djqN+QhDAYi3nVpOzAfNLblaLYcpBTW+TK1W/aecgVtwZ3B+Pwk+INqALaVVm61n4wycRKmZ
D5G6J+v2ygz7gGjejZ2C2YA8l9jVJ0BGyqOoQ3uoq675q1dLeacw+H+duN/NsHdqFEtftiZpEBXg
WRc8NvXU7nF1y2k6xb06qEGbTwCVtN9QxhKHihU/KKvClNaLTlWnmlNfLPEm+AHzZRbLsKVVrgp6
7u36vQd+MM1qDO2m6fKRmqS1YGmEHTvDsebvuU51P9w511+ZK19kkZO8KqVG3h4QA6U5o7pdEEwQ
3VrDeNcFyTZuEvNBm6B8SkWzlmGqKr4j2XAyEd0mx8d8HLuEmAM4cxE9Yy9FP5sozo4d3Nr/+fPg
/74Wx3wcu3MLgNSOhmehk+RjhFrTmZeyvoZlZA99ntvj1MTLGT480+nPb3wl2PoQ7i4YFzlWbXgu
qzA4h1iq+xj9km23KR/ETYt2KdahDs9tEnZnZQxN4eOZvNv27V6HZLES5nqC87NZZ9gAdBYZST7F
7MOfHw/o9ysh15dlXZu+0Yqp4GwDWeThrijhj9ztpmaIAv7i+2LdX+s0yv67gopiYtJyLWdgQlg5
EcA+VcwEtA9XqN6WTZqx3pTyTZ7ARFXvup66sQDBU8ZwA1ltv9BqBz0MHX4c/r8F02Fe8uBn7tok
n9Ogj936VMpK5N8AO6lQlZrzseUUNit1aZ6YmvShWxJ2ypdQkEMfWASLeXTqoUZLNj4UwF99HrK2
O4VJd2XVUqo0N2CmjY0RwS6sC7EH0QYQflogACcDmhUPkFYUVw0WyFsKlfFwH6yqmFKXVcURhuE/
c0XW79kLGFK7oUzhVjF8yqI5e7LQ9/lSJ7N7bgsTHItIrsdpzery59IvnU31LHX23AHo9LmO44Cc
CvTT9XPkeiwPGHXCXAeLXJUkfRHbfk5U1e37OihT4Ogwx0sFfd/OiRrXXN5eFVXFd2VhTVBJ/a6p
1vCa4DfAML0Y5p3uabaXpCp3Venqt1E3R0XKujY6NpjONwHAgONTorPZ7jJhxLMWefZMIBH3oF1N
SeoUBYp/hSP2AzT/WfOOWAKyaVEnn0kJ8H0c5ZJBDYJ9CHMVfMtC9lMulT03peo+QusutykKx4Ha
kRWpRzJrsa+bvt934eCOZZz31SFWJFMPUQTqRzf2zcem1yzeMV3M6tIVCXMPU7Gy4Dkhc5WdQPlv
p4eyy2b+obVNGx2INfj3bhHzvBuTEA6cYyTrh1ZJ+ogJsPhKU0bcPjZTDghfM6HwM6QqAsPqI2TX
J2DE+ypZigOOTVsOO2J0bK40xj9NubLjbu3y4A3c7oIQOpKGHbPcvqh8uyl0ZD/0k80fB5jnFs8G
FpFHhfV+1Us3HR1v+utkoybam17xFN60kdkbXXfN26iKdXAUfRsFR5MwLo+lmJMu2zf1inJAOpTQ
Q342EYHzpGiztvjoKpqYf+C6EI/fMiSOwc4UpmphiexaTU4oG7LV7JSZqvAsQ+P0kUFLqTui05nz
r+MwqvUNyUysTkoC/vaZjUs10Su3nE1tiorKOkJOYhzNlbFA8+u8NI36ptacqitVPf5qjSERb7WF
4VO6YC7EsVDCSAhwQ0f8YTJZF+9MkIE/njZwKRC7sV+S+AbueJJ/icKcd8dsFQBQxhb/YL/WlgA9
Ms3hkL3NRiAnjlU0y+lYtE2ofgCN3ZdlirvZmD83HOvwFLtxlGdrm7JBKbBWqDQ0uXPlbVjXcnxT
xS4/lB3Jpixtc4j0pnBjmOQnzTlvvrSLqJq3cfhiIK2CGLszdLThD6sJo/knpPPIiLYYnA2vJpxJ
/shrYGb2tCjL4nGQRTP84ElX8lscQDD5S9Ulc/zAuVDkQ16HDfJH20dzfJgbODLu4mhqso/4V8a9
aVoBsbh04iQ2TyoKYPQLbox0h7DuA/NeR+HsYHaFZQ3+Zk2iQ8vk0nx6ce4SuGjqAsvY1UFyaiqX
tLeV50PxkJRl3X4O1phBiTiE4ybdjV0buDyFazOXjxGwIuZ7l5UTWliWTuxUUoDIHvRcL/mlMXal
D7JIkLinbTzr9XFO6nHKdzDfgJ7MEMygO6ZQ4CfjJygX2uHYuLbhV4bDaBEHq2xWnivV6ezTGEoJ
qKY0iWSpMRMEpVL0PNrsSeOoqB9n/KbybVcM1h6yJOvFIzrLQn+BwFofnYsRRHwFBzp90hP+/t6s
q80OoG3F7VtYkfeBTktaMfuALAZakHthxkDDdrVUszmuSdyb66IxMU9EhgrGu3nlanlCHIrmK02U
Gh4n6ybzI6okkw/MooeVKiCM8rTvZNftm77S9PvajcSdagqWQZl2XTQuqSwE2ec9nAjqXVDb1n21
LJqDN0abypQpDhqVAxBMgzZHgUqigNRrxMQ1XalFfEpErbJ/0HKdyF9RS6k7G0Ao51NY6yi+0oqO
8bfSQvXjwwDsqTmWkg/ZZ067id3qKGyHv+AWOrufIyNj9FhoTDdMxQij4T9hwIbugUMPIrj0ZpxN
Khb87x/ROI4LzGlHxrtPEVM9PVow9+ZbNQRyvk4tx90o1WMeV1/d4LLkKaa6L77M2AhjAfvcqc8+
xIvKyLHMJiaPLFrm/Kq4rcmu5QsVxb5mIQdHgkzkVHWuFZecVYy/SWhTNxL8PRCy+30GBSpIEQeI
JcG3tXCB2uNFdVXtXzZHv+zg/kWXKWUGLinRAf0nUV0Vo6tRuxXQqfH7Wrd99bU0ohy+DqsiEW5n
0Nb4ENu4Kt5zO07VD6cVX+y+i4l04igVRyXpMAwwproC6l93bxlUu/rioQZxIZ52aPoN7YMr2pnn
D4PNF72mMDxP5GcleJgd0KFLagVlENmIOZVrrYQEgxXt4TAdWEPGK4thqZMaqIJGCLZZ1oOxKLuh
E/QAxw0Z9/uCG2HDU+TGwX3pFRCP4gTdW3SZ0yUMOvV36UQ7LDvpxtYd6gVGBi6NF5OPMpWGQpUi
HaiaTxDYs311yoBEyulewbCFmDMK846/ZSNYHtOOz4lsv5a1cU0DtXNaqLMtXtC/u1BRXa+pjqeo
Oot5bFa5j8fBRMUuSZwJTqUhVVOBVsBL8Qg20FI9RMTQ8SfcyGR0mpgizalA5Snei1V2UIyNYLCo
0ln1hVBHaqMs12jHQO3uIMtxXU5aThX7QmCW1B9mF4c/yzUy9EdUj7x6aGaKXhwKsDs9KPOGkVkE
qMDRMjxpZBvxJclZMD/A1iqelwexUn6OQU9eEK6nujpmHRmDD7DWzNeDTEgmylPO5gpaVD0Z6be4
ZsFDCGpZeYrF/zi6juXIcSX4RYygA0FeadrIu9WYC0MzIwE0IAgQhOHXv9S7bezEGHUDqKrMrEyU
7w6r0huxTWUPOPcMPE4QnuEDRJ0NQLq0Laxy/RMTbAG9L6xVH5vPwjXa9dIxt2OvcN2ximIh9jhX
6KL0732BadgNDJJFmZ+x/KaBdPPFV7Qrs3KsTA09RbWct4hWeOWHcYAFClaVnkuCeq1qNFUuX85h
Mmn6ksAElkWnjMbK34hCDuNzlGzYNcgJjG19g6sLn7KGZkvF/7AoU/pSDvQmKXN55SmUwHhhK/nL
rRVk5Go7pqEdaUjLK0k2XeLXtiXaYG4Sk+EPjMd73x2WR/wGjXWR/TQaletxlJNIX/r1iKcrvF5w
AAs/fVMaZiRGnL2OFP4l5ZQf+wXfn5+ej4JsN/kmhn+gm1AMx/64ICfIfVG68X2rnV3s+pRhgXq/
oysP42MWopE8Bg9Y9zVkYQ2Xdfdi4LVFThf2iOcshBOCATf5WSVJRE4zM3H5K9/p7l7JXkF70TOh
+78j/q2mqCdKD/67NzQq4saLgxePh6hGKYHXzCbGTxYXC1KR5uF2yLY84P7qzfqkAWA7hFrGOWVX
xMAcp9FLVQoIbdfhnE6WbngrEFr3iKQJFqGhhMm5KqK1GSqhzdDZskz1GyliZZMmHoSOXnephtV1
oCR6sl6+3b7OFS1Rqg0yKyre6GqJMjRnB6H/emjlM9UUsAOKHwrryHBN/UFknWIh+XyIfHylo0DA
HX5CjHEnOcp8KGsXwzTuPi8RhcmRgFUK9ZD20yyTei/CXqA+Rzrd8MVFbDzusVrGd9mMawg1/n9k
s2YmfH/eUCDw/Cnne+1rtg1LmwXt13+kD9EzDHkwvAvsQ9wu6NLNgRct1Qfgujxibzi1WFSj2D9y
161ED13HVoT4ITGqBA3bV6Rid0VRLjlaBgs/jg5/8HyZoDjxb5yulfP3CkVBPTkJZ6523mEf/4xG
YYg75JsHw06RiAv6ssMcrDgtutjLZ12t3J23nfZ3eWk20NWEndFysWmtEdlXibMe0JY8HmgDYYae
4lzJTmPPaFNXSyRZFRrqb3iPJzaCG9+o7NfmRkP/OGhi3l2Rlp+YTfGYnaogsBFq097v7YqdsH+h
qGwzgEQ8mQ2iwL7RZc/ypcHjk9nQjU4OkzrnO5BXdWVihTNI5KM927tdacsfOLwLnWnBxRrF2ig/
ygyWDbtO9ydSbS59ygse/RqUK3vA4hgMyiYLyzCV7xiMIfzap5UtkFG6PFDajBGCfyDvBbKak5bn
i4HK2lTmnvss/tiQv8rXxo/RmPZtatco+Q5eIDr/CY/XyLVR5pd9qqfD9fZeeTf6oTY9OtkdRFc8
p93mWb/+ho9j6boJN4K8lDD0228qRR2ZG5A9ph3VGvY6R2oE7JOiwh7NumB9McW0u872Q2YEyfSh
THuwZtRHOnrHIysKjdE1mkJ38ARrHbBzTn1OagU3uf1cTJzw++B1ll3cXpX7J3yx2cJrwwTYlu0A
MUFeNzJO+k5gfymtsK6xo5L2wBuoniTKIyCCm2KepwYT0Jp0pdtJu2QsS1s9xf7X4MroTIEtPS57
iKI2gt/TGdB79qkEHFRPBhqce5yV4jYvpwr0kwlRY+yaXUUW7BsSdOTrTsnkawjPK0xrwDFNneSL
DnUMXaes3oo892AhlvUzG7fMAVmH2ERpf9SeVcVzaTFioSXBvkCCqfA84KXtW3HAKmtz09OWabzw
vj+ym0EKfYvbhYRziRB64NzVcZ2ggWoKcxh0385eSGxUPXhN6iiUoukjps/jalmbkGO7bBn5tuXq
3c044IEqEyubVSBlMUmA1yR8HdGwheKjzHsNm4Ij7uimkxrLE1NTpplrCNvk2dp8/bXZDY8WJODt
2NOkg2i4QIuw0Dor3Q9tqgljWc4uq8HEjRDKGInaeDP2lB7NZApXlzKvgPID7zBj8Z5xa3DkMt/g
oei7CPBJis8g6k9mijUmJmmuIfJ/Tf7/rpFhYBMU/55BTr5J/Nbj82dpsjViMuq2RIuAKSDfv5Qq
kv/WGc8HEgzsr1lurlG5Lp4KvY7/jdnYXwXT/c1YqgXvidpgoaQKxIcmrAtDBpldUgjWLaNH28Qr
FV3cYPY2qBEtHZxLzO89jGWNDJzxdoRC5G2ET18tioydyj4Vl2lFE1iPwh95QyLRY7sCY3OA6uis
rCluUxh9rDUB9Hdm0hZxTbPMwB65z0sBnTHxf3Kl0QBjuM2f4C80YPqnfv2ciIovWx6Fl5z381ky
aqcGsaH40NhAWiSMxd2cqfXvYl15uyMm6RVRMSlOfjqASykAJHMchpMiDAvS45pfyMhEh61mHHQt
lss86ABvtMq4k4DLGq9j1fNPNovhcawy9lO6qahTGwnRZTyR7/PS+3CaxLgVN0Msp9MgTLG3ST4v
r4Sx9XnNZ/LRJ+vwZZmPnrQr0JhVZfnfAU/e7B4wI3+08AG/upRXUe3l6NoZIlpeh2mX5wEc0IfB
O6guxQGUqx05688j6b1r8nWOeQOHrXDpq4TxTsZR5GoaT2PSrhKennWJrF8N5Gjcl3ZC+ergxhWS
X5vwqMv1MIf4NsnpYd5TYuCNUBEbDd2MOWbrMK3neb0dFX/IDsoQAVtMe+eA4wFDEuFvHAfxC/b/
/L6IoMrHd4cREWOlBZ6AOhl1hpb6FXJ3LGPpHZ40X/0wTmsTo4eCb17qi5YNJuc13KS2J5agxTTH
uN+EPZ11vSSlYg8gw9bp4UD7y7rJ5OwRHj1L1R5MAawaZvQXTYlS/1EUnl6h8JOntIj0V29ifQDy
dP3NWmac1gt6VdLgdIysmQHHjk2aDvljRh2ukbMiXluakBkhsTpyMLzzhOpa06rCBt9GV9GqbMzU
daaofp0QmfreHl8HdJCCPPNUbcV9pE35L6bDwpti0mhok9GLX/GaU5xiEABxBykM2hSKb1V2cxnM
b/R424/+qPpPqTR8l5IyYrDkczlaY74vNr3ZPabMJtjK7rgsW/xzkG5/wKOQfGjF3acGK/fkyj1U
dYzYK9FF7jD3DsPajeOM/y1mQ/6gZaM/llhQzGRssdFtwJr6F+/Rv9XpmoexZeiTHuyx8aPJfVbd
JmxL8ZibLX2Z4BMKG3mcf14fdma3KToQ3qhxSbcTwrCO5cS23MprkUhxo5JvCITiL6tq/BGLQd8p
AGrMis9Nls6S/hhKls8tI7sZkDyyTaTZnbLywZB4wlIXXePpeNo8xctW5nj/no5j76OfHl3dDdHe
dBO2EIr2iD0AV4hUp6qDtMO8Yp8Fdgdx7ksCz6CeVc8HqNYLEA/MZngU4x7AUDnLO2XiWDV0CdGF
9grvBZeqSH9wtlaPR+rlm0wg/24Panrd5LBm0q1R8FbfUQ78pl5nmCf+NQaKeR+XW95FQSwvmcmj
34jvQhywLs1wu6sM7R9c+6btEtwwvMMIL7NtjHn22WHr6XM8pnm6QFx37I32gPZOhRDlVCPIRvya
YcT8WG12eVhpP5RdTyTXHTCLwjYLZhB2wwDK7xf8juomhbhoOWc0KcY2L7TE9xQPijW+jPXaFUU6
lw2PKcfMAbWHaY3Os+fvNBJe48/mqqZ8OR5jgV0MZIVEFq4rmUfJkthqWm4dG93HQDYYSKow52ld
qLw8x7k2AFBCQBOeby5P3pF94SiwWcZbnobo6IbMM3kzHDNu6gSlRnrF58aKjmRmvA4VCD63mCS+
pvjoPqLdAXmf0ZjcV1mMvrOP1y1c6TTJ/LpUOf2pd2mnJ1oM6VLv07HgQqCyFeoK8IBPHRzkrb0c
kbdFk++ivO25D3GdwlAGqHZhbfKI3isYTAnW8Ka0Ph4wwo3Wtb1CFpFv0l5W1YUZNv3Ih5ivz5VJ
ePRMQ5KGBg269OdoW7FMPwWaPO12GT8mc2CQJkMAnImQ2QnUSpInf2dO0YFgMXhjXWJWtTSx1tkO
e9ycGMy0NvbtoAb6uI6R/aPNPkBKPcmqw4QHYAUeTOsMxy4+fxA7Zi099hFOnWWwvF0KdAYag5k8
lZXjZ73kFYW/KIn+HpbSeyASZXEOmQpXUCBi/JshB/fFaiYwC+le3K0xbAefKM/iKyDIJz677DFh
8XEDCT8+WRmkXWud9hRg4yJ4dl42D7HqMuzs11rNYazjJLNXmJKOeZMOnp2PFFYDPw2cI7pYbfqN
r9LdrfmYY0p3flEt8YTF54jCdV4h66tq0fVq2cFEbF/PKtgJJXnHYFavU1p2EkBlVQuZwMkFQV3r
PYjt0dQbOktR55kwL3yZJUDJ1ImzTObjH892kMIzxybew5pabRDjbBfoghSefqC8JboLMsCUHahb
hGYtThVcBGpDhpy3CIKUtoMGsxovUxGXRQN0NBOnKefCtUtcDFXjWEzaYnMFKI9QBFkXMPi0dRI7
vKhZvlQPpIx8EyFi56/PpslixkAe22lEWjDt8Gah54kDOxXpUo11VMG0BpMDtiVqxqUw12NZg2oX
GXj5HVIuRSsUxGvYtV+nK92z4hG4NWlH5DE8lH2Oc5IO9L0wKfCqEmNuXcVDL95ZZLDAOvlqRqs3
Vv/3T8vHqSVgG79/FGhAagQuMFW7JDPnbEE0Sy22bO48IeJXv3MDp9cdQz9HrMRptJV+2bUMv0mM
VPKWChAIjdNoubt9GPASpCUp4ycOG4C3+Timrd6Q8/ISIc8kf1AlfH8wrDuWtRLUBGxFe8yBjYI4
eT1LDxS3wcWjS72tWPOvwaSFF8lU2Ftg+qgD6Q78rzZrvJprzGb6wSo+LV9HtrqxxngJtCBeJT6k
BYnMt73OxrRZlhxxVmPPo+NJFayfzlpGVqFDNtUdVPrmqd9Zz7tiGcqyHaBZM62n1XQ0ulfsxY9H
bptw0P4NxJr+XBMa4G4zJuOFzMl4Rp1HZWJK3AjgYv6UYWr8ZhYsfxwQY09rDayU3HLl+HYTBoo4
hGUEznDZWSV8N49h/lAAuzsm++Gnywv7C7t74V/AYHMDAB6nLgv+zc9JmqFVLY/yNPUqf9wx2lxx
tQbXhixXc7PoMssx3cw0u5khVdreEpmb4lwIOa/Xb3E8EmVk7x6WHLKAWxBYS/U7+CMBGafRfePB
0OJzXXX4qw+espOLbfI2MrBjbFDJFcKF4nZ3Sf8PAw/Zzv74DgIAUxI+TaFxCljpkU4mspWCFy4U
5t5ehjtSbOXV9tvwVjr3mPYkbwXJJ3tBgyDrMQ3wE06U+VdJv9l71oMi7JaCHbdTXqTXUmX6zjhB
zjwuj7UBLMcJMF/YXrWqF/4q8UUDIMXC41XQDQUO3dyw1cLnGrAD4FK4bWJF4gxhffqPK5AqtY1A
zphhtF9wWU4GPPXIRZRs6N/DrDzF8dqobFmkLR4ep8w9ifzwJfIKTTDBaj6B6UUOloWywSF8flHy
Ik05vfoIweJNlpf/eZQ2FOPtGABg+hw8sCoXeNlXyUuIMqyy8Cju7JrKLonBlY14Y/DQZegMs5LT
LktjdnOs+3JyGf76JDb8tA0SmF81ocgIkDz1Qkt+AiwMz2VH7aCwTCTVyzRVmMSwDwXmXcf9/TpI
tLx28ubDjpNqe00Iqko0i3ot0+PUD9sGswvJepjBVunF0cW+U7/vcI/WeEOwa0LvnaDrJQv9koPb
GYpHTGCgu0GaNctMNECAnmW/NgRdnYxg7BnCgbI1BXWtX4n7sUdbaFMwzi+KRvOjgK9NA5hTXjjt
o3fcdqhFY5gd1EDDkvPe67hzGwAE1EJ2njPELUH20WMsKeFc1wgx4F6KY0ELF7DpUTj+kSRqgf9p
KTG6DfuDFpB7lj363iYBtXVJN2AAyPBEYFC2pDUgUY+R02wIzdK5rmFFhuXYKs/aINSLhSikTTME
/xJPyUXI3l/yBGTssoRwh2EjnDxuxJMl0XCBIolc5/nbDTgSx7lgy3xnZlJ1ixr/LhDjNfitBm2C
7od6l1Pi6iCH0MrKV0/TSOJ3N8i0BTEZPwLUnR/WQSR/cdiz9si5bLLM9n3rZQyWAxGktcx4DC/x
o+/6yY4fGQNmmImYXbYh4S1lB/IZXRR9QG3WA9AcPpJQiDP8bZHYXUKOhXOR/6Nxn+y8O+BsxNqx
oPMzp4M5AZEGLdp732aa7oiqDDSqh97+2W0EaGbcj6uS+T803J+KueJFkSK0e7HED34EZ+WA07/F
LKZA8qe0HSJfXctKRw+bUx/FKtduUhzsCuurU5hF9PPQGQoN6nn+BmRhOwO0mm5g1M5P0BwqFPIw
fqa5kRfgkMXzrM3bRufhfY4L+Oft6AGwm7T19dFP0y1W3MoXZCHS9tDAI05RUYl64rpKaykDUnOg
uGn7JflLIcrB52lJe1RaQL7CQ0G75dCTbiBkWerKEesaDvEER7HH0kKrJqialDfsyUfDr3QUOvlA
UGjmp5uExkuRdwwmnM3ODy6yszM7CuFUROBjnlQYY3Yn9i3NolMosFQFVMoYdhBcAEHsD3tUfrmg
bQv+FVDqKEFWBZ1X//HN5n/JFCR/hP82VZ1MyqC/hpAdZqq9m8ja8o2r9P6osPf6UQ4qljf4uMf5
L0mhJADNrVf+mGKnP7s7tJjanFmR/ghZcqibdErErOrMOK5eKiyTaZQ9m6BKxoi5cv9Vu+bqs4xc
oUK9rEOioebFL6DbiJfB1VgT3nmz5yMDphuS6vduZvTQOS3ZA+jPKem0XXocfDuPXUqNeeNuH0SN
yFIddb1VY2gA6lK0ljDohy9OvcANGBLSVab8I6gpB+fVR3kxPwysV+/f6crokWY8N6IZ5iO8x1ji
1s/VUDp+ylAa46aa1XoPUCWFnGHqp/XLQry3vK0jCctLAmcG3VQDCr+HTYvTYz3gso53cluVaKok
PwbMnaCx8hpleVkekRRy4JNmB9DaegoArJvZJRpUQ5ZDMXNTVVke7qpE9uyniWQoH9FtxcN7cORY
62PPV/c+LAqHKU1BPSVdFlz6C8RrmTxBiTKxL16a5WunEGJ3mYROfWgtQaLuDZFAGK5S70kGC21+
RE9ofQzrtpJHb5XDKRlqnU9cxRAmDHTqEelLiKpZtA8LrPfMANwYLtxYwW1KXu7+1XCQM+2wQfQU
IaUUOl9IaZEnL0D7xn28fyVuhYCvA58nc3LnZw5fp63oIX1A3Te6g8l0hEguEi3uswKkVKZ1iLTX
C/oxBMT6RqGsA1NGeRpA/sGZnv3IxgiMeGNYVkZXsfKtFO24Qm12M6dQHE3/Dx7o76tARHKB3EeH
66ajTcgWFlPl/LB57asz5WO5qit8vhjaIrgjH79zuwvWuDgTEho0RCCiMUZEp/uPA9rKnj28K1bV
+o3uRV8bSzTa3yI5yAMcV6r9U+CvH9o4xydka9JDMLDWUcT83ZbATEXcYibFtFsv6RLYPxIIIdsp
s8VwQP7DJSCLW/hRMalPfrDAwPaYFfO9Ah82/wWBtRw/NjxY5GtMTAxishhmN8SXGAuguUCvQCGV
A7c1IXShNQhlKJPuSIplwezETWQcg/whAtpwFvgy2XzFe4IBDn6EMj1+xszStc025I1NLyALgpMP
ZZxSEbclTE2OP0XCCv8x051PYLhDMf/xQAR2dRqyjPHTWg4I/Wq2lBzqnh0gsLEYXNi49YAHxPlg
tspe1gOmkCDgrVEN+FCGyejAj4B10BHrCbWDouwLeP9EO9y+ubRtaYK+hygdARgJwWgmT6iltIRF
804wn4QM7wQ+aTGvf3CZx/w+NumgauUyl5+S0XDc/gleuo1NtrL2m6m+GI+HD4v+xxvwXJwghxwW
p5Vg5zVnx/zSFxvK9RHDbwyPSTFeQW4J8jqVw94/uni25h5Z5jbcjOMKmzvEXIgWknXSjThu6E2s
Kv/xapyq2mejwhVlaCvQMioTvQu82bLDzz/v3QBl9NxClpR1SREf+0OfA9D5IAyZZr+h+Er/qcwf
JaAFEKiAtV2Z3xGQ1Jg5QG1k577QEFwlsppfynWoYPXmEeNctHaOU30PqHH+ySGy2R8rjBehATFK
1T2X8Ig+hQz3t1srkMB1tvtjTRvFU0renTQu66ok9luN+eF4DFK6Q9YW+x1HM47AX58iqF7ICRQz
HHTGLJCAhsSrW5Wq3Td9P/f8Ig9AWHXMA4yNcHmwxylT/6JY5PIfsSti/xHDhzxpw46BHOCoDe8+
TSyyuFeil182qeTZOCjWMlbQa5UZwH4E0tImnWY4MZVpjKsEIGPERR8oEOwKdidNhTp2tFJWkMyR
g1N4HeAApG/9RIASrXM0wypgnJ+2vFTF44ZuF00LN7vvICQTN9M00ONa2FlfoV4v/pLKx7yDYCP+
mRbUvjJ8s1vDnQp3QLkLiEFprF80NAL0XwFs/k/f47Zc/LS4pcXCLJBBGqMVvFKw7/kNRAn2OR/y
AJBfLMiP2ElsH9wUjdPtOHGJbiMT+0e+Vpl/iH21/gaX5/+Jnoqpqdae57Xc8xysHsOaSATxauOq
3pbNaEcuUDhgeQOYEf+5oxMG1YQvi9XDEc3361wW3cKEPZOS+hGmAA4wRPx9kWVagQ0Jq/7NnTls
s4FOR62wK6OAQtPpPd2s/JxBFP6TjsnjFcll6neIsHXwPMKzqr/Veoo03FQiW516MOS6g27yWNtq
2QQaE5fx5YGEweHYDgBRTtj2GqOXAvqOpYYORP8BJfctM/6G67fae7kD0fd8BWU3sVj3YGLYmDVu
QApdQ0JWSXitldmEgkri/hEALla9ashdp+0LJmAs6TikLGi24mqvphYpmCI5R6uO0p+x7KV6x62i
7nv9AQCXU3B6fawAY+saX5ygn1u1Tn+GRKoEZ+jY+QnBqWtxCw0ZSvUAb5GHopoUbY4oSS+LVuOG
rUoAC2aT67MtUgVwU0OqMDwhjCVnLwCqihdAsBP7V2yYKeJ9tD/lYqJnLJf6pUkKvA/YmNo3vP0R
UnBeGN6u57z3jDaUWlJ2hecTVKdURflw6+Y1m39M+brguWQ8IheHAYxeqhKQ0YkWgEdOUHgNe8ti
B4mKCCXJr4QpaHzoPMbhVeFXva5hDJTjXaL5Uoatg00E0W3GmErfhAe4689zKo6snbCy98QM7B66
HKoknKtDONFwuAkDnnVpBeFKTSziSx55mHj/eybzSO4ACNm+bIq1L3MErrFDdZkqKLkvGVrjR5iI
6auQQ5aDhNYK79I+VtuNKYN7WxEpCldokm7I61MCrIMExXkWYWdXKvDSX2zYNwfXTAj4QHDgHbpd
wwabeshH4+lVoipB077kAT8eWwFU/iSIxss7V605/hnWWd26Y8BPUQyiuhZ7v7xW3tG3uCqqH6nC
SW7guxdHX8GvHP9Nlv4zNZn+XcaWypMHg2VrDos+1s0HoOMmQltW/E3x9iFjcK/4Hr2UriBHZwXf
1HuOnf7oNPvF9P8WtBn0x7ES+6xZOt9GaHVetrVU0KBMGt/X3JMAjmHfaR1H+bgBOKZhw6nfZ2QO
P+VqmeNHm0CHejf3JrpbBRQtqJxLeFgjtFUQZ4/T9KAMB6cC5Sf2rQSf547QiMMBYDYHAVuesOxt
gW7uKhNTsKdFaN44TAn1imHa1o4U1UUv0HfaJVI/4fO0VfXMUv64JnMUPyHPPebtMRr5C5MJgwBA
5ei6JEAcZHSLWcMcDtZTM3RL08ibuMw9HrElrfoamscUb1TJj19FSCTkWmTbv9Xy6dO8bTF7Rhqd
lq8lnFfHq+az+u79cVXqI2SAl4LNyIsvzADpdQqB35mj+xempn04oH0BVvmKiaSSndKpfcjThdyz
tVfXCv0ChBZVlGYvULR4JEgIvW3vx5xCXkldIeY3pEvESzcwD8VOAg4GiKDrN/YQw8X1cUrihYBh
QMD2CfltorwsqyXDHUR8IwBiq0z/BUphNL9UNa/yrYeZN6nRSBl8A4fY7nsAsvkJEnhTAnq0O35x
M1KdNXTyiL9GqhNGZGmsu85Q9r6MO8SbpzVd+7kFNRzYU3L0oLp5BDHmgwAZtp4nkWA2rzOZxu7l
iHYce+TQGoMlCVQ+cg+CGz/EMqQQKo64VdiRJ1tRL/1h1H1mPReXfDr4AYLFQMsJjPw4bzISpxka
n6tyeCrqEesWtkGjah42mJPf6HKDJkhK9lzRTd4Ym8IGuYoKqIGiAPWUBtdCOgIb2nsG/quRewTL
U6X7LPuJjiIUDY1ymV3zgxxf44pb9OaOebiffap+b9g4YfUoYUXXYFx34d6YqoC+AqXDNCBiofxb
A/K3b3ewQ64TiKG/Oj1AgWCUpE+kPyJ03JD+PIR5Hf5oZKKfqTcx1pNM5uMLFPxEnyp30LGBjiMV
zfKN8twAy+yB4/T8OOdwnrWfZYUYxia3LlmafTCIVVOjflEyyjn6zZCHqiUSpauBDMzxJ7sfUCHg
JhqMajT+gnRCNMLIdOrwl6scdIMqsttMRWt13RClN7fYBoMRYT9hBv+LU73/ZkcwHXRe2EZA8JbU
3ZoIzPb5LFJ7Stm2oiGM/CNRtjyNbJxCY/ddA55M8Fi1UsXmrI5N/kOHNXWWTO6O5IlAfPW4I3g+
pXc7A64psXPw21VyxIFcp5u9P1bZ5psRT8nYr+I8D2F6BDUiLjzx4hE5plmHtywF5+iDPWn0QvVY
HdWFrGN4wqds9g4t4bxCTVLEpsGEC3VptrLTzsAXPK8oNhpfIDy5X2MPM6e8WvcWkgoYsnq2Q6ya
6wqKbjlRDVjwcKgX25aDE5H/4+zMlhtHsjT9Km15j2o4AMfS1lVmQ5DgIpJiaI+4gSkUCuz76nib
eZZ5sfmYVTOdqa6snJFZ3kRKQSkAuMPP+b//P+3Jkkv0VdbWbDymreiFtZ0wERkvbZsm042XTvnR
6HR5b8S2+xxCvkU+FqNwXLlMjQscb4m6VVukxvsMHbWsdG+cTrGspl1uZkAwBUMltmV7bRtkeXGT
F4Mbce1b882sMrsKEFfxDiBv54U/lvkY76MFfqIQRlTv9FB6JkcCo+cEG1lH7hjHgLkNAasy0RxC
T7fOIRHVLK/a0vpAYs65nWPVn/iQF7AtIk2IIFjusR7iac3cNhN+GA/6bpHQRpsoz7TKb+Hllq0j
eFe4Sxfto0mbVzXl1w58vLuvspYxjHFuj+rOcUsaDYsdmdUqax1NnQFm4cI59GmP9mgih0/teH3X
L9VWEKLTbxG61LwpeSXq77o+GEwThHTKfBoTMIaTaebLuqfOVbf0hYHV2FgaWW+0RRTTuRgE74oF
X0+1nfXS0tYN6mh8h7hEwNWgeRQWK8S9hoNlqnuadwjTOGyBfXKqIw/iSN44/YBCep1du2MbBMzq
yzqkwJyq8UI9b716dWfjOLJGRsXlmhU92cBtB93RmosctN7aWEtbiTPHzSFciwpE/llPMo22oK65
G2eaOS3z0Lq7hmeCcxsH7NiXlI/IYoJgtzWerkGtCseu2stSTnFIM28WDZ3vLgohOmBr7zmpjAN/
N4mwZORV+RB7naMdppqKb9N5onm0rGpes6FED+2IT4fW4JBw/E4WzyZLD0kqXsFpsxHQTmQX1xEB
zqYrOHShyo8b7rF41SlMNvFgSRnwqoRViMCG0LwyTtKrdsogT5h7WiynkQOr7fM2nbtjCVSRBgII
RF3E0HQC0aQYvOC6D7vLCllSd1cyh2Lw8ZKIeBMtqW1fphlr+Kq269m+9QrpLLeAfPG0h4uw1Erp
rKpTylItDqMjO2unojqh9tPnydp6FXPB3g0sBwZnlIRWR4zgOq30LHS/epVr2RfikDuLRa3FBk6j
Ko/WdqyTLTjMYWb7PZtC6bd1j81k1cC+NV9Uz7uXrT/KgbD8vOB58jteIIgRQ9jHjecrE9j26A1N
K4FoaWZrj3zvaO1nXMckGJvusWirKjyRRJeHm6mcoydzKONX3GG0u61YTowYapWkfetZljs8ocZa
5U0xOYg+tCnBNsFZG7hss+mCWqeCXo1Ypgz6qjAA6ww6nmZR1z0amHbqoOicRN+WrjO+R3HtBbG9
dPWuN6kXViTYqsCB+oxQZ4bh3FT9UATLqNz2rlyGTAN6SaLYW4Vx3cab0SuzNw0RvzuXceR2G8vy
1NZ2tEmtpiqPtVV6dRlwXi6iQIVJgnkEr7Jvz7b7A87MumvCOjnGlYMCSj4bla3L9N2dsyy9ClqO
ErOPS0avH9BtufRa5Oh04YvSSFdRPprhbqjqIjyb2qJfzZ59aQKU69BiJ2uZVPm1mrrktixLR5Hm
bMsHWZMTS42uu+nRkJgmT1OHOPHOsDh8XksZO/ftFeNCoENDPlh0tIvASOWCHKXNy4kHSXCSzqZl
13UyvOQLaOV9QcF+sXjpwhBgq1uHspuXo5EmmRO4yNzfOGz1wjdKdtFkBee8POtMWd5XzNiTbwY5
LsMdeZNdFeiwHNGtm7lFfl6qekz2Dga/xynz5L3elU5P+4kaejsWSXoxIs9BVUyzkQF3lpeEkR9l
kaNuNa0usfs5INH+NHeFeLYaqx7p7099/u5NSZ1+r2HP3J20wYptGs4J31oWU3aPwCrnlyidJ5pc
9Km6NchtZ/4w+IddjMLoQKA0GmvBAgmKV8kcavGALXcpL9Rn03yHIjYWQUra20+X/h1aUoNJbk8U
ZS0zP2uNbyOA+9qJJ9M9lxCAD2DqPGSdkbGr0ULN6/tuqPrqYXa7dDxyCA/HPahaOhGWIjFPZGl9
9sySSfeYJJDuCAOo1NYNXU3b8GbEpaiEq5/cujfeyKmtmoNDjwJwvy7jdxVP+ikBOe+2ltSj5qKB
QzMQo3SQC/uimykopqjbp8vSvUzFyNF/hMYOv6DddhXAjpaccStGP2fToNYpSHpmyMiAGI+zY7H3
EPZj+LKQk5+tSQUckbwqd8bZjKWDObZpmDHXuzLpaRaYM8+j2YzaZu5A0ZG8dOiJbFJZeqcNIuU4
bDXqVPUl51GDvM0Ick3iwJJj0+SX1Ji69jHiAGhxskmT1K/cEK9p7kmbxpE+kJ7b9uGEKDHFICak
KvEPHW3Zn7IB5GZjFHFdH9wQg9HKAYfZD2HoFjQhZZlDRooaoFcbi9uJyzX6vCm6yu81pR5IFlUy
cBtsCmQ3QmLlv6rFYW20wFVqEG+Rncp3Ds8QG2osuiBtgDMDODZNHTxsc+uwNs0fpeOUvAOQGHgw
6Hts4jk38D8NQ/2sYTFVa5fkpxqU1mHfQCeraJCQuVGH/K9RrmjmWeWqx56KedSgEDcnwmbXfIn9
2TFFxKnIGcLAmsPxDOxBAhbBO2XqW11KvwP9zEY8j9zq0R2xVW2MYVK3Uc804U1Xl+Le1mPzNcMC
9X0eLNTn2UOrOOvg+ulrEgpakUIBEnocr3/qwCgbqx3y5T0hrCboemtwb91RID33Wj4c2wg09zDo
mv7EwM6l38SSwFR/6msn3ccRMmRF3yDqs3XYpci0SUpu0hZznlvcY8b3xKZTcXUCJtMeDaLkx8Ar
rSYOKgeRw89AYqIA3lz+qOPQrraqAaZexe7MZp20RqE/ZcK2xbYdC4ptlXPQxHI9jgtjSPKSJ+w8
D1p46NQ4e41f91RlWAekCBkFjNmxOQJiKC6210LcU3GkowQL58HnmIKPLsC3bKYcGVFi56Dte7nX
HNUY3wo0G7/PQzHeYe5z+odpcqN4v1TGZH0hfGdh4Hyj5fqG971546hfCcQuVLfQAW5+LEKNRU5/
L0y7s+yadCa4E70uwMsNNTi3ieWutZpFVAWmtJs1nKKR0sty9JrZlm1UMZ9jrWJHn77Cb147yhyG
NKj0unIxvhMjcMxJaDKfyoWfxE6WZxVoUJ6p5zqmSE9Otd2ZyF5lM4mNXpAzpbbdolh0dO4zecJP
b0w+BUADPuPBbY53c5/xpsyYRn0pQt2qZz+VVtee6LS6LkByIdsI1MAB0MDpVbbLTT2wod0t7HHG
rW7r8IE+jpSlvZguRztAOCm9B73U2341j9YwHynI1KusPPTCFSj1EDALMqbsbUOIh7PIHWkzHgEl
udpZtpjWRqeh6RRLJ+494rhO9uyC8FJDziYUbeU8Uq+6z0yTtbf0k5uDmVfqSzubELtzuoMAzW6H
1rH8xpHW9wZ95FsE5HwYGsvaKMvh5FgjvKPGQEzbbahtsIVOeCHt7CIKEfskBGcr6bYollNvFxtZ
ZDWJd2k4oDR7+UnFtfswRpa3tepegqdkhi8MNukEmvQlYksk00hqbGCFpOhw8GsfLGOef6J+CT9t
r0pqF5YGComdX8rRjS9LrTk3Y1aVgZ2DQHZdmkvq7TC31ijXxkUtmjpRLGZQXFdLyopo5+5rGzqo
yXEt41ezq3EMknYeLHOv1lFh109zo4OIWuP8jIjaPtoGdqhVLkvxzWvMaeeZE5JtaSfDA5lYHTbK
pJ19Om4zz0Y1TWfDVdVLZWI+4V3teIGZueqG7P38ycrr6VtGoEXrx6wKExmGH7Vgdz0uTgulIori
qWfFrWVs50TkZoPzBSOTeNOSeVljyLEeFiMpTpnupNGqqOfhuVCggfDc1VZyEDu6HG12XQNPt1Jg
4C+1aaR3zaRaAFGOVoHFdkBPGg/hKpNx/KBrVfStjCeR+3o3WOtMzPE690xxX+vd9bXlkmzWRhqM
dmk2t1mSsdmofCq/WnMKnp3YS3TPm7Y5wA4u67Gc7R+GpnO4pLpyfXKSeD80nXmY6L2eOmEYL8wE
nS+lA8SmQ5YfW3IwBYhjH6JrgvB+iVo8TFhm0s1gtynOfCO6ePyK585Zup/YczDlmFilW6U4G6X0
gwLRR9GNXRMqtDJjbX7hNNqee6ohOgXlsMYSnT71MLWP0SjsNflWKrCjqMCDCIylr1pXtu0m1wy7
WOMW6s4JEQn2GWQ1pX+jCTo3d8bUG9/SSZcVghTK8hp3ZasHSqsWX2SzeCgyWsYTz8kc6DQZxq80
2W2xM9Cs6wD/cf9CBfiCNwMsyMSZ0qxsXmVn/H6xu87Kyiav3kxxpOtITdEp1mpn9MO0adZM3SoX
n0nTVAllXNRBaQIhboelnbakhdKoGEjQuuponvfNdiMtDjSOgaxIQ41XaYBJqTuhjx1ECAb5c02g
1c4qYzeodGiWQ6j1uONQ4u9IaoDyZkSmzrPsJONy6KvSDLxuQBFJtJYOKmWQnzX9wBY99BsxuGRj
FH2R7drpitpcHdpBW+Q2xZFnZYPPvjasR1pUu7qbxu+JAkmeZY+UTtPWFDzUHtVYg/t6nqA9V4TL
NSBJZjp9R/Qk2MSgZMBagCB9zVtMG180UwGH6GQKr1MYt7ji21RQqJcAMgU9Dm1sw+xClsSya+oR
4CydtQO/F6jQqK4cro7LjUK63oROmO9tiLMD4RoMDWDQxG6OAXI6feZ9YKgWsSmtK8KekYrB4EJv
lm8wI1OHTalvHkcq4B85r6PvsZl4m8Iwi9t28ZrnNnNYPGpSPp2IclvqzjUnI621cq3ySLtPpVe/
q8IoNtCYNKlHra18w6FP4ywuFBY0VWthlgobOtJa+aPAOv+4hA6CiezthmPJAhsXSmjDLBbtJnZH
eICQcVTuYr90I4PZitwVZ1KvMojFVG47emgB76Pw0jlKPXqVVdLSS9NHKnb3YSgwH6AuJkURjB3X
Dw2R7muCeHRXk77DSgfsf59M9hCts4A8MHO9LTJbgBjcqvYdmJpVEQlaDXCHNC/LNkr9MR21g442
sW4nfaJR3xriJiKggbmgEVYC1wDL2urMrTT2dK7ho43Z1BJaLRUNUBpSrb4eHWiH/SjaYkdWYP6F
IWKOT/pL6uO1BF32auiUWYvqlN69WF45FCOwe6iLCQXELu0N4gsWGma3vJzVc6Jke6c1uHyxpFSZ
X3II3lmemc5bkt08EdBbXqJ9RopAzJPdihNF+1VApLF3lLz3nrA3921QD13c0xa3ixd9cpfrWXMh
k2uJWqP6gibqHqWX9OlTVPcmUQpm6rd5Ze5a06qdrxy0l4J9B6+FnyRVvVtsjI3E5mB6naTJ5rxU
w3xHKcGliwvdWNZgY223kyXkDOCGcKnkY723aGzl3UOuhrSAxjPoQ/bNQpoSOUdOtLX1clxW2Ljz
4pH46TH1uyRiJhHgeRq95VOY8CSXTUsL2yEsJbwfFe563VeqTsxAmGXR4FPz5sIivIOq/G1M0qb4
2RcOaipN1Czfq+unHxpX6dpOwcoUa0jameLZpUy6JtKUWnu0PVsY33CJOg5LzyllfeeVemzF1ByZ
Gg+5NU3ONnJrr/AtDCKIL7xmbT/uhQNanExOu8PmXd7Rwfbu2lqMD/1Uz8amdRSQA4fcuThpfTFM
Nxju0i+lN7XPy2ir3LddUJTAtIspDK5znXdVbdU3SZnR9xIlsRGovxDHM0vTj7PGfUr6FtLfAjF6
S4xQhQez4sj+NSWIhWmwOWmP8FFKvTJcBFZEtlP3CmRLctU4GAylla0XOlsafTLcNCCCpygTyeuM
CeTe1JT13FNQIEyCGVCNyjixDgNmdrVqSRAgekaJ1r2nazs192lY+YjweTAUbEa1691QuzUbN6V0
Dlxw+HlDtBUUNbJ+f1fRNguMftHPCjP4CQFHosCjLvdbTCteRAUX9o8IxymvgSwKOZfE088aXWJr
V0ImfjHIYZ+GQg6raSJKCVNv8mOwI6nTSHWnV7p/6T1O3unWozOUrRs5UWsQa0H1ZlRyFwozK1dU
hPXTQP7TdnRi+6YIseznril/DjWNvm0kpoltWkP2KPi8s9e7jrHNl747C4DKeTPb0AmpRxNiE4eU
aEgrKd5BD9S29ApmrIIbygMUAN/LblTpa/LknBopEn1w5VKVA0YQzrI1+1KuhwZ2lhwQDq8sbbNf
LXXBFuU1Mzx0T0/2e7zgUVjhYJ23bePoCBOL2s8ZXV/aSVF4CFsEXZJdx9fGqSfczFnvTfvBU07Q
Ur4FklnHt1SpZJ1AEuSHKp3LIyLKdM6LrDnYYRifyyoNYRZ689EpNJEd0rzAPjvQBj67feNtzdQj
M0aTD0Kv1N4KLYkCEmbeIeNkQlqHmnZOOnf2pWxCrzvRDuAgg5U8dYxq3aiZ+B5Pix0fwAmmvanD
C2aM5aQ6FmY/uFXQdaIgjQltmLSL4oA10KK+K4F4Y4I8TgkNd0SS3hbfSGXmbBwmcfEegoOi3s7t
t8jqc9+7hob4ZZM7X6kDxIZO4bLGrN3dXscRAimIUI98ofWD2ERmqvcr04yz4wStta0MArv0RnYv
1wlsTBTiZcpZcqjXQy3kzpqGlnHlWt6768rJNAIvcnsDIf/MrJTQt0XzXBi1OAvCdYiHWKZt6S3y
YUj07q2Y3fbS2l65Z21U99aymPdxTPoSr03dVqtc0YBeNbNm4O/OUn7PHOWTXrbbShjF4g3buGJu
5DwRs0mps2IxCXZVZRqjj02OVCZFEMIZYGp0fDg991CMzUz3hPQ5jn7u3D54xlwEHIdoNdTZ1H1n
qq5+JBqArI9+UvdSkBTqdzVvtNHpx22XLfW+Y/zZ/aKV9i3BAvKegl470na2bgRkOLYPbnR50Hu4
zcasy4wJkJpDGPGc5TcloLLwZ1orydHK8/q1aVuxs2ALKDmjedymRL5s8Tbx5lct5kDTxK63JIxt
jukl3bhlOK1dNr03Sdr0g8v8YloiJQ5xk5by2o2S3o+LkTfypHC4pam3M1JYAh3BF6g+TquvnWyg
oBsMGSsJm7mVrcvqC3WnVhvL08do51ZZ8+C0RvaoY3YFAiq1wNBqbFEdft51C3dQr8aO9mfV4bxc
Sr27I3VOHl3xq+g8GQ1NLVqCK7Qvg7q218tz6po9EI8kmCBcwHLjdCS3hCkFcHoWc7bmFIWyrE3v
kBNv8diW2ABWBgrHbVTb4jgPzvTSNfoPtZjJi7BFfOf0cXZr23GzZqpN/aRnQ75D6bVP6FFd4LqV
TfKsG9a7OrVISwuJUkG5aq77Fq1vYLLoWxjrRr/pqasJAEwB1SGVrq11FiVS3lddKPk8dYMWaLOV
nmgvYDwVQ75xTFC2qHJHgq9InPnBi9d5szXAbMWTektTQ4DMy2E6x1qrXgdtjm6GpU83GO8FXoKK
pkazI/2SdqJfXAd2WfvcINJHBR5h8ymm9YSo6e9pWhn1MeVlFePumGTTMfUDZDlfTVlTTHQQNUeG
Zz3OKvoHee85wx3QWmKlPvESRf7sUvawHbKcPXqHekz6EqsLwqK4UEUtklyMMO4xIlE9L90Z2TNj
7rswqApueb/iFl1Vdg6zdkKuDFMtWIhsiDj9MuEkcBfooTsNZKd6/9cRlH+Qzik+DAzoowmowYnE
wQiNswei1uAP/txHf0iTxhdfOJOqjQMX52vTzYey1fef+2iTJODfBFVTpAknz0txwHKGxWbb5f0n
55uID2MlNIHan2WtPNDi+NJdxYBOn+pPRt9+yBONtJBGYZsZh6gbbql1n3nP/Ul+8B/dyA9J1CoE
NAFzMg7UPphfo3stA6D91OXWPzwkNgPmU8MAO6+K8LvVq28Oj/onP/vDxBdUJLgB0xloiRCCYlZi
n2ifTPHXPwxqMk1sbgYI4CGGUV6biWES6eH+2ZCjP7ji+ofAZnBkF3cO1nKOiphGsgCY5HMh6fo1
LfY3z3fR1BjdE1lTWhO/9GKm6k+u9h/Ezeof1mQrKj3WU6c+2GjZGh2ntgBHAGpIyOP85MQK/cPq
tEj9lFAf/BCR/TTr4hZv5fpzT+KH1Tlng5t2oqwPued+y9rqAjPz83Mf/XFtNmafFfRJDrxTb3VK
uGr8k1D6P3pQPizNuRnIMzMTddDJ9Xbni1TZp3K6hfdhYRLileA8jdQh8rD+WuI6p8KLpk/tVsL7
sDSdWugNffKZZe+at6jPzR6CbfjUrRTeh8UZd7CanTtMB5sZt52ItnqVfvnMrRTeh5XJnVyaFkjo
UHLWYBDO187pP3nFP6xM1yRQrRfdeAi7rNkALsiN0yjjk1f8w/JMRoF7GBjiIFQantuZ0pUU8ORT
b03hfViXGWb4Rpqwf93Vd1sP9nsYfm4sr/A+LMyUrgf2HBI4ZYx5xdMqaoPCyv5k2/rnK0h4H9Zm
qxU1h8mlJ6UPyX8CJAGwEp+8pR+Wp+t1cUYKZME4DQf4OTq2VvX6qQfR/bA+tahzszFqm0ODqWZj
5pmzasQn5xAK98P6tKJZEulLEDQbOKZ7LXpM53T61CuI6/r7V1AC92rIbKgPoRBXe4/DYTYjmuZz
F+bDCnWFI/nIqjpE5eISPDCeEawq/3Mf/mGNlmTKpIJ6+QBcn2F8DgOBafCTH/5hiQ55lxTDyMst
0fMH0jKoIssh/ZPLIn8dg/Lfp0BggPj9ZccSo5sqlVwYPIcPhpZuK2t4QnIHKqiZWCeEVl0BUGdf
O8thrhAgunI5StcrlgB/fvSEQSzbpxLZzAk7j1rn2iun0PF7r/shZ30mErYDMBjhNBdXfAlbiAg8
748kFuLVaxWM1wC1JZUhD40iLXsa35yZXgJusBW1v3thDmx2m+vQYJBA8xm6PTk4hPOs4ljb54N1
n7TebcrAn2Ean2cV06haMjglSr2l5MfWTqlND25ZZkFv69GmXzwvyFrv2hauv2Tg+ps8GsRp0eJx
L2BhpG2uyKJWN/PsRMFCndc9kqe+M/N2qlbYZLQfRKo6hNzL8QCdc3BHQiagu8xtTbLfEWdfRccp
JZgzTm69JgxvyRfc6FE3fk2VgWOst9fKCc0NfPSNcNuXBbZhbw35rVaOXUC7XqM+r+bX2eNkYOs3
BV2GRg9rZyc0Ak7wqNEfcpNrcqojRozy8wjQpnUzoHxpktdP8juGB2tVxOExiQYAuOpG1PmewrW8
n90w3EoNlMUGCz4TBYVVSIFMjSSsWcZllOZldOUUUAQWmPCcGXcMBlu/RI7aIP8Mvp16+XOaWMk6
6bWtkPp8yQgMItPqXHvEUhZV+rjkhetzOitVgBi8I//hodbURHcESxrnzbWXu5lak1d7sXA1+EB2
hMe0s9r1MiUaPIvdIyl30yYV6qjhXcNLJH0RhaHvcvcz02zxWNEHx5Nqz9uQuMadbQrI7dIJcA13
T/QVk1U9IosCSA0CIwjN7gf4pwRTGIlGPmkRemBPqIs+dkUMPrbR3rhm58zI2VZDbC3Cdm+ScF03
qj+GXn+ueCKviZ8b1yP7bOu2HLUIJ5mkX4xqR6PpOEXl49SrrcjcodxUCC625dn5XQfbclRSP6XE
+206Ilj92PHwgQjyCEfCO2+wjPR+3+iPwiBSg7lWEIZ5St9dukUGRgW+4AAr2y72SSvakkK+RcC9
khAuV7Uefnro2evCweTq0IjaD/hM1g1S5yqyocG4CoStDvr7Yi1f+p5RPhcvcjqyobuWwBYxHxF9
FSG5JesYjdUgcncl1HxSDJgiYEI1C6Yz9DIUx340D9GcyxdrGLCWta5+j9ffPsqpQvQkELR4nojQ
4CJYk48E6ql7EkFOkuaG8RhWA+nx1T4zbf2YkJNJ56fTg8HwLo2WorhM6ZGcJNg3sbdNSBhvHoPu
SmfgGRKbRrarwcpSboGCPEsiQkcwgWNC58H2r34JjAXzl4x4laCYkkOfmTf02b870eieyQ0lEqdv
Wd5qqZeXJclzvOZJIrfkqRt+NelX5iw+FLpp/yQyXuHbJzeU5H4PKteWTrIEzZiYR2mg9K+NYdYD
QnBPMvEMd02gM5wYEUcbOKRQW5eqvh6vvsUxgwLA9XJfovC/i7DUUkIwmqck0bOd6Ep0Qkx0x3EJ
n/LEvppuFuAvi/5PYBTVAWqFBUKiqTdcm1mVNcM1CZLHGtxVSWjtQLdfcZ2JJ0+jkoMDZsAmSnmz
1kiBSkgCSnP+POq3kvSAzTwpDXKlDofrzgy552IxeIyxoGzcrnXWbtYSQOJELfcixrGkEr08diq/
JXsqPJGFf6uxj9clnUDT1CBejQgjIe6oI0H/a0Eu81dh17sya3c8YNpthA8iCJ2YJNkQQWCuTb9q
C3ga2RBNhHuKNR02y4+6tKog68zsfgSLXnFgj14Eivl9qlv2S1sO2kmvPLPzGSKMop571fCmgY+0
RJWUzUPYDu9uMWg3Ov3am05xK9FIhkOkkfOluKPrpneWO04WSwDMUS9rDexyBUQ/vo1WS1E92sy4
0qD6mVu8CZWVfxOqV0yIHDMcSbWx8RZokNhrS2Kw20s/4W7KesaXmVYfQWa1M3fGqmyPvGXvG73F
aKf3TfKc62ZfHUbNGpXfE5F7TKfRc3zT67+2nVYeTdKZD2MxRc4h61yFVmP3rwOpDn7p9QsgkyUf
8HjCVPW4uhCXizWZEdh0CH4FqSfXQwiXCAOycnYeeMd2yaroOObTfpSiPWCujDGsNtYlc/Ri7WR5
t9dK/dgxV2Rjym5wfFVEF5qPDH1ZrGGCWUrNOLAZpDBWnu3caEQxN98cxj342dxGW1k7ZCR57cMY
5+JZ55bCRxdYWPD4V1Yt60cCcZZh7aJgmms3NZyXfLzmaTe67p6bYtkRcqt2loSWm8nU3zYwnyY5
u9lrlMXQHoTnlcij5k+yCty7qkUa7fPkh6mjw/kFiZYvgyr1m3r0opex7YtNg2lynbMhY96vYidd
cbDJ/TgZelj6hDCBNBfjrTbADQxhQeSP07smepLxgO2FQdGEceHdc+JHp6mheNMCvbaUBVGL1iw2
noGzxyx6dCUS1G7Tflwulr5QfaB5saFFywpnJIqdTvhGFVg1gfW+W8Lf+EzUyFcMyCiOhZ63vMEq
UxwxvHjQuXXZ3UTxTBoQY2+GLxOesoeK1vkRQLx8xIsybHppRk8Zh2POC0M99QEzV9QO1miuDplg
xoouzFgyy6dDnRvikt0ozavVVFNLa4sFH2/FGgCCt0nChqhyW5nrqbJOEzmkiO9Q39mUP1pdOJEE
H35BXtEE3pA23xq8UznmEQViDvwEqCRwt6R5DDmX+XCY5UVFKfewcLS/Txz897f5P6L36vL3s2f3
t//kz28VUAvUev/hj3/bvlfn1+K9+8/r3/q/3/X7v/O3h6rgv4/f8ru/wef+4+euX/vX3/1hUyIE
qy/De6vu3rsh73/9dH7D63f+v37x395//ZQHVb//9Ze3aij766dFSVX+8o8v7X/89RfKgn//7af/
40vXf+Fff/kfy3v7/TVR/+t/fvw7769dz1/W/8LYILY4lyRTF6magnd6v37Fsv7i4F2RTGK0dM7r
1+mShHf3MV8Sf+EMYnt4lm3bASCkYuuq4fol0/2L6Zmm7Tg2bj7Tc61f/s/v9rt781/36t/KobhU
Sdl3fDBVwn9VDw5uEh1BxgQIpFY29P82VSrW41QNgDjOUiU7rQm1r9pgFX9SMItrDfjhx1gOv6tt
ma7hms6HYqX0RiEWh9EMGfNn9uwuZEaWfcSZTU2kyFgcyidsvtC2m7rD12Kn+K3mTGSv9pz3J3sZ
o3Tdl4m9Y71zes/7cRWSp/YnJey1Dv7wa0pB4pYwpWsa7Aq/r6nYaCQwPYlhksEY27lihALkp4dA
1M9YPvLwlLjjuO4lRs/fPDP/uC+/vQ8fhvn9eiOkMLjl+Pbx+5gffnSZiilRbmYQ1Z3ldxOj7p7x
Yer4T5litAxOQ9haH74WIYakHELluUrj7tkaICEKu92IfFT/X82fv/9GRHPzqPFL2c5HwSeNhSv0
65xERW66BAXSsyDHj/32r//l/+QJlHD1tCR5/q7P/O+vOf6lvsCNyCTnuGj3aT8Bf0gmJX3ip7Be
HJc1RbTdh0q/suuSSFGsPuT9eOQ41lrg6uH3f/1D/slTbktT14nKl+QD2B+aT2GTTS6ZNWqT0xQ5
Wbau1mosqzuET0SFhQIh96z8TzqA1+vzu2eWHcTVPdMg60OyjD+0GQwTeLcfQ2Mz5dO3GlL+8r+Z
O4/lyLE0Sz8R0oB7ITdjNnDAJaVTBjcwMsiAlhf6jfo55sXm88hsq8wo0V27WtSiqiKCpBO44vzn
fIcaIrJnXhW/XdA4vsOBfqtKSSiClt3nf/0j/91v7/LVWUE8l0+VENUv8szKxXtWrSdCMBqw9Unk
2iSdz//6i7Ac/vpDmqZw+Oel5xjgj38dFMSNMfE2Yl4hMLBg5Uqm68ymfT5fySv6Sxxn3yJvyUPi
3911h4FltwrMVTC7C9oO1BdWgv6t0ZecsSVtpBzzRjm9oRxYe+L30ylhG2VEmGZbrLijoFJBhJyX
8B5zK8P3RGAtZjY+2N8iIEz4JnNd7dxSwSbBtkgzhWUDzs8JLdJjEOvD09AtadiRcT+pziruZwkX
Jks6+xuw2XXH7N+hdqfIfhCj1x457CxbGsxGDJrChuTMohzCKRuPZuFU10WX2fQTLDQgNwzuZVt8
LYSDv0g0Xstijo4DA/wl5PJTh4LcwQ2nC5Aacs6ckz4V3hEQQwGicJTr52oWuDL528ckmrInxft/
YT2li9o00BX8+GK68N2mMb4NIMbYZ6sX3BXdpk5J8eDHNp2rrLwYyYhe+QPXsq1Gpo9gYSwiIM2q
wSlZcc4plvHFJtICCqyExroW5o1Ozq0LCjWu77HBHcbsFMD4sTTJqXL1WMNuGuoz7s3xFWCoGxYQ
bDC64+CndGfeu5SCYGgu0LdAMh2wMsm901fZwaHiAAinpWG+51cI5GF+ha00hrbsKInBQ75vWMR9
dmnj0Gm1fcgyrgrr5I6HAcrnjgJqNzCoR/MTpJJwvOATDRV1O5cWNE629PXaWn9HY4Pn0ythXxLe
4742cz0QEwHaMXpYIEDEQ79wm9URqEjNtUO9XVMKsQbLeEdnRIjWS7p2InDwtOiITRTnw1U/m+km
QcoJAd3s+yWfoQxpMPrbWr05Q78HJWNsmoGHqYl8vEJXicQ7M0xcSwyKCHP9NKTiYygNyrZM6y7N
1TmzszVc47Q5eHXsAeN3ywMxdnHAjnWifPfGqAjsO44c95RXvbnZnqaT73Q5XClteK5ikmfx0h+J
Z75ajRwPbnyxudk0ORpg5gLCc0SkE+Itlg3g3Kc8C19kZwE4gmofjrOCr4MPG0SGDxaMFl9TPNSW
6e2xneh7b/Di4NJns6WDw4+W/t5drMg3K1MFeSJvCRjepOtEg4RulnixaPdq8pzboOgIspgRnRfK
IFLvpjIYKrGemTuJQ9KO0V3U5R+zaxN9WIbxWiTJGFZ5PB+5FMHMJB+HkZ7LfVku12MDqyKLR31j
NWrcq1qeFpoMW5MRkK7XFP1Ur3Sb4bdHz8zW6l6rpIu7l5CyKHTv2zi0JBv14rateg+aBggP8KxV
YGjdGopu/LRaklXyckG2Gvwc867K089oWCNfaTh0gYmoYNQsEvBr/FQLE8TQXJwiPEy+Z7yNaTP6
jljei7xauOi6H4QAkRoMorccXPC0ilT0D/086dxYV7Dd7sRbZprl9xgZqJDOKW4bfZN79atRr4TC
0vlTQ3qDQJqsQVFouMOcFSya9l1LyJMXdBwxVAfvhEPGBOc5LRLbt5GRDObR6ntqyGZbfcD15yW0
k93kJW9k2W/runtx06S9Bv14wWsp3tXLerhYB0FyZePlc7ZbUqvwW8fb5UZkk0HWQnNe7rGjHYx2
BS2liWJDAeLldSruSKES/84kjYUlekPisZYrnBtdf5zaDN/NchycQR6teFhRSZf3sUWOBlPEg8Kv
uG6Gly6JOz9Xy7fBc24GCKdhO3lg2jrMo6aszA+7hEbQ2GhUULifqDZ8XfDJ/Q9nOs5vf7dtAe8X
nHwlhwGDTfqvZxsscXoOg7sJPUQMDJvD1FRbnK6Xl8KKvHgTQRscfC2xuvYmHvLI3kOus4eDZ1Mm
HTZ5SbBzrEULLr3vkzOTd6ipZmevC4npuv5ApPDesY+hNAHur8Jp7KfHYarVj9iEr4lvUNOosija
xdu0aljelpQuKy1d8RQqin84a1VxBDJisJprECLluzQNbQjnyra+V0DO7tKmoF4TH+bFgg5y/IdT
aBTWgbsgiFm7PV84WyHk6XpWK3biiyY5pnP5weMnbnu4inc0z9HvAXUltrYLdv87YnHEO0qEJX8E
GJjBZhKqPKZqRIpdiMcq33VJ3wYa9a43MbT9M4TmlVIxJcbmME/x/J5oE1ZIqHzr+zQUM6lrx0rX
+0SXBKP0tmsAZLhcuwLPnFrHX6A09puYExoEaYpUnC2CY/09KhEMtt6o4fCfOuzNPn638tY1mY9t
aKiwniwF3MbXRJ/fEaeVbDTWyLCENtrZJUktYD7niXK4ydCv5TcmAI4NwXprQq6acDYLbHtnaddO
GaRFB4p0Eg59b1zHyMmUehKRjcm7ErNoRkxDA0VBAY9ALTpK3Zm8sJOTPW9KPYVX3zSVpKKzyvKX
2dFEEqTDCPFK64nABI7IVmD7cSmyLeJ1uZw8hxrJbWf10d7BbwxwoqBgh9tDRN9RZ0YLGOfBKF5t
mHef5M8IwZVZzJJl0yn3acHuJbMUxa1FecVSgz/RrPTLVAXLfTkWIM+auWio6CvQb+OkNJ2daEt9
DjtsUCU7+oUr0FN8Yu/5z/g2LLmwT0gfbRsOgq3jxl61Mr8iNE8Nk1+aF0I1CMCK3kFysl104NGo
82BUYEgCSivSQzaKcX323JFaJY/L6otGtALGd0LxRpg6mL4zmgO6AOwBsH0IUwYHJ48zDj7CecC4
qLNE05g3P0z0+uZBwu7Q+DiuKaJweBbuW0FtWUAWvCRFRn613xC9prl7XZQRNt0q4g0wZR2Qv7Q7
FniStkRkSjdueMLy7oEAWA+Ez6DRy1jnV/7JmIRpkuXfB+5x7+1SzO9iaa07Hvuu3dCDYg37RThz
HehxNt4yJoQpPPwkbhnDZc7V2KbzLW6xEpNX94C/jJODtZGFlFwvpT8r/sDR7k/Q0i4Rs1xN31VK
RCLQogEVVhG+ScISHdHgmR2tcxo7HX57HIwNzZu6SwQDK68dWFi/iQ67RbSxUkKBXDfX8cqNp+xd
o40IbjCoM85sxgz3O26V9mxELh/E0hjzGBZGO7p+TWrd8LW4prHdsPr81jEGsaFjT0T+5dR9VeXE
IdjfJiz4LVGq1adbQvVAUeLouvOAJW8RycyBEJNy3yZkYR53AYebSH4+3tYxFDEC115O7qYvoZaY
0ZAWfpdL73UlvFeAbVvFcMxgarDjr3YCUcytMzDNgz4fOKi475bZzU9LV9OoaQC1Uuzbley3LBXW
M6k/kPrkkZuLMzhbWcSGHihUb+Puq6C5fRYLqJ0Z42h7munWuZnQqV+IYQr76PF0pKHBL4wuTUtP
iiPGVI8GUqA33CPSmcVo4Tmc9pXReRZ1jt3Uh6jmy+08CcVEacmR8GgEgZatj2bGaYV3xq9GhyI4
wmXk4jTc4cC6+eV9ssYyuWwabpRBbxCu9JWXmg/SGunoWRyp7uDJmy45+YpUW27Z0c1ozURpMBcA
4FR4j3XiEpxHaawktxE2iB6PHgbVx2K6hIWwwrtpQA46p0PJackncGb6wNtNOniwk+5TX/r1Hqxf
RoPf0I8viNry1jQBGjFFMOKP0YLVASGKx5UOQeLl3jQhqCyZptKN3XHlwzFpRfh2O69+dmqHmH4L
RrHazNzCulOrT9Rs0ygwfSR1A+4y6TQK2EgkqMCzaZnxbbjQZ9pzpdx0w6DFtK1GZeMrrO03Q6v1
GjMfhcU6aYV5cObcm/f0oxIOnStr7Dddu3TftDlZIeVRRdZyByjQvkVKSRQGmyLFtc6XPyxEBD0O
R4Nl7QzVR99FO5tfurDrCfuuNt71bq19QT5mfJYLIEEBIc5p59aX3Ba+aetNLykrCrGgxy8liz4x
WZ06mrDryAkQw5c2R7GpHD7aZIJ7bi8uIWkb6znwdXTkibKMNH8aq4b/mTkRp8ZiiVizJqnWcWfO
cf5UcGHAfs4blhxcqxlvwceml2IdCT7Dqm2I1HjBc5z0AwCx0Rg4SMQcXdYDcPkC+LeaoZxRqoix
m0Sv5jnUiJFHSp56q485Vtl50YesF3gvRS+N8pAobbQDtG1CDpd8Q7FZG1QkH4FlDVtoEY8iJRtL
E/NanyceAh6iyz2GUdujiKbpTIWVnIPMLcu7ifQH5ws2Usc3HTom/MnmysRsryg+kpHm4E1dMlQN
OtWp51zZ7q3MMpNfu1Nf0CdVAskDUnESb+jYLO4FQUGFW2Tu4Q1asMtYUSKi4zkckY9mFKrmZ1vz
F7i03GNmp2cH17SRfK02jkVLEEK1ySOIOJOTfpZ800rDprURAumpdAb6FybdbW9yNItzN8NUCQV9
UwPXHROSNb6GItqWo2Mx9oBw3m5iL3JBCvVmB/QpVnKjOWhhWwpv+5mvS2unozu8CAb9Qu8zbjfm
ffhH3BcuRSkNvu68rk8qkqI6WKmKjw61Cd9GUVMcJ9l85k3CZriEiJb9A+lq4NTUaPT2i+sOJmW7
NNmsEwEnepTVqk8oEbODDb83RPRq9Sa7cimL6b4YrByAEgeGwY/Kvq8D0fYjzzGHtp0cvVYLaQ1o
v0kKAsCuZ8viXTeTWjXgW4Zu0UsojMsF1xHXarBWitJWWuNZ4qmNBjGwWsxJkHhAHc3tQ8cknTtB
OiVfDnU7giMmUxW/TpIVwDLnt4F6vQ60jKfM4osEGYgEOCcAhCEFZMckLvvm1uxzijfzKqWq/V9L
TsbfScG0sUiHTgjdpVXU+6lo/8lYK2xvdkQck4swrepRmLFX+qlF3zYJlabYQngzHhtg01eZuVAu
2MC1HkoiDLBqRl6XwqOmovXG+dA1GkFKMOo5pWl1CW03TzX5maXu/Pv3/McA5A8R+ZdJyy//9f9c
p987aCI/+l/HKn+Zw9w2X9VD33199dfvza9/8j9wACNQUv/5BMb/f/9VxOl3nHa/T3MuI5vL3/h9
/mL/ZurSxRwiXE+3BcLv79MX8ZvFYfwyYhFol0j+qLl/TF8s4zeLgY3hWZ4rXdd2uNf9MX0xvd8I
rTqeI3W0cRvB+t+ZvvwiGOs6q6iH8oFuayGGiV+0W51rRtGWNtQMa9HDCIxwWQ8vQ2GeIsaiW7Gq
3Z8+mH8wZrh8DH9Wi3//irbBpdTVTaqgfvmKaR3XU+aaFkka8QQX/z1NFp/q0kcVDQ/CG+7dZmj8
aJIv8DO/67I7Z2nzQZUFWD1NbmG+fyWWRXMFKKpWwWNYilCNdhwyyP8fhkbuT7Pmn6Ttn4oyLlZw
GJbFL/HXccwlKAhRPiJKExMRlFRrsLW3+U3CJbbz+Z0CqDCTbN+7vXgkJLHec27YdUk37RhIPy11
xUkXSogP7yoF7dhRQDkDj+buoW4KmXyjsakBac0WoGQr39zBw0QlA7ZjcjkDEYnVvY1Tl507pxB1
mmks6YEnjeQWn2i2koHllISJonTPcp6NYRQvH7Pob+aRoh46PGLf0VDppFFpYIggb6FVnUXXIOB1
st2tnoKZLmh1n5rMgc/MLs2G9lauLuH+lZG3rxKQ4RWdN0ECveOe9Vi7j6PY3uL0SeHYNHI/rDiq
2hXESDHoKA39jWPY7jYq22QMqmyRX1Gu5V+qNjMIjSTfegE6xho0dnOtJeGZPmDCKLZJWb0kvekd
CH6+Qs17sOD9coTpN2ou8mNuptkuG3TseSShgUt53iGbomdjjil6mL2ZNCAfkO7FXcAcVNsN0KW2
oDApeSSt7o2kK7FxnFfql8NyHasQ6KkGsV9H8cyrF49Z1i5aJBSV3Nu3aAS3sd6ym1KzdZ2WJkj7
7HNKtfKu8CIi45xqjaDyZLJLL36ZvExy2orS3QiBGoBUq1sHi20XrZ4s7cldCocuxzWBhsx8rwbi
DnAiC/tMA0fDsHzTc4HhLTSf0rzcZUvuHTjQv1cUewAZNGjrrHDRraIqmbXJO2slqU05B520CghI
mnT1jaWBBwGbQr9G01xqcqw+SGB6X6OFY8Bzox+ZncSfmHHf1cJxiZNGmYH6IO/e0Kp0v0YlDbGc
GTc0jlwAcAYx1Au7IDa4DHToJ1tw3t8rZ03fhas9T0khb6VK8yvqfdVONJo8JUaMlaguXltb6Q/w
XTkb6A79F7EVqaCRsXndDVILObkQfrayZNpUTlMdiRffeLgU39o5cvZ0rSY+RdRloAg6HLS0qfAi
GcxXuhRiT2PfJpkhH/vUyfhwrPJQdpWzob4uuyHi0mxzSFofmK0KdOyFvsRh7kBJJXe1xRnSsSqW
nJIePNa/+KnV53Otc40dZQwTpV/2RR3t0wSsQWN3E5HGnhNQ1xRhHCf7rqPkym2n6ExNYH6DqcLa
CYxHN5rurd+4SU/f0FjNe/KpXTh1CYwLKu2inUjJITnevcLReupsgrVIttM10D1umxGokEI40a4f
dCF9qQ0fBbKvDWJi0xRdSGESvh1BondynsxFfppSmVdeRbZeXdq2rVxfFZOKvr+HESU3Umu2sqOg
XrcnoN2T09KOYggVqovrMh/m9nOcNRhKnclAKVLcO/t0vyTkalDtKbW0GkL6MIfrZ7Ma3hllNTc4
Es09V/eXTIrsiXOQuldyiG5qAhFY80oOyCMaBUwuEFyGJagc8WCJ1ou4c9fZheBeZSCBuuG+aZvm
qkmr4k4AwCPwmLQbqp6XkDsGZt+04sIQNe9Uc6sdg4H+R5S0hg9CIb61zAa9OXWGDYpJ/do2ydtS
InuVQ3/uEYp3ibLME0MCbDqafktm8FET5stMNREOcQiWU9TE1zlFnfvchNGJzDsaZyX1+WiRsTxY
ZHYYEGnzl4ER9GTwAu8bIxo4OTVGR8NqU+JxGrPYoJ2LiVo3DumJrGmE/GVAX5FOw3utyvFS79zK
PQSMBXMS5Haf4DeWGY6vzW3TcjtnJ2gbGLoNdkZoFOm2iAZz9dskwfGMl1N/pKZw5pPtKoxRQ7nH
0yZD3Yic7IoU5KVfPnCjtPgU/UJBUUtdFCUt9R7bbw5u0omcD2LAoLW0NApGz8N+gyqVhiVYcZLi
yDFVYfdBVMcg0mXW4K4u8ltyx8s+xg58iCNJzXY8iO90yTC3ttwhelQOCeV0SEYjqLmU3kTtnBz7
VVX3cUY+nMf6YLg0UWxyhc6iW92yBQmw4seaxTa2JVfO0nKsoPRWmnMTy7urMVFcPjGmn5f+vsbj
GJ/gvoa6T8tTQv1N3njRD7Tk8a6L7MnbGpzVV96arT5o68hTzwRMmKAPfGBaCTrvWnhXAGR+TJry
nutOeaHG5Pi9h6R+EoNJGLbV1uHEeCZvbsiWNDsgRvjauMgVwVrinGyyyPwgu0roV8KLnM3xQdBB
dUwWZzjFyBRhkzLiauhfgUV+KXcp69DmUrRVxXTsHFLxGTCRO6ab3lZZ5UvXYbUiNtgs7AZ1sl9S
yhRiMt5BNbvZdaHrcbBUo80ysUw0qlJZcM9QghrYmXgwM2C3D2QDJgwXxPyNfjPAVfq6GQCYeGV7
m9DMdpNPU38Y8+jKZQe65nTAOGL+aUEb2SgH9rgAX9b00DighrQ+nfLAHcn10kV2xgExb3ghoiut
9+SL5OwBdp/eIAshYL8MNIeN4ErR+6YlCRHVadwga3zVFpIiPdOIfgzOTOs3O8YJrFa3N0y8hLXI
fqQKn1yKUe/U0l72TB62mViytXlKAuYBbXfUs2acz6neFdbGjfX+SO2fu1968AeMJ2jULYhJMAVN
sgCT8HxttlrrC/uHQM02/KRevS3w1rvFUmQ+Croxgl6Pr7vEuEjDFHEqe2RGXBJMhFvErtZYJluS
bd1MndUynNcafLxztG/Xut4rc4pOyRx1V/E4Zy8MptfthZUP/XJMTt0IH85vvWEGodhlx2rWmg/i
j9GJvmz1pc1RRCsUUguAxnrCJLfYOwmY/Gza030/DVSbVvHDRCzwMAruxSvjzx34uHFTRww5rMnS
A5mLfo+fugqHuAeKl9XZqTY0eeui5m/cXppXWL3UsfKWfgdl6g6cIYaSud6AzMq/LJNZDRVY+p7C
233uynSLMIU+3hcelYoLL6Cx1MEgCZejQeP0z1IIDDMNDyNs+cSMzisggscJcBAW96I6mqP4BK1f
HxVWc9sq5XMzjv19PK7Y8vmytd59dnEfMAU0GEVPuZ+DSGVPy+4dFI2QSeJwP7iDYmPDhX7DTpo9
w1TJbxScD1bHtj31F8elPsVXdIeS9ZKquVZzJzA4x96L26NMWBkTpDUGRhU0WWXfJYJi10kueYrf
AeF5xcWW+PU00HWUZs3J8ujJqNPs1QFlCRdnKgLptpRiEcS4MbAvhDH2eNbu+g4826MJaZ7sCbV9
cwtUSQ7WUWhL+pA39jW+A5zXogt7ak6upFxe6Uiw/d72ikNmDOO27mxs5gi3VuM8sNLBXEEjDhlg
GBuwCj+ablgDbnqf+WBjoOofF5o7Vu5j10Xufm9s+b5MdvJYewkKTCyuc7d8bDhoH6mjfsVA2tsb
vrMg9Yw8gElE4kIrOE2WPHyTUvE2xxJyyDBobiyjaTYAB4Z9GjEZK5cFq28m8o3Tzs3tWq4PXV25
WwyVmLjUbG/02ODzMu/4TTKOpvmIsvXm3FDyhaeXHRR3QsOAN/rUbEDfDXDczchxE6gwX3ZJVAiI
NSOJz6+e4kwmFzLSfFxrzaNNp9dVbkfazrLpLyCZRSXIeNCVKq9p7CgPccO8bh1Q2KUqTQ6jrrjT
0wIiqpmY24nGog05un1sONM2ayZ3W8SldZ7m5lPaHg6ZBZEukw5SdTb6s+WRtrPlcSx6/QbyOyg/
ykTotHTenEZTe3CT8y0m2yMEd9oBAVWfqsYcMEFrXXJFo2lQTfR3StwyjKnAtuB8vy+Y/vxEReDw
MK+aTpZ3SUrXpAF128+yoj+q2RlcVPGifumVpsMcWq9Q/dxPr69f1qL60Nt1CmTLJYdhYTkzTdDH
jzi/nH0dWTyIPgbBUEDZeHVmq6PhoXOHw0J5yKauxABUrEc06005+BXz5v3QehgYIDJVDYXzDva4
gZkZaGir4ZqJw+tHnOtWSOqR5TitbcYovXWZfeJa6pQO3OAHw8v5MJYgOn2g2N8mvOQw4oX3XaN5
Jei7etrUnJB8j+Gxb0ASAZpcl7vUMs+qpB3YbOR9l3sfMBIeCupvqFribUhXrpL94jykSdbvhSWN
V2a46a7lWj6XNpBKRN3JSt9o6ltu9MtK53hF4YNCm3cebAoK500KpWl6LqGBG3l95ZXGwV2aYoP/
uwo8UX8qBlMPeSygmFWWvjNjsl28fAE7C03enZUf0LAj+jX5ztrBO/I9UfnxXCzxsq2M+pYLuzh3
zryb7KJi9jMvZ4vB6NbNHPWN5gRuym5sU9qZJzu9Z7JmZpfr5sxkv6cnzu/wWW/4/satPl0+JpcX
FtN8FqDYYxWgw6IMwaMdmxLHGw9QaDN523kzR2B9vgIjlG0Vd3HibmfMYvn1VAFaIQZNGYGwn2oH
fB85n2CJ7PUqXbm9rrpH+RTr4or7/0GC13nmzD1cjRixD2VVRt+dmTs7LKyBcS01kE2uYNQNR2aB
MPtrKiodDwt9zR090KypYT6Z0b1lykZ/UunY7KJC165XNI5DT2HZluSY5RfcZb9WuTTfV9ll8JCo
TfwpA/1bSuE/dl//RSb834mJ/8zr/R+oIxq6gTcTze5fqImn9yHt0vzPYuLf/trvkqLj/oYG4li6
QEE0/ywq8v+QetBNR8cVqVs/3ax/iIpS/IZgiHToWhh0TO/iA/9vSzdu74sQ6Lr8RZMEpvvviIqG
vJgu/6abXWh0CNe4iC9y4580a64mDtaPJdrFxXSt7LX3dWa3m2QsPvKx2IHi2V3Sji3NBmnqHFKD
lnvSzHX+0DKB9WPjniMTR7QRQzH8kfcY7P3eKUQaEI/NaX0yqt1acNOdSnFisEGdVilCqarX3BZb
z7vv4QZ1RP+4jO1gEz9ivHoyclw6QLfXviXi6OKDc/LbiWRhyGR645oLJfZnYSWfkHY4enO3dE31
BCfwe1tKkh1GFsywka74WG9sQ131GUJa6ZLkyXAr8OXabYzdKQPk46+e0IMMhHagI3ERXIM4SxOS
1+M0UTEnxK45U1S1i2jkcZu83dRNeuLc/jLG62202Ps2+XS8dEO8RoS67jys9EH02Su3mUGRpqzc
1ykh6ejM6Utq3LaSZgxzGN+tCEi9Xj+RwPy0smneWFLcGzq5pZ5eslplj8AgxTUrpH4kpkdAlgYS
FVPahoJn+u7SvxkM4w8pXONwEdNz2Vg3qyNBHthW8wpYct7MZTbu+rLr3jgybkYxLwG8xM4JnbQG
l2vjQMVSaJuZP7sizKIu2QncpYZPosu9Y2rISNRu+YOGeqSNSx3NzNym7dRCP6rrLzoGmicmOOmT
Xa/ZHvzHVTEVDkmlhbKKLvrdj/1vrUD/u+XlH69T/4GLC2/bP59R/F+6zqv0LyMK/vzvy4lp/2aT
5NBdk9XJNNmb/3tGYcrfTCAoTIwt2yYQYmEg+1tCROqGQZjCdaC/Gn+aUZAQwdmEwI/EzzxNWt6/
s5x4l+XxT8uJAzXbZpXjrsyiR6UPgZO/LCudrfpFcwYym5C/8Pg2ScDwZAybFTgelnBa+gBpxH7q
9E9yKt2dKO03Mi8BWV2Au9R/zM5zuWYHagdf5GIfVRKfnJrnF75a30nQke1+mlITw+RsbmeTI0Rc
lc85V9kTcNdDTkWUKr1oI7vLacNLizdZkucllb11ivU+onUuELRiHImMXOtz/G7kKSGOjjm2QcUZ
vHPeCmf+iKOa4zQGlY3WcoSUSfnQuuM+zVwvXAf1zJWDPqFmmg4tMea7pDMU4+z1DJR9FxNBuU4p
zzvb1K3cT9kKuq3ti3BGd+N822JjYd1UkVbfDvWDiuonHca+NDX9XtDRBQ80Q2ocZk7LEUYz6ACH
Ps/qbUaNABYI23tSenMbR42FqJCjjMh+v4Dsh6Etiw81kna2jewwOsPqJ+WguJTQm1Nq6WHKlm+t
EASsJR7ttZyvRnL8QMypDzBy7ufp1O9IjkNyXWPkT7p4qOl7UqYWTg5VarnKnuZF0EUnR+NeqMEO
PRl7RGkxOi3aWUVUDS+j383YA1h9fOZijCtwO/er88Lx/otGh3FTaZ7YeIxygha9mDicX+v9zprk
a0X1gG8k61vkNPGmLCAgzhzcOFMzdEor5L1KxbUPpOCJnZVdAKC8D8BDf9Vs2ePF1p88KpHd5Gbp
x8DO1StK1bmzMd0Y0bTv7PjK7lWzMZWJd5lJv5/RVYAi2W3AnrYk5ab+GfOPd0PhXLXV1+YNw/T0
YUJQ3Fda8TR2zhnpJVmJ+JLYvFQk1S6XBJyu4EznDHuaJq4ETrSAMR6fo2P5PdzgK7rHO6RhhLW4
0u6MKPuqvGIHmACnRWnDOMXl52LT8tsuv4l07lRThechHz4yHXEse+5c6J4iG8aPpMLRGKU5oPqO
ChETkftWMCTH/EevZq5Nau9Qp/U8kgQ4QgNcwpZHctvl+ZnrmbZp3SK+I1JP9hrrwabVc2sz0Nb+
lRY8MWk0P7m2LsM06+SNJDew4UhCqqjQbGwjq9jHyOVhgy3wzFZLKEAvcYTgPyZqb8emL9w0O3kU
v37H9pBfj4agiAku4AD9dowOsG2860Jx45Fd8bQy09uwfG2K3twlTtzfr/PQvKK2zRzT9eLJIZOL
eGTwcBpZRquCy4NCHXclGTpgpDmPnUvknGbHYHHa8t4SywfK6nTtmjUNRbOqAkrh0lBrejqIGStw
q8QWW9j+MqA16PB8r1Noij7wZvU0pCBxJ9oMj5zqqpfcIq0OCA5rTCVpFOwoK/PTGG9e7VT6nsJN
cutdZhXXlLuv97ousiA1+nTY4JfJngwtMm7JITtjUP604ZQrRLWQGsf8DHoxf8r51PfF5FRn56eH
x/np58m9FmJySnRzgzMdwjLgR3CuwFPwOKT2u4naipOKwvvr1mQc2Hlrux0arBB+jm998smpYsKs
Os5cnuzkexq78UvnNAVI4cWsQ+VSFk9gHbMY/bJ78ZPrZoIPP6DbeQgzNZ2exqySZ9CPqHmuY/ij
rmtXdrEsSL7RpQ49S6mBYsByN2O1/K6kM1ORPg+H1Ur7j6y9AO5ptZy2y1B5BwicFyBom3+Yg0NZ
hdOtaFnakPh2nKfYYVcbX58sk+1qwXbFRmuPz5XB66qsjo8zXqM8IGrs+LJcoUs3NSPPauIeLGVn
nDoOXcHIz3tgEDjfy3W2z9QIdKdoMoyLTIV3ek3wDNN5Nu8dhlvvhQDX6Pw0fdm8J2gFNo25ZuN9
lxJ6bXdxhnHFHnZp5DEcnnttWyH3HixUkrDjtnstLM19jaG0hlrVTzvcgZShNBNtEz65YggpRRm9
txg/BZbVYnzLJsxIQsT9nl4rdY8leNomFsftiHVug2nPxAOPOJXYSfGk86+Hw2oMB9uaCCY0eYSO
ozm4in/63hYDH9NS9taXYZXDFc1o+htGcX7OlvQ9RiBnfYSmTYE1AqYvMBpv5gZ+i0tyfYxGedXj
m74mUsAQn02dwMzaV5jwSnsFPLB2fiIGtbOSft0l2NfIB6TWhggKwRQk/iTAQ8dwtF7VVU1XvE8d
Ke08Px1+bvL/qTuv5biRbF0/ERRAwt9WoRyLVfT2BkFRJLwHEubpzwd2z4xU4oi7z8WJsyMmejpa
BoTJlSv/9RvY1YkdK+cABUQd9Hx1GdnICw3Z9jIfCIsYutjwGqThqz7RtEdyELLvoxLFt4HujGd6
J8R+ZmisChjZyWIcgE062ttdqHWAWGOUkAinmiWAb5leKgHADhTU/mhW/Z1pRZiCC5PkFNs3yWAw
sisaI7Bmxg+bwTbAPzOKXlrK6jzp0Hb4iYbFN7GPW5WQJK/OHGXrhDZjkKTQn0d8wJeYbFZrRW8d
hjT+Q+UE47uRzY6+/mRtlSGTd6ZiwZRsmvWAX5pWtE8+fgZk8bmhl6VrX+bDruudbWEzLdLcFSG9
KPLJMvCwbd/oLvtsKBxGy7w/o20E5HLNK0ubtj9j0IUPP6E8lUgXSi0cohPMTSitx0Dqw4LcAh+L
62LpmN1jA2LsG0Pnud2sgypF+iabKbnOsSO9b4cRT2VoYo++xQzWVvKLbLSUTcuE9pCMvYpo04ge
nEG612Pcmgs4IibONL27NJiyLkwymc5oHK4N+LRJT5MVmfrGAgDXwI9hMtoXmRGusxoTdhafl/QR
hjmhhes3qc5Z7QPZGtehYjxhVd4+mkjxMmXQsImpoi1y2W3ZbXUf/1uzWeOz0O1SB6cg3ZmW+din
WDmQXwblfyer4F3BGoHomAnRP4bmakfOLGl3rZc10E2MeGu0BGQ1FqKXwqgqGChmtMKf+BZJZrm1
FcxNzMRfJWPOwZSQlGqs3hzWadtX10N2g03tlqi6J0xuVqiojqpEFTfAXbHRZpC1tencH0MxXhNw
jSNBT31wqfQe2Xvs3tjFOuWxo9PqImCmXpWXDdtnEhPkEcBqZUPFIt5aObqOf3gnbI98HXsPXLlO
1LFjrbp3cHeZrdrju9rABpUW+FsljcETaYAiUcFa1oTs7Qhz40jyu2mdz2Dz4jebvVeB4Bf7m1KC
hqMMKqujoZMWaw7vgzXedao5eYbQJhoi5msBHg+K2ZwzLvA9YCYMpmXTbYVlkRFFxuvGjJCINnBA
HtVWi0DyGOJ1DarJ3NoUI0CWO5JJCk66VdTJvHYie182Xb9sDP+qEClYYqur6qbtTeLhDHnlE6B9
EZhOfkbphbJcEskUjca+qqHQZyEFnGWg2DhTjMyoVlqV3hIdgNLBL8abUaDmLqyOji0MzlMbhxC4
1xuC697bIYFGKKS1Q+gH3z5FGmT3uWHhi92zVVjTQ+AODkYOdncoIYiyIXD40C1n7yqxs20xydmb
MiP9KnGU4qHHt30RDFm/Q3TAzNNgitIjJtrhUVFv6hqeDt+uf6f6BBXL1LUvujBsl7GDd1qNczYw
6ADdMZLKoqx0BfFYYYC2tARsFOGFrRbq1kpbcUlOgjyABck3eMkVyW5m+GiwneEkr07EjgZQgxx8
fc4LhSmvmw/jre+kVbkSMkA64ZJ+CISILbpFWsmg+wbd8xAdjV46BE0lBsNCOtBGG1FDWnYs3/rc
6WDnoGzFiuWymirEVNBFtWOBpfLKLgn9QfCi7QnQ8SFq5N2y7VXx0IkpORepFV/mNFaelrftscQA
hBkjlsulifaVxBh7Htsoj5QAhwy5xNwPI228axvd3ml5PL3QO7INkhfkTMnSypR8a2A/vA0qplFm
+yMLctSb+NV0pXbvlPkmDqOVLTbjFD0UkXXmTO8+sm+sA96FGvWLtoRwgDv1yu6yc4LYtiIODr6g
9CYD5NXC3zhEMSSKc9tm8o0WuyHVOiQH0+if0LVEQKbtRZhcjhoBLRb9E8k0G+hQ8zIlD8mryeDa
1L0EMHEmZ8f+Wi9gRnDg6VEZWB12SxoJpqKt6BJlq68CFyqLBQttO6tJHwl7R4sGvWsl4wKd6mBe
1lFEqDShC5TXkA48LJRb6acY1FuOFfwgt6BcdU07eYkli4LWOyk5tmQ2AxzQGTawDLp7B1/ItlXP
71vCqVoAAwLnR81TBsb3ISXxrZ3mnIFad4kkrNX6ZdKHgLswRP8Aaue/+KU2T5T0wjjDyMyxOJWU
0RlDmwlZXhgc9XkgDQufn1MDjWKiV4RXEfQEsqRCgwialkk2omn8yU1V3xLL0O2MZLAunVYleybG
SgRLksbNjAXfwD3c9/gFUjtgviyUYBsPoeVVHI9XkWknFRVGJ11GJ/gBN0M9gzXr5FufM906Y4i5
i7AhOSf/I9oapY9jdlLE7RvRtNYyJu56W81mYBVM2nWZEVVSOlr7RmhQsO9Jrrwk3DlnENaBxsMn
qc9w1Ek31qwH1mZlcDJrhKveetQlfmRkYC7gUzCcNns0S0gwnVVFmvCjLKwCInoxwd6ddcj6hya5
15hUJ7NQefrQLMMm14/hLGTGuGGkECfyoaEwrJUawXMbS3/tf6igM5lLaN0QqJWWXpHQUue8oL3i
VN7PfVqYPnSWK+cFqT0pzqy1LmbZtUJEXLOs/1Jjz8LsjB3tDAuj7ix0MvWH7aPFXKi4D52RKmbv
CbVG4Q2jXTkSWFqs8MIwxhU6cf8sG9KDNdrlm0AnDg0gXky1qaNJnkXks5w8moXlTZ3Hq+FDbT6l
tfSiWYKei1q5RU8CbWAWqKt2MG1y3zGfUMJR+5U2vcrTTuyF2kSMx9XuLv5QvHcf6ndc41nVH5p4
Mq6bjfuhlMcFx3rKPvTzDsq1K+tDVe+irwcdQmmfMVClJ0N+n8xC/GJoza0+i/PLD51+8aHZ50G1
z6Eo3xK1E5dVrwcbw3Crgztr/odZ/R9/GAEApkZ8CLgDWI45eliMvYhgepLkjQbRQG1Uin2bNt6Y
dfb/xUjlfwZo/m8jX8/E6P8ObC7qLn+Lfp6WzL//L2BT08xvoI+GDq5gaqjB/02+1jTjm2qbjoW3
iCs0cMV/A5vmN1BLk/+M+taGEm2Bhv6LfP0NT0vVxSnE0Zlv2I75T4DNU8sVgklUtNIgrwxjgFGN
E1wTY0OicrQ+28E/4fgb3Cl1Mq4CwqAXljve94wTSR89T+SuVLNkZ3cy2k5TeRzd+PmnR/YJLfvX
gY3910/iOi6WhzjPucbM2v5pcEPkUZL5PoAgORc72MgoI4QRPRFmpf31mTK2+9zv59Ob5hkK3RD4
DjFt+vVSFbVRBT0Ee0S4huPlSgzifPAtfUuZ1taljxQzCfr0qGgBtp8IPtj4GJxOSP23Wgeb68+3
fqKzmG+dkRiOHkDfACnW/Os/3bqNAfDoqmq68wvUroHpPvZONrsdGLsQSzMI8UkIo8i6+/Nl59v8
z4js44n/ctkT1xnFSnRtRI5J/DXOqGThwifHu47gEefqz1f65N3+fCX7xDS4IyAtBehOdyE6NiWI
NjQfBExOaAmjL+9Knb+U/9wXX7EQtjMj9jxMXu+pAb9fu7XamAWc3dSHPmcnBF8ZfupVqKzL2rwX
uC4itHlHXWsWyipIzrA9FavWcB7F2ISbbNiwbNe+M0fRGJ6rFcEOFCRtcbXJsDI9hsWAW1ouvDJA
L+dzMu1VpbiGcapddjkygUYxvsMrviADHkJQrD36vHzeIKQ5oW1Bvu4YCFac4pq7WIFMI2U3rLKQ
PQjH/X5BGPMTBUJeWX26MBlJLGM2D28QztHHgHXV67Bi69YoI5DH/Ek0ypGQruJs1MNbzln12ozl
A7ynpTFG9qoW4kabxIgKNAgPxeAe3MHYNFk2k34BBwOzB95Nztjv147GUT7WECGVMCYIUptlAWF3
ZyGYXrTsgCtCDbQbVy/3oHrMMBMTdTboQTpTYTpy2lCWSpiB+bqJ2jcnD35UGuncVUPYr4FvQ83B
tlPCJ7I51pMkeJRzLE0ZFGeOjA7jN7XPHjXYdkj/sP1UN0XzaomePBQ4pFvSIIodod2lF6ikjg8N
gZSF2FInHuXYXhD7+ZbEWLTWsyufM0Jb5Gy17Cv4zYAuuAZ03ZZITvqxXr8LNHKZ1Oa7gs8mTFnU
+F367BQFkvYKxnKLNqEBbAQnJKxtFmoBsWfnZhdwXvTVjQS+QwrBSLhu0nhhOMZNXSP9zaPq2AQw
WxzVJCAwaYOV2viXBCjVi9HgNxTWva3xXbhjl60QGzr3bWc1ZBLFeBWpdAOMcgAYx43tltScSZ9x
HVLzRmmTAV0IJjwoaZasg3tFTN8NdD8PSQw+NOGnmSsEE42ZmXoxLpO57DAZneNV7WGLQpQILAOa
LII7GOervNrFdvU6xKtxDohLxqtUU1dKiDOxHUI3CUP8DMP2TIGPz1EvgliPGZ/tq8Cm/bWviKsh
BGPrGtCRxrlyqpkYDW9JlUT9uAQcT210PWFTOw5R76lDukUjfG8F6i15gWdU56UuVU7qWC3ED05e
42uP/CbfBcOPIBTnqZizT9NNypStM71U4agMmcmYPFPWO8evDwKQaEyfSyw2IpSgkpi4QLvB7BSH
D2PFwZghisnoAUad/TggIsGPZiUq+sOOHLq0Q7WzcAaBOrJ8GCivDu6yJcsvKC4jZDUa7GHrLGuS
DRJNoRwcODhWt9GN5Nil+XmJUNAKsawgXO46iJKdju2JOjETqpfq8Bw0m67l7pLuvCPdtJw5ekzn
q2fTGcG5X8ruB/ReXGymJVaqdvwDSisa8stAu+MYAjHIG0o+W3GJZJV/HWDclVsr9PrgR5yjkQnf
BzDjIFqX7Y8I4Si5oVOm7Fsh1055NmTXuY5mgOBnMAKJ2wJsymUkF4bVHvPaXOmKTfZyjIuTAIqv
14j5V4r7GHbP6eDZekEkdn3mJ84yepgdTJrhemCSN5AZGfXHEioxSbhwvPhWwIwL4WlhSlr3jVJ5
hVD36BJAH30iqQ2sv3FlSaH96Jxd5xhz8KsCSkZXhEu9ejUzKAI6ZPlmo0xzRJSxxuv3Qki5jHOe
MJ4ubd2hMyGoqci9qLcQSDCTa1mVM2RrMH5hmbqQ+JJ4rWfi2qxMhqeQjIuVdBzPKmFXq8Ib8AOt
KrkuR7ls0mCR+4/05CDRq8mNV4Y1rbUwOxvdZqFFgrmstSzFuHfES1Tvu4jzbISc3lXP21ADo63v
LcZSTm7gsZM+1SMsPkvlJHs+ZvUGYvQ8CEVfC4+iRsiqkmlWeE2tbMMIv2flcopXMGeujcJd9CoT
zFisBHZAoMJLw3yZ+hvyyOaacsjJBLSMi1g8ayQzZZnG33IQRYImLTy69UufXwQMD6fglbPu2rUQ
HgE3xQVCgYGjmhp5EjzT9sms7RhKI1E1OQpRkBklV/OPXQH9b2hweWEkh3pMrrZarO56q6nWhRY9
E7aJOsiPcXcwdY6hKWOnOHAIaybfkAD7kRHyuE6kPIAGILqlaEyjpq3ho99ndfBeZS0s5HA6iyB+
D2hI977W6gs8rLKzUtprW96OvvOuC3lZax5O0xvFCByPSNh9oZK+2TqbsmegJ5X0zZ8oQHFdHtmz
9kac/igk4/MI41FRJee1np5rTZViTRVs/tzAMOr/ranAoA/Zo2UbbH9oJvn1n3q0SMPnDE8JZdtW
2KREY0WC5hY5X34jswTnqnDaJ10LrqJqYMh0KIyAC0dV967VVxuN8+9+HCr819shv3BGBc5ktQPI
XGtA69DgyH+NX8ZWaFitWmHzw58qg6Ek1WeBIRVCav22UqyH1o/Dlcu61cofZcp0YIQaRO1L41t0
3imgsTIc/TQDNyvEwYh3LtOHd0309qUFc/GFp2NXT1N5gf3WCqoN1OmCH6VBUgL/WHjM184ntLxR
8BDobr0M0J2E7lFR9KXU1PPesJkra4TETu7DlDO/xO/BWeg4zsv+PpkaFDjMdfBv+F4AT5ERLG80
bWj3RqFUl86sXIHTCHUa6vphxCZ6qUqUe+GHew5Zf9/DMS7IUS3WfV4d2qY9Ct1OrlrLUTyIxI+9
CYouewdLBKpJFs7YweSuYmzXF0R8LtUey2+4PN8FuI8Wp90l0/a7Xg+NlTnWRHbGtgp6xpwF49uM
2Z8qxgvhjjNVt6mWmPvXK+ZozjLvXH+P7gULL8eFu166CW49RcW+K9PZMHt6jv3AbOAH+DnEDcVc
Kj3wjSugxXfqeFW02kMhCuZytXpWG6VywBWL79UJjlhIMyoP3R92De1SMbMYXkQZLwfBESweaUsy
0uU2bj86ZzReUAn8Il86tRKgjKMiU0KoTW4ldlhxbbNCry8wpCHTO8eKOG9fY7c8UgfPcXm/Gyft
LFeNnY6wCQfp7Fm31fs6bB8DBQUmSfRMHkar2ektyzoRotoEakUCNU3rQbXw3M7wDFpggFs/+wIx
z8IdNN7AADLBm5yUq5SMvteWaOubXHcfjEwozCXYKEvjER893HSIsU9aAvLMlEFGKl8mi0Rloynj
/VAg0relfzEFUHoz2pAJ4x+BsYnaASmFdSqXkYbXZysI0VPa3Gsb+2HA7lyVunx0YqCz58J3LEz4
hwJzwgzFItDwpNkLm3qS4Aqu4u1twOZYhQIzFvJmK7e5UpIW1ydOeK+4KLCjCTvr31KhH6wuD2+m
UkMSWlfC92K+GJWYTOSZyUarwtfErWHV45t+27Vd+ZKr7YsJqz3MU+zMS5eJZgICiOvGosokWYdG
R6py85z31Ifl2Okj/OO2OBL9MjzYg3bWSmFfJhqzEfRlk1fimY5tQbBU0j2BOUWO2wujtl0p8+gs
98+70dkOKUcFxThoCub1AfPtBc5ipLsaTIuE7CvPMZ4FBMEDByS6pm5cKX7QrVID583qYNR5vpw3
tMnddANdQQMrd4bgWNi7JiPJFZGFWx4sxLsF+2VqQx3U9xlr3zXftXg9YI9e8Ey/691G6ZN86VYP
UvteNPz3YY2jE0LYfCOGYkUMNvbotxAWllOiPZS6F0HykUWJEZ4NwT3cuREo/Qj6p++bqboUdXbQ
7PO+fKjknsn1MqGLMMSL01+qTCmxRVq7JsqrJnpJWlY/mkize+363EZnihAFsmXFgs275jzASX8h
0MAG4ns05WdF2EWMD4xg3hnhmliltW0A2PHcxgiizZYqLjXbIlKrVZMYa9Wd/R8REke4VPWckdLH
rn/Lmr3eopeN6hT3H6hOVC6posZy8DfKrVVl9WddWm/hXLmbuaeijfbQ0C9KZVdZ1Mo2g9KgZNm+
jaBZG/cZ41k/MtYGgsue+YaCtUlop/HKmrLWm6ZNOt7alIiOKI7SwNMdXrS8TcPou+68dcM5BB+s
rCoj3ZSY5XnIXUhBOuBFeaMMlb1CQJsubU1BqNJAy56cw9CwoQZwd9D6vJU2slq1Z+pl9vqxzrW9
gbzqY9/8f0Zx/J9Rsf8/JEL+TZcGCPnvsOHli5JGymsY4R7VdD/Dh//503+Trd1vsO9Rk9uoJmb3
aCCPvxwcbPcbfG5HzNZ6zmyEDYD3L7K1/g3eozH7NFg6f2RGHv9Ftsb4QeAiy9+H74NNasU/AhGt
X9mRf5GtkcR9IDE/NUWuGMu4JAliWwDwb3xQfQhwqKNHMdXPbiCZiwskUabSZ1u1ILhZ6LQvPmkM
+1GkotwVDN9maWH0Ysua8SK8xXvS8MyzYEof4755HrqqOWI9pBAukt1aqN+WplNnGJPBuiE9a1yg
0y2XhLDQtIQxp0W2gDBM7etQHxQkou5ggiE4F1iB9eep2yaocBPjsc4QTHtyjDoqUmEcqjx9pkw6
5Kjo4Dd+6bMqFYNZh3mjmS+CjooGaKzZfPEB8ytjmYu+8WjeYqSranHIwVIgcfrDUsMYCxswOEqL
kd+9NRulf8Vlwb8J41pTFlILMDsYLes5AJQ4Y8Bsr8rK5uCkTlC3mjE7b9OCCEaScCK0eH7xpsdG
sY0tPdgWil3vyzHPXyfh++t6soJbMqfse7tF3tRXKvIyvPTOFFfTtnkQ6VdVMeqrxhLTOk1RZXCG
tz3NHuG6uzDEvMQPGpxZLG1p2bl7Y9UOVks+Qe9z8NGMwrjBkUSYOczekDvf9HNP78sOVpSC+V/M
t4WAxlGRQ6p1f4ahU0EAnmqtTLch6dzIaYnx/4kxG83Lw6hY+WXiEz7hRyZbc5q0KqSghEM1orAD
uUKCNFw1PlpOLR86pvbLQvFt2KahSzpzqpznQSExtUjTM1QiHSfXqvayLEsvJs6kR3eocMKzjILg
HZFz8tPwIs5m7V4b0DP2OOscOgJ+loyrdIiNSutZgjyKwYSAYjiTBuG9QhaMW92IMRjo0GLexZ1B
hxbuQ2x1HTBxqcffg7AuiUyRV06Gs03GCXgZuZFzgdQPUkHc+vDreV20XdTlsXmDhABqYIQIb0LR
b/95lb39NEjgf2/9tKhW/710Hl7SH5F8aX4pmvMf+bte6t8IsmGiAmv7r7HLv+ul+DaPVUDZyVAU
FvOYf9dL+xvmpMxB+AdYoLBsivff9VJRv9kqcB1/0jT4g4j7/hGf/ATwN2zmG1wFw3DA25nTfnKY
HIcxglGOnlJeu9Z1kTDAVltiBjFc05d2XUd7zf1HeZo2k6KPiAOdSROnWPFhL/5TrfbdIcwLN1C9
tsqTWa4GXSFH3v3Ta/hkimP/uhX8fRnM+9lWLKERq/DrrWl+melZH6oegy8aa32l+1s8VIZm1aF+
jp6K5CFJt/PZIz2r8EhzlxHHNgw8VYxTd9Ud2R2KzbHnWCoYAyzBMoBM+R9mrQ4piQKDNQ9KdtOR
AcKBbJnCr9VoiBfOuXYcbKwcALyokAsJzUcDm1hCJolfkh/6i1tsTMA2PF+E10xr9Pbj6/hawbXo
QTTWRijRwHnRtLdd6swNU3YimVZG6ZXJypbbZPL8v9qj/zqJ+u074J0Im0Yc6RMKBjHPTX56J30d
Vaom+Q4qQdVVkwk9EEkLcSyvEzONl+aEr9k4WV+MYz57RwatBM2EbRFHcXLZNIfUUgRcVmWSARO8
A7V2m/IL7yL9xJX/44uzQTqQbMDKF84Mqfx0d7IRIB6GP0Ho2MkaGxfPyHHHOPRU3EK+QmAqaUWt
+iXL75v0qJkXWYHrMtatfP7jEm3BsKiNnXZbQQEcLmtgbhurFvXCFmcatLL6IpKoWScfN9ynUb+z
smphy6egOw7Jd5l/sX4+vR30JKhTbE3Mq+jX26nH0B4yO1a9wFlq1kWRdkt69TV0LQww8YaHSRpD
9bfouSXgLcie2V9CoF7afMnqtnA2XXmRsd9V+3R6MaN3JYTwZ3gp9OK6uYMQnNbNqux3nPwAc+34
6H70Hwt0lF6fXFndOsISh1y0L5YsP/d/xmV/rVj8vcCyqXkGDeGv9xWQmD7gHYAjtjRRHxMtFUFR
95JZK+F3ktVCt/PnS2q/juj+uiYTbEIvKNLMt0+eJUZ4WZgzEvECQxzc6CWNEv8YmsY5YV3k+UjN
X0ZJty1cyiHBQSFkJ9v7888wf+Qntz1LBBGPMWjnvk8KFSQwDkC5NXidnRuYGp2ju15lQ/7aj636
BXz42bUcW4UDYM3L/TR5mBQ0MiIbCogTYdOCGkeFt7vGfBmxASzK9Z/v7JN1xy7G1kd7LzgdzMv/
p3U3lnoBoZ4LiVY/L+IKBysM+haZMCvGJfV9YtvLOGkwQ3S+WPKfFBaubBvgo4ikVPNkXxuGoUqq
FtbJEIdwrIwW23MJufTP9/fJVdjYXSAIDj0MRE8+WKNTcTviHr2wxeKcgWuw8g19/OL70E7yNuby
ZTKXR6xDKhHekyePMYn0Itc7BjquTFfOmCCD6sKVThYgVQbxZBpf5Ar6EoU4MahO/RdF+pO9wdS4
qkHhBI7+MGf86S1Obo9uxJKQ1hiQMMN6qchl8FRstIi4GwmxNiOPL/iLq8JTOV0VxLYIygDqOfRu
J2/QTcGRzDSYvCIfEvjxmH41TEfU6IVME84ITO6+YGN8ekWqqo2ZIGq90zNkolUAcTM5Ly46JrQa
dHo79G2SRjJCH2Z8a4pJS/jzJ/TJgjQJwpmTaviQXGv+oX56uOQjF00rUTJl2oVZ43QXWDB+pVu8
j47+xef66bU4hs/rnsVozb/+07V8o4fEnHAtDqrrfoyUFQSvYkFABSMV5atc5s+uxpXgr89MEg75
J1cDWgpSPhAv6e4kMtqFQajVUiCiW0ya8cVjnJfASQ01eYZ0ehb/o5D+ejFdDQYx2hqVJsJRFVpw
jwyJ4eU/fVlC1W3yqKjXsJXck0rNSKIPVJer+AleLmb6LGXyfTSZlAk9+mJn+q12utCP4M0ZDuM3
ZOgnH4Y2f+CsShTUanRX17G/AY5FN5Wo92PDrM6XiddoSNNSU35RPLW5H/rlaXJtC8mqINZsLtwn
ay8cR/SOmHPQYESvU53fNXGWokxBy9Vg9ZCoFVorserCPluHRhiuVV8sZYkC7M/P+7cVyc/hqqYt
TEg7dKYnb9UfAitv+lr1+qn9IVgdq1I1NqOfbBLGbIsI56ovnvqnt047SiNgcRoyjZNXHFfOlA2y
m62HMM/A5svrK/cqjvNwKTrzEA79GfIiE7AZPUnnGu+5dFdtNSZf/SDzhU7eATCWyeHPtYivck/2
FlVxAFPsiJNZQnRhlLVQ5YWCQVSl3FeOeTGGsClsy282TNgyJSY9p1W2phseicYMv2g5f9sCOG5y
RETSA0mNajz/+k+VQyWVLpqIlvBGF655EoZzLWbEN3pVj4H9iJYvK8P3P7/9D8rfr48AAwYCAXjz
c9bUfKr++aoisAaRRs6IuBBRTfYuOR4EEL7LN1bMwu1NVHJrP4coAqy0dqf7zDpCiVCb51Ted91O
KM9MDCNk9ka5uIouzLO03waM8TM8gPIN7kiJ+SYMb2ABOzs7vfFDbyRZgHFWcI+2RIbvmXPVJ6DV
F3++Ne2j+p3e21xGAEQF0N2sJf/53iYF9fBQ8kTjemuoZ5g6kvD8Y3QuSS5d180TmpultLBBuCUm
yHc4s946CVxrZF4cYMxj3d9rQQ9B6MroqgU5B/BBWvuRXJqcQ23B4I4REyyDjbnLnAV8LqxjFMQM
yjJgPHAZ9Ku63RXNmnBqP96l+nkkrvLuSgl+iPQgxV4vX2YcrF8/DclWV1eEEnTWla5h/+Dpj8NT
KtYdTg3hTZoe8egyScbmBIWn33fEFQMsqGlpKe8BQyxGfvGaXCWX6a5J3VqN1+SOkvKp4r2vMtIz
L9t6L+RCq+4Kd0vid5Xf9q/oULPoOvdXUbBJ0qWPr8wdvkG5ehlO2MWSGsd9rJtp5Zae7a45ZJv6
vgyuHHPZ5GusxRZaf2f7NxUWFva5LTc0L4qzmxvROlpU9t6pIUZt5VNTQUZaMBRxWy8AiX1FLeUv
re5CFWuIpqOB8gLB8VnsHuPx1dIuQz9ZR+1ukt+z8DvKrBGGQ3lQp61Rr7GTw3eLobiFZFp/UTHM
2iVoAxHKMFgf9lW71UzkY7uBWA3nH5dLzk42dCuAJfwwZk+Tn78p/OJcwlRomcICpr+mMdjEgAdv
r+xBxiQyO1T1L3bE3/ZdF0cCul+TUQBOdKexhAnKnLoe5g6ffyG4W+KfQeLvV8XwAxM6XS70ZcwX
ZisFzFx+vbUqGswKZSZpc/ICyQChAZa40gkrwIL/tbF4k89lfTt2cIN+6MZbM4fZNIjzYtBgvPHR
0qBdW0Bnm6TXOQiVt20EMrzpSTnH3ktrPMt5jDuxzruVlI/hlQ4L5VrZIxgn6atYhVccWQzCQGgC
9+05pu+HTCzQ3YX79tCaHhPdgr+8WqLmOtTH6kbYC4ZzxMdhI0qocXEFoFCQVKNtgqNMz5HhZTrO
Aosdqlj0UOmrbG+d6AYL3cX4Pq0DFVKch+eVAqWzXJec4Ufmw300j4Efyum1LbamvyeoVpOeMx6j
Zqc0awJ86/pYojYmZpfcA3kDHuDYizZZtcMG3zXZH3S0xjlLhDnv2kC/1DyR8tNe+dNDkd7hfMj8
FRc57dlBVULm5VmrISfBK85SXnAiNMoLvQEMs3Kvri4ldjXd1tavkvHHnwvkb80jJ0aVrQaAEl9v
/v/X990WbWpXlcH7tuLKA95+hSzE4QZD08kfv/KX/+xqkOCZWrnIeEADfr2asHJDNkY/YnvGFNYA
w+tnIajdIDjMndj78739fp4D8AWJgmGuIiAy3ZPOuE4aRdeDEbIAGWBYy8ncC3S7XmOEdjA6vjwr
sWdTxWTpQ0R0a8P8Yvv5ZNXSJNPJmpD94fSf/ACxjRlWl3C/A0l8DMCj2MsFOuY/3+cnT1Uw8hMW
2oL5oZ5scSJ1pW40AUcbArHSqbaXcIQJj9F8uJsODLs/X+73HmW+FiiOYaomiMNJw4Qa3s06WWHt
VljVNsbkWgXf8tto0Zq5h+iPHdYJyy9q7ulNMs00SKcFjweORwlxWnNL6FHmQAytnvdPZdHDuHQO
kGGrJlK+uMHTEwGX4jJEVNEv2K7unnylsRzywOoL8GbN7Q7sfPA+dRSk7p0egnD7ZzKqIUxG4/rP
D/a0C5/heodb00lqpfX7aJl/av40ZdLFUGJYjVtbQ5sPKaedLZuETSoekvBcOvIf3+o8NNF1Cr4O
Gn26k8lpJNo2d0qvDsAsm14eKgVBoEwoatVrOjiQIDNcH0M7+yJ0+Pf3CY3dRpCk6rScnL1+LQVR
ih+NQlCf56az3+iINz+uE8t69tZsJ/f6z4/2s6u5OvcIfkSDe3qfJOPiQ6DEJWUeZszsUONUeMXE
qo2omZyjL3br394kfyGrw9Z5iYIh0snNlZZsJxpL3DocCE+VgKmEgB9fc6UNl4R8vCdZEX3xKj+A
mp+3bgdiHICKIIIXnIxU3JMnytRZK8iJh4R4OeGSn7grFV9ezGUq/aIjt0uFRW/3mIfla8cdl2W5
UxGakr4OObV/TpL1BFkVP0f1GblCrOHXW6wjWF9med4VB/45FvGqd+8qSMU2fpz8Xre87DQSxtZQ
bPgLTOKK6HXTZP6j0F4Wmn8+FXf/8F1yn6g9IDjAi+D8eHKfjoRtRmY0FillfeOjbV5WeGpCHC/k
wrRK/Yvq+ls1AFHho5mHGphEYQf162PFr2G0hjCLPDZoDwI/3MXKJeagFKs0Td8hsBXLRo0uZW5c
/vlGP72yxuVpNvUZvPr1ypMWWVpbVJGHsclbiPR7Zfd4QVSSYBrUJWu3mZaOCovY/eLCv62W+ZaB
58Cv2awR0P964Q7mYKNXCPNJCtuMatCBYtscfsbWxd/nK3D3t9EABWx+rpoxIyEgoCerJZ3FqWY7
DV6RNoyNGq+uLWubNcPO7K0Rr/dhTZR6fmRsFXhW2hRQxr+CBz+A6l9XDzMKppP/h7rzWK5b6dLs
q3T0HBXwZtCT4x1J0YrUBEGKEhI+ASTs09eC/qquy0M2GaqIGvTkhu5AygMgzc6997c+cr/8Fkoj
b5/Zkp4z5PUwsPnSVpjhaKstou7e6IgO6XBs7Xit9/c0tRjRXadRy6TeGe9t0WyLbM+EB62xCfX0
qLQ1kvC8PIGFAj7bYXMZLVkgxa2gTuSrje5+CyoYMgvuhXm6aSl8yLJCTrsJq2dJayK2SPSrNQsW
odFB5NHWnYz2U/bQxxsV0M2OF5UlGewU8k8LRWz419UaPokzf332EUqGZPbfvo0uMfwoD7G9LYvL
GK+Lhe/k6jgl2BHVobeMXBevJMNeA0w/dhrUhJoy2RcL7zzOmG86RE+U9HWL2Mk/z4WEsHcqfO1W
GNihBor19eADIOgevMGL6GgccfvVNp8vufczn+PX8ZFtzVVa9tG3z51BI0hUTTvshGi9baHkTglw
tMgmTWHrf3tKgLJjJCoOOgEHhY2zwTA2K1U9qTnOoA3YohepMLjt5Na0qpEsdC0usZ8/37t3SmDB
JdJhndELyjd+OySWtZ7yGvRFiV1HO6CZF+T+0Ec41M3H7DlScMeSseq+eNJ3O9mfYelC8FniPjnG
t8P2SmB9ZnPvRz6dLpIYx0NBM/aFX0Lw6oaY8DHytzmmdSt8lOsvQkdj3kDerO15eLwi2Vq4D7yr
40bDNGZuj+9Ak8feFmteZ5VQpGY/2089l9aiNX/lYC4PHGpmvpycTmxUTCtlGCtMgh3YZX/7Gdhf
+ehz5GNjtTW/r39EehOFkQ6mToXEoTrWgLOpFuDIyIHaNlAZhh5mR/LFXeTd1LYovpIGQ3jsmUTR
Z2N2oQq4fdFLwZ1JHTLtJdNg1fft7OZY3f3t881J5D/lNJcrgn42zWK61BsvrsuVxrLZVjoXeW8g
pxpo68RrV0UUBAdO8OKL2T3/s2+/M3NLN9gsaPYnS3IWuAexQnpRIBni9YJhMJo1dXp9m2Figs5K
f0wT0NufP+n7wwurLC6zJO/duWbhn12+CgfbkUog9TGGucFMkaDoydAv3KkN94WJo6RysWdIJW3S
qjWrTeEDgO2M9Isz+/0SA5c5t3cQUQc2qN23U6qVqeWmlZWv9BS/BuWwjQQZmlXER2HVe4uKCTUg
Jhuc6frzV/B+Yr0d+eytJ/3UesqfR/ZWHrzFNcaFwdJtHG9NJ//nY331lPNv+cfCkaSuPHYrHHoq
7cdI+95StNhgYqFpqctJnWwzqTaGY4svxn2/g/CM7JosTCpStIq9HTePC1TprSB/EBly2Y5Nu0y0
IvrixPvoTRKBEA35dLHRrPt2lGhykkjDY2Dl5PC6Y91djWhemhp2nu+Ir6qUH0zdwKY9gYlreRT1
zu+bydg4AaZJiLuG7Gfspr9L7AhGOjEueg6GMkSOwPFPZ62HRY0ekVB1959/TnPOFbxdsfNPcGbH
OfzgaIk6e+KaOgc2DtgTdz+kmDNxhSco+CXFKZT4W+l1Fx9LDVG0so1ne9S0RUgOMRM4yqMx6U81
d7BlZpnQlYDiTERgG19ARRcY/2AjVnxxlLw/P/m94BmYZwSJvLW3v7e1nMQyaKdbiUS7kl21NCJb
btwalxN33FhCp7U+RtT2+Wt6Ny9w7LO5t9LER7LOmdkQ/5z1vhbmVK+xUlEuPqmlTH5oPepQ2/tu
5an/3xkMRoRjkv8gADvbSFDXwBsDzbAK4jraIm0jG5oaT1gybBsqPn/7ZPRVBWTmXFJk5rsWRfod
dPibpEqHqH6pq6bYSR+ZSu6tCgOs2N8P5tGpQsBlzTnBsycLm1YoLSOlEToVZCZ364Q2Vj6jTXN5
7P7+fLB3Z5HNVkH+kWiL49Y+X1wjXjNIv0lKIwviepy46C4D/xl3cXzfvQ5fN0rKnw/5x53zzWo6
G/PsLNLwGcWklHubH6Jn79x0W0oX0C3ytMcWmyzuWBTAKmOTGrirG6LeoboODinxKb5M36dpoIN6
0OwjLrpIWC3vi5zPu9XD75t9x9k/6YrQzxtchrEN2f4wAwsk6r42s7IrU71UkK3csgVck4pvftbL
LzaZD0ZlcyElwrBs/fq8B/3jzMhj1zYbDwAWMfFexIDIvQBjanxFpHUoZfBLaf5XX2I+8/7rS8Cq
A09PWm1uSZ6n9XlPhp7JQAWzkXTohsHGzI6qAS9egahds8zvgzQydqOGkrMNjNcmbR9HezoKMdKs
2k9yj0vUc+PE4RdvYj4/zn8VwhGiA1IKTPCzfQR/j7oPNSyNRuleWEF+qZAyEnJGyV5iRRdYTyKO
TrE72l98+LMInPdhkuGbuRVsKf77bJ8oIrslT81qgGiZQB8EhDnu6irLNmNZm1udPsrGoQcxNHAT
HwexjsdjXu4LB/I7NpgPX6yUt+fOn98DaIe0J4uUbitY4W/mxJBovafXzIkYKA9OKRaF6RW2zTVQ
WjKCUVluJxU8Uq3XF3lKDuzz8d9uDv8xPBdbm35wwuPznqs4bPWuSxi+AwCNzHW404aG9mP9Gypt
1AQdVP/PR3y7CP5zRK5fDoWe2Y7h7QPLoXVH0p5IM0CALyWujlexhdu9D3dYjNau6ry9FXrOv7bc
/wE12P9vfCiTzfX/rVZYPBdR9vz6qxH/1CvMf+dfcoUAUQLHuUu4SpKDRIv5n3IF3/83cv8AOYkz
SeeiV/i/cgUTYj77J41e9OpxMs/7/3/IFUz93wgbA5p3HIIpriN/o+46Dzeoagdz5mXOIvNDzo+u
PDLRaWsB2KektDfQv5NtJPA8cqcCOw0LteQ/Xs23f21A/6to829lXKjm//zvt6uBtNvMt2J7oBJB
CYST+e3cLCwYRB2NBDuoABjCGU14R2dNvh+nDsm4L3RYjVn4xYJ4u0P/a1CMBwzqLbMe47wZ2Gy4
+pJJjlD3O9qpyeAtGQWido0/fvF8b7fdP0Nx2SegQi/HmXAOeyq6epykC0iK7HFyCiZbWwnucAuC
1XRTc2TRVuLRXjT/CWFVf//56z0bHi4SHd6cbZy3cAzeGRk4qT31GRK6XaoAhfYZ9XBVTto3UzQa
nJ6ynhbwLO1LvLmrl8Lyv3Jf/tPF9l/HzgxmMi3CO5pwKPjw37MDOO0h0bUgqHdhO3/kdDDv20aL
f6RdDPh2jGf5WS3sozSrVYSF0rbKC0ct6TSEq94pSrOe2w5b32j7x360sq9yv2fz/c/vo3BCMxrZ
oTnCfjv/4hLOg8r0alf5ol1kedGtGmdwd35G562aCfeff5Dzi9c8ILd0n8iQBcvufzbhtRrr5k61
zU6bGJYO2NY0FjyZ61OxKcEKl1VyA/loleoiXOOhorjttN54Gso0/Uq/Y54tPw5mov0/Gw71R4M+
sLePDxSwrDXcp3ad2eAFyn0MtUbngTWoSCVBkKxFcupkUD7GrXx1WePbpnendZON2K60oS9uLC5e
P7AVoOHHohUGtJgV2w8Rgvk9IopBLiLpGSBdlTH7cfksuJL95ZQXlUYg7PcYBEAQBy1dhheeketf
3DKst8f9HG9YVHAIwjnwWYfnK1AqZbA3xTkg0943FhPELuBcSg73We2my9KTw0MZVGCDxtYILgnf
UoTweXSqW7vZgmikhSsPm5fOcKiVoW68xe1O/zEEmOeMtPzcJqkhn/zSwRGgaZNXy8jUssQ79bmd
NIg5MBp6nTpgZz3YTaPDXS0mVDG08ayrKMhuP59f8z3mn+vtz9NyN6Wd0eKyc54418C/gP0V2W5q
MSFyWztdNqOjLT8f5XzVMAo5illWh6wNv5OzEMp3Uq8d+F07kL3RowY3XYZqrt9Mzi8/1b8KYM72
6/kTzkEraVxOC1IWZ7GrNzSVmGqGs/ISM90yPvDDuARbw1c18Q/WAwfDfMIyZVyyoWfrYTCLyGqa
bNd3UXSRgSm+T1w9IzyrmkNrxdltboj45vO3eb5Jz4/HJZ9rPjk8g+zC20H/dMxkqsh3Clr4C3x3
H35xWrESE6c0MN0TrvUwBoN8StUMoq4d7asP+tEbxlKHuMSBucNJ8fYnaP2MVMZEc1eX9AKg1i2Z
N20Rj0sTLevF58/7wezhS85uYXRacB85GwxBrSBVGtU7qdEPaoOzWmMO621Loo2FyJT6+fl4f+6W
Z4tibqygtYKMOy/4LAAuHT2JqyAvd3qFkfvS7jxHrYVXqmZhqxIIx4QT4TfDw3pDaIBekCL68Qkk
Fk1jnYj9ZF86ZoDoO25ecKxvX3JT0oQn+tDa9LGrnUJbyafPf/SHXwS9EjkLJj8dU2+/iJm7OIwB
YN9h0ONAfiYyCb2sOAaR/VXG/qNJD5N5Dh2pSVEeeDtU4cdVU/FIhEN1eGGYjXHRNvRga2blH2wr
LY7C6tzdXz8f10GQnIhr6W48r0ZNvV2lZgE3e7AKe+NZRXgx9o27K5xQ+6Kx+oP1ZVFkRvFG8odQ
+fzzi7HKplGWu1D1otjkbpKcqLP5686umusWqNXetJTC1KktnRMwzuiLCf/Bt6TJZLbACyj7UQp7
+4JRFXm95qlil9sRDbqKJzRGGVy1cRl8ISuYn+V8qmNzYfsBrWfvdW4E6JC8xJTvbM6swwAV7oAt
Hmezr0/WQ0QyJMFgdGoOWvXlJ/3gPVNeMtAVMjgz92weVX6aTVTt5Q6dawc4L4xvRDVaFWZYWXiR
TCN7V9ybA6QomEQIrCKirc9n1UdT2SPghNjpOca7Tz01fth1viN3ttDdHfZ/7r4H37gu4+Y6jzQD
pIqZfRXTffB52THnDiod2Q8E37ef17c8S68aNs8osYPLUOuI6DyzgmIWu2Gy+fwJ55d49oENAMKe
TvjoetzS3g4muSH5ae9jHEKsdhnn9X3XfBmlfjCIOV/MDAJ4SvF/Uvf/TJthtjNrNtkRogFdqCE1
Gs+1qEkXnz/MB2+OTDOebsxYnur8zWUNLqNS62F7upX9kMZNQyuw1IclTWiF/GJufLA0TM5SblKz
zI8a7Ns3hwdO2g2DqndE6OY2FwHcP6AYoISwJTgKDU5fSB9ajBeD+/z5c370Pm240HPTJH0V5zVf
LSEEgARX77LU1VY1PCUt4dT7fJAP5j5Jx4DJPzML3p3hgaZX3kBT267SHKYhds8PCMqbQ6RoHmnS
qo8XcRB9Fbx8cJiz1iku82Qz2vjsrU62GMSYhfkOYpf9AGZf++bjmnLnW2UCxCT/aoXPeZPzBWBx
k7UQbZHMJBx8+xkjSiR5NrkQUiwrd3fD2GFpC61R/GYxePdsDMim2yDo7yfph9+CoofxKOKy6xaR
k1S/pW1kt31icguoi9Hb4qdl+auxFy9kp4n9U0fRoExYAMHJrwKQBqLqdmVlNncELvL75x/tgxVg
g5rw6e1Hf2qcn01oiBtlF3q5M6WmdQuZudbKq0LtO2Y23RddAB+MNW+MHAxUJt5nHkmGSrxh4DH0
LnA5KmjTZqo1sPVzLuKvH8uBrMH+NLvGktl5+5FGvVLFaI4wYOeMR6MjetdD8v421KovAonzyge3
A3vO5dKwhJYVKdvZ8Z7HkdbrQ8jiGiJu1Mq1evIFrtwadab/KJQ5OSu7dsrpSmVQZRbt6Luvukiz
W1A9oG4y5tm30e+mk/Jkfm9PA06PfBJMy0qtfPn8xZjzYfB2/ybxO0faFJTZ9M71VrTbN84oSIjk
2GwdZY8GCOqadpLNIBq0B3H00uqivlNOhfQoNUJtSZJ8uo48UV0lE0wzYejqui4VHFGPuwhkgm4l
XNUcKBCipPKLYYulCAZQoZsfexfm0eePcN5azwufS8YUJMGacAydhzOGJFlNY0uxc2aBYNaWgaSh
vwkXTqZzsWf7udQKioipEv3s9/4yZsm0/+JH8NLevEmSFsRzFJMozc+aOePdJbQoRxlHRrnzFM42
y6SuInHVF3Zt4GQncf3T2iuP3Wkxqf7BS1JvhqGi9XMGEf820/JhqJHLL0nHqdt20GIWQ4I6KS0x
nBprcBy6cI+2yq66ol5pmGNjqOtAwXNeehED0+6OJG9WddPdVCJ6LkZx73rz9LKGfZQH2zhIikWl
pd4Cl99iaaVHvchg4+EyEbSrOJC7rhJrGEFX0qhPkZtsGzne60O+7IIf5qBD0cWpMU2uRwgnvRdM
exibK8zfnmpJ81AwXY0kMZKVW7h7P/G8BU4RpFLG/VRXDwCyFrKHG+n4p8aMl1FQ71WsLy3Is0pV
myTK9l2T/2pD+CggbO0mod5C9d3rnoBDLn0a3xySFyJDLC1TCEoawi5wU1mq7SYcdAeHdsi+idY2
dlgNHZoryjgWbknOj9YoyQdMwZ2th6u0+GZFOItwXZoyCISlaC5jZUS7YtJOoyNu7DpAcJYVTwX4
SfzU2H/DF8urrsfRXpLvfiSlsZKmvvGcU6rC1zjXeInRXTV2e2Gbl9KD5FtdRZF57Pz6aRhJsLgt
qamsX9R9utWSABJmvDQ0fx1GIQDg8VhrQ7qaaBPqlXOAVLWNq5teHhvdeezcV3uaK8Oec+Xj/VqP
r8BMcbQkNb10pXlwpf7Lb39PpnVomxmnaa7wcNpmtbOYfGfvJc4aPe0xDmicHIF2S8PAU4EU79RD
8s1KGIAl9PXKuMlatfOyuFp3ZXRnorNjFtMxamPbgoxKn8tzujUto7TjvY5Islr3PmI6Z15y39bN
UuVy5YbpPp8m2PLGTxVlNGF3Pt1I4SWwi8XUuPfYs7+aAl4q7O8lffc2sHsBwRUrlLx50sAVBsOg
L+oR1728vLRQjq/CUNva8rKpjz3WlFQDloGcrQC1PWmfpbCc0wTtayo4Zgv3GCnqiUOA1yJ9CQgu
D1WNmY5F4NsF957SURXat/4AmlvLigusocsVHW94ZFlwsON4bVn1k52WiP5MsGHiWMhmpTIqYa6Z
H2MvvnAoXYL16deDkccLtsn7ZKpu9T6/NoLm52RAbifmWqrwF6Y1S1kba0Oxtn/GRnq0nXQlu+Qh
0R+L2eyNZRInw3aMu4eAhgMtaF4sjo1FbFdL7JJ+N36DLQMNkVr5Kjr3ZIYAx2peAiBMvavXGuI7
VJH+sR3bk2i7XeSG+zKt6yW1g/rYJWKTWerCds37ANzaUDp3SMfB5RYOD8sOElT8G+Y2wQgNK6Gb
glNxkWNaqCDBlDpwzh6pGkJZnZys3oqbiRcoq/SYsY+0fozgMan6Vdd18ska6f/dZqWw8mUzkHYk
apZttalDeZEJ58ks3MWMlyzQm42FvIntFHdQN/FXuEDAuJ85cRKyZkNPcegTe1CnWARBSnON695m
3oyuHsvLvJYvnd5nDz4iTm70m0oPnr2iO+HudVM15TXZTNdTGsJEu98lKpL8PG9bQGvHN/NUjFO+
jBRbkNZGV0XKvX+R2q+5ZtxhlHPpoJCrZbSbnF1b0XsKmbpcTbgfEy8vYimu9fQVPC2yyu6xgcfc
tMP1qBT+SN5jwrYaBs4CS4af5UQAUOKuCe0OLrVpCee7M3nGfjTtUG798ijrOrvCuKrYBJWCSAoB
GHOs3AnXetY0d1FXV4INJzKvEvjVOIo2XoUmZZotMatezZrbLNFWZegiB/Bw5vJHO4I+nHiHMEi9
e4PWGXA9PN4E53utVcMuNGlDHCojVEt8eLJbYA3aqy9DiyglybpfXjPdTGnxG+k1jKrRAwgFRTWG
a4ukwY1AiYbt9KwPtbZ3Eh2pYFp6l5mpTety7OQdHgOvQcgKsWSg78gtQ3QFkmDfs0SxhbUy4e5R
nKHr8RHxbzNjdv5im72KRJVhlor356IvQjiq5Rg/jmZlIi3WY3cnnEH77ZiNxE5AsRnqKe2yJyfO
gru4ssKrAkc+Qhe7gK/v14CYpcLCWcnGQf47YYmZtDLG2BVwygV+qWzwbht2z0FlpcCUcSvCwrP/
0ZSD8zJODI54LB+falw59w3Se5T4XKe3bWgJfBVq11kXfZPckEDJcMDOuifC6PwnnOlhT7nFwpE4
kw/wJ1tkzq26cIsA8Rs0Wck36sVzboe3jceCz7Mc8rM9BfYGvVlJ2zVe2VdNn3sLuuAC1C/jhF7d
Dhp0nVmclRuh680Selu6MifTXvrgs79pVdGcYi5z32mbQzZfh/HBx9Vvr1mFvily278YkQhDLyuV
/+TaWr2fmnnv0eh8EH336EkX9WGuCRj5zmtSd84mVIO1y116obgo3NpD+ewple8KLgW3qkvrOyfx
rF0zkY9szXKAp17n3WXe6naKa4aFNN9wOc6gGL+QvWquhYUV2djZ6YGqjrmPKjfBw9fQ1hNJzZMe
irWbJ3dT2NGEglP2gdJdjd8kvXarIoHR6RoT3h8BVG34l5NYlimE2UXiBrHY1DhCbkI6tCB5Jn60
iASVzUWkurZdK32QFaddRjLNHzHOWPpBA6acA8Wg0+ZlqOKUrJeN9WcBIjkdQuxNCwH5ZaIZIZ2y
6NROOG56nuguMKSgI32Ks24V0dCxx0oSFfhY6f6RLiMN0a/dLozO8X90fULcjh/gqpAtNuHMcWOf
EwRqCzZf7cEfBQ6xqG9rLNy2wxAbv2K88X6D9MYCSXfLl6m6DjVEytwe4o7GtzbahNKma3YK5ckr
YqGzYajYW5L8KpeOW/H/Xo97Ja6bWz/u5SUGPPqLrONhV4hoOPTEyDeNnUWEQ5q57rK+2I9ymA52
53qLoHa4EfUAK28qoNC/3DbXaSoFhNHog9qAPf7e6BYFU62oqEvXA6o4MtH6eEw9uxew8ySvqyxl
S0xSefdhr7Xf7ZSMX1S4Trd2RvipGzIp3W5Q5vjT9wZUhdPAxTbt9ZkKL/HiXOQJJw++vtbV6Ph0
wjlIk6+LMJiAceJcQ+87Pgpe28lvsJw1Qttq0F4MeOrbTDcFdmZd/iAFp+Ggg4auaubaijbzAZZp
WAN773tcSboCWrMo4gRpvobvHffagxOEzZ3mCKdeVGAbHCaxKb85hSW0JcwNo13gDmUj0FYpp3kz
zTanfdXFG67GwWnIg3yjt3jcxpG07hwZECrxndM9H48u67KV3TZK8/zVJW912wFnfGmK32DPqDZP
dvaLMpW19nD4TPuTYoNcBYntXDcWm+/gIXEROHUus0z3bisjD45Ktf7CA5OCtWNPLz0hUBU+u10T
XCmZFIe+7KqDkrYWLuj7aR/dPh8ujFy5S8QER6eOsl0+IJEpDCvdWBgjLccAtJ1R1dWWZdtuPM1s
19Nk86wOmpch67SNkbv2vhrVfIJwnfzR01CSLisqNbdx0wbpI5JGgmUPLoRh9/maiY+AqFLjL0eT
7YU2ZJggZ6N8gn5C/Vy0ybUpnXrb+J68zUynX+eeJl5Hu5geZJ9k66oqtso0s+vWsx+aGqKXDuN+
NfVzfCjMYWT3KmnAXbZpwpOGZFqf7My2L1rfiQ651bp4K6a9XAAJEntntOiHlZTzkiXaVnWUdh3f
FXlhpIsaw+/THC1cVaMLB7hVjmOu+QvOyoyGjo8gsuh6spPZWb11wT2WnGxOAD5Q15z4DnsDfRNG
1nBXl5q/DYXfrX2HfgLPlDOYZUZ2yYiiZxEr/3bySpDx1LdCbZG50r8TgP0A9oeywvJDE/G2VwaJ
isazfgm9hgyZWY2+KsYqvqanUKyyXFQ44gjsnEJalveOQ4jC289ONhY0I5XnF3oQgz32yQlJbdvp
tm7YB/VKdHV26sapeRVhBc5lkg7ciMyuJOXwnkzdKvJicz0QBy3zKCt+Z1prXEq8QO67oKCLXxld
hNdjbGWEQiYKsgC/hVXTwjOHFu+2110kzd2Ei9HexGB1MZSxecTdB6MYungu5WjNU7udjnXOY2oN
bd2LQcLJ5LpQL6CoPTekhJY+gfly1BpMj4Abp+AA8EsZKye/oZMTz3tH4Edjy2o6smH9ElZQrCei
lWNTRNWuTLriuRsiJrwXrWSpdXulgmBh+1V3iog5uXPS60nIFa0pCY6wHctkJW3rJen6+rteO9xN
YFI+xg1+1Sr0HgwJhsxPK3NBQQF2iUBru4+HgCi2BCpTFEGycydgelHXq1lzru3ifgxWhlFYp5AQ
wex7QBAdWUQCT5yw8MnsFxpFfBy3K3FLR0W+TaJaXEwqSYG6OzTpVl5nXaWpsG6stJ8uNTmSuugD
RU3IC25qlNm3Na0ZCko9jlcwj+mm0Ud/z9wvvwur1laqr8OHIakwHOjLpF7GpVdu8vkV0YA6kitJ
oDzGbr3z6j5aW+kjpx+7eGFGxp1tpBMZoJGLK7VAkghGVMQXUePuDV7yQW+mZ1+Y9cJqMN8ym1Tf
GUXZLbGQhYut1Xp9Q4Dz29Xy8kc3Ya3Uifp7Gw71k1cHL6QVuuXosQca7L94eAHLqI0fIa7d3yz2
hXUR5dONl6oHrQcynaBbuRbtlNElm0TjNqryAZpgMS2N1u1XLe60BCHkWOtA5bhG4I+Hy1C1Dqu8
PvpBhLyrzIJNFPbLvEnqPaiL+IJ81Ba0yOwTZI0G1tNT9L32tQifdlIAVn6XjYJ7Q6PkgXvlCAYr
LE6BhWkZa0BhiWG/tHE6x3aDuw5wzlgTbK6LXMZPceG6B2649sqoXUzD/Amt9STgjySNthlq9AOD
mwdsBlBpzbyYA836YkzaelHU6iHQoYqmltOiUNIByepGCPDTiJMUvkwckHcIMZS2Nfc+GdGJQfev
EnxvDYkfLA7oyyaNsJJtNfciyRB4G1PZbbtc07ZTbEkOAJRuiT/kVwjP5E9Z4DbtFcNtW4bOBtYT
fNA2zr+3fdRt+8Ee1mbZ31XBYFLvl85DFsfpRR0BEmpSEEmRFgQrHY9xuxgPmS71vZn1+mXdqm4r
SighRhX5AEXoPa402RwmLnk/+9jSN8pNGlwMEPIGrT/c2/YYLHn/0BqkLQ70+7SYb1s/Yi6rOCdl
0zpTPTPcCGuyw+WuzpNpmThATzMjIwWhtLi4DHol12nttGsTz7Urv7S8Pb5QP40mVg8KaDpII6c7
hLWigpQY6dpuneilH2dfrQrUV4VjwwO5mva51tzyOojd+NHsMBWrHLhRuW8dVT8DEXwic7p4u4PW
GUWwiwvSyqU9yDXoy4Zvl00p3jBd8RttLwT1UTZsKFvRUnGM9Z1u1jgnuQL8VMShq2tkvDTRVoca
rDo627DbeEapr/hk2VJIrSYEB0Ac9P4WdTcdS/Qt0a3XESg1aqnFWOA5Ca44qW8SfML504BsbvI+
TZYWVho3Q5pFOxmzF/Z5Wq8ljVLLwGPvcbnDrJIsLy/cdBjWqe5zZ8ZyotgYqqo2Gr1mG62O4O3Y
BPbxok/S7mLEUv6b53bukXR9vRlda2KeuofaG/1iFVh9eWXEjnFVEAHuNKK6vZ+2oJ4V0K4GU/Sb
jDvTggH6lfKBMdHBVQtc0PxdpuGAM+jYbVpNpS/8cDplZfyij7p7iclEd51PyWVXEOB32vRqVypZ
enl64cdFsDB70/xdik4sW/Bk1xMMyY1JtvQRLoZ2zEqApPR4t3hZ6W57H3ZmccIsfFwJp7hUXfeD
8jC4sEb/XqS4T2ttma1agdDaRLGwbHRMpzMDz3fbVOm1xGaZoq0HoF2hAsokqiisf9uD0ZkxF/Mq
3OpmLFjtQ7oWdhg89IaZrLMk/pk6/XSqGkpXyzKZgEXH1MHtTo2AoUX+2hFbbRQNbnvDlMm3PinL
lWmy53o6wcqCdAE46iqv7B92l+qLPs+0dWiY+T3+DuHRb1x/k4bAh6IRFr+tQvSjQzRe0T344kdy
XLVTDGaiFt5LWkm03G1i7AJh23ctzsM4ELlyZZA7J92SJ9YidjOP4yOZfngtX8uQalpEdhzdl0Fw
MtKWpLTXl9u+GdRl5k/FfV4gnfLiMlx10koPPW1RJHRGNLaZ6d65Xbgdy77ZB7bA4D7o6mfVRmqt
18NlmYHU1gomt9MG8hqfQ+ennlUPpt0Xp67w5DIeQVdM/hAfAvwJN4mHjXTqxma/GdymPdVh2dyO
uLIsW2yq+2UPLCRbyCFOj1YIpS+KxO8J/TM8OS1aG5mrL6cRjpEeUmIjFyaHjbKEudHzATZbjqGE
UWD751PSMDUrWERtQ5YtadOd6djT74GI9IQxAOZ2U3ihxZa6Re9Ipm0ieZNbvr5qDK98tcKoXFqV
1hAdsPICgW594VEr/5bQKUZzJ7vjdy8e+q1jy0ObiupSRT1p42z4EaT1LxEn+JPVFBR6px4BZQc6
rkx9fhiwzLYXmXS7XxQ+UOeBLwGSEYzie+Yn9atT/U5qj7umU+o7M6RaQOotX3rmlD9FM8PBtNz2
UHe9fUirofs2Yf4oFr1bqLUZBs0uRHFPulNF7lZHWL8c5ru8FFFJKs8Nb6KezSvEImMX4/V9y+mK
H54s8CuK0mgZynSA4+zZ5SYrFSsp1aYxJX3cEDCWqfwR5v1Abk2FZKJSsVaY2/FajfGAUuClBgBx
qPsgBP9WUTag6fNqxEouX4hEPzlWAO66BE1O71oZbACYpzo39Fr0G8ENw1gQRmuco44sYVqNNdZo
LpIenPHsEXsy/HT1iB9UyX7VmCP5toxujGZV9qAEuILckTIuNvgDkTdP028CFMa6jAjBxURBxx5B
0iUpXkB6OaV72kcxD618+TDl5ThgalMNWCcFSWotzSwaN66q02HhGP9O25ntRq6r+/1Vgn2vA82i
gLMPkJpddnlsD+0bwT2JoiSKEjW/TZ4lL5Zfrb2TnA0kQG5ys9AL3S7bVRT58T/SPwtYLWlzLYpn
MCvIYcrfe6I8tnmSlIYxesb3EWMgzaFkDnyb6T4TNjt6qiBNPKvcrS/XcF/VydZDlLuN2/KSDMXX
qNdhE4bYWOCeioOHpbld45akExd4ok2H2ylIs1M1hY/d1BDE3HWMn9Kn53QMidxzZ3+zZsM1E3bK
5nd4cjr+Im7SjRu3fyY0D18Nx+OTcsYFzF3l5IwbefTiPLgMEJkfOk5KtgUmbezGta9+GzypxyQL
P1Nj8K6k9CUNeAhuPLesbhLHu82b6F1boW+SmpKtoh1eGw9cvAqD8ZTWlk6lNlz3dSr672M8xILg
z6nfmzBk/7U6jI4T4TUvwKa4HIOhPQamGi4z+uSzocD9IP1QfoL1U1yFlw9k2Y4GliOz+yS1sGyi
KO6dsaXUz3dG4t+c/DywSm+ZDJpTY5L0ZGm12nZ9HJ7renWZYfvgFUgBiFk0/m0nY3uJxjl5TNMc
7n5KWYWNYA4fgLQPseWR5TrlH/Jq7p/WrIgf54Vwr1WC6ER5N1xnsejWziO24KQMhq8SNo9aPkpx
xWbmPXxx+6AgH2fJ418FAh+Ko2zRPWr/2i5AEsNNz9xwzobcXjisIe9ElpAwGNPGqz0nOQ1+Wd9o
Aj/8TdKC77SRzT7WRDa0rY7ujWhy780DY7oGj40pk4Qc2FrHlSsyosfPLkNsrgrTH8ihmfdF0tcN
PoQp3DQ6Ue9EN3UvXhe2FI92zNwVjut8O7OTNZt0dYgFTfMSriRXuvjKG9qAt1081vluEfl8iRFE
7AJ4t58UWTk8PLI6lrQ1As026/SwOk731GSlTwSDNt+Ul5dME3rhLgiTsG9lPN6W8eSqLSWyQ7lL
VlKdNrR7eb/IyOvuVD7VP9w6JnJPxrN6HBcJIu+upojv6l4zBIi2UXdW9Ai/ynbAfZnMhf8eFmP7
xw5l128Xb9S3vhIczLNKiPhwtJ896qkYOHq5cd+5A0LxS5dox996UxSf2tZNfi0FZgriG9o/OdUG
4pY5LD55Qci5Sg2QzLZY60Z3G5WdvjWxjkCKrNN+c3IZvqVV3f90tSFiS2e5EuxhyGUmtqrPwboj
taojP+6gnOIuH5D+lmESvFVp2f4hQc/95EOmfs0v0m4/URlEC7IiWgmxCj0BaUzt5oauHBSh6MzF
wXKlA78v/VMmA//FEPl/v0iXOMKhLhZN2CxlRNLWyBYmt7fMSyEgOeWuV4dIms+vehVo59umxrIR
/vVzBdlI+Oa1NufAgNl+t8scpZuiHPmv6dnxJj3zm2AwfwhQGl6igaJpcHyZnZY5mV+bzCfYZ6qX
9Ky6daXJJx7K9pLrxKVa1c6FfVEwx6c8o/LzmNQoZopxlPZlVKb0DhT3hYca/zsVnU1QvcBV5uVN
JTJJ2AEEbEAGAYUm27XWhCxmaQiy4fPUZ4MKup21sK0cCBL9fL14ASXVWX2bTLZ6aQU2QDPUc7Tv
k4E3xC70Km89lKfUaEfGCw+sUuUd0E4wWdQWFU8JdTVsTA66sc2SlWzZMMg/gOG5QdOfGxKwM7mf
jU3sGfxcEQWpqjd3VmNJCXA4w4c2/THTS//TTkN/7+FLPMeRGorbFOXPPYAsL19aNJvrVbwievoA
N9zos8vcsDCpTg/RZKeD+R5rJpNUqfySYNMgzWdUJ5HFKHp0suQ/PCdXd9GiLA1D2EPGfRcDPG2V
5IK0LwEtx61BhtDAMS7NC/mms9oWtlzqXV8MrMY8i5CsWMEfuyAr7gag8TcQgaLYdoXp2CwqO381
adR+U9O1E3LMfDLVReB8OT4K/agJ2m+gmg6Xu6WJd4Uo6eDF7DK9dm7QvbcpgEXpafHGnSG+TwJi
U6D600vTxcwHbUX6p45om94klv0KBQ3zeOZfBXSVyYeDkgrhsI18qpAd5sqejfSe54CqvRlwttyq
oULOHnhLbne+ySAPBhLb8uOQTO6HqcoCI3+PGBwEi5XVjSp8EyD0epO1AR9EqyJIic6t+DBLZW7H
AqdGsHQ2e0Zsx7kLGFw/EC3j7NpRyEtapdVj2uusOngZuOrGmXnoVz5vANB6mfeI2RZ5RiscvQVU
1h4zqFDidvv4VxxIdSdN7gNDLhPbg9sjgO+dMKEukZs5tPpSKCJHFS2Fm6q5ShaVWcNhF1VR+k1K
hyWfpKxAx7R8CHqAOTrYcEB4O6ooWGm1EShxRyqzT2BU0yuV8OpE7gQPLITBS16g46gmFi7HQnaR
SVy9LFHSfitTIe25iGzyi8vORNbb2PNsFD1uFAaC1cGv4DRMZj3K6iNzdK4ODc1YzXYFR/yoFmoi
bpLG+PaGLCz5zFHU0jnblWQTxzTKnzqR5ChReD7q7QTF8SkrljY1r+k9OpT+uERNSQJBxa5bLvkH
7BRvJ6UUi36YrFgYOmROJzaMkTr8pWEa0CL/oTu08fdNNrLdxyZgCbfq+nz3hovOvbg6fvRiy8NV
1xhxydba33vlxH7PN+FFqWt9r4IUWHhK/e6lDxYSTVSm+oO67syaA4BY6nm+c6Ms36a6Mc+60DPM
kdfPe4Z6TqAy5q9BnN2jr/RCV6boeA+wgDzaJGuiz7LqqoIrpCQNcAZXvyJUfEhzXfXHRksuQ11d
x2K7+CquHmQ/j8e2b5sb1zHNTdo47rlfJZ8Fh5yJ6YoTgNxJZ4NDNPPfnVxL9vbJLbKHKorZI4s1
YJ+LsoZNxG2d4I0rJVk1CmFPRArIc8f6fmjnkjQOnIr7Xkbjyck9yLKZmZoipJU3afEJLL9Nxob4
/0RrkFbtiMw5L7VbUbPZsOD8MaJ3fVzUePSJl5x2umwZtl1Q0qOErkGBM6z0ugUlO4lOBCpfDFk4
Xfqh/TYbj2dRd3H6MBrCN3kf4lPWps62DOqu3U1d08GI2OjcwCfA2AsUpr5nom8hq/tIAGudM5c1
0VfFgcKU7K3tyeTTRdWIpu6gQjmy+hi/iQ4RgjM8qFM6q+A0qDlCoRSxVEYY2q0RMB8IuzgvXLlM
r6Hb0+cZdhxSEdkzp5D4qhcGLYrVGXtYvL1K4SilEaQOTwlFN1umQ/+Wa/zwQMBVv5mMRBQhrb1W
c8/eIxjVw0CGwEZo19uQVMv92JlxwxiSi4ZhsmegCX6bSAYZMSm4RilmbRkBSXNgjx/Z/p8GLkcj
EPVs3VuV8tndr5mHgQa3uQn38+wVzgXlQUNEeGpg2lW7Rv8Q//9/cFwffzf3X/Vv++//Uqb5H//+
Lw1y3/6PJXP/8hX2P/56hfx3s/vqv/7lf/Ya5+TyNPzuluffdqj6v179n//y//Uv/8vvv17l22J+
//1vPxsuOddXy4tG/2dvNXlm/0k9eP1J/vl119/x73/7r7r/7/+t64tfqLb/8Xo3v/7+t7++6B+O
7L9akKbftv/735y//vzPTk0ndv/tmqiUkp4Vo24mruZ/ua4dEf3bX9J1vMt+wk2Yv/ufv+HjPwSf
vDn/124w4sj+Eqr+b2koXBLCbaIx/upriwV27n8VzRqwG4AoQWu2HJbKdn59LksvLdgjz3nQoSaZ
BSWNZqICcez/mASg1X3MwshznmJg6RJ4t0Gt1E3EPpV1yK5b4mZzLoHMzbwgdE0H1Z6TBRlpdu8W
4M09MYXZlYa1S9MHx64a13B+sWEUIvjD9DbM41kHsa7lfS64I1EworuFrPtwQC3TTU4fPjT97M0X
A4qBxi91pXdSsls65pV+rNHehenyExWJ4OKa90u9V+PamT1hmmQ/mLniNn8GiM+VQcJlnQyKwOCc
PS1RWHtwPkB6YKsmVlNrtrMMKDIbl9ojPTGNwCzzsS3vDYba4myLygiEanHRNj9RRNX9+9rM2TMf
XgrmUA0U9Cpv8uUls006vZcocfeEHea7kCI2qqNzCqPxhTnGPKVjZF75DvorTVtzPzsS9LRTgay3
sZ+hPo+yZDlbb6VZU2Nzk0f2kPFXlQZtfwupET9StBVBQy2wbuouXJ3iSEqXGD96Qm9B5VwPEi0O
6Tbu8i0N87EEMw2KmAIBoJbjnDvu9RbjvY3jSNxhgbV6SbZdOeULrgwFETX3EAzarYgUK8eOcKRp
DO25lx0BcjVoaz8sTrmjWCe5ndNhprpoTVZ7mGyd0XHX6AMoHlCNl1MedVKR7dfj7AAk+TBdrJ83
u66O4p4mcnndDh1YyDkvkgenorZrR0YmisLuGksL7a6gkZY6yNPbTiAK/uEOYX0UPeXhblHXp6WK
8tvRR2SXz3H6MnKvApaRV0MQyoBk18al8zBMMFPWF6jZFu6ZYnFSyuin8nFdpu7alyfrT0EA6mFu
fBUCLkkXNr/JKRR0IldSEusn0AUznvYqczK48SW4mauhe/dtS6X6Gi9dz0Dpytda2OmRXhRVbCKz
Ft/WjjqSrWO6fv6jPWP6fRQ00/iko6SkLAwcFao64OPcO8BYTbYniBoRjZZ2Odkl98WuDxDuVl5A
97nX1c4eBVlXXMa6AgiMFdz9LUfvElBjl3TxnoiFnJiPTNq0Eldzn4BKqYuBn7IrxuYtplB2/Kq9
Kji4ktKDDNZEngdHwozSRJv5v3mC632u5+xc89E5dxLvuD2FxCbQVcsIBrjhq+6tTupYPs6ynHd4
+1D8JYE92Kpfud6bcPw9cTN4T1fc0QQDOh9oeMps62drk23GsakuiOerl9SE65ZZRXu7LB3koVld
y+IcuFnQCrHahxIYiE9e6pBaoCEjYTkfDPo9h2FD7aaJdJh9OkwDYc+Zzld0Aoq8Xl3YYD8wfyAo
nsyeKEh0URnR7OISGi93n1x3YKLooyrJf8bIRBkDVWVuRdOK+ZQ7I0MjnKJT7gdZBJIpS66nydeN
t50zx8/u0JNRs0Hd8LM3zc17O+bNa09J0vtSQheX9RjRQENjPSoDv2RsyxuJWmFpUJftdRN1jKFu
dl7HOcQiVOaPY4Wx4gg4HVMsLnJkk46ZnC1QgbhruLJdUJVBYIwq7S52TMf3mEk3eEtC67vbOpsC
MvIkjUJJgPuQVbEk90mYZyN8RjyjWhmTi5VWtLuwFro5jn7QImRekuyaBtq1FOV0pIRmVX7PQFSD
9Dahj+oOyOSTWY6KnGiB9tvDZoHIjNYxD+O49nRvapSFDlg7kq18KtnzORuJ+BpVckFVE71lgj2c
BuB1tDu1LNerD3aXi3a8dNzMczYjJkUr/7iaHOl6Vsb0NUbNzLgeVP2Ygc3P9QsqC3unwLNemiQt
D5V1ZsCAKvIwAcrwYUCh+QMoO6U0hL5zUe5m3RBQReMCyhp23QX1I46RbBdlJU1H9bpEfcV5Vswk
/+qRL3+zdVDA4y2p2z62MRsNV4nONodp8vvpCXuIik++nsajLYroc20SSaNwfLXfu3ldpocYNAN5
1gzxQso7n7v2JHTf6IR6W4ZX5qHwRzRi3HWT4jnuZ+d2DYwuv2fsUmeS2Lpmm2YN0i0DLPwUR2ap
t2kQ9rsR3uypwbHHPXaIwqcUbQ3TpFny70mkp9emrwP3W4HUvtpq3Ki/LdGRH5ItCqADsT8fdlUd
URu66L1TUYMcJUG5V9zxxSbqWSob1Vv1YKKKovqMwr1LPoSIFZ14nNL96Ce92U3RqoNT2lbQELZJ
kPaKopNkrvYW+Wob2+u3gB2m7LlU+ckvO+Od7OjOxaYJiGjapPwdhKCDE0BsWh+ll9jYCCjY26h8
Lur0W9oO4caTOXRo1yUh7gDuzEQ+WOHrLT9ah7RioiB7PSdJND2IooGmzCoHrHaOI8tPNLDdx9r0
pG0s2kWYATImyV+RfXDAXbYeUAOlex/B3yGpw7amdtNVDcBTiW5MWDv7vFdIKW8A5+QVaehr98fU
AHi3O11zVm+zSmbLgePee5xrF9kaQFIyPTA+LeyEqjpSdMW7lVcF4w838uhrrE0oYNCHhXoRFF8O
HdFATadAd4XGjlHy3pScieQy6tmpXoEQwWpbx0VrCEettqHyTXqAvijvKT+nkG1rFu7WntQUiSMQ
LTXMuMrdq63ATkdO3+nGaYMGCMkJwz3HEx9TWuU5uqqeew8qE2m7c0uAWH9jotXz0cnN4U/trUT3
5knaQSiqpR+fh7KeqovrpuWjTtkBN4EPvUbnT9Ag5hWV/+RLYyJkLCmbuKdD9e7ztHtbG3Lovmbl
4n5zzcqPNqgwfXWpGKdGp6r0s8T4/jkRv/xdBbhVLhnC3e5BsmFtq7CfEHfVCnikX9ey2OONHR/b
aa05l0s2uq1IyqR4L3OZ/6iLLIy3WT/obrtQQB7eDejd9K1YHa/fjF0XcWS1MMVg2U7wi1dKN2s0
F/pZNFE7H0l8ZkDxRRh+UP3guiNOl75FQ+ROutpHvovgUAAL3PSOG2kUq/BfW0kYWYzfcTLrxklX
CNaAA+/TAMP4287ms3OYXFCh5zHAN4EcV8zTy+p306+1KJaPxUO1uNHj3A8E5qFWQUl/xbw6k8ZP
BPdO0dFKjwyRhfJvs0f4nLJ8CVJLD1mQx9VBTV16x0fco6JwyvjU8VA9rY7xv+bYGAqXMAmjIR0a
UJEQsRM/nzOUFYJSDQpO9EhbsPATNvIiRDK6F5IKAEZelZhzF8+13pc1crDbzm0DB1pmXdeYBOF0
yppjZXzK6okdnCjrCctf4J/W2eJNwolnyRfbVloKJFahD2ekJjRyo9873lnPYVmQO+Pq5jBq4N6t
h+U5uF/WjCmlspKGmtSKDk13Ti0FueyZvfRe2HwNXRkzjvDrSyB9P/+BZjnvEXRKmZ37yJAkX/XZ
c8fqiY5NVCeGfsu6WPNdPQi6xcgmaJ/nGO3vE9bONaEAaC7phgYsbYnHztDnvLYrdiPiKDp5a6M8
EVsUrEt9DP7yr2RdXbQ0VYjpR6adyDvPqR9onBN6Ka7lEulrL9PUOaAg8e8ipq+AcO8cfDFG6qn2
3gTCvXNUG7fbqZ8Q0cScS+Uhz6OwJJIOzc0yVul8rophOmZBZJKQVof6qnqdx/W5J7labbSDwL7V
HvknzPfop6LYLdxDG7Lj83GMEeo05UUsC38iY2YszJ8CP1WymZY4+gYRgzIvpfvtXg1EjXyPnRXE
ww+hopA3Guk/lmZNUMWKqUWzA8r0o+6rBklflGXnpAKZ37Rdb/I9ZzPpSSF41meg9eTcan5hw+Hf
JfZRFG7wu+O2qDfM0cOlnbky3CQI9IZbd3Xyr7nBhbOOXfwEzo8tTjfXrmwBunPhBopoklfvwZes
z2MB3pEXN9VapOGdj/fQu11UbYLdYBvnl/HlEJzFNfj7R1h1evzl5hmaLmW6ABKuKSaGzymufyxq
Wo6yHavbsQsK+sClZGbL8x9JGbVAhbaO3oNZ9OFeuY58c5I1HnmVpn6KxyJ543cmVyc27AcIJVNc
Lqa2cOhhXSbeps2a/nV0ez+7VFGfJnt2pWLAj9LVwQUON1oOqALQP0xBbItv5RCMchfT0VI+z+5S
d+fajYsGaWPO9W8LIwO1OueT616mmfWwN/OVIaizFuA75jD7CFRj8yN5L8s31LWuuzeeM/Xg10KN
92jXss/B503eQ6v4aKNqLGk5cjE/mqkoSdT8e3LxU7zOcelbGtVmb6d6RKXF0ubPw5q4b+Tl+681
fO1N7RareQtbh9T42O+/B5xP4kl1V6KaHISJNR2jjxig0ZmtPdHipOmbojs2k5eLmzxBL7GhAwaN
kh8iUovzEn2iFscicuhSC2Vy7HpgSCxlBQ7e0ntz3LpmVdosMnQVtJZNZxiBwEfmuF2U1DTQxdzk
HuM19vS+A+nsKRAIg/XYImZb90CxbrVpS2Q++1glKfSXGL4zjErMNHF1zWhZljvyYVJBZ1eNCZGz
y08OTdMU3rbFDpJss6FHEsEhyBOt06ip3iVrQV9M5HG7mC23X8jtleFCQOd8q7PaLofKhFj1hike
t6SFKHgfO9/Ujih/4q/lnpzl9cvs6sy9J6MS/rpI44d58tpL6PWauwRt4NzNF1gyvL119iW8iksM
eUH2oYmnaxg12qgzZrX5fvKaefjeBEt+jpRoz361JPJWCDveDmQe/FoDcpX3/eLV91Uejsc5zY1C
8IJ+eCs0ENBuhed/pi5K4FqXBYUtcTr3L+WsDOorZZSPimZt/G0vpf21RrJ7zYJkjM+2a2S4NZSH
Ttwkk/Q1zvz8BbqoxoDKRQZANWj1pkAkjRUSGeFX5CzeizOF3hvaLdoOuhV7EaYygG/hj1y/yO74
sHiJ/oytz2Dmq/XekisCvi76ZWv9EuOvgr9nZqtyxuEuRjnot7AIR1jC6WGh9uiI/qhIUSv1zoFv
aqkIlHOwT1eghLuBzk8KwLtQD6wUv5RbrhPeNuICjUgeX93ONcDjJDpnTvkRKYcPzxWmE7uy4BLw
5LVMso/csUX2W48q/8iniCvozEo9E3bTPBN65H/zPPiaG0bBXj80Xo6a/er58fd+77oIJQO3OzIO
mJ9eTJDuR++McYyNiSbjOyevCM7PtH8pucPOzxxq0WcbKMj9ZQxQlPVFjbuwEcu586A+/SJKn2iv
wVEDx12+iBVz575c5iY65VjOk+2KHPY2Wq4VHvmEtugmS3TzsWK7RvfTFdljvg6wzEVluflQTAPX
Jjn0T2s6itc55fnaoxBYqttSJv14Q4qBk+zQ7Y5f0RwFlyB20LI0bXBPttL4cw1DUx0bEKZ93qdw
usWYv+cmc2Gh/Wnxt4GXz3f56EWnvkO7B1i+RC/15Hc7ZIyzRTJaGHvPVJwcOPJT79jEiM3ZW/P6
UGQ1ZqsWNrV7ck1BrcE6dE7xQoo3iwfTzxRN3PHkxPHcxtFAT6DuHySSv8sQl4F8gekwW2+eZPCV
Szoqi7FAWRkpskzPnl4EDDPjDw+MOkIylDeoMbKnyBHi0Q2SfNrNcCjxySHCYNeTkX9OI6UNMILf
HOalKV8dpH6nuh4MPnCEtMCGUxIsHM1J+1lnovLeoCBQgRkLKMx+ETbFJg+m/ga9MS7AorqCE1uj
UsG36hBKcVymL1Ihvti4qmrw6A/V+pShsPh0sogt9wo+XLqsAgpIw6bqD04PvYoU0oHEKSvF2zUJ
5ztTla5viNbQv/Awx7tKDwaxpd9xbUeYccbcPJPRuIBJMjykTXZuNamhVNlJ7+J2IiRsP6h9iU7S
q3T3mvSVGR7K1ZnXPw3CqkfBwbTcE7sDNhZrwLqpDjSkhCPHd6XQOm+NnMLdkrhOu++iqiCTdq3j
qdvLjm3qPlFBX6HoAUQxGPQ0DWjYZDcxWjpNnpA28cJUbBexNYUTgwD7cffbaPg8mXZCHkyHvo/q
YroYRsjk0k+xinrEyTjIApLHxoR9T8Vx1h/yknvuJlxl9LYUcXJPUGOE6ykaXYNi1UFUIhar7+La
CBTW05BtAzDLXwrMpdwJ5LHTYRpWV20ahViSOd+Q8ZLr5VCAWT/wKC+vdZZNz32WgwiwrWCyFiYZ
dwV8EhSxaSg81kKGAHPl1bjojPle6SD8mJO4vCuLgbXMoTDMW29hgSC0kqU4GTPhn5pBpeYbqPiJ
15NT9dHmfl2y0Yr+MfCX/lWi0S636SrC8kYgT6agkmikb0iWOwvHPIzprsPaNu+6ro7Hu0LqfmNG
1/2sbFmE+15rNZwWHODT6+KJ4XM0ov6YGhcLtQxwyoaVy7zaBcvZcWl4QK02Da9y6dky4VndZR+0
QpyKOKQ2q8lsuhzZTXXzlJXYn3GKyKR8CqsUMM7JU/bumfDqLyWBXTYNxt2cXaAyD1c75RHNqv6k
3Sy/c+J62SmJVzPtqd0qY4nUw47xhNfZXaJTIWkOwucUI/nvTFL+GkgYg44WEpqzdY4i6J07PfTz
adRDdBN3XvQwNqn7WXYT3GBgzQOKGec0yjW6VY32cRRLzxmO8eJEv7WgumBTIeVFi0DSx4L28zcG
kvC1bFctL3pucGlYqgzeqbDTT2irFelfCAKQ1XT27NkgQ6bq49TYuESUXJvLpgQho1OAKQQIASym
Oyl+IoUPf7SlYwlIlvamxf137cIq1CEoF/VWIJ7T/jadRiqcPEwpnz7QPI9R0nhPXRbJAvZwbcJz
QUGLuoaxJ/M+1YUndnWv7KkXo9fuUrGUV8lhupLO6mP0OVYhrC5QgA95XBEJwPnfNAvjvRfK9DYj
LfRdxxlKg5l8VzBAXzl3CGza5DewY205QEVabB3fRd1elwNAdMduhn9roo11ZuwNYDfv87YidRZw
Np8OOLF6IAUHGQHGoLiFeMHoeockMH8a1dD7OXvIOOFSM3HBTaL3Ad+FXz2iORs+ssXPsQbLuGDb
klffQzeJeBd5iz88hnhMdmJk7pu3qwlrULZKFsXj6E3JUyQ5L+5DU1Nb3Fm0UX/Y9xDQRUPcnDFt
icuoWv8RvJ2PIKidU5c3IVURBFNKJKChf44Ko8z3RFbia4iS6pKRsbCPyrL9QBNZ4npMBUPq6ozi
5AX1pHYds2d9GKcrfunaaSLHZHQJoygtfc4eZZbLxvayfIgRoT7hdlj02WkFTa1FbMRXwOPt7aso
yDhliKraIdKg/C6EA4B2QhJiLFqR7Vhoz5I80sY4FMpScLbosBHbhpC7cmP55/MLlqjyWKMHOhNQ
Z79W7McIbREpoguLHbFLpROcotRJaZ+NneK2mrOmxh042E/Zi13TTvtxWfLDaH1qJ8qwVzcixeG7
YQ9fDgb1z+8hWEBURs1GuhbdNcc5dYcW8flVZsjIv/wQDDl3hUt/IBOTmR8o3Ap/5v7QnFac2M/s
K/NuCquaEvDRye4iH+PbPoHKkUe82mFFoCpYwT4yg6LkdDHqeZ20SjibJusf2s4FKUCBqLazcKvX
bkD+W9sg/UNciPuMOrV5r/JVHpQaU/NOMsgIbFU7dbl35xpPpnB8NE/Gc/90Ybxc+rIPmnMw+oze
McKtmd2wCglDQwZZb7nrrGabLoBvT6AjM3XVSuaPiZGlva2W1M630o5S3jDL9A9B6vjim/aDoH2M
0NtnnPupEz+GghoKEI8AMWxBBsBz30TTbR9G1GfnqD/zIyIDTeJNwQiAy0FHO/wxERXYfZflx17w
sLAJYxXYxWUUHdxxEKTrp1io95VfewX2FH80u8ZzghD7Ct6YHaBnPwRb0Ir4loyamtgPBLSYu8Ay
KVcNFxOFl4kR+We2ira4r1CTNzehSQJ3x5VYNChAWIhseaV8T8PWQsc44/ASGIVwRldOvONOycUL
JxMiSQ6TcBuPJWryUk7ejpgaj5lX0TEaB8gFuRb25F9FwHLrTtQEaHJdDhSWRIj+jBKHOV5Uuono
sSrwllUAvFssNtNx4ul/WV1xte3x/dFDILfttknv5Kzk0v+RBoWnMEW0yQdfOzzLMjA3M9n1R5im
4Wv1e//dTS1F7OpKWoVZ61NiEeQ92TYmIP5oQ4abPqu4Xau3akon504kWiL2DXM4UL8Y/BjaLm6+
OaWJn7CXjvpcqrDWu3W1yd0ytiF3f1Q/5kmnAgGvyXzrHLPajBnxS4iSvmcW0dRnmNu1/r1aCsTY
iDBa7EJcYTgFS1NWTwi3xLRdZeoVnPpYIX51OsXXibw7FPtpHlS8neHz4DYjEpG2SCGzn0BVIGYM
LNMXoWNpcmp4OzeEZ0+XLCIt6X4hmWs7cdQATA0SDWwdWO3hm1yi6jtiqvjL7xfuZ+nslafGybof
zQKXsgkJXLBm0zflqm46kPL8hqt4cB6UPxTbKPYhO7TfUbVS9smlwkUnt/XyPzg6jyW5cSyKfhEj
QNCA3CbTl3dSlTYMdUkiaEAH+q+fkzOLiZjuaXVlJQ3eNeeNgWWgnponLAfhEu1GGHnnRaN6hJ5Q
VWAdvJwjCsLG+EEOIaV7NDXmFKzTEj5mQxtjWhYyIE/sbUM7PUiZhzGVRf5zjEqaKmg0rvORl5Kr
dAPQ8G9p5SavEN8bfeVLZdE0fJxpR3XQodhaDptPopANSO90IBpa9E3X3d7Ka/OV4tMjlf5fc7/9
pBuRADkOx4WE1PxWN4bUWOyun60pGYzW3LP6WvG0mC5AB2b3EpNMuISdQwuggJFArYzO1n/o686B
Eoxc9jHJOP8Ujk35sAVevjAcEZgqR1ghfAuM8z267Z1Txe7rGlYODVXNXR0polmSwtRhpLh5yTl1
NjdGTfxGv1jZ90Cla3QYq5r0T++4c3VxQ2dJ2GZMm4W9ZHf4s+3PdSgVd+8yrfG6d8vOfaDt5b4C
82TzeMP4wDl4XdlW4ejF7kXvz7Trl7r6GBbhiG2HXxvsKwwi4C1lkH3CCu/uOIpjoC1+X4B7idqw
+pDRCk5k1Bv3D/mFH7z3Ur2LMSlMDl/cF5t75nAjZooWPnL0Z0b3OT+ayuvCp43pisFe2WY9Fk0/
5m9MqgpGieLod04zZB2zC2Mzbb+s3byAxdc5/UxC1IsZD5wjijg82FQzxd2bUUZzcfD7dmKj+ube
Qmanognj9EupaWYJllPCxfsPQpfjEdP3kGEGBM/pRWjeE9s+G63JLk1as476Pz4WCWu4X77l6Z/5
wXinp4rQOWUSQl31RXNnzp8UXzP5zHo6lX+GebpSet4sI6hJuDPCGma3FM6jlEzWexsSE6NAFWTr
ztAFFTCGBHiaGqsm/pIU8BvSjDlTVE4oULTzwRljS54ltyyY6VO06ePsjy2BnIII4FuHB0M6jFtT
F+9gALI0ZYC2yPbXhtIhGwCbIPCHlS7X3GQimajfOnove8573SlGlwb60ATufA4I5xv7WBeeav6j
q5Vyyl+XrTnAIaYfBB1KIidxufjBfF+lnBbQUPDLGBGQsbtnAtZ6eZ5KXZgu6TqWL+71TEgHWJEv
fBgqnq2yoqAnjtJ2dphdm527imosT1leuRySF/R5N4nMOoxniAD87CPJuvyulE2nn3hyDJynsXhx
BM1Qskv4xtpp5oAuj7CgHhy3ayQdQoKG7TEGrwMPK63AiTtJng+T+tv4qlcfbpR72T2DbEexpQ41
RSIoZ36So2Jvd106VrwewSe5A/cfEvOPxinMcIjQquoD1j8PtzogSHJpu8wtH9HSvOUYD/08X2gH
D+mpqdI4/tsT4TF2T54paJozu8Ebb++vwRoHiV6CWzioyTRjPcWpelbXcCkNCzPT2UEWxC7OYg4S
muWkNA/A3JFe1CrX9o442UBhG2IYk+iONEn+py+wx26H9dpadouSfJfBqVqEDuZX6LGZu73FovdA
zKmbKc9JaSCwqlFjQCmtBE76XUY7IKh3aiP7kjSqLqZkiPxhvFucThcHDeBMqwsGxgAVj/7AehrC
RniHvqwm4BF9ViJHNWAQo5Po6aKnJ54Ns7DnXiwNKzJparkwSldn/osLU9HE8qLRyY58vqC/6I1k
ycs854v4V5A0Rd7mrmj/6269ZIBBOdBHvEGiqPhYHJa3OMk8mTcFNTxSwLyJRMAb1EkW9A3nb79A
j9pHs1eXp4q0SX909CpmVGHUYHw5ZD2y/Ws1PnpVwE9MAV4v1ylaQ+exsGvZJMvmlvFzDJCA16hu
S4f18xaYRfPWqaKJ/zk2zNez7lvR3Fe54YQapOzBwjTOtfxdhAaw0T5EzaInRVxV4qYGvfpnjaJB
x3OwNgeJvmxBGW5SjrsOgt34wOaQ+l1QaqBCTQO8+q9YxNAc12GFi293SO8VWhIQCxY9NZcNpPz8
PnqkyIdDqZ2geCzR6+Vx6vAKDqMyuTiRmW/jA0mxMftsKg5BF59+nfPrZhOEF8sLW33xeGyHhHhu
W/6AVbP2j7ZrFUu3qUJkUxIRxN/uYrPYmQ3CtWzaI3jpSfG2IE8LB0I7kTxGW5a3zSGVkd7YIZ0J
f0/0eXV4VW56+R2FNpNfA2JocI8QxeF5FwteAW+VHzrVqWZ4cJaT67Z2C1gJYwuIhBM5RGQhoEkx
Rqog/XMrTYyiJeMfGsNKU6em68wetM1lw8dh5NgbX9FyGjawcj7ePlufufbaOenoCJJVfRfv2wlY
zoXUjuweptEPon/898qgJfy5GR4jhRFlLkgjDGdL4xbQTOTKFcnok4JrnwtDmzpHC0uPRBXL6lU0
IksMdDFWYmKEhg1Sn7NMTBVeNUcMMSm/mscaByv+GdZNRz9+DKfVXmei9eZK6yFIT9LlWf28hPyP
sxLCYwVGISy1jp3fNRFnrFgTIngeOl6YyeazDANRB+JSeglZK2WO1exW5o0KTO298vwgV3HCat/M
a1EaXe3XiZWz6NyVMet95kST4OzNnpQ1ga1Rjz/8anCav5PRIvsL9mcsX3kiN5hRLfDNfc+zRt73
ztD5R4RKcA6MYBFktQyF6bfqU44qx1KiTT1xkc/dx7a0cXXM1tnvl9dR68G/r9x5GA4cMbHQ1pD+
MqAqV63mc80pPPIGKtZsu27QvYKjP8jS/eerpZ1AxQzRC8U3nnfYLE8qY50IKZMi4Id8KlZYPjbh
zNot9YXE9LjQ1RxEXx+QA7vp99Sy6jxlmg+gNu6n0W3Z0Basqy7ukEE0mxaXFPDx07rRe07BGkbc
v99llG/T9DSNzVJ9S5bLTTQGMOrA7lQT537v3o3KYOH0gmqV5F1HN06Woph37qhC51BO2YgdJd0S
LlZVGH949XW1tfIEwrxN3yCERu1ZszvLJ46zVBV0qDru6+IrnKBCwUaDnNXfQGMa5NGxFFg9FHPp
ZHkPGS1UnxpNZypy75rsxnNDys8l+UGGqzyTQIG9Ru1bZZ+plOtcHtrBrBmu/mRDDqvTpKLl1hrh
X8pqPPlSTKOmfUNDEYslJGe3dJ35CHx3dXc9OMY/etb915Rb/wWyWDjvQCkN92PXhv4+gAlfJ3Uv
ivjR8bRHfNf4PNgJRgybOaVREG2HPjJs0twZFMDhEIpeNB32xURNRIIsOsbpUJq/w4Ts90SoS85f
cpxlzPuny3xWsFrFnEclEebsiQDlyEV7KwrSKliFv967S+8/LqYBqJl264xh5BDxzKl5JAA3JuZK
Jye+77g+1Uubxuc0oi3LmvROn7d66x8X8mGQEV0q+ciHDbSVMsv+X4d89YvMf9IW5worpiu+WO0W
nvLJC6+BF+ZgOuLeu7jszPgKQ59/PHVQeMItzX60Y6xgtGvxm+Omf7Jl4N5RZ4ESMbUBEBLeRMex
wfejQuhfexFUcGCLDV/H5t5zPZnpib6PI3fVRut254ADwFtcg8ds6VlE7G3eQ7xmAu8YDfrSRJN5
E8sik3Cp1auU2tlNW0whAKlWdgzdK0k/nhA/bv3Hgyq28VMRKqYEnNc08VrwOqwVTOaUPkLBKy/b
zXoIf4qsb9+YnGoUNMqPmLNxnd4btwPc2cpWJaiO1WdRsMnaUfXyT4CyWp/wdzKOaX3ln3WZ6j/W
zuytCbjQb49MLb8rf+tpIUdudurCdeiP/P/Je2ZacWsE+WM0esUvk1EV2bm9DT7I0JLP8NeQI8I0
epc+rCNSjzq9l6GHzuhkBFTkTHMTYo3vJjxkW/KXzUiUJh1otYxk+fa6LcxhDCp5Lv4f10Vbj1H/
lxtSlCv4kZUvS8hS0lQ9U3/DS2vKuX8XQ0CUlx9YP3jlMoOxzLkas74yD2WJOHNxSZUkkZfWHuao
2tqdbBw5J1Hfb/vYWdfHcAD8jgFnTjIT+uDWA5Ec3iyS66MDuKfpHiYEfiL/XM9dSI02yrDcFAnv
2CIq4g6jdxcV/jx4sDJnXF9uPEk93XrGKCenPtT+F3oWCDBbLCcv2qIjVhmK4QgmGiBUkV8WshlP
K2We6xprjuzFFG6IlARbh3u5ca8y4Zm3ysG8RzaIAFurLmDB5Joz8nZ1tNOauTGZNyxDrmtD1iu8
8UDoz2PQ6n5bCBRETr0dU4l4lEC7tAfsQrgcyJLe3Sx9rIpy7ViIKFsqj0z0MIdrDwCTV9ozK2J6
wC0otJeUB9BlHPr2rLZyuGg6qlhYZryjutt/kqet3/KRCTXafG8/DUjDDA6RPufGg/s1l/k9y6Pi
B7GxHD7B5Cwf3WlGiBZhqF61iYmWeYHjnxv4H9dULf5/UHG7kmdMqFrQZrIpBDC1eqPR6lTvohya
D1nTapVLLw8V9dC70l237MzRFWsjnXSg7wG5/VAVIBVu452fDS7UJfST+3EuLAyt3HXv51y3Dzmx
ls+o65Q89Kb0AA2FkZvcOg/R2acFWgJGDsorjQJuRXc05glYCMGiiDeN9rncd2Zx9X1PrCU/DsBM
9ssUjePVJ/mScPrLa7iWgDxKbL3P2iPfvygK8UzH9ZGFcQ0uaiw7mUxD/cX1XN7lqc3WpODIceid
uHxoqxTgBB5C+DjwhiLjidnJqwJj6sx6I2436BLpO3r0dj8ypn8Owq+uWNv9oSFUSlmrQSLMJNli
nVbTc9xGkMngUSYWrfYYeIV69Dmn3rNHfNj7W7VRSHU5PT/beeh6WgVd8daoaH5WfA8Jr26Zgaxz
u78rmdb2IDcGrI7I3G8OYfEKybIW+4YN1681XY9zFCkm3J2hv59s3ZL/LHjZfuXVmoOUKcEScQFj
ucUK/sbBqULou9M8TNj5YfDd9mn6ptveRzDh9ILcYrtYnj2sD8h6rWVxG3qIDxwFg+uZ6WlmKAjM
hyU4fOe1Xvw+slUtuFgELQqoGwydjbjLrV/oLx9ZWovHjOYLLkUbv7gISRcBRerS4Ca0O+T7yD2u
qfABY8XZX4KYQfC8LHZ4Q4YEOJXBWIj3kdO3kqUCqor3jtUgHVJXIc6oCiUtQ9jc1sKHtGyBW/as
vPsbuBs86zBwAAlWRf/eF8aL91MuaBkW0Pg4ICjYdYqQpqTtu7gMGLnW/ChTAHoAow9sj/QtaFCg
s/9NrBX6uEUlIgo0sAaaVJtDnpW1OYku1lC9ZCq2TzO0qkCtXPjn4Y/aytujrPnjHzjTEsOtynEI
8fyJAsGuoEFSKJFfhpU09cHx48rOOCGNzzFRx7aon4YUqBvSJVCOl1TgStxmfzeFeBmMKwMmnfLY
u+NFCN8gzpUhgpCuI9xo6RBmARFSVfle+K0ko2y2PBtl0sQk5DlLLqxJfPfWIL+HbAA7FH2egLPD
F9H+JGtuOMeUYzfecTaL0107ht5zsLDP48WJK18cHRX10YXWtvYZLXlAXnk1LskS0O7bg5bJxB52
Vsy5ypkXws1jhubtZEFf/dCOm2pSdyTsj/DpaEaXwzjmO7bg0Orc4th++blihISAFRydG8zhz8S4
mLA+rBuuPNAcGAAxjUnalnx6p+FYZEmFcsd1PFlojVJMJOGZreroF77S53SZtys2QP6SmVuxZCvE
4H+1cKK6n5HOyTpssxObRPcO4ODSibBqeXlxOFbIt/ndSHiz2AHevsUSF5l23V2ezVa9a59fwymQ
W9z9M9NUOoQK+P3fmqu8C87xYDv1CxV3PiJzkIg1SsWa9wsV7R8WGNVyimf82z2bEYNjRgC4+6Z7
07IVMF1D97XtkQ/vsWXGGv1hscrdmwUO3mUdNOWngxgHliUkwdoHwQV9sn9nXIV/Eo9lfWWjSakJ
rgvXPmu25sVAF9O5IW/VcSj4MRRGeft2pczwHbg9QmapDF/Ihre+oq1l/tDuesAMZw4mDujXyfLY
2ou5ydGQlUz9ducolMqaCgb0SOjG5eLN6RO+qXMMgMd8915GPN8KYX5n28Q0u+WoKzsNkp56/FK/
qqlegGsVVZjMZW3js3bz5jiOolzuHWTZFGejpElMKc3O33EQLBX4cxAH7eIX6gUgQPqXdPJM4Xow
3YKXx1v7VqOjn9Fk2bexvuXDURd+hOIQnllQXPwtwIFcsd3C8DzEYr0nGvxXWAWx61QowKxf29LT
tUMYg3N4DAmxtknmb4qfWeGH8TTsAC5A3XcaDeFsrbPvbvMDexodZb1xPxd4tkQMV2PPMMXTEGBv
E8BLTBj2YnEefYbcJKT9II4GmLJDQEZC3IgTqlZktsoornKYHTjRJxNvg/l0gO3gz3V9vJVH4C35
+isXwlc7kB8E9I2RE60u2XVcd6oZ/m4qhg0Emw8AHg8Qojqo6htRHr06PH68EZVmCSwo5rTv6+9W
uHq5IzTNkiUy40PgfNAGiaXhhDNP8Z8WW3J7aMuBIFA/56RbVrJh5YOudc6egikrC8TMbbDNSbDt
Qx4EfzvkgGqrGIeaWP5yznsTQ39cbVD/120DMt91XghsptAxpbHXwDFxuiW2EI0SRAa20jdwcrJ1
XNc7Os09+gpnMcr/wAvRxImtzFW9PAL7IDeYYB36EJXXdfCBGN8U8npMApeoMBqoqPZhvq0/Q2tb
++aNGRD3MIjgxe440oRg5GsHtOiFfaD+98ZvquJfJUQG1qDjxfNV9wQSdsGGeQ8yEn9z3fUqWok0
aeW1/dHOLegpPTkGWqtjfPr7buPP/GtHGRTuwzBSe34RjS5C/wMZqwgPIuo1Ky18ZHdmJ3/oiU6D
A+i7JNIUz+4zIsxDCiJIZ+bfUGpXfruxxuE81B1pYDEFOC6E3V86Nmt6V0ZiyuxSIfm8gBknrNpI
T8x30EeM+9Yjky8Hn1jsuEvT0r8EJeGonWhuylU3L+Lo9kinROcXg5VZ0cF36Gbd8UwCOz3hWl0J
8RMvbLPpu8Rv3JeklLy95BRF7Wkurkqnszj2MZvnvE659w2Z9+l33w48gw7WK9Keqvc4u/Fx8X3L
SzQm0nqTRFY9X9pWw5aV/HzlDRMT/mFVMl2dLeiLX8oZhtM0g4g4Sc+oABEJiYOLdMV1r6AZ3Rqt
jgt5ioUzrCKYx2NbDf2CDsQXcAh8+OV9RT2Sh0JTv5CPTameBw20tXBJmTPBt4V0TD8HGLrLvpEN
kc4xo/GLhdvOT57TE6Fd+9AlGEU8dryQxNjuSs+jcUJQt9J0yXhNIh6jHdBcN3FTnDrR9/ylchsu
faWLpzIGgOsNi8yf0f3D5g6Ibeoe+iHIn1nJoW+M3wE3bonxUj18UvAldrPiqR5xV29+KEn2ktH4
FWBsRB+26m/7xkcjdxnEtJp7GobpBb6ijA6Gwkx3rENM+0SlUEBbJfOfcIOrZAZW6TLTlNhrFSF0
5zHcKnuqRqJtlPOUXi8dAmySAyJfduxuyNojmAA9PmzWZ56jAmc30gslzhTVooXPyCku/lq0074r
baIsGenr8PDrUrtdjBdM7ok3yPx7bWgf0MohtNNWk/6Q8SqaRAxOTciMVlJ/xwKWiJboFu+p/efT
vq0W/4L26+ljalf2vTga963AFf8RzjmbHQp3XP/qgDrvXafi6dXoObAXFWzTu8v6TTQXZyxOQZvq
5sjGmxs8Vg3+2eaFXBikXeM/WYSV57rMu2vnz13w2KmhvxYVDcJAc74eTL9cxFbFl3kAYxiEVfCt
bqTp0WrUct8v22cQUAVVZ8dlQLqyi970h5DGx7cas+JsKGyeuUs0yGk9c/ayKHHXfGXWu8C6kXQ5
y36LH9qe5OC5c4jJHAVAGdp62sE8dYi7kqFJZ9x2E+vgpDrdH0TOEZX35dT9ZZ0coy4zfYgcuM3b
3u3y9q5ArOdGbgfnK9Z4OW8s+PKnfTpBJVU+VTd6HRovmVe0ZIhgY1s7qHzez5PF/2XhBAemqQT6
KNkmoVAP4vHSjC7IspiTwFsfF0g9ILsRxYwaOVm2puMkL0X81Mw25WRNDXM35V74sroFHb9lWetD
VWcCjMbojM/pDbW9lY65smysP8z+RBhpBH5gqEYmQDuJHrLpe3hcq5K+C3dcxwRaKTCOU9GDWOPM
gYmsuuMaSPPUceUlHqrnPpIiL6/sS2FtBWFfh/w/DH5c1AxvC//c+xh5JlnkVeWfdOSQecrzKbx5
8tmILOxVRI0Qfhpx6SN29OxDp4vJGoysvNjwxK4OeR2O3SMd4SMRGVLPmyrWB5kDj08MfUUqTYUk
KajFgMksxzBYzznBcSrZ8xhxwJA+ZGVshfMgZvdYeiXimWYr1R+65PoUV6H+FfQEdUEkCe8iR0tK
praqUTuJxIjm4qW/fPpGP/zSjJDeiFJdaZ6xWyEYu4PwoTl/DcL13gIZ5BuxAayLHx3Yj4vtfNc7
so+X9p3JZTzsuDogBwS5rv444xg+d+nmwFanJQxc3XNICLfl/M0eF733KUO+1Gtb7g0R5zrRdiHs
0DqmTTps20uHw/tclGv/PAxelb7mWKVP7YgpQ8YhZIwqSSGh7oOk38mJxU+HmnGQ/ZUumVorGgbC
uTbedzjXa/q7rpv0HouBe62uPeUxf2QhfW0kr/NQEGUzu4Es6tNomqGgF08+woHb5SJFr8W77gTo
kzEV4cHFKOLcM8o9DvOCfEZiuhAqffMDl4F4oLJFOsws+b+5t4NgXRAGwK7y4L/RExhhVI2UD3Xn
reIoCRO8relK4haBTZx620fsa8obw3xDAeObrSDUxMQUJZ3b2SdRuHl4yBoeHkkH4QtVhNPGA/3j
tt8ja6aPC8eWH3MHj3sXDoHmFwQskAw1ipesOWr0QxVADiqnV4ZgHT2wxCK7mKb37iPZL8WVvRwm
PnYNhv4unFpaS8I3svuJd1JwNsW66y+L18OEpFBkyPbiuUYFa+IHEgy0BMQDuy/r7kwcYfxNuKC6
s4rNBbu6BouutzhQe5lOzXQMu1yhGxT+IwEQdFLtd6hr2dLY8zwUUBY9U847tPT1wt/2Hr2mJkjL
t+jIq0KVdh9aamyPc+zqq+PZ23JD1X4ytrLQZgUCtV7mdgqQvVteoLRMWMpAi0t1AFZDEBDX4Tan
mqajA9bAlCsudpkH5GhR/ssBet9YqUH/byO26u+Iz3SUYdmOyVvKqSZ5TV1OFO8zu5M4I/hx1oDA
h7ZIWaDE7jJTR0CCPGVxroA3PTt+42cnY24tzNmdqVe5NO66D6tX+Me7dTAhkTNoa0ELqZRJEAiI
XVlfQZh7b60AecQSKr86EOzmICLkNHQnmm2t2kElKDkHmpFFZNUY07WBJ7LnrT0/cW7t+08f7Zk0
IWmb5hJxbIrOmz9l1211ll+hRT5eW2GIDsXpJ/gpb3i5icrzZ6fClZYa1m+TjKksv4oV6WLH5Lp9
uMRsuKIxfok0poxij1IbV+xLOg4k50IvP/dGyejoN8N0x0cE0MBw0P8DqJJ+yM216MsdMcCiygFv
mcoFW0Ays2TvcykHdVIYJZDuictllDfI02TUEwkdTektw6bn7YuHY46xw0DuZfgVtGpx4bFBz9lC
k/oUB+ms9149kciLNgGQwoLTtP6+G2lHnDaZ9//JcGxfBoIK226tfERILgXiABXJ05cycsNXVuik
CQXCcT/Uq3tw2qk98Hwp9quMCPAOxMuWd+jhXRJsoLcI2MXdK3SiTN9ppXV78ngBFKiw5bpd5gDK
xyFb6QLv8ZzkvTVYVw59mUvjaVhbvmpWROAZSydGDvYsHwwAxfiUkr+7Zgjl3w6UmU/Aru3AS2tK
KTBHRG8MHaSjmMTtsanBPTBr+A02UO4cQxuwrnkp/OlAi4qnzgxqzuzXdaNjAiWG0owV+UgYeOR3
19ChWPlzue8DPnSD3bAfszEyt91TC2y1hRdN5FCs59x0IsSx/lapnc99N4Ec4CQLAse/9aMakhB/
uREBiGPcD49MlBJwYeRXrzFhyT+zuwRcTwivu76uphM89uGBmAuOr53T7UBNoH3akF8uwSrBeC1b
RVp3bBD8MomjeeD3wtKdAUT0Tm9EWIuIGACqztAcpiHk9wqqfj4IKgufEBKb8N8qWit+OSs5Sjmw
UmDvrjkHcvrKZj+pqXuiiBRdrCvQj8ppiBmgMhHgfmWxJTK7Lcg19czG0dV/6xlnzixwnhhk4GGd
chRiEv5s04D70/eOc66Uy7miC+jxHx3qccOeDUpTQ+065JsNbBRwfCo3rjL+MpUXyIacTWPz2E+1
fUj5wu8JE1E8q1I34LrrKRrr1VBa6zL6JyoazJVJ0z/QE4n+2DGgqdpb30uI5vTpYbYC6xQmR0w7
0M6kOqkfvAcm8NofBVQtLCY41bsSUaU6B6qloFtqW/FciCjQ4yDXYc/eNy/PjiAdAQsw0czlTmEI
VO8uEwYk5JpvD38e1+E8ecpGB1fVLE0ZYUbHZ4O03IDmhdeLqoPVTkd2CuPOJeM9a0pDEtgKDnRQ
ZSdY/cJ9pn86Tg8jJZMno28LSqIZ0f9ZKEusn+SkT9QBs+0EpJH1RsgJROAjaq0diJBhSQqY3E/Z
Mlv+CPYfLBStfy6YZ2C86eTtfPjarNm0mFHASteS1N48yuJkWoDrxyYKHLZFuW3s3vebACNdu5Ik
fjo03Rk4nPhJgrX4tcQlRHRCcSRmeRe1H73DHCV4d+eE+wjr2dNcOxoighuc6M6iOwbYpnRi24W0
oizuyjEtv/K5Un+8yA9fqiwO5MPmmjm/Yyog3cjbfWGPHTICmiuy82MNjuY78qr8yfJ1vpBrHyh/
q6qI8Mgka3WTcPTd9AIdRnovioAyq3Dl0MNtQCMfANHQbEjCmSAMZkaFTQTfrul2E0fvG/dwSCdi
hxlH06VPHQ7r8XJM+QP/VgbEDVa6E2cHleXsjYl7KH/QMIc4Oq45Jz6qMOROfqiFDPspSknBHJRg
xQqUQrD8vm6fmrFjsenGJpqFFSAshOMVPw0XW89rn8zs8frJtp/2Xxh1C8ta1pCKcx1yQgMCPK5P
WUPSIFlA1TZJQyzqXoUoTo9LtrF+L/UaYqiq6bGZI63QsNOUXPvDFmXVi6PaSj2w0YZ4S8BFy/7g
GSqj3Jz10ACCv1ZelH6LhQQET+HQqrugIcf2ABbLbPtViA4ir62r5qqrQTxV8Pj3WJjpSwM47r0k
Z2x3QUoO7A4sdhYBVdp8LLuS/F+49ZSoktg4IxDK0iCZZcjZ869x5BdU3QqeKbn3oBPmjDU/P2VF
CpSe7H5zWLOyPQdjXTw0ixRnwEyr/MTBjwhbl5wcdEFYmUPd0A2vDhO9n6RTGkWXFfDmGZeLrZqg
l/y31R/T+InEBBNd21D/fWBJh8MmL+N4ezNRUrCss6kT6RK3u86O8I+FI0laJU4ayfCrcheveO9r
W4NX1uyXKuhoxZLzccPnxUJ3fY92V6fddyo+PBjIPUh5545x9Fim07K3uR0N8nyIAUJXL3wj9x+P
L0T2FaO6q3kMsHnaYFKASOteYj/YujuXmj0LSLWgMcC30pf/BEc7/8MzrcNyCUylGRLhxGKxec5A
ADW6IWZBVX+wPGmjlBExB8zwx/Une1RRJYIHB6A6edAms8FtHwqbQWBLIQ+x6XkHbEqSwYo9tjh0
alwfuFG6QxBYMEbVEu8rGZOJz8U4njYHMXHHjgFAQ7UXl+mRCEdwLVbO4zKW4b2h7UHTYvWyF/q8
LaEDtiGy9nMJHqpUhr9n9kHWPucFyivP0qFpcoYpRY1gl/YUhAEZk/WvaFiappoeSgUh/KAoR/X7
CYkdFIS7zvn9yAShT8YbULuLCeVr15Qei9C8xhmzUzF06r7sGwGuGmaa99FRyvrdBfygujd1cWxH
HoKUo63Nr93MUlzukfBABH5URyRcsV3YHwHezB2q4eqGggrkDLbufvQyMpdQeHwsjnpZ2R27zKF7
zgbFwE0ACnND25D3hiDvsP5Zo7J96/G2bujkGWQrD6GqRLNfWSSh/lVD3RQ/8R5EdibpUEAxxUck
QNKFbIfx3aDojxE7Q8SuDCCc7201mgi7XXUXnxMFDrVsrdmOPSkvbn32ed1HYmYBGEPwNvFZo+03
e+uAPY15/zPFkMqf1RyoRySirYRa20f9DU0qJIz5Lnf+mrnvXUI7qr9iavIkwyt07iu1LQdynxUt
UkXs2S2Gcw+idA9pqIEJQqq9IFra+PLDGQ2BsMk36jfggtvgNsMYLr5s7C6YlCuBt3FZOFCH3BpZ
2mDhwJ3hEQLts4p/ELQlDgbJi0fzESoU0dEO5VYdYjFv43kJJJSpCk35p1fWyCpoiiUyUTCn5J7M
dl+i/ED+6ohW7fnwDeXcNEaXYZNFwvGfm48exmsZF/nJTplpYbTNyBKtOzsN64X5nGyKIaL5e2QZ
+PDiuColMxmGOSFSy98Mc/eWgxnsCzfx8gKiyb0Cn63+R9J5LbfKpFH0iaiC7ibdKkvOlvMNZfv8
JmfoBp5+FjW3UzNzZAm6v7D32o+uMf6yqcmL+GWsH9whHR92hEwsM6YUakq4bqi9V85X732Idlxn
Iem6/IRxTEIKw+D0UzYhic+Y7OV947I5Z2gylTnhzXQ/CHhZqG2yWuUPsqx9PCxCTV9wScK7OEdO
uV9wn9iYNu35OCnqheNUWpEC29K07r6YM/utR17PQFEpcH4xsuDhxCvmQ45rkrREqoR8orwsrulv
W7I+X7oANTEGk9gUR6g4Jt+5WVmSwjVl1fNCp7x1TVLcd6zAp03oBO42QiICQAKpmo+G8Dgg29lD
jR7/48XHJGX1grrLwRwKx2oMonMzjVNwAubNvh0f2PLaLNpMR69UlnrOu4yFXYyWtdh6IVSXDeIu
jxk84WH1J27zhVe1j73wicwms2xpyZv3gA8+gb+wOdtKiomL5yURVtnEYgCqph40uQ765RON/fBN
e7DGTgwz6LhoginluwwPY9Rrh4XW7+ok5Dtu120CcUT4zbJ9ye50ZR2hLo8O0iGCZJOR8GOzTUmQ
kHNlEirK0dQ8NbGfIkSzvexQBfDgJ4eL7wlHkxZ3oVOoiypVSYiNz4LsjPK9kzeW40FgCmUgvjK4
FYGDfbtqcChYbtkcEr8NkvsC2XT2EcraO7cuOlCYVmNPwmqcOuZZD075GtRUe0UYj3uWOXlzk1f1
ku18D7LNDG5K2e8mqaefqKwhwvY1vNnFzPNzYbn+wIa5r//cVYVLQkrXiUd8BrI4UI5aSAQLH+aT
StJk3seR1dwWVDF3cBRYFIRSEc4jNYrJc1CO0d6PGFUVB7pPiq0hMIROdgNtJPr8RTGntUL7iXjX
1aw7y6JBUWUmdSI1Jr2UiO53YM2A1XpQvc868jx5iBAoIpgqedaR7IZjfY5J/TjJOlwn/KiQAHU5
1UuNQvs3lCRiCVRQt2nTd/8RBSEdpLca6kZs23dcoZqdZRu+2zgvoeq2CJN4upS50+jYLzWzyi0Q
kh4/Z82s+ZEFDYZBx7CIu4QJk8kXQghTdE4CEkr5NS8W6X4TBkmK88jmn7aBLO1J0WCnQSeEvpNy
vW5up9gGapoa7D4t0w2xDzySK4t8LP/ls7EudmWz1Whb5aI16yhGQ4uoS9YvJrymrCVum7rJX1MN
+T3gy4d75vJCaC+yyXyGzuS/ZL3F5hN4scS+6KJsXO0YqAWGwT9XrKDbpxbxPLJZvyv+gUrAPZGo
iTGotP31iJxZiQGxa36WsCMnOZ2Xn0T76tUKLcu/BeRYWXcMTFJeFlaAkoFHJc3etVHbvJpUBVxL
TFVWUJqebtjW+w0SEq7Dc5n6+hwz+/MOMxxha1dg0DhypSYxZ3s2PnAJt6yvY4Iyg6IkECVvnOzo
jwUB69DUiXbROTeDRQUE75EnyoK/GFY/DIfBkYb4MFA/9Ov0Kxn607KEDBFtDUwC+2Vx5sUcUJDJ
9twh/iQaJ5wjsSf4BsUhAgMuQYhnOGfiYgA237dEvLKXkdmvbRsSaJbJv5Es/6mgVYjUtxMxyrhu
8HZ12eKV42EgzzuOQjzeARRVItpDH8AN+KMK/y0eG0o2FmgsiByMUwfMI9OW0GzmlmZK9TWriI54
iBvMOk9FMlCUR/OckRiK6d0b7VE8QGVYxNHpyj45Lw5eDchaXvLSMIcGluN0bXJHlRHf6QSPC6xS
ygeO+4VssiYMq0f2xEv3AHcRDRaMvD64nTqfpV41l6281KzSeXZBMiLmsuJ23qtB1+3NMpNDjwjH
qrC6yRD/fMSWi/woT2KsHlqouNir0BjukBIPcgtBA61kaMei+muXoLr3uL6+ZNYHzxMplydlGc6l
PEHX7NgCML271OzmFTr/+4yMp+aAQiZ4GFynelvcLDf7RrfmyiTRT55DrC0+6TNVauvPeHHCGtxY
QJII8uOWmcYw4mDXionDX5DGpfpSNBl/pphxqXbZ5H/6tSDTG9VIgEO9IxRXFaN8kpXbufzVZlpe
qJDlemMxqylI8O0X/1TQWjWvZFPV3b9CB3H6Q2+R4nboiQ69BEuHB52VEDevz6ZvQTdbEDheBHEF
PcQvg7/GuOGbGyfwNFhvc+0jseC5YLXa6xfGgLyZ+wFTxL1rQbh5QHyIJHFT2jOb4jkN3HcvKNQT
GSF5fdJtMZ+lqlA9CFIXSCVBTUUAB27G3sCTasOoGTZ22s2XrHGDr6YFSfVbYcz4qTqOUdaYXtX9
GrcMm3vyvRN5hm7oVmjMYDuDq+FmwnuL5Lz5oqFr5384qup8h0tZ/Nc6wi0f/RX6YbMFkCgjq2io
jh0SIRzjwZopJv0ouGScvHeumXsPLIgvvrXQ3kmGEmWJ31TBXkYeT3k/NiSv+L5xkGvIbg9vgNar
nkI8NDAxlnOGFGr6aEfltZ/gN0RGnTPH+qsXrTHcyqn3jsDA9M88KU73BlawBSUxhcMQbCfmf/i5
6/yRMwIeTGcS9B49w/rW6+J974fhTUsFPoBEc0Bk4X4b1anMpzI5J5mI/1C4+9WOk1o8UrKOl7Be
/HXiHQ4/eVs2Hw1xBohd45g4UUEH2sMNODZB13xrMFD3LWKJ/hrYcXqsiI+bHwaJYRHxc2qzZkYZ
Cb6Kqif7YQpPZOFhzFCn4KuVQcX/DakQe7ajRIURDYBViNu1dM2/iHxGiMY1gsFxF2awtz85ufkn
FwqmiKlPpO5Zluq7mcpJXDrFOgXF02KzbzG2k9o7Fxj1Ww7yI2fslkGywHvi+1u+RueTYs8HzJIU
LSB6H4cxT/RkjQTgwBs2wO0Rp3zgachQ/lla6SfIoDz9G4HRprkd8QQ2u6qfQdS4Q9IfQ7KEGJXV
CIV2uBHTFH5Xjy9LBbpyHt1UExuRDcwC686lYSAzO7Cw3PadC9C1bwRJBXKpXFSwzfRvqCjHb7Mk
YPSruyy+nbBFfKck3Kh4H7O0Q5hmC7anEsrpdCxUBEqtL5bkiQ4d+VPf5ezB+ml6iiRkbbPF5mSf
GJ2yOyG11nzXQRcv17RSJTxYxBxH2bJ0YnvHwQPbLbJ3RrRze0q4dJEw80SXw1eVV95dhjOlYl1Y
p+5/us1KUlaTKKdhQ17KM7NiItvoCU9WXbyWKVxHNAlOmR1mkcf7QgAvJne0mYk07bKwgkiRR+Wv
jZfPeV/zvhouHJiFryM2hvw9QH3AQhT1bJRcoFiKK+s+gtnwhiINs/2wIYMJwqRSERsJhwDgYyU5
bBu6+fLWNxOO6xTN61Pp9H6/9Y3lPjL3jtJ9Tjqr9zuIZOQBgS3qDUdKG+wnMBhpd7U4RxQ2YsfC
CZleMHWJtZPhiGsBiRE+TDf1Nzamz2NVVM2ZqtJaTosILOuF51/1x2BM4nTd1jvx7SItoHuynFR7
0xsm+3cDT09L/EIfUgcqBrO7OE6HW57f5Q3sVl9wBzXIktsBmUnt2Q7LECdtf4i5GPNNK6ssx9WR
EFcbBkrqo+3CstrPo2OgomUzXgtJjw7IqJrP9WRn5OhkotiHSMAZm+HxODvSRWPgByNblFLgqCR7
L6r3nSTQiXVIdi3dBi1IJlVJHBNMEzqcOvlmjxVj5lU2UBKjEWkj3OS3BU2yRQopYU5ZblyWCNcW
t+i/chLd9Cmb6PNzj6nn3oe+Q2a4trHEFj6wg5BIluFtBZ9l1M68zfuOWifcSMkWlGeqFt0eLaje
YQGDSYbtAgwTo6V1DQ9DEuZXXS2kfHpB9cAIHr9/Sp7mFpwD0p/Zc+2U+YnArFUxJXAfZAJtcyNJ
rMPt0GtmKZE32/2epU3Kqom0QsuA1cWV9tdwIAFyJQ2jv8IYtNJnkjnt+MoKkYogdGC3n6g65uRV
Zqa++CH5qVsRJ5il6JzOJetEiDSRPrpklB6SXM0XlPnw4ICPnmZ8wM2mVRk7jcLRPmaa9XW2bXj2
R27E1LU3MfKDlrl7B6cF9chkfgK+yPmWGewCxc1xcLkhvq96lqwDj8R14dnNzwNyBJxxpJ1wLVhe
8BoUqfmGmSKbdwt/Bd6Gio8RM9O5EFbn32YMaP5oLyP0iV1fsI4fKvmWRSKSJ4bbRO3QL9Ok5rKL
H1GokIRUzobddGziO8ZFrMtIAvF3Lt6wDdNrgjkDrdTTUFkQJF1nwoGkGIvvObbcD2Qz1nOdCzSh
itzPnQOK5G4aoaEkUF5ZkZum/q7BdpFd3fUHei8cTMouxUkjbyC8B3j+XYDneQdOwrIhlqlUbZG4
EPrSdmLBl42neJs7hs0/qy+5Z8k713v+QH2d6XBf0MV79tHDBsnXZPKGqfiUEw7g+vmld1vfOtRN
5D94evDZac4x6kPUBWJ4S8Ky/jUOA2h8x12NMM/2opvUJ0dxw/ZBvEr26NV5KhfTrWSfPj1BQYgI
ieYGxCG3js82xNpV5DoJr3c+ah/g4TelqAofBsSi3XWKx9y/CcBYLi8BUVb9ZwdJ9FA1Iaza0Klz
tRMLxdXDwsB3Fzjd/CEEfs919/UH+hB1kt3Cq608dFbR2DVfqpwpNppq7N1t2mT5LfBkb3ySk2Rs
UlPhgMFybdSUttudMNvG4tx11Btj4LI2b2v+i5vCmruvxlqmD8vCjA7mqsWcRKIxoBHX42loq7O2
RMU0z+UjsoSbg/beDzRym6UtsjuHJHrrGTqGiAAkeeLExbGUMVJXJCx7pg7epw3m4gkPZw4ApQ6Z
Jy29oGlEXL0rKRpg6VjpeARhQHMPBTr/Lwl5SYNA5/G9Gapy+m6zAHnd5HmzD/1m7I/KGQt90AWk
4O2IHF9uKXrLz9YToFebGhe5KdxAbhjVqQeuCf9a0MKiO5EJFpAqyH+myW7v4HxPPY7uXj4CN852
ZcphvaecWK7KD/Pd3PlWdZQ4/PeVijCaRs6cYzmBzsLpZB9tKu7XxGBh38SeVp/DjCecbpifaaK5
3zkWTR8NpJW+2WQXXDE6NI9ov75Ro5ofePcJSTYoJEudF5cCpcxJAhhkAq+ajNmxcc++T3rxIV1t
zZvAHuxuC4vd3JCSGMr9YOU+854ytp+UCrzvvuXERviTdKeirHyAGKN4F0wUmBSNreB4GCLv5AmX
vbZa0T6oFPiUTIpJjCUs/gXn6vwDfdKCeOFGkhUfXhZhI6RGLZmGD5Oxq2vPx/4Eads9UqZSjykQ
QpjU7PSp0Mb9zjLRYA3wdXhHurc338Qy8fwj5ltcLJM1eUfiC4nXFRJ2lo9J5145FR0Y5cJekVEc
rZlMPnKEDM0o0sc7gdiechMQNJt0FGY6TEq2Vna87JQttbdDUpS+10mbvBW0/sDYiMxKmqK/Nk0K
SouiJn8f/eEj7QqXrytHz9D3srpzokh9EvlZvCZywhXpD1l68iZW+oua/zVJYAiqX9ynoumy/BTw
4u0lV9+w6VzhP7RVh+qGXKLxdrTpxvdm8EaMXB6cy1byrfrN8EERMu87jDIHUcfh9ON2JWGUFhyW
Qw1HINvEbcp2FME3+lgLjVzPr0XUSaijkzVVodhZg30NQmXu7bXTQjbC85sY0JRIi8MbUWbRMzF2
ZG42QbFTLL1YbZBxcukbmZ4Z0u9nlZtDmfgUW9jOu4xNXxNctG5HMCfqSU8JUDg11xdrTOO3WXtX
nFfWQcDsu7PRO5+qygkefQzmx6WoZ312asABnEUNTQMi6WrnSCkuKb8PVCOWB85GSaNYxIwOtYYq
qreZY/gCAo/flkVTwoqnS4P3mjXmclKoNJ4Ul9UpSyL7HfUD4RbIndmp+qBAvG4h+9JIFShayOEb
fWb/EmY1SqDCy95RY4pz5YImLkahJfp7cJGIu5NfFkXJPiXRaJNayOG8ns9VTfCtstFBMU1ntaul
hIyV+8aDy2uYCQvXzh+wNIw7nQThc8Kuib5epzGqMMtjYZ+pIiHJB6IXeorSPiHJMv/01EzfMnNK
atrhC7khOfKFmRCsluRhEwqGWC22npb1L0UDWc+EZfCOrFQYDBelT3KZgcwNv5c2dkQOMHT6lBPC
swVhJ25QU9CNBv40rivPzN4UxPRdfCw2fNQFiG6ZouKwBfUOKNRtrxlrK3jVG4eMjUf2UzCkGf5k
E1VTJ3LJcRh3pCX0zRkcQk8SzDj0j2G8nPiuw33TLqgBfYvtHzbbb4EyYNc52rpMqblgs2Zk2XhD
9hc4Sb+xBsHl1/OtLkCX8+syh0GwGz1DMgoUhB4TU7ulBy240IB0fcQ0vWvVNnbduhGiRkQk9UjI
RvBp9e5d4rb6BoRALC5h7HCoOpCt7+0RAf8ACWqLYx6qKaIaQszm4s6dVkM6kcf6J2ocvm+3wHsU
5oF3IEukcyBy8ERbjvVf1oIME+kMfBGHwYHhi2bjiBKsaKVfbYGKchEHfnnNa2JqAcUU4hwwcv4M
/La+mfwRWzo18Q/le/VblvVDsRoueXUjn/8xcUgb27GcL9MUDzXB7x8BePPNwEL0IQq88gAwnSxy
E4N63WZuqG2sNTWXeqp+KsspnriwpotLpdVsDKiezdiR/nNqJUU0FS50OemDECGYZ71CC26sNxnb
ZMoz0OUbDIcTowqbKSQfc2kZYLRzOl8Q9iC5TjJ8C2hC2l1S+IwQKHA31PXhO/HNmAjG2j+hAmJT
lBU4brOifemLno6TyKAe7ZG7YlQXk+5rz005ZP7/RpS6+MduKqz2ao6d+1YvscDKwOAIXToQ+lbC
6zJp9QOFZZAbHr9V79oOyWseReKepJfsWbE135GbGQAkpwmYti3iEH8v+yXJdkU5JvStccN2Fo7D
hqq9WyuL5HeKxHCl4f9sIhkd+wwSMi57KgQ2pCQTlO0Xe3iTUvg17Y3us0BtE5bY8AKY0n3NkHeS
rec2lb6xe/r+duz+MSKOdn0gDYCraWyeUwIKIVGF6ao+LxEA+dmKGx0hweMYFy+uNMTwuF1TfLWZ
kxwXxPfbrFNMt+Gd1WQ4181j3OnmmVaFs8TTjf5H0IfeNOOCkkBXJfOWxnWJx4uBqW8XoD/7fvGS
4bCqFba0lmarLQBC9dxGO6u0kHdMMSZEkdMAIWWtWGl49kVEDHg7bFo7tMT9vtZpi5WhxLlqZ7rb
etNIUERWB+2wT5eGUrZGXEVmV7MbgVhynMxvAOiQP0pjDdvehDhdzTvZ5y5r/BXegdgJHk78oQ02
U8h6IZ5fhMrJNGkw56zZPY4z3BSO9SJmdjdS6vzW9qX4YFCTfGrfbs7hEHr66BT5EWrkqj7K+X1w
i4vkMaqYiB18AZOxa/HsbMkjQxkTdYT0GPzYWdqeQb1Z55TtY320BmaESvvetcCkffWlm+xCnG8k
d4Vw0fxevBdtb39YINysY5Ha2c+oFYobbq3yN3d7c5cixgphvhPktRUM/Vf7OMU+wRwlJ8eY3leD
V9woE3TbVpMjmcOCwMoBkCcaPHrmGqNQGulerTJ26KXp2JzSLMAtkLLvIhlcIfSb/osndFH4JC/E
lCJDojpGUJV9MH3hHxvDp3JgfRrm5QWnAMHBgenfMyD1uFOmmfn6ksf9q87nlzhaa4SMN+1okHKj
A1buboYztPeGoDhjOYsfW/YOn1kk1zCO0me2vS4cxJRwfOJuouSCxX5k08BoI7BLsnfs5r4LoIFm
c96+GJgV2zzXstuiS3BWmWLyskr93vA9zOUlYvJBNRUnNWFBYF9vF+jqe/JR+h/82KFmoxVXHHBh
ihDM9eVM7yYsuW+Gafqt24wF5shf8eualCcrLaOt1Tjw/x1cOl+Nzs1NyYhGHimBApDdLMJxofGA
o7dNS4uxLrISWN2/ECmmd4Yo9jEoCNolCquXT2NQd8k5d9hpH/pFKSw8WOD0xsGg9SccxVU0oSXd
jYk9/OPxdapjycL+VWSpqb5srauHpVuaR6K160eD6oTerg0djP6ByVd6P1ibM2I2Re5UaAPwzeBz
ml0PpB0Tjyc6r3ymcVQdI4+GGxyNayZOvqxWsl5Umhs9mSn8GunzfHRSPeYNREvWdUF1O/9rU16B
xfehzzJyQiUyLgmww0Vn1U06B9y8/IBZVj75ZtSAOZYmv6TCT+Do1enPLBKHWxVptXsAUuMWj1gA
hNkbEGPv5NVRa2msb4fEq6oT3SES6Wys/AfHgOMLBpXR2BZLcE3i3AUyp9H6XW3mvynHBowbqolR
6nGP6qHaR4NjhbcIYIS3HYrS3aeZa+8NWdy4DWaYhoQoz+WBxjVhXodCRoYN5E3XI2RNcR0iwq/D
24VEYfs46En9x/K0vuRySOkAyftwEFALc8tbuGKQySY4QDLpf1PUmg+Mcoj4KUOlkAtHEmkmgAe2
kAHuIr3TnWYMZIMuiKgwJmc7KibrBzfwl08kN67e+GrxXnVfzNUutiuvfTADtlFi7DrEuMOmGFwQ
gm6XZistTtDpJTtMri15hjPu0zsJLK96YZtlzYhzVt/vl00TW38kCokBOoOGjQq2Cvp+/uuNwHDq
TlZJyUWwU78VPaOpFiFv3M9negU+Jg6p7ArhJGlIa7GVw6djKYqzMVG5B1sK/OoabV1FTzLOkzjb
oa1KppbSlil0euJoIIuWMamM5XOIsAKzMPLI5BW2Yha9ReWow0+DZ364aIOaH/tKbWl02hpCXW24
jUgyFEckAoM5JbyrWcmiJ9EWrI46stM7EUXSBlgN6wnCW0A0RH7O49SfCLpaFptUX6iQExsAskML
Sjj+owzRuedgZKfciCO8YLQhOv1jJWl7/5kCLIqBu5BmqkHUUXimfU6KqI0QWdAf5y6IPHgw3YH5
MmhwLp7lGW1IuNpXyMp8DjPb6k9tBE6IbBWukw1NmIPZrrHDXem11TMXFi8LFlnmYskUM0VGI91/
5vG0LqcKoe/ocCMw64AwqMAwmKjN0LltfhpLswwHHaryk4wNuzxbOeEFDnagcScyO89OdNOkK3qz
WbJ72HeZf5xbXwbnCfZahKKzouYEMiMuWo70KJB72D65dK9XcD3QIDeWaobhhjB4JjhI8+sK7laQ
Ts/YmhAOV9qjhRbc7ON9Pky+eyq7KjSHwEqXdhdOtf4UYoTZu6FgmtQt3Ys59fgiUeMXnd9duxXe
UTtrmCOSV4fGeRUCE80YpQw9kTb0W2we8XBw4Ht91emIQkSBbOSuKV3x6CfuvHK0BtRNvUegyhlt
WDCfu0Z6ycERpihv+Se9ltDRFj0ux4FH6Kk1vHXW7D+hf9Lmheii/sHzteKPIp0GbomU7bHqSwno
LmQi44iWht9FXUZBW9iGsz2pXykWqvF3hAP0S3odZijBhjzATYZ1/w6dQvfeFEkD7paJ+1NljcNf
qLCHnHC7omgtUJTeM0eU2YNqBYWPDKY9j13yjbnC788W09WN18TZQ8ZxUBy1KZL8UJGL9+N5xOfs
UoyIJF8wuoxPOay3BANoyueESVzeABHzSLCyRKp2S96I+Y+h/PjcxW09HsO5C36gyNm4qclYZMwo
B2poD9aGvUtirz7XKqv/9bBGmCvZFrl1/WLsG5tV2xdO0ul5nhrrjdeWUCgkQwSfBWM2+ufejZx7
Q9eiDpWj85uEXRuaZNNw1PPLZ+qg2pw1ccfAAMcGhn+2GG0W3hXQ2axdjCuDVpETyLkxxVK/YdDx
mPzTKCGqdkSKoWXyHfo24UmaJILbunvSETKfZKcG9UjhifY7Ipjj1nW96DK6mMi5sE0OBsepcRN6
sLNR4JBF/7LEuDr4/8AEQphoXINcGh3/lowFrFKeBU1wNegkmhFe4ZU7xG1u/lbCSjenchzLH6uY
NFNaZrM8s+nk4B6CV/SjMiyqOOidyH+Ba55f+UUrFgMdwdhEgfgfjksPd2IIKBAi9RrtcVoF46Gr
Gtc6BPTA9XGRDNl3GFPoPqWt1HToGsO8kCcGf1+P2/szXUzU3BQuxOALGtgk/td1SZntrcEM8d4y
bVucI4CNKfRYstlwWkzOFfg5PG6Phd+a+EmhNuIBfPK7sWUg4kQsCYqCknBj+DLBhzagx7nlzPCU
IeK6saFwpkeHW/GbeEV6Zpa43jNVCZBTXayfeBht5hWVVZGS42YFfngzhqwwApvKQRbZhLS4dDi3
9dII/4jNBZozJyW+4p6T9wkjQfnh1C6puDy9+AliDTJpR4AYdDauRCIjWg6is47TNH7pZkbP+xGk
1rhlfCAfU2Bi9a7lb3iJNcSu3SRVvAUn69xZQ2pjTYmX/LYeKkqvnqFr+dm5Vte9Mk6tbq1hMTH2
LdOkF9o+tW8xapBzLtdnj51YNYEFhR2pUOPfMpGzL07MqeEkkf52yqDAR1MszD4dLHSshGaYmOsz
F1fnlqUhEhpSzxwUlFh8s11lRPcKRMyb/4moJCRkUzqM8L4zqdEqUHpK70RBqL1N39mEuefwmZPn
Ia/4NvLZMYQiKW8KgfOETJKmqQ77/Wzw8m8cSKhmW1ilno+2saLsqNMgkMfBYhwmWp6dTWPa4Sdw
WHIfPLLVbx2UOc13wzw5R9UQd8OZ6bgV3zakjXpHqTPPo4IqwMcYhgvPxSQDJE4dJTfO0gxSn4dp
iLATVm9QTpjJOnzVno6NfWItMKRfrHnH9k55OM1PQqjafc4YNtsbuxub5VTUPdFjsjaVe5rtLgvO
3BaGgXi6gk6HmH4YCo1gaSptMOtbu2n8lwpXJDFUMKLi70GPVXOJuf3/CG9hT8OP3V2tDgnnrocP
styruLL/ECZPD2NsAE03KUwXfA+O/Ti3FranycCLuXS18P8QM7Cq85Sd+lsf7WNwIYFk8b9aiKK7
MUAHNUA2pHooi/Te75S295qb2KIvwgvnoOrdzkXiX5YgJC2Z0ooJXNYlgP7gwO9KUic5DPoycg6Z
zdLzKuGvnQtgOJQPpvqdfDTRG90NCEm0C+N578QVo4FBjUATq6IdHjqIIVSUpaYkTtvUfeFviq6T
a4OK484ObdBzERlPWRDU41OKXvCcLaz6V6aafY/7PbmtW+fDbtn37gaYjg+LmSCuEJHXblzwLfu2
thfc+Ja8BIAHYw5qD6F7FUTOO3bUIXuaR9uFV8UcfCs4d1mDWOLBhytkY3wuPQZhtfXoIEG/zZin
5tuSQd+hsTJyCtcsiK5CubUvGJOf0UwkMEamMjyiHWO5L8Os/FhKjb21lCRJHY2erPy2myVqJe0A
EBvakO9CR9Hi7IGntQ17rmgpcuSxC26kOhP/5S2WqKScuJHqulqrqeBzpcTc8xnae4htQEIk69YG
vVORi01qatBmVTl/ebLsgPEuGFVsvCkXJeRLzKh7H5XBCrHSzgX5FLyGugw/IMf8g3KkQLNq84jo
kPc/GxdeAua27sNEE/UMSnjiwGOiekD5GL8N1qCOecBjmJs5IfuiTB24+gltgNvI4g6IAYKnORz+
a9whv1SN7bF2zdFr7sM0L29DEeWnvsi8tzoouAPZZmM76qAHb0yLYRzJYJBkG+4Ef5+6aJNBDkXh
ph1CAUMN/9AxGcmsRgiObW5YOoLCc1P7d6mDxRmYBgo2jVeGTQp8EqmWvRspblKIBvdpnngPCeq3
28AhfojpNNwin5Epgsum/RmpNsYdddv8ohcJAIlKPFTfNeNVScnLH7adpGA0VXNZMChrjgWPgH1A
uB7VfHstd8fct7B3qiafuv0gxnQ6s861o50uygEYLZUFNhjejSuvNSmMjJbz5qD9ZLR3vmqb/Duf
NXsE15o4cjM4XPAESpILX1LkUYhuGg2qDIG0l4DtIAcOAgESsjPgXpch9WTXqj04Dq/fjuajnD96
u0mqrbP0QfcwWfFgbpm14OvwMOwpnv0QecMmjnCkHmNrZV9yEsCrahikyG0hDLIAhj4hWkpbhUfV
6GLl2pL8w/USu/fAKdY12pD8F8YYykAHNPMaCsQJQjgimnmAHyIioeTA+pz8W0QTJdyykGg0eu6R
I1lWtiZEj6EZIXd9iVBGz57PH+/Qfa5zZDRL2zQp25nbqHRGxlcA0JCZo5reVSL2r3C02KTxz2fv
bVVznM1B2HzJiDXfFuJRyA2Chbd57rHZ8vNOJHbuJwS82L1wI+NKxS4LNCTw+/GA5lJd4ZCFrOaQ
b8SI/bImPSY5Jc+eM5sVZTYkYQBFN0Je73Mf8ZqT1QzpM9EGNGMCNGinKqHmE9Ygo7ddNQ3yiEVV
hEcJ3Ohch6BdUHckWjM6advsFnNE2x6HnB3L3ukbEipCr28ApARW/6DGNTMjIJ/+rbQa5HwDrpHn
VuXwZiEMog3OdJDOnCSNbR+JlmGSyJNEFG1KULG86YhcFDi5qi75hdcBmrkK5ujLBmCG5mRo03YH
EqNg+ySj7sUmq/B3mXug2mQ9cd+j2q1p8H3lrJ9NB/7bEg9Yf6g6Cwx1HWTcSzv3KeGC5PLJQz0v
ZAjRiig6JkHlxutKRN0B7uSw7JDF0iKiUaYMJPRXLztY3gJcHzqP6dTAtfgT/LBfFWPf4K6aM2u6
4dDEHU1SnMJvR4P1xOuNndWfuoCdVUgEDBVBmFqE13grHgDlwlOI4BkYXcReh+fJzs+mBYS11f0c
flqRsMTWz1bLEHLWyoV3OneCVUPffKIxBdFGhWAfRloKwnEEagRir7twOCiETqg+ZTDXKDDGPmDe
RD+zH2oFqUkUQKI2Y1CA0NCtSPKbnuGIy+C7dtMTGzfLPrvCQ8ano6aEcah1EOynZuARgh7jjVtW
XLVkb1P2z26GTn41jxobTB6HH2eKRFlcZRXtrUONH+xYZ3HiFI5DsE6MzfF/HJ3XcqxIFkW/iAgS
SMxrGcrJlEpeL4SkvsKbxCTm62cxT9MxEX1bt0QlJ/fZe20XJjU1uXs+hzoHTBM1zgnzih0/Oz7+
ukdW7R2lG7KW06cUdq1C2J/WcMgL3wq2mEdcyV4WTxaFXH73nfAi6XaQArxVcqV8b5tgPn6e0oK+
SCJ8vTzErjHKPUN4a7+mIPvNF8GVy4Aa7aUBCQaezx1GlCK/G/ACAkJiED7nrtH+Tna/4s3LqTow
CMbPg0dqZN/Uglg5eJrJvzNdkfolnGpdgGmQupr37lTDoPUwBbKc71erKhOp+weHmGUek4P0z3Np
RX+THDJ6qgo7/Z0T0dyVdFojpQB54fe+OEVErSieSixBAV6glq0qSxYIY5948eoOGdeCdkTSFc9a
EhsGoAwv/UYz0BqltsGsFCn3XMb4s0hVNPMz/5/3FOC+bfaLjZ0uTBCirS2Z+u6HRexk7BhVlNwN
RtINj8i2ecImva9gsopRcpvscCXdW7Ffyg8jIslzmvMMgcdpNeXvwCGHfDtF2XCnRwL+uxnbSbVH
YmrUNibod8MTwe03a2HzGYl03opZzpcWo34HVbbxrtCbqauhj0P1VEDaIwdty7IFiBbeQiCUQ3Kk
waD7M4c6+zG6lFl47PBSnizyxeIoeVu/zJAs/6AURepaWeRkN41VLg8DQ8xj22XyoYob1hERhyks
m7E2nuK5qY27slPFd0Jr/D+njykFUw0OWYSBhqoGakGdHUx/F1+e7iiZDFoDnpo27Z/VQcjX1Uiz
B5eF4n/AjcQvRvXq6sczDrWMrN8BtxMQWzO2aRVjYQUDrqV/hOhfuiK1As8dWKPZOfOaIwTDLCFQ
+50ylz7bMjo7T4UCer7PKxfbWmM4rDbbBrjXMyhNq9m1OA5/GpN7OeUUZvMmKCLzthRmpF2YWOot
54j/z/LR48CgJd4XSWxKvKTIYsLiJFbhkKR47IgLa9PbeXOSsFklldA3ZfAdqbRFRoGvtNgzU53i
h1Rsa8K0cd0H1+icVwCZt7yeX6AwXos0m67GNNPp0E7iDnsZtJ82iR9JzM4PLU9VCvF6yk8FhtyT
a2lcF7iWk1OnOzfkRZMfMWWrZ4p/5hsL/WXPJY/2yskzvjAymhfqezmircHdNx1VXhnoqVD43fwe
u/3LWDkj1oUs29qJ7V0mIkT3btXhf85941z5k7kzO/m58KzsI9k/K5A1uwrqHvYECu8w81TsZxEf
WckqwjSBl+gPAgvv7Oz934LI05PRwypgxE+PCY5KGqGL4KtxgSXFQrM7a9BvN1FdFBysQxfOgeN+
SbBK70ZSrRSrwSqvlfDMe3tMoi2Orq/Ip7MGVqTXYF1tYECghqg7Yk8vCy99cnk+TKbAaHeENjLK
Dqf0tzZBy83zYJxzWlSeygxGg1m08xX/IKUZrUHRkO+3F/zY5SXPh+ynaWLwH1mZHVuqAh8NPSzv
Lt/LHTdZj6SQXL64tc8nXqFEHBKYo+9TSnYRaV/+8xqzv0BVWkmXbfSbMczvYn9pL4Hy1Z1FKonI
fFcd8XENbwMuMXa7nXoMlMcFuwUVaZhe/9LSIAdIg+QJcJ2Zv1f1w8MYbPu2tF5NTORbX7rWCTS3
fXR0b79FWez+G8i6HVqL0iBcCOJqiS5/lTJTH7b0ueJbtXhBUq/ObiazA/Vh6rAok2ADOem9ARTF
bVR2EGXzj06Wag9IAh2vQJW4aA0uPKpxSEttOwi+uLgOEeQEYjBOR2sPrUeHucAky7SCPczGibbT
eS7uC6XTN6hABaZpZkdsJUM4CLc/Srca7+G5QvkdXDQAKorQEgMERlJ+rC9QTk7wD2a8L9nos+WZ
/A0Tc3Dl5eKWkK5n72F0/OeBhMl9nizKZcvcumf62+NPfLk3ciTNpz2QxwmSAbtsPZ2obYre6jwI
DXS0T8mN6DJ3pXWo8UQQMUWwJUfXHXmAruSFP9KO97MojOGPOCCpVa6NhTN1V465T69a0vdcOuMO
Mi1qlAUFqqJ5EW5zh8COzPU2pQDtk4oUEBcAebAcxbkAXpC8qt159jaiVOlWAJLSoDTKvaiD4ghM
WF2pJCMRWo7eaSEjFBaiPxG6MzGONEG2ow+ce1vfydcZW8gnv4qRIgbjuSGi92nk3BrwT1R39MVR
XuNgq4HgNxAqqiiBPjZW4hwlSDaKv8EUsmeuUG7icfktRTITAeh1uAhFnGoc3oVh4h6nZNZlIRvD
RojGAamSuwBvuDGdn11Kw2nGNeJ3t1XRdqbJ7yXXCT2hi1TeDxyU8TG3WURuqhaf8J5sHKI8VlHr
J+46uXMhOomNbPqMEoDYbr6WpnxKGglYoHPvFKRR3DYlxRn8GTnZMWVu6W3t37Ok0s/8TtwNr2zv
IMi9ozFL/Z/pmMGHN+KFTCYg+ErJ0tkvMab+GI4Y0F98M7tqicWLPSvCHNIi7GlVtKFSkX0TWY0b
O8vSZcHL6WWvXEOag2+V065YChh5GM6bkxuDMC8aDAtOjQjrYmRQkDEfC2myEe3q5dOcqAeZIoz5
7AutCxvafg8HkSPLwnPhwV8/qSj4GCWs/54L1C2N/fQP3RMLRZMiAZh5nYVe6no7kgZkPhgLI2TX
pv+xPHRrhl5qbxDnKfZRHsi/2sZt1DGrEhIQBEapHcIH0SzAe5U6+wnWm9wNuP4hfm/bKFDHeCz/
fyclm8G16D0dTP1B3I/xnZ1VfeY0Tr6K2LUubav/mRqDAoS0r9QR9kVZFGaP9AWEEdi5regtDeOj
ih/YYhEJtVmb7zBskewvzDk0+756ILMCgCJv2aV0CbnROnMrRWSa7RyAPfXdZ5lzn/k6ehRyynAJ
GsnWHOQbHNj4DQ2GLTSmt0fDKNLPEXXhaRIticISarwCRHlPG8EjZQb2tdCeOLTzlF5tQ+h3q8CP
2+ei9xgVnDxcC77vJqPVhyCA2MssaJP7AirxQMCEBLA76C0yT/1SOyaG2HxU+zqIrC1kJx0iubnX
lO8EA3NCOyKubVJ0i9f95REYMJw+o31jQRMRJdfiqNAGd1bRR7el8IE1xJTmYVWM7rVH6zA3akqT
8HrZ32TBiNdMU8ek6AycVqQ0L3BW4N5g1JjegKnV8c4NuHRupMm2rY9t526e0+aeFCPrfBFbuwXd
/cGIG3EHZ7K7TJOvzmQq1LvXcod0haf2iMHzVxsnT8AiMdPG/hU27pfpyAYrKnrdprSI6rhJZd0i
wBdhL+fuYlsNbx9eg6HrDvZJzMVtDQnv6beCWZ9bBuuTfjzMAR/I6BWD2jZjzOXMl12w0ZjAHlNi
lWeNxeHZk7147fvWhSNv6q7fR6Q++03lcge+8Epyj35XmSemd3Gc5lZRn8EN/8S1yWTsqK1Pd7Gj
U07W/6wWbj8Bm4ZdG7l6P+DpEDiV2/Zprsv+WKXT9E5mvzr6fQXWjQ/WgzHITvR5Us1yH7Rs1c3J
SC5tUNsvmeXz0/pdFqAs8QtekRrDo9HmxjY3kpcphXZIkYCFeRdikrMdTSojSGxVSC8G9mwif+z1
HdRIuKxO8q26qN6JMYo+tNk/ABCTT1a6ksxKL4ouducmj0U9lK/VIu3zNNFITgzFehD1QjCVWwwV
ifWOfp3yGzuAs+MuT0ZnIeDN9lGnnOw1FRjGEN2o/GC7CPv4h1pu5xu4y2HkErs6ELr8i9MY0AeG
xxBOQTCRrRfd1o975qRsLGnVKTTbzqqMWPfjLDxlqTZesWOoB6mMrGXqrluC2lFbbkbHtSGZpxZJ
TJ6jbFtlwp4xYvKOiRRTgr249W+S6P4gp9576yed/uIXxnAB4msniZf/zZXAF8AJ0m56OoUPqWe/
9yOR100wy3HckUEvbugmOehwaRrPFvmUz6HSGsuENKLQrWX0kI4u1eAz94Y9DchvSa96KjVc54rh
CRIZ53nO/DdVtAg4hDMyKjgI67Cy+YgoWnjhjoo5zu7jHXZFP2xLaRziUoi/IBvBfqzsdZoCEib1
SL44dMATDbLUM37mFtpgNO+RDpCtyqmnMpgiH/aIxcAcO7Y3IjTLE3A1g+v+7CH1FYU+pZCImO9m
j66Hxt9RPxhh6YyHb2mXZljbTXWrUzdIeZ+YyS4WgltH7FOHUEc1w0KbJgCaA/dEF3bwoLK+/e55
Md2Nhee9EswadnPcsyXgJi6pgbJ5GlS75MEGdbneRsjZ33lDxTy7qelOoC4fUwIntyyhSHGX9/S3
4UcLxithyySkJpPFW272166BzmDlSfrbWDa+KGNYK7Yi54KBL3tYgolqy9lw3ircsLu6L4cwDgQd
dgki5jsWj/aVZWV0su0yepvV8FDXS3/uM4D+FdU4PzFX6T3ZD06RubM2ScaRATlFwN7x6YoWudGf
MUt2/7xODyH/XvRi+CYXZCUppxvg7J8tJgns7jRKpLE337mRmE5VzGt8fa4dREmrf0gZkxoqZlc8
ly7/G+dqeKhA+t1LSagM+yeEdXMieViU2S8eAA77NDFWvK5W38NE1SwS33mCnrUB/xz/Q9vKH7kV
NJ/zpOmvUVpUr4u23sjYoWd0NBRum57ZO2i84TGAfJyvgfHqotsUOD2d7desjMpnWejhVcE4O/I3
X84En6InxzPGZ6vR6oHnddrJ3OePsVqGxDanH9OViXfPBqzqdrGsxRuGXG6gPXn15+r/eTfiV91t
8mN97kGSdGdKFYcjTTTlfQshdOOOXL82gHN7+GRFZXAep/FnLgdOFIJq7qaIpyJMx5ibJ2rxm+xa
zoggY4ULv/WWA/U80FDmw4wyV0DyMjbJjvuiVUK2Y2xzo6Kft46qcScPJYBx4SE257HyPpsOlXuT
gQJ6ok8yelrAPJ/oJppuNXb6jZ5S95xiGEww2o/mKWEF/s9WWXYHiLp+QHydQ4zjwRNdFdEzxA7G
xYX/bNqZ87ZHiGYPXfv72GmxCZq5DbB1LtFCuQS8wxMzGZjS6gK7hCmKp8D18SxG+mlC5fxopJ5f
6Pgud3VhLX/xultpqM/6x5YRRnozy2fQC8AnugSqjw8vdbduGq5ZMo7haC3cjRy8aSqe7AMUtO6i
lQHFQc2aXS4Uh03raZrdGwUt3ovGF3fMosvitS7hSHuqX0raTeBUsE3DRRsDs9uCFTEBxUUVROC4
q0cc4W3COpqHCP1O0uJiWQcfcYy8hBgfuIQyubD8fDIsG3IUifJgm6vIBdBXOn/NxK2cbGhT3HHk
BSiZtc8MP0w2N1f8JKGToshOrJUIroJCUcWYhIRC6mOpbT8NByWakOQTiCNmgVcnC0iJWia5HyJL
16jzMJZgij8RubJPJgfcO2lE4zwPuroB25IA6mXyZyxefCWBSvo2N/13LLjOV98kb6OfWCcLOOd2
9GFC9KPK/yhGrx6TNmH3EhMV2fh5idVQL8GPJQv3ZPTrcFVbzWtMOho7gC77EI4kCwO6H84L4jKw
s6B4yCSzwDbOWBXpQQznQHXypvhw2YkoAz440+HBBwhyJDKVLStSsTnaa1sbNCLz0BBJeusHSzzA
/hTneJyNfVNizamgwqMcd1VozmRnEpZ2HwGy+0euMmtf9vP4H+MHjINiKmhwt7ydTy8XRmfaD+Md
SnG9H3Fzeagubf9MfykxXs+uP82qM9ZhVJ5miCbv0wAYB/8kpjTaJF4Xbj8ckFwZnpTf549zs0hO
RBo+fGWKR9G5dGnrsnqnt7La9ZHzH7ivjoYOCK9d2Rnfxkg30GTr9OiBVltDDNVnN1nsM9a2jqhM
XKQ8mfzkGGHYjFTWxaX0ko/XTgEUkMADYhJ7EN5gelyjBAfZBoqme4q1a8M4qrKnlUe20QmtW+7I
VzQTDcwRYmcdZQBW4V8JlfcvZLjb+4oLL52nediM2JoH+0hJghcGRMH2OJDjW03U7NXSYwRQY2H7
kQWaCMrqv638+sMsoaXOvW0cc6ebHsusoS+AR+9IZK8982VJaIphebKBdyj+SmJaO+WhMVmZY8Li
Crip4Iv8DKpWMEax+516+tXKJg8WfvycMpkA5z3G4ehNcw0NNhDq3gmaEFM3SPB8RlGjHwiCj09L
EveniumgImZMBYvjEte3gZTgmoaXwSJr9Pe0XSzhULrFIQ2i8VUyAF0oFy9vYm1zgXHiYCNmYe5u
FzHDzbFJFmR7XkAOOaxcRE8ti7e7BMTPp1/I5mrUJlk3rbp2a5qSCG4DNHbnLuy/uoFkc1VDLb+4
mOlFaBl4GTYAn5ajUEtyHBoI1Mw/zod2rdneSqstX+DO8TTqJDMeWqroiO5MqWS10aXDL4gSYeG7
cxN+iRgd922dYpEKJpdekTWgEzpY0N6rtUTgCTVfuHvQe9YZMx8LNjT+UtKzKKUZ7NO5G15Y5KLp
9aXHajXNaMf7IRE6PrFeiEWY1CMVGiPWnuliJx2GaToC4+yKrcmirYqb46/tCtPelgVbKuhIJms6
Wj0wQM7j4OG5Nz3t40xI8A6IfJLkTWf+zA0EQKsKddqSaJmz0iYTmI/QJtk7kHBIaZCfIwqdsIEH
XLz7ZTLudbEifKz1nMaLTysW+/r8OQ+cHqVQpCWrr1xnCWVHCTaRMmjjpxGz1w1OFf6TJDeIm4+V
sYfLyIXKs+3q2OCcYd4rKr/D/ihatqcBKKpTaYiVTuoFyz9yIcSy/KUfz61exHKGFNq8gLkGt9fi
BQBQUa9zbeaJyL+C0OUpJ6TG6OEk8JxAwOUGzBo5Ek8NuLmiK1ZERS8WOWJCOWlfUhjF9F8cNYdc
wvca5BoB2waoHvx78zC6HfmfrMo/RjzADNlkEt3V8k0Dn66b4LKkLb+X1OSoHY314IZzaCFLYo7A
oIy84JUBK2XtJNBUlAE/ZD/Nvvkv7ww6ZoiimZcU7IJ4NDl+g4NVjtoPu3QW0AdLKc8jv0jvgSBU
wzHSCLqrTcMzLrPQZbS3XFGVuxb8THMpReAdKcAz1WnMCxiD3pSK75Udy11Ct/WfLUcvLF06RjYZ
65sXNtvdQscPZIpQUVg3XlJhOn+mHrgWFonf3APacB4pv/HeY5qzkAfQmF+6iAvoXuDspkkZFNxB
ljXAoKCAeZCOxicoWfME/VcjYltl7Yd4WoW/90r21TskRQwvFEgdRl6szxZa9q/R5680M4PIiQN0
angBBEYc6DR6/gbcfMbTjOU9yq0Z17KanqHZ+BeuiwxvMbLHO9kEmjECSMQYU2kWzfU+AHW6KSz7
nVs54o0ujQP3luAtbae/2c7SkFIaLtLuwN7CKYOjIsVArwEpEjYLffKErYW2WwweyT97wDbDlwEs
uPszc/q/A846S47mzUS7eW2PV3NkIS4J4IPeu5JBvflrGjRgIifW/O52EmvoNLbUyEMd3pfY2HZi
cElFQpSk4TK2QgxqZIjdJjtaXVfw5vWHg0UPJdBPl+kXI+K16VlvbCM60MBDzGNIjOcD/+h4z07A
vGRx451M6YsPp++jMxRCqsN8I6g/l0YF97lerWiR81IMzGaDGaT/zYgmB5MIO7FlcC41pwT9ZVnv
6I2V+3f+ZE33Ap7jtqhNFy4rAUEsI8mLYh8pN06P/RbC5A3pXrwhtvr3aKH1bxwJffXr7jdqo3vQ
TuBBMcj4F68QzaPhAk3cYPVajrxgGgK98W2yhP+UwNYFxQWbolyb08a2KaEWLA5EkAKgGAju99Jv
/wJsCyHwoOhrBlX1L6L+HNVBO1cJMjLMo2ba2L5xZNnISqH0ef+bZJ/uBleQ6HM73kFpVb/Ghnwa
wImcBPyasKWa8wFwRs62miOKNeIxzgntdEFkhJVF/UnGMqDdTSD77ystywttfeib/o0VbIp1RbkX
GMwRWePETLbOMj6LpZidjd9Chy5GumMrTpw9aj37HIyQB/w7XL5ZDaIlDRg+Z/nZEjrZ9IP95rO6
Y6hi1wsd4NFrgujBmKz7jGlvMxBpD4FR8VF1Rb+bF0+H8xQ0O1T2ar9w79gOsmt+wCT2IW7hPuwc
5z2ZSZvWqIvchcB2Mk/viCqtjGDPv8O6657lqne0gm6yNsLOqFtC5ZYOXooYLh/NzVB33J+FdCnI
TF3ZFw+f+qlKEvcdx8FFLvjwRZumlFJL9OpBfM6z/s9S+X0HYqJT2rKRSEx1saMyO9iee8IM7Oxc
X9boZVFyxPld7GPG241fyzms+9a6sk7xLzKdL4AL0fG5JgAtchitlr1OnPmCjfUrEYPHPNCCHscM
HmIp+87guGwxcWYsXQeQHLSnre7NmNztYsXjdTDRqYokIHsRmWe6TjBNTY23aydHEGG0Z0dtvKRS
nwJLdziqGvayGjFlXyhF9dyt9ng38M0AeSvEZvJxSLM8kwe4U9aTWq0jZeyW+2AunH2ngXuMK4uQ
4wmTelu7DwprLXZ/kexMKoiRLKmGh6yxE4TMCRtY/ZGLAM6/UehNoot/pc3jw33OuLUMlWffbLsj
wJxx2/ppfRfZ/SusEOc5bm1kvAwHqabltYvsQ+PZ048wZYlq7N95qIvcY8EyQRBpQ7h2gMvIQh4h
S+UPHWSeQ9MbPxo09CYfsx4PNlEW33U7ekg4io5e2no/lDliwsmLsb5wFPNX0Oz2ikDoh7lJ7smD
U+0uTW5h/lzVe9uZo1PhGUgHDOLpOakGxCJnZKbwTMF6iIxIOa4kvihTVAbTA+EQY6atPBOUSxru
J6H5vsf3V0hwJZ4YQivA7bqBn9aTzxXpg4LqFALvUjsVNOlrIowfUPjDePZTAzAp4fM/3NzmUymg
gh+IVNTY0lN61Y1qkuHS0heMKI3Ex5jOe7C2hwvEIOOYeUNzpekm+0QdwX6WKofPEi0zbeb6StGG
d2fZOgzmX6dOHRS3lgv+CnGD87HsOr8mBeq6lnvSASJQZg751S9suQl8y7jxusEXNH4rfE3ZYUJ8
/XTs3v1PDz7WJBHP81ZncWedWK1jqUk/h86JHl3eShc02xCvhn9PiORO2h7NtlnlxMOOfcx7pck5
8IYFAdZz60hpVCqnApd7PZDQ5dlnAflf2jET+oHKd/xDcDaTpZkvYqni99SgKtyPLG+Lf96ndcn9
nu35nxq1flIJcqsD62VDW9mP6XOxqJPlzs9j+1E1WOnMuLxTpWrZOFs53vDc3JdUIm2XxedlJqXf
hIyj/isrd8IyxeDM7G8H45BZLW8l5QV3/uphGFLatKmtWi+psSkuzdTyAmxk+cLuioZfvtaTY9Zg
UZL8ldsaBxLbTJKCHP8O4oaXSfZ3DpmH0nvEIvEYr2MjCL7iPl8Gdbar3grJPNTPtKFHdIvTd7Wz
zEnv3Jj8asm49oVdjYL4oX9tDTyHZeW7lCbWMKkaj1nKZIOvghXmgoZwm4Q+m8P07qs4DHocbBXZ
pWWyJ8SKqmHDb5X/xfbcNDSnGABtPEZCNgT3fZp5b/lCLc40Z4+mdHllqVaeqzEKizb/6Yxiv4AV
5vQHxTnzyyTEJ6WO/+uMZbgQmIJtNXJeg83RD04Q2KxA0vYwJ/36M3Txo2sl68vPteWd4cfdIRZp
98KrdN6bYw1nxSn74sNzXffXnET2i7cDYE2S1vsMcudf5EXXNCVrtB+G/qOzl0ftZt1dMbEh3PbU
LiSL291cqznQ8PjleO1PjNV7yxowI482mcdRVvqOxePa2b3ycnIumGOi9xKn6JZXyA8T3Bns63Sq
Fw4ah9T7yWpnIjlTH6ebrqXdbtBNuUfQrg5yMH1iesO6S2pe2bA9u20eEbiJu0tuVvlrx8LgOnia
ZlQ0Z81Wts5fa5tz1TNiksRwlY+DHxyA3f+rMncBFN7ti5EnLM2xr6ag0098TZz72kgO00y4brSr
KNt1rad2bWXBC0+H0WDFzs5INq8tVqcNngSoNYKhdzJLQKiSVqTcWevri0U+EGAczQ1GrG0RdZ9B
o49QTko2V2UNySe45hlpNy/C3UJWitYzb05PVBJmF8av+DBhSLnT1QdOKVzuw4tBB5wLvKUh1IX9
w+aSBTrmEHu1z+BddZoKPCiuBlTDwzDi5qzG/Gh2SoTKc8onTRxzX6er8JqV9Gt1BcNw6T7GTnYU
5CNJ7k7dN/EIdbAdYw6pUWT4tjx4iMPQ3OslufkoCYwk8LJLaNnNulSwhKx/iICnv13ePfMFEtSh
FtNL5ZAnYIMtf2UL32WDbClueVO09xZRT+pbEeItf/hqpSRLtNEivSWjhUndDeJVKmaIyoGawi5P
t5GbNndBrx+xaD41Ak/5TB3kBiTMT6Cr+gLlp973c8K0qNei95yl/KU1GnXq3TTYTTEBT69ibkvj
n7lkY7M4kxNignlJRPXYNC2v0qHkP+sksXccGYduA5tiYlgTJm92fMWISN1pz3gmTboq4XgALPzP
63dfvNkrAjALGHNwwBZHQyZPC6szXE55vYuxpj8ZUX8tckjGDBXmHunH3De+yv4z8WhwzPDF7WWQ
HyZRmntOkBYgFg6wPf2hcjspY3hKh0FTotQtRNlogEYuw65HksJNEWqJBFGQtlaoq0s8syaGshBq
fs6mcbyQvA43vRjUMRdg0OYobU51bLMEQFYEwsf1/6IuuXOwqkOXZWeQ+99cB9zTAtzlYI22BCGf
+3vVwlCeeC6qiJcjgBixxxLNlRZlsB/DJvLHF1/G9S6VfvZCs8RZKVXe256y/xFbYg06ZNEHIs64
4gzh7DWDv2df+Rb75kCImUuRvxnEPOGEqhfWE8E4j6wWMVvvzHXo2BkRUyvcA4rL4yA+g3l+CAxn
ZGUBaie3KaI4L8TO7wvaCc7eAp6SJ7fxvoLS626tYT80wCKQF9lznAhUYP9Mgj69JD59BxYDx4bI
QPa45GyhhoHOhoxvxysLvnQ7NaL7WFh/In9Qdw70Jz2nQxy7pxIhc1ejhzDLm/SY0CY1foNG4rpp
FYl9ILhW7Piu1Qc4Ei2BIdiJDnV+ILA9vODMnfRRAXrlQ5km4xFOIJ+MLIwPplCqBkjmbXGhPqxk
TrbcVnlusJwS3pl5NV4sbyqfnSnuX7WS6qHOYzPskmV8EXQtxOz7yG53LjqFLOdLoakrqq2S2ZDi
5T9A4QHj5LhG1jxqs3a4LuGLlXE6FCEtVs2Dajo7HDrxnQfVWfr9+Ku5w13IVwrOXrJFE7tDu/tL
+KCLQ146LrZNpcAupNkS9Qe6M0Y211F0xR0/XGIdu9mtQKxxwlGiBp1c0XHsN1yZyc+iQmySpusE
e67ae1OEU/YO5dxXLzVweC49Rnr8pJXDOyDvnjzP/xVDmqBVtfahAFe2n9wZy3duBRL2tYtiytUr
XBgkDij7GNYHD0DVREYrplmJeIBat5/mBGuIUDPat5Mv/+k+Vd9z6f03V517KHSb7/EWJDk2zZLv
MnrbcYHM85TJ0vjymzqioGvFA+DOJsHrWxQdQ5RWXEyLYQPA9z/4yMRXLd42K7xum1NteuDi1G9V
T1UPPzywkWS913OXr89dHTegC8jtOzENeDjUe2u7BNlJVilGRNVqHMezuuPIBPWAGR+nuznM791g
1fCbCKlxWNIfWrwMNovfszeOGZaYtuIxBR6GF7RnlRQjMNC+k/KJhJihXO/gm1N3KirsV1sXc94B
V2DLkjgt2zc6d0hOg+xx5LkELFGPDx7WN9boxqCTdR7DlKJJFNcpJkdzuFtwh8O1cT25X8rok2l7
uTnE1M0NDADriESlTwP0ihcy4R7sFgyXb8rTtCBg8yxvph7HQ54EOFp7/nXT7OI/GJ/DPqBo9Axx
4ItgTHVcyAesRkUk7BKOJAJ0JkGNxaZi/ePVzo3pvb/kE2A3jG0IeIEW8WPkti4qNs8lSQLML82I
WmtlH7TwdOeEhcmRC24LGtaL/88wGM4mTFeMCuiQmCpK8xQZQ4LFk7JDukjI8/wQ0SOKbCe+tfF6
TFEUcGx9QkKIaygmGzSH/GAaws72hcAUQ1YiEa9Wrt+yuUKGnGcQQlAVbAyRUv11SQlKFRBsNrHk
HL35MafAeDMkWLj4/uwmqP8P+Jjc+xYjNKBoQJjKYY0+SxqreB/8l9qDCKNyTu64CbzFrL42ORg/
QD3c4U5qWQbsNU0eocppbzwnUbFs0kUXK0xJiMtgskztGISPJG9smo+gv1IJQFGRgq+GMXA8TyIl
BufBcy+kvC52vaAiHE3FQqAKkuTY+4owewpF3Sm6YNeiw2Dh5eT9YroiKxD1zmuUWO98qqsGjvV5
ExvZ3RJ5y3vlgIesuxG7YGuZW6Jh1VXkpt77esaunqkbXa9YICLQ2WufiGAx6WlQiwUPPvqegDsA
6IP/yLprQOLmTQU4FeSNx+nL0zO3O7/FHtWYNZNSBqKTPr2A7kNVXeh4Gaj8jPxdP3X5Plsn0QgY
JMUjk4/SQophR/B4U9sZU2Qw0skFjf2xybw/tgP/ejgJ5JUAv/QGjWK4vwqcrL2DwXah937fS8/i
7iTx1YJ/hHeaZnVo+dXqSloq/sBFvhLxM+kr8Nz0kxfJExlaOiwEjACA8Az8VKYtvaKWy4huM8gV
AiFzPz3w/lVPE8HX+USi3yapxv/MODZmTg00wJ5CHueaWeLc4yo+IqqWxyzrKWCxqEBMJzyEfUGA
heI8bNBWnF2mvshufjDtEtjNB8+0oZoV5s8SGwetWjpCCyCW6n+Uncly5EiWZX8lJdcNaSgAhUJb
unph88DRODo3EDqdjhlQzMPX97HuTUZUiZfkJjMlPcKNNDMA+t6999wxZ78VO/pxHumuUBOVLvls
joGh6QuDnfUe0ZIMUbOxQ4gg/gKYsRYfZdvHZkd3K1SWERpr6ctuzyG0ORULNjqKR8190MzOoUnG
KySDKj7tDKQ0XH2R1M+fS1rYH1JtXUbXqTYepGG8xxY73Hx0JuqValIEzdhC5+noKw2uSNv5w9Bq
R62BpWGbFsBsromT4KNyBzlvp3ReirMNV/5JsaqtTjgv2FcMTXscimoEGNsE4d3Qcdneg0Gr8u1U
ZYA04rnox530F1LHG2TEsiXVVDjnqbnevOuhfpqy6ZI6ttw49fCTzNZk1vOAk5X9ECc/s9CyCVie
zDF2ohlPURxhEpSQHTYTk+GhSDQf4GTLX1OnzSlkT4dllNVfE+QvlkWwM5rZo9tY7WLw9KsGnkBE
4nnK1tk0Rewm83IdZnaGd8XOQT+FpK3Z1jQiPwcL7blyzsebzMuB6gkV1evcBAVP23S0nTXOD1rO
59F55bZefXMKWN4Mw+W0bRY1PbFrHZ68BcJ7Ssr9INhInnLLfr1SyLdUeLTbyHb0M9byjiRVPGK8
d7sWxdM2J9+ugyOHCYgi2aS2WPlZ2DlU4DwArJhzIt91Stw8Cm8kT6Xs3nIHMZ7pTZpPgGt8bHGB
6Q54VkaN1FGX65Q59aAQRm+FWCB3dyp7n4vc/zRUNV28JXdfXXCDKyjOCGEOGiJX0UAx0xqxKiKC
E1IwXrAS0PAjYHkar3lJ+Yvf6rwyu37wtmwrUFcXctA7fkSHY9kgyZhzFw+Xk6/C5JLAursdAxhx
7MQAlUHgTKddMk/kgYpRZutZDe2voJqtdatq1k/cqXaBz5Bd8d21imSOt9A8gOvXxP0OEAJrvoOM
eLQC4xantDdNNrC5sJknwbyxSeEckkKru2rJfkBwj7YLaW2Sh6o+xX5zV7TLcwUJzBmQjGBeUf5j
Lc13F7E91KpamcZHAhx9T6EwFrm18v2ihrgRy/76Ws9hmeRfBRnWra77Gldbohcywla265vQO9gw
tPHD5tXb4qd7Lyke/Dj5nfncBOAbEHbvUoIfyBA8v8xYX6tHpKJ7PbHSdRSDpEp7qMYRuNVt2bJA
Iz/ZFq9D52doZSDO2cNyg21whu0sxv6jPbjZ7TIAM2jZPrO5QSgyoT5gUcgOGVOCIkA4P/V+sjxQ
Sl3xpZnZAvf1sEt0J8+sbxidVdHvK8LiNxH8pm8QzRJgM0wt1sma8QPn0L2aZ31AoHbws5HxXyYk
+FYF34om9TMVSxw5oNjvueUAwJUpbwKX8U5NnBFwCy+E7Pzq3aAkBJS8LlT8dINcy6YXhypwXoSe
8orIUF7/mKJQEo+ukBZ3eaKcR1z7jxRluKf2SqMIneAuMJa8w3+Jmom0TAuwyCgGiMPHGJVyQ20o
LgpSCh1tK72rt6A255e678TPyMdg7QTEz/q0EvemF5xvasjZ9qHUjb+RTVXcFzqdNi7BsQu8SKl3
M39crlrXHWCR4xg7I3KaV1equtkNQzw+ZUPu3C1pyNfVTdIDwdP8xFkQhcR3yN/DBr0q6xxukY5o
zx4tLA5+nXfDZVTSfHZN5P3gHNOdsmi29mYQ6VnHXeez77C8PQwz8cUSP/62Z0GYgCV5PrflrZry
29Eb7iuEJEgFmkT+mCf5ZSn7bEdnyrXPhkzZWo++C+rYohqcKrBjwcTLf3glaG96ulEVKD+p6u8k
gbbkNNzWWcTywINGgEpYss5ZLWUJg3cUl6ae+Eu4ZjPd5u8ibevdyLSS4iwYgRB4KtyRvqekjZYU
0CcawyDK51GaWu5hLVpIIX6146j7S/NO7ck8ke4e+YGJfoUZYcUlOSe43Lb2FKeModPyUHdjdQSr
HMHqm2MHWARnzfcFFR5Tij+Mb8qSw3Gq6vGiLN0+WQCGSIUA/5Gz/tlodqhOCrGaZG4ADCCdFZ7j
kCFjaufbKEj710K7EgtsWX/5UeqdnCSufqcRFqQNllH0v06MsDp8IL6kcEc3JDwo5r2ylmfKmahG
HUCqbGiYTQ7kgFH+PaBBWPfUtBdtiDV7kdyf6rH9f/3GpAv53qOsYGIVXzHq6T0cDCrdDR/J71gt
+bHPR2WhMXHbLW26YLajhI0WYA08AyXTO66E/GEu5K+BcOc2FCCvYwmtkuRIw5uZ8eAhIz/7Q8xb
7c/5t5ZkBskFYQfo2GX9Tk3EYr4T+bhvpXVwZJGT0iwfXWYc0g7EVlgsUc4RmRgrD0Q4pAmBGCN8
y9m7pg5v6EhOnsDqt/OKfii2tGaCOIbAusOHCS9lKnHx+4M/3S7EstlJ1TJkkczqEaspm1s30ADR
Sr86RBUyBt54Vy/Psmtjf9s0qv0YjF3k9HIUc7IJp96q1wQfufhxafTDK8wsPERe1ds3iq70k04z
Sz/Ruedvlaih7pZQcra0gju/BZnvR9+LQj5wwc5zwODwHregFVdZ7Lm3dTh39Oth7N+lOlnCPSmG
smEXVQzXZkncAtnUsceZnLZLnhhEJ3cL/ZS1elkHxaa1pvRdxk62c5lm/A/2AmN/tAYzpjvPbimc
BZtGWsnn6XF25qR+rBooZECuQ/VB14EqHmIWqd5TKz30LVgeVfw48FCqtjrUpryHqS4ZP2kL781p
IOM77QaZWvK6zItv2oTCTjMmqfuEvkp8ybWjoF0BvKFpcs08FO2SkFw66yLqwlnQOdSAmyW/IQ7s
UlleWgGzxiTnYWSpQo0zihmLlGPhqYzNC1ZXTNvVACwtoXk7MN5A8j5nFlwps0zNefYdkT9NEHqs
fZeo0Q5XYqgr9jLR/JNOtOWzKeggPHue1X2SRHZ2eSmj5R4zbdpsm7CN5heOjHAa2Pcn5VfgtfKR
w2eh9rkXhCRYexZZbSHbOyu3M7GGrDT678TXK3PvGiGXPbIELpvVIthRrucYpI5ZsfTqAVxmEF5D
KyTwlzgeT96KxjeztiYvn7j8OlbmjH02Z0Bs2JoO+8o9kkiVn56XUl6vW86nPKpo9w1T0d8lCJr5
TQSVGEcPfrfjkjaFhwEf6vItvRjlhSE0kwcGsZHbfzYRDw8FNNlVHPOzr7IAPBmAoB7E58hja2at
wVNb6yLnavUcKiV6VRmxwauTvHNMdSnOtE3xMjdZX78pzWe1hXLC0j1M0f5rFajwRFWcLY5F3EXT
DVr/LCl0ZuJb06EQv1VFU3G7C3sSSgPv+U2RSG88GS72FlagGxwwpLXOKwFuSms9umH3PsfzL6yQ
wyt6TC2/kslLbkbZcUiWyLhb8DzZCUpRd5+PojzY16xQZVM6trIMW352Kv41uQEG6ZWlXkbTaKmi
8KPi0Dw++tjJuX1RHw4OwaOxp2rL68Rd9ETU/DZMxt8TkfYKa2as6h0eoKn7mVuDjn6m1NiPJ9sZ
newm71R/HHyWthRGNfmVNjA2eMytKDwZTE/2Ba/9dCFvCu6xaQcK0P1iobaAvqOYAewO/5SDGS/h
TjG5CR60RXp9clOaxkrv7MKhoDOanfTkkgEw8IdiD6GOcX3I2WFS1XEo7RTjtqijDKOOG12iQdM9
IfMGF3Ff5NSAdul8Y+HK79C8ZfJm4SOcV15J/fV97YZWBs4JTJpPnbu6TacleOt7vOArayo0JV5t
9lobIzflFNqXoDLlUSZ+9xk52lcQbBwpTsx4SKB6gSOcJBCM4RrOQ9lT2cvShZV1WiV79nK0MI5D
ZGMIdsmvcE8nTcLNhgKfrgnx4ONPrz5cP+pdDivpQKZzwi5wNJE9fmk/5kmbsVSNSTTm/bSFDc9K
tokgG12dHyI0x7CtHVxlebvg8LdruzqlgFdA6GZRz77PGx6LCeUHajhQKGAI7uIsP0Uvu/GVkpGo
3aVTlV6dJnFCVUs9JUG6b0bbu23YBiwXV/j5QwbDSpUrYlUSsgP1SzRYDaZ+iGfaNrCy0c24Er1F
wVNZsofaDsjFrIGRF7pza3W9x041UsGdTe8Cj2+ROD8q5ilYmhALxT6mQO1Us1afftA/Yb1gc4Y2
QSdLH0D0vRKz43UjUMyZJFsHTPApyEhd1GyxUhrT8zTC2WCH1bW9XJSQDl2o0DgleGpjFa2fsxqC
hmzDTr+avnH174Hsd39PnLiiMUAOZJks9FXcOHdibm02qpWtcnkKKOvdVSFx1HXTwye7ScbeGWjN
cMv4aAIOB4ceq8EW22T34jYJ6DsTVczPV6/PUXkwOSwfitBMX5n6YgJpt1T84WuKwKc+aAf19GwE
7sFL519Njh1GUMizDerqSikKn+56kQek6hMy/pSidZ2iJWIqHLciXDnoo6KUpz4O4upNtK9mnl1q
dPybDhQR3LEx9Ys7PJ8enBQtgpqst2D5zzY0lYqsXjry1FGx3Ymdi+yq7l0dxYg7KCYbl+RStOGc
nM03U8ez9cGuGhZveJ3qsyrG6pXAzsQpqbTat9x26m2WFEa8x0oUx4SDCeK3jHywPlbdtC8GeECM
9uPi928QRfdOFMJZ8+PgmBZN+EtRxsAavzdnQOjhiVbu8UYlooCFxE/gUVndug0e044cT4rECAtW
4mhomQXR2/gvsIdunEOEUMOEs8yH+0Amop02XixBP2Lj8nCwuR4aMGHUeBsJcuDnstDxtdOk65fg
7HsO9v+xJ4zU8V0g21jJPt+3YU3aiSCg/RKUVzQ3mDO2m86SFNsMobRY63qmEIFALaNkzl1lnQ61
yiklbNx1zPH9NemVvufXRFrER9xfra5zfK/Q15yV07tdvOfs39INVzWuvG9G7R6tAG0YjsCE7RGo
LXa7qJY2qok7v7rC81+deBCPWZ+h3I/XzonboHGb7tamzaa87dgChV8FIiN3DkdxP4U4SH/ZgSmX
pSfrLsq4IpXkVrLRpGSjnMcE39+DNSYujxx8Mc/RVKgbpbrRSld0FFn57WwzdsEfi0H/T9z3zaot
LPXOoVRYjyTtgUtmqUca1YYcu8dzlb/2pCbHL/zBEO54oLvxu+o4n8Auasx4KdM5puZnUpiKfKIb
m4YqiGuRs/KIXqnq0QVITGKkYYje+E5HhK2tyMqclyIdMKJd2bxvvdWkW6Zzc+GbEQ43xDGdZzpm
KJq3004fE2Rehbguo/ccIPu8waqnucD44MNzCC+UuK6pt+Be8J2Xo6XWbjuVHnKXI2P/Tg5Maidw
m4VcVmBzZoxZdZRcQSEugIcXNiwRFnIXYWAONSlnOy5++SLgr3VwY24R1kYX8xln6AOxFX2k4qDD
a8DFsrXnvo7O7sRgv85M6BX3ae3D+GCnxuE3H2sfrGXnoCc6dgbPpVJ+a2E1k1IRnAwcyW6/xRwM
5VT7W/o6/OlDg6G9swSfobNhhT2+9mVnueWGtEj7DhOdavianAboNJT1c9TV6sSm4jrsdcl1a+F7
fO281GuInQrYosFKBJ6THKUH8eNYpomi/MniubFiGYwvMlb+uCW1t9ywi17eo1bYzb6fa58dUDNT
+tQv9JYRORzXuAi9mxIwIjxHGZcpYbYrgStfwtZ6xXYaHgOFof1swJO5l8op6+kxIdRbpescChXx
v6yOArkTnTDNYxHPIxoKxFvmUIkXli9BPYCbcYcji+HhBmeYQzP2DEPGkvJGwfnRGzzTEhJJWrXi
o6ZCwN/0DcfmdQqDZsY3IxKdgxpT5XgS+iqWVbHD9LypoMho5nk1yrnfpCPfSWQ46sVzyta5KBjA
ds616CSaevkzBa1wG/AtPdC/rjpaHJdquniWzVhcjyHA+45sD+DoPPVgKDQoA76rp2YjZ/iBeVNj
7sXePf5ErYrjr8BQLn1LFD4nXexQBblz2KiG2EHTNuseY69H1Xe7oMz3MJ6EvLCsp6VgVG65j+uQ
7Exbh8QkkJZvzQAR4eDbRIi3aZVWZ5wM+XaobXWIJvyvm6JiEdZPRHdWqozVlS0a8TYvzS2t0xym
Izm27RaHn7tjpz9i/kKSrOEfpX3x3E1Blt0QGRornPaL/UvHtfjFxghyc2W5WvCvA5n8qLlg5GZp
ABZFUwcWfpX4BRp3l3svxHW9DTGOHmxcaZ1tUu0c7VhSVtbG5IEoYf/leU65OVwNDEVOGX4uUztu
B1AsvQd2LlogtHal5ZzqyLOv8VOE9p6Q4YufW8b/tNu4ucWZvgDXMtUenwQtN+hZqYsBae530OQm
XAdVzwIJKqQX836kTr8FJdkw1pi228karzzr02C8cI5LqxcYfdgfeNYOikhox9nGyJlnQT0EfkAj
LCbSuZowuNPsEK0rqlIxUxtrzh5pCV+C/dBzYDu2nRfKQ1BFwjwT7OIeMaWggj6nYZ5gP5YQxdKr
hduY0wKKjsy/sp2eyWCJkkfs6Y33CChtpAGHul6mcR1bMIlWFSm+8QQ/M26oYiw5/DzDCGSQ2jj+
FXhaaUtupZ/0iL4Lz8iW4cak8UPQ0Ti56gdMjRle76wasW2hhVEJQ/9ouzVq7L69/CrIp+zsTo0K
4Bkxk1Jv5nT1S5VEep9I4da7yBFxgKNMes/F1Oqnrs+6Z9Ho+HuCnGF/SAgcV6R/IH7hfxyxu2dy
eODoHsOdiUm/gcauRx7nMRinhr+l1RUbXKuL4mern60fpdPPF80CKaRQJIBjDJ4RwttNCDfwMWRa
/65tzbaIe4H/DPY8yH7m2djP9zkA/FujO355yBgu9breUERbz9QeYkOZaVgn4QQJtPfjqtkWgtTv
2hP5fCZvjXAS1WJ4ngjAfWoMYWKH5T4uHgJjg0wOdWCXW1bZ3NvsiTNFhBn6GRipJU+zF/QTZ6Ac
DDsUM1mVgN0z6nAQYpAO7V7rW8I3xtDlW1MRVfh0IJ0LHME5bbo0qxKCiT2x7WlpOTsGPRxcH7Xq
SIs8/ba4E8PpgbiSfieYkr+gkI/DtkFMP6rCp9EB/NNlcVCCToynfnGKEGJ/xnYzvAb2AIuDHe/M
JiOYqT93QMLqSIzdB0Wm9WjOS81qqMLTxRPrLhkQIimItszwg0oj/DJ4ihYUPKCSIXFabeNlA2q8
sCfj5g7PPsCf41VWfZ4oTK7W+ARQpuK+HZEpqSWjwVkGfgNbGrvgdDcIPdwPdafunKQqnnzIleG9
NWVUEjvhMFGUbVSnxaYUpuUMGBpdbZ2OQZ9ihTo5JL2Rr7FHM+ERz4Bqn1tOMvAFcicWG01jkGKs
NrCSV8RVR2hCFsUMYrLTQ9h4yU8Zi/pFeg0so3Swv/I01ydcOfXvLrG7mzQJvLPJoyjfO3qgDkuT
1WBrNxbJr2Jur5Bed4kG6pUs/06FaG13LQkozZzI8fg8S7txbrBgt/XBHfiNMZB5yVrHZcacOQVJ
Dfva8d0Pb+isIzyFdnwlH61tVACGU5D9DZHy7yrgCHBfeAWrZ0SSpdK/pNd66W0+9imLJgeYG7UR
PFjw/YXuxFNGcALYlDRGi5UGM3cYhiUZbhlBMHeDQmBcmNIUYCXdtWahK3rh1Hn0/RSL7jgbTbX9
PESXxtDStO1nkQGOX2LXvcd7Y/U4ZDn+nyYKUniNOSW7E7rBeDfwkHh01DLf0xjtmwfapfIfZRmx
WR115AP3SEyyXurrZweOGONUSUp90451bl08B7ZJeRARNTGA/OdGm0fAiUCvrVSCSVyRkRNOdW2C
TikbkLGG3qJCWWGSVSMTwwodd7QAtRg5QXLj5z2FcG0p65CmL4Y3C4EyJmTXGfJqbKWSKTosBO59
auSWqxDt0Wt7Y9fcg3BUspdjmzTHrxEIQQM6oFqaDTI/AX/WKpN68SjAg/+Ok4VgtG5Vl0CHhC9k
Vjy4dHMjUcDe/HCC2tKBA8nZmlQRA38x04ybgu+AEDJ5Ffl1cP9MmVJmdMN05CXFW1E0HWiJeYgj
+5aRssNJmAMRRtN3Ky8jskGOBede4C0W4kBKvyacd7apnHon3ry28g+FKAmORM1kUX8YyKPrq6yF
FMPZBPYvjBv/6ZokN9+AkYt9NEqzd2vG729FnB3PLHUsR6UdhFLyr8XXlLpOyqAvls1Au73aUN3O
t3Hsa/at0DGuMY0xtzE7VYwid4mlTHXvOFZf7xqcatFaDKWXH612sv2LY7wSg1+U4d+ke5EcDA1N
h4nvPxBUd/Ttb6KkQb4nWMdtM2XMP/tjBDM5yfL6Hkg5D/QwM9Nt1WnQyKumi2r/OScK6j0Rpihy
4qX+ZG1x2uFqNEDL8B/q8Q1h0t1QJ2jj2md7FGEtMZZzm3MAfxGcRIrHJS2TJ5/FLXMc6+Mvalk4
4AVe1DyKtkmrDU0awbnkuv5B/nKBkD1jGWM4Y3GEtCqmbCUZQCa4+VXhn5Mq4g/oNIAkScdGAJa1
tRpzh9qXQLqNF7f2X32h5gPcCY8scEklJYs9d9WrFJ5zmdXH1jWZdd8yCeEoEa6c7ivupwi0KAvF
splaFfmYcLT7nAB+xKCV6DInwJ8ta4LipjebsUid5hZzb1L8KGPMvB+e7w89lZV48Nd+2HbjOkts
K3yILfJKCP0e5wTSvpXjv1fEp5VFSNt1nDcySWh2eMx0dsQLZW6dyYNfhOQgPzV9gCEJKcquqXTi
buTvrYVFRsGsww7/1hJhFn7rih0WWDpuykCUPwyfqH/gsmo6eioKW9S3bkv59esg2YPv0t4xgkyo
rdQWdYwgX9SNy5ZQBHXTClmM8HnnLeommKFawB5Z1G1Jo45CDZpZg+htzm4HGQeM6TO7rxg7HbIs
R5EAygLBLJdRqiKTobL+lAY4mI7c0Bb/QoN7HcHBscKWk7NB1swpaXTv88Ut1yYUOCw5NsZl8NKy
sWJqN4WafrFFx1XL/DljomD1aDJWkhSgTcO3q/kN18JL2FfoqW+fszwuvXXBZuh95l6MOmv5ccE5
bJ6eW47YD/kyWFxZcf0GMsk71Eb0y00tydNipS4RgEBqRC+esCcWG4vI/F9MGh5ZOlQu5ymP6+Bt
oRAkinaOs0Bombj7w3RRIgOB5oXpc1lVUXjfWziEKUgBj99my1MvUj79je1AXXjxplzEWz3MkHIp
qKvL7pHHTor/uoDo8ObUEZcnoZz4B7eY4L2dR8XyJV9ESMTK8R6EJbVNNqIeBrZr+YJ/o/C8x5kp
wT52FKF8VEEfJG/4nYDVTbLJKA0PQvcyVKFDbKnOGIzi0Xt37IgUczAT8eXUKqPnDjRb8EgVLTMX
V47+nIcJhJQrghv6JopzI64JABam+RvH2PnAKphQZ+D63ZZ+bsCY1Dh0QN9wMcy3hZybN3IbyfSU
Bfk4N3ApHP7J67aUBSQH3K8Oaf0aJPDpOANHBCSrN+T8yqJR24W5mfxNxES4XjrtJt8heNGbaaaX
8yRSXSHZZZ1v9k6/cAwFwGj2cdKnaDNNrY7C4ehKqhfxi0rwyffW5dgGdzSCc/AmkILQnFVF8AMF
3Dz2njNAT5HF0A5b3n7Lvim1GpsfApST9TISX7fWCwG0ayktaPnJyZkky0pZA+0b7hD/UpxP82Mz
0C7keAFxIhbbQ3NwyUsPkByyAquWbjNzH+hgJJzHvGXJ3+yiJElzC5KFueRYuKutUIp4JBBUeOik
nUdUVmnl0YNrAfKzk4lmj621tHVwidKGhCtnmHCN0gnUBUobhLKECJ+1FY1R5taMdoUdOuDOTHsG
IMoqZLjfhIsMvhaUJdq5uQpeIqdrsX1kULaJd1jUpHIqdPJ1uxSj3jAZOe5PXZInXkPKRiwG8QSU
BAdrUiM5wWdYxTbBRJYGKGVPbmdRSlIjhm6JlqNWjk6xlRDZeqQlxRwAdw0LjBNficTK7kjGsOWN
dqNLZnwAV+uuXUS5Zyz7drZLOZ1cBXt7Dj5L8MJwQICXlju06ZA8LcW/p2msypeiaxrEj7SfI4ye
V0grMy4Gw13MAZXAcQ8wB3pilH/03MGm+yDTTnYWaZ90LZALo6w3A2FN/TC9BsHZRTx3TgDWMAvW
gv/NQo9V6vPisyt6jTk83ztTb2fLynNxlX3btp/yvnFj0eCnQfAtB9IFXQBkh4/4nW+NWN4IL/gR
mKS0iPunio7IJyTcKaIwI4h+g1Pvs8e6Djxg7hgn9rnFe8ipWGG/shv+lg/avQSNE24yf84dbdZx
HiG2klJ1V8EcYQlXdsQIgViBpVdEUXpr+qj6zsNAswYQeBlIryb+zg8GNk5XFXw+4TaXzVuTTOE3
Sl5QfY48KKgIxWbO8cgKm+a5DGOXngA2gZdQ1iwIMuhPPD+cYPkEG2bI6HGwI2dIDT0NRYabjuxx
yd76kz0e8sU25yYew+4Z79HkXq7QgmbfOR0MhY3p65numD7kPuLFBPifKKcq4ifkJofXtDMisK5F
N9F+hob5TQ8V42gadDEyU9rvah2o+9obsqOjsnpbi9T+qUgZEu0nKIA7jhaj+sZfHFrJWI7hF1u4
JHfEJmwbT1ey7EVVMgT1XBvBBG2D0ipQMglrJ3AhtlweGwvX18Yr5PheRsWk9xk1pTNgrlDTkOGm
7CTWAPhLiie5ecCLoLMhdKblvUQQw7cqyiWdSWXwbF+jT/lXziknjNXgyMA8I9YFyzEij5ox9MwB
dD3ui/UhlkODjDSbW6TJsiEhJEv3q4998xJYvfCAMs2jXPABWfyLXTkPD37Z9Dd4itSBfiSLKFHm
4LsoR8gIs1b6uv4vYSnpclje3M4kEMrsaXyziWdL9kykVe2h4Cuc8L56Bw5LERWUpX5CbOI9Lqwg
tbiRaUnalBY2SUS4SEX1FGmAMceEWxzOzb7ifB36PPUxxLJjjOCh51uOWwt2DO0Zd51hCi73VY8i
GmGJ9qDhY3c8FP4kM677oZE/MHtWacfOIa3ZCywLPk734JF+4BXS2Y6DRwy5ye3SFnkFZyEYrIdh
CUbq62rt2/dTLTr7xL2MTCNTWPPR0HT0kNmWCV+V6S1sMy5Ln2McOs6uJhdyKmx/vvO8GX3WSvzb
mdGqhR2CHrtmH+f8YtdSJS90bywvtaU4tTELqnUV8LY+0oWZvLQoOmtsuUb+QodYzImmVH0uelqU
1uBtNZpUSu0UyWZ6LM4ULGQPPBdISjESuNY2UbVGyU4LYpa7tlALiZox4RKdTjV0RJDPHvtfeg5p
wKU3XPjgXFrDkjxdi5zTg4PfZYht75B1tq/STcT1yVG3kL16SkcmS5gpy8h0787Wgwlmi9hzcV1r
3yy428GLpQSHKM3ScvgQEDaz57mdsgjaoN2ylpCjJrVD7oudMrAnXtwaaFa11y7lFYW16j2DJlMH
NL9QXWCccB4uZBOipf6t7KYfSFEOZibVSUqrm9heVtjoynkz1HFJNTVo5JS299BC5m+fExcq4msX
VMN0i1/HMtEvzWE7DXdoaVxgWNDBB0X7oMf+TJ9eQcL4jllvoXTFU7aOcrgacCkOtMeQxJAz0+cd
m/1g2fSVU30kjaiGfepZNWKSqF2v36c8yHrSgxN5pXKtChyl7gHpKI5/xIPHHesw0xQ7m50osevJ
7vc///E//8///pr+V/RdPVT5THHVP8q+eMAL0rX/8U8h/vkPbuvX//v46z/+yRgCkFQqEDOc2rS0
/euff31eEhr9+Kf/h5tFRUcYzHyGflfXGyafcZ/buXjzHeYJwofExsnxU8He2npmemkCVPwpQ+NK
cCn9+adRf/1hHMWqm2YQTcTU16ipf/thUPJmf+S5/yMTuD42wjP6XRCx6bbOUMzFntoc0sl1FnOk
+DdfGUaAlI6tXN+lo8HRf30bHA8lyIqt8Y2zYrZvipkSHh+vnlJ+dNOP1pcIS7P/82uK61/6L++9
C03QDYTH5hy+n+L9/+uL4p5ilYRL5ULdy9jeBm7vwwjtPFms0GYRoCCG0UCwIj8lxYN0iMFSeyB1
ztPZBQtGM0iPnlFUlX3wWdamLLGankMBdapXu6RFuXk2pWZ4GkUfBqeoYLC5+fMv8bePzLW16yFF
S+05HoYr7f71d3B4gxYZDfZlVmLApWSmD9CIw7Z1bFBoLoea99lxouOfXzX42zsnHFs4ATuz6xdF
Cvdvr1otbRbL0K+ecrqXiUCWQXEzZAQdSTUv3ZqlsEJrpl/4GAd0sfw3X1P5X7y66ymPb6vjKVd7
f/2de6y7Tdva1VNYjd0lK1z5FLVX1zDwy//mpfz/6qUC6bj483zNK/71pVrHtZAFvOqp7ZgsS0wg
a7JNza7P9LRrlB28/PmN/fvHKRyPLyS2w0DyvRR//9Uk/KB6Io1xoWOUGEWsr2ILe4w1PtPywNof
9cjnePznV/3PbyivKlnje8LhEO5d//xfbkLsOPhFkeAuVcYRfbVY/s+4ZYONdmYtX//2a12/pr4K
pABxK/72WjZVh5IYXXjx4xF2hpuCUSEdl5zz0q3tf++24vJ2eq4nVOAID7nVv368//KLeWTSfVbX
1xqoK10AOuDnfA0HQSZyiNMxrFMimidi3v75lxTXr+C/3lr+/wsHPp8i91H99/sZZS9JhicnvKgo
GOAmuiCXI/YslKm3NBEk49J8Fr54865tTOus7WiUCIFnNNxpfTIYI7NcuFwF1HmoxO2ff7r//KXm
ka658/m+0gKcwF/flTo20dgC0bjMwA7nVVz47OPIbXvnsqXeM8mr+u3Pr/j3Oy1vh2Ly5ROwgZRI
2/nrK8aMyUsQ/1/OzmxHbmPp1k9EgHOStzUXS92SWpOlG8K2bM7zzKf/v2wf4HSxCkX0BjawL9p2
VCYzI2NYsZZivvC9tB9GzhxDSzUAnLbtUsaHzepk2grNe8Zg2kOEDvL28Q+4c8JxlBq/g7KWZuuL
H5D0GuMqXSBe7G7Uz6nZUEIqUx8wbt+tmFo+6fLQSVwQDhZUm8W7dr3YIB59KOFL+yXMQ3dXMt97
AJVNMkg3/5jH5aUk5Nswh2vsNM0HSF4UYAPqOTs9XvOtk7b4uhY/RmXlqrk4/C2aPcwTjNaLMrg6
LMajo53LNP2DqX5C/AKC3T5Vpx2zutH/YNnkPXVVzpdqOwuv6c5D7Vqlab6A+KABqlij2I0Ung7O
DL0n3aiPdTZa/0SVU14er/n2O1s8STyHOBbTgEL4eu95lRzGFhrtRY+JXrV4KEZ4p8J5Z0RN/9dj
W7fXyBZCRYrQ1OmyWkLu/xvngqR4YREj+y8qcMaD2rgyiQutI+jodpurY7wWr9w8DgJspSHwaAxF
q9rrwXtjMANr0TtqRmcvULTygnxlbJxge1UoB0e+VR/sFm7ZDCEjeKymACFDNDthQUW2cP5ELXr+
HlXU2+lt5SLdiqIrPoRRzdh7WYbxsxta7sd37ZBtA2XXYSXR2SFGKeyFo+mbqatnX8sv+pzPJyjL
6lOhZNqOBlz6EoTq2tVbfBHsGapu80k0hNFM1Vl8fRWwEYL3SUVH0kWDOB+Ynfcr+pDOQJMC8njn
8HiBmvQbb/z8q0XiSAGhmMPFFwuLPUiJAuhSdaF33H5zTSU7mqaeb+1QHc+RMRt/KIOZoPQ3AgQp
szY5znSrdyo5y97S9fHryu+RN+vm9wiiBA4k1Ir24kwyjhKAyoLRCaRMnoWottbG7yEu/fBfv6Tt
dq7DUdIMqWl8zIHKQBo9JcoXEwkqxzPQs/32P/wgwEeOYUBgRKCoXl8S2nMacMmWTxJkab+F4Rt4
gokSF4fTitWPCIQCIqYYC58SWpyTcbA6Rf03LRlq2fWZSXfx8S9aXCL5xTThui5M1ODAcBbXP8hV
lYFAf2wvGjX9g2Hq2hc0jFJJWFHC7z4b/6galaLHRhfvnzTKe6C5tg3cWVeX71/SIXHUUd+4VJBh
Z1toOmb3QwBrX7Cjv+f+dHIGXKmTVQaiM9S1v6Kk2tcrh1WX121xOIhiDabz8CKW7i7cctOlSAM1
YXMJx3Q6t8gRwlOqjt/dqH4m1Dfh9Ao/FmgU/85kp4bk1+BxqiiW24jknpDFgjeers4I0y9uBHUt
59+gh+0pgPN544d29GUyhDhFRgoaJKO+CHj2z8c7ubziDgkznw5mShMpO4749edrzEQ1yNnTc8lP
R9bItmDSEdFH3kCx1XTDeHlsb/Gg2I7DB4OAhIjJdBCRkw7gjc8N9ToUsLwrZ8dxe5WJU0rPI13G
KmDwbpNmEy/4O0+o48iojOeLdWrqTXJlM6VApd9pPbNVy5Og3o22ywR5Ums2W9uqxj3Ej8XK4Vie
UAerFlkAsZGlkgwvHZkjpgzIJ8ITjnDoG2aMylkf7ZRmyalSy3o6wD6mKOex0cqWdj2ohm3c0fdZ
Wbxx+0NcFf4TnVfVYsPNhcPIVYA9NYNfHlqA6vCBLlvYvmQAyzPecLtr/jA7zWbGuKPct4N/e0Qc
3O/bcfoq+shqPrS0W9Xv1HUtyiOwG6vRz8GQskjAeqH/fI4B+iUvFfQg/k6lq+b+3ZiwgO41wPu4
oLCr1ZcSBtlwG+QNvCKog2bAmR27DQnTygnKIML3UlPPDTxFKDhl5kjHdIoLRWagkRp5Q5d1PVqd
ETj7LcNSSvDVGCCd/haDsk8/EV/DjTjCkN3pG4RCnOz8+Mze3BEyc9cyDI6tUMldFwGoDmQv8iMA
SnaT0xpN/MHe0FuEmkefy99UVJyVjyYPx1vHwtmnnabqGv9zcG8Lx5I0zJEjO5d56jC2nyHuLb84
rghWrCwDa+6iNENSrWuIIQpNuvY3d7GESiYGeZ55IDWQ7KZkeK5NI2CMhk6MT/vurGQQPqL1Hj4H
pf4MUbo4inBKVoLMRWAtfwf5pAU2RqP04uoLHzQmBtybyD54gWsO38wqjQ45CuRejuZiv1FQK0KR
vii9pK+qtT2Qx3+x1To1KZs6gSC5eK1pvdkDDZbAooy03GOoVhJWx/NzBqfSfpCncGS64wzYR3B2
k2SvgkrephRkPj0+X7c+UWY2BoeLyplJTfb6O9CPd2Kbepw3TxqcWuBC4cVjAPfs+tBVP7Z15yzr
YNtUXk0AvTiFa1v9UHQC+Xm++cygIoSro/1kOP5kHYJ4CH6A7kfX4d0m+bgC9kbiKMdYPjFxE45l
mIWh15iIIJl9c2GWEHx9B8DM0tE8eWzu3rGGFZo8ifgAv78sAddqMrV0xUJvsFMe1DGp8XQ+bmQc
kwPkE92OyQGYP6a4/BD4dAkmp4Vduq7+Xvkhy9CIc23i+alHq1xiHrzrvaZ0yRoRY/FCWsT4DQJs
CHth6fmbSUVIpxNnsmFWpn0E+DjNUJOn7V1JDbH+KwIYevohyZ38iw6Ww98Kp4mekPdGXAHFYf1v
mE8ndf/4F99ENPxiSxU2dXNCcNtRF+Fub47AHuog86Ci1efzMIrR8Zg2GpM/TDR1502Frprxa2yA
G25JAfVoZxeUuTezYynBb9B2mknhkukLcNFuPdvKhp6MZexqzQ10SPaJiGMvjlACeZ7BUvUfK01A
meCqkEU128zvXONU5GYNdAhEMCSnjxd45/STQBGzUZ22bRK/xReZCpXZ2ybyoM6cDeDUKAebgWi+
WbPuFE8tXYd/H1u849tsPj6ETfgWQ18WL0Y71qmFK4k3TG6/Q+LJArIqIi/O8+hQGnrzoTECJCfL
IP722PKdR8Q2oF3FtfKG8H5dr7VJNQSyqij2KHTDxR+iAWWCDnHTz++3I3RiYJNJPIMw+NqOYQHX
11Ar8RLDGc8tc5BbbUrW3og7d0kW1wil8F5UtRZfDsC1MXRuknitYxbiY6hQsdgPwJG+6IFO73FE
OxJ9iWL0Vz6gdueF4OrSTxKmTulleScGRC3YOcHMq0GY7OfqL5SWU0Z34XGy7AAusQkCqFD08MvA
V7DNzEE8P97ie4eIJ0K1qf8QWOqLazmD2nFbs4g9dKRSanx6cWzhR96FjqbssobxVgapzG2gz8Px
3ZblyaWjRu9fhj/XH7cuTWOqFT/2Stuo98kAHegE5PzDOMb2PyOSgIhxBAXjJ66ulitv882z6IIr
poKu0s1zZK3x2jb47iByuln3bKbetgX/1OdZ96EPjNVsJQu6OV0ITdEy1OjV0Sgw1MXpsgBe5E2l
6h4K2zojc6hq0bJ3t6igw45f6gzOwx3x3rCSYEdaJQADhE+143p9dQqmflIN4aXwfVzIhmC+Qotp
k89tdGxpUKzs5+3DSBpEPsIbTPOWUrrchTexji6yVhZPLLw7+H5GGdFzj+N/KxvpgmQCa59HGasv
cwjfQ4YyGE3UD8UIz83jQ3Vnt0G5CWpLNC4MHPH17zDtODH9wDe9pq3cY9MCv4RCIt+ZtTCkhrf6
NWeUbGX1N3eIxRuEmibBj0olZ+EOIx8azVH1DS9tYjsEYdvNIFoGwuqNS4TtQYoIg7WwMnGqwZeu
fOs7Z9mlRkDFhrSXMHNxg6F5LjJXD03PYcrrH0n3fmz7Hn52oLbQmDze35tXjqXSvKT7TJotKM4s
9lfVap6T2PIsfa7iH9DXQVsDu3fxDEorgTwjaJg+eGzz3jeVHSFNNtlMa7nAWeGRyYKesA6ROEZU
qnjvK4X70UGP5RhILjogslm8e2z13ra+VhIs0Kx4iUWihHBRCZqjNb1JzQwVuqwGRaQ48CnVaiHI
2sfW7u4rfJXcVw4tMzPX+5qloosVJTc9s8QNtYiObWnja4conP40YFv0Hpu7tzjSApqylNboYcq/
v7muHRNuEexUBkwSU7ZtdRTJYDFW9jncBSsZyL3LQa3XIEARJGHLDLfSqmE26TEzcuibW5PJBtiW
8/iQi9xAdm2qv6lzN+0obsLc+HiVrw3KqwxMFmccXCF5GFGnulhmDTFCoEPU4Bkww2cOeOe5LLZQ
5ow1qn1A1BmNmRocEacWYWWEm00ubhXP0Umf4yaCkd1nnn/DvxtD4gkP4KQe5hxGim/gLXx9BSBw
7xAIWBZwpVRgYYm8/ip+6/tBHTEkPDvAEnvgoPBoiOyUxyQ3qDEpK/tzE8axPQQ+9BaBIwvC82t7
M7D8spoC2M+ztv2NhicaX5afrUQY986aQzORlqLlknQtXXLrjJWq1qbXFlX7BQ2o7NK20E9FzWyu
OOJbU9SiqMLhmF6bmIvvjXSCBbNSIoiIe3Xrh62+7yoTMuqoN1a8rnR010cLUwY3h6CRaH/Z4KkD
K8YxNMJDIEMH9N0oe6FH7Xcg4z36gLqzB1vv7yaj7HYIqtUrn+7WJ2KesopMqmjYuotPZ8DCBCNF
7npT6Mwf0tJ8SkqYeCm7+ZvUAIioh/ALPL5OtzcZm2CNBGeUeHyZ/MIWmQf9JNksKN+9qPMIz5oY
DNQ4Rf5sFWhsN0PPYHah/P3Y8O05lYEab7qmAbbQnMX72jhDWVXgg1CJz2zzqTQbGNzhc66S748N
3Ts/Mq+XWRxJ6msO+8Yt9pB9VZOBvwiHfvB0oIgfIjv8Vqts7WNL944P22jKSq4KZGXxaCdhq0aT
HjheGdYKmDa7RXs0quOLNgxw2iV51X9OUpH9HDo1/odChPHe1IqoWUYslGpsncr54lZSDSgVJZts
D0qp+aMPfyFKS+TR7/cxJIjEog43hXBhiVPrY2EqAkYFLzbnGoldCxDSKaHk+G4vgx3eT9IJ3cKh
Lc4IJd3ZmUthewTYzi9hzvmF4aKazFH9/fjT3XppwgEmNHWggPTqnUUIJMwQnXPupcfboex9VcsO
9DKt7zMjGDIsyle+1J1rpxFd4mhsYdxmaHR8JEwcT8MAefYTGqV4Z1JV3dKd634yoZEdIRvsdkDL
1rpQd64DRUqaYfQogWIs0+8iQoAQ6TThhW7ONJZCm2tq02TXDU50fP+mUqG0yY8oIJrLzxfGSv86
fukxQkw/K3CVCULqHvCp2UO/oiBl+NjgHQfKshyAkzy28LQtngpXgaeqLGN8ihbA8Nxb585C79SN
DAv6EzSTR71fMXnv4NBYpxZMk5Gcc3FwyEyGCpY2w3N7mL8DcLQXU2eEQRWFCe1M4q74mHufD9QD
5Xeb+JWH8fp5h6d7ViejMjw6pwAOgGFASTYjkzI4fz/ezDsOmkYt6TQNS+ItdelM2mmsSrU3vLmw
3B9aH/Y7xxqLlSt+7yLA+2FRenIlbEC/Xo8NUqtgbomgVUm/VW6mfEegIN8FfUFlxGr0Zgs95K/C
rseVaPnOWdGlj3aIlE3LsRbOGk79BNVAgnMN9G++YRjW/t4U7g9dA2ltjkxH1DLve7ynd06LTtmA
R0hifAFEXa8WIgkRln1CWkdp7NgGSbAz3cL/2kFQsquY0IxWQop7BqFGVG3d5TtC3nltEKYCxrgH
sti+bUwkzKP+rOe6f0YtKT24VvPt8fpu8Bh0YygPAo+hZ4uLWeK81LierMjtDA+an3ZrBTF0N1B1
7KJhYDhhJB7Y9JEB+UZvQpZZ9PVTIUd9Bu4yNA9hM6xs+J0nWaeCQbeIB4tyzeIrC0gN06IrDQ89
akbYjTqUqiYNqqL14JaHhjmGEyr06YufVtYH+NHUta7ZnQsLQIVqDSmAYxpLsJ/pz44fdbWOPs/g
HyO66t5Y1c0+rIpgZbF3jjQxK8+l7DyCOpN/fxPpwCVoWLAn6l6cOeqFURNoWrvO/l6Q+/wziXh6
ao1ePT7+5Hd2GIgd7QryQZyusdjh1rVEL0bL9HIVdmFozt1uRqwCPheSLtenBwzJ4HPQtlq5hTBe
XIQ5hN3Kyk1WtgjceU1B9li0xGT7/nrl8FDG0PiR9IDWDH5GjVQA70N9fv9tAkljUVaV7XpVX7wv
RTrAyVdopL2+oIcBf9yxKNGWVxPm8oycju/jvb13dlycL7AV4krHWjwuqDAPaNrS+6oVLfs9Kqbt
+WatPBcMIKy8Y3dMyYa/LjN6vMUyAILPL1BqMzU9lcL4FubXETXNFlLnQA8hVH+8rjteidgDPI5M
OwxCg+vP5Sbx3Bslj2YGXP2r25PJbZgCRPrJQFgC7VnX8VdM3lkf5VryKi4hT9qyk8NcTMxr5uge
E1zqh7qwSqqJDXx+Nlynj1d350ZQuMPXyOgYrPXiSWsilOb82Ed7SpNYHQv+jYHgR2O+MpoZ9Db6
8adiDPZhgNmAtHKyXh7/gDt+gEk5h/oht4E+xCKPnKJU5JFfMmAJxFthSN6QYDgIcCDf0EcNriIQ
PMmW8SynWrkhd2rGeFsGnYBekwhRorn+tEwyV01VhClRkCUmhgV9qOdUG0moGX1wFMUUB8a+KEye
B12Lt3Sy9b0zh84/Zivs/eN9uOMVbICI0ERyVykgLz5EMioqmbSaXAAoaP9wMrJtmcbW58dW7kQw
V1aM6xX3sBJ1UPYnF0uN/Z3ujiZaJIG/aZ2s+E6f5GWOytrronwN1H3vM/OwCG4SvTS83rVhMwfa
6TK6fhkYDDMvUw2Zw1c3sLQvtH7TX+2oQgwotFSMKzHbnbvELAZhDDVU2TCUf3/zzsStottQVcYX
iCDqk5M3+jGONYQ0gmjt/b7tprkksgS6hBQCz+ssvmE78DcD+Y2LqFMThRfmcZASirIM0Y2u7Nry
jKRg5x8CtCsRGx5znvlTVTF2PKNnzVzR4fHXvnVdIClpL8mmAGdqGRUT9CSzP2XZJSbsr9Atrado
yxZpn6fSGj52bb4263O72wZJFM6ScQ1w7Uu0B7NRgaUqMTq54Zgd81SN9pWVNTsA/+nK4m5PlAGo
j7siAWgEx4sThW5si/QRw22xXTV/hlqUw+3JFYXXJ2+ZPA/1bKdOLjyKjzf1zhIloJAXnFoC0KLF
e9DbZRcjbut7kFZBmUqpK3tCkiovtmWSAHx4bO32wsrqjEW2BoZb4Cevj6/B5CpaKOBtobp1nlNo
0fZ+2SFgg/I4fLpT17VbvZTIdUrc/t+Pjd8uVfYLac6yXqETRFwbLxjzEAOimJ4VZVT10m6S3J/p
cxpE1Ur0cOv+ZGIDkoCKokQKLSIzAFKw2CES5LV+Rc3USvXjAHxl/+4FSfgHTp8QUOeJvV7QIHT4
fNFU9ybE3z8NJYRudPjdfY9M5fvPiWXxoqlUaYQc8VhsnohEWoJ2mjxIhvJDOGdwUsMCzqBystb+
u/OdyJkkfp57xCO6OJLxkCvICBi9N3Ui+hPtr/RTHivpTpnneOU83jcFqZ5jy6a5s9hBFEJKFbar
HprOYvwEpUh+0gsz30MvvoaD1uTZvg6UybQNSnaqbCzqS5AHo71qONh+71Vt29kwWVo9Mqej/6Uw
K+unWvvaMQhBtW3qjCKGHfCk7MpMH056ihgNXrVEqhZR3sdn6NapWoxxSKQNYbW46SY4TY+koZsN
8CEM2RHW2XpfJS76MK6DC4Dre//Y3q2f4yUhJSREwyKRyPWZzWq06vQYBS7IDqDV0KdgLzo/8ULI
ZGDiGI9QhJrnxzbvrFEGg3ICSnpyaxEYdcA88hR+Ts+AzfcPBVDz97EKIdCEDuKgNYjnPbZ351QR
FbjM8jIqKmcyrtfYuiPcOlnUeQ2k0V4OOfKZkv58EqLRjv+DKSDtgCJIs2/GTIa0LCvQdS3ivWn1
3FqBfzaUAF1Q1e//B1O4GVnGB4xI8eZ6VSiCdzBfxa039lHzyVE090isq32lxuGsbOCdQyKoOwMh
ojYlmMu+NhXBslGqlWBV1Qj9vFK7p0Gg8CrCeHiqqwmyqrlYy6bvxDvU2myKFVQTGdqwFwsM3KZ2
RKbWXjHMYFl2EJ74XEQV6Zo/51pjjLGv/FZHWzXUqGRAZyxZzo3U/w0/S9l8evxl7xxagi8eZhA9
NnUd+fc3kV7XpYgv1wVgcNh+p88t4gfhOa8rOOnIchQIUTvTT7ePjd45uaA+GZyW02tc1MXGi2ai
0jCbjSeMbDxOiIEdIrhgTqYCf9JjU/fWJ/eZPNQlvBSLusGA1GKoalNNIwOZ0nyO/H2u5fm5DSGr
DBFdW7F3G3pQaWTEV7aiZN988STrXU/iGFq15+IAYOhn0n1CPuNU5sVnZI+iUyMVxKD5aVbuzcIw
OJLX+hOIfhkP3ER2M4Ks41j1xqWCAPCniV631yMDhZg6NMQQ3un7Sc//hB60XMkVpJt58+DIkSPQ
d0CHeblJCpfvaJ40Nqr05nyxLLO/DJA5PA2tXR0ef8dFyi2tUPkC/EX7lgFEd7GvsymZTsMcKkyn
6veZiZKimJW/qjLNTlpptZ+CLooOE2otWxue2P1j64tT9J91AknaDtK/L1vu8QQngTvr/cUc5omU
C3aQbY94xxFUQXDI68JeA0HcW68sCMlhcdAX1uJejlM+F8iwjxc4f6Cg0Z2B0VIDHdnCpasZVCka
JWPWTh9V+PF2/eQmKxu+uKNyyXJQXqKxKGmKJQRfgf1RD5hhvjT0/qC3gjmWHuy/7eyuvdV3lsoA
I86eQgY2lz2dtrFg50mRIA2VoALg7BtbFZKOHep/tKXDeDxoal8/Q1/5E2EvbcUXvc7HLc4vi7Wp
1hMtqWRH1x6wgYW0Re+nvVRunX9H80+pII+cQv+LAZcRY2tqaP4ltBnW4b41+4IZ9850aWrrPrxQ
Bl2cr0GaVf0JMbG+2pmdlYDp0pUfArGrYp+1VofWcssomK1BHlZuagmJFvDQ2BuUGtAGhZap+8vM
bTXZUs4oPtNARjxINaepBEnS1dnRHkPN3nbt6K8V6m4/M6fZ4akFfEfIYi7uFZMmo6WhOnmBxq49
ogbtbHrh98/E4MNKFHx7iWgz6TK05+1zrCWksm56zZryabwUov8XIfPkgz8E5mvMEm8sVEb/fnxp
F8+7/KgcYHlnZSYPCOH6w/pq2Q9QINCkS3XzX/SZyn3nQOl6sCLjSXRB/k2HRXZl8n/JS/CfVRpd
vDlMexmvf3/zoIrJ8CO4Q82LBXBmB8tfcHaT7DdDFOHBYlwGKlekvrVSU4YtZOj1dp4nsTE7v/yV
O4PzGT3M+WigsrWSKy7jjtcfRieaOQ/TBeq57MNlEWwiU6kYFzNwRi+Gugs5AWBdg51EXwfwXj/c
dvzk2LX1MTSi4IMPueu3x1/k9rDRIQH8AhCR7hHbc/1F2Ic4hWPHvvhVh8Ip4P5zQFcavvVoXnFf
dz6+DOwE1QbKo3z+a1OB1UN/qkFmavgJqga0bU+dOcbbqiTfUcFY/nIU6AEer+/2hNPrBy4hSX5s
Yo1FaFe44YCymysumavVtPa1P6fJj57NoTVP6MsaK1NSd9bInJKsf1LPBzuxMFerauSPSSUAZlnx
pfF7cxOBRaODkFaHubN+5y73631LBPLnErWSA1iSaGLJ6KNnRIyI/9SXiP94/BluZwcu5Cpz/irD
sCw/DcFgpe90HAzkw/1PUCMrvWS08li9uVKzM1o9BPPVJUJU8S+w7oisKUgcPLlx3DUH1++nX+9d
JS8flqBL4nORX11bFCO6BhMCB5caZZAnvZnVE6CSGg1Z1IWBgK9BCLXlyZFLZNyNshVjqRRe9WuD
SebA2J4UzYV/qOiOjBi3GaiUQfllID1QblCcNRLIKMX4qUoSy9woNMRcaJzE8M2BLjUhgGYmEUHp
KZSqJhTeq6nTfvCyQUb8eHOWkSa/lcIaJVJqtRL1uvgcLdxmegF72yWAFhpmMcSc213gGJmPOgJT
Vhub/vM3ey6V7QB56I/H1u/sFBQ62isAlonIZWCEYJqaVririyKCAS2CVoEB1O3QGHqCqFLdx5Df
+O8+9AAXHLqCLkUMisPLrwO1SsbgHWNqU1p8H4d6eqHHY/+KIt1XN5GjNC+PF7l0lEQNgso+IC9Q
AkxFL7a4MW0CBV2ZLnVlNKc0dedD7QbBDqng+fjY1O1+IpFNGsaoGXxPtLOuTx6ysHpDNjpemLg1
9pVpFtsCLvdjkAd/z4iXrfiseysjysMaIExS4MWjXBgN2EPkCC45LVUktEoFoc8hNNtfVhm9t50L
07cMwOCOoALERi69Ve9OEZKBaIhJeVqQntmPQa3LHbTy5Yek78yVx38ZyWKOq2ECDwTZB/RL/v2N
oyL8Y2a+r+rjAO/1c9DE4alT1epAlIDussM8xQi11EmDU/woXH9a8ZOvMfnbUFbap8VL81Rio3jl
r+07RG6DEgzVsdCGMIclzXCz57Zz3HbT5Smkw6kelcexZGwa9ajcgOBPoWB1yuoq+cLMOFy5Vlrm
CXxsmTNCwqkPnx0tcX5UCiJnCLwP4Re1cZV8m2fKWCM7NarOFnqUdA9brqJt8rYa/xyKbNpPAf2i
bSjQKnx8Xq/3mEqFbDqCxoJhiDonocz1GnMtRX0oLdTDNNrJydcz3ZuUId4b9VC08J4oJQX+KD8i
KlH+DBJ1DYG26H/+9wNAEDsOnQUCyyXmTViVGyR0AJBkYWY/1ydnG2uz+hKCGd3BujE/jbpjfWz1
rD/XWhPsqw7QSwxp+0q0ce2H//shTHOQm8HzBa3AYieQoewUd3ZUSGn8V8GljL5kACqjQ93T80ut
+lR1IjgogWquOI3rnB9PQTtAtp2pY+lCQm+uP8IM2QssuKF+TJh1/5r4s/9BEmuunOdrX/FqhRIR
DzFVY6KcJVg7jYpZ7czZONrp5O76vsjO2qTXOzf2o8PjU3XtBf+fKcI28hOqRDdjI76bG4VA+/UY
iU7/iCIZb1etjT/9YEQbZPbXIsWbpTmkW7L6BRicIeglvZ+j9C3S0o52rPsmfh7j6F8gM+3TQKll
5bVeNARYmjQFNswBBYdUzTK/1awGwRyz04/QJWdfeMfirTOL+WQkyNfVMfKsqpn3J72vFRiP0ahP
c7s+aLqC6LMx9XtEV+qVXOS1MfX/HdXrbyJekkhcKo5AyRaPjhUQVzB1qzO40Laf5g6ZHU1xnI09
0Z5Q2/h3koUlXANd/d0vNMS8rdB5Up0o+WrDdruHmN8/1IzIHypUQY8M5lvnyYbwRxdx9CzQKjtW
avtHzNDoyQopX0YD8CXw4PaxD5zMi18HlAdn3Od2V31+51GiYw9UiXEGYiMJFL++G37kGDnMY/ox
qhFuBd3zWUWh4oMZIXVN+cJe8QLXScB/W0mcYJgAwsl3l3CMArZasGKGcZwnUyWt1vQLTxTayHMT
em1aJdEmRnl4/3iRS9/DoeKSSMo/Ph+IooUDSEJqn8EEwrHkfnohtLZIY4b+Rohy+qIi6XcJm1k/
+wocYY8tL/0/JUbK1ADRcKJyWnKxvYbl15D6TMEpJSnaaW3XH4yYIdSkRgDZLvtfWaHmh8YW1Snp
jDXkz42f4INSAqRcRRePLGhhvS9hixYTD8+MksimLEQB3a4RPiUOcRp1X2Vlnxf26E1KbK6MX2hj
Mfm5iCjSEXEpMyjHU2eUTlseBkStVco0LZBQUDXjTC+d3KE/Pd7kW7OSrpI4n6PD/I+5qInVIgK6
Y9faKfMNhVFiR93C0PPbrIbxECEd9K64iXo5lkyKQiyV2J6o/vrKTAnEgSa4pRPzbfWucUW3T4re
gMYwCn9ZituekhHZVXZa3WR88fPj1S4O86t5+hHOf6w44P+uzdtMHXUQKOunlIfd6xIBaUwES3BV
xh+jrFX3aZT8dDgVh8d2F1dX2qVGIR2FBM+D8rm2G+Rq5DaBqZ3Syo9+OAw3b81kCD6VVasfZ4MA
CxBotrLXd41aFKdgi6QfvXx59Ihui+Nm+mmsLeOgZCjBwS0zn8wmhPyDhG5XtVq2cowXl/Z1pcC/
QccCi5BZ9WKlU4jobGbqp3BugiPDtf4m1rTqaMSIStqkV1vX75oTWn7Wjoau/u/jjb49zq/UaOTz
IAsACC4+8ACqQI9mYZ1AGI37tLPQShVDfHRQTNrMavi+IVR5nvmRDF9QBpLF1SUEZIp0IxmqxD7F
zuhsbVRGnsMhqxCPr2htrjzw9xbnSCJITNH1X853NSiyKHPf2aeEM3yCgKN+hkcZMa3BHL5nXJzj
4818LZ29ebxfVyenxi1QE1SOly9OVcwjwVokTjNV8k0VGzNy80P2RS/8eqPXGmSsoZ0f9dRkZBBJ
qOPEI7iJyV2PfYYoZ+zr/UsTw+FDRlR8gns3+9SKSTuVmhZuyVCzaFurxEYIS6Af9/jXLwIv+ePp
ITH2wP/LKcCFQ6XgjFS0H9snoQ3ZJwsW962hAf2oYFJf+TC3bgW3DUQeQlRKJaalXx/6uYeXsRE9
hC6FE59cPUVOKoQ0fUCl4hilmbKFmdY5RMhT/A+LBBDAE0XOBu354rrZDa9k6BTiBDzf+mN2+QGb
yqjENs417evjDb1z/My3tuQuvMl5yz5M4YdpBTJQGtwuAkGVSXS2Z5u9tq3NXqw8TYsBBC6XS9mR
6WfZYmXAYtlhjeays/3WgVEf6v0X9P0+IX2S7PQmbL8OtRv+rtz4onelde7TzoWgE0Z9gpVg1ybK
Gqn6zWli7gLYHgG8bJ2D/79evOghOFFLxTkhTwxbW91bHjiNpxBZ4S+Pt/nWksEwvYBCGoJ+6V2u
LdkxDA4Ksft5ct0acblZ2Q+l0M9Rotsr53b5RSUrHjcbR23KpthyUR2auUWVu9pZt6vskrfhn4pT
/o7SMXvRMnWNyHm5MKxJYk8AxWCpZf51vbCuE76SRwZy7H0X7uvGjT+goaFulbnWDo/3cPn0YYra
Kj1k0iDWtxwV6eupZpCBgxGpDTKSU2vLMzFvs9bX9uFk/FVnpnhfNsADgE2q5aasl9ObX5wQS7LW
5WZjnVF1Q9OKbuOOaXUkw+06QquMatvjNS5fWmmP1hqhMWa5/ovr2KBNEufUps6B01S7TkMTRB0b
xHAlad/WsG3luVcAPqL86c7btO65r49/wZ3jg3mNliLxMeRlixAZiRKrQ4TJOjOrh1htX+v7vtX0
s+qWSM8Golp5j+R/7+1z9LpiSPEADLFk9vj6AKl+Lrp+tLAXIs6cISN46vyaga/Hy7pzTim2AFUG
hSCPqnFtxsxL3U6o8ZyLsfim1kP/YUJv9Z8+Es5agf3eDr41tdhBO82nsk0i+xwbTnCpO0u8mKqS
bOnV+4eQ6/L9/Usjz2BxuDByycUVpLo0Vmh2IqWJ0Mk5bYvsWfBSITDdOO90Y/JjUUQHFwNuDWuL
NzFWh9x3AE6cHb9PYDSVTIkBPSOx6e08Xwl1730y3nnJLAqiDPDq9SfLkGwyUjW0z7RZ62OQGspT
p1MqSDRnjfD91hQcJ698FThomcNcm5omo7NiiEzPsGj+TlNjelZjhrNKvxzfvYP0BWRMwd2SqdJi
UV0/OE0hOnGmgxB+REPDAAwPu2ZoV2sYlFt/iSmKUPLFBaK/LDAmXVxMfiC1qfTOs1PJweEM7dYc
HBgSRKeejNCev733LMJ8JIDjkU7Rk1jSK0/dzNSrM/vnNqj1DQzbzs+uNONzifLTiuN4TXWuPQet
TNmpp41JW2eZXJv9mFp1qinn2O6DTQNK4DdTNf2Huhu+p4UC2WVqoyje0ifOyqrfOkVdHS0rb6TK
se71UHGe8jExT1ChG2dtTj5V41x94DIFABcdY0sHsf7DYgh0a+mNcoDr1dgrih3sbSu2fyfxYD+V
qHjuIXIfnhRYws75mI2nvmzcnVVDWjLEqxyft+7SRZSFXhbBIfn9speV+f2I1nUQeAQO9m7K6+CT
MBNjpcK3rDry7mEGRA+QLQxRn7q+EIYWpNZkjgHDt252FGnaIHeX9i+RMk2bIc7657KiUSFiP3yp
ULNijGUYwi1MZhUDhcAQaSrrkBS9+3RJ9kW6hsQBXNTFryrsrCEs75Rz7Q+jl4YI0ExxblEn69Zo
Ne94BEzJeQd6ATTMF/cUlcTGtIpJOaMs5jzrbY2KKiAnL+jz97GKUIeyJayDUSwaAZBTLCu86Yxo
IJKUkSf6JtxFsaKf3bBRNyJslDOaofXeRMJtJQ6/WR9GmUCnxUblhsd+4fE6hca/boyx5xtNc4w6
qzkaTtQfc+S3Vy7qsuXyukBMOATYFA/cJe2GnwxNYfl54k0GVGh7NMCCvYG89LQNbYeRM+QVRxh+
9P+j7Lx25NaVNfxEApTDrTr3TI/H4+wbwSspUjk//fk43sBxqwctjIHthQ1fsEmRxWLVH9LYg3BR
e7/spo9bHt5i/hswTv4+KuXvBZd9WclTINdZAi8cZRJ6ZKOBp7QFlIvRHi+Djp3Z2Ij8XeJCt0Mt
8scu67GEHd3knGIE6deRlu+myMBQVHX+CkP6qPcPyAKI8L/xUJ+jjWjxclz2Z71JULev0G7su8La
5EqB92walTss9ya/dvLwcbCA0Vi54+wnxeiOmafM26ku2r2eaPkHD1PUz1PYl8ceP+JjgQ35ezNq
Nh4KhOS29A8oYi2ylcDJSy0xsvTMDSQ+JJ31bdS18AdOceXeM7NixWFhgZv6vSJSK5wnEfGS6+I6
kkGdCIfJZLxQ9Pk+yef6KcHQcNfkWNXpXlEpmFghWT2TOOb+aDbJgw3dceUMvHHcKJyh5ENyLxWR
F3k9gCzdSko3PXcqcMw5VHGGzyuxtzjjm/t74OYJIQGf1PUxW6BQQqi8nnDdFn1SQPA8l2mmP2Eq
4PjINCS7SHOGyxhU9gZpqOo5woHhIQhhkN0f/ib7lVBiqiaoTtEbAkZ9PfwYaDRyMVc/51o/7t1G
jc5Foja7Eq2xTxYdzZXx3vrAfF/gFlijvRI4FgMOczCXos/OvT0a7CqcBAd9xm198ODL8XdkbeYu
i8LNnHX6phiRKOQkrBFr31p20D1clhSFZW3q+mcEZe31gI+zs4PG7qcRaNs+hI93NrPuK/8yfDMU
L9vYUxNv7Bbex3uvRpZd8npJ+HAI4u/r4du5CqegRMbU7LKAQhFmvo1dxmeAE2uUTzmTq7yLxEOK
asoHP+WpZYwp+yop+xExc1wCCSp4oH7pi/kcKm51FAXuZnoXp8XK/G7qRiDywKfTRwZPQ9S4Aedp
KoBizWvOY+G4GzWxZrpEtrlr5qgATpU7/oyt9UntvGzXG0Z3aIzK/YgOm/XN6c3VtqwMU38uAlmI
5AnxzoOZoPFCuV7v0VNE7lnzeFSQcKaMCkjjmNFW37DfSj9UZ/EUsw6nqezNHzT6K+Q5A2XlEl+e
NYqgskIJ0ZeGGpTFxZ5za6w3h6KZaS9545NW4oRoOUX0gILs+DA61VphfPnlKSbxmgTCIcXsIcIt
kgaEMki8cks7e2ZubU2YA1tDr0nCEO16FnZvbtMwtw/3A4rcuX+sNDkDpQGa38Dr5PPTWEzScqqg
C7JMeYzKSiFhd6JnpVV737Q6c1O0vXUcMRs9K6SeK3tuMd3XkXlBUa+TdXln+dodx5DC0DQoj1pq
qeci9NwDDNTmVDhZ+yW36vBQcs2tDLpI8BmUDykFJaScxG2hIqmQZKHgIi4NWKFt2mvBPhnqdzYm
5SgcKJqwvEPRklgqX1qN07RePovLCAvtGKmtgRvtGF3qRp03uMMqp/sfcXH/vY5HjQLtS17XpCWL
dFqA9hlCaxKXzMWC1WbtjvXYojAz62s93ldg+PWGYYNKSTJUmAD+WYsbv5OioYgr5BczKrsYQda8
+4jlgQ0xq0Gi1safeGyT7ABtEiXTshGnrBrVT9oUVBfwsPh0R2ayLVD1O4Wla3/tiqh6cNoRh6QA
ddDd/ZVZ3l9yacCNSsc/XDZBRC0SIiDms9IICNX0Twxng/BYutUaJT6kQ/uZF4HxzEyrz6VZexd0
ow0fmRFtJW984/OAjOTWoC9DdrZ0QsuLMmmTyBWXIqTVR2M8cBxfDKl3CtQ5X3tc6jcnmhmDBINL
ysyBBF/Hzqllus7EaFY4Tw+pNV3SLvP+yzulOnewOwGtkZmWifet9ZxA3YQWBZJ6GPKtSNH5v7/+
ixj6e/llDKe5SAqxVKZJYhO325A+bZQWE36+s/JkxjVVBMN8aL3C/HZ/uOVj6HU8yfeUyrqyyLvY
ne2g0S1X1PwCICqnOpFofmKG9gbVfPUxVkhWWvBxPyu3Mb80RWLsCpQlv+UkTisb762Jc3EgQgLe
EYiJ/Pc/Oj8wd7VUj4f8giXBd4xQCr9OZ/sc6+DuBsdd2WFvbvM/h1uE8aGDD2nZIr/ENJL3+agX
P5Jymnc9x3NTmNG/TTcpWzeL1IMbZO0hAPe2vb/2b8+YwpuELHHQFjPOUQUfkqEnMNTl9IAcePCJ
9mi6U8pW2dLVRonu/oC3F4h0nYUID5wGrOyyXmE0g2w+ufllykqkpdQq3o6yaNE7sXtUnZRK0tg2
K7O8vS8ZlPIIXRlYIox+/V1rOyk7imH5pY6r8gPW8uEWr5vuMEzts6cE8c4E7XJEZSj+cn+2bw4M
CkOiOpnxsjSVkaFogLryS5JlM3VoWz+Vg9UDxrDLg1X1qR+gTOI7erqGT3hznYEkO69mv9xqiymn
KY0QLKUvESLgnxKlFI81bkQbpxZw1M2w/hiXtjjcn+5bg0rJMp4doHuI3teDBnjJuK1d5ReRedre
nOzuH7zaaQ0PWfxz9KzgEaGKYeUefTN8EDh5X0FQQT5oET5GeJSl0hX5pZwtNKa4P6ddUyXNS6NZ
/0HSt5/cRvlWoRx3QTdv/qphGrF1wbStpCkLohSZoFTI++OHyCD/R/gAnuCm00TRX6+n8Ix+j/Kp
6qy52ZZD/AxoO203YaXOv7Agt/ZAkKKDE3sTn6QoTkFQlHvavtEjH26t5PLGdwE7DRODc8d9umQY
lDYt1s4W0UUMGDrYnTttHas2dlptiA029dNenQdzJZje7H0yDq40+KVQEMFcGderEeDEjpRkEl+a
PkJ/PgBK7qtdobY+97t4Umpt2PdW6O0zxyte3rkRGRsgkKyLUu7Azup6bNKKsOFxGV1ixxGfXLWA
HhbO2SnLh+8xYIWnOc1WovlijSUoAbNaKsMo7BDWliikcmxSY8iq/ENp9HF8qAOob5kP2Lawig3t
Q6d9VoO2Q8FQbyf74/35LsI4g8vaLx1SUFBEzyU3LJlxFctSp/tQVHPxwOPuKylNsq1wXvNFko4r
O305HOkQDA5cdFCCJVNehrWu7G2rMK32hf8d6m6KfgxW2m6rzNaPoBmN5/uzW+T/oLKpDhHLZJ1I
ErMXYaUZVBzRw9J8KfOy2DaD234Mq8T7fH+U20ldjbKEOAEcgKJkxOZLY8zJDmnU/lTQ/v7QqgDy
R2rOK5fScsP8nhUMFR6qUrxOzvqPaGFhACQsuzFfqizPUt+x+s8Krz6cmpzwWFSZ90CytPbIkXnk
Hw+B30vpgTiimir/LAadUouuczuaL7GmZk9DnKtbuwU1bSSxszK/ZXrzOhbda2r5gLig9S0OYV04
Zu4Zg/mijrpAxjZPNiKZ1Z0tjJm0fRp3iYkXYI8GJNB0ZzikxaB8uv9Rl5fD7x8BC1s23zihr9Xh
P1Y5i504t2ebVe7LbpNrdrVxBUq7qlFMW/TMw72d1Mk+60r3MzYgUq9crT9WcEk393/JGyuPBATv
FbQUKL0uVU3Txp20NE6sl8gO853VVfFZb2C/Y1nhrQz1xs6iQSOfeTz5KO/Kf/9jziDgS20WnfXS
TUl4ytGi+U8XYbLNB5j+gTl5Gxua7LtjAlRG0JfyDQOUaVkCs8OsAog2WC+6NjxF8Ox9w1MApWR9
CkrLGas18vXifpFflrqilICneQx1YxEVEmwbklTv7Be3FeBKvaQ9eWPX+nnRmpc5QDciLQpgBuOq
ZvrrAi5OEfBleX54rvFyWVz0wYABY4db5Es5wfXN7KrawTiI/AD72P0UqMO2SMN4Zzlxt6Vr3u2H
SPQbJ+znnQtVaafPug7JqPM2dBPKTZSX6rEJ6zVI+/U+YMe/2lqziR1YPVDGF89oLUmjiFvS/oeS
uOo9UA7N9AfcJuvK2waGAQy4x4Sm/yo6PO31lU14vd9fB2dYSRwm6wbwvcjKosGg/tolzj9j6cT7
NK6DM2uK5xA49pXXs/zS//85fg/1alRBcV1W+OVP+WO/m8k0Za4xuv+0seltYhUo/aBn03HqCu0Z
OxNxpN2nlb7bp6mf1MOaO9j1zUG99BUVCwGQmxCDieXRtjJt7CiAJ/8Wo1G4x8GwS/Pv0tUDtB+q
SBsC7NAoB6/FV7nL/pw2wYx8kzP3CsUCrHc9bT2u8qlFAv5fBIEVqGteZKc7xNft6uRkddk39Pgt
tftkQEZ0nwGHqsnT1Iio8U09AAiPFkewawMe2Kf7oW65HtzVsnErq+E2IPJl9lUPjtdnSqL+mzR0
dHwT0M2ubdwYEc9GVN9VrAze56NFkRsRAKilvLIkGvtGCgAD96Do8ab+D7prswuncfiC1ePoa0JE
/9yf3fJUvQ4lUwUSS3mDLpY9ajsOHFJK/yG6GBuPiccu28J+crPPmp44z1MfeYHPWXOslS9+M7JM
KyX1E9AdyChjEXZAZLYdjh5J6EcoTG4AxbqnsnJsselLSGQ1ChdbW69b9Z1HmR1Ox5+zzHtd4t2N
643WB7muCC8qQl9x6MkrYWttyjALoYIW4eH+6l5HdT4kmj/yhqQCQ3OQ9+v1WAqBjGlWdegnlh3g
kygAAWTF4E+lFn8YZsf8UJtJ7zdqG61k8MuIhSaMtHWSO1cKhyz7//XcUxCjRhX6s+lOT6E3BTvB
I+aDXtErvD/Nm7Ekct+zZVYi2Y5LIFcTKx1YkDxgml2Q/JztMVA2uUSNiLnxmpW7+XY0LLJor/H2
I5XmfFwvaqollNbnFLOSEciX49s29vJNknmeP3BxrYx28wl5CtEaAApHfIIuIMPDH+FYnc1wDvXM
jnw1NNWB0Rp6ezW0NZMGSWalEucLYcGzpuJiTKb7/f7aLq8D+Roi4ZN9KMmoXbZkBlMRmdEbyHi3
BW2YJyS5jPwAOr13cHrzkmxbF2Ey7TS1dv+JXDcQfl9j+LJyWpdRkAc3RAmAX/QgaQwtt1NUG/3s
eIMT+Z1jxIdOz9qHtoDOZVdOflDzeU1U4iY8sH3BYnN4iINUzxc3buGNDr7QPQwGJPTFj0mUL1UV
Gl+KXNU3MwWvc17r72MacV4ZFFQsZRdZXgOfe/2x9b4LR0paDJoPbfPSi2jchUbS7cwsC04UkLuP
oW0MW4SG5+P97/y6bf+4AEHME4uploPIlU/vpfxOH8TcQYWhRr5JSt98UqXP+rYexZRv+P/mZ8OO
xuI4ZqP+w25F/BF10S7/ZeOM9Ngkmj34VpFOXywVNT5/dMSEy06Sm98B6lsXzWnG57qLoJTHoTUo
hwaO6fiTODg8tiqE5E3bQih7dpCqWHNzv9469BwkWF1GWwQFILkudX4o/eeTUmb1eURJ6jP7bHim
uGNtRy3N/MAo65VotHgl/R4QYRlJQ5CGX0vF4gSdVShaZX+2ahNztDBJs43I5tnZTCi9RH5TdwW3
auw+OYGYR8SiRfgX/MT0Jz+pWUkfrqOV/DFko2TKMrHnEy8bY9GUGXpjpDOeAxWV2oi0+cnr02o6
qI0GI/7+LrqOVv8b7fUulyhXsNDXG7iP6gQsTKWetaqwkQ9I437YtnNjfJlQHfns2UHMhTAm6bbu
0nIFz3t9ZF8HB/BDK5dGCyI7y5uVg6xNlhOpZ13Xqo3TJOVPbajjf4tcqXw8KTrco9vE/XV/ym8s
MKgzmIkyT0NWePEuSJKKnzIo4BO0oDmaSet+yIXebF1ebSvX+VtD0diSm1nqZC2f325jVRFX7nge
itT4mTvjdApAfviJqhbvegX8XkuqUSRIdOH5s8iOQkRC226m7R3OQ7nHRsraI8VhHTOsVXkKhBih
NYp3VJJy9O2qzFfO0BszBRvJHoKKgZLAkmPiogAiMDQvz56oigM4bewoU73xOzfuVi7Y2/BAsAMb
STeDku4NrqZRFUMtsaA892aobjSztxGDroK9SM3Ct7P6fVICrytL3Q2SIQVVduqytFmjf1+UHfKL
g56a+k7PB805hGM/fRMlB/mh5rgUKzW/N5YTNjSPOYA7sua3+Jp4AMcTROHiHNZG20HjB6T83BrF
/Hfp8YJbgcS9taJQviAkgRNkoy5Ga42MXvA45mfhDaU4zJXqib0hLTAvbV4V2qagDrES5t4ckxOB
0xQzvUHv2KoJOMXFfyNt63AbVyFv0ylWaEOV/+QKQoH3D/3bw0mAJyk8D7NFnNPGydQHLxDnujKa
iz035b6lLkdhvhKHQWnWSJw3PuskgdAigIpQigL+tpQ16XKPBLce51ON8bfuHfsa0Hrqu6W08amA
D7sPLjYd6pfcHLwE5XvY4N4AdVftQcibSaw9DTNtmgNV5Vj5oXRJXO6prXvVTkHyJjs0FRpS9SYc
gdf+HQV1kj1rFBwy2y8AhZk/XQ+5lxfYpO68ieJoDFdW1ORm+P/0AziKpAORaRFupJj4su+UGkYV
j+g7nFAta78m3NiAdyfx9f53u85m5SgINRFSJJsaAMeNnGFR5JFr1sYp782mP5ZTjWyWMGp73MDx
RgA21NStISx3GyWO2CEBMaxEtuXO4RdIbQSeDfLxSb3o+obUupBMf3TNE/Qg3oDGbEwglOciCrun
pFWzDl0eXsrqSgS4SUoIHUQ4Yjk2ZRK0KVfmj3dETfLqzSLUT7matNiAVGM+fK6tegj3+LPkw/M8
pIO7DxQvCPblqCvqg5mVaXgZStxZoI8oSbyCXV7UtOXXAKeAEgbOzpKssnyCR6Ed4q9cTqesrCy/
CJGNG1P0cmBdlJu+j5Qz1UgNOZImwP0hBQ6loST3zvgvfwSfA0KCLVFYS4sdjfxIidu+Pw3sl51D
PXtjVPl4dpz2b5W66Mrzf5khyeF4U0l0AI9jPuT1d4jo4zq94OUQ2cNYP6fCy1JKECDG7T3Fjii2
fa9GdinaNG0cT5hlZXW1shmW1wG/QerKUBlQiZfwZK9/Q0IfUeGO6k9zruv/2fOUfc3qKHuqm2iN
5Hx7rLG/IWaRfXPNUtW7HmrWskFtBgshxyGncj1Xzc5Gv3t//1jfHioSdsnZJAuja72sXnvCyvFw
G/pTjzLrpc7qwrdGJz26CFD5bhysgUXf+Ij0HF7pG9prdeN6Vl6iZ0quzd3J4OsNn1HmQ8e5E8Y0
ik0ghJ0hIRPqwS7QxNz6Ydaa6sf7M17muoRLXhckgpxntu2ySmqXqSNsI2xObLJk4LIz8ynbu8Hk
pOe0csCA5ErcUToTRjwjonB/9Nswyi2EzgLwVClRsQwmaNXEeCeH40kMZnIWtZSwHTwX2BsMpga8
6jaGH/VY54mBuFm8xsx6Y3juCske5UEHkHGxqWoqz4WOJCqW04GOVFnTec1mVvUg2TQqpZFD2MAZ
9F0bO+ydM6Y6ymaGCD/dX4TbTYBSANBc0g2TUuKy6hQ5RT5Ko4vTjKzapue0YT/d47gzR2nwy8mb
ELQqFPNNPQLIXgkjtzueVhQPGmRJKEPRE7jegWMWld48zN5p7LV8O6iWeEwqVzz32qhtKpdR70/2
jfFeMSi0ICQ3c0nD9goF29BkdE5NWgErKgzqMQQqiCBNqfAEaMJqJYtcALLl7QB5n7saZCxdMAQl
rqeolShGBoTFk9GiQf+MXtFc8P5Apan2wewaVeJXUYGLC06CcUz2PNEgcsa6r59579ru1lEb4Jlm
BYds5aX51mrQ94UPS+4D3Gu5AeEFKriVsRp6plPCHT8HaCrtgl5NL6JU4nfnDJI8Sn1TQpVZmEW2
OeSJ0+atAml7TIQftQL0aDjZOy3UUOFTwzXXudvzJdE/nG7qm9xSy489mqxrINLw3BV0lv0ZEmLg
UyLUftlFkD9WvWVP23oy+y9BXSm9D+oLy5L7G+42wBHcGB9ILwhO8sLrry9sHLWgjmFUOWowthsx
+2kcZVsro2KSh4V6zIhPK1r1txcjbxZGpERPxZxc6XpQEqGG7Q/cyI5iBRAhULL0YBVSeaDPGoQV
7s/x7eGASUtkD7LxyzliLkSBYoBr6Y3eVuBVdfAKJ9+L2CrePxRYcl7zsoPEK2IxM60E2JrReUBO
G+IqNpeKnws7/TGTY69UKd5I64jL+MUC/ZRSZ0uGfxkYQ51onXeKLUgURpol+9wOZ7/UEBMAZmtu
kjEEL6FDOkxVYfhp50Xvny8PCeZJs5R9sCxbBxnozrL3vFPbdcV+GKyP7jQnjwFWfNv7H/GNWECd
hLuYO0CKPC3CVJzB0rAykMw963FwRa4i4W70Qb3J+6zeZKGIzZXr93bf0PAgXX2FQECgXQ4JB1qI
QUHxf9T0izqa1haeMuSYsG9X2jhvfEzZmaPmJD2DqJAsYo+OxI4G2Es7zWUzObuqatR/qY9o3+0+
tdttIrL2cX4ll89Tp15mU0m+RaNjrtSjXjfN9fuQVyYNWtpKJD2klNdHMxFt7g2KWZ5MUChdQmVG
KMXZKcAef55b/Cxy3whE8QtkcWseWs+slJdRccrq0QLxVP0XVMpkne14UuyXYcpy0/LrRhi/nKSz
w2ozDkbEXRF0sTiN+lR2e08bcm1jodIXUMjU9Vbb60MvFNOX0JP5R4SHofol8pxhKg9aXTXot5tp
j3c4vu76DzUxtb+1bB6crVsrsbPLhiRMn928EJ2fhYrzPvCxvC7hZknsMRwx3jPLBSohRhlt71Wn
EcEZ30XKZxuiCXP28C/HsS77en/b38ZnCRl5LZgBU+EFd/090MOEA2eyWnED9Ngb55d5aNGhUyOx
byZsjdUxGFeSkNt9T9pL74gdz39xJLgeU1HMhmsvLU5oYYotIIiezo9l+6pOPfK90wOAQ35FvQ4u
GNWs66HyZBJ5ROvrNFaT/tWEtSoFgtxm3ASO3o2Hsh+xap5rounKyLdppQzPXPRAL6jbL3u2wgtF
XUPXPtlaz3ChHqqY8CHbu0nRTE73rhk7pHg9nJGZCLcSN28/K49T+nwUR6ikQd++nneoGFVNmW08
Wb0wNoLjteNZPO56qiOXPHPnj3k0vA/dIrcu2BrZbSPXoEu9FJLocIxuCsPpTo4+RhXMYFTqj6pe
RIfEbN5/6VLO5nKnPIkUDrW76xnGYZlrk9b0J7VSrZ3dDM2O9Mbz58RYq/XcLCZ3IAR/hD4dGP64
tFwP5aC+MY1F1J5AVKvHWGQgm/RueBpDVTvnCZzh3Evf6dhBdghaVxYyJA3auslNHWp2JrZGzakN
QlBUc1xZTyAsvNKn6Bx+uX9MbjJFjS0q+cb8F5jBEhQVT0ky11M/njqoCLuRVteTGErPD9Ms2E2z
k24Rbwx88F3pdjQqc+Xuvb2d5AtMpaAlq/dwbBYRIY1xh4zspDoVBqzbSnG8g5kPGezruY4+6Kqb
bSZaUCa/wMrqrYj7SvezJFnzzZRf8up2kjaoPI0QWtBln21xI6ce/eLR1eqTmI3knLWdddQyOyTS
T2by+f6ayw16MxYAUFIrYKfkHte7qrP0wJ6Ktj5ZkzGA0BubIUFZe06tPRHF2ptRFay54Lw1Jvwl
iQaiYgQI7nrM0IQYVttBdaoaq4yOpdCi8YtdK+6wKahxvDhO2r+3B8RzhxcgSStgbMTclm2EwMlG
Je2siipVV/xr97a9sefQ/jKhVb6SUN1WRxmLi5ONTGYlX1nX8ysT3E8s5IRPCl846WjUljl6fFnd
NtQflQD1QSNCbBPEYenR4y5Kaxelsd68KEnQBonfGBUSB+/+0KSV4C6QMiAqL5GnXoq0TC48cUqc
tPmGM2v/k4d+pPiFVfcHav5hs3LBvvGZJXOMN46FfAWIuMUy5LPlKIUhTh2ORQ2N6lGLtxFA3vln
YKbmV6NNxbSSYS70IuVzFogQtTTpHc+WXp4dNR2M2KIFcZqzKhPQrDk4cbmxZs2cnoxOtiD0KENL
8mwYZTh/tO08GfaVRaXnaapQWNi01jQUf2u6tIYqLa0NT1Wh04NRos6mHIIesOp1uyHyvCKEoSEG
y4+AWUSfVTzR6mM122W78gh6YyVRzOL9I1G8Uo3weiUjaWSQo/SDOXERH3PF0o+pUo87vbS+lG6U
rJTSZcFhEROofZqAJvluID8XcbAUotDKOGlOKq2+cwrp6yF30Gq9vyFfJSkXw+DnAY6CK42b2lwM
U0eepYRzNZzyXO2dEyWBfISLDjp6X7kO/e5AwdLc3o5KNyifK6tTtHNIrtb4jpHl6Y90TqrkmXrh
EHwdtMiLPiSmXmrT1kJgnV6o0oUeLEHychQGqrEs/czsW/tkDSMx3U3Qmn4ppiozdniCBe0Bs3F6
fF7eUnrLQUfWexv0gX6MS9Qlt2kFMgrCZTY5H9UqUBV/CrDK+NkWTRf4wzTnyV+5oqnRTgS6WT5F
qJbGu4yuzbCJmxavwcyt5vFrZppzvIl1vf9PU4AFPs251nYPGaq1RuRPRjRrsY9TV66ca6+CG+9r
ekj9xAfiYXlPeRwH7mY0JyNZKUPdpIroPAIFkJoQCARryxoJmlHqXFPAOcbY34i/lCmaGmcnXHdI
2sdytJKQ8xNm6tOcCNFwE0ILXBMBe+PmwwCHcMF2512zfIsCrWEdePecWtepx2NT6mO2E2EUZxu3
TZt/7+/AmxmDv5fUXtmpB6q73OfR0IeTR/v81Ew26mP7Qgeg5kcdhtwnrMPi9N8WfnsHhDSqRbml
C61V/93/CW9MGEMlZgojABOnZdlXGeoMZ+iporox5t8M3O2/1XmrX1p8ut9bjuIFgoYS7V666Lyx
FvUhLxfOZMd5fWpjtQikwNjslAg4BWXzfayTznxvUwE/NJ744IVgmZBEyqn/0SMcOoQ3MqW3T9mg
NRdRuz9wcVBPmVZ3l6QTmV+murUS/m9zZInLYfvI4E9kWYQUPEhUG34I4oL1hNWL3rU66GvFFF/6
EOma2i6Ur0KJjF/v/IpUs1H+k7Uwnjtgna+nSgqAmkTj2HiK5ubFCT39HNN9PccjVhn3h7q5Cl6H
QqsGl0b6rkvBmjqJgsZSZvvYREr1y2w8BLca9LGeddEaJ+g7a3Lpbw7IzYN7Aq0BcCbXczOkLqNr
KPbRNue/An0oLoOQgs/u/I/Q1TVW7m0ODnOKW4eCKd+QCo28m/7YNbWYZiFodh8LRCg/ap2l/jA7
MpodxpR2dCYuov6vJ0MbnHTFaTVfDcbW3aL8rO/ur/TN0YQbhVsttEHaUnQ4F7Uqr2voxMXOdByQ
EfdDA6q3bjX5oQdSc3r3UOhfSaFYem/s3MXR1HXF1fKynI4jzbmCAlGUGfYnaGiO/kuvtLB+vj/e
TeCjtENvU8d9hIaX6i6+aULzcxpVBeuvxB52jbCjv6bWnbdUmepDZJbJxnTb8ME0y3jl0l8AQ8nP
2Llop4LloZarIXJ6/X2zfHbrtrXbQ+Q0hc/zHW2peYgNXzGCcocGc7nNKm8+9prT7qNSc3ZzFdAB
RFJl2zRqfLK7IvE1s++29NnFdhyT1ndEWZyyFEaQ73pI+sV9Z320yiE8qTASt1lQ60+mljgr0ebm
aMi5gKhGp4tu9A12Owb0EZoi6g6slv0QVVV1wisowXxpTvfCFfHKNlnoHP5ePIk44Xq2kKtc7hPS
ATsfyqQ5hCZqIfspLyI6wkaAHgUyXXOlh5/GIje7c+0Eafihw3c8I1cAG/LohqGqfvbGyFUOReJR
bPOVIKzNtbfda5pwldXh8MUBhoOF4D8Nn8WxUfJ5tlAfqQ8gy5Wz1ky6X9dR7TdVXGyQ0rB+5RSB
d7CajctYBDwz9SnetlVibkSZJAetU92tZob5do6i5OOYRua+saxq28xFelIznDzzrFF2mpmEX7y2
1PdpZaVbyq5oukeN7Vt9OO9BQCjHUeTTyv6VkfxmdgR4vgEvGsoE19sXyk8MnUWpDyJ08m3ZJdmj
67J7i7LWt0HatZfRtcqt2nbtI7nUGn3nJibJxaXgJLkthvwN18OntZZryhg1B1FM4E+r2D1EdQVR
0zbWXlK3MQKkKV0Bg4SBx8DSklfLMOgsbTSqKqF6db/V0sQJ9oNVj8nemIugeHJ1hMJ/BmGUz7/m
mgLgWhH65jbHcIXTBb9F+hfx9/VsYysdVEzh+Akp3sRRWDSbTKmai4W9Aco4HHSlndeg628OyoRB
kMmwv0QjDO3Q1K4dpiev1ts+3rgJmIiNAaclYvdV8/x3qusQtzd5ataNu/JmvvnADuAWKXEp1Sfo
ry0+8DTUpV5o2LYpQ9V+6iwHsHeP6AeVpnRlK98ORS2RHh6hBF0V3nnXq4s5gGXHYvKORWNnR4qI
+sc+NR2gD/G4u3/f3ARKrhppECABJihQLIcKJ03hURt4R34OFDB1xnyl1+0H5CC+1qmerrR33hrO
RZuUAhp2VIj2XM8sHQvTJmX3kIvUnZ2q1MYmi9EdU6KAqFc6a6CvV0/QP6ICiim0smiikcPzBzjW
9YD4QKiBaSC9ZY5mL/ygKqrhUcR1nO6jrncrCojCCYVPQS2sEbZUy/y7VgyDekjzBNtYdzDVdhtN
qVIckNix1T1JbDf/KHmW/sejchq3CQav5XnmAZvsTDu1p4MFNAABC/xM0sdxSFV7r41lGvleXAUV
RpnjOMGemYNRefK80HpGZMPsjgm6UfomDmJ6HmYAyuHoJKU1bmdQyqiBtIEjeIQLbTbWQB+LgILC
I1AP2W2TAtmyIXG9SL3lhDa1n/BRzYzgUNf117617M9GMDobB8f1bdI7wDSnfq3ytTjRDCw5GwAK
EJ/DRGlJ2dB4Q75Wlh9jO2y2kar90oDE7aq01U9aZA5Hpevs/f0d/8aYuGsRo/HbkSDUxRaMuigu
rdlFnzl07WMYd6Ofw2PHAs2cNuhrpmgHjat1Y7mEV/uQuibBAzYZBT6oC4sl7gZTNGFmzg9lU4HX
pYdnvPS9O+vflaHNClpp2hT9UyCL971KFcPcOkWTmRvXoo0Zprmmn91ETYJNVdlN409VLJ7Mqsrr
fSAix7mEZeh+teZaD78ViVCylnAMQK3aoFdpNL4ioql6LlrWo/S9EKXFJ8TF22TbT63jflYrzc23
lVq05UfDLWftKyaKvXjEudxNqawEU1ps8gx8tfDz2evYjuGY1iHy33UTWiFS4CApXyjwKZrYqJVd
gtlxSm+stjCK8nrbiTZ9aBAPbffUBdNvfVlNhk/zfDilU4u6Qczd+WHsxv6fFNLSv8Vs2Wv9tkXo
kb7XYBXYZ2DEX7/F9Sb3aJc0I4oiD2WHb6tVzsX3Vu/qB9ugnenVq/29RRDnfqIvIx/zsFCkfcZi
nwljJC6NZfJUNGq4L8wke5iRmDw09fQ+fQqOD506TtH/Mfcly3Ej2Za/kpZ718PoDrS9rAWAmCPI
CI6iNjCKlDDDBzgcw9/0t/SP9YGU9VJkZpU6F21WVmVlpiIZAwB3v/eeCWne6DsxS3/Xmc1VKlvu
telRohO8RYjrFFU010/1OP5M1fBOxb8YsWLrxqx6iaRFrN374kOjjoMKLxUHy5M6BPehTetNmo/2
Te9pYd0QZ2Qfhy6AJd6E4Dt7LUoCvwwukReMFDxPVJGaeeBelfnA1sIiDkjKIL07a02boNq6E5fV
9yX/Xy/j/8q+8PP3ddb947/x7xcOLneR5frdP/9xLb60t1p9+aJPz+K/lz/9n199+4f/OBUvinf8
q37/W2/+CK//+/snz/r5zT9WrS70dOm/4Dn60vW1/vYG+KTLb/6//vCXL99e5W4SX3779YX3rV5e
LSt4++vvP9q9/vYrQ68BgPOHHXB5j99/4eq5wd+enuvn6fmXQ6+Kuquei+dfNqp4fn3+y5f58tzp
335F8/cB0bzoBtH7QtO7kPSHL99/4n8IYNuKXhFDb1Db8dS3HB5Yv/3quR9gp4MDdTHR/ebO8usv
He9//xEG/nhFLIaF1QF28D8vyZub98fN/KXtmzMvWt399uvbQh9G45AJLQR34DiwJAIe93YhT2Gl
4EpmqXvgVLADsw6NRxPRIRfOwlwppOuqERsMDX/GU3zX431/Y4T+AT4CQQWs2HcVIAAORyIEQN+L
fFopSFS1590XIXzf6q6MLKSlkaGT0YRBj8ykQa/r1hHvBgVyrh8jpmUzAB7tvG7vjXTt5M2ncp5W
OI62LZKwSoWAubJPwGfaDVKcB/7ZbvwN+AkxzfxLU1d3XHzOg26NeI6jx+dlOnBXTuYUUmy3YCet
UF7taIs0m3lEpBp9YrpBkq8X3lnaYpErLRWlQ/kZY4SN1dVX4Yyptlc8uxl420YFd/B4XmVKPIGV
cQ9wcOdKdOhF8Zq3aVTl2YWq8cbQvopaI0LEHAVXQ83uCjy4y0t2gCrNgI/SEWzrKrgeQpNGyADP
1+hhEgIh86hxsapu3VPIMnuyLx0v0QBaV3RG72ilL3C5Vbt2aIGklK953pfrqhq8DRvER+gVVsKd
P42T9iOM2PK1NZK1M5sVaA73lsfPowffBOYiv1R79KqXZgBYAA/MtEoWq5uokDRhdbcXgiYw0zra
AVlR3sReMcGO5Gf2od9IhH8c+d8eFzj4gP4Ps1k8q+/xW9nJph9tou6toANLxj/kPkLq5bSShX+Z
UnCbXDpcO2VxZ2h2yGE37Kk2rmp2VRiT6FzcCs3WEvnzAPe7j1kNhELjenGxyYm/dVKwsuYUdtwm
8QtvyxrnMmuxKdJwN0m3iRpeX7UUx346PjRdGuU5bntJj66vPtppn7iw2IAO+SDbNoafIQTQuDsz
nmLOy0QZmEzD0vUGNmW4Z4G7KrKgiGoIB+ra31Q5Tby8/sSCPKpq/yi7wcSGNJ/AnIoBEzVIqu+T
fhJPoNDuZ1NdQaYAd+HsEtLm3DjsWNbjdeaO10LKW1QkCaZIB1l593nBtxj/3RuVrW0NWD9tzgzL
ZMy9q8pRa+aNJ5O9gA+R0KY5ZwKfNW/jOqwSaeMJsfXarZtd0PZ7PKDHfE5/0sJAO/Gmlvt+Yxff
W7ARAJPDTvrtBmQqpZp2oN29ssI7QcO70qpXQQ0Tm159VFYr4sEer4vRXwldnvQgIqH4DUhMOKPj
1B+vy0lulCyPBcI7YQaBI5JHjnBOwofNeCvONCV33oQxWs2OYpa73qWJVc9VROzxoDDL8kd/4zFz
asZ2N/km1gyzQqEfU+yEXdrEuettWqy3kk2HojKxoHyTQhmdjmXiqvJzmtfHwVAvWjIPZTs8IEQX
IxMXn2hc8aIBXaZPgEqvw4lv3Ayb1ZjFk+WsDdLxcJLHZFwuvTgb024nvz+J0MSYSWANVyuGXYjr
NtaiO2WuuW6QvloCLGvYeHDUvCJ5ty7t4dSEzqYV+RzDpDiWSHnBkkjg63SVywePmut0EFtevaJk
i2a/jcjIIit4UQ6+gkP2uAn7vhPbzufnMudwh+R0J1zs/Cn5yUz2m1br/UoGzwYoDUo5NC1LqffD
5LtktKF+Ibp7XOtTr7GlZP4mm/y489qtlNN1OPjbIM0uNUvPAhNxyGU3mvQJGXEZ8XCIlj95ZbNC
KoKIEJS3FTNdz65aKyQTp9SLu6G6Cpo+GXn/2AXtDsOfe4SBviyrxMG6RYrXWlETp1O4Q47klYIJ
xQ9Fwe+n7I+n6tvy+PtDDXQR1R3KY5TK72pIr3bgiVLN+h6COBm7eM8BjsqTguZkTH/m//1NtvD+
isJSEbo4sMowd3i/hND4IxYMR6nH9d5v+JpFLHG1gN3TQUv/PmXDYTL+EQy5eGyzyOoboK0G7hQs
/Rn/5Jul2o8fxvWxijHSAT4FMtyfrC9cv8qYO5jhfqAc9DC5g440gj8VdActPZqAxkKgyqg92P17
WyPEdli8XHx/3WA9WVWfUE4h6nOvNBzcsV/v854dYfb8cWzbc9lmB4kd1THtjof9yTH8jHDDM7gQ
j96cHYxEvkbh3MNp4wZ+CyZqp/6x6csrl4wPqnaPStJ1VmavaOcQW+0nwdSfrNpP3Kr4goHYHWSG
112JN0EJ1ATtbTUpE8G2SiGAEYYL0Ao9gHg/RjKFIW/jXjz8QkRq7PMOuessehzd/CDq5mf2/ssT
8/ayQjKBKQ9oEUu+93sVu7BTMGdzXFZK3K3CKe6CK/btof1bhf2/LNfflPj/8rf+A4v6pX/7r38W
yH+q56Ne/5///aYJWH7/e+EeOh+gL/jWBDLIozHL+WfhHgQf4C63oMsgjYAR+UPh7gQfMJzAjQJ9
BQNl6DD+p3B36Adou5f/oHdemJvO3yncYeLy5pEgoA4ycMq+NSw/bqBZisNo1CAw+JQMe+Q3e0nh
hhWmXUQ22zwo1N6RFntVbS4CDD3coII6ltIpKtzG1vewfa0eiOU/whYBRk5FKDQSfjTcQ9esywPg
OvCDuIBEZeo4bJgZ6ogS+4KEOUdgrFSHT6Mt8k+Do2B8R8BRZRHCL0LYALg9OB0eF8HtPHT+EGmb
sOzYIBBh35kxu8kEgweaVU/AM1tkJ8ZVaekgytrCY4mPsd7eN072IOFbNm1dkJT7CM66y9HrgKVi
e2K6ocqfijNxsMhj0G5rLD7FQrEiMzKn4o6ink0QilupuIDF813V2CUQsmo+ey0f9lAeIhDZhcIA
DXcNHTF8kXN7rD+haJz2PjqVozM4xZaO/RDXiFqEMV6HXdMuKP+MMOV2PQlklkk1wyrSzvmpy5vx
gEo/X2nb2QiYO10y5ucnyaCPjmwN08PIdecerdXobIehiEDqFElI/Afl0QwJFWMaV2IIcPDDiB8b
ZUGf6oLwbZVl3hGhJfLQgB1z0cy/hReJ2ILl28ceAms2IZ1UrIKwjzLPP7XUHV9Ss6j2nGm68qrO
wLVKoxiviHcnAtZez74c5mhYAqVcSqCdCYx81LXl72VdqiqyB812E1jTKhKCtTuYOYx3vDH2ddBm
Dipvn63Z3MO8iVfzBZNTv4poVXcrj/jFmExW2d2IWTiRsU1ZRbILeYdTO583LkH0yEhqD8+PJQ+y
1NuGZFlMpLB2Ao7NCcdMHtCH5T3C2dlNjGc9QoxiDpANeEDiTfaYmr5NrFlj6FYZ6cYKY68404LF
MFDJtx4uQAQULYjzhj6WfJEEDzkqedqjOfA4JqaRHJkBmGIGBO75DWGoAf3BzTDIDlIYJrb4MlE/
c+9V561TREM2iR0BLXgFTpK9CeH6BT0O9aZTCqn9we0rr47mvlddhFOg6eCgMFjOFr0FdBVZ2fTn
gZL0pkDBJdaYa6f4vGlte9A6Sve6n8ZMrbK8TvlO1w6m9b5fukUi6mk4tHljnzI2zA/MJyy44nWD
9Kc+y+xjDRODuyKkZN4UbTCsqBatg4QRMG1vVOhLZqIJ8mK9JrK0dUw6A4iwzyT0WVVFq6jJfb4f
xDiu2wzx6AnQa3JxMqYS8MzZZgmJwrIbpHWaiK8fs7AUJ3A2A4IvyXsZ+/YQbKDy0xs3paJB9VW1
KxuS1hP4a4iaRhrloTageCecNLMXYZDFoqCFPG7dzFmAmnzK9arTObmHx1x7qk2vdDRoC1a+3MGm
JGE5kwPdHSIX6pUd9Y2/A2huf2VTmF5gGNOoBFmezp12Oz1EQ60dO8ltmNZCRUJGDsJaqq4lvI2y
iKeoLiOY/TnVBs5x40tPWL2jwYw712lSn/NST/u+LmcTlcVgZdHYdayPMMzh17NjkwunDlsD7ZVV
5MNTdGMNPd/Bt5z6UV8OpIlEWTPopcNyHLAPZ/YnHZRcxxhMt/tpGuY9QClVw299xEoth8A74+Ga
jqgQZYo6e0bPVYEULCNLlWEicbq0UQ3d6BZxa/nB5a5z1nWJZ45Kp45r8EJsFPfGOU6msuxYB1W5
agXoa5uwa9gOZMLUi1AC11d+arOjZeTUxHVj010XTl7SZD5fAR/3s8iRfXMBYQjOBqGlyc4mRoVR
2QbFIYC44NgERD1KDZcVrEc0J1GRTje8c+4ZOHG3NGzGJxFQ+TkwQ8YjXHtna9Jx+PL3yxLsMvjv
+xHim5pk84UvI7ru/S/9B5YkALb+XU1yesZ08aXgP84Uv/3J97KEuh8gGUBEDJoLF2DPIuT+Pk/0
6QcAQFCegloDRtFSYPxznghC5ge0B0jUwPQc/+ssAQS/DxSJY30AvwNlMvzjIUdA2fJ3CpN3tHBM
6BcpDmgDDnBl9HjvvSFQ84O1WjEITitmI46KgfQukeOatD2U/rMe+nXXYXpUYv7XLCugfB6sgX2V
CK76CZPkLRb37aOAIL18KwAWsOR812u2sF8hASum2OFZt/UdOicMCv8tEzUyQBsv15cqyNIXOXrz
32oBYQSBYwrevABMPQvluveuKaMyw/wSBAKc9flDoO05StvxSzkGa5VJ9ydv9rY7+PZmmC3jxn1L
xvxTWCWm+NRHdiQ4RcSbkinvn11Bqs0PT+FfNLV//SZLZi2+Fjatd98oR8Ym8keJSJymsHeEl+Di
oBm9/ffv4ryFFPFdAIMApV/cPpYUzPciVJqDrtZYvU50eJ2J23aAc7+8gB0zozKk2PugpApBVvV5
v5l9f1tmDvLoEXLFMclkSLcAM7p3kQiOrFhI+g+4LAshOkZ5uUrnz9yq9nq+TsnPZDXf0P0/WrRv
Hxzaa9jUwAMRmOh76QWnwL0yjdFnvRgcxLDXbqc17GHkI9KZPb1OnXm04oJbz246z6eR8PAu99LK
jaSBcjzpS0jUMeKcUUpNJAQrvwnHx8I1Yo487MofPZ6nl7CBsCNyUuU1iQFRLCmGyb3A2xYvpnIU
Lb2Zeaxw0sP70O70FRhmrrtz+rl2IsfpHB5xReDACdvEINyFnWJz5Cqv91HsF+QB7hMPakS5sHVV
j3LBhtmsvfKR7IZKVnRtGE3U1z+z8//Ts7XwIIFAQIyE2SVImG+HQtwXnFQm65Om7aoTsdJ+pYrw
Z0m1bzum5Q4BMAb3eyH7gHryfk3iCO7QANka1g9aJqHGmGwGrzL2RmOtzez8zLbmz4/yYgiMJhDV
F5rE9yRWSpbY9lzpBMAm6s6+daOBQs+FOasVSTywiT3Jn7E0/uJLAsUCAXhRtEKa8w7RCcMcbSPF
PJtV/blTotoCZkSB5YbndgLB/N8v12UHffvQ4xjyLdANUE/h6Fk+zQ/TvKxjQ636AB4SpmuRnhny
lTUOrz1JfyYufYcY4e4tpoy4f9jHgZXBteztW2lbIBjJRV2JpIf208LK85M2EFUYSV4Ed4ERR9Ir
miHIE2E28YQebI3OUqGaYw67oxiBXRcdANnvl+D/w9zk38Km/4GFyiJV+dezk/i5+cynN9Dn8ge/
o54W+4DKGHgNbEGBEwY4mn9HPS0HpQjqkCUdZfEt+6NKsb0Pi4vZYkMJegfu4B9FCuoXGAdbwENx
nn8DTP9OjfKOnrtwS2FWAdgTpDsgsoAd3j5LDkPFX45GbyuFfIKUQR0VIaEuZs3sH6Qww7kd/GzH
qqHealgVHFjJg0sHI8xbDHAJur6hPkuSOSvUQt0LkTXZSoYGvtIdTHQAHpcrGSr/YhxZJTAqvINt
tLfulVf/pMR5d15++ypoiUHjW+KFofBYNqEfVmBvwr4pZN5tZWiKV1d1sMSyEefjDn25GupBr+Bj
WK24NfnI2JjLj0h9piurpuziu3OxGSfLvoIeB0THxt0ilkluhdOJJ3RG9qpI0WYqtyi2gNPa2HO5
eho6a3gJRr8AwZZyJB7k4wWpOj81OlvW8x9by/cvBv8f3CY8QvCKwHPy5ospLq0SfelWsbJJQPRq
nq2pGlfwb+DbaZyQWORYamOlsHYuBjgJlIZWe5HZdE/pALvjMutF8sMT/hc10NsdfflMcMbA8+LB
1hfUyfdew7XVl1Bb2x3GCngHAAdlkkFYchrCwVnPtCdxVbT55m+/KVQQ0KzC5Bhn43sbZxBres0Q
h7ZtcKOfCi1IHRVIRh5jW0t6riABAY8S+rOfVJV/8WUhksIahmE3WJrvhY1pOfpZO+N9JcYPUeXP
mBsQfl+OQLVzi3efCvKzHAOwdpaj/o/bDjbA4kQJtj72+BBdxHtlBBU1MlvmethCJrfnmGMhWQOk
7v1U5Pq116X7wlRqPw0p52sNmHuTG0fcKeXlRyscgdk12poiFxMJpKv1Hb0nqDYjXkDuBDyiCNVG
CNziZCZzEdybnCN4OyvGW6i85L7R3UsHy2YMYDCFGnIg3v5MoXYcWVqjbbG6xz4EPDYYWEaoetoU
Zd7epV4wr9xSD5+gmuObimbsGVlIEQ7fIqoaL+sit8NgU8PfCmEEDbAYBy07mATg9lZaBH4EC5sA
1LJZCFiB+e4+b+bl327GxwiJDqCOZ2WB9BjjjxuO/Qwdul8/Y9V5K1eECD5SyuidpvlEtvVkhk/E
qTrAGxYyfiLZMHnT2k37bOdkFBEu4OjFSKVBKhb8uIrr0KCiU/2or8M+03dEuG4EDVV+IOEg1/AE
tqMpq8oobUZnVTYp209lWh+sfO4npIi4/hgXmjqvnElrnba1gmxnMOVKOMvAMlWPlaU+ehIclCgT
qIujtBDNRQZT/pjKqr+rMV86cOXyLcpPJNIEHVaumysKNqGTX2AlNHTwVZhYF1u4Cp1tT/EgoZ6O
J91+gZ+UQKyorDfTwFzESuP+s6Zz9q3X6uuuaOFF0gQeBMealxpWYz5P47Gy/X2Wl+mrFKV3l5LG
P8ASz0k6EEoTliuCQTWtjiXzsmGls7qM+twGbQRKORBEOuCHDsIJgaG17idbF85x8JykYoWzCv0M
cg5FzoZaegvocj4VY7ZpDfPPrY9pS+uZae94cojA9d5jQvp5qugRSt5XjPXydZjV166LjXeGhnll
SGdjHmc42AO8WWe+fun47OFbsyDpneHW9XMJ2BtRXwxHgMKYrmrvwB3Kbkv86Gy7ndyOKjAnMDPH
PBLIv47hExUkuM35mjVADSHERJwvSlIPyCgYihcPZJKrtOzHM3d1t8Y90nc0xyRyxXAz+ihs+Fjg
XmINzl7IcTcQVbDLeqqBSM9BLCFpTLSqyiz2Helt/XEmt2y23M9jGZIthnD2GUq1AUkKbngKBaBd
JtwBFAoxbQCqc7oJiV2e21SwtWN3xTUdlLfx8/Y1NSRPnCpPVxV2iGuQ4MgnUH7I2lQz1H6tKbZK
WFaXjNP0hXVTGeu++gTP1jTy2rNO9c7ruBU7zHuUlrzuJHlwRsTRjSG0NulE87sG5pF7SGn1baim
2MObvsipCrdWgwNpq2oWZJGYwvyLqWHg1vfMkpEPpfupHUNFY5spsYUEu0DHz2ErVwZR2xX7qU1h
dSeqdS2AY6Ip24Ey41ZRATfzW4qsltUoO6yezoDeM83+2nHK+qM0IcYXFGuzw+h5iY3vRhtNmGoC
q4idDBmZxh1cBAo4Y6uj5WxaYdfjMRzo823Lq/EmT+Fo4fRBGGEBKQxo+zrpF4JjCcoEUhG8cK/6
lLpHCNXmRwQoUkDxxWczKuts/KChW9O5Fl5V+3s95Ae4QiPEyZZLSwOReNTNdYgus9SXrqgxogd2
f932uotMNu7H1r9vnWw8uzM5OkRB5OKR6Xqw5Lj3WPtZm48eeoW4t71DBV1yGQUeL75mFdDUxnU3
qA3oJkD3uWJAwOMGh22SIUFTDJgPz5L7d65AhozXt07stPNVwDjuAAJL146xmw0youeXifPmmrow
iUXrnscmTasWjJ6+nmRsW35b3uHBZWtQwudtoPysXE221FdVMGdJqDJFNgK2OvsCXRfYuajCQMjh
0oVNxzK5Rip3eTPiK95bIuVHC+DIoo8M49ruIifI2QH7Gux2+iKPeN5CdB1McLuqFHA1hB/mK9xK
/gilNb2kmOCuXL+ZV/AYZToCuqZuPGUBHKvAKssNFn2fQtK9GGHzqTvaxms3yK33rqBUmTadY++5
nh+bqb8LtXHB/2z3uppxCs1NL2I4bRY8Ke1556IFXZcQ1qzKrkCOC5ITcDsINJaaD084S0hC5UR2
ocHZqe12OpG2qFaucs4iFKe0Kx+KPr80GtrEVaCa/Cqo2mzTgO6xzfs27svQvik7CwR9ouv1JHFu
xTVOz7ZjOot6gruE0AaULD4xkEqQ1H6pq7qPC7fobgKLNDcoWO+VHv2EQLW+QZ6Hf3HmsFrbDN2s
0SpYtYEcEksZseOOCI+lgY008DgTsSC1kBcNL31ETcUYPRR7+Fk+ZE27G8jicf0UlgNyz1psm678
WgyBn9AZzi8Q3PmRJ/QB8T1f+7S4VA059ZLVkQfGcxSkaB59l/SfG8BGsa4BgkyBXZ3nZTua+s+D
SMmOhsSsevASYU0Xyzr47HADmMXAAcAliMDIqfQP2G4HkKftfiX7rfS/pg2lZ06luQO9ETIIHWbR
YGfpMQskzP/btoikM1SroHMv1kDoR8ANPCElJC0695HGDHbUVV1BIyWrIDIE/1c1GtDCp3yOpikj
mxbay22RhwDISHgWAfnIkZVO8/k5qE15kB7OcOPB07pmbYQhcnAp6l6uM3hbx3kJXT8NuQ2LAZYP
n3Q/OCuRiiGZXXZfVOpOIxXBEeqZOQYVyTy/ikHdQgSZXYIMMDKGPicpebcySPlKYbuQyIBLqKUV
TUyjsljaNV6gmmWsCjvczhnbhnNKI88A2M58G8C2ADrZlF7+bNUppmnW2MVpGNSJHOiDa1dPuLgw
SS/pQ225PeiA/kEB1kP9VTsxvHxKbK2DPnlp8ZyhuoJGT/hxVlg3FfXvnWa0YDxbd9cYpPL1ZI2P
mlYySp38urOhLhwUVRtE5n41mb0OhfJi8Hj3ZKFuQwmZ9SYiFEVWHeAUdXaIM4864KplUHy0rPai
PFhiizkAkZ8NHpKZMni7D+GTljqySR7gGmR+PFOQusX0eaJ8nVM2rpmFmnPQj4GZTp4T7GEo4236
Nmew5Mvo1mngJYf41jPTujqGlWuqmPLwU9mFt0jwAWOmThPB2ZMi4rHsWrbNVRdenFBsMCYhUe3b
D/YShOUSP1am8O65NToJgu7n9YyQESwhkAG9yvISCUVjwp3J7MKe5QfYVdAVD7LxIZX1oRJeFtt+
eTfbYFcaZePBZiyqbeTXw9fotc8dEw2WWvHM+eyExDoQ8BWu0qB1NiEbd1aQzadS2XVS1QJ0+5aM
2V7VgdnSqUKeqDAHM43exdf2dap0ucmn4jZERR/Nmnk3Ajd/14P8sHH0vKPNcC7Sz6wqhgQrYF3x
Kk0yO2eAntMsQdbOFPlBi0dsLqYLUcJEaDLyBFLGJhozFgMcXoUW2be9q3eO1YKuB5By7KaY2O4e
WQrBxhYvoHi5d1mKgmjA2PZcASCLBSIIkPYCmQiK4q4tniUuDPzksArlFN72aDhWrVHFlvtl8Qkk
EaxfpRKh5q6NW2WnGzl9HcP8oPIHjZ4hgylvTWBLEneBDFeGmqs57wMQqBTKQmT1DuILOFH2MJ8w
MinWPgE9FInedQz7rDIy40iPHIwkXlHY66MAc4iB/X1n91eVCgECjuCCecKNNJyz840FpD/2cxv6
irAenr2y8/CptBvjySZXOW2siEz2jo7INka9grSdNrxFRQG2ZEWT3lbFTYsReI97XvGn1oGziQD3
I3ImxL4tIZPzrnRoBx8/+7ZiEwwoXBessNF+wPQhHpkFq0DdrPzOeukHd8/Gov5oq+ZQhAPdFi6W
O4bcUQu391cVwvZs2rD23g7ybZZ+9ntEacrZihdngsSypyuRjc1S0NNYuQp0k8mDvBIlHAGbfQk8
LMUZ6ojIhFTs1XygprsfFd+AtQYLHHMPqPlgz87eQDy4wp53R0odrEWzMDl4skxDN6mFWJpxmBEl
4ubEiTJoF8HfHci65gDmIzBJQgQR0SAuS3hrs1Y21wbBy/GUm6uuvEkHbHvZkJh8TAivIifcTmH9
wpHdOBhwNFP3dgjlw+zySAf7sm7L05AV17m+cUqR9OOzgNd8DLx4jMEoRa6jfYs0T1Rr00HY4Nvx
fIpsaNyR+rz2M+sBe6cCmXZflRS3w99qmCShmU187x6jUljk0gylb3BOi3uwcgVWsgcVurpxBXae
Bi5PodnY5R0WmZPI5hE2fnxXTO5z5uVX1NtzwNNwevpERwuyR/dJlL4fGVVtqHceLb518HS+dn3X
PZqmpVdplu680g5ieHAl8F4Rt3DBucX25xdRm8/ejqVZUK0wEUbeUBFMaDZ0D1vwHtTsKIDF7DVH
HtzVbNLrPq/E1wImSD1UfycWdmh8lLXGPH68r7smmT3OE4uBXTgOIWD7oBcRceQMOCRH/z0R9+iH
KbsQbG2RsYBAYXjM0b/YXByHKctfA6+tkxLyzl2e6uyIgO0knZGb0Rg+ErCOvBmGT5mTMB2IVe2g
9h2bUce8KYKoZNYFNmjDdetZwXUmK9AE8u4V6Td2nGa4Fe7cDpuSuWmi+/tu7ugWBs5oVpBtdPDQ
bTyBllBgOU8AsoLBNh/r2iVbOyXhbTN+lJBQP1k8H+4kMEcwA2zMoDylLwLAEeriHCqxklbggcCj
oypHK4hZ5bk7EN6sw9CSKUb827WbDygSof9kNypv/F3Du6OD1vCCpa9AEcaQ3bFIGU8+jPkGUIRO
chb12mX5p9Jp5luElpS7aS7mSxOgY49ywM3PfjoF4IAamYOAhuTXFQygnZcCAwifaszMdLEhkyRJ
ioB28ET8IVyY2+2wayDBurWsnu4dMiH1iVYTjgwwV4E2ZFssnyxmKbxWRpg1KddW4LTTKbYrt4tt
x8WOATuyq6zwwoOTOtXWhjPjkEr7CPIsSDRsFhcYFSOyC0ygItIW1UXEitE8ayhxQKrx0N3QEnEW
RLbVTqL/Xled/GSPlRfxxUIydacMzP+Mrgpf9F+moAtfHGHGeJhMjZpPe1Ab5nbrHWWQVTO4tm0f
wfx6OFuZXd6PnlPQ2LEnlAJQQQcfC263OEErvzqX7qgitC7i0eGzdTc19pgnAM/rK/C0m3Ph0OY5
bNs5sQoD+0WXeOcCpOh9xlHs+Q1j6VXVusRdI7eiwGmcDt2WF+RWtNVwYB24uJVCAt02hTjEWnPp
Q8/BsTfDe35Cz9Q3zq5P0yCpm+IzU5oleB7N1f/l7jy240a2Nf0qZ9g9gFbAA8OGyaT3RuIES6Qk
eAS8e6N+hZ7eF+sPUt0qMq8kXvXs9KTWKkkkMoFAxN7//k2ma4+23tqfS/p8z9Fz46sQ5ZZilBTj
BbBpJPxBgZNL1aGOGwY6ce6hVvAnYZSfC4ClLl2nnT32g1frGNH7gtvxpJWKRgKtDlMnXWkTynq6
beX00cT8Su3NCu59Zcf4ELaDv6p5U2JAwEgUOtq57mCTT4ThXZIs+k4mbfEY6f1JAS5J8JvxEOuw
q8rZguNsMLOEPXZaijU7Kmq6d+p183hYmqg4Lse+QQcxZXuzGLsjS8Mrbe4IdHNL9XrNuocBW6UL
KtrlulVdUuUSJb8Z6f92o81TwQATC0VmbudFvJzmVWt4ozFVx1s7HpjLalyySNElWSmG74myxldu
krsXKuezWOzFryFhPvMUpY/8/YkOPMGmtC3G0ZtVOyeiXtPxyY0z3CipUEE6FxOeXtJoQZzofjMu
+XnS992Rng7VVUvm6Y0Cze6Rc6C5nZAL+RwZgNRLp8fxfpywB/Usgf+wJ5Us+bK4onM8tTOms9p1
80t6d+KZ8ZL9OkPJuDVavTuJDbX3DFex/byJJPqexjlSlFacCcWJbqYpss/UPNd3m6s0jXIEk4dd
tvdj0L4dTMzzckUH44mZeq3C78wMOG2KZt912XKcGev8ZTXMPqRvyCl5sql8SiMq/ZFUmROFVIAH
5sL9/XdEf0Q0fd+sk3KMLV372MdJ7aEAA9hQ5XBhzmKAZNJkMgATME8VQyg7sSzjp2jO01PDWNYd
/dJ575T1p2Ht1QurHsvUL0Yz8ou1NB8did2lMSnKFWryMhTxWH+y7Mg5p6GGpqW2bn+mYt3Vhjxo
qXl12a8vrZGDx0fasICEzM7plDvmVTMvOLwPJCk0ag3200fqeZPG1WkCNRi8KTOeYGMV58QDVKHo
dGNCSVxNL2WeRTu17NV7q5jqT/kSO9eR4ixHOdPPM/yaOyKeo35EbmaDJ6z4daneqkUF+9gqe4xC
8nJfQN7qvD4T075EmkVFPyTuV4yANYfiq6DyTOqLZTCmlyUm5WOylmrlHbNvEvL19oNi1VeQ6Yx9
UynPc9oWhK5K3TwFf9UvmkVtd7FOWrOnrcRFr2ZifyMTkCR1tZ7QPWdCXpWlmp/XuLhyuGv589zy
Jqdd6VzXnaodT52lPauNiOFWqma4GNq6m81KvTArDuHFnetPSsn/imw2mO70wwWmPQzNy7q/74c0
OuukeYm5f3GPNqk/K0W/2H5EmhvkTbNwrotES4+jZqj2pl1xkwDy5HEOXS00oqrcpTW0UCxGa4Bg
Wv37gejB1hMNbs9eOhhk9+hG6bd4Vt+WHcftvh+6FY7yyFN2tGLdE7k7HLldgR1JNtkv/cK+QMBm
X3+qlyiWV2mfIapT7NLeibGyryPbhe+c9xWKgaV2wrnVnc/YsmqNN9MyoPetSAExy9HaGUxHLirk
q/fGDEIexJ2KY5DRq8dDskhfwQ4/TAx1ObIs0BHOdcp53Z0Wz4oz8cMn74/G2v8N3t0vtQD/ruw8
zfrt1Dvsps99WqWv2Xnff+TH3FtHNAAHgYk3llNwFjYW0I+5ty4+bA8Vg2EUjNi86Ehx/1L7Kpr5
AUMUG3KDbtm4ulnwY/5m59kfsO020X2Qtv1DCvyfcoa/BpY/1Nk/1/uqB/orE1mxQO2r8xk2Ow9m
6m/Hqno86hqQqYIFZbxv6vrOmJVx2bTnyrJvzZWtgFFiyHZkeFCnq0tIP+nplDX5x0Lk7tOsOcsL
tiMdDG8X/Zjt5CAesk4vR7YOb8FF2c8J3vBRQT6SJhMQhfUMWUPfmZlxUvUYYemQQ8qxBeUy77iW
uZeY32hLuxsspJTEtp1m2vBxIMJpoH/yFydJAmPWMAIdyzt9oNigSjJwuLOaMBHZUgQxVEIAHGUZ
B5QxTp/cZdTQX8CSaBtTA1OI2zmpAIIS1Ro1z8gL51ZutH2SMTiJFTOmZQeUvogru/TZ9PorhTeS
pgzMVNuDI43U9KPZxA+a1KvhTlU6UKG0aZc01EpQgS9Sd6Q82eT0FYCKqyg04JEKRR7dftIFSz+p
5zJRm7MeRSLfkuHS+DgY+uKGFqK4fZprI2aBNc7lodbO8M/jeoghvpnTedLlCSoMR24zRaSmARC8
U4Y11laALm4zXOhzNey1yEavK8FTzg05zQ8aQZehRCR6PhXqnmtfD6ZcPVviwBkvAnRGKN0RXneY
lQg3nHIAt6XOGvb71j1WxBDhQddFR42TAosgP84YQw5w7bEe2CV2nQcT7cepayZhDXWe6cgpM5+7
xm7i2ovaW1fp6106ruu1TYlAyZc+rqabnNN2ZejqXVfxsYXRqqBfDFH7zZK06iPG/255n4hSc1oP
zbWMA5wG+yWgs9eb/P+BvPPvRsvZbCR+TcvxPrf/8b/TN5qm7Qd+bE+m+LBZaOCATQzPZt38txkB
fwMdBwoehDXYBjAc/t6eEC5tVB02DPiNwoH7+ffuxMYF1RffS/JmIO1gJvAntJwDitdmh2FszAoo
xChDMQHeaIKvuCwAWDpO7EsTWIkz7LKs/CbLLP2cwa47WxulCPQMBQJd7KbInUl/l8j5tAR1s6DC
93R9Mt6h13z3NPqHjvDjI2mbS8NmkmihwTv4SPSjijKnDdNSpB5+mg3uidsO/RwWEtQ3ntPos2KQ
LICeALk2XXHjNTVWzFATsvMM/t8TluPGldPUzxZgbRAZk34bLes6bMIf40EtF+ErsaF8GnIXWAxo
3V9BQQUTxEt1reePLToT4c1ubT9oscH42x6V/WLjb4o7rbJR9i1Lsb0+jtwghVZxy/RQhl2UTUAT
OUEqZNjo4B6j0TDDrvLeb217/Fo4dW942IlvGJ01Ld+IEaGsq/Jy1sHFFutpaVGGlYrI3vO/PXDP
+3FXdehh39kemNAcHEJOvxaZktQtvcAQqnhaApYxnnKRbPcVeGR0PpZf1Frdj1gY691TVaI5SW4a
duRqM4CxbyPU6zbF3OKhvDhuCjQrg+nV/DHFrx/laeAwf2sM58iQyjsWwm/Zqn99+i1TRaMggxxz
sCbQgvTQADp6BVRaAVIYFGL0vO/Qft6S139chToOjhq8n41/83blqfaaJiWxfIG9VEaomDzTKroe
yrPCLp9WtEHkUeI1+Gqv+AnB6YB+w1UNeLHYPJp8PQH9Z2NlvXoFYwhkWW31gD7glWFtlOJsKpce
YCwV82dTy/SvvMUZFAg1ltdGyZzFazORvNSyLM/MdJFnBc5oV4MhAIzLJFHORKZlj1mj5vdbsDZU
lSnfz9YC1yJzAH7e+QKUUa/4Qz++ANsbniJEGG0c2LdfgJ1lNSGrtAHQBFHs+qb1ysfEX/Fz8DQY
a7sWCwAf4NDeWczCd2CYvIACIRlYDBkeUFd8U0mKcLZk4/Va3R2Bs+QBDujOfkH4b1odDiL96BOz
nAUlgZXnqoTLMKHW3FvY9vTrUl3CfaiCAbzsnS94wMpC442ydKNA4mW3CTm27//qAZmjAhsQfRY+
YkZ7pLXtMfaII5EnxjcY1oFjU8H9/pa+ZRRzR7kiUaNQRpCI2I44WO4ICPFRLrli3bZ3S0Oa2sIm
FeTKiSw7Pfz9xQ7kIz+uhnIEhu/mpMex8vb7yRyuUGe0TYCfn1/0Zr+rRWr7lZEqQVbqzg49Exz2
K3FkQasP0vnb7z/A9x39zY6PBAYS2hbByTL6Xtu/vsFDpLQ0x3ETxJYb7wtZGifFUEbHhb1GPq7E
EQ52WhMOVQvi3DQbftWw04At+t3Qgn7NuLyL0UUAh7erq/d3WHYsoZGBKyt5LwItMarAymFl6GWJ
B7vDqG1AvhiAnnU+1uPmXTlfG062Ec1U5aqsmEQmUG3DaXTjmy5TnLuRKfu+ANoP7QyG1+qyh5oz
iahe3zvyXk0L4c/sHclkEmjMnPgYj2b5kCbNcAKsjZ+OzaOb83X+YRb7R23jv1tBtQkBfl1Q3Xyt
/+P/PBfpy+d/ffla/MuXBOW97v62n/6L9Ox8QOhj4aIkBP+lkPnP5k9VPyDXtrf8T1Jz0Zryjv3V
/OkfNt8pgdWqS5GhIbf8u7pSzA+brSM2GZjdbW5P7p9UVz9icv9Z2by4dH7oK7YK0MXA8bu/46ut
Q1MscO223qEFnwOohUt87mqLrp/NzdpUZ2OrCNKx1y4vwgk/I9g72tx+TIyBlo7ABtkgvIFN6a/L
tGTBFNEeBjE5bgIPI8nwmvnL4vrkupS3S4kbljcvWSPDvFvSB60YJjgxMaA9XglTUmK5kETfKpPX
HcLyYNx1tqC/GRJ7OCdlHagRutiqH0FcMvW9bchlDNG92xoTlZWx2ewyfm5Se5tijZ26PGKl3ywn
6tIzsRgVGVtBk6rGkaZKQkngn1ipj32aSk+3ttGT0adrDcNzAN7KmFMy71pbICSRyhjw1SwTJmKV
mZ67RKBVnqUNdeut6rLS1+FD/lyiKXgSNJO8Z7q51B4GOe7Dmmbpx6YdUP5AnNg4RFVNko9bqN9k
DwiIiwT4tu8a+KtM8wQVRqYSFSonj4TIqUnHJ65DS0Mi4eQSxpPaCy+VKSIVbBbruxTyLZu+SgMW
WHpDZpkBv+d2SlNL+FVlRrt1MqUMp5YvE6hqoVihDvLq7AVOfcw29P6pS0fovK5V2XjjWC14E+nm
TPhXxKzz0KKvLpCPIjIXNTEBqVVkn1u3bW8kCSNgnBA90RcVE6pQG/3XWUWo6bAXKx7RsLjSSgtU
ivfZR7zbqjvIS7ByNIRblMWOlUGVgqhq3axlM6VEMIixO14Q5dbH3ZA1KZo8qH1hPKxUyqm6SDUs
3TZCq1qPBMt19absRy3LZGEcMQTcM541GCzF/arsUaGL/iwvXEyJUytTSlgUVj0HqtXitYwsqMJO
N9eUj01hK9mzs2RaFyZ8jiYYFLemClatRgWxpVw4ijOyUoNyNmLHrxqEfGHRN+ipIaWJ4WxhM9f8
LtUb1Cf4btZhU7ekoiglvCzGHFmueiPAh+rAUUAKeCflZJm7mEhJ5r8LWfcnbT4pj2mJvnaXpBi7
eK2VxelZCp3BvkmHphvuzULLkmCu+2X6VKZZydi6GPv0rlCSKTvPq6g7mSd7ZOCV9tp4Ec+FC6Oy
h3d03Exzx7yaFCAqtyHXI/wZ3dz4xufGfNXdBO1BxwIyd92ykFdjS03W1+Y0wvKPxaKluwSzrDSc
F3KogzqJ+/RYzZy69FqZDGtQWiSKXJhtaTuXRdVScyTVrOgn+hpLF3syzth94i7mN9us+olCOa0Y
5pqlKHyRZxw9LclecteMVqKGOU7HydGs9yLbu3qRSNLLy7k9j8mGxY0qGuryghE3O1cUqz0046xi
iFiiEuuviB+B6zQguSdKcBMMhD15zhZgBFN4P+kK0R9LBWI0vkHb32q6zNMj+tCmPNeKqcuOYKZ0
8kJT2XmOkBYUyXEHtlMfFX2Vmr7GOopO2mQcnT1k+En1s85sDN+G8BAFeaqWSgD5M1ED2RnM7gpZ
pMatkQ15BdXWgL/WzYvzYLg5H4enzw9VdufgHlWNTZA4MvuUa3b7rVki8xvyBqhRVbfIRzFtV6e+
4g+UZGwXbxaR0HnFSshHsJnriP1N8LcjCMrCGupznoQBUaSJnKLYGTBHLjU4Mwwi1tq+SMZVfKnR
2DdH5ZLTek1Rhl+5nOz0K1i0fYG8P0N6rg3yMbFk+60XiOOOOsNovy2zYn7LtI14mlPz0iQyM+Jl
xX3pkTbL0XwTE8gvkdRYPgV+G+R4VhC0vCGq6S711UzpzVZ4d5OoRi+RwNc+7+9seKSaki6amiud
HLwtx0GqKBiMFlj6pMet42TDbqXZf2CSmDRnapnmd3Uvk3w/mS2ToLFNtzmDLhGm6rgTf6SryZmP
xxrOKMBlqcrYetNMng2kqkFmrOZh9UnQ6IUPyDTel6qjf00naE4w3IblZrS7Bmu/WRAeGEeDYMBo
msdWpJmQ4aSCu7OhdvSnmqF/aYcCFueiWkvmtWqPAo5YK+jjkTFIalSdmE9NWkw/VBfrwR0RE/Ji
mAZNxeth0eGSF23qg8fSZlf0mppvVGV7VtYRfd2gl4wcNQQT+z51Bxd2d5SzFy2zbgfqrOvVaRMx
TPSIa9fuGi6PG0dZmckOUr52GiE6wrLPcrvUH0iWS0E5y/WuVtPuGk9eLDKUdJuBq6lzGrmwpr1I
rcWTQT42FIZlXJ+3S0g/0gwok2kpYfrbbrOWnqX3xd0q2vzMErCbd0qbtZ96HdARFYxa4RgX5cyJ
muqx7svpsSoUfHnF7MJoIYL1arCaLt54agwF52aI7HCM4rEJtbQt7xG0ZNClGOVzxjil3QV5pCTH
bZbJRtkbiyIUwzdGPOIQ9TUWe1utLTHUutIkusiCX+Q3WPZ/0aBei908WeP1iOjiDjJKRfenWHm8
uUHQwmTO5FxSBPTtkeiQkPhx1XC81WQaJF4hVEBmVRvsiwGX7cQrgYRvei2Sz/ng6FWQWDOhQKm+
AZLu2NAO16UkSd3ICMeCMJuqj0yB25ei2h6l0RrplYVZd76Pe9mV/ijT+YY2WjxrjNzuC6LhU7SM
aYPol8EPqU3uyuAXn0WJ9YfOne1QeAW4WDAYjxqzfXJS4T6vzLvutFiapyTL6Q/QtoYcoLyQXwiq
3rrvAr6nV0tCBDlAAbF2lltIiH+tuZHf86wJNmcXXmpLVY9kK0CPBwfiVqBtB4efqWP3ktp2l8Aw
km7qY8fnzkQBgpcdEamF/WJvGQXcJtHPt0pa1JrPTA5huGJk41XDTNcIVQqar6Y5YLDDsko+VfEE
044oVw3GHJUUheCyOGlg9laHPY5wkpduLGXqIcEwrvppFiz9WFZMSJUmz3F6m+FRwnzOel/Em9CO
LmaFZ8JhdCJrRakgZcG1DFQh81Bt6ghXuMLNrmTda9OOuDSAe7Edpx45qPUM7bKaPqVmYZ0i7kKD
0LpKOvsthkLOvp0ao/YVW2YzTqgA+swu4sbemW2BUb1u1sW5EsOyx5xITjeGW9lFuOR5dFUWbtKF
brUCcDjS6jBvplLJ2CvS+KOixPq3ViRzGcAenUsWJlinN8dKeU/hB1WIsmD0urxf0EYscAr6RU/5
Z5EOD3hJGh2Pv3GtYIfWaUQuWwnBF1/Eqfq8cXbLY2PQaddJ34aG1tDTP9UIfh4ymQ1KgEshUYAZ
dxSHPFSYoZtUssAXpMjBC/uOWWSrzsvXDJLvRZkNA8NxEoBvpFl0L3pBbhgznnn8iKc2xwdeBCXI
nZtipkPRTJ2aWtq8TTYH5vB2h0Fl2ynpi2OU5icV5vrk4VLCODdng6XOjkVWh3NkJp3H8jc0VEBu
ex2XJbQZ4g/Q7AygVYZf6I11HXeJ/QkSKsyXBprWF5GAkDByHtd7VSTyngCbyQii1sR/UyQQcEnN
aesveWoPRUgRxSHkjpJJxVzEjg4PfNBphJ18ecpKu6i8BJsaydlG9kVomlV5Ew8cawzKxIilii3y
i9nVYWw1IkG41UJ+YVgGGjFB5IqNF0gHEjMmos8/9k2nR97CTPxl6luEH6iVsHtqe1g9YcsBx9Qe
u5ze6xrHSUA+a5xpoxb1CdM3oTxKo4+smw4s6rl1y/FpWaf4iuA2fJdAnzZfu3WaLC+JJE90IKiP
ct3sK6bnfSSxma1qldOtdYWPSV901uKEzChnsMRJZzpjvseLAoHToK/tEGApEl+DKUHXw8elyHx1
mrKXtJ7F10Rbis5z3RlVdbHG8xliJvaVLp8AqKNFnyBTWFqxs/Qc0p21YGtCcIezRcZND1bdDpuc
pHnWxplxWMbp/CCHVmt8ge/jbSeLaPXdiqMCguyYP2ZrRUOE3eOQISBI3GuEgNrFAhD2qcwh5fjI
3SFoab0zfrLRoEzeLJsCvbcSp403NhQuTbPOuY+UKHl2EQXAyk4HU/fJPzNh0JlG/7ns0vSZaKzs
uevc/iNA4YoTq6I6uT/YZnYG2YaOkD+ubnDQrp9ob4rRh885XJqt0X10yUHVRFC5vBofhzGNe44B
2jf8b2CzM6wv8/t8dq17UUnlWbijXvtOl5ofV82JFRpgjWW/zM6a7SBODjetzCGhEUBoni9TWX5b
p3l+nMl2ebbnDo8/Ovru65CYzbRjYZUndlXNvddA2UcfkkUtk7zOsDMfVS7MwMaVT4B5JlEDVH6Z
l6rJ4OwctYRQ1JpFQdU8c9yGeDZZ972mt9OFy/Cx9skwc50TrOVTRpUTpeiELC0ORaqoX+jD6sJf
9djIrpM1hQmEosHcNrBy3JGKQj1YphZ/UE1OTOupFeoF01Zsh2A+yEfDJEOXKWjkxmEn9Pily0fy
l4wuyS8pijXtYugj7jEx4kIPI7D19daY6KagxPQNlkeg0awQbem0QGPbrpAIrLy4iVVHiKKkrQ6n
HKpWGDUrmqR0kOS9OQ2FYlhq6GLO3bXqMNnIe8O5UbdylX80J+LTrKEmtQOlI3ERALUvoHRMrSOj
TcAQa4+pOacYszqLBsRt5n35I3/y/2+oDEjr11DZbZv+6+xzlb81BeBHfuBjjvph8y0ijhAjZwOO
BNj1D3KE7WJBRDCjATLGxMNGj/8XPOZ+cHRcjb5DzwS4mAZ4+F/UCPMDEC1WRxg9CFcFK7b/BB57
62RBIouJZwb20oR0OjqDvgNLgLqKLOblwxyq7WjirIzzXg9qIb0uK6fdq7vykynLAaL+41rYG0AD
IULKdLe/fwXEpXORVynqxdDOC0K/dKU6R/lbHkVjHV/lNFr+76/3s+9mWzh0YDKA8+RhcIs9QxSq
7HoOO9nFwTgZyN9KKi+jsad3LnUwtfr+1cgHZ/IClYVooYOvRs660mmWNoWGG7lX0CTaZ5TXw509
aarKvhVF523myIV9viV38/ff82cXx6oTcxAmI1gGHDzDWUndDkbxDKJQVUc6ffbKSSmqy0xL5bkw
1e5KaJlznBVR9vL7Sx/MBL9/bwBcPPuh1WDKxaJ//Ui1WEVFY8NRiZQMZMEqSV+ohzT4/VUOpyPb
ZSBhM4Y3LdbOf3G0YjhemORYM32Gjnwi4dOeOZPMUFo02i2yJCfMwf/BK4slv7K6gaOi7JerNcNs
2vv9Z/nJN2Yovhmk4raPUv9ghhv1ZJ7MpZjDhrocBYMF5SeR8p1Z68E47/sX1pnv4wXI+Aqmwdv7
Shs/p5nDI0WTtT6g/IF6YoCKUH+ZCNA8nEZBfnpE+hadqRPfIf7s1Xdu+8HM7fuHMPgI20iIGdhh
XBWmGHhr9HwI0hItMp3K+EFfhuVUm+IM+eAI7dTW3Js/v784FrEd8bBtLFTefnMHdSOcg2IJIRLM
YezGX9WFgdSfX4RHp5sbae2/XoRgOTt3CnMMJzoJ+sAEVmRN3fTHV0GNbrHvY/fCFnTwENvBqBEY
bEtFR940lDGi7Mgq3jGT/8mCxCgEjydM11iZzvYUX+2qcBgia1SbmYYQzRfHfO23Wum+s3f/ZC2g
qWF7I7sTlsr3pIJXV2lt+MKGGuEJ0GHkr6rxBrMMqbxfSN4NzLlX9nD8+ndW4E92cPgS8AAMnQ2G
6fzb76aTkDWmbccdnJZyZ2AD6ccAaKEoc/2dHfyQhbOtdlbCNvCFJmgxyXp7rQLZWlV2ZEEgqsPc
161S/bPjELoTOGsLa0xdjabaz+qYI+Aoxgq9mb1kX1XQ+ctEzaImYGAZz8eOVPP3vFB+ch9cE1Mt
aClYBamHL8Wa0QjHmt6HLfXtCXKEagf32z3BfCF550F/38D+GZdtFQEPEq8sBnMCGuJhsm+/DSfk
jG6F8R1mw/Wek+UuVcYTVcRn5gSybmYkR9fJaa5EzZ++MrgW4tZIlWTaOm57B2//OETqgkEAan6b
TCgo3liMO8gJf/9ibqfxm69oqSYuNqwnXSe0zDh4MUcMC+AR1X24KnrmSyx1vVaowqPZm/Y6kR6/
v9yP6f3bC3JuudxN8oN1SrYD9kIc5Z3eK5kMy8VI8CWdwSt82GUmcEfSE0WfOIn2pYaAaHig4UUa
qIWN/RD0DIBkaxKJTsPDatwxuF/iE02g/AdHtIYzPE6xG0H3Ll+6fiXKPB6aKt0VCOegV2sYJaFM
zFBc92YEmBnNG6M7TbsYVS4+sekunerROrPNbvzCYD0DGQIJuF7nJFrOVibsLtBhnH5OUTHlwVA6
SbzrC0go+JHogxpmptNp922rzK6nJiYhEHYlUz1gRpglV9g+y+V0raTlXDWzFenhwngEXSy8gBe1
RvkHlLDODNyGBRsUY9RTHz+J4Ra/h+w2d6C7+Zo64x4yKcw8b6sxYypbFqpW1phKG2aMpHpkW6id
RmJTwKAE09nOihHjm1Nx6ZDS16PCzOurSuhIpR2A2M9FhPOwLwgPEn5tcyGM9qOEXA07+xz1XUHX
GKXL1y4uM+mDunZfI1Voaziw0YojWGukRUZuk55Bi0MIWWKOa4aKrq3BJvlHNZbD0ZB+PqyNcYEH
YSxPG1Pv5BlsCWBqKK1ARzzRRtGLCxm3hgiG0WyRpLoj+CCK6ZpFQn9I2IxZQ4afeNvz41GJOnGs
RUr1BBq94rac5nHu11XrPmOpoibHyCVyO5SIoHatHon+hMQC7ULTZ/ux7xnMUT3YURYKggmdm9Ft
xuzE7jXl2lHAQgOmz1ROcGqdMXDwDETX2VJn+DnjWHAu7GnGHU0pihZE0O7nmsFBsW/n3kJYWDjt
5I1oypSTMW8ImiyGZej9qlejc6Mal4gsBgo8v1kL5aThJte+nDIj27lgPvJUHxURBxpbDfDcEhlX
UMz09gS9oll7WLkbd0uxzvLEwWJjoVHN2/5U2sZwWWJUsqkkABiDGbuoR1bwovlOEScirOJZu0zH
KD2bi6bDlRv6yDfO/eWRDS6p9ikAHOqECltkAFN7oz1BktolhKHF+7Z0QCdxCEtfesfOkNRXS/8Z
8amp+utWSnvRWrbfCt56N+iKGhmnNfM7ZpLrtDDJEmRXdoLMyuyIs7uddUVBusRkZwk0yaMNW6O3
56t1XtG3ewaSuCTo9cHYuWZdK8idza5nRYiuG3zifxQzAI8rS19DpDl4vSEK51g61sRCZiOY/Fkr
GuWiX4p6eLHjJinvyapzFUbeQ31fEy8xf0ziqrueR3hwkA119ocy0VPWbx2t0U4xWem8fAmEnQhX
c9YvrPpjHYIhWJGGBPQMb4foUe90q/IoZkiraYQx337fLP8IHvjvqSv+3fg2HN6vzo3/EspwBMPm
X6fbf/7Hzf8K/+drrs33n/yLbINb4NbNWgalmGm/Ulqoqv6Bo0wl1wyki/eaIuIvNEHTPsA7oQGm
rIGIgz7jbzSBv1LxFtwckjULs07nj6jMb+uUv8IZBJd/WzsJrCVwDRvFaWwig1hPXKojTXnn1P7V
Lz/orcelK6tGm9Dtkq1iDd1DncbHo/teIjwP41VR8M9n3y77qrIdbYRUed6JUxcddKN4EVKNV8/x
J7jH2/78n9+8XfHVb3ZEjaAjGcRpg0690GakEZ2XrXK/zOeaqWA88vX3F/rVV9DfXqjS1UaLVi7U
Oudqe2bDeP79L/7VrWfdvP4GctBWLdUMcTpoijdrBg8V4p+z/lEL888NOii5U90ZSULebtAcWPW9
XYOw/Q3D/eTGb7Kjnz7TgwJPyfBsF3WtnqrGusO/6MTFqn0sld1kyyN4sZdDPnvmDF0HOj2HzBUk
Kt9hHs3eeza75iV++0TyOadO05/jdYcMHHdF3AqYsR39/jO+baz+/u6H4JSsmUjYUojT2cw+LpHA
UT8J1vyba5Qnqjnuf3+VX6yMQx6/Wowqxyt3WK2eMBjz5iz8/S/+xcrY8MnXKyOulLYrOt54Wzww
+vOseVc674Agv3hvDing8SypKQQfuhz0sNZDG2vnTH2xk0vRakeRfOcr2L9YJYfYJ0NpzZbFKk5N
/SuDltOmSDEMIPeiQPVjRkhKFedEl/AOZHEixUZkGu5Lch+wRfOJ0wqnRQQYngdtFGFQU+8Ue71k
PB9QdAZEDezKWAlTozrPyNlwHIbw0dQeMdmFBFJgZUL0IPZ1jD73bez6TFyCpH2Yl8d66HcJUt6o
Pq8Igqfu9s0xuVhA9LCQ8pxm3UlCEfJhvpiY+8QYKermiZQaY15mv3EPwNru2XgChPPHnZA+o6sL
ZXga8b2w2i9SE/Da4eYCHkX2l3mlZmeKv9olNmQ32UrVobfX/2/r5GAPrKbMTJj6iNOlum3aJ4NR
E6P43/9ubdvf/mmv/nmHDva9LBtb/Mx4hyxyKsq1hBYI46OkJFphOM3L8dLjsoVXAP5n+DPs6soM
kZAFExET9Uy0hY6sv1Du9DY+cvrhJHcJr+AsCxSgmmUY31lob0G9fz7mwS5adXEDjZL1POJNMWkf
cwUYb3mCzujL9uO6Ol4O4PD7e/I9Dfpn9+RgT+W1nFdV6cWp7kSPjGJ3nQMi2iIV1uFLK8dL8VXN
bF4t87InK4wCk5bRsk/1tA+Y53pjH1O7i8e4YCCYIJwnOjpsVfO0tho8EDBahCSG3t0not0f09WX
2mb1cuLCtrCNTyg6sbhRztQOdlT9TeWXtOOEswSWIPC5cxiWVSn32kxmHx4xsbid1Afg0whxnhXd
OflXiYClxEPs9/fjVxvgwUmAihzmUcm9h9XiZYJBffTObz5wVf77sW7K1tdboFTpSEoiKP4vZ+e1
5DaybdsvQgS8eSVAX4blzQtCKqngXcLj6++g9r3nStjFYhxGtBStanUSTGSuNGuuOfYQ1dwQ/6Hj
mZzbvpC8XaIsSf66imDdzznpv1PMbk2JOyq6R828K1ComNPLYEX8iKJyWcGX8C43A7dVzGWuUnly
0fefF+3g66MB5XNgODbjJtBZzaSP71s+sYBpsxXAoSbMh8HD0hJiJKMtkShF2q+s2iiZcmZ/cGKR
+VPU+9cGquSeGRskFplGYsV+7vofmvT7+6c/MS7movCkpMy1HhkXUBCrDg7VmQX3VK/M4l2JzSW+
sbRrEkaQimMzATZPbCnO3eji4fuHP9Uv2r8jz0zzulNqPqT3D0dsYPVhxmdQxaf6ZRarCrM3p4Iq
2X0ovFzDBdz7/pGPBZVfxeojD/rv2VI5FXeN3SDj0hS6WSwoZWyWJkXMOUong+yUFb2JGrWaeIri
ba34blzoj32Do38ZAHmrPQUTKYnr+l4km66LVk5t7CJ4EAZI18DXQBlUa5TIboUKGRPdbdQe6mhA
CXejGtQpZj9qPV9K4/YIXmzKbRQsHXlVBi96EJ/Z053qvFmwkTpryEbfYlMkpJVWrdBUXdby/ALR
LMdaRFF2PKTcx+OVhmT/+/dyYrzOgdRl6KcZFfjTPjvSEvpkJXchvi13g28vrFQ+9/a/fvmkrP99
+c00SaqfECrDtaRuhX5mIpx6+tnREAt4FBwlG4AkAmoRXE3xyzR+jkGL/6FypodOvNTjsfrvgatj
FGxEsT/t0+CjVfaYNLnfd/2pho8//zu6UZPSq9h2Y3y37IDilWce+ER0+LNb+qvdHjdcDJFU3N1q
il6U3sMT91YKzsTkU089CxDcbotai+gORDNe0620wjnTH6eeexYhgkT2wdQ4077wH+paWug+u/C+
ONMrp4bKbG6SVg50MQo2+9w5W8njIB9CxNwxa7ba//r+jZ74BspsR0BJZdZaGAjvDbFp9CcLax/q
Rs58gRMdrxxPS3+9VgpmBFeqzNQCvxnm6Lkz/ql2Z3MznLoMbyDabX+ggtPPbY9ONTubmmVjS1EF
UX7fyxtY9/7kfd/Hp9qdTUdSNwEW9Dxug0C5x/zPPLPynXp5xw/8q38llRtX7CmmfRDcdvIdEPBQ
u7nsmWfrNVfhZMt7+iKHrNh5YXF/Wbuzuag6FEViJTHhRcGd+Aan6Mvanc/EbEKDVh6fN1xb90W7
vKzZ2RREGVWLqqLZJLqONLeb1he1OydFJBWbRFHTbhbcDdp79X9ZfFj1fO0ec2KozSuAmwRxAPAm
Ir/1Y8BxLBaX9a88m3IYMlbox4mh9uCR3KSq47KOmM05ch7YOXX6tNfNB3V6aM4dYI/P9cWZcp4S
DqN+zK2GjojLOzNp7toa2XYf4EJtb4fcurBXZhMwaEI/igs+JcSHbqTMGqPWy/plNv/KrkY3Xpfy
foJYO26H4bK1UJ7NvyyMEv7RGNAp7rZu7Fw2UeTZ/GulEsMPnXZHDg2t2wSX7SLl2QTUJoWMY0K8
6DMoESv/skMDGJN/Qyf+tQqpTmfYAwA38s0onRkRX1+cKHMBko1En7Qu/TA5P3rxqZNuHFsE0X6N
Q/0jxeqrqDlcMkSoPf73KyQKRsQdUDjOyVwl4XSU//y+4a+XFSqQ/22Ygs/SakrmpFySRZPltTqy
DBir71v/OkT9lywnyXwnlQP2egM1QMrRf/P9soZnkzFGnFHmFl3fiaVpbfz2wgeeTcUmNyvK2mw2
p6B/J7Kzlz7wbC6OmmriIEjDennQKI5u/1Ph/79cBJDg/Pv+hNZmGCHz/uDCpIhfQtAa33fxqZEx
m41CD2oMweliRxc4sfqLVj3kWHF/3/qffeF/B21lTpSkIr4HdciqqMTv9RgeQid1w3Y1QrRFqgyu
5ak4VicneC9QPDQC7giUewyzUBpqUukqo7yJouDc0xy/1FdPM9+9IhWTNHzW9nWHbWGGNW7ZYva5
azHjcZgZTUzBnnVPcvqimI/N3L/vjVozPiFLx72fhoeqLG7FmaB/4rXZswk9dMIIy5RvYrXrGI1E
4d8CDTvz1KcaP/78r01oU5O6ao+jrdFwRE2TlS0/4Np75i3M7G7+35Ul7jr/Np/ikCdqoQ57VXCX
0g04eQSr3GzdsHj368iTKFcMVGmnju0esfMiM2KvhM7d68HiCLTGw2pVKNFNkUteGpuLxJJ3zdid
ebwTwWzuYTOZCoVTPVM4lEHLxFtgZ2e69VTLs+AwTFaVslkh6mCYXGxz60w0O/W6ZsFBp86ibiGm
7CNlR1XOQjcp5w3HM/3x53rkq0kzixDgg8fcPMa0vkazFaerZETsYeCghXhLndZDrH068QuuK8u4
+5lbj7q6NnpeU27iCPsr7fV9p6/G8gWEwrKuEw999rrELiee4J6m2rasnw3p/vuAcxz/XzysNdsE
CBkAQ41p0r6EJ55Ed3VP2Q3WAVifXfYWrVkMId2DP4Amj/uCerU4/Ryby2K8NYsVqWGUYSTn4x4T
wpGDyWVHa8WahYpJKRK8T7m168mTSBl1kOA0vu/tEyP6WDryd6Cg6HRQhpjeHou9keBjeeYtnmr3
+PO/ApCmGJMQrUIAskwyiz1Kqssu0kA9/dt0lWbwKSvkgCZJT6BQL5f1xGxuw+qRahNN136qPfWA
/fVlzc6mtkTOFyWqPuIW7xk3Fzc7m9JOnDTo4/xhDxsz6n6WVJd+/7wnQtEcW1gaZdBACeGKVWxi
6W2wo6WvpRcdHP5Lf9zGJVI5qh/3UuqSMxSXbTLN2bzrRrbGkPjGPVQ1LnCrC592Nu0GYAW8PpqF
cHAf/++gzf+zds7hqT0+nlSaMCDy8ABk4T2VsLI68+5O7I7mDpDCpCT1z6zzYZgp3ZvD0oyZeFX4
K3PaShMciDq4k2MqLYWxMApUwo2zDO3ftZ+7TVEuE/9BkspVUewdrKBHxR1JcKiPiXgxqdkdj2XV
8UgFc47jPAxHKivy+KMXEkCEcWP7G6O9b/qdaW9KZ+vHNsXOrUmxTblwsN0YK20hm0sokbgFUV8v
U6OIYbsUPgn59fseOBF2/otybFgZrL5+3KMcrU1qgr3v252p+///W5tFBwuLgWoM5GEfoKsxrYcg
DNCzyqusf/WlOzn6laa/peyh6l+M7j1g+/P95576PrPoEQ5y4+cVJ23E5NRk6eN/iij/t6eReUkJ
eB85x5WeG4cfHTjYC1cTHLf+ifqWMySBbxyb/TSKHTLf73vhxJbAmC3YrHjKmB7fqh+/mGzm0une
ND/8/rLkvjKXHWrZFJg2yEgyBs+auYj0M1fBx/jzxVbGmAUQUy9zU4VIT2o7X3Syzy8NGP29kb91
1P1/3zknhsi8as9JG40dOJeAmK1THO2XZ4b8iYXAOH7eXyt4ReV0J/Tju8zWVCUsYqB8Os7Elz31
bBFPRrvNzISnLhBwFNu+3H7f7h+nza/6fDZR/bREU9ZQXVb4V0qg3anj7o+twfgoh08hYqxJB3vX
GWCG4kNEUaWk3CiOtIqA2cR1tTFCsTH0cZeTuNSCZFmVrYez2p2CcFqSOKWUQF9/t+VGRI8yUmu8
fNyeBNAUCC9NhjMvldqkE2NnNvP1Tunw3OJUn9UmTHY8Dkvds8k599Wv2FfcgvsltO2khzO8CnAE
N6oFxRY4Q2y7lIqN1tpSAb+oxU1X9kjScs/W25UE8S5hYRfmUpUnxDwBKjXd05BulWp+ZeZXg6G7
RUHAxsbOUaCt/NLUGM3Nq1VKD7rSrQw1uy2Sn3LzbLXqsh6KRYjvrSmZKy0XELqw2MDMIbrCuxRF
i7lqwHqFL2m8wvHkWukmb8Cywza2ucycmO66lIdssPtxMAEylIVtP2l494vhRwrQsJPfsN91a7kh
FS9zphSuNOqLAZStbWPCjuOHccB9C8taa23A2M1t3+vT5SQ/gc9xs0BfJrJxY9rPtnaVFKBMRsdz
MA23+vURnBnG8sEG2TmY0lJgLFRkn5Q5o7p/15rkUGutizvlZTFXm02oSQdvUBnHLIvmkiHrzpnP
zqpb/2dtmpvOklS2U6tnr40dfWFf2b+KKwH2JXKjaVUqmyDZ+sWZ6XViVGqz2RUZQYiikJOkn+4o
sqLqaG1WZzOTJ+LlXNvRKVJb4PTIHaekLExwiGwzxs9UuyrTxxRWerv1tbsGP0LH+qiDh6Lsd2n9
ICWrzMCpJbTczhSuUVULR7/m0LSx0+pBbttNiEVbb4WuXWKsbt+LoHgOBaVNqWvCe89UBYMecNEO
1WjJGg1aj7yuXap5hTgN9zV1FwLstO5AdDbWWirP6Q5PRG5ttodvdGvw8WRiQFAW40tkwe++D4In
Gp6rPHx8sTD3oh8zx41GwDaP37d74u0bsweeQlOJquPFil1fxWI3xBtpOKPVPe4Qvgjbcxkz8vDK
GGH57jswUUHyqwr+FP0AM4tXIIG80ax2PT5H33+RExuKuZzZh6GETcc47PEaMupHkVzroPWa7syX
OdX87DxiK1E5dVh+7f1oWAgpWpYjwJrINfv4zPJ5YqbMpc1128lJe9yxyPmeclOIo1vsDBm6ZnLm
O5wYQ3NRswqDok0bFmiOalq7Svvl911/qt3jz//aVihplGoJhUL7xFgN4SprzqyYp9qdbSh6TcWq
BpTc3ky2A0RX48wh8NS7nEW8vCyFkgvoVFyoepbIkU9nbq0fWu7RzrzMU2N/ttQDfex0+5hu7avn
tHrXpRvcLReaDACZKzAZsliZn9tYnOqm2RQuzKSV8pgrqqHJXbDWa4Rml0WduY4VIFiR62E97u0R
Muw+PpdtPDHW59JT8Egapl1kBSOwd0o/bosicqtWoXfSHY523vcD888a9kUImgtRzSJqulQluh1t
WXFcGrQrx6rw0T3AhnLHtFiXzk/cICS09PbRBHNYyPWtQQF7Dw0xtrEvHFe+UBbyVHm9FB0ZHWCa
cQ2snnK9WeNuu7Dz30l2LdkJ1kpiVQnXNu3V989/6pZ3rnIdzCHXbMHMypvXdMRTe+igE3LGzrpl
Hv6Ms4RtjrooSDJU5V3p36bmnWX/FKVwK5Y6kC88eQJGuNpj5sty6HhdvGoCmKfhnZI8Z6OXWeci
8ImlZK6bHQbJhgdGwlEHg9J43VqLL7uEnSsRbWro8QbjNQZ4p1AGGov2zDw9MXfm6kO/oS4urI4D
xP7Ii4PUv33/5pQTEnCcOv4NilMj4wrrcMAVJEtUcKeBuE/690y5FTn3ZGPwHpARSMv3O7yUWsOz
MFUvn5XgXatGKhJit+Kyw5rkta5G2HV99iNjM35N+8qlagCZ2psC7zpNl3W1xlh/oUOKx/rWVRtj
2Vk6ACwFMzkKS3Cu86WrVOzD+ErO7pXy2sj2ZX4tT9epsW/G3xg+lvpKkd7M5CGaDlJdUyPePNYy
6nOghNe2EtxbAotBGxhNoiec73bCfBv72yCJPcN+b8QV1Oqgw9kSw2LglcuprJfZ9Gk193oDsya8
nsx+EeocUHQU74Zb4TKF/8Yi1GpoffhGNo/W+BiVB7V/rPp7uCJeGxzk/GHKryp/K0swHDdBdlVW
t2P1EOt7U9tNke2FAOmhL8fAXTH6TVRAhuIp0fel9qumctdUdtHoryP8F+36V9r0S1m3bu2qfhkp
egrNl7Dv3Fq649H19tf3b/7UiDrOjr8Wwy7Q+qqQ2ahRWBI3N5F04Rw4ft5f7eoZvLZioN1epRjl
ejoXimcEkv85asw1oRXFIGEQDjQs+yvSogupdbzQx3JQglr6lCr4kr/GL2/+ypiuJOtNMj58vAgn
e+vYL2b02xiy+1Kkd4a0MbpkE1oPSixWBqfTIqDA7jJhFL7w/35/KtYxZAEBQulTtjCsvRycmarH
G6cv1og/CdG/OraaIi2OqYzZT6lBrt0Lq3U3PGnDrpM9nHYuDDSzRRoj06QVuDDss4r8ucf55KLh
NteV2mae67j7ceBIrmLLSzvv+3b/HAC+6Ja5pjRJzfw/AhtMVeCZ5Pju/Qi7lcqSksP+aJX7IfjQ
rA8c5suIrE3den2xyzBeFmJjDdTLUpxuaSQnOx+DlJ9ivOFKI7Uxg61kqpo8Pb+R6huNYndl2WC8
K/vpMlI/VSfe5NlvyS63bZ7flMJfpCCaoQr79rQKom4xlU+1uMUJsGmvreDW0G4Mg8p447I3dURF
/T3RHBOmd+Zzpq+q+0TB/eLCJJcyWxHiblASPWAEK+rS/GijM5uEEwFHmQUczEw0Car38YQtsAB8
9bm5+n4MnGp5FnJGOy2lVvJJlnxIAQ6Gljgjej2xU/hzI//XlMtbXE77ekTxAQ4556Qcmo/dcM5j
6c+b+mrozkJFmIeaHBo6R0GpWojQ2utYerspXtd108Dq/G2TwMTws3aPxhpZkrJdkbNFVMU3Tamy
NEvvcDJ/O5J8Wez+c8vz1/edkK7D9aUjM7P5pb2Emv7rsjc0iypB7yeAW/oJ5TpYX8wgvYvanctm
A1vFdV/Qbst2NvTC35c1O7v0jyTSVXGCPkY1X4S8u1CUrMxFs4WWmZVU8LiZiRfJCq7Dmec99uMX
I0meTdlOjtsyxORij4v5wrImHDOe7ExblPlVYsE66z7zkYNF48WV5OrhHReZbqxTOTrc5/ZHiA+o
34/U+6q3RUwVSvpajt0DkAu3SX2PVcbHpDNX1oOtLOSm2NRHSxJ8UW+m4hBU6zTdtMp66jitN7d9
/aoF8vbMFzvxvWYxI1ZTWatKOkx/18odTqqXNTsLGPU4xBDP6S4puQ26tVyfmT8njotH3N7fITns
tFhpFI08vn7bGyPmMwX3IyFurjrWpU142Wyaa3aDHgs7ivEISxAYO1BFtfV4WcfMrgOKejLwazrO
p2HT1t5Zj8ljx341PmfzHwxVMBU27SryVfvan6t3+Lq/5bloF5/7NpisDnW7eDSp7c0LcqRPbbAs
6odLOgTWz79vVMOK2JSDlrvBJrtua65g2zPbua/XFvg+/7ZswGN2DJVnN7W3Coyzql3BoblobyDP
FbuaketYWtH4ZCzbcVWfwwCeeujZfFRLHWPfiD2oEb+ZzmdKOkVY4fKyvp7NysgvjKFXGSQV1dg+
FJsLO2M2Ky2ZfbNVoHpoVvqwyctzQffLMS07s9V7gAIumy2Pa/k/AuVKDy7K1eCP++/AmCQhnArH
rT0HQ01ettWFzzubgzYMch0TLIKe4qn1wvjfmTj+v3OZPBfpjhaFnZoVc+O89g/d00VjYW6ih/e3
kCeTRrsrsTxn+PF1FMKa9N+e7bFDnVL9P0/Ktc/3T/pHePrfsQ0i2L+t+nXOGUAZhn1v4Mad2ChM
MvNnr7Ruode7NKvd3D8aEq/iVHOBGIHkIPuZB2QRDyVmSIvaLNYFJ4z4TkKslufXVf6cla+pHmz6
PDgSVrwo6D8Qyy0rTCKsFOsFv3WNpp5w11d3NZYHRvRkR4eYihOxNbobTeUK5bZQu3VbGq4lXtKu
2mYa19PxGwoREKeTtk1CA/mrmSrQIazGHWRrIQXl1k+ybVfUuxBCiTGM5XXd3PRqvrObdePfDwMX
Kvsw2NSpulbrtl4og4rUFRc7Li49ACiHqS/2kbQczX6jsqIs6rFf6Nm0dYp+6zj5Goe7tU3dct47
jw724wsgReYG5spFxwHZnL2QIpgiy+8LUkWJ5xeL8hyo8kTwm6unKplRPlicBqLmqlZfTcAJjXyZ
KEGey6ecoI3KXGN2lsavVoXCdmZFP/XQs+BXl4kcN+lEdcW46mxlqbevgkH1/dg/MaHMWQisM9GP
MAhYZqhjjEHYnkl8nHroWQgU2SjKDmLbPuzW7MSxvF4dd1HfP/Sfc+wXE3YuQBJRKhoMlFhnMG2c
NMVroCNp8rMIYZHknSvaYVErgZdlqtfan5L5WqJ7TWp/rXfdnX7W5+RE780VSyBUlSY2CfSy/SoV
z9mFe5a5ZCmSI8UJUDvs1fK5tm+19rK3bR/f1l+nQ6WthyzuCZ/aKngaf37/Nk50wlzOX2CYrYVO
hOR666/GM+PnONO/eMNzFb5el5DVu3DcW5Pj6dxpT2BxIeqh/TsT9Y9LxlefMBv5BoanVV9RmqH5
5irHBkk2Bg/i6CKqH9Px9bK+mU2DCFmpPsR0eLqtri/LUUCW/PctJopv6slRA4rRw1PFr+CyrfJc
PC9BbcHBXiJbqTfLTLsvKa74vh9OhIO5aL5qYUrIVCDvG7FtB50UErL8+FyJwokROFfOo+9TB6Xl
ufMaUc6DTBXaZY89W4dUaxrDYCA6xtZ7JU3Au3AdVSE4ft/8qeeeTcfMr2pIc4yOarqtx5vynKbH
+XpoW8fP+2uaSzCCcEUml+rbvluiUiMp5CZU0WR+Am1Z9gSUS3Gu/vuEulWeS+oB9UxmV5MV1sL1
VDpeU7wP3LQZ8rDu03qtZ52LleSyFBWXsmRl2gMW4Zf14GwSa2bR90Blxn1yT8rmTGT4k/P8IjRY
s1krYkRmTknwye1gH2JanBSL1jaOaCjXxxa5GgUuwcayZO8EgmgpyxI31dtSR3WS5+vRxtNUeaMF
t8/Xif2cybdTsUsC6pW759hutwFVKT4KQl/pfvbdDwA+Sb2Rp21bdavBsl3h/JKsc9aSf+jNX32d
WbwA3DzmmiGmvaZw17PTUYwXZbbssUDDwXmPCkdPtmNyS/VCVh8dle8i9f7793MiyM7rAeLQoOQ5
5rSZhddtAOdu2tbqS+rse/uyvKo8dyUfoYo0jAMkIc/TfbL6/rlPzMx5TYAQcZ2mmj3s04R3CSYP
uPP3LWNbfxxGX7yPuWBY79HcAMhkd4sHddNC9Plp9leB/GrXHz3qwkzbBN1tUjpubv3oQji1EEsD
oE+ycNvEWnTdJgyu7HLAq+ylt15sc9crr4zYhZxJa1spPKhf+E8L15EPSn1laVuN/6U95GCxWsNt
NbGeinYtIfArzA3+rpsaM7Qm3Dn8Ss37Qfd3pVPuFfFhOVC6ygQEsQKXEa8V/Xdh1FvVepSEfVM0
qCj1G67YlzaA9kEu12qEC0QReV0x3k8DpPJy1/gH2IRcPZqen/ueLPlQsTe+xdHKBCuKA3Cr5deF
A/W7r5eknF1K5T0R32dcTGRTialw7nZBfx+W8sqQnvPyd2kpJLT5k7PuHWye7XSp+g95sMNTe+/3
0WrQDtN0hbAZgKyHXevCkq6LYtfpsLl6zW26z1G6UsMI7vxGj4OVAMti+v2iAOBb+b/l/kc/APi1
0Hwq8WdJF5ld6wZtv5TkGyfbyH28FFWxSRQszEcxLEoZb89R3g5TvR5lLA2l3302HEaibpV/VvIu
aeqNZr/3R+XtkUsIMpVcWqy+ZOXe6X9H8raG1FzE8PFKLhpDb5RuBrtb17HxXPv3CRp+IbJ7AzTy
yAR2SGUH/Qo/BK9PTM9oP/sCfGlTUrOormXj4MQtdKybCk6aRFha9ONKCZxVGgBKsISrEY0kX7gQ
a3nujyS+1ktlDZ7HLal+UAYwTtHk6dYDt2bcGC3qwV77Y+O2Ueo65OlUdS9EsuiS31YV3egT9llU
c/baDUbSC7s2XLSYC835kQ5r9MdeL8z1FCoLq82WLKSoQWrZg5eqL2P9wVAPtfMYDI9dfNWlh25c
DfyxOf67IR3tJN2qwlnyqUxu+D3n9+7RWbfLqVqRORXO0k1CL+bePOsb7s7XtSoWKufsrrs5ouBD
8nfmTSb2lfrajBWqGgIxFtzqW518aPW7ba87/23035T2M+W/Wco6wfousrA/T6XrNF7G6bU/vfvq
JjbQCWfgHw5DelumN2q6ZTsNpFCAGfWpXUaN6fn9dZZdi2jZy/dOJGO0jmZGuvHRUsRhuZTHW+5x
VoFUbSo78OrstYP92tpUSrG7EO9ZvM1bce2nI0aFw0pW8xUY48VA0UsoORs7HzaZfosg2G2kG6O7
7s3GbZpln1FSnf2wjcd8PNL/Um8U7SOm9Z7KnQQuedfsk5aNcpsFPHC9E5PkZsnLVGwNMMhdsG8L
1TODahEZOwEoVmeQSrjID0QdHPj3Jal56c2izC+2FrWeoMamt/s4WbQ14HEVbck0uBAs8cJfaz7c
UqZTmLbXTnQw9FtLPmQ2kmwPLTrpMIi/2Cb8sMSdog5Xga7eDykCFE1fSMlzzJXqhMgpJ63LEd3O
H5Im2jhC8nCOWOKNmkukhhHgpu19Vv4SA7gd29jF0DB9LV5r2r1vZ4s0gbAr4Q9CbmQAQmZK/ULN
4KVlref0j44DcbTWl1b1ZoqEolak52XgNcHwlHKP0hbCi5UHLHkXhn4EUz61NfInpp0d6J4TDq5l
3yT0gJP9iAw0N5UFyC3bkN53JUw+wA9JmnFlIvIvxJOuIMmro82Qbg1Kzq3Oo9QAjVXiCe3ZMR98
9bmNBCDkehFQ6uig6FC1coWqflnW70HHlUtevwp5+Kkg5rMc6Xqoif/5lB5tM93CzBa+aDdH7/RA
a7aCw1KXUH4gl28F6vcUKqSMPqJNDa+0j7ZNCSCfRzixC6f1V8PYeqD4YCYYq3jc1mmzL9PVEbEA
lpyJmw8PU0dFarzM231av/b6bVs9myq1+3dS/sLtqVTuDPY6/I3Bwa5ees/Du57BAyWXk9vRLRbq
K2r6RLtVGDFq+xAUpOPVYGV261As7eI27rmjeo6jB515EkK6lP2drzp78mJu7sSembwPRbkjTjuU
m0layOWcjPRaWZbyfaeoa6C6i0570qz7qUZnmXppT9FZ9VKAgGydhE/a9sF1kRdL/ciQxu8MZNRj
pL3nYqeAo9DC0sskLuKoLEOghfms1L/X5S9D3Wo1+71yWxh3ZfChTGAZETgN/SauNk36U2l2MY9U
BDt0Uluza9gM7jtDXfjxYz+upa71Rv8Z8ZBSKJ6jq4uyXMlgA6voY6C+zunvjNoL6genehX2Khtu
wZy0arRtmnvueVg907H/mHSo5iJeqpK0TidG0ZuZ/6g5RoWK4H7O2nVE17jESyHeqjEF1dd5fkTe
F+y7xCYA+pUVq3S8KVoYmjmBK/Rq5aAkxTrHCBYC/cq3QLsGwTIyDtQBbtPgZuLyOq03vfTbxL4Q
vQ5UVzyQufMULjeEHIoMzPlw+V/k+eiWQDqOoWYqatevm8eW9b2+y5LVGNzqmjckVyEVlla0lrU1
6zCyMTeJykWUerLyQ5Y3g7o39KepvVX0ZyU9aGlLZuyuktBuUbvc6gtfve1se6WQfsICI2Yl7MOX
JvAEuLE2wM/hPuqeJJY9YWOi3pRYH0+Ce1s+g6oPJw9ugwAZdSztRfMj6CQmpr7oOwH12vdiNGWF
vOwc9mLdxiraaxv8pmgyV7fZEkzVrSp8CA3+TZqRgmDDkiWJh7Mw8MItkfnGKvct0akoSzcKAjd0
6rXUwzC3enZZOKrm3VKlKr4tHxwpWCXdddzXayeXMMdrF060ooTsEHJvFdbczJLxjcJPebxO1H1W
/MYlUlIOabhr2gc/axdG9dZM/jKoD1FFDB6uy+h5inDDnYQHGKnhxlqP3ursJVZXCZRsq12By1zY
CREsYGVv45WFTUvRywTwTxFvqFFyozxiEFnAm/BEIQIML47zmFqbqbmpjMKrImOdQnt0shul7G+S
AIkWnkBw364q7MQapPZSxNICfoJD0W+KltdDUd+XVeWWvu9FU7oOu/KjGarN0C4tvrTvCLfwq6us
7zHFvWNfSCiwVwhtzPSHmhUAYiJvbCQPct5KUR8R/ixyUCOTfdUZP1Vlm/nHftUOta8uOuZQ3ST7
hi4wOVxEoKDiDivpdS6Xqzz5mFjaMjYuE9t5zeb6gUGssbmutHDVJ4anjj8lNtkmRsCtuBmDHwX7
aBlzCivcTPRyXtVuaEy3rQHSQ9ePE8AJ201QO9cNNU6a8csS9Sqx7GUgURDm59tmlBeagDbCuInL
YpMq70NeembasAdwlWsFsoZvqEvRRCslMpddvRGi8oaUOkLpaIOxS9rrxGyhu36a+gEobZId2Hs2
db0WRQ9IdO8EKEuUyi3iDf4wrtlCPJha4juFKNl1qhgeiJtFZhrXepF4dcW2sFA3Gbz3esrWRcrC
VqXruqISDKCICW5DJTw3cM/zVqWiSl93xq/eweZvJOfQWeWLZt1ow1M5vrJd2HRy/w4Hgo/X9oEC
/BVIc1n2SLc+xnItB8Yy5hZ2Mm+GzlpACHKHlsHIjrysukOUpW6t3uV97dkGHJ2ycSX2Uq05oM/u
OQsMa8V6CTNtNbX5VZcb0JcHnJ2qO4FRZSiUg26w5PQtIN9kr2o5xwBrGcT7qPJ8riGc1HHrznar
DH8wU+cyuFg4ExsbYbt1BKVV3laCjWJCAxmdImrPAHFtDRhKl4exva3KfFUm9TW0SBfi0AYFuSth
fGHTqIU0Iy7xiDYB8lT2RiuTqw6vb41unqTpysmRjunGW0pAFTjrKGyKJvWzocbP9OF6Fdm27rfG
kLoVxUODw+YeDxrVSJdaNtwnU7/OmZx20eG/0i46NvFDEh5sZbieGnw3NEN2m/yXaRW3arQXxQ+Q
x0vTVlm8es8c640FMUcNb2rw2JnN3g3gcNYuMdHjWEuJW7HG1Xjhf0Kl8fzmuTWdjVzlK5zL95qz
43ukyktohOtwXDnDUtNAK+I41GnrMbN/xx0uOU6+TKzBCwOvPBZLXwFUXhXjqrFuQWotbAr68h6N
etveVKW1NPt7VR3XDdc/hWwvMOFbDZF6J8rsqmrQQgrUqzZnxtJTzZC82FPD6TAwn4OwcCt08ewc
48Bf2sH/4ew8lhtHom37L3f8EAFvBndCAPSkRFJ+glCpSvDeJICvv4s96uBrlSI06uiuahIEkJnn
7LNN6cezhVJVbAa7/rSwBV8I0tnY4dpDVV0wblmY6qkv41+5Ht1P7DQIIIt6Fc+xC3Mhz7FEHveF
MlDc4QSusGvH7VhscjxlOq08OvbOQCKGt85CmAVyrRJisr0OqnPbHERosju+xM4vPPmI1cXDM40j
jjSan7iDvc8ujh2w1itHYQPxzE3okom3JA3dSxvtILAXsBTNY22tqvmxQCgZcvAa4oKDol/ZuJQH
5YMwxgcZ6+4+S13mPWgaV62yynS+cJYW6TjtHUn4gyAJvdrDEXB7Efh11C/M5EEJM480RHeaaCXo
IUVCrC5LcAwKv5+frJaSINfd3DTXTqJwoDvSqoD/SG78gozec9KM947G6aoonVcbwdPcpG5uRMdZ
dzxV3shpeu/Un3ZNVhDazVYbvRll8gzNfBx1l5ylxWS3R316mLW7QgS7uVN9tWI9GjsnOM3041HU
rQKHBjisPbXTXSJmVkVkkTwx7KtS/9QxpMegvy7vO21pFcdQ2WIHvXCUVzV+GqLT4EQLp9uzb0Fk
b+JDnYBo1D0k6KWJqz7JZA9SlLhBoLppmd0z4aJ+IBvKrlbm5Jy0JFoHk7Pp0vCgEy5rhOpvYo8X
5hDthfU0DTWDKioGJwd9mRdxoy2dnDgwVLFFyuZhSityFLcyLKx2mOjFwRawbMMXWl1ouM/rebio
6CWY7y7NQNoF5lGj02gt5sjiobdmomno+K1ZW4XaYTDR3l5t7MtxkZmNrzrlwrArN2W3U3XlLpai
g2BaLGRPRwUmUenkIfIk1ZNUMgYm8220P50s2tVtulDiX10RPzKQuQMQwbdB2RYRJ1zWW0dbbx7a
LljBtKNbuLfL8q6KTsl4vvakbk4xHHeam4hDVjBbttSDKSbX1gnYZuuZql1oNseKoL1pfscR0bWu
keaF5M/2WwKcKFhFQEZQcbOI6fgwLzKGw8VbmaFYv4I40blr3hOQGlPXqcwyrw4/Cb4A0grdlrXW
4lE/ae8jnEiVga/pfARWdLEJ96SANnp7bfa0KrW2j1LNq0yybK4qmsaPcmOVO37DlVnis7TMhdRa
a6M6Aja6Co8eF/FVaK+jwiKWdXAdKV6aoG76QKx9xpogEaCzkWeP141no4XtGqMio3sOzIZN9nNm
4+xQeyZBeMylYR1StGYa/YSSQj5OXDXOPseqdWGlkztwuiIiCueY0LtLoq7t+si8DQEMrmbFn7h+
d9pgF8vdSqk5d5Tpnnws38o+pXll5MZSDTaZra1Goq+iuVnJvLWJRv05GmuD6oHeWNFmP5rIXBOy
tqktm7629JI8XOfZcF84b4XSH0uAKMPQFv1ArR7Kx5lL61C2tqQwxNZLPm9l63mAnRNKf8rpHkRj
si+Gl/oi/t2o9t4BEEqt49Q6y5SaqhApAu831XjPg60AZG/WoitWrb5skSFL6SGlkhval6TYlOAX
eu8b8iGIO7K9aurzXwUeyklkLioWUxPry3n+HClYZrrLER9urd2nivBrsOEEPyUDpRPQGoxtcZcL
6bnB07JPi2PCPl1n5Cbk2SYiKDFz5oWSwESrTsUweik5diV96Tx6OZ02tO99ONh7K9LWhORySIcL
Z3zLu34nB3dVHCPCvytD25Pq3uucd73VMcyKDwlTC5nrDWWTuz9sOj29k4yayvgztwdiUwd/qKn+
ytZLh8EbwphInwCk8pHosrVjr2zGWyaBPrGV7fLmiVxr15mprUpj19uoaWRA3O7aRxqHOpq2Tusi
CXAbC1q6mbsSGehBm7sTFHUn1ffVyCbuNCQftn5ZjqBMCroH4eZUBWOtA9bBQSVrpR54AWsFyQsi
ZSqnpvzT9sWTFV5d6ZO7cLJ8mRzL0HQ8ow68vBL81d6LktqNVLEXNi9Knu7D6Uh62zmpx/tmLBDZ
s4kl0lJX4tVQBuAAyPoLsU7ZqhrrzTLTRQ31hTQ2pHSUIcQaRir7hvncIclSJOVU686TgaEL6MQj
Al0Xm/dDPTuPaSE2eqscOn04TMG4amHRyoDaqrTJMxz3wR6vfz3RJarxwrfGZJEN0objUJ2aiB6T
ciwcDt30azzbnbbruu5VFbBQVLrQPhDLkMTOhVkaSIGlS9SDrhFuuFAAR4xIvZcbm+q3mTngsWOw
hngtpuZDdqoVkfVeLaPWy/Vtrkh+VxrSSuRvc6DvDJgGk0FqSeqrBB4ifkL3T1rgVL6OLXzoejqq
geIVw77En2N81axxkQYPRvgSNs62r9Idtnav0czO7YhVM0+ukbBAzGd7IOlG+ayH55poDj2yyAMl
P6cL/Cit/FwVd22TjQvLjM40JRADvKGgUXdeos7ekh/4PgpYu2Z5mGpjo6QNZhKylC4Sq2MaxQiK
RkiwEaUJFHjB+zX5Qpdcq95LithrDfd4uoTT3pbuxoRHtm6jPHLl8JF41dKkzHc6EgpsbCrU0vR0
oyHHZZbdujkZ2Lf1UhJSRBnuHBzPdTx/VvqqaipSVCTQt5Y+w2m6paDvj5xHuTlbSXmS6tp3UnVb
tBPQdb1scfQJNYhQ48WhXG1rZ9tUKr0Zb5hNcGg8VwszfhPtJQe4CBx1K3cWoCbx8F1jUDPNpSfp
xyTdhLaOL5HOC9CUa1U96fMxgoZvC+GV5DP4WlZnMKnPRoiCZSje7auoMe2XkaMy/+qX138nJ2ap
Maaq+WfHfOD671eZaFDO/kwxKBR7UaFQ6+Li2vdglMQH571CiZhhJ6lfqdgbGacWrd53FAztHJ0s
ohIlI3IlxfgcgxJjIVxo2tx2TXJCZ/MeJaOXMtFJdyIHhGkopUetubSltRpFsxAMnINRXoY9+JNz
F5JrKsN36eXa7ab+QorLe+UgPWiIG83fAqat46fRPFjBx9xzTErWsjMI0NVBgrH5GKrfVvVQW9vc
GThzW78RhzEqlm0f+1p/Z9rS0uKvV/MfumN/MKpt3/ar1tE9fF6RTzgLCoBd1xMhdaibZBVOb8W0
iYxdrpJsX+wd86mWW78SyiKcZU8CNUhk35aRaSqqG5sWqvz3lne/AuJVGK+pDnV4CWA8IaNQIHwp
0SqWmpd4UJ8qYWQsR7EC+jrn9laq1qkV+qLbTMb8LlN2kvyJxxTax3ATiHVQ1+tewtOzkJdRDErV
98tAMZYyC2HiZvfR7zEt3uM2Z4VlnmQKjtrf9jS65Wg/xRoOk46VXuxEcZUUHr0E9WxO1ANeMMsw
Vaitt4PYcWxseMFXXSNvGoV9IB0+TXapsq3Ws/IQklpicv01d3+KeyDGwPImW3/vugGSXHxyQnOh
DZzRRoGRVgmANM/Fuhjs3LNk3RvnExlBiusA943j5BdavMew5URczF606d4253UUq5tAktdyYdPV
6fsoLk4KHK6ua1cBPcGQ68s6Hdb6QOgIEwslO4TaY0rmaPLhJB+JeA85AhRsTdJ9p72XAqi9uwuN
ozBPAz1bgU1wCBIJYCJJmZ/OH0n77EzPaf85orQqpqM+rMHwYQjK9hIEVYsM30xRKByuk+tGCVFf
3jNLVJqCT7gP1ZMNKuPIG6nbjuKUNoewOurZQYkOsXKQp49RvVp5X3gNvaFKl70knfADLdiaZjlx
swBNciqmlwhNZ2sdB+Muu56AD3WUnieThrTO/aweXG7G77L8aIxlpcFsbDlxCSUPHH+MXXYiG/OW
6GJS7xqA8EWEvSfhvVrlzrBS8AbcWjoNGDJZbUsq7rW9nJz7VLpretCj4iAF2nnWmr3BkRbqTAHX
OJIzdVu1Bophqv/53hCbIP/EnxSmxb6XPxQpXGsEWFfikCR+Kz2N8WMzkie8BSooMIxKxdWipt2p
xqrSHC8vpy3tf2Zfn/eut7SjFB/b7s7QcS1h0MscLQS93Il0W/S29prM6gph0S4r39TR2Wv9WW9H
bJgLGSMa570v+zuDkEHPGd4N+amLlCWd1jJ0YsIOSbrq/KL7xZ5/mkNnrUva4eqMk/UnO3rOezjt
/aMUP+WMirqLXXlJZW/1aGtTmq9167ckLsZrkWykpvXbSV+18lHJ71DxM9Zw25U9wDQN/TDAq6fV
HqZccTP2YxHUvLdHLRtOcXq02sjHG32VqcGrGZ0idgTZwNuHGpGBAY2fHS8Ka9VsaGdyU3d7+9JL
2UbS6H9kvqgilOkBkqQv96CS0qUKf+dh/uHUpT8Pzl7Wwp2pznu1YurctoTfWtB68V7NqMOd2PYN
tu+4XprMHQlBiUEBLiktqV4kS0FubtPZvd9EUJYizVOHRyIBsQhuGTfv5O5DbcQSytRCBfrIADKM
XPY6RbqM1W+UV3ULllHxJ0Xy2IvyYvcXRf4u1/sLisKtPZgehW3TCziCGZHCBaP7b2zHvvrcG1JS
MuYl5x+fa7fL2jlU1s9I8beOYHIcy6Ux8bkJM8x+Lf+UK3lDjy1IL1MrG/LX1OAjzSP6hvv1hbZP
Nm64RWFea2OXSxxKmrlJ4rdBGnzFVDhjGcaq+mpMazfM1GXu/CEh/JJF7aICfw2dxgtRuxe/zDT9
5lq+eiY3hCQE/kaWXH9jbTCa8tIfPuobYtCQCtNOSx6JnB8nRlnMvv9Ocvniem/9eOzZdIY4zxEL
KV6f+GR1//1zv2CF3jrvxFpjp4GKtJnDpjDylWYfadsXQTZ/w/v5ipujX4lMH+/nuAjb//0f5f/F
cthJQywJDEyB62q3n7tVWFFjMxcflI2VyItRIn5Q0zZ0jLvYMHxdfQ6mjDL0rnCYrQzswyAjSlAe
5Wa46/JvHL+/vLQbMmI2pLMchZCNc1BvkmKRqa+xHQirap/2v5lBb+p+XXSPEH1081Dhnm5iYCHV
Fg4O6SKjh6ATIhBwH+QPqvEz5a586/TD4ygBExwcanMPzJmQ1L8/6q9eoet//9eDqO28b1sZkmvH
aHZS//Q/s2SX9Zv9QpRNaTUzH6yvpG5BfM/Prvdmt7BEquiSY+LWqLqyRhvq/exzb5a+1ehpLeKG
y51UL4R4aACD/Oyjb5Y/YXhqMfeIEItuJ2fLePzZTn9r5RORJFCEwzTtlI/5ufz994vVvqAS/n9G
PrEqWcZksR3rELOgeQzG1YgW+GQkGR7g+y7ONUrA4ORI15k1niAN80WR7Sv9lRGEJO31ZBtTTVQJ
iViqTiatja6OHKv5dzHgKCvG43U6H8vOalBe5OB9qM+OKq9M6SEKB7hQW2U2cR5mMeXK+e8/66pC
/A8u4D+/9l+vuaUmkaKC+O8ycZmwKRHNQAxDK161qn6PK35iFIw/e0X/obv+67um1MjNrOZVspK7
uVla9tPff8MXS/XWjUcr9L5Q9JjdPtyXybVX+PvnfrHb31oemnpfYbPJvRmkko2YAEYpAFiyCf/+
zhv2H4r4f93/m91gSGRNrg3WQKJG7lycinIv6w/l8NZlDihjwAB5M2j7ttxb2VvR3nGsl8VzLUlw
3NIFKCbQdeaW9Uc+vDnSJbCeY/WVZHVzArAlTIMQ9PY6tZRw2AmBdspsWdZ/NOakhGCbasVx/hin
T0bsQWNe2IxsEmel4Ltk1ZHbWQe1X1niXgZHlH/FyclQPpz5FfTZHaI7ZbyfzWsM233eOEep2Y3J
MS6hHZQ1Q8a3CnzHrJv7sNCgRMLgCc84GdrNTLxueRl12avypyHY1lCznW3YfyP4/ooO/o9D1r9e
MxM9WJf02BFdbTloBiE+MarBVnMaAfpNeI+Oa4QKYRulV9EJ64DvThj9yHlOvnWBbEenlAQar91Y
H8JgLb5jUX/1kt9slmoZ6pEEf2DXf9oP1Tdn+leb2q3X4hRLpT3UMPWL4dkgWRQWKPCYi+GWHiL6
bYHj+mY5hoqnTOZClmfCpZlIhJZXtZso3dDti25lZBOgITebqYZlqIewnF/kuL1z9AK2gXmyi8jD
VHClAC6PsbkJ53Ueam6Ux/sJPDnV9jmxLLH2naj7i3t1a6LV6Zko5lShJthiPiB+ZkAj3zpoDS3T
7CbiY+Mj07j4O7OUL7Qpt/ZZV8fzNM95YwKDsdxvNBNrs/nhWXib2xm3om9qbOd28Yz9gp8n3xSq
X1309db/a5EpUo7YuuJzozB3nQGkAzKJ+Flsoqze7IoySR253ONXrnwwHf1Zt3Frq9RKatFmIzIR
6yV4MH/9/Yz46lW7KY9SM2ylAZrO1ZakTbz2hx2XerPcTdGWgbjegfllPn5n8vHFgXbroJT3tuPo
QU4t59SrxoGKDgfJkqFJ2J33o/tx66WkJ2woItPGXfnWe8Wfn33oTVOUYMQsxzYvW/NSWz4ozs8+
9nqb/vUO501sOXJJnQiLkTGX840tw1d3+QbAUI2wkYSq0sJp/dqCAJyHlWu12krLvvPe/eorblZf
qmKracPExVKeocSfwTwlZNQ76TemRV+UuremRb2cRJqkdOyfk9iP4bBwMrGzgTMn9R4dz8/KdOWm
Y0kyXZhjimmumsMwXztduPzZc71Zk2qtD/3UKsjpn8IH6Ycv9u2C1EsGtjIjAkMJNoD6yNn/frVf
7KS3BkRmEOK6ee1W4nSdQnKiviqjwv/7h3+xPd2Gd6oOacI5QscrWiuGzaT97G7c2hBVU2KAjHOL
23Y5Xfni37QIX7x5ty5EuBfUKtZhE2lwkII7POtTOHOnekr8QJ+/+ZIvVs9tkKdqpnbYJXwJsOiV
18F8QYf1pbU/O2jkm9WpGUSFhC12DmbdxgtTV7wSuuHPHujNyRgatpL2Ng/UCDCCw/Thm6r5qxfl
ZjHaWInn08Q1q4YnPqRk9ffL/Sfk6T/6G/lmLeqdMJzUEeNORg42YQeYwEkbw32CMas0/p7DAcYj
kqIWrcZUe9Ioo97amHAuZXVhMs7KSthcd6ZqQwBG5lFHq6TSGHrmKzE/6sV0nfTvIlt1IUtejUG1
Knp0ct23J3NVzqCy2koxBw/AzNVxzwiKX1d1hJTKUBXeZposghz2Jl5945ztdLmDqnlpoXbHJvNz
jGRz650Rva/QZYVAfSYjlygrVnM2btSu8Tus/ezCk2Zzn4XTxkn44/6PwTC1e5yVcBkhShry+xYr
/0A/2yrMhFxFivqIdx3sgl9/v82Gdb2f/3Wfb7YnVMKKQm0qMO3ukNk+BeOjAd9IgkBZ2pdy4v4E
byKRVqqjbSanW3Zps51akxnG1uom5vJinVuHIlAWBfxUHdPy0WFUXi0G+/cVlUjLbWOhI1LL1dV9
ZNT8FBpAKG+hCq5CHa0OfzrNd3X6O1HfkT6gcHgoGBwW+npm9jz2y1GHxzKHOBt6os69GJ53LD5K
JF+4F7l62y4yyMLWOCIBWutKskyZbsyQkjIG9cZvAqNNsdP61yFzVrktVkYESAJDe/pVqr8SQkpG
sUngZSh3XbaUHHg3zGxrxW2qzah+AtO7wuwf07a4q6RuN6UMlQYmleiTW610GyhlARyTVMP+VTxN
LUzp4X6CMh/m3InkaDGTQ5sGRwoDtBjHfak/t1ENB0xfZ5HujpN0Ljs4n++KMi16ms0qKpfpnD6N
RH9n8VM5j37Z7DRzWcrM6rFy7JXGs/hDkT/NpCALQ5wkxOO1zv+sxgMMWUn2NAjj/aQuWAaVecQC
azFWa7PqFk17IjvDLeLe1/SPrN4bk+ElZuFqQnku2hqFIpx0rmqItV8mDu6kTK1jB8N1MfRLeSbU
Gk1KHrXnsa6u7C/NaM/T0Hk2SopelTx4G6sxvoc3beWFn+FNbkmKK+JhM8DCD63MJVFyrkiciOaN
hMBKP5Kt52XQ0R0jJSPDdhUuweCra5gsQwgV6zpg9FU98PSg2ShBuxyEicmps1VQeTrBiKYq9yOr
W/fM2ro48jPICmkzrmrzsxuCZRw766Jm4hVpH0UIdRqBVsiA1s5l34xVr8guU6Nd3WFcU8LVt8mO
mfo7tu4npAyApC5wCNRUh+i83LWtftNFhjtdJYdzAJnoJXOqkz1jx8QExVhI6BEk6eAk3aFi8FuP
fq6/TCTvzvHewvmuX9MI3YOX3dmz2CvOWYn+jCFCTQVKQgWz3SjdUX+Qhdg66QpEiblosDLgW/DV
izFcMqWzHNN14KBDC3Ja0hsOQpGhixWQMGtfZPNDbyMIqqGNyvqi4InpxXMzPsu8iVCjRoYEwRC4
eVBClcoXbSi5zYT9CIkvs2MtNPGM5XEbR246IjHJYabO+VJoWxmag9lF0NmYWlawfTNEAO9lqqEo
3NSJtogsjYhEHP5yRI3NPp7GJQZQuA76SXpJcxviwJ9BsxfB9KC0W6lAlw5ONA488MF0NayCNPls
ILhGuINzuIpzVmu8tWW+jJhm2MlDPp1bGYJ56Lg8DDhWOxWxsFPAt3d4jwEju/RZyhtMiTS0GOo6
E/YpNJzLYO2gb+XQnqt4KzAzr8al2ZiHng3aal+kDE1gikw0bj25wqc5obTCbIuxCezZLEr9rHsZ
DdZnD02HsJFB+4NZo6vKCLAm3auM9xp2azc+dWOxkmOL2esptXHMtNeQg5QudfuI2Mir7nFIt+V8
p3CEKfFz28OKT94dU19XlQndsFk7lgw6NyxKVJwZxE9JZtEh+Lkz81OZ8hqPxsKG1y8768k5BBZJ
ba2FWXTpDt2jrcDehGPvlWn0R06ybRhdcubrrKXrgSgMCFDWsy4KtsjCn7vwOWDa1UELzp38YIZv
dggVnheugz8niIZZTJCGKpaobD8lMD0K0nPKdL43a/kxhxM/5SiLx4J9OXHecokdMRrTZpWNpmd2
o9sYYM9GU742g7kZ5D2k1AijGOwdUA1jPmoWSy3edcMvpTnE2UGVX20xLpOSU3lkKNle3XLFTtU5
9n9PXb1pK22VJme4hv4UFAc6AFfnuREE06QXo8KOGRlg58Cv7RgeBflasZxDox6G5lfNRD4Ubodv
vdlhYRhW/mRvjGZc1NZjZ7+BLXlJPHi1+WTkn5p5GZJXIsM8HSlJSNHRF78sdAwzoTtqa52a5L5q
SUoJL0nzlMdLVtRKBHyakcWHMJ3uBXFgsbRNhQWXjh0YDi62qi4TF4R4sJrSpEUObG/bQnZFDnkg
bxO/T85B2e2GAp0GXBwTmncNd9OkMqGZMh3nNZjOclrAw4XAEkYP4XzhMjwZ0pFsD7+0Idg38knS
H0W86sCEkVKNsdhk0tYKwISdQ8oIqYLEfnVKySfroy85cYY/Jdq8eMqWeT/uOwupm8P6rV8CR9mM
EVPWFmanxMuayTJ6mWBhMKS7ptlK8UgpLCjUzkb/nXneP/j+bW3Cj7q1d4vITQwQxIidMx27VvFi
9ua2QRRef+oiWRWUVh1El7gpyH9CyY5+gOBfPzQlV0Ro3+LPWc3PacDhFlyaPPdyI6TOU72S5ZmU
4I72pusHSFdo3ePObSJp3fQlrHAHrebFyWCGFuXS7CBVQQz+e8mFHOA/Si5+1q11ZNlFfVpFA0jv
AF8xQ/COb019itR+3Uq1F7MZozReC21VV/PeVl4b+zcc2IWamZ5VDotoRnuJEKuC5TEmBmLsO8JF
FjOyCDEjIJX8Wu930Arj8ZRUmV/hNm+m932BaDVRd+2VS1hRoDLq63QE8VblZsVDqpw6PA/mTnh2
qflyMHn0qr9zRKhOOi/jEEMqhgbTiaz0ZYmQM94IdGJxd2/AYtIm4ofkxwFXRgsxSRIcsugDKq1R
DVthnhPOqUQUfkgvaffWIUlhpIHmB1RWCNiYM5QpCYkC6XS7xSRIWeR1jJp82aC2F0ynG0hBbAdz
8zbXO+x+qISQK1vlsyzheg2UeHWg7aW9UYfnjo1rQgkwtkunPjjGsWm8Lj6p5byWk83Ec29RcwUh
rGKpXGtq6EJOoy7YBtUqyDaqaF3TjLyZ7cyw4HMitrB1yNlK5ev2XcGmLNf9Qu1KdnEonwiJtHe9
P4v8HKE/A4Utr1B1fKogymGW4TTOMk4pQO2VZKJT0+R9nB1n6Y0jA0am8DQqp2o4Twlz0nApB4eZ
w7OpL/Zse6G6ksaFOFvtoR7nRXCdtci7cD6pxYOl3Btp45NzvNAZksf9obdeWnSZ2WZkWzMplw2F
N/nKi8dKIOW5z/Gbjc9EiuK/vQTiSZZPUfhraHZx8hygrY55F3LeP804VuEvp0FLxQcnD2UTX8Ou
qTXYcG1U+4y0iFYIQvs+QoUzWvCWyUDze4SITS4/jNmpZK5uEToA0da3c3XjqMrSNoMzedx+6uzI
wLDTZllV0O9Vdd+V0aag+wmgiJeZCXOKx+NMjAvqp7J9y4NLGz8qubNFJIQXoPYQjP2LJFe7jCVd
Wh+zOZ4GYj8JXSDhzSvIPGvBn/ryQe/YIWSEDFG5DWB/ajE3ALV0LIUXCF5ui0x0kDkEplOZB6SU
jYshOE4Ed1Yw3er3QDkParloEGI4FtYF+qOBN20eo5aV071ePQ7Zqh9fknTyyn6LU9k1I5SyFRaW
zsaoaIeCpahVJwKHFywyNPDomEltYLG/K8m5p7yQefrOI/ouIkc68d4EO42psHoPXEK576sQibv5
YOj7eBhXtu14mH908m7i/Mj1twSlw+g86fYfhTQ/My79cCjPlh4+Foi1YxxGsD/pcID3+gBqfMQJ
lNJ/hth6r/iPSoafwxStcuUj6CbfHikDYIW7jb7Wo9UkapTsO4UhZmbS+7bPaVIiiE7hzfWI2nFg
GNpHW2p3ckleTB119MxmsJ4pr8u+fYnwxjadHg1WtNIdjAyYEploEIcOnmfe+SGqg1avH8ze2WCn
fxSo+q0JVmvm5SbOaQrCO8VxBek6ybUVF5RCqP97895A/B8Fx6uKBt+UwF52o8Nsjm08RK2MsUA+
R0sETTU9gLgWcyTqOdK4jKD7FuHo2YgmrHYby3u1fBoB0LRsQigyu2lARY6WQzHtczUTEXJ9ns60
KoZ1O2yuh5Ca1Z+xnq2TQHORnLt2gyBCv0xACDlok4Qka85CD8EHbhWbuIcGba7Hcdsm9p2l5whr
44Om4Y+bQSqsOz8KVwl+K3abnwNFX3UoYcKmPwa6tsUybaUHV9mUfZ51e2P18q7NeBfZjWz8l4Xx
KiH5CQo2p/YcQu5vmrehCZZWDrf5gaieagr2U2FdslSsFRvWIf433xxlXxxkV27Av3BwVEvcCPTS
uwlRIZroqPkGt/9nsPAfJ/+tQ7FQBlPoaj3u7L57ZCM7BrjzjCY1qIYpBNFQE7W/nUP4tP9g1UD9
YboIy3azpNylo72R2/kpsj8TJzw6wefff+1/4a3XY/uKCv7r1zazU8OdN3ELy/RFSgF0pSeLqvwG
Gf0njOC/fvP1e//1+XpqD0OdMc6rZM3rZvlRhNtCJaFIfMbSJewVhvIbRcAy7raC87CfkmNmHetv
U3f/mbX81xXc4I/4kpcm7x+/EAxlRl2vTjlakNqHRbYNhIPignDJ8m4kPiFG5dxyTuUqJ0yx76od
NNcRRwVblX+A819v+A1kGSECi1OG4rtIWinicY6/wRY5Wb94cW9AS8ss0G5wVu0Q3i9qonVB4tAk
rqFFXGicEYYUO4ofEjwyt2DiX8QfdYY/veLJc3spOU3mSPdqBGqcA76OTHpEs5AVtL6noXrVQn1p
mP1Sn/VtVA1+JL3qsMNLzb5zyhdRDe4Uxn6eP9Wz5YoUJVy1adt9MD0VXe1hauSghlW6uyZJ3BxD
kQaQuQ7uNXtrs5Oyn7mVuUf1V9fPqdwDreFrQ4bQiJiMnb0tEQOls2tVr9iEZAFKtm03QBiSPRgg
fW5ROCKRl7rniE1yRG00lvkVRXADqV1cHQbqvqKieE8jCsUUki7mGVmHKjSyD505biQdNv/VpcO3
s70j+whY9RmpYn2Myk07Ba4BPKiCQYxavk7w30ppCcoOIb2y0at0gY8b+tRyeky60mv6aGM5NgZb
r5ZGyR5v0npbAa+RsBSH7/P4WZThrkLkU0dwp1Ew4s6iaitD7B1cqkviDBiP7f+PsXPbjhvHsu2v
9Oh3VpMECZA9uutBoYhQSApdLVvyC4dlOwkSJHi/fv2ZIeU5VanKSp+H9EhbCgYvILCx99pzrWt2
02YZKzExOyvq5OW8K+V5OtP9PdHKmO6TXRp6QKYUj5q21/klD/yjrX4TVXNRRMt5MZw6+y9r/Slr
1xczEfhIegalt2W7uakzVhta9Dr7aTRH3xwRicJ0SvJdvLyK0tsubv6g+p+x/h74+ryeYMaViqRH
zj7LnLW+u5nthVM/9Ko+X0X929TZi95Z2a+9qOAKETmtrv11KcQWlgmb+GADTOlslOXdSiP5RK9R
O867qUpIHhXXNLu9GYununiJEBXoosIq99mQHB5OrZXwE9Wak0JSV6V3o9djT+TYLulT6HxZ8vYq
tj+VpqM2LM9n0WwXegqGKb4JtLjsU/GaCbIPiDZi96czCvqOcdPqQmi1Nf7qX3J6toCKDfUuhq1h
y+AuV+4vaiB/Vsg57fk+rCmNyUeGTDIRcYxkDB/nVJ87EfIRTWfc+it1w7+Zyz/iuIG0Wh+A0HTV
m6cSd+Gwu45paf3rheLPSiKnS/iwUMSrZYNCFHVVuRd5ik/evPxq7/jn81b0YYlQqZcFZHWnq7k7
DuMjK8AvDvxnla3TKX+Y+WUsqskqsuQDaIgxWQGCwY7D49i6v1re/qzQcPqKD7N5qGzRmTXkwdLF
UZse60BJquwyB1eS5U/a3S82Yp7JNnEQbf76Sfy7x/xhnrcrPijL6bJa/U2oU1RIPx/t/3999H93
0z6UqCKjdbkOPOc0dDEgv5r9nuZT2HPTj7/+gjclz58syB+BuXnSo6INBSugXE4z9SFrsxtTB69e
SoIeR96MmbX3vqtxZmtb3JTJc9SyHTkZ4NFsB2HpfKiBhqXLhanZzbrVayzLQ0+vJYW7XTt62zwv
riyR9C/O+N885fjDPXHlkrpJPVNmpLtQakoKsrqeikejX6b6OZ17CGvpywqOKwD4ERt4PsoBZ9af
OROKrpq2zo5GpKhyKSd9s873HPb7X5/baSz/yc2MP1S6uiT3gMpF5BHRHLKILOQG//rI/y6j85E/
3LAH9oaAkdDb/K4Ml31Tptu4nw6+XPYVLWmOV591VXEOrx7CDyQOW32OaQ7ySGin9iLKp00uv3o5
KspKXFJpOks0etR8U6nXNGfmNo/NCVJCStPzCDOwAnXpDp7gQKUdKC0XnFtiLrqo3wr9YpJvJqy3
9MZd1Iv5XC3zhUFqXGR3gkK+xV11iL8mSbDp4r3NwD6s82swBw+YRZMhEL+4K//m9fiITl5MrNMG
Ev+VV1QkQIrNDCcYjzequL9r1//r+/zf6c/q7v3pdX//H/7+vaqXNkt1/+Gvfz9m39uqq37r/+f0
sf/3a3/80N9vvo00vVcff+cPH+HIv3/z+bf+2x/+Qk9Z1i/3w892eaAXvejfDs85nn7z//eH//Hz
7Siflvrn//7n92qw/elosDPtf/7+o8MPejZOFlj/9c/H//2HN99KPnewPyr7s8u+/ctnfn7rej4e
eH9zvVgIP4oAofqnrdX08/STOPyb7wa+GwkVoJALToJ0W7W9/t//DP8mI1cwOceB8gIRhkykXTWc
fuR47t9iNwzwofH82Fc+5sv/9+T+8ID+8cD+ww7lXZXZng4U8aHgLKXvh57gQJESURT54SkA+Kft
Tik814ZNLo9BLpYOEqMTtwOgxKVFKFrJlPW+ohbFe1MHONoN2SB6oDSTj1S0DGS3XfzKkZd+Mo4U
3XvkWCSBoxQnnmAZ8bXsJK3ZTgT59AwslIsvng6SV712nT43fpe+5gm262dT14U0aFZzeUKqlW2j
DpGYUNqv2x6IhvN1iCu3flUUrNotRne+fzZl+oQZWCLiupn0tH4s1iGh+z7yBSUrGVGA3Zyuf73I
vGEoPp2uwz1zJCRVH8S/Y6PHNEryz8nJtOm1npSt1uPYG6+8SueqYOsKftp5zGMDz6EEQXs/xHmd
5NsAkSy/E4o4xTbL9VuIRXYa3RKKVO7KCgalZyVIsBpxwhGMyOA8hmJgf5DNM829buOePmIyuZRX
bRFbFzOWPKc1M3F04L9MKp+qe06Tf5FNgYmoCRpqw4FpiXhbn48/T31UR5CbVBo8Jr2OX4bOgc5t
ZD1mLT3RKgR4p4bcaLaOZhp+ChpDK+JP60G6EjW2XgclhcChknXI3bpO7qZbUr5mvhf0STavuumh
vIglMPUxmQrP7MdsTbwvQxumX5qgMPDm3C7oL3qIuB1doXPY7RI3dHltfVuSueUvdJz5Mr+SKl2m
QzYBovpclksx3Trrmuc/MQRxg+PqdRYhciuqeW86bt1L42ST8zglgWxebRh4wKXzwgLrrXiSV5Na
0+5sGuq83GFpMiVUh5Lms04rXR6KUQCDqUztmJ02xjdskqsstM/CG6BnCTesw5vQbZbhZ5HVPGsL
rsP8EG7bgYcZgiD/xn3W632nZf/2YDuXpEpRRyr4PKDan0B/NWXRvbRBOkh4E3ZhoBlifgJMI11q
6mVer/4thYJYX1g/iRECLLGK92nWa/ZlmhJucebxlpdXRQSkFT9k3YnzyteFvku7gps32grVNRoQ
IDT9rOLbhUSqvTJpnIzs4JS8zlyQil/c8URo82NbxBdDIQUNx47peaGi3OkPsgkR5uvF4WrHKOf7
Rp52/1BHIe2GtiP0OHfw/PsC2R2isw3GeOfVItJHt5oqf487pq4vdDiN3vVkUErsvX7lMdNDx59Z
VpfrZ6RkffBjcenHntsgNMf3k7bdyvAdpAD1qvTM/0MRXd3P0eBDa5oKinKBpMvsPvFcnoLLrsKB
M4WP6WakWMmNG911+Om9jcjUHyZ7tSYqaV6q1uTz/WKLLNmCuTTOhVXTIi/xCpqcr53R2Y+qAIID
QygN8gebFonQZ0OYkQQ+k5YS6lXqjByCr/LDw9KMNTR716GyqGsBFrEWZj4TXmZm8rX+QlY3WUQB
GNukLrXzqaIQixRHpYdKZvn6+f1KzUwW9n4IjGhea+jIjH/p9e5ltfTutkzzzv06gkT2rz0nnKY9
HE1uFdsIrj0hjVVe5dCwUcPYIBH7OA24YdES9O7z3JPZbdMYtl3oyu7KJoFvrlRWAE5SlWUmiupU
D4csHQT7YdFXZDiLoI8/VWlrT5TSEVlUk4rxHrkNqJqulLQ792HIwPO8VXF3uiUFe8GePiJGmNGw
7NeBCXnnJKvHG5jVjKLBMXXCiz+afUIlsjrLB2dlsz4NP9bar/RD1lT5ejmMLj207eg33UXMNv8M
AF0j9hO8ItLOBS/k0YtXp3lYgjTT34ZVaG+PH1+a8J2+9y3N6oIclzatne+LnKs62LliLDtzyTwa
TPHCy0OHSDhfBlOYDZe0wWjLsacT7MaSKDIFjdSLx0TsLY2jP1Odm+WOfYKdb0aV5MCfRkcB5z9b
gyFN7/J2HMbrMMITcAJj5lOwK2DWjQgMy86e8sTSKyEhGie8ppgs5D4bCp7P6MiZ8Hr2Q3QljpoF
koEF0eDZZASzQKZ6/kwLJ2N+X8TiN/uuS+HCMCRlTL6m68hTZ4FDUwbqt/dfb5YpgFb59n4tLf6u
V96UFMUjlmu9vHp/73omwOVCJV4GaY6umPje1o0iNyDCfn3KG58cQV3U/XCzzK1x74fCgms1ImnE
ddVlHI8ZBG2EOUuSHn3weR1nvKVpREufc45qfYzu4yFOhxdiJlXerugMzNGdIpKOHlWhiNyVCLLk
QgdjpGhFUg3P5/3lH009svRVb0ds1pqB+f7/XV+PzuPCqs6SagSS0zWrYHVllTT1tYemTR/fp6vi
beEr4sissDRPr0k6JizBs2RPsuygDp9e6Nlgn0PmuVNND+cIpB9c5n8K5X6Plv45OnrrrvjHHkVF
kYoChXce4UQklfqohs/9bpoxLoVxa8aS9F0cJT2ov5xNm4aoVB1y61B6iRHJdTvpRsWMKKThvRm5
qy2yUSCXlLEBeJ2Xce4PW89NYCtUWNwBem4kDUwK2Psev+wYvVUpqQ07jpVA++D9yX3a9Ir9hfZd
zLOAMAblj4p2rPEX0mXPfRP8/uNKIxkFFDpi4UpfxF7kfkxpdP289MPgpIc0sFGxAL30qtHDIcYt
gBVhOKDGBwrwibwsRTwpKh1eOie7KVdUimIVhcFFCr4aKLAo8AadfKHnpzH3k+mptcPg3zpp3gLC
X9uYQ4Rl+wr9MatvoriOHgPhNc0hnRvxYhB5IF+0hqnMrGI0B184iGKCeOArTOJ6yeOcj21/Uxmv
x6w0CFDrxGNQf82k58GE1rUZzt/PBdiM026JCogi+I9fXEMHFH9DWBc+y3gObjp3TRXlpdNpZVEs
xwfj92VNvZM3cxtppuzzNYwp1k0w0/p7J6lSWBVq4oUIXBOMD8kcJu3WXTVno1TIbkEl+Bz/llM+
prmbP7PHgVYbtXk/HWPkkjzJHkfcXWFKJHFJLE93dM16zhZl3pvNguYGJI6A42YCNV+sadBQtksW
N6w+y7qbzYNyZqYo1xJzq20oCZZ/C3x2tq9rYAkdFPnoaQulXSEfc3uHjtQhQsFptOAxvT+ytQ2Y
GJAFld5RocDySTTPfXwZ5whjLsfRSaZPZTMnT03dcG5sqfl1y2Lg3+rGi1uKj+uMftxms1SfjXKj
9ViMblZ8Ba3jNq9tsEI4Isv+s06tsnden0py8q7zzFITxwc3JHjbNUHNYHFjzVfwDsb9VQgLCIyS
6Hj3I9/w78s6QQ8Kdc2g6zJMho7J0CSAzvos52wGb+CiaNrlUUxw2vSVXlPvR2/csdzHYiJ5KtHO
1SSGTn1EZ0IBZyVjPWINXzVd89r7DI8HYsl4uSiFVsw5ZIi5tGgBQ7krrV7Ki9X07gjMRMI8H3kx
yAcjYelYCVUKDjW3cxruVDZE2WMK92PZaZfJ7dgETeUAm691Lp/9fIIz3qXMwjuRxxR5HdDxAFOT
/hSKUVcV1PO+FFUkD57N0Q+svv+I702zEcMaMNfCtkqTQKHL0ufgUALY+Qkkec/dtGUsfqa+o2Ei
Cr2dauz4KCSozVpT5bTG0VdlttTX/gpkvvdTHo0JCO5JFJ31RdiL8xTA7F2W+HQ5B2GXAqNb0m0R
t8lNmKmfa8v1lVHbb0cPyOw4Ba9V7izXRdNFj2s6DxftFM+XTSgT+srgOzlZlG7iAt2jRDe+FWu5
3kBe17umU8N9jS3gxnXfWKNOhR4kWoQ6emFGuixBETLVw3bmYJeFRQnWx4PLkrpSgKMuo792OShC
lSEqEV7hb+0StMCAVk1DqKyDZ3/M3Ncgn9EIuCreuCgid9gT6mM9nSBlDdy3RczBPvd4lc8AEdvP
Q7Ash7BpPhkCCcBXrbaAR5v8agAKelU5odiNSZfctOxjyZIm5TmjLoCIkPq7ds7TU+v38HXqhwwe
zxLdJ42TPwerRvHpS+8keWqGTbKQ+hrEgHuFVy2w2RzgCl08JfvOmS+Nl89bvRYaLaydqDEJXBJZ
CQA1tV6yW3EcFefCF2jMLJphJmFqKS2+GpeOnw87sdTdvdP7+oB+AgZhMVNsGv0vTVmlt5Gu/V0s
SIMx3V5XTnZH2hTlxmih8+YL4jaVBesjiBW7c5d1TM51hcD0jJgFgs2QbDMvE0+uidzNolEXCchE
r+tERsmZvOJpqOafblLM5yIPLrI8st880qIov1XSR49kk7S/WZLwC27U6UXoIZGkYMlsw33u0GzO
JXzHbrpbc49cHPuZsyKxPjlTMo9bPYt1PyxVL7dDOebt+TIjDEfVA6YUOnLyCVF+cBb6Zo13AMrF
YeBHRKl0HOiQBXo4dWNPGfPb2kl5PgnCqnHV7YVHHPg1xLjsPETVckHv70925ikKgRDfddUsR+sg
NPKdwPlamSB/ChLAevXY9BC18vxL7gyqPlsK316hDkCNMw/fyt4KXBSqaG9xnT1PhRM1cLUGUiKK
ScqCuSwRyWU03K5V4p6rqFX3lYyR7Ot5GB5yPOc3DdDsMww2422qImBYllLJT2+Y0h9TFtzneLj9
KHM134U1cvdq8ObnYUytQ553ireVF071l8E1kEXWONrGUzxIFMVzjlgJplElJv+KRuCHJAduleiW
QpkhiBq0uqXh2qKqHegzJFPpuBunrSl/tk4T7lI2x/sF9dQhKhxzI2qn2ffKWZ/JZYUb0lnuth3V
+hQOZLMl3e+83dTugC4EEL0cSAoyIR3h1PGFkusEND+E0oH4MYRahx8HP4Q62PxWpjDc+ziQ5x6k
08sylZ+DrBF3goikoEJyFuBmsU2LdqIJhBJroVDJNWJ5hNqavASslzxsGN+L8SgTd0V3l5CeYRu8
pHd6ce+Cxpy8LIb2kE81AV3Xe+z87ekWpeOms2s8bgrfdPsxwonoZIS+mELfi17+jMZlZj4a40OY
hMuFWOb4IhlOFGdWMbUxeTF/NQoaHvun6ynLghOa1/smG2/18Wqaxo01KdVsOaafhFiZ7cOTqKuf
Sv9zE67eTdq44xN+Fe1TzEr9UIr0xMAVU3WjR4CGAU2w31sgu3uycRnbHPojJqPMvvbi6WglMN4o
rMQmzMbly2xCpHzzINHkLmH0ydcy3SUJ1PuV6YQoK82/xmm/fllrAk9Bs0+xjRsvZETFcfZsA9Lj
xJxMhT1b9mp1qkPQTe4usvX0CPr2GGUCZDmtCnfxbECMUe7dI5mA1u8M4jacYzTyo673o5+hAFpb
NV7nWRh/NlmMB0bb4VqSt3rn5qH4PhSRxXW2qn7AC4yuVNNW2HT4c7trFUzh2h2yG1iiAW0BS4Ta
yek3hTM2ZyLTOGasU9Fv0qD8VrZuSVk2XyAsJLFz7SAhOzNjkZyIifne11O5d+MZn7S5Hm8Gtnfk
NHV8tKlOvwQ9IsHZ5Y4MkHpe8Cg4SY70ivSnXL5SEzUjUlSjEPG54NV5kwFql4X6PhX+TTZQPLeL
Kw4QUin5yLaK+w3hJbzsYdDnwCUBfisz5jsvL71vYZoS1yWO3BaT74BKS6GR4D0xdO4ZbG0xIXt0
PEDrerg1Asl7szTVfVGoeNl6fZOle6oK/c7MafSolIbjV8PvSapgnxDNfKGBfxuy6d8WC1qDKZrX
6947eYJ5EGl9y8TOMlnfszp2FyQLlnNZ9tW1IRY9G0RKL4Vnyh2LDsAJUeziEvFDoHO1mcOVOLr3
oNfJLt9zn24c9j+fPFPnPZYlfnfj1BkJUWpybGZcpMl5U877cuhfwm4Y9oMKuoOPFHxrY+rcshzk
udH1y8wUA7x3wes4lGj0ZR92l145fw1nJY/EFDc086S3Szo5u0b6h/qkAygbRehM+LmZG+DLPbvA
b+xkYuK2/CYhOKNrbKrIgbiQ6DvXwBKNkLI2gToX9H6/NFVS3CQhwZP0ZXGsxs65YVyeMLw9Iute
0r0NPgFrgcnP7FleTd1vpF/tPsIGmHx1moRnJhzn50V438M0d7/I0sHaxnwFnCcuhjmnBSCb2vpp
KPIJSOI4arioof1mzGAviF2j+8BU8pOJ4eV6CEl3tinSs1TN7Ah0Nd2WAdCuZo6y70mdhvs48YZz
ZFikSPIlKna0EScHFkZ7Y2gbwYUgRSQpStYnPdxYTJGgb5fyKhSmuynCQF9FRYpkvx+9nVRDQWPY
3MaPY9y1y0U+jtnRDdLgjmOZS5GDu5OZfHFIvmFhnfQEEzK8dPoJVGjjWvh+YTwTXtK8dmiD0dsv
WZls8yHIQIXI5qYOOnT9TfOSBYoZutFAkIHIQBuO3TuKcu59V6Gac5q2vG2NN0KBNJC4iYL2Qlvx
xGSzHim/MjOP6Ys3RtCzOlgnWKp8lRFqN4RDKQn/GtsKS4tVxzaya5Jy548nt7VwRNlLNQ01FAnl
HcYHSFVIS6IezGtizzxaH6l7l9892TovtnS5AFvGV4mXZJ9E3CARPJWWN7nHDsGO8EEHspHPCXz2
/RCO9msMPvk4hc14vYIXOh+nxO5Uh3NJU+D1SLcGwu4NlHh3i1GLBJcfpS1A4ILpLEuOdVkT+7FT
fmr8pDiWc8FYMbMDFjsqu5vQUMGUSR6yDk+XYxC6P5ymYpyq7HYKlxozEMoPRSrLZ+vrkGCbuAHY
k7nTGdYw9LDeLgq9Jp0zCF/i0b+Si0ZZvlLtL/riGLKX+kyauLt0HWHPidLVa+NEMNiLJLwZdU5m
38k62mGi4sUJtJ/wOlAYttqNt0i0lrM15ISbWdDkW5cZCn6Mr4Bp+tENHZjz3iYI++UURdftkK3M
ln6yMyU+kn7UtbT+IJ/EDLS98guyaH4RLFsn9+QVTiHx+dLZ724ixIO0gdvtopPFTpgChoynKiWV
vEb6ySuj4jJ3MbNP2jXcRasa8U6pDXl0pHvTap4hBGiyM119lTKJWfT2tj/v/Z5nKMb4qfRH0nfZ
qYWY16+/BNnqbZVySVSueBHerXTqfjK+ch5jck0bkmNU74tBB+j9h+V2DKvx2tXtSWxu6uFlNcGK
WL9hEVV5gY6eaK8Wbn8Z6KrRD2aA0U7DLDaFZfd5ydxoLzPln0+9/lE3af9UAHv/JocxPqfdVG/y
kq5YZWR2UFPpbB223ViMJXS9jGoYwEnV7YamVwm7BWuySx1Ei9mmhh6C0NTx/LRInKu2nXBZ+3yg
OsFFOTJqH+JOkdPFHLn1b1unoBPQqR165dxZCDLwqW2YUecp5+zDzGQw/+kAtjdToNiBu2nrlXeT
WRt3V48QZ3eVjpAQDLpJUdglCv/Dac1FfGFIQmCqXdPkRn9DJrrNwCap+DSQyknoXow4/jrNWBxk
wscjnqx+Hu2osp1GfKcXz/3kpF715PldTjXPaR371MwQIBHYBTCH7OxG9edywoexGwP21E2MdPOh
jStSKu2a4MNG9oQ7IEDbNXt3WOMDXEE0vpnotbx1Gh2j6zUkXQ4K+cUPn5u0bbuRvqWqDTP3KhUz
Ny22DeebMlRwu6ccY2/6MlKnbJGRcNzrhiQxHOKe1JFrC3JMfe4l/WUlrKz2k85S+9jPXRbdOt3A
2cRv6SJbzvy/SmfJDkPns3M7dHi0TzQmpYBXIbQLJvTGWrDB3kL+g+W7f4nXCE16tpSnZ/mWhSmi
DjOZOfKamptsi/m5rYjXf5tpcDPH9S29MheUXH7PkMyhJpJzWvLh2M0ozpa2ccYBOd9FXMZRM8pb
MVYkt2KTkscrGh9Y6qZURZU81niVO1dyIiX8WK8uPYWRV5/guFPmg0hOnME+hU2drQd0bwKYisqy
+Qn1JHerf3tE70+9l4o7hOMlwsdThYFUU0FRhGuKc7JzWe4u38Z5rvIbusyBZGQENnimzd3Ab/oj
BiwwZZeu+VlqEkc1IfTcXc8Eg86FSGN6lV1nXlnuc83RqsxlPFRULsNnbxmmHBi8dfinv04Vf5BI
nxKoKmQfrqQr6OYIPqpkW6+unIGs4YF5l5Htpqxix7Qo2nEfj/WETUU7JvWmidYS+6mAhMORNb37
nqmmWS9MntEl3PEV9WViQ0PBgJjZpdARk3ekjFagcL5FkJG4Fy2zkN5PFEe7X1zEG0LnD1lghRZB
uUAIIl/BkvkgG2pzz2VGqOyBsFxFT67DCkZhd12YTd4ScMTQ8fhgA4JYZv63pGCGRjK40Gvt0aab
peJz9/bAC69BYINzwhTUaKc9ymZX7A+mhfc0W929mbq2O3bFogR2F6ep5f3GNWSuluAXwrM/al94
OMgbcJFHMhHwaMKPjA5L0UkK4vpDQxqcAmXWj4rAE1PRy65l8nxKxpj07S+GxB+1k3xr5Lmx8Cgg
eAFJ9Y9oyxSrmCBkh002wsH/YnLCpH5x/BG/3VB42hJAV1gWDJWstoteTzTBnqC9nLopPIy6rHoS
Q0u+15RL2LQMPu2QZA+mq0qgfYclbbHL+etzRo3yT6Ks0ymHIa07MSNZCBF95IkpWfqFrUxKTW2h
WhPjNERhUsbNQJeDdvUOtUh53hQ9k2G54iiVITjofvG0kMH8y2koX6nY5ww8L/yXO2cUE7yYPfcQ
5iS8rzyZnmxYF+Dkh2ph7/zQVsQ9z53FEcM78xoS95dobBlENVUy0ntvRYicNCfOebozpJHrbIx5
zn30Nhuc5gQnS9ZQngEApsz2e563srbJjqGNdEyX0ul387fpl50siXXrDrLZodhh74LbHNPae965
bWtmrzbO+Qa299I9DLxEZ+CaFoEHV9PXdyJ2pP/I/VfOPte+qb43lZ3uuAmDf0dWv8Wu4e0803rm
W9Po5CPqUUUi3S3KOX2klBp2dGXX7pc5kPj8DUlTV0Dzs2B4WmZyWCAzTqlqpm1mXQpNNv+NAgVZ
KoTrQYmtVBBg4DAI12D1xewe3rXB7BSwHkjUbfJBd/rodJSb3pPTaWi40bXUtOnOowywkUQdsq8z
0nXLxkI8q3auGVdz7MByOZuwoHKEALMoMYPuZcgk+B6B+FDX/Nt68FjGckSt7T42ofZQK2BKcMew
8luUJacsfiszrhqTxZVy7tRWlIr7t0qLNztx+JyyJTBHJ25GV7M9DfGaGWU+o+xzRpoHyE4uXGwW
ZnwufKsXLd3EaHBs6oTbCbSBfOadJ3EofMnr/p6174OIY7+v8u8lGKI5wgnnbUqIBvA+294NsxNO
L8UC5L3wZaeF15ipmOO8f9aPKoKr98UTrQ+Lp++GPD6w3gyU90cppMdcOSdsFGivmhkucUTJ4jmu
4ITuSnb1En5KkvbVwRSJV1+Q2eOuvVccvChjZZ/mIXUwhV+1v/U6Wea/9Wnt5oxNrv78PbhqsDfC
RHNFx1BgozcFzYOriyLbKqjf2VGnhT15ofmgIldYK2qP2+BorghS7HAZRdhdP3olYfCnaJZ2fplw
WgjpTS3AYpQN0nbr0nH1mBTdjKsKeq4DGaD4ngx4CHTl/UHDM+Ea2cc46kLQPHXyzsM1rbtuW9U1
R5ErjGuFaU9+hzywQR8xvBTDwdDLGRMY1kuT/yabjFXberM/Hcw6SnvUrkQmxw5RUYhabc57j03C
qG5TndFzQbwEQN1TNaYjvg0L/4IRMLfYOqih2SOFcRBxZpYmMvY51mzbeabHnxxkOj6+B05Sjdxw
6XSnilylDZXDsFgZRO7bu/geOhiNslwi9wx54ivnBGEhjJualO17tUrriX6RDjVN/8VGLa+CCKK8
/5VM/I2D/Yf1OmLBDn2P3ASWd+IjHZBgp46yKRCHtcjj12gI6EGNctXjEtGrDRVMmZwJOfJn14SN
e7AolJ9zYdti6woLRCRJ3cnboxLLTmIc8jdVyvB6sn4UzOdzM6PMO2lrystF8N48WKdPzIPTYX1H
Tambi33jVMt4K8qhaM5RbLBZVqMXfw8a26u9aPtOv7BVrDN8M2cK22cVbnu4ezUlfXbSymA5d4fY
SzCCKuZk01CZkjQlhiVOAFpnErR/0kTmobD+DC2d4WwPdV3iYVfM/iwvaaqb6w0aPyqXbQpKA43A
iPNFVMmbos1r+QvRMp/8w9KEBWIQBkKGKgzjiLTQv4QSa5oUOcPvSndJJvbanWrzVKTBnD8gJWjX
yyoIT860uNnikVwYqvhaFwSNZ9jyBJ8zt20ps0WBybbMlGCDHVx9YYXQfVy0m4Y5F/0TWUk1nq2q
glBU5zH20O2E0cW6JOTK0jboh9faD4L42cn7kqlyoHhTxnWRXfLM18egQteUj+oHfnjAAcPiJhNx
uV0odeKSZR7mbH0Ox5NBEdqrDYKYnubKcGP78Marqi/FekLFSQdzUW/nG72rYKRQEtvMypBjOfW5
RE1/UzTO/VCjFjTL5dT59Mb2S7gp0/jenfPoKAaMTssY65paBiMGP2SUUIu03UPuet3MAHQfkkTB
Iq+GgMUWE6rQMgasP1mAI2a8J7A8rOV4sFZ+lfX0GfTIjBsHjiZR6j14uD85YaQo+6zI1qWku0iC
tHEDjDC1J7ufoaeGU/40zCj5+Gt6R0Vp7L+7qgrzG/1/ODuv5biRbU0/ESKATNjbMixW0YmURIm6
QbQcPJAwCff050NB++xmaYKcmRupWxJJFJDIXOtfv0FG1W5X6qIV+X73sVD1fVOS8zy5zjXI2d3o
eR887I+Y4NwhlnqITJyDEsnQQ6npu26yG3dkS0wCIi3H4J+2dJvHmrPw4DR2whhsYCSlCaeJJGrk
eAKa58epjdV3n816GPHZMXe9BK7pm4/GnJDPW/2UgFlLFnjLQFZ+agDMagsirjvESKKjE/5qH4wQ
mxk31ydhEYQ+9umPWOLzUzfbLk9x8AgaZF9tfQ9BjVRMmzTdzPsQjdM313A/4nXd3iivrw5VNPuM
lIV8znT7y8dgjm3O30/REjScO89+0P42mZ0A9eifUdR8FlIjNpKGIqpx+C3C+dH1MKoJSRphsEvW
bLBH/kSbmEAMNaavXodWWylgIWRwp8GZxS6t677bGwGxd4e2h8G2HWrL2PDS3luhfzBTjGGAuaQr
+lu4iMTvpilBe91wh2/9VWGndzFZyJu0Deed1xEeWTgO6Zae909qW7/mXD3WmfzoZOHXaeAukbgY
ksmcWN5+ECWQf+EsvSFyviHTHCAcjMl3hJUiYWk3VYVmS84gZ0j3YPjZLuTOME+68LaqjZFYU/In
vIe8CckaYuSa3MJVaUtC1+F/7ZLQsshpgbK1N4os/UlhgLcHA/MuGcB1lzBTJbvumwcgfFdEMznE
kInYmd8u4C/SJqAs+bZpw3CWgWs6tB5Laf0vPrdNdnTVzYhGO4pm9WRHodS3zWwiIS2x4cswy3QD
Rrt1K7tvYRskZHoxNs7vJzm4+aexEVP6T93oApsgjsUFCjoX1nFTMwyKoC8d9LLbv0tBerWv+q4d
eLbvQGcXdGiWd/5c/7rucChBvgra9pWoUzQh6sKyDZvkSQsYwNs8gVsJSyXGpDhPG6u96d08OSqP
qiV55y5etkFcjBS257vScuHFu+L1TXRDR+MsHYxXyVBSDgCe96LdydYXV6KV1r1R5LwYlNtyuk6Y
7ZdP8Ce1Fu9chrjsgxzTlJ7pwTwTULNoyl9fh1YkYRQRk9ehKI3fZuiNmIo4qngQQ1RhZzUZGohY
O3H5sEzv8LsRcVW2TJGCMZ9vOmyy4ZSbLaw1jiVWvGcMFCPeqMAU0hSLk5uwneW9dtWk70Lsitr7
ZnJ0+bHwhKzlDimMM90Hk6rVd8iopXqnR7680YQ7s1wd8FjTtW1x2W8OscPwWU3VKYL8Pd9nYpzT
40DmG1t4bf0MInhI26jIBkYpStJkRYqu7Ontd8Z+rT/2kcEJi37XNGl4TWGeEzP+tfZSZZWctEZ0
a0AoaO5Jky2jWwgjpMlxvJNPGxaO339zbKgSj30aj+Ay5NGkxs+6rA2YCkBPiPTcJnMejX5Y+NyN
y50HgaLzzHNF/UOackoyrRiB469L08RbgL6FKWpVOS9hBwBqCsdgKFeAVG3r3hbePslt2zgUvYqJ
DZstpqmVZ3gZ8JofpFetXU1fTbYDOIMChGE3NPpDb8FNO3aOQS6BMQLU3FGVLvKDiZxVZNML6vr2
3bOWRfjvIpS755uBaVMPgaz4l8iX8gn0c7s5wC4zoD+zExzgbhGbNNnRGt0E/rIOnpAy+NZOpHX4
qe5QymzLkQbylpixEn4AIID7zrtzod8/P9QAJI532HXZB/0LLCubHF5i6eHhYeAU9buFE1lty4rK
eDvlRYJ8K091910w2o8eS0O50KWxpvwk9cg9siNPgx14YeZ1dzwZ4tD0MNNY+rXTsSm+fQ/dRXX5
+h5SS1qgPk4QmBYct9cvep+M/TJyq28HDFXSZ9gDvQdJty/Jr44GhgC3bNtc1kqtzyQ0NshAo3rJ
81SSSX2m+a9ghC8LKNNZmVNIVmfidjTBPzpYgOnZ3j1XpAbOAuTa2qXXHOQUZ/k92hEMNHrw+PBa
Mz/CDieIalwdc9K26CR4JQ9YtwljW7XWSUP2z/ZxXen+6HB16raVsmKQXwwxk4mh6qdfg1lnw2YB
eX6VVMZ6Nwt/fuZtasJbyeS43sVGznWFQYdCD3deBvq6BJo7TtmMXm8eg0XgP5MGuY1Mexjg1w2L
r6Lhxdk2TIo2v3INQIqtDMqY/AUbn6g+5SXc2FFsmHe4mvV4jAizbvWtMzBeJy3VZxOE+cy9SSAd
vN8evHqOnL6mADh1LQfAkUPs8jlSXlpKd914lSU94HO6rM8TGSJkJJa2muLr2owkmQsrMhKYxkLX
nPEQPhiA6OJ6GDSQAZZuDqpAd4y9J8Mu9VfU/B1eAL0h8Za3U0JuDWjA2V0/j0362YKMjrw9UO5w
j3U/Pmpvr86z3/5/V+fyqTxT0grZOABQWbgXemcTI7zO86PhCp9PnvucOtglcUKn9Np0Q/XLEBuL
HGRKxvipT3NYAk6krPCfNJ/TCCOfLDeseMtBGbjXxZRYLqmVI5KHFd2Jz4IXD4vtXxNkQcZxXk+q
we2UNHDT/fMmGisiK5/YW6362ppZFZBjtRV9UZj6tw9oDnr8RG0DGvrbn916fTbw2S2LE8GXiLEt
aQPkvn4zu9mvLFhieCeeWbVZZgYe+XoTPrK20+HlBOcIpCM8U6AtQH9s9FvWnb+ZKiqedzaK1zEv
XA0IoS1NFpZNdcde8fpqSKkPakzDBNIQbVbPUko8/ozcXiZq52FPnHdpfMyK1IDIRPv/XpzSX5h2
YDnCDyzMBoFtvcsJQRHRgQLAOsdqNMaXxJyzYRvAj2DQzsiHiAigtmXcOHYtksn/1VX+H8j4zuvP
zicPrMAB45CLaDIQl6e0L2bMnRBFHldcA/CrFpt6Cn+MGlhj0yH5+l5nOQYLmcHwAjJ69BRKyBqw
aTg9Ic2mxAwqWGvseS2pElVfAalXyx9gVFrZH4gy8zSWTJCfOIexeQNcwZa2oa1Jb+UYy2hbTYVM
Tq3t5SRg6aTT1rYY+qG6i+I+Hp5Sw4YnX3nY43i9qZod4FD3MWJQSi8MLW7aes4kGXvY+rEP6+Cf
LmvN5Cj6ybkaGziduFMI+KiGBlyBFVM1xTY1h7DbA5gVn1zy2Pstuw/Gxs2kC0x+Y6e+G0Jq4JOP
PGfLCmb3t2c3aTAKHUO9owWxKwZsWf/dzwN99BrVfHv70VjnTJb/7hDLs2FoYLmsiAX9Zubxel2y
aUVG1OXxCc9GSh4zDup2SUo04w+TLBbbijES2AaVaJH2tut1i0mJ3RXYvtEw499ayweVR6RMV7FF
PHCajPgxuXR/IAdWETrXIlCOtQtCmHCwjOcHewEeTymoT0r4eYMesKxHs/qCGjQg3bMKjc3AcAAa
BcUFw6UhMHugE6v5AnHDpVxzebbZIbfz/PPUAuGdRBlodStF/xklQvTisCHVG5FSSH9hm2a9nD0f
bjs3JoChL2jdAri91hY0uu3gN+Zef10G8zhsUEymHzuyQgPoM3Xjk5trLvZSJsfxwYm5wLRr3GKH
wwJ+Lj7cg3CD5kqUtKkQ4/EPNmucDOBM5JERE0dMAKwk7NluXecZJS1hyX0X5uy+KS3AMbbKnjbU
Nwm21rowxVW0+HaFWTJ3+yFC93bT1DBL8bgy62onCt6PY5XgRzfNVZXuciNPnW3cxbwq2qi79COC
E1bRMPQxUqnJALkgGhXNOiG38Q9fFOl9OZFZ96EJ8lnsbXOJU5+BJI5uEuaPVhAzE6plYwPKM+6E
jJVb3s/MbTh8ywmyM667fjDvTLNDhkeGL92I60YcIULNfkJedIpwkjbea46FHPPojk1tSDGcdOf6
1pVOA7K2CCMjl2nVw+TmTv2dnk4jwxRwKs0wUL+lyCJjn2tAZ5wWUuOa8YXbPbRe0W5LT7vDVdWG
5PXaRllNR7fPhw9GSsmwTXqXiCMMckluDrtSkwo8sSXeVWOy0OlHktZNo54+d6URsbcIPU3vDMD+
bkjQadMHowwXnkX/eVG7NmKQ2stC6zQYqLCOM46Q1aH2DG5znVfZl9HPBkJOTRg8HfaPRQOPVIj5
rlGDhiRSzY1P6ZXh4Hjnzb2+LXpk3rjSloRUYygdYT+a+/NeOT4GNQxMk2+8WJSXDJmpyPqzmAI1
CMVJa8PumK4cfxr8w9y31ldL+1RPhA3zzQPaXmgGZpfYGOL26SfBIVoBK06qAujqUNphezm2UDNR
F30z8ngKf2Zt580ANHjpPODdVRnv3L1FoP+6mJaeQ0cikNSzLfETX29GTK3nWhpMeLPGZ3hDD4ua
uYDznN3FbsXIwJEj+p8ROQZ/0rtR9TliMGB99yDDpL9XbsY7O+Tra1oObobA6Ovp4hn7UOy/via0
JG2GsBPH/8ljcjlhb74M5kC/QOzNuAeBYp73Mgt0H2SGOUV3t9aISRqbxmkmrKEa3ikmLm4UF8WU
lW2BEQL1qh1c1nVpgX7ds5rksEqOMXSjfoJ2BLEgTiv2cd8peSktVXTRj7CchmJTz91c/5YLY+dW
oFmHqPDOnXrdCi0XZVoBq57lFWBPcE5a+1cz3hlTklpWlhwanCu6H9BPyuZnHQ+8B5qYqegQNWgh
t9IJhfkBGpeXXhMtIcvbooTCdmiVKIdjYGsuvMkqtod3ru+vgtATjgte5fCO+lQhF6vL6i1zSMco
O5hFYLefOq+cW0TnVQltz4scPGuZRov2E+e8k1gIqjrfe6xdnGJvPJisOnvvhv19QZLnSOMobRcQ
7fKGJZltiDBDlYuxmSvuwZNiEICBEfRDPUyiYH+WNRZeZxFnzT9xD6JCx3AkV634/3l+0gdLWWwt
UCqtdrv/en5NhcOBqGBwJr6kWZgiAJ4rNZSSmazfYLWLmrxVIM956HlbiLzsMu4MxHZXw7vsjjqS
POpV8Tn7Nq/oOw/wr1eR9e6BMYJYOOyyl6teoMDlPC7zQ6a7Eio0ShdIbFBNH8o0abG78Ae/Pfl6
4LRa1biMmQV+MkEfPlkV2VY3b1+ReF1UL0vexxaBYhpq5DJculhSXqjjaYBBd5gaz8v2kA1R6GZ2
OxOcYmryaeuZcgpPpugWhzSbTeTc10sOwfxgV2YVRMxqivyKAPIp3gAzG+GBYpcdfYHOtl2bJsZ+
9DvLO45lpyBRpKZ5KBUcnW3kj9K8Vvbo1guNDRugzCyq5tB2YXzVILJ4L8vmHKH372IxoJRx0bMA
sga0lJcjNBmZPaLOsD2twvmAg607RlhcsBzSmBBYyPUq3BVW2k4nQ00QiBB5KkjMvY6NfdIz1iZG
sxoW6rWNtlaOhSWpyRRPLEaFWNxUOrGW+rHvsK8LKeIeLfQxFMZJVx90rad9EDbK25XFbFVXc2Ub
TG3gYucovDIoL4NX812mBWGJaM8xUjgDp28/979RH5bfGT0DojKd4NJ7RSPvKoqxkCe45ah/pmBg
wARDkXchaGBgbiPNWrzW0tMEgQd+xzsUCvXPigXRYwHsrdWT7ISyFo8Su3624Qv6V6ZZGpvIWbbB
sQr5jgWc4YC03wj7D52g58EzBroWqMJy2xAVmOMNUKE1fUG5irImw0IEmbXKUrf/KHwj+RQiDpWb
PI65Hzh58J1Tr2eK3sM+xN88x//5NjPRXOK9e77nULxAmHFoXWo3rwEXRfPLr23mLczeIml+xi2q
ezRGpZk/GJU1f6ScCl5qV1vdroVxfZqwzrm3ghKHQMuGAb9pmRH/6H1jjvZFPbPE47OriIvjwIRG
GkD5gDNEc+tki6WvP/Egr1kqwfTNZ+zy9e1HyKZxWWxYbJ+cn8CHDnylS5JXJ2vVglEx4BKGal+8
omAxr6tlRUuy83vYZc1c/oDuo6IrS0PjekirFjn9is2hiCiLo8PA97eR9ZHDtDQI5z08kWr6kKQh
xFaKPWLORiXy9kueFqODK4Ir0ysbb84A+0e39PapIn1hYxRO229abTNbXbfRykidYZ8OfI4NgI0d
PgRqlNFHCJUmXs8RNj/bgHKR5GHtttV1P1aYbsfn/RvhFG8C5EeKAsb/jfpOcVVMJ3o1fLxlSMsa
UpL2OFXOXb9vnDm1783cNl22mtQCKV9Vw/bgcxokfW0lDHVhE37qyiGZn3UZS85rrAce4A5PIBtZ
F0Dh9qEFbdamYEACFxOQkRQ/WV5oO5yzawbn7ojYwTHmeBvGNg2SwfTDxqCx0e5+1epD6J7/YTXh
6GWziWKh47tNsesFKsPvHtpl/Sth8sCee65/o3bgv6OzO8gq5G+bsP6dyiF37t1+dI9eaGTRjmCW
+NFryK095GG7gKsOjPeYC4vmCkPaGNdKZ675Cw9LjJDtxGwH4jVHdBRm0TBWZ4C1s0Rufu29qA6R
GQQCB4GqcY/G3Ij04DMZoVO2oinGkBT9zOPbC/ccd/xqEwZSh4ngcuo4nDuXc8I4t6q5VrZ/MoXG
tqA82xbM0PGwOjp/pNCH2bAfuqKkz3JCan47GwP7W9WVVfEdpPZ74+dLD3ZmZU0hd5bU6mXmHIfT
bYoKD5duZkxyN059dpskbfYx1Uw3CAXIrHE3uBX4K6o7tORs0LiYFjogcCZQDZLTgrQfhgU8jdZr
+SkFsg33UFuOecQoVk33KvScb5aTB5yJfWTFJ9pUC9WyUc/BOxOOS+CJcSQnlcOAg7LUpJR/XbsX
fKgQYyrjBJxC37BaANANEtNbh0N637gdzMNJpZqSHqklBc3bD+uiQFh6B+YraCUdtBbUnX+VLI2a
8BVq85s6EsV4nLyg/tpGPsMBOUHAeUijnGPe8iXjIkwaCmyOgCL7a5n2dbbXXrzc6TNmn3sJDuBt
4Y2IPP9MBGwrvKlqJaxdZzX00KS48eSjfLb0nZiYJ2+6RmfRNQvaFpsid4ZnRvhWfsgxGclA1BbC
89uf+FxF/3d5MhUAZ8bNxjGlTbUGpvr6nkdNzXCiEPrETIbvDsTXuo9BFDE2W50HVsbgyu4OrCJT
x9qxnCfsc+QL1OnE3GUdBgLbBPuo90pICtqLXd8PfLlUbbw5XKV3eXK3cFb6sUxQXiEuARG3rLS8
rQmJSW/1mBXtS5D7BRKtFaZfTZAaByb18wgdh7+QQ7N4w0gGUnfjJEz9XEP7xvYpEgkyADf1OSdL
jyOr3oDmjdM9jsGL8Y2Ry1aS+iFmDtX5bBDjeK1yj/kQWfa9PNuItefGZ50HGYWL40oQUX3i/I6l
Eqcz7WBib2SfR/0vFaOqfMJkTOqXqrd1fyr6ok5xtKAo3vTnc9706SNuqnaQ9fcojAY8tdzzQecw
S8ETRs7GxId1kJH9OftyVSxXq+d5sj9Y8DDqH40dm/rOLFtEk1QkORCmr3g2bkhgYLRxpqRrv2UQ
ZKsH262S4kaBN+Kv0TS2/y2DfAHqM9MvHtajZDVdmaICMxZVDu5iu1ZqTim9mLPeMBijQKl7wenl
ndvY2POr9iUKlsXtY8Smfxl+ZahPvHSdsStYBPi3Id4wjrh3xTjK5yHnU4w0COt8ErfS/doOTyEK
ul3WtlN6WgcfRs94+1DGA9UOOXlLnbm2VushtHY061VDzuO5VxlECOyuJ0I8AARLW9wLRRW8D/KO
8mF9WNKBJ5xs11EyIG6LO7X2iJaZp16M19AytEc6+NnMKXNTig9skvJi2mAaBJLFeHnk82YJrJpD
OmDMAFHsTHsZUwQYHxI0F/6VdZ4I//FcWkvPtm1w9UKoGJC0BS/JSH5JFeLqVs4Te8vWlwLpdu5h
tD1uTGeYGW6XTYpZD39vZSwoPbTweBbuwdqHF57Hncy8kDsfyBRx00abSH0fOtuLgwcZDwGMg7MR
mtugsjqZ2OxVe8X24B7wtsvaF504eqklyhz53AaLOIRVG40WlP+bzqfWighOTUp/thbF6vzwF04h
/2g816IlxDp72+RD6x+jqICADBexgXi7nZ24I8a0osHKyOlog5FQQyNr4w10WQZaq3PVzKnODzaQ
rmR3U+dWxYuPEYB4XPfMePWuMlKx/Ku8Ii3oRWsleNadIiv1WXCem6cROM65w1/CprLKPZ8y29ST
l92NImSLQFG1fMWUh67fg/EKe942sDHSk11r9N6xoZBwF64w6qtCpQL/Uo1pzfUYdT7h3oZX55AO
luW/zs7coPAWB7tEGdFPUWh7fuKF6fKD23aTt7HpJoN9mxhT+zhABEGjnEImPlZWl7fE5EEAr75X
UdGkJMM3PYpSIXTFmSyTmaudMrW42UH+tJuPARPgp0xGSXEXA6xu1tezk6quHrJWW8+ZaSTe9zCu
qTmGAs3IE1RZD0pvRAumD+AEo7GZEkXmfJ3xfm4nacwScqc39eTdLxFT3NxkvqZW4EFDOaz8HWMF
nRzXZofUJ1Hd1HE26UeN/9sGQIKQHiyt3HlfLAzxK09Apb1a34U2cMpFrZkBeUkXGbH2QA02paxx
H2A3WDbZpQt0z3CATdQNu71EaPWIK42ut0HDsOR+/XNsA4EYPUpOXlsUPRYVtq97fU2Ckp2oTaoc
UWxLpADzB2wssd9iWjBiVoZkQH11HT+1Pq2UkfX7VeeWCSex0H9p5NTHN8rAP+wRbxhrPqyF+Urr
KXt7qZHyHthjWSrdeIzPbav0I4VLVQpNlDyNXJAPMQtzemHOibde0Ok5/Bw0IurgGkTRXV0QJO3C
bMEh0gqIUlk9CpUrUdK2ObYO6HJt14B6vTiCLR90fg7AYqvrEl2JdTKTEEIZwyfREQ2/tIhV3lAw
Y6uXLjGAU/+FLcIPjn/e2fP9XP8bLiGbYZy1lrjyOzEWn3k2dXglRDgm+0gNgXFaN9q8y+bfI7Nj
hSc+moY9YWGGvkFPhCzyD/EhwxPmpkJB6W9WODs3oVdsIGw1aCdWqZFPzcV7hmxh8RNLB5N2Ou8F
FpV+5PXsdNWAywAumQPF71yJxUMxAiBH9taH/Y2jWlyVNwDj9HG9V3FDvdTjq1N75lBknM4XO7g/
Am6YcxpgvF/Cdjqlhkk77voDXzZx84sbadKPf/RLfCjv6jNzCPtCvsX6EnfVYPi4fnqdez2pmXMz
yNkZT72qJSbagaBrICsSpVn4BcUkR/TKIsbHY+ZDaLNo6z1WUoSdOJXj6w/d2fkvnDs7v3NRaMlu
75y9ywo/cbkTTj5xJ8gVy8xDqgzCJTfr9uY7Q8CrXvttx7EVJmzn680ZgJnSLe7zXBwcYdbiMGVJ
96kP4TZv0jPP4/+pQFwmjsECW8O3COB9OZfBtF2FtYCVVjnMdIoPJBIhG4RdZEUM/8Nq2N/pTcnp
w91x1L8pQxiR1yORB9gqqIKSMmNqTLjj5LftrevU3La3r9D7Cxlg+TDvYBpqunQPl9w2s6kQnbmy
Oa2GiiNSdX1E2y81sViZck+p5TSPVSRBsCBCa1j8E3LoA26z1rWv07nZreVA3upl+2SY0uxQERXR
lZcFc7pb2tR4TxQuJQ5Chng4dIaZT1fRLDpxXTVNi9LF7GR5gHu0uE25ZnbAiHJi0FNBZj5VcCoC
3mXBi9djORHvKtcktx4za13VV2ZbZih9tMupkY8pStpsUO3ntFAhi7nObcJAMe3oD63ydfmURtTM
2MPZTEYTqyUsNe+zgPU0YbON1sKsfMywDS8MTtplqvq8AsTLULO9sldP1LWgnVDvYBV43j9UFy7b
6QoijIWmIlg9AUvLN2yiQWCwEvoQze0OY8a6PggTf/tnTIxYnaO3GBP+wZXXLiipWKn1ubLwqfnA
m+2SQiVnKgknyAYY2cIO09M7Dc2ZnfC6oYHgZlsWsw2GQI68wHidWarAtntx8s/bSW+R631iSj7j
uoSfNk9hDrrTOnxh8MzF/NnBi9T3jmVeV58bBjDjIfATYdwUUF2cI3odto/Zn3JvNzqya66HfO6z
R45IlX3Mc2wSyihMonfIuheBLbx8LpoT5A82vzkMthaI/d8Yf0ArwhHi/gHrZxP6zRfbbcQVyLHS
uGtGTnkHEEBmSIo2xT/FtTcOd70ZaG/rI+tZBiP5TPRS5XxSSAWIwQpqdFdXHp4rNAA1mRzPOcpZ
iphz9W4aKv9MwWuW37KJBlfEM+YvA1zn6iZJUOb9gtfZxBIdBOjiD5VPUv0i8d3Afes8K3777bbF
RQdIh8pwCvDaRx9G33txC8ZZDLCTRHIa7IhqQFmOkd0UC//tqgab9B+dxBaPAuW0Q6JIpsc92i53
/GoWmB3dQTsO8M1c5m7djrqMjFxRC+x1Zxkz+58zXc2P63dG2+0Wd9FQY82qdcB6jhwnB2OFoNO1
/rYZmV0/z721HFJZRb8/2Ykgi2lS0y7qHfGy9oqSyllfZYGFtUpeOo13tM1e3pk6j6w7EYCbtDB5
ZG18rBNjHPgsCUZ5UWTwdrRn40uZV6YFNWV0Dm/fzAuSFfgGulyJahJek+mDc1yQrM70zQoD5tNq
AmjUyUIIXR0e1zFoqiNraenVEG6ZZs1NuVlxBzMBeHpnff/Fuw5c2PMLJr9oYZEQXFxPirfaZFdO
fhPFIw83jwXD0NV71Y3KIFvcw60k38BK82j8QsWAuQ+UpX+tz6yaA56ojc3Lj6EuXOvwp/s4l2lZ
Z1E2s9922JCvDDhTLH6XNlRdzLpUY4Y3+rxPFQQzL6biiw/i27f8L0yLIRjDSxMKGYgWm9LrNzg2
expQ6fdEJVixsatgTz7GPfOvQ2Ji0vg1olSxrr1CS9R9Z4/Nt3/+BcDDIwcuBy2H8R84wvUubzHP
twi5ySPIkw1/zotDNJfOGC4aXjynUKylhXb2iokPkQVTDbe9jZ3gQc1GnD1iwMBTh2JIwa2V9e4K
+EvOz+VBr4ORCNoGJfxyJBeGDT6FONyd+vODWKdCftYApJmEa1QfO/w4jvgIpMOudSeIS4Vjpver
nih2rB73udkuTgXUnPFWOiiF9tOUzJzsZpliKoQTv3mazu/r+qzfvr9/bdGBtzANLN9iFi+9vyDD
cRr9wUBXeSMjJ893rTAik9nJ4ste5KY1XDUq9+S9Ope47PRTB4RvDxid+lXe/izO0F6UZz19npOH
pyKrGufDH2jwTLsxUOJCYD+TRSDCEXQdFh3CpcTwu+aA8JgzLIOdUdwYlXRuWtpFEsGLOUkfiqY2
PICa5SyesR7HH6IdvfcKsMsdmqEHbHSeJB2bB6vg9RIXReJr228cqMF4KH03S0XIsiUWaho5YYsE
V/dGYT+iuLbad3a0ZYP472nP6g6wGkCCw53n978muhpdWj03noGpd2UPv7ukybsHsGoThFiysNtt
m42oSpMosctdnPNri0BwTpx3QtsuOB4+SkUkNWdRDfNukh4uXvSiAEUwgP0OK9xQujknRFJT7B19
z6mTb39GO+5Esy0hX3pPnV0Z85UJaybaeTiC/vP20nQvC2OYc/CIHUQ7NmSPv+QWTc0oK25BpaZh
MZlZNTZm1XnRhxAefva5wgiJYOd+ULa57zGEcE5R2zBoSkjh1rQt8ho+Ww8/v/IN3G1WpT7GLewD
Tl8jEFHzYgMAXWQ5KGqMc8bPKz92xKOVFmCV6UajIfEyOztbrL6757FruoFRzQ7knfX0q2GLPS1S
jvUHrRMPbD75EQ0SKtIGVjuXsUZj4UYFFKPVI2aAIAx4LaaOiPQsxhhvVYk3/ThxwEG3Qu/unL9g
lTT3rSYi2MFlVN7i0aLTp0qkPiTKNA6RRqq2VncztozJZpVyGKHFRZByhQx9XdOxUeCPMuloYWo7
MT44N2Qpp+GtQkYXXrkSZdxVHsQ4Ob/9WP8mgZIiAmbPRNuGTARD+eLUhDE8BlgyDSfNiOZ2CJiW
flBz7UF3N4YJn0rR5z5C3XgqwUR69gwcWZoILCbAfl98BO9X4nqNfiCNROHbVaTBS+CQSfRMmpvt
fqadsccrBM3mA5YoZYL12DC313haZ9ZNzXIeH/H9hfliYv3QvlAUNfoWnxtyj4ehhO6Ex2W9kF6m
qqfpsYea6NC6CfPgRiPb/drBUzX3rSHw9gXgSc1tNKV1/6PKS7c+ub7Rl/BDFiY6kBoZgUwxKDhd
P7ryKycqP4cVAXV886kg7TY2y+lnp8xR4EkcTgbJTypjWBk1uSGP6MLpZYjB4IT3aocEjbUWaEcJ
iL3CAG0RMhHGVyL9x0+86T9DHMh/9Eeuo+qZEaHTJJhfJFW9NZHKFzt3nr3pEGMyz+fMdUXe6lRS
VF8btpOU+yyqQVh6rsvEcjvFeBBVR3byRzUZV0xXKTDR4vXBTeLBHWTefgaYDURP3qEyipBh62pQ
I9Fi4djW2rX7LOQ8RPfLVphsGTcaBFuR+KA2vYkt7k2IcfvinYfH1x7/cRKP/Agn6a1REfC8h1RY
E6nrAMPi159MzY2vjPy6T20C57tAMTEsvLITKKXN0jvidAE/mFSN/CrzMHE6Aj8ZGKmfp1B4Upfz
biYc4REqX9EdktmV1UlFXb3UY8n0SCVRptfsDyW0gKmNmX+nRpoR9tQF8rAOOgSgONbkuMDZ17lJ
Kto0WHO++4N1OHomtKIZRpw3w3Yo7yoxlvm3ZHZ08hGMj1Tdsqgq/wGHh/4d9tmFFGOplH3gDmku
TINlQnbxjsE3z6n7g/4URiXddl619aOD2dAnA4YREw1lD8n1mHW58dL5JWzfEMudkWeCBm3vDhNj
wlQRSbBLEsMiS9LDSA0gO2JxYunRqh0oblZ8MMep+oAXgt8f1ymhEmY/bX1FiHuYlu6jjZvNFXrI
qjhU/LjPuHFzrjR+xcJ8e18RF/w2BEKe5OhyLE4ftJCXIkjsB2aL4ZDFGbAEo2Rn+Kwwh6K5w++c
0BqUg3VywomVcEbVaO1v3DC3/KPqGuIf17HMLFDl3jPnwKKktCgKFO7hztadmwa30zxCK0sOujaq
30RNkOYtqFyAut7+KH9p0iBconikGlnYXtjRXxzGUJE9ZQxleQrcSR6UJbP8ZDIW/NRSkeWfPZuw
EdRTQ7yfgzJJrkkuiax7agNYg0KlSfm0bvKKZk88cdoPD6sx/tvXedkc+NBvfEkzJhD9LADb68qJ
lr8QMo/Lk22VC011NVOx0iZI9omQSbGVcV5OD11Tu/3T/9WE9XLAShaBgxIOG1DKFthxSw3xL4RB
sQMVQZEhmLLAYp8Gi4ZiC4IUyX0iebk2bmRCENtEiL47XOmMUhxWA51U+bJ/wnWHEy5lbhwlyOAa
j7ils8eY01qLnRve3licnmG/KA2oITyHsv5WU7qrXdhFrdrAi6AIaNyef293vCMb3AsqbOkHmYf7
lSXclLlhHL2sjbL7/8jvzLTda+F24mM0+r3zDpCElO+itnRxnWAsLiAvLmpBAsBe3Zq59Qwbn8zw
MHUqZqT0P8ydV3PcypmG/4rr3OMsctha+2ICwSxSpChKNyhREpFjIzV+/T6YkW0KOhTXuNoq1ylL
pDA9jQ5feEOVGYEP7Uz5eOw91gdYRj2YkXmqV3ESXh9LsqrsCAnsAyq8GxDqRNwABbabooaOt0N0
ob1C17iKazKAOsy35hih9BDPhJ+tMrpT9kPazIKDYZ12wQhdS+iheOqnzjT2pRW4t0ePlnJC+PMH
RD8GkwZE/EC8G01pyfcUnoXc838xUrAqtfyEkS8uIcf+aNoFNL71UWOopeLRiDxeSUfKI9hF6rQg
vbikAIPl45Mu1IHexCwUNwufxmmHn/mx6XuIxo4gOdCVc3UkIZj9pKGvVVOAGXlGNQjSPKSUeswK
atV1wDgdurhHbFLggr+7yNVAuNcwGLiiR6yK0DU6BA/goSm+OYePaWPk8k+OLIUE7WEUJI8omqh0
cIo6RiPHNtixJXbsXh+5mkeUU0GqG2EndmjUe2Qp6f4IIKPENfeqDy5JlMtq8SnQW0rJQxUBC0oO
TjRHUB70HA9LBNTZ8+Li+MlTRYNQ2UWmHOFO1gePrqNd0HG5dorH14IOgAxojqJqnW6lYsYq13jY
6prftw4p7xEOeawjAYtlaJrRR/Td01i2J9k4Ox95Gag29O2KIbpFtgFFYoDQuOsGG7oDqbu1zZbr
MOMmrm57vYD/WbSARPfVIJ2WfQZ/lMWsVzAAdxZMWSRNwBtO+nOuUcz7kNFydXaRE3b2mX1sPRxB
w5bL61RTZGXFbnTKzPlYWQHsnxJ3Rnq4itLDMa2gw87mBp19aSiGjQysQWVP7KmAZHq/ccJcq5+O
iK/0gDrC44y6l4txBx3cQ4rbH+rEQZRO9FTyfnbbwkHuU6wYRvsUkUs9mp1IOqRVARHRN59ASda6
pPJdHDAixxqarcVzs+lYc/dyrWCBDyIClOGOBFHvaxuFFBvF13zYA40CB0w92UMqLu9CsPlKK7D/
QnKHlg5CFjRaKD7MuEq0ZD+F41CdkpFCujqulgBtM/cacmT1VaWo3bxra3IAP9Fl0N/NnXTxyVTc
uTueH2jEOoKr7cVEFxra2bEH2dNlUb4VyWBBrWnS+CFsFBUaQKUiw+4pgR2cDoGdhNtgAOR2pmHW
Upw7PZTwHb35hgKO6wyxX1CWTrY/Tkii5rlxZImMCloZ0bmu9NDR70eAIKypg+PPWDQpu0HUEWG6
ejg9nKCZN8hxDeNmx5cPh5lsHyXIGIlNVyex+ZBrltjSCtNu4AnM1XV64PJ+KFhLtyHNFxrhlmtI
e0c7Jvtgg6UIb7Vh6G18JGhMDk8OVVq5ZZVY5vOR6xK0aHbiTS5h8tqZC5wajxJEvmfw0xEDh2Vi
ZjGvM6/9ENb/aAjTkwm3cRRqI2dDjcMV8ESIsB66GiwCIuoILYspUk6Dvo7llZNahE+NrIzgGtTC
6NwOI35i2M6aZL9jwG2JLKzhleNnCMJO2WFmiqXkx/xwZjmNZTf0cZHMGcAX2eQ/NrLD07XBc42r
pIJc9XAMk9OD8V3cdZp7hdNV+VXWtl5eqWjnWPy6i8J0oI39KTj+ebUOeoO2RWUi8t5tkWmuo1Ob
7WDN8BfDtDaVlgpwlxqQGGyDDxAWchwrB9rSdOqlkzZ4+ox9V48+J4UtIHvFsrioDCcvTz3ZThkH
hxPVFry/MoIVo/eItcAvaHbHMyeDDskRaBksomOXHfG9QL2yYNdVexdx6dK3uAo+03+RwNuzzpu+
xWBxNaqGGKqNp53rtOrG5YzN0JqY8vq0QaAAOenWzAc/7UFZ+LiF0HMrXbU0t9qE4NEOVxtpkIPM
UAPK+ejMbdKqyPtLk8Zf7AO3o/UmrYAb7ti+1vQk6c50Exz7TsZ1ksGAS+CB7m1llKqvQvuJTDrO
CodIYDRG8bEX3I00sMrmU47gdkTLnabzKeJBMWqL7dRTSVSgyW0Bu1is+KSveiApICQ2JKwzZCmR
iGz3NSmDS7QynwZ4h3BNso4P1yT/cWlMlfsAcWv9CVHCeRvNZ/x4i4aUUX4kF7A6f1IQT8O7zOks
HYgrEGvnltajGRTXkAawbFTzaCpvgHXVznuYuvO7CCbQV16qQQ/bIGiIytAJJi6U7Dd0PlL32VGH
Ycq2RpvV8u6I54w0ZEa2kdPlxN8QNCeLe4mVYIBTn3PyH6jEQ5hy7NwcO81HI8BBpSwA7h9Llutg
omh5GyLAn5zktZWa73uuTdOv3ab5T8vlABEB3VAUBgGOI+sicDfsnDTQQXrzKFQb2TVll5FmBPfa
1LnKO0hk/E02FaO1L+WgdG/U8bxfKoq4wBKUW8AhdQui/ByzvwiIa4xjW5pD9cUgm/wbl1My3sVo
TSc76PD141Gdz3Vru/aPGg8gfCb7ElZg2F+NBz+6QVVMhC6DrE7OVEJTVLEOmNBjpAKzhRvLAKGA
o6FbAmKFQUlPa6wq1cT1QDbBWRuDVzgjBqqzDwr/1m+kqsvroO8RaUnUx6myBqi1lYIP61kwtEm7
RbK2GLdQFyiENTW3xx04ebMSG12DGhVvKT8SRYmqK7wL1xjhU+uGDI0TDbZlCmoqHGHk9IZFMgIs
7SwOwtr1rVRmdod05xANu+PyEMnIZqBaw7VArYworW2J759iVr23Jce3xJU7SeN7HuSxtzeMrsDq
MKMusif+p253jD/VICUWBfnAxh4OwR7oCiKBsprlN4wqZLANrpjFpwT/CkjHRyaOmswrFxA3xokW
rVxKiFAwuwt6elRBOq+PptM5zP3o9GbjbSCYIrlpSBXEJwlWL5+AzDQV1ouNHX3sQLk9knUM5ckR
AdK4SqRsQ6dS6ws7bD2FVGRI1HRvtlMXvT+OMxDVAZtkZ4k/KoqTYVMjxXgaj8kMRhMSmnGBY9FY
du/sRupi//uk8ddKM1gMyvnIXVHehYO+yBq7CiXtfkwQ30bhIn5f1cATcBPGI/1D1atWfXK0gztW
QI95bJoJUCKJqJr6XdPacnyDmP6LoLGlMSjXcunmoYRDiPzzrukVt++A6SWI6CQ4hx07S9Q5lGFP
dtncEi8W5JXctd9tpPp0HXdsbN1OShwq9Udm3AifPZG2+dWx3hoeNFqlA4OF9gX0um1ppJAfOizl
/on2pWsO63SAOEuJt6d6R735jalepoAW+AT6UjyAagIVocVx1ALtMBQkhPyjQK/tKNWnI+CyPkBq
276qxHnppLH+g6+bIMFE+iJmQg7qXe67BOc9eS4jGgi+HAEMIFdLeHn2xkiXxxYjpYgA9MuBEWjB
+Pr5BTQ4N6kEiaWfl1Oe71vgtOTjLt6NnxTo9hEyLKAQdzB/SsdHgLTPkE/rVXEbkJRjid6b2oXA
ctBheCji+SLDxMlJM70kosIj9x2euQBJkw4nBoo21pvYe2PRraApjSgPBACk1OBWuksYj4ijAolR
Rb84au8kZWcn5yH1tO6d6fahjaYWMvlbkrj5/MGdgnKjN2SfJ8z9GBIxvotJPGYfP9R4sN5Nsms7
FlZ1S+epuTvy4vHlpAXspGo6O3t4AqFspEurJ6PjYDg/skzyA+naEHGIazNXzYg2t6V+OUKXj/7L
9hAW07spH8HvNIDx9Ls2swP7Ijeo371VjFy8XKYG5ildNipatJl+wbSgxg/TMI2cC+jWSu6TUxv+
JIULbhjMqKGdanD1tHfHbD4fAs25Fk7Uh7uEe0M7OaLUsQuDiIc2WEX5zqCfI/Abka59Cd0ddspo
4MixhQUQmWhnm2A+ZD/WzH3hTtquyYhGN0WPhPYuDzRQo+TgfXgpnVo/VzW1xecqzAeFybQIAbe/
X90LUA/NNRfNZJN1geMbG9JdlGLI1dHiBLuHEw82avdlNU7GnZmqgJtsVfI+lQN155gqHHMCuzZi
TyOxgX20b+uBX5oyjKlvRa80IDyRv822w2Gf5g0HycmYhma/S/sRCREK1Wlzf6Q4NgHaCm8wUX/V
8qLGgaUcTSMVEXhNX3yhGaqsGnZQnx9Vjmetofyyrajfo7Rij+5JqdRBe4KTUovMwGhUQHCKsY1O
UEopWr90S6/dHV0lfz/Vv+IFCLvmojc3jKnhxjqvxRfxD0wj4BKAKdGZNEAJbL1R9N5NRhPitnRR
w8CRORwc+I3ll0hHCmXL1alTJgcxYj0NfQVjBUpj1cc+lunizSL1sl4JGJF5m/UGOEiZvMU5N7Ra
NqTIsp0beWzsgdGqxYU76E66cRQhmhN54GC2uoORgTC64brB9tvZZLbdIv7eBJZ3GZqhp1/mcV2N
Z3ibBtGZKAhHww3GUoa9x+aOXoNXVATWeOPNrDMy62m6nHRjME9CBEGce5kGGPW9MfXzbfKymc39
iYQ9ce+s0cc9Ot9GL6a+w0I5j23ZYzNUUpFVu8Z9P9pjJS4wqNBHRMm6tNwQM+VnGiWp78poUrdo
WiRcaPSoGW7AIH9nwKU1IaWHjcRpzhR0JzSqspLmoKGUyhtX5K+UKTTNeCO6Nm/OX4WKjCEyxQjE
BBejmQMVAAAnk43hyULOSZIAxTA8KePbI4D6WF48kmcSDwSmXx1qmOoIfeCyMsv2JlHHNnxPwivC
i7KVkXEfos5Yoo9Z5t2+C2zZnaACIKpP5qjVzocyT6Yeel9qlKgADagL4jVNVDY4A7Ihzmxw4f/+
RS2jAg+MKaHXTEX1ZnWoRVSAXBbHNAXjc0wDvP690+pz5ZWodPhwNIY9fNx/fR3/O/xe/lBkEv/4
H/78FUYd5hJRu/jjP+7LnP/9z/xv/vU7P/+Lf1zFXxsAjM/tb3/L/15ef8m/i+Uv/fRkPv3H6HZf
2i8//WFftHErb7vvjXz/XXRZexgF32P+zf/rD//2/fCUe1l9//sfX8sOd2ueFsZl8cePH519+/sf
CGDN9sn/0q6aP+HHj+ev8Pc/zkT25W9nbdd01V/8u+9fRMtDTPdPTgsHAD1Hmgrc6Y+/Dd+PP7H/
dC0PdVlCOzpfM3OTIk4b/f0P0/qTLJAghGwUYDEotT/+Jsru8CPzTxY89V2EX+kK2DQG/zkDP73J
f7/Zl8bXQFN/2vM85kAzBIM0w8N+FeasaGA3sInsD5BVvxV9hgQx+Lxtk0TpFeg2fa/byXOEE/cZ
jK1rJJqmkyDiqlBLA/Bvf4WigfltAEFCH3ziRhtb/XYI9PoWs4D6OpfueOaMTYsDpY6VoZFZ79Qk
t95B5fTgu+VY+qTIvGej2E0UPvah58kLyApfUdKm2El1JS/qxzzS0hNw8ebOUcNvcrZDH5XA3Xhu
dYfo1JkgytR647aCfnGq25RJhqLP6SZPtOJzg3pg8tSV2WdAZ+NGunGyVQf3vikBMWka7BUra9Fh
yiac/tSJSqzELnEm8dThBz3KP5chJCGncs/0XPkSoa1gdtkzzrWIbKvmdTyFJ7piNGdG2YKh0sVH
iZThRm8q7TGv06dYc++FNE+5mRS0P/nwUdjXgQn7qXOUvVFUBoqHGBl3oIMVU3d3Qd3Mkk+utY21
qfBVovyTDt+QTaLheDmO6kNAO2xD1+oey0d7oykx9ha4kOzqIntGOEDdtZ76AAFZ+lSQxVaTiCQ4
qLeRrSTfuKigEah8b7WOq3fYmc4WqIOLP3RxA5wbJ7lWRfg0L6NvIWKq+DCB4zB7EXweKLk/hglm
W53adzfIUkQ3fVaZu7BUdhX6McQK2bAj4Af41IScUEgUn1GrwSm3Tqs93b259sfnO5NaPdlWqT3S
rOK8Bg68NenxnQCnEjtbjb+hdnfrOcq5NvClnYhmpFJGz4USPccka3E16FvMky5LAHC7tGKKQtj1
m7jpAooeUjmNewXPIiWIty14rNNwqN47eFVtBBDeUzk1xqZrEo9Va9b0lPn67AVMS/v+qs1iuYmK
wgQuSdQZ6vKhdyMTAXO65zPU5CxpJUiKggSyIJz/mJFlA3dhgYWB8Cd1eAgUvNUd0aPkqTm3wsQ9
EAdBww9V+1oRvXUdAyX9WihFvalcOtNhZd7iTFrtVUe7TcvkG9IzD1SS1VMUoSa8jJXxQ07he9NS
FdiEKB5sjam4t+1e39OfiE9x9UYaMi5visa4TeN6BPs28BZNoxXoj/XZBoD4fVAnT8pU3RUdb79M
mIO0EuiQzXMO6AjxAQ1lW2TG4H7gYpDU0cWQVjfq0F8hwnypxRoAdhD31FnYSU7p0C0oWOwCM1BA
nZZv6tR1k5KlayHHtFOUIbwEK3TmFSqLuyxuqADGt1NiX+u8TbTtqkdl1GG79jhKGKV1SuhxB5xG
OQXX8xnU/EPoQFSj+vQQtKwTORQdwgewl+K2uESzxDyJQX3hVoKLsmcm9gb9JXZE7Ap67Rh4cosG
9xXGXGiSA9hAmnqfofQcU2jfNNBUQze7nEjVto707oVeoQ3IeoKnfF1PfCd14NOjKK+26MZMp1rY
DjtHb/st0vLPStVdIdOFYLROG7Ue9R4NPzpSbQMuJrfr4PPh/EP/Aa/qInPQyIntLRAozOWC6UGx
JUIMLQRIEP1ia9dRtcUHF7+lbPS2pspWQfj6SejmrapYSD67dvmuyAtQNZMz7tQYrA3UCmWvKioZ
VZ1VW1w4rG3ZaCMrqk9hgbkBU1Jq/By18AyBMbfY5B6Hh1M3GG40jwoODBun48iXXu1C4S/uEA6s
N1hmi/fp/CJzyz6xZmyTEufujjP1IbVZPYVw74OeW0BlMBunaB67iJuiCr6YdvScW0NDeV4knJso
wR+eXVBnRJkYy6POuQ9SdD1oGqS7dEqfoICoO2T/BY54Zb8Zsro6gS+I6/uAOHgkH4I4edZFjAVl
oGrnXj9c1ZpSbgcY6dh8IdFYRtllLdNLHLBp83nGNZn1lRFgezwhXrd1zeQziJdH9M7189aNtI0K
76ASwJiqnoWoI3y2NYaujrDstT3MOT0lqdE9UQq5FVB0rrwuZa2pUt0MsAFmniG+yMZtP7DvqJDe
eXnxGR/wDxS/O84C1kJae+AqO16tGdTGRkO9cWvhHbhLM/taC8NsLiO3d0ZaOXsYiNhbKLxLnetg
7MRjhsHjOT673yosYjd11+rboVPkdrB14zyz+vg01M1x7wH6vtccSuw9sh/bdjJvSTU938oU7ww0
9j7s8UYdYO7sxgDp44ymHu4azLHCehFt9Dz1xd1kljejlX4eGdZWhvxyYsVPoeSfhnqBza58UFr7
ui/h3ZBtOac06pCiM3mhbdg85lPmUeBhJiCmfvdC/joLIbN42WfWwWMxsqgRtLr3cu9roETfSE7H
PRVrTu94UDeGnIL3eLjeZKl8CLPqMRCy31Ywka6MAlduC5unjWcr37lpBF6s8bOiKu1JnaOJmuX5
Z00JzmWF+fEQhd8waWfqcV7dWlVUYgKjIxA5ikd6pngGhYxRY5p7GXhniiMfxnIIzpFdKfcoPyS3
iH5wlWrhha1Gyv0gcVpsTFT3YNJ9y8bwWY7hSduG39KOU6bCevUUukoJXQ8tbxiTdHfp52wHjIY3
henSBlPRTawtxJaMmhfLhQUFOBzMHapGTJKSPHsxuw0QurXVBu7AGMVkYKnxU28o51BIsNvOlfvO
4iiHFOJixTlPiM3h3IGp3WgVJSkKH9RhOA0KSWtItRuS9Waewagvdz0of9a3WpbN1rQCedX0mvmg
RcxG2HLoWsAL5A5u8JNlcAu0SnYDKdfcqerMMOWrg0osNoYyYuaMtbmV8vnwcDmO0uA+MtXbNrbw
eEYaB9o8GwMcqOE32VRdh62GRguIBQDRxXg+n5Rb+nsPMTzML01v82Uy8TjHdwKR522cDoWfTFq6
V4mttoj9M8M6R44e194J5Cks7gXnbIDj1UYhEMS9IrsUGCyXMrV2SV9+zsu4wxfD8tuh1fd9EX6L
U8Hy47hKU05/FeG2Pe1ZdwNnsDy1pN1cqYi4ngAW1PeR6QlfMTghk57/6BVL0zFBU+Am6+yVvumv
hxoQUm+pt3DtT4xQ1y5jh12D4ezGLgK57YbqZjaH5cLKIJTbZbqZsO/e5oIzMo6YbtWIn5qcYwdT
GI9o2QLAgMQmjROOM7o9IDmd6K4H0X8iGxZqao79Vp/vF9sIv5VV+jkcPLnt5xA7ynL7qjXiiqIk
UjpR4cXbYEQsNgrcexcV231oFyWWL9pZ2GAiavX+9ARtut8kyIk8hSqXmVnhXysUNnoWmOPZ4TCM
TegpYaCf55H13BY9kkIlVmAEPQ99FbSnw6gL/Ilp7lP249pFnAWcKSuYtoG8wJ3eJSCInsOB91+P
+Md60rmfBPHyOEX1pgZPvYv1sdzVDTdRkoxMIxTKczWK2mOq/B/lrv+3xPTV3/r/mJnOVbPf5KXF
txis/jHJPWSy8+8f81HP+ROkMMVc1BtQzQdf88981Hb/5M80HFEowyBBnX/yIx81yEcRa8T1Ekjq
XAHjRz/yUftP+hP85SwxibIIVJr/JB/9uQavHIo4DrCZGRr6ovKETwxIkmx09q0VsXFg8cqPAELG
6xfT8CP9fZnu/vXjoXr9/Hhu8VQOI8JZUVM3zfvBntTwPiTCfP798+eq6b8LaP8cvr7s2YJeS90u
Dew9oFDE/Cot92YV1gSBAbjDuU4UXrdvOZG+9mUW1R9BCyyh+G/vR0EfGVFRgzJTKW33jZ7a/Jy/
+jKL0jBwdxUrKmnvO60yrzRtMPO7QU1U+1K6bTH6ijMBP8llXb3//ey99oUWZUeQulWPLJ297zPP
Gc+5VINuawrcCd4ocP7cxvj365k/+MXqchHaQU7MwBowxTTjHEhuoG+rVOgR4nFRol9pHff5thZ1
gUwGmmYanOgi6pvT33/BBf3x3wNYFI0rJ6edKCQs2DDs6y1iBT5s8ucqNQjyoK0MfY7GiaNclmj7
oOOkA3zljgtRYH4DXvDaHOs/T0EWyhyW9cAUQNjZGk357FgAyH///V57OKfDy/kt2amDK1sL4ptw
HtUSj8YAGZ03ulCvPX1xNmRuQkxkgDBLjTj+rlKCvCwU8J/bVYNf8hNLZYBeEVmkha3TP2hDbUIa
m5x1J4+7QHMgQJNUlV5be3QMpmmvjoQRO7sqy7daVK/Mjrs4DfQxBJOTJZwGpYmkl7Tt0dzUNVtp
9/v5eeVsO6gfvNg82AAPFqRcx88zUQfvwVrV3YOB+Jp63iqR59xCkjTss99/2GvfZnH2AHFSZhCl
4iPV7dg3IhZR+5DTfHxe9/zFUSNctVOHESuxqdTwyUOLhrI+MWLzxmL6uUL/r43uzt/rxWR5ZWpm
HahLn0rRlJ8MjVb1+2ygYrmrY+LLlR+zOE8ME6WYoVIcv20RBDrFgBwv8anQsnFfxe0wrtvXS0JG
Xfawpsbc9Ss9ne5p7UTvCihW979/F6/N1eLUANDpaoibe76uoPuSicYxaI3Jsv6YWoiivTFVr62o
xekRoYtD4bpySUlMeabkk/oOG4vmLcbHK493FpFFGcSUprCx8VEsICdSk9H8ZE9l9cbN9drjF8cH
5kAl4nQ2qh0Zb6DNQkSeO2yO3miivfb4xeHRxUYhM5m4vkkZnndAtV7ZCBX68soPWOzn1FOsGlUl
10e5ry7OqLwWw75JnGm4+f0ieu0bLDa0o0tDaApedZ6I4gcHjZebMQ5ruXL8i43myIbWIy04v8J2
LT4FmDd6myjNB3XdFnMW9zLakjUEksbxYZZU5pnIcQ3fJJ3ZvHU3zyvlL6I5Z7HLZJjAnxl4xTVa
/c0uCcGN3+QKJrvndJIBruDXIYtHBKWNz10RDsUbJ/lrMY+z2HgUSwKkkkCho7SWVeeRIgKYAhMi
e/HebQe8jTZFS+cU2LRd5ScwAEJnZ5uDUd71amt36yZ4CSeQkKIdN0UmO3eUbmfEg+O7DgW13y+/
BSbuXwe+vdigVt+Oca3Xnm+oU1OiDxlQ7bSCacpOK89w5LsQ8d9n4GhDfmpObmFdj/D4iysdsfDk
0U2Bfb0xlFd2grXYCUbVW1WbyslvA93cDga9LWoj8bpjdEnTcguokj1Ud19p9QgTW8w+bdzb143d
XpxDbpFYVTnEpl85gTBA2nrfK7xH63WDtxenUAZOUQP65vjYeA8+ZSloISGKad9+vwhemfmlaGun
NTY8mND0w2p0P1nczNdCVfJ1V8CBZP8ipEDBrEhAec4VXbIwqBVuPm3Q9ZbijR3yyglxEC9/8QEi
riWE7sb1WxjjOhDyplGfRpp5mBrpETqsRdzR2NMnuwq/VvmEmMm6eVucfQZMNDZAgyWMG+S4B9c6
ovyyM2Eqr/uAxdk3mVNad3bj7Lva0vYAW8IdQA5lt+7piwPODjwEPupx8gWMHX8qHGqATZW8cX6+
sqisRWABNzBSRsJsyu10PnWkZHaBLPV1i+pgwfXinZOxIS0Yl5Ovk/Nu1Ej7WABxW/delxh66OAF
VdNw8mndtVedLFRCizrSkpXPX2znKOlgBzacdEqQe2d6P6a7AESZv+q1LgFeiao0+HCJCQ3qODsR
XhFue8ucTn7/9Pk0/ovr2Fqs+SJAqWHSlMGHVv2dtDPtoZxCNaFi7bzljPna0lkse6NHrD9Jg8E3
WPzvvbZM9ppZpuvScWux7LGGNcxhsgcoTpZ95npWt0uQHVi3ZZfSElqLjIk7Jd3sVGNexFnuXFVj
tm7o5uKy5qIOUnz7Wr9GJ4PuhqWLrRONYPN//3JfmXhzcY1ZAahxZaLMUxXxeJ62YXvZBUG2bmEu
6cDURxUULpP2pOnCQdwZA1KO76zGpbuzbviLCCIFxFuHKA4TEnYTxvbWJ+nJ4o2F/9rczH//4sSx
EiXFNino9wilaBtDwDOrPYxu1w3d+PnpRpWAxU/cnplXPjU68V3hjcHK17rYs8je0ogR9o+hm3qt
b6weVsq6oS93q+UGHf3ofu8NFI31+eli/cQsdmuq0rDJBE8fcVrbdm7abWxbT9aN3VhcUpFpuSWi
Wjzd1L/X+H+chHG4srJ1MDZ4sWJS6KpujIXMHgXb3M9QNibzssd19+uSWTG2OAZnMu33VosO5qj1
Or3UoF13RRmLKyqPMKcqDbXbF+hTboYo/o7Mp7Zy1hf7FBcSpMWjodsjm2BuMH/4pPTiLUvyV/bp
gSXxYtbVwEKBOEKhfFZg3Ikx/iI6oMyr1rqx2KY1YtsJ0WS3T2wPB+wEZb0OvduVT9d/PgQcI1HC
WPEYutdpV4L2yA2ODtkb8kevTcxin44dtFBgmdAnNWCwELthDeyUVnHFyjWz2Kp6jagSbvS9L83Z
ikMxKssH5NZ+XTX3S3oLdHS9AeLAzRqI7NxLhLYTaSLXBZQHOZsXy6ZrAhhUEnIp4jqf4dgCeTNu
1w18cauOyO/nUipI/ETKNcfjJ6ljmb3u2Yt96sVx7mjIkqObH7k7REHuy/RNK91XVoy+2KdIjSuN
53adr8TwH9GWv3T0Wl058vlDX0w47VskekdX2SNR/i2W2kfdeosk8tq4F7sUhkeocF9Ln8eKdjPp
IrI3UhjhuqNXX+xTbI+6KDXxGUdhTH00Ye3FG4Fi4rpIYynYCkNPV7Og7GCiNRNOps4Tav3Bymlf
bNLAjWunB2PqW7KR2zyvGHr6Vuf1lYk/aFW+eKdeYaMeryBmBUrcu3KRgL/KlKD6uGqta4voF6no
tmmbmOUYBXjH5cMj5iDrXulS7wj4mAfTIu38xupBurnjJ6iHN+vGvdij5mCOA5Q5xp2Ie7OTVzhk
vMH6fm3CFzsU6FcQtkbY7kFtKlsF8bx4Ulfm2Npih2owBx3IpcoeDP+7XDqf3EZm6+6KA4nqxUrB
qqHnNGdOEG9CWbw8gQe97iQ/MMdePNpEpsUYqanvy6nHgBlenbXuBj3UUF88uZIWPhqYJ/l2Hl66
5egXTbCuzXooQr94dJy1Y4TIhbKv8g9T36FQ/7Bq8S1l2DIvwfIt5SWaUfrUjN4tVKB155S62I9d
jb2hHOzWlwI/CCQOdD/pDLFbN/DFrWkU4CkTrJ99ocxYtiI99QLvcd2zFzsS63Ux6ycoeysmulVU
+wvqEisvNnWxJ1nYdZ2pXMlRPKMThansPM/p122cg8vfi4Xiih4WCcIb+9q+a8qdSyV43ZwsLs0o
jGqzjmTrdy5gjsEQ2CLX9v26hy9uzIH+u5RFIPbANlF+p7ePSUy7cqUsAlt09NQUcVWxdzPrxuiq
r7GJn+K6gS+uS6BkUq1dT+yb3LixeDZqruuerS1BXdoQO4YxapRedUO97NwwOa/N0V41K7/IcEQC
ygTxLAvFmuzNpCYfMjt6g4VrEqP9WgT8RZN79DpzSD12/mjIFi6SGcBqxg5Mi1cdLQD3fg4OqyFH
CgcHKj80qy+Iqn6kgP9hzRsFMPjzo3scgRvbYF66LrR2dZfGcLl1Z1UcoXnzjL3Ynk3UO9R0RwY+
jjddOTso1et2qLYUO0xyFAixhhAYTxpXGYBDuCGOvnLGFzu0CxuwkV3f+mqV3ZoomSdNtCpI0bzl
/rSgICA5IPxZw3E75Fqz1czked3rXGxQSVVeuHkrABjYn0IxnseOdbfq0UtgFaQ/7Ex1pfEllGk8
spz6pMiTdcgIbQmsKi1UfnvgOz5tmGlXTOU1sn3r2v7aElQFOx5rT21o/BL4S7YRXaNcKL0q36+b
mcX2HBQEYWqz44328psgghuF+7Tu0YvtCV1GRBWKYH5qh+9R9DlT83zdOlxim/rAxXwuMxt/Qhds
3w+hvsOy/eu6cS+uT0h4gWjGFFg5JChsAq9z962wc/7qf3HaLlFMg0I9uK+cxo/y3uo2jWMnV7Vd
jQgJ6J3crhv/YpNaaTEWKc6FWBIbn7PI/KhU6f26Ry+26AjiMbPRxGP/9+K0RzFio/XmunYXXOOf
T9xQj6y4MXQGbmof8x6mhKlUD6tG7iwi3AhDqbRRI+HDCzEH7NQ6aW4KN4vSdZe0swhyzSgM3c7N
WJKjchvn+n1cr8vFNWexR7PYqkmYeXQgvdtWjd8hzbCqDYVG8M9TjvFgkNe9bHwjyHVfcfX2VguH
eBXSV1viNXUHCaYekW0/UCcsIpvaR+p/HWBMW6r8oH6vQKXEebvoK8iRvXNSD+G66jCctZ/npcVm
uTM9ppzj8aKX+kVmjev20BIF5Q0hnnaIkvkOctpwj+WF18Tr+mbaEunksUqgR6aNr5X9jaHVl43a
rhv3Er3UxHQncHWtfWG7H2Otuc3SelUSh8vTz7MdoOWahlXS+JgP1HgyhQj7ydxddx4uET2tkcCF
LL2avk1Ub7FLvEWA9sOqY2UJ51FV8qzCUms/jI0cI2YKFftOVeyVE7PYngki/GiYSvaNJzFB7Wz7
fRar08o3av487X1i2QFYu9rHOUjfasK85iZd1z3XllAeSN24E6AI5YvSQ92Ms1bOxqau16erajgQ
iX4evpPmOoDFpvIds72LQ4xE0/Zu1Wu1FldoGKBZn2Vh7TuF97koB20TIRW0WfVwezFuYMWqF44F
ayaMBsRbKfph3GPW6/ofmr0YvExRo2/yoPJdRaQ1XNwqf+48Z1iZ7NqLIEDLddXEGBMhxkiKXR7a
yYY3a52smp0l2MhxRkSnUA/2O1TXtqoNHt4ga18390uwEbpkGt2DovKFicvMRpv09EsqR5zg1o1+
EQWMcWM3w8jclP/L2Zl1SYpyXfgXuZaC460aERk5V2XWeOPqqu4SRBwQRPj1386+6vLt6vqWtz0Y
JsLhcNhnPwzsUa7lh62Pju3Vb+4t/zyQwn7OoqfeYNyHfLpxS7icbT+ym2Nvvgs1K12pm3o7Xbom
8Z9AZGxv4iyfxMGB2cUaivieEIfPWgzNDPNvA258mTRjOh/8gV3WjktE8MdhvYFz0mKvSuUfwPs9
dqcQ7YVGM0rmeWDkdKGqy79muFS4MUKux4Z+LzTSIXx6PU3GC2Y8fDohfSkDF2SnQx92rzRSLsAd
fY+nJ6szJVADt8DV/mZK/p1X/MuBZi8zAvsGUl8QOS5rKlrADeTQYdFmfHvrBC9acSMnZ1+MXPor
EPJBCrI2LJdf0eKWzc+gtC3qpchkeiNwLznedGKIUzjwcBTj223OQ1v6uJvVBzuTwFShmwfxx8hY
MFcpEksC32LU2k/ZZDZTw5UPPicpbqm3K+zD8u5C4JkaX5uxg2VmFKKa8DmAOtadI3geZzXNNjzT
9lz7czsX4M6HPfHmLAnZfL2skg5f4QcdN88a9OHu2xIlcBzIPSnWi9rw99aTBkyyC9ckrwa4UcKP
0cEq/qaNYNJzn+YD+sLC2ZMXAovvEjbD6jrxRflLOBa5O4Mivsb1quI2Oa2ZjVHC7tkaVzAdkCPy
WbgPVbniNCvRSq7gSDm3y3LuI52Fdx6jbauEivXqfSAf1bCGcQ224urLrlGNf+nBqc2OZSF7aY2S
7brCAXq8iLw1H1UOApCSQ66Prdy9uGYeuIY6v4CxKGp5IEx298y3x3puor22BpBjuGHl03hx49TI
egwtnGpnmLsfSy736ppogC1SQLvpAgRXAiOJZTDwfw9gTVAfWr50F5e1nC1sKvR4wf3ADzvFtwks
kw6+/C4oT8aqdXbZeGFgYMalhjMAfLOLjvw49u67mLwms6erIdOlnwvYX2UjPDsrHDLJsSvwaK9D
lFsMdJmh4yVNGBxYZFASuO0fm5fxbuRp3DgccfrpAmDJX7Bbf2kyfmxFxbuBX3FHuPUE752YBqDT
/rZJomNl63g35skKzRTMzqcLWs+3sgkKEN/7aDw4JuTnHESFLU0FrpMvLUzny03MP2Bo+HpotsS7
vLVD4/U6ZDAYNs5Mj2gd5DcjBajh2NN3WStLeWgG+LFdWiXie2CkO/R1GP3l0NPpblwsWB9RuMGc
nIZRXJrMdifO+cEE4c3y4J+Z35TZpvMttnDc0agKirK0AtIpvBx7993I2BCt0oC0jWh07fvblK6J
LtNZpcc08tFe7bV04GA044jJPpjslg00/IozrTtWCt6rvbJNzl4uyPtQytquTdyYSxbq7Fj0/dvx
8x+XQCBSmYK/xYCOyxa+W3NbGi3lsdW0d76NYI5lNpyTL4Eb6F9wSvF/eWnkMeUnyE0/T5uE0KFj
nZguCahqwVUUQ1SFYKYkv7k7/EVfHeijP/8A2k2bBnCS4eL7iKpXkHlAt2+ygUy1XcbgFQ1njyC2
gheALE7AUbnAoe7MgiQZj339v+Fn//g+FlY8wyDVcOFqC77JztLvKsDiO7QyyC6Wogs4DU2H7Na6
meVVIDvYW0gGqOuxw+5efgbfY48ixtsG3OiouZMcfoYXN8Pz8NgOvxegefjmop8WdpeURlzAhg+M
j7IT8XpwkyS74AHmDkaf4AecIRBFe/MJvQHfDw3/XoPWawmGqYHr5KTgCbS19IfXycEX30vQ2tkD
HSMyeUHmfO6JuCVk+c2p6G36/8uhaK9AkwEwFRb+JBcNo8pKBDEuMqx/f2xQdlUAzXrVRnYdLg0s
kU+GkbaUQNIcmy97odjSxcMI5pS8IOl/zFZ/18/tb7xcfjUqu8XUbrhnTNU4XJaNsNuoV3kJF1x7
bBPbS8WsSOHjL6i8AKg0tmWX5/MteC8DOzgwuy0YGKIRhIlQXrJk6Kq5yG8Aa3TH9oG9ZExNQ9s2
BR8uRczs/aJkXGUgDbz77xnzFu7/ZTrudWOFFW61Efb3HvaiSKzCpS1OwHGP4ylF7jwcS/b3GrLc
pU0OX7DxEhqqp5Ilunub/GExHtuL3/yQ/5kFyQBerWvBMTcT8mJ0+L6Nfmc7/ou5Ge4WFcwldB4q
vDuqVEnNFUr53kTDsc+7l5ENmIyBgCrwFGWqeb+6AKanLDnWzQTL9J+HpedDZEKy9G9RMn83SQrL
OZ7kBwd9t2onVBfCBmwYXIajKjHOwC3GLT84MOTnVwclZXDG8R4KAVg4VWg+nL/AvhGumf8983/1
WXeLFoY0TQMga3/xKvuG2tED4Gefjj16t+/Fa4jbanQIovFzbGCTupj1LwtfxUNvDr71zyPDUUcY
WPM27FPeoOC45FeZJuZQXgPo4M9PB97bgDqGl29ahrJT9GbOKrZjewjsaX9+epECBZ0sqL9FVkeu
Hjj0CIAnD9166Igb7iVlOVwNJ2S2/SViqavh9h8+j+jne3/ky8LZ9ufXdylHHcHOQd1G7TbediB6
PAIUkpjfvP3flZv/jcdAvPz8A2lMyZamBlMnNYl8mqMIltZcrDOIDSCGkPObUftSz0m/jfeBw6ng
fsrgGPyFAFNxNinx1ywOXAKjy8bAocAFQjzJIdlIJecZNDzfssZ/GxsHB8phwp5bmaTbvlMZx3fr
1Olbx9l6po2xeAQ8MGADKnnsX1mE/pZ34s2n4nXg+QQfZpPFHv9W2YqFUH4+AokS+Br/9cIfKGnG
9fuxQd+FGegaZ/LWkAyrx6h7XAtR3BNOYNd47PHk5yEfA5GMqI6KC9jNf6WwqwQh6vnYo3cxBmdN
J4PUigv10Nn2JL6SEeSS/3742/7zb1NlF2WMCWTrl01cwOeg9KoW/+ZoDoK4qi1y+PaaFmnPDtUw
wBX5eZCiuUjSeE3EJZgCoD+E7c9+6tsP//2n/HsshsH/z09nrjE4I1IB5/IYZtyN/6TBrvzNOP17
igPL3p8fDmAJN0IZAQwdeOhQVcdPOWu3P7YuCn5TP/rVT+xShLApspYAVXtaNirSmulZzbxcFYrt
V27R0fabQ/UvPvkefAJ5Qmvgbw6/VK6FOJtki6AOC/oTlz4nFRTdx6pKQJX9PGgtQ+2kUT0GDb7E
ELqlnxCIDm5g+W5BBzDtQCFgEJcIN+ia2rOm0fv/nkm/+hK7xZxRaDk9enBr0c6Zvhb9kpzHvMD9
edrCu/uQuiD8G1bxj8pCgmennGcBrC5gJIhe9/ZzMWfHWlvDfLewF5iQc+5Ud8myRJ+huc7LhoHS
+t8j9Iu1thfSrRylSGoiduEgSZ2B5JN1XvBD57hwr6QLU5iA91nf1NHKb8MGPvZjemzM9xo6R8N+
gTV8A1//+NQU81lycjk2JLvl62CExpdCNDXwdHdZEtzN6bEqHnxpf15HkBWGGeZKU0+dnW+7ZdEX
UGNfjr33bpE2CdhljgaY7GAanqZJxaUr+vh87Om7VRoWAhSoMOCXjC/THVSvn+bWHTOHDfcaujbN
2mAlACIASdGfTaFBlJ77Y1JUoCh+HvXAbbjYk4pfeAes98Ty+yBTv+NL/moB7Zbn1oWzWehY1FrG
fDsTYj9MgGcdK/uFeykdA7Bs7uOhqId1fhT9eOnUeGwT30vpHNu2VrZIpHpteDmYIax8n/wm8v5i
WPZKuhXqfI8OPyyiZR1LqMYqEEoPhsS9lM7DMGxZ9cTRtSRdNQCqBg6OGopjgjQABH+eMIV06LkQ
SYFGq9GTMu8bdTdugh/rgwS27OfnG5iuD9lMi1paj5uxd1AB/Ca7+bv69i9p4F5LF6c+gsFTyy4R
uGXrXchlggajFl6er3AbGi88KTwFRmOVySlFdc1WsxbJCofMKXXn2RThfPJT1JI/ZJYQwJ1zyrND
Ffhwr8LzCbOzNutyGgZQD+CFC4+JuDnmoxDuhXh9oamnebKcOMhN56TRcCwOxLHr43Av66GWUBAz
9XKiVgK2kelXNGxuv/lqv1gse1WPsTNMeDK3nFwW+RKMTVVl4mD024t6ErCoAzpj1L2EAYTV7keo
2LHupHAvUNyCOYKVin47ASvdXjkNc3Nii1iG+tC2s1coDpxr0MFYVm8KHIJPs+tAKmUgUNPvx35g
F7+VFsavzQRE3sgmkBFjW09FfKi8D1fYnxc6svAEtBXw96I3OzSbzGi+j7NDknkAMX9++ARW89Jo
PHw1sOPul3guxx5Ep0PjsrdDixk4stwM5kS6aKqoiLoSRaZvxx6+S7FGoCjDkDb6tAJUVuZBgJ68
LQ6PpSp7T8kW8uEwDqg+jRBLlYA7to99RvXHY+++C96xnSYapbM+BQWumuI3IBB3ycGB2WVZXNlo
xN26PsF2lDwPchPfUpCKjmW2ewkeEFpybnpqTi26Z+rCMlZh8R67vA/3ChuPNoiGr0issol8AxT5
RTJyrL063AtsmERJeZxic+KhAtltIs2paSCj++9P+otj4l5j00diJmKk+TltgCh6ZkZyeXYp6dU5
VhN2wf/+mV+F+d3HbVbaxFGHPwLM7KBeSdJWw2aO6W3CmOzCAWsyrVM8vW0HXucQ21TF6P489uq7
FFp02LyhZ1SnaZtcxeXc1YtsjkXJeBeCCyDNtUwSdVqFWc+S5aSEgbE/Fib3kkQnaZp6ZRXg3r4/
R4v44KMuOfZJ94JEz2TsR9R6TlPOskr2W1dBknpMPh/uFYlD5jKd5c10CmSgqs5PIBpN7phzE7jJ
P0+YJo57FXXpdOIa/DCfSPDG4Fx/bOPeixFNBDqWUW1+7rrBvwKbCDBgOPzOSv4XS2nv99VQayMD
sfIpURH6Ud52p4lEv6sR/urpu4UaRxHK1a4oznGA0vkafB/74fXQQtqrv0REogb8jAysewoK8eoh
k9UMoK9jj9+t06gf6ehDVZyTSQ6QOXZbyu7TqB/yY2uV7tbqtOQGKd9UnIslAgee3PbhwW17L/6C
EdesHcGjZYxk9U2xMBxTxoZ75Rf4DLxhGXhc/s36SNgorgCLssdSpb3yqwM0S3s3grspmptBATyZ
HnMTDPeyL5xDcKiRMq5TyB+6IbiPB/7u0FT5H8kXbISYoqCFktTI6BJPPfqumZXmw7Hnvy2uf1RF
hwlMyN6M2Tkeow0W6vES37616v3OTzDDc/7lpLtXXPFATHFum/Qsp2C50c26yscFfLX2hD7VrLm2
0lv2oH3z/zhc/32Y/Lcf3W2ymSPNsHZzjzPOBrJ8FfW8J9NJCKy6/syaTfTlPErgakC2nbG3b51T
Qwam5JQyecbBuhOy7L1Y3ZU1Lmj+oBSo0ssQQlstSto5b22JJGea70Ua5dMD+LU2Sq9bEGezKEEe
awNehrQATRYM82xCIjSm+HRlUsxj+8ekmDRRGYuMyyv1ApbJtcOBPmtrN4P6WAlHu+0FFnJ25cDi
AfEDq2zHt2Uoo8IEaQzsGazhxU00iRTW9xI1Sw1ALlfAqMMBNRuHD+DbIevtsi7/ISeJf6zMHK91
Ct058LQYIVGtqyX84p3ZQF0SIV0G8O5omJlyU+BN2zLJ05Z9GXgsiu8SZFgJeKvzo5Il3L469/lN
Rnczeem2coBpFGCQli+RqDM0TjYnjysboD1Jsy1Vk2OmFdWaWpfImqw+Ce+ifE2LM0+Ml+ivmkd3
A0rAUGXptKYPXWg4YKmcWlqxLJ2RheUA9uUSBrjlNrfpPEC/2Y2sBZAYh8OsQoVka0e82TyorMxJ
mqFvZOWXJs6QNiKWpNLc4muNjJcqR2ZXFlHQy9rIgXydtUxr6/yWfTfcO3qe1JiIR69ARv3IZpJl
j1Q3lN77huWmrXuPHpX4XFgTwRHBp5npH9ChkeN7TRzYxaFqQ1+05hzC1RjZmAxHL25cSjf7bc4l
H9tqXFEMvmboQCpeoy2DGWHVDzFIYm0evNlA9qYfLLDOvYdoCw46mVnNyeFbjuOVJCikkWsqhhxc
4VQU51SwoRrTzUqFo7cDCPgts1yXu9As4mQVYtRjOrame9020g4gQbTDSK5r4mlcjS2LCVximetr
VCFY/iXXdBjvis2jTMOS0GyqtJNGMR9g7CQjyKC0ppRWoMDR7l0kcpWeYbAitruB2AhV7VDDW83j
mlmvLdotQ7ekGlrLFCZrYW++kT5Az4xas3h6yRIZ5QALLkn3DWefvMeikfG41kuXjMujMGGbvkKe
Nctz5zK0CRVjOCa3PgmIuI+YFf5PPvSjQceMCsb4ccaiZSewgx25TjLq5k8MWN+QILwBwZmUmYyL
6THUWkTf4q5pclc2bSHbi7XrmtyGisfj586mLqngGx+iG721NCpg7Zyk/fdG21a0pZhFDqxlOk+f
0F3uWYXbJexdUNOP7gE61iXH/zwG8XegkFd/lWRy7lX4MIrAzsRK+t7FmOY3rSD+EUTt9hySOe+e
cmWy9BTmfGLvZ8E2/2whowdntCfwDQC/G07E6XWxehh+CNzcsLsunam7jGPXN5eZFJG6M3ORkaqL
wVD9kqckLv6MrGge0UIe3OIayX9HA4EsO5u0dQuDoKDeuM/tLRgSq7+BeRD93Bc8LuqpR8fgu8yx
fniM2oZHVwsIpjsFM+u2m8KpML1k6SbCT2HaiOY9A5R2qianA3gidmGxoFVBpst6u/olUQ9L6HV4
pVM69R8A7mjGJ5MUwH2HTIxZrbduRey0Sa7YGfrpSD3MxZp+B74dE7tBfck+sS0ETLhh42ZP4Htr
1dYhbqvWO9HB4PjctAawzC3I1vaV5UsRX+U0TWmpm0Cl3xgrwMFth0UAcJoPUROCPRTT7boAl6lr
bUkY1HoZSFQOvbfTF6oLvEGdhG0EO8MNb8GDdlFltwXLcBreLHlKGNp58ThbNKadkknZryR0NgVe
rR3gywmcAiCajrR/NVjCWdX1jAC2KW0yfnIzTRIYHEkJy7OSCu/51Wp0m7468OlUU7JZZxvivZ/s
OJadxjZtS1S81+W7iMCJfb8yX9yBZaGwK4BvWhTvezzq7WtO2qhTUqS47jwNlsikRCPlkFz6IirE
aV1b2rsSyPbc3wFfC7h4uQEvVdyEjUOiiHY2xq4LUGtB6RXnwUuaCEVqFqcmqJdwjYo6c953H1Xo
aXezam+Li5Fj0NSzJY27pyB4PYfR0vEXFHuJEyXve12cYR3f6ttC4Bjz6FBEyc+xAJ291k2TzJBj
x2y7l23YiWr0KtJVPKksQPOCWhpu0ULnl+i9DoVER8YQa/3MN9xS3Yy4N+4eR9jd8blcXQyKDszF
y9mqIrpGtFj0U7LMwfAH4Vve36c9BS++HJjs2Z+0zz2mg4Rv23Ia25yvZ/xlW3dKpIiXD6lYWXO7
tLyjV3Skpv2DUQTgrRNiUp/W4CXR5i8Pv2QYmy+sS26WkbctJMhodsFEyWGmdMvANp1upk6C5F0S
SH3DEzDx2FxX7QbyMgRFfrvKvviYE4HqIGzSk+Y1jlgf/IDU/uVN9AocMyPurJ3KXiD/3H6Myxza
OgqwAVZrN4gfE7q8Pkq0YSQ3KcJzVK7FLNxNZIdPQsVdDTtk/h6nGngk+TAAkLBXXmZVAdqqrmUI
6MHjOoEGOy1I1p4FwbXhudUBqW3HawJXz3dpBljrQ++JA2CVd0vyIgH1Ds5sDKaKbSMpQWQIMQ2k
7avQJH75qoBzDr7nHYxUKo2z4EOn0ff5zGK4KdaQOTV3Fv/gwbd9W3PkTqgtEEG3uouV+yyUanUl
0UDk7mEJSP9gSm0lKOwPTIrwui5LQC/os53odYYC66bI8vjFRxJmMKzAqn8NI6zFsiDBivnQAyBL
sO+HRceHGlFnmR99YPLTmhdDZcLmfuoC+QGevetTZhDi66SXtObz+N2H4Mo62fCv4JN097F1cDu3
C+rnNyJVLkbGobfR1aECav3THLVoH0Wi5cFMDjQcB+HVJzAPytEG8SsBb4XU3E7R8D1fKeI9aMPj
3dQtEJV3EA23dwXV2/oD+hrNywK3rL4OA7Imd3mm/fZnNkh7blcN6XLJYND/lM86ZQDEB2wCtBfB
8CsdZVOqJZgoq6RwBo4qTRv3YylUNrW3nkRa1dAcaXOxSyofrEQy+GPQ2TPVXkb10EWtxFAxtKb3
RTA3z2Samu0MYeQwvIdmTXcvMCFI71nIm/UiZ+fcYwYXhKlWGy7mrzGsctZSGmIJWO/zzD6bQbXh
V87o+tRRMj9PSnlWWliwLysq1n5Lv48Rn6MXDSBj8JniKiz4FKeIpLBt0jpBF23cp4mrMq5WUrUT
CLS3jHtVzbPJcDuVGtNUmU/Wc65N111wOPHTg4Um5rnAZpupcrWAFxdt8khAU69cBmKiaiDLQ/w2
ZdCZBvJjZiqifHba0oJfnQTx2A5fQKW3ZbZxe7XQ0XXj8AlqPFc5OsYVYbFIYW5igUtQY9Fj+0JD
V941IUzajKvbPp6Q2S8TUIBrARTxoANXM8XCm8RCf+saXIrGQ6pPEfp+q74HXpvTBAYMKh0+IOv9
morkyUQAM0QaSzR2b0psSTbkn+nnlhcPKy2qcY6wMqIovDDRr0Pluw5XDUEYv0TSzlcwxoQqo66n
FxFPRWXQSPi8hH1+G3TZoKqwHR9xztDrhfRZkoK9voVyfpzYzNC+HsEK9jwVXT8+UDmB7F5ucCq4
K9KW1t046+2cRDxen6IhVDB0xsV98Rrng2XntQe+6HkmjH7OF6B36iVuUFvK+Rvu3Q1Tk51D1Vny
hAtNOrxfdOqfkrjvowuw52Owlctb+WKIEXHREwENZH5ZowlnEz+0xV2DkDltVR7H7bODsiqothSr
9/3i7YyG+55GxFawyWxElRURn57EghomBq/t5xN16Nvuz+jFjU55Q4ehVmFDpirirI8eYjO9kYLT
5S25ziHdZW1V5GtCamnmMDJ4CHrGB6mzU5f3sOYqvUQD4uuEVl76sV3S8V4NBml9xdouqKIO1oOY
uvm2lplNESSIgUfFTZvaCUlltoU4C7YaN7nwCVAWnCIaB/rK8TLhOzNiYVYkSedaOGaGi9iwn3xJ
QmXXM8lEH4HHpWCuF8Wc5rXLeva9WJO2XGjkzyY32+dhaBjBkSdpuuXRQK2HiKeQ0vNb4L0t7v4b
95S7N/CuV57eLXkuwlMO+tCG9A2pbq18TJOPtl+D9irSIdGvpm+i9f2gTFThImcmX13f2LVKNh7U
k2Afis2Ycp2Cv5xAn9WIe9lSbR27YXqCQUqMvn4ke7TyXhdTmeFAPkP2K160CskNEcRettEUJysz
eidoUXzqkVBVm+u+tTCyfopQ0npmEUlbYAr0S2LX23HEznCb29b9GU1d9HEekpzdEM7QXuC7xRcP
c0DUc2jhPwz7++QBzqGmzFMHNxIT+gvSlvlji5KTel6DCQJzvWWVCSC5aILkY54PS+nG/AF3VvAY
AHOXqnIJ2zuEuPXqVE4+ILq3J0G6VJRSbhraG8BOSGKDqrUgQNQCSwfjYyxiRsNvuAEtHhMD0K20
dbc+zf/M81a/i0kc36ahwISjvap4mL7rEyU/RL7fnvJ06t614bRASGV6IcA8D3lhl7LF+c2dHXiI
7iZdSfsxjbbpVncuL+pumNNKeuO386C65NZBkBt/sEGevbS9pQANED1kwU0js9X2ZYO1ksP4wbHw
T64bpz8kSZq6cuVyyyFOjlbrav7mcHHt3eZhBJSryE1gRc/zglm2cTp2dZuuUXC7RjG6uNGxb8Nb
xaKmeFyCbdHnFc4V4Uef9iStChev+s7EU9J+xVlMzoBmkIDcTHzi8X23rT3wxe2wIrRGk8o/UtNP
4dNMDZ1O8ApyA0w2lpRdx2At+i8BViZAZonjCa9tbkdTOhTOm1OhTcYr1SPrtmVDA0r70iXO8O9b
ntD5ft3G1X8DqswiwWc6T7B791jIyVR2aFLrTvCFashF5T3v3m0RqlmncYipPOsMga/GGb3NrvOb
oPQ0Z5LQJzRydckdFOE0qqNiS4prhFa97QfHLiqfzKLzKaxc0a7sdpkXGqYlrGZy5H++I717h2JP
RlDXgQjZ3y1LvyASsSFDDjVJLP0XgfKL/SISUVzjERINukibfYkWKoKvEvfLKPxsYwKsJ65VWIXZ
gcy/bMwqQIBRZqtX2ar8UwqXCv0xtyzMPy/LXJCuTrI5QLLSDEmwvqTWd1tbBoRkFFlOo2RVNLQn
j4vPN/cjbrqi/1NxdFCe8g5szPeuZ1sBC41kVM+glidiOw0r/IovBQ/I+JxifSIGh1S9JQjAI2Uo
f7MBjhE3HQ2ZvaGCiVDWsVebGss+TdMWYIMRJ2ocX7q5ckhSkVgj79H2XaeRItpLIVqhPvZLMK7n
sQt0cV2WwiT4Yr6wqp5Jv61fRZGgnzRloli+aivm9Ty1oQyqQpjojs9tk1YzdAD63nVd3OKTZBzt
rQvujSo1rTNOWHMKo6GPxsdFDu+JubkfWzJfbLPl72dKnF5KnXg/Pbm+70sFAG2JRsTWUFDn8m48
O5sjfclxYrE3XbilJ5L6OChZYbJy0RZJdKmNtsu7LLIZ+7GC2JOfvAhDVqcWnl5j2S5Ap9z4VCbf
HPiPvCvpGBTNLSjjcRpXS++7ACcsFwaXzWMaXzKSRNmtxvbS/VF4zmo3wP3kaSSLOvFg9gbCnqAJ
rjixUV2FKI8jNOZYLRVcw+gHumrIKlfL2ulasLc9CkOmI5gWjyOvsBFO8mOCm6nw3DE26HoKEm5P
64b+HNQyAjR2+oxF/DHvbIg6EHfiEe0N5to3PB1KkzTmdgxRv3soSKvJFUl3/zXv2GgfB2GXWz1n
Q8/q3LmtShJED1QY2+Yr3FxwImklQirvlHjQOizQIQF7HXvts5xVk3fA7aCpKbzhmaL9w6zp0j+o
xix3ZprG7g+itlycxlyoV9RS6EkGFKkY3ifNr85nsar6LbYfE3js/KVIGoYlg6sMx0xGtlP2NpNn
Cpi6qWYcWMcqx339CmpivuHSAsFzQU6qtqo3KIRU8GAqtgqNXK4tI4YZPDtB+mqC/gvKc9jmkIex
GDSqhjrwhbzN7Jqwz5tdZ3/vY+x4H+BeM5J7mXLDl0rTdeJ3Yw51GJwBt60O0w4xrlnjJwK6Zb2O
2dbBl6MBFHpAZpG9ixhFTaZZcNgvU1ARb33XBBtUs3Pva4GbdKQKjUZv3PdmAHHmSgTqiGUD75P8
r1Gjtob9DKcXUBu3ELInrxHjHoK8GPUL7tyIurdwM0Dya0FCfYwNzJqqPFeTfZK4Ev0Wexxvvw5t
otknNrZomRN6mnqoAWX8KkmBIw64wDgJCJBSUAgCVREBcJ0+MY7SBwrNy1ksxkUlAsXW8NKjIJ3U
IksZ6++czVA9KdFlFn1VyzTQakR9ZX1yU+vtu3Cag+yzbebBPJmVF/w2ZwXONSdpGsGva8u2iCHo
kuSHsEhsvwrXWrmefDHBK1uMs/+A6wMJvdSKOpPcyg37vLrZusVieZP5I6GMnnHTE93BYuH/qDuv
5citbE2/SofuoQO3YSaO+gJAIh0zaYtk8QZBFlnwG94+/XxZ0kxL1S3pSFczIYWiSiSTaWDW+i13
E0cQdO7JyRrsT5wPU7Fxkz5hc3E0OV9NziDzz1MJJOOxyA7mSVN0S37UmevmQV5Frf6g6Gs5nhfV
ycZzVNHzduuAq+rf0KThXHeGIb8K2bn2btbiQvVNk7jsK+5mMXfseBb6FESWPTu1T1MW4l9/1RCs
3Y9kG6kHi5wm9SgIJykOTExzTXGfOsuTW4OyelZtTKSd10n7oQojTc76Gkk0gJGayx2x84p+g+vR
tiqfDqd1gr2RSx3SBDu1IaKmuvThRMTwJqeyU6g3XHtnrxTgIM9qUTZsERbjY6C1bp2xwDDUlucB
9C/3cUf03eAR6aPpR6RrgtFd9IrcKfSpJm+yzt2ZV2VF/XaKU2cKWlHX+aYwDKcJdPpk+txr2nJJ
QqapgrXAJIQM6WRxKfei66wKsiR150PUo3z3cXnErgjIUVA7UtGjEjYaIrOKD9Y4G6sPJlabO66T
FVx7w33MA0XVcg+755oFTSmHIjTnQWs+7FTkhcKcpJm9QeMrWThf67wscGPl8Ft9548l90TTV4rW
3Vp6rS/zPtccw3kcWnpYri7H3FzzwlMzM/1Mm43qWthpMT8pvBqXWwMbXzWElyxqhvzRWUfzPFz2
k2OkVPnMjQa1K/FQSxTH10updQxm7UDCwQixBNhk+zAlYuo9tStd+SVduGQj41rsUv1o+1FpwoH8
WIZDTnMAALpmqvbQudXgXIskG2Nui062vucJXMJLlk1VHpqxKRWW4aY2JE3KVpvemow23Bp01zZF
WHNpbz6S2hST4/VEsC/nyTYH50EDWEspbwG9799cwljzx1oZKuWmiqFrbkc3azoSARan0H17bEgl
xvRWt8U+KWGtOEjM2ghbmyHP2tCCODRH/HuxmPwVBqgqyVhr7dQOVGH1znGq4YGumCQc6yofTLO7
l0WWtwc7NqZqrww0nb8YqsqObsnZwpJTlcrgFbY+KVeVSoLPrTJ0Q/qsrLQK+i5TgNwsQ+m057Tr
samUQrXHh7VAveY7agdFkxqFJCCmjZX+i2N1dfRgABD5uqSdIBvXg7JSvt0GBul+xX6qY2PxmDWy
1dfsuR92SyVdY9eCkU/bIrdW9VFLeiEOaQ6P59dqCX2/wQ2stix4Epge8L6bhRI2ra4PvmGVmeJx
zp2survgUVIQPxGqGsLoJkwVDbbGkhA0i1dQkOZ4SzPXImgTW5i7fh7cdVebs6JKAtn0aXC93Ihp
OmMD07IrobVd9yg6MtE/7NgcyisVZNsOC5EM7v00QawERQzGh7cQOdlNKmVhHaO4kPn95PDGHBfd
ybuDOlCIA1qBvpw+8mUVN9lgl/Fhzlo3/8RQC5QEbGgtaQOs4JTgzSYJa6nqD5zMteKTrWEtdQCL
ZztumCO9vQQQ25+JDFU7zXddYiDLTQmR0w17u5xa3tjezur2Zm5502A8ORKoJNdtd7k3eNuxRrki
yddPcB+gWyNncuiuq30l2LqUo65EwIiepZI9p19IOEffqpll1ds8sxtxtRYVvmlNX6r+85QOLvhd
PhDNEfZUNS+Jp00AsTCUOpIptemckYi7tuxeytF09JuK0IRODy9BrRr72yyoZnfa1R0z3y2nKQ+W
sr30wfWddRZtZMq9iQ932jWyHowgHpdaXukdKTPeHOWqtjfXWhhXSqdpSgi32KdB4cQuw3XddDXw
mFGmxuts0/5+jNY4m+9Alc0euDyJ2vXdkMKI3+q8Uou9amBR3KvptDQn3P5t/1AQJZ18qqQw5yvN
VLrl69KIrL5Kx6G0N+sgHAAQF47ag6gb4ERScu2sqOnN06CW3eT3C4Wf+5ankAXDquu5j6bdgus2
zYuGcnRCF/nquRhpF/+kTnncndp+1eTBpq6OiQDYO8Kj4PYLje6dbWZvICcK8JNwlLoDImQE8zvJ
cV5uIJNy0AYuoZdlZrpMIq7Sjoa/KIrWcpo4TYvNoRaX986t2dVjD+TWve7ssVCICUjt9H243Bnf
7QGwDQ+4iPdN5TKEqFzpinujbfV+8M0Y+L71hsIkiGEy6HeywUPVwNCFgirGiJvorCd2P4VcP4kw
HAuZjh99NtfzVbXapXhiCrDM2cuabDgsAJLzk2OX9XjN7To2dh1zileSItN4dPjEcyANAHputvCO
N0zFrn3oEgwCZ6iNEp86rQUr+3uTs5oL+iZN0b8Og9I4Hn4gfQLTrHNQi7ZJ7lA3aHEwjvS632UI
ErkhUo1B5KI7OpH7aNeqi5pYqtBQwFxR21S9l2LTM73Kgf43fCjrdvhgW47BxNhK1f6VlWxNFc/q
EUBknuDy2q9eXFSYNDyy5espDmdcnXT6yNm0ks8Yo0GmvWGie6bZluwaaeZPDbHf04FteBZa0BoJ
Cozg7wldvtNcWYspy0p2xUZ1nzPzwRr/noz5+7wcURjj3LGgb4z0zmHnScXf9J98n5ZTESjnRqlt
h9ylVPZVd1RPHRfLP+tm/520J24Hv9X+sHXrPXIu5m6Fk6BJqrQ/lpNSEdPWIW0BExszMvVtt9Fv
5g6UyKcLV1F9oFl2jj/+WC4yxv8g1fk+WieeAdpSpbXDiirQIkixD5xQ3jU+4xK0HZSbs//j3/Q7
SiTtOyFl23RLZxqGFeKmb+z7fqmiIajj1DKxXrOJAYMnSsFQOC/yTyzGv6NQ/D7MKkNcxcVcF6Hl
UGjRk9myaYC1/uQF/d6jfyfdqqnD6+zEFcguyre81R4np47+RGv9e4/9nbaSKbkp6zgSIVwX83q7
7NOhMP7mg38nz+o1rZfVYIkQuGuD6hGMVQPf+OOP+fee+XfneTRDZAg3tcJYVTpuqWPE3s3N9+89
+nfCSj2vDaQ1vC9sagTb9i4VjWt1/8cP/jtH6Pe5PlYLW1PPGYdLYrv6eyfTcvJVa9Ep5XH0svbq
ASnzDjuJqP9Wt536fcZP4sSTTeCJCOkSFU9m03bnTAOd+eMX9O1A/w9nt3p5pb9SF9rZYljjEpth
6bgJOJcrlwkcl38+Fq23Hk0GX/6PNDVpbdM6e8jW9EHjSBO7qEuHhFUhTjZUG77Po5HUutfbTEQ/
P7v/+jL/r/ijuvn5eXT//G/+/qWqlzaNk/67v/7zoSr5978vP/N/v+e3P/HP7Ud1fi0/uu+/6Tc/
w+P+8nuD1/71N3/ZMBb3y+3w0S53H91Q9N8en2d4+c7/6Rf/8fHtUR6W+uOnH74A7PaXRyNWS/7w
y5f27z/9YBMFaqics//169/xyzdcXsRPPzykNJT+47pNecDX4j/+8Mdr1//0g6bbPxpwh5rtCMdx
rIvrd/r4+Svmj6qpCct0TaACVvMf/iFpD01++kFxfjR0usdcATKM/NW+uO27avj2NfdHk+8lN9Ow
NNUxXMf84f88zd98WP/68P4hh/KmghvteG3fTKr/OrgsRyf9weARSUsxeJLfm89gTIaSUaY+DvO4
PDnSHIB1uGd+LYrBKjyJlC5QVVMufqwvbrjErRqQ6F6HWT24flpbnVdnAIIRyN8eyCl5UqOVlOZ1
6FCsVI4KHBcl75PZdw9urkdfR2XJTQ8MKtto5IRKD7ZwXP2+TJKbPmujQ2pNTcNUqbd7wL31JIeK
51S6XXJT2fa6Q+NnfbEgO84wTIS8mGa+MSkeDvWh9ac+YRkF2rkVRjH76px+aacBFyPNtsS4uEb1
KmCrvkY44fju2lUqv4Hy13nRrMxA5FHUbkp0SdfIGa33VOjOx7fnglsJp2VrYBLZqFNR+0WirreL
4E8zl83bCuj/oelmxBUurCaA+GBg248HvUSPF1eByNP1hNmhulqJ9R95hWPyDjDMi6vGihdSifgZ
fVcOLFk5VEArauUpTdesnlybUzZmneKbWb6EGeFEymojiJFFqt+t0N1XcdeXDz06uc+pqKLP2qzN
gKsDxnB/tVYpbvSoXk+OOUUH1gXdX0EjUO4QQoqZJla5l/MhOktK4npdzQd8cSWsv5TNk6ZXka90
evQAq1f2wcScvlva2EabMQ5ZGKlNfifGKTc8nfXsMRrL5GYCpy1hRGkt9Gxz7p5qaqNeslq1d13N
J53MY/eAB0F5GqM83tlr5+7zMZbkHDjGXnXL6GCz5Pn6YD3UUNsvAraFNuWMorUlNbrrmTugijjv
s2qo83mekjVcKO+7tqXj8GGvKIgRit6YapW8O/ki9po66Z9NVctv5nmIPk9DbgyeRbenH9tFF5ia
uhxj4lKFpo3hmojkPKeZc1rlWD3Pca8+N0myfErj0rpRxySBReFbzNzMH8cV3dwQ0brpAEAjh2lZ
/ycqT+HTdF8qjrOFs233De0lLFJWvnHndvw0S3mdZsQKLeMoN2k1I9IZHYgz4IfEGztj3XUd54N0
raRiM1F7X4vK+rPlthkbtULdLlrrmzIf4pfVUabt1LLh6SDEIUbefNOvAPxsUvkJLjS9LbQ1Iuqo
Akda+3QLj41yjMz0oCF36Ui8ClGEZeecCjdBNZtBy00FjzdOtry3oqoOF31Q8Y3Z7U3CkrYp00IN
kBc8uwsUQrq6CxFIS/m1cOV8tvolOUUEQbxHVrpsrRxxVJdlkAp5mp+KJadiAp7+sYCoA5dWrILy
hj7OiHtvR0amGNwKYVVb7RKq786NxmmqReOc+Pk0sBLZMQxRR1L6DfxwVgdIrM13Jm0OYb3m0IFd
CuSsqYGwqgvTsJystVc3pL3Cx1964yQQ9h33uk3WybC0ox2rtp816PqSoC/KrQuAPhRFMNY8LPj5
0bHebe06j7ci6X12911qIa9Jj9n6qgjgIw8tq9dkd5mx5W7ZZcjJo08i9S1D96L8qul2crZhQ1M4
QH9UbmT7KudPjSE3c0lG0nU2v0H/7bJpk6XEUq0e+FEwTrejfnTTMzDtzGWJRKX6ivLYjaOQ5mOF
bZyj0UJizCnUp9dDHSp9GC9j6tfDeK7qKkjyTRr5mUj3eRkmRSCJ+7C7O+AKe6cB8VR3xhRQ6eJD
hdKHYKo3uUTvaAe4AyP3i6PvQOD8oXAYY32zjvYprywevEp7jZoUUHHxE9cOW/3oJE9R+2YUL5ox
b+mcRzS5J5LQWyMEyValBRGlyIM5vMMBPKAFBz7Sw3Jkg5/EATnDMS+sV0sChuZ3qfg6zxSGKEOg
axA3zZ2TH2CLhpfWRpdqwbvqwLQ6itNpUncY0/onw8JE1i6Nj70Re7NxMBztShmRIelVi2qiNnD4
Kg8JAC8KTtObyzpoXBbq3AzcS1v7BHEj2wcjFZuusW7RkyA+6bsvOpzDsprnNV2epr4/Fa31WOqO
ynfPz64Yrwa4oI5bnk7gSQAgfbILOuwsg67WVCeldQLGl/oXI+mDXNxJy4F5BlxSjIfaWAIjdR6b
9FXlu7vmxBUElb/ZgAcO1wuMiCVPl3fRBokWiKPQyu70qTk2a8I8B7EKGO71+uppcjzkxfWoZH6Z
ICuIGHVXzW8kOA7sqM1dK5lsz1X2muRg2xXNR90q21G+RcYQzolxFSviUKM+dMiYKGaNO/qBGHYO
knXY5hhPUu0NbX5Q9NGXSMmvatlCu1XviVg2S2Ft1ukN9g4Fw8nW5W4u79c4XOXRNN/WQdtY4m5J
t9US+bXzeRHpVptmf9A4DOCZWy8CZbwS6yQPU4pY07P1pcXMnwrOIgcPR9PubGT/vOeZwTRoNmd2
w9sWuCxylnNfGWGqZ6dsdd9ghfxm+Awi2vjDouwmrbiUTtv6Jpb2fTGsvhO9ZeVhkDd5FaQdYjbn
zbAf1DZgSdg6xlU1hWP2pW2B6Mrr0XiQ2clJNqV8LruTGsWb5SIPKmN0VwcnuuIoRDy5L9+ytPVb
Z+vU215+TWzNg5QO2ulgtXeoTZCNhYWR7REpZF7svItehBJXiR2jbHgsxXOson7bk37NpFMe7eg+
Na56BdbYCDU7QJFQEShsdr4iKvXFzdTlc2lF1wSWekJe1VHvYaimqQZ6HzdMrzV+stxAnazOxrbc
QJvjrU2zhjlfIxD2BjTF/RAQ9+FJ7VmJNvOHEn0dqv0afW36J6ve6+pbMyCFf0jNx6kLULYnI84I
CFtaq/IuqPoHqT4bnxbthhoMb+j2Bg82FA9OHczlQe12cENZfSxVVA0PvQpBiLaJj83cm9zcaNid
1g83PypmUFbB2m0K8RFlhxYxBqPLTs/uZv7I/clXe8Dk5iozGo9UPC9NPuu58OJI8Uqed7YZweIh
UvQF2Aw0fyKRLINQ+WxMO9veMGzure7cz4eLiGzVQ/gEK+mCKTlWItr0+uTVxbkqTyuX3Na5Uoev
0/A4cgYp3basDu34uWx2WrGbEAqtKOahrr2JAEADOY9S7Jy5DGRb7Erb3irKOW/BsDKkUc1BtT6S
WQZqY28dnmy1dNzWHkR7k8eOj+zUn5ipTRxOZSbP+dRvivYqneagHweEs1rh1dPGhiippKfCNhbJ
7ep8HW34aRziA00yDfeqI+GgdbYftCyU7jmBlGLojhPYqOuCeWwi2WVCxKw29245eD3pLkh10NX5
FQofd9wo8qLHQo7JEZqvwTxcF2WOaOvWyl/kSi4g18I0TEzcVtPXov7UmDt9tbwi3qnWSU9em+xl
zdPNYG1+tU79sqf8ei9B9vobSOvbXsIa5mqq5diIQv7NukefdmxoVXGcq4gjNmunIoBQ0kG53IZj
i6VuqRE19PK6NZdS5Z6lji9N2rq+QCByZUlGFvQJYldJbXyudYQnSKyHZ5Gl0xYRJbkvdaE/IRo/
15Na+61i6fc8MrTEsirOtUVNxDWpQe2ul9j6kgnJuDHw/ndttmzbEdIIyep4pEgT9bJrvDg9veX6
oS45B9fLsJYgmZr6sHets62V72k33ztpxLWYS/aC7zPJtsW8aY3uU8V7X9nSDga7rg+xNl9JlDx+
PEa7iMEEzei4M8olxOjiK9TuFPpXu1v7bWnJePT0YZ3OSa1UoUoWJtr9+HKWn5RyOFmEGi8vi/pJ
r98v4nBPc059eRcv5XFpTUxSOp9kTjeXIB2E66FwOXcSOAtm//q6KOQJ9ejGuPCb5TaGjBj6lsQt
maHnn3eWG6FTlZ9Q6IPmxOumX7gk3gIyvK/pGRnmzWK+lkm/51S7LYgH7HaD3CvJ8qRNU9iVBFBy
MJHvtx3hyWuVA6npjyvaOqRYOAgNCBbugNlDheNgXKOXpKqPxnyn0bOxwvI5gV19ipyQhiU/dbkj
/8lByHL+K1jVsVwHCle1DbpXWdE19Tu8alVFW7SiGY+ZPT2546r6oi6u2nZ4Yd5cTzmZCttVzulm
6mK4aNXGaFq1ahjX5i89qn8JZjmxq1Zd9bX/HkT5De7yPwBjfveB/h9EYy7JmL8PxAArtXH6+msE
5vIDP4MvpvUjWA6rP8iGhYgLqOQX8MVUf+TjBDxxLNM2rW+hs7+AL6bxI4ybcOFDdaqQnIuP+hfs
xdR+VAVTKa4YDcmuIFvkr0Av38ze/4Je0I+ZBv8RDpc43dKt7xNGCZhw7dHAa7QiG8vJhaM8K5wI
qXpMRWf2YcJOyewbQ/uGltnOn/SxcF55xhR7OFWmc0qg5PHyBHW4hyBOHw6qamfFsUP1+4wiKy2Q
HZbIRJzUzcWW4pGp9cQ6jtfwuB33D9RIEm1457xQBcg63LnqIqBVm+gkaRnsPa5fyeolSAcqzBA2
U32OOeeq7zUj8hwN+CW2tTG/nsYo26Wj6l7ZlItfIRXgJmSiOfxa1XIKMiVRX1d8oVgTUyf/DK6D
i9ZeCmZuJNfqOU3z+XPfjPYnF4dGSgHEpTBwzBIXdcISp4Dck2kT7VSUK6N7XHavVt5o74lEXuUp
a1o+6QSD2J5KITsSVZwY0kM43ESBk3QlfHLf5s8isdajTHPL2iu61mxTrbjWTRq8/GFy2wN2BC5J
ZSeVc1uIqfLcKsveqQxRFs8yzeXQWrV76dbt8Rgm04LMgrcVR6LQ0Sv5uCdH/G44ppiLI2mk9DU7
OnpO1DY4mAkTlZBRRn2q6pSrNgoO/cWEd8XbYhXtra0SELgxOhXzJFpCvHm5WbBZ6r1z3eaGhb8h
dpKVZbbDTUpHrIo5GNfPk1EJ9w2VZq56DcWCKpfqSXsdFY06+jhBSBbkydQfxovfhdvJMqkkbGQk
fGm67AHLGhOW0y6H9cbqLvkSclqmeudkZga1btNBFyqT1HcMDpMeWEBfSNK11fnkEMImucvphuLN
g2BFdQi4Rjlny1TZDrNLWqhpKnZzgERntyyEyojYyKop/bpCZ+CPEX3uO8L/mnA23Wr2CExyRgxI
CQ/Wpi2DpZu1+r0z9fadnPtkL/nFd3M0Jw6rlTQouKPO9mscpySG2F0HqJK3gCw22DmfuTuU1mFN
ZMYGwMX5tYgXFVcKIOkRdA6cb7GcqvR1J+oKTyA4KDGu1UbqJwwAJ3utrNw3keahN6kjTfOigsY8
L+fWu+7ACqLYM9NWMGGgDol9KHF8wdirknSzmNr8IvvZ/VwrTK++2eN08JzO7Cw04svIn4tpCVn6
3Ld27XmkZkA6kix1e1oNqQk/1UBL+nIscB9nFeetgTlZ98CC7GTjwlJ/zWct/WwPK7m79oid2Muy
VmC5x30jfFflEsEY0rRftdiBfMow0+Y0BBKcic5R59UUhlIV/pBG4smG3M19w5xpsepds+HNBEJ9
hEMpvhbjhCi66xvGybaOPsCXLOS0KBPOYtTRdWH7Z0wfuqrU/LwlmdvLXYz0Ho7X5MnJXYwkyAAs
zad/kPmlB6Ed/DzV6NalCwfzWkerofALzeEGu9DMQDzc5eDx0Sx39uEitGDZRwuYsMCPM4OxOXGe
CldZb9BRT6nfiKQsA9XpGQM5RyHGbUeRUSATwhIY/x1a7vq0zVg+C8eELSXP5iIsiLk0WdlqGbvF
zdOYGb2/xM/EZlts2rWVpp+izav9FfcBIMua2WMYNXPhhoRnm8+Uyjcmes05fRTDZAgU4tnFsIKM
oz2KwsQzAKjfP7jYulLcq2Nu7Ya61yUGmqHTwggD0RTKRaMoq+xUI/vCU5mHfWqVpGyqVme+zK5J
LDkverhL7By4Cun8OO3aaliNbVysWn9ntglHh0ICunVDg5Jst4sb1ciYVM3MQ9aWqQ5sGifflcwC
4rokhGSlVQZ1Hd+6mQHOZTdDpvlJZTP6j3m9k5brIuhVhd+uKZ+poSIrQ6iWeLHIIs8S5TadK/OK
1eSEAcn0mjLaCz53JwUnq5YbVzc2boyHNMWnqZXDGUVGgLbh7qLPMBv1S1ent6rI8Upl2iFvh60x
JGkQRZNHykC/G3NGbUceLYJM3Iz2CcNdr7u6cTZpfMllFc+mar4vnbyfc4MzlEFf01/BQse+OeHZ
K7x02RkdLtw+29fUeywjWDQKLXSf13O6bEpMde1IQFUvmmZn4xoeJKJfL0vnnUFoto9TbywVbCSN
8IrIOcnE0P2iEWiRuLoMX8AiJPkPVTC5/LZCjcksnbxyipyDa2RPYjGSsEdEyTkJKR6VocKgC0Ju
BmteABYth3StgbQoAT045fAQ52bpCbML6mqqdlO+06uS0xTQOI/RPifS2aGiDQsHh5Y27Al+OCAy
4cKTxb45v60j+4ac7GXPzwPDxU9dxnQfSfO+yFNW3+To5MYVehBoB2d1udAu27GZVY9uHiI7YhPz
4/xFKJnclMzcLjl+2mh7ou0epQrNUHKWgmorph5Sysn5uR7B8g+F1I4A3RpGU5AKYsaHZOKo4XKD
8HUfR51FlYLTPJMrEJRZ/lFZ7qZRix0tUjt1cR7rzgYoW4EWCU3JH1fVhLGtr3HCbLTUMLzVKU9c
iAzPmpEeJ3NWbZJ1yjE9aI921QMQaJcxpui/pJV+1zaUpA99hUdvVQNbKcKmah5GPXvmWuoLy032
itRvx0ltmYswFSj4XDyzMW2DzWq5p3nq2DTFq14kT3PUO0zjmvYwyyQcCI4C0HNcIhgwsCnOfOom
dQgyvKyDqObbMeExMTYhjB+aKeV01M1jObRfHBNArrJH7TRpFOT08zMhNJKj2vrg1wUwZ+ckJT2F
tZ8s1lKweBHncMo0c2MkSHscZo1Ar5X3lfxACSSwFsD4et3W951pM5foKyu9clDyGzObEhJZ7jK1
9rrCxXxV6dZy6U41PyNFQhGPGS1vJt8pmsHL5XKrm1NYZkmgkT7iSUz9XibNm5I+6LY9t/FIoL5p
nOWa06/X79sC+2Ei0zfMEKeVHXbFHGjM8VmxxL5frBtKenymi9Sfa5gBwvGI2QAenibid+JNYgJc
JPWFK6kV0P8cT47a9AgVqwgoMy93/aB6upKf4JaOeW7d6Fp5J+3I6+x8I7pxG6vujc5NRgAY5prW
+UjRdy5GOJU2+xhjqEN4S/GS5HqotN0nJoznFJ7BTb7I2rkyi9t0OSvkdXmyuh8W42BFfPxifGUC
VNgfiREo0p2B+v1miB8JA/BtrQ2jtgdUeVcqzC1Wthkw24MAi6PaZyHxJ9TQL5E36B+TZlzyRzB4
JDjLugRxMjcYmrVXwFmsfrtLYHVGMW2Amr6Du5AvkVvdmLhCtG1krLGHbiuIcyJdoNKuxcgN2rUQ
rEVcmfX1S95QZVHnYg0onsOXhd3JIxHiXXZJWKHZDTIYV2+S5s61yvMkuqOcWxkQp7ybuvS5nChJ
4KVRWjPlaFRF88pcPe7c6nXWlZoGYRUaBwFambzYPR/QPl5VG4N/f63hAkhYCvoeCFlR9Qsc4agy
xNnaLrvWKvMX7Biu42dW4WQhRt55g9QX601SWRP6xWhQwjLPuBd09ZCezXHqSn9MUzSfxI6bX1qR
la+aWS7jRncvKL5lR9gpo4u80I+EgD8wpSTNcRwKbYfFVsX4NlvcEntbtz1Yie5YOyWtnvjjjAPr
y/DBe5uPe92ipDQgjByj/1w71m0WlzBUQgPiLjEY3duKU1wuiQ2oXuoK7UnriecJ4oxKGB/VveWc
rSjtbwgRSZJNV4zmfa3HmuMRD2YWQTKXpo6GfK7fOcFUgo4BDFRYDXst/UFeYNbZ4eUFtd1HhY9C
JbqdJh2xNhEUy3Wh1GO/KdH1i2DuyxlvEw4nVMpzPDTehCmWp4n6ujiotWVyc3Qw4W8IPNetQ5Wn
ytO0VsqZ2WRpjvkCr1h2i/2ONISbTV3TzOjNSra+fVuw/xIScV1/SOykHx/96bX+QzTi/yeo4aI+
/H2ogSCT1+4f3kdbDu+v3a8Rh8vP/Yw4EB31I1umYbkGc6Qlvqk6ftZ7XL6ExcN0NBZ9U+Cf/pfg
w9B//IZ0AjZ9Qxw0gKhfMAe+pANRkL7gCI0dRdf/CubwndpDoBuxVc22LJwSlmYJHu03kqJmoJyl
xmMWzlq+Tyg3qR18bFHkmzLxMMDM4k7nhjPmyxk9wA5h6ZYn5fXsVG7CbcnOt+wRXrNAeuc+N19y
pbgpUGZZ9h2qIxKmFOVQx0XgGu9m/+LaGN6bYUf9yBNA6adhkEzQyMuSbKe1KjOLb2Pvm+s16JmR
8dN5cdZvcf48xUxDBGsFKx7/BNIxAs1QLGObzQwy+8xwufTg9nasyXdTZiRRgtzqMnswVPEcuePd
miTbKVU2KJ+PlqAJD9dXmQcXVETD2firY+E/ANa/VWD++xuLfOjXWi0wntEqo64N+6Y61Jz3k3Vj
DrATjfhLUtl//00X4PxXqrC6wSE+1/+bu+vYchTZtl/EXXgzxYOQVyrNhJWZVYn3nq9/G13TKlqI
de/wTXpQXaWAIOLEiXO2wScEi5ug31tqxWnlpmH7V1lqGkDE1Z2fQEsojd2qZvcDFAKRVmhllrro
bQPQgRPxPEZ6RLkKhNMi8uLRmSLlHXocEVQONgDP6BHNq2G4r8HeK+tEY3Jc32NQc5Gz8O1rwwBC
RF0hUSL7GY7zGnQr/PuwzoApypS6GBwJPTW+9mSBORIDKTdZqIRI79wh04Y80yqUIhrWQ60ctDYi
MtNJRy6NgNq2i4xQnn/Kma78vyaAQkNg2scC/TdBQgrnT961pY5bPZ44MPrv0CNhNPzaZK0Jrh3A
SjKLzLWMQavEpMS0q7t4vOfP8fclhe9w9xgz+F9C8qBsePgOoYRLF65kA7y8KaGVOTTOnw+F0HNX
6P77G6Pmef/Js5xtJajNISwwIzruaLNCRKMl197oBuf+29KieJaSeB5aGPOCuuSXeVxHmNmKvvgg
NYSkC0ZoiCZ2bhD+aylBxxNQMNYuyeY0Erssa7VqfKUnjiqLuYaWWDapIn+57ZoG+CRT/uzRZshX
tgL+rQqbEs0EDoI8Aopm4EYgI02hHudVhdHyAPQANPJ85h9/5L9mZBaQp0KOm0OzUC/4WAU1GDl7
qFQ5mAruf6eB+++P/NdQsxCVchDW8xoMNeDOX5Upajj/lQfO30eYhSa/KZEHQoZY7wYANS5VsxKa
Hk8WFPKAmoTyFDf9/7vQBw6TmIegZoJ6t6+H70bA6vCgQ+h+P/8oD7cDw3AS5Pd4nLmz7RAAmdwn
wF7pBXRMoFWSN1dyPD8fg705HvxtxYkiJ6BELFJoMv35NhXnkSSJO6KelCAzh52eDzjpAtGicXut
I1yhwEsVRyCBoFkU8JuKI2WQj1DtY66ogCOGCj80F+yDDv3mcoKgEf1LW+MWAD5fJVMB/ioYnkrk
tiYRc07Sv4QRabJxqvuQFU99f08A+AZtSy3OOYPMf3mg25BNLIPTtquFb7L4RbD490JuE7jsU/6u
FWNZzHwgUTqFhabEqBHMr4p9oTJlLK2aq0D4BKBslKwW+LHp7hYX2DUERHaCVPdGV+/Q7YbMjeX2
PcQNBRXJtVqO14KgbKYNzZgEJqkz8pzUwGLc0elv0g6o7CsohR+Oba88N55Ftz/VglHTuw4c3yYW
fsJGUn0CwBmq1NyQPPuArYMLv6kxcZUvbABLBfMNuFaUWFE310Tgm/juUOJiQXQfJeAEBMsYXMcZ
GVAAeTLxand0IWlYIoekjnZRRTtR8QuQQXk0hWNdfEejgbb07RW6lNNdkLsH4tRknyn/7Y0fDfta
RhIOp08uSA4uipb80KhsD+OiblTHvASOINRqCaUpwLi6KtyOvQgILm10/gvgr3oRZTYvGXSCWx4o
nOQIdMvQ6XSdOdNyIYJfBRBaPQnLLNY/4fOo6AgBZALS08CpXsY5oHD9gn6Nzoruues9mJGQaKB4
VOQwNGjzLDvp7HU7pu3OedGZjVAZfXF2oWYnDZuERimqQD8WxVua5DcJSvEsgao1D6AcB6QKjocA
XxudCCHjFLC2AIAs1Z4ksDa+4AyuDj7iOK7VxS9I7MkB2jFlOqjiVy0RGu91WgB1OXDcLMHbgHcu
T1qeYQil2BDJGaljzlMPeWi9Zcl/ZgQxr4REYwrACJZRrtAo16JUryWok9WtdIHwGEiWKDRMfoBq
hbSvhkom0O9hCRGz3cQEhqYeoCcjUF1h5Z+yBJ6PqMf1eaLCReYtBM6+BywsQ1FsjBI1a9Cr8lKd
DiGxNYF3XHor+a1axHCkzOJdiX5CRIboBI/7lM922didqk50EqSyJPtNuZ4tcBDLRBJaN98NZPWS
tLwy4Mi4wssk1QgAsuJlX/Xwu0Nlm8xbFPJCsxRSJEKDggLGmR5TDRhjJZZK1T8AiQAq2y8KPDIG
4ogjRWkBHl+oFSROBtvxmIfcoHhk0gAM9gQK0ZC9pdEiGQcVxn9a7MM5M45M8O82SQEUCKQIei/9
yPFrDU1rYgZxCwJPIIfoSUFOZ59NQJ+m06DAIfPgfAUEVDDCa8zh7lAkZkMkWJCcHuUf7pAfIE+h
+TyLagSY1FBNqGsAp8RzR2faVEsmSMFoexe6MbRWESU6anJEVwrvxccy4ayua5RgYFDvRPWgTPUY
DS+OdK8MW5p8yKsiVj8wphAeBDo70Niid6RBwBUaUo8ZCfzCxPAYsSyTypKEUSaGxEQDB8XIUZne
MAI8g696o6U/2g76LumZi9E6Neq821VZegiSwEI38UMsiWNQl3ZfuQ49UEoIjZSecAAOUYoQwJrx
I6QjdWLzcQjX0BQEAAklNfdc55lOYSAK+Fs26SzWjfWyYk0Yi1o95FDIsdVZyDK1FdRPM0kTyQMS
TZUBvLvjR2AdAWxOQtMj1NHrHPDzNYhzGW4kbHzUcyUEKNDonYT+IXsJ6kkHaJ9shtZXCOBOBw+0
W+8o0O2OKT442jtBpcZq220uQqJtkDQCms0Dneol1FXI1EppMB5hdcgg3EE/fUeEUKN0YUtL+ZuS
hxqZAEBUFJkN0NYokmk0EVtBdUZJ0Hx+Ct5Ycn8cgrjUorMp8PB2oUCimx3pBNTd/KDJYGYUwFwW
iHYe/qsctMRgYSiTMEpLUlwJQUbtB/R5mwgNSEljRX8Tgc/XI1eCFPGB8K9RJ6w82t8SwtmTzY5n
IRJTSJjgyXhwtJnS3UPeExDPUeaqa4xvKVWQL6rjlXvk31KP2aiz1IOBs2I5QPBOJ/pIkdgr5PgM
ll6zMpKmXO9v006xAB+Dv8BDvejP3MMXKgqKvhFeTgBJu+FNDuA1NKsOAK9rGSGoGYSIANLZTwlA
6MO1CW0eaWw2bSG+efgUMaPldKG0A/Thmg1A55PKzO2Ojg4ASnKjzDbsC4viLM8CRsAB54pfLchf
nM9h1/BQA7zWpzq4AEkA+VRPiSBWx1AacE64ErZip7ilAn65TGYRpDbeoAHOoFpNoojaQAMpF9G/
8zmj4oddydQHVhh1kfkdRN7BJ6rDtOd4qr1yXvJGVJHKjd4hrmDzLiVbt011yeuuPg/xOqk7Vjn9
0cFiTfDPvDeiZFb2ejKM54ogVR8473Rwr0PHvwGefhpxNSHp0iBodINwG4MR8U9fIGFqRIjqFEqd
RfAMQaKBg4QJsaH9NdYftfLlblesuxwYIdAtBxKuLajyopev++WZJfSpjCOOotNijsdrY6MbayD2
AsH9fL9Oi/7PdUOjvjUVo3iOYvGfP9dNVYg9V7IYPcsMUMx0qOnvYL/m1Om/KK3/VZlxsXj4/xnw
RE8WKMtlyMtn0H3+wVe7/YN/083ofwDiA0lKSpQmXhlusf+im1HcPyQaVQKWwd9nyMkX6V+IJ5r/
B8CqoLwhkUPR4x7xRJMTGEqaLlYiSoZw2v5vqo/UdIf+a/UAUjOBrSQM8ueqgYK5SJAQQHJyh9r3
jnhITBoquTK/qV8I/W42Dv/8tXvk6J8r9K8xZoGTBS+tBw2Ccvhjs/OvcqcT789/+SHTe3r8aci7
LScAG0AQI36acYST67SvmQOo5Zf3w67wSAFBW5ih2THYdRzkaSGW7pR+Gx1qYXA1ZLqlhoIETH0E
rkb/VCp7O+4Ic0D/wGqGwEVjh+z1mIZYHmQQWCNpwDAhOvTyoxjo4IKrEA2g1qTSFbQtpSThzKEo
eYTVglLFNo/1GqpEWsci2R9paBs3kJ5XPIDLDQlycipAdYLG564oN2VVqI2PXJZC3+lVpGJweGvR
+6bIOvvppIhXBLR/zRQFZpUIek9pSSAyJPQk5AESitABjfPS4JFWpD48OCnvBO6CWUst3G0YCal9
3PhmCr0mOYK0joVsQdK8PokPZEx+Q08QrKXQb8IzHaCeKjaSePZKhjU8qGDLXeYVv8msqXD3YxMj
CdETJyU6eytCkQFaoMwNGr1ijYvQbAXShwDUNkH4iujPqO8IA32tADeNitq2Pp9eBogSa4QXdBvk
3Tl65hnaua7HKN6AE8QN6x5l5ET8FiKoI0FwlVSSFk3Vzp/kPUkhNaBAW2wgU4mbk9uBnsO4npKE
HiVnTJlrkP5kUL0u3hMqaLchDbWLlEoK4/lanVb7o502i88NmwlNM2CpstvA5FWykxmDVoEMe/7z
s0LeX7tsVuGBWZMHCQv8ftkgW5X5bdho/QFkd+RmNtTew5MPyocMuB56e63sqRT0IAMbOdzYrlTO
pqbIw3ec9tDddsQtsHXLvqAcAfwevKewKcFOAGUUbUmVEDY8f+wCS5QsDy3w5++9NK3To9wNKUHP
EULdMeMkDBqant/SkyoLks8Gb87TBW24KB+C70etWe7eLF4efclZPVLixQIIJziEibiGQ0XpAuE8
DSxJ1S9CYCKgp5dIuzRjgEcMoYAmCO8cjNc0vxxBWhhZBaYgASeALv46if8VpadAnwWyXEL23hH5
BhFlZW7+zJf/WhIzkLRQ1zzMe6vRiQsUk9pjN2EqgDhCFlRtuF8NbT7/BvTCKTLPWaECwfA+7Y1O
2AKfcGkB84xlemzkNzggVrzOsACOiVrmbwQbcMyAAPFLLl4E4gAtozI559Hh+ZMsrIa58kdVVxlU
tIjBYQ3wdBvw5xiHz78kKoMHiPV8jOnEfrTK59VBikLWTsUR3ABk0MY2+1YnHOj+qtwu2rYWp1dy
oCRWo8IASyM1VGdkUu+VXaFKhnQs9HMip9agnSGnvbNjjZabzdpJ+1CXAOchNTusRBKd7bDCo1Gi
AWktdCYofpvAsxREoewHjKSRR2PPDmXgsCi5+Ho+I0tZxFwPpIfOF2Thw9HxUK9I5AIgClxSsoTB
jWyXvaSgbWx4eICsDDft7Qcb8NYlutvzFaobddXk2ICGZwIsK/cybmSIpozt6WtzuRRQb+n+3Sit
x8W+KGEU3nCN5ppapVMpmZKb7ll6Sc3WFnXoT2og02qEteZieftSj95tHs/QniZJvh4dEqSJkfsM
QgjLa6UIEq5e+7sOcAmBu/iSwqDo1JBomnKyCGE8emV1S39ed/8TNG7f+O61eQH0HbfNRicVUCds
4isaqDuU43QRlUURhdVQAI1+U2YflSepGa5YoGnqMScYhc+j1+jFWoDvwnUWGUKhoWQgmMcJ0LPe
ROm7xJSqKAFd26PgNYAbDQoosDUQ2cNtCVU/YC6KyhIbiwidKjuJ6YVGV62IQaoEjjVDsftakacG
PeeUOQbcawjwsjdeJ9gYKR5pPGFGdVoUgE+MSgs17JmphQXe/hB8A9OuVK7ljm+NCDU6egO7ukMI
hcShDjc+gQK4UGtMYdQjWuWMLzP+wWNrq686NYCGJxVYkO+qU96EppncdyekO12/hSqmkrukxWUB
PhQ7AMx25nvqtZaaj77FMVehFM/U3I7p/G8g1LYFqpDP98FS2CVnKYUkBvBOHxF2RSPYcNBy28Yb
yow2TaCkB8qstfFT/Cad/oV/rbfdmXZWFZYWFgk5SzbgldM2iY+RPeIAmFs9SZ1AiN1yY42/ZrSn
gBU5JvY0U0OxJZmPnj4+f+mbv/CDDXLL0+/WJ4UOENDE5egAeQtAtqQAmqhJMQ41IByNqeY0hpwl
AU6FpgRgeSrAyDJYbAoHrj/gnFXxVkmnEXZOZQVA2gBk6aj1woXjMrkJXagLFjrcXABKHeSqMQpS
ixNPzkssyNZVexY9pwKc0ZKU667VRG/CeIVbxFw7ROm4hGcIXNk0AQ5bnkO5tlcCLhW9l71D8nu3
0XLmDNFdOcnMASJBvN84DY2ElZZz6P49n6LFU2B27pOgoIuAnY8Oag1KQbVGT6noK6ldOjEQtlTy
XqPWjKgh8TbaU7LAwacYtEYiWTE9XVoeU0Jy941cqMGWVYw9XvGckkDhDVVTilh5vVuz/9EKmA7/
u1+PcP7mFRQFnKAsyA+o749AXQeeVrcp3JlKqdWFFkpGGQW8Yxn2tC34DGXDZlfC23aMHLDBFDAn
gCAYkjoFaVloDzXgfbASFPQ8NO2KnIDwXgtl0FHiG60DmPVEM2KPJdQC0hpBPHrNvnE6mh+9zewK
OwL2I9aQC3OQsAytKeLQ9EcBON6V+tDSiULOcgI4A0ERscSGGexuJ+kQutUIhVBAntQo7Yf4BRKp
nSorS28KAI/eZnZ8DUFOsV0VD47vGeCQf4gsPL+SI+5eKBrW3SmVONgDqS26feUmC/cls7IqlqZx
lpQHPlT0IV4xOEVqpBBjgPBpRuxLSBU8fzNmeoNHbzbbVFLXZjHc5QYn0YoPNCrfvyurUy1K5q86
5K03oQ76g9xropnKB5AdFFr9ppTaAHP0K/rCqf3r+YPcSjN/fxB0wv9c/nybw1XNFQYngqFH9z2g
t5GZEMKAjc+1OraBDu+yDUtTsiijHGqjmRZcwi1BGiXqEKQKxQHqJ3lvPbOiZd9eAwLQj788J812
ZetBJLZlw8GBpiNA1B+ReAUONxlbY/yJIgj6eD0w+98MPMUMLrdHUKl9gx4GkG5wibeqXuUqMIK0
QdgGNNRv1pLF6fs8mq7Z/io8sDdgWTI4o454QHw2eqvBp/EVersrKdPiq892GJCx45i0PBa9U2kQ
QD5VW4gMhnK6CdXUlLb8W3EIzVTLlUamDYjLqxBW1qmVO8+t2PXoDWdpAAqIZDpZVjhD/CqhbUb3
k+s8OAtKAAg/DR4sGo6xyvgQdoMbYf4dm6F7HXsVvW/WApKhKo5s8C4JoOvzcvUF0h3epVm5HM5o
4/9OKKdC5R/hmgOJAA4b3OC4LqlxxLbe11y9G4cNHO/a9gX6JRmjMaWg+K1et7Zn8LB4G2Q/N0gw
lcGn83Ux0vv0mmYmx9gVrxJQOI1T0orbbcXZYBwpwAFX6c4vWZnN1mzZF3Y8d+vU3J0zIMtJBFze
BgfgK1XU4L4hg0QoCyoktFTEMBVwDoWQXRX2j4pnAUhg8aoRWegAK7mNu4FcK/FK9WjxI88Ca0tV
3BBTKdKeYGoE9oYgviejRQjHSfKpg5owswO+GxTBUMuBAxhKCNuANlPTUC0ChL2H+gwUAWDb4EMG
kktj2QffneNxo2jVkTl2hKCQLZq/z6PU7TL8aFHO4nFECJnQldO2Q+4BMxQd0k2Ep45fxQ5auaA+
MCpKiumOFF68UC4mHQz7+dA39/NHQ88idZLHBQmVKcoBAKExwZ/gldGmgRsAuQO+C1aGQqAsKe61
eoWyvxkaOI0aEGlQr9mDUT+YyaiDmLLxaq0/Dxp/To7Jj7vjiUMevjIVelNrp+XjPIn7G82YaSnR
FfGkosGoo+qZgg6rBYWx8cz7SE1tX+PU57OyULWC5N2f2xD9bTFMG4wFySKLtTk1vuSOaCdIBQgl
uaQyhKdkwfYOkeVdcoXYwAtxZezpZHrwQcRZCJ58h6DVhaF5G/LSG17ttdCE4NpKtrlQfoBTwp+v
FhSu37bAKTkSJdeX/iyY7Svxm0fxA0LPqLI8n8GFtBrdl9kw+BMhYDAMqhx8IieC2oGIKRPb3mxG
jbYEUIU2yEUBn1gT3WCmyumjqZsFT76l+xbOXrTDFaAFyt3bQEBvWh+M5ged+Kkri5SjBxf5DClQ
6f0Ttw1wkl+w6YEOBg39CuHnXQ5kARJbeBg5LJS7RcWLLs/n5Ia7e/R803PfxUjYL0FsHTQzp28M
Xx+GRkkAo9BDQeWmlChnlQLayWdwkiMD88L1r6jW5Er3Gy4jtNlZGYMwdcz4Pdyn+F26VsWYAYb/
c+iIs3BJdVlfBTSey28NUgK86wjlI+4M5UEYtKAeuQ+cvtgIcKwM0OD+ej4bM+jEX6POgh6ErUmC
YV3K6eyhQC2C1qsRzCHvrWs0ZmKTM99Newi41Mr4TQzB+oI5NFaeyF2iZyuIzKk3+XDJzMKfz0Qp
0fN49QwyIIWRFjZEAikQYw0pV/NaznDb1Qbihz6QOhcpBPxmPBU9as4ARaqEmKEutT8kDZ1AlWcB
BjuKPWikNrAzDJTTKBl8nNo3vVqGWv/4vjJzC1maMEtqa8KNO3qKTszefcnV5pMyh/cMNua7UHs+
xEIQEmbxjwYpEO1PjCAeKfUCW8E9IJCroXyhWsgJsxgnlJCaLqcYF1qAX0IJfRMb0N63GLXaBgBl
6DUskRTEV2s4UBr0L5OVRccsHCLCLPq5pdDRUoSRQXf1dsGV0YtTrlZ2agwmZK6sUU8+4wPMXOT6
Smz5Q2YEL73SXiUb+KwdVr8K380tyndWdl492ab49CAuCLNYWUP+VhpjPJR0JuBagtLKjldQpMXB
9kaqmYVjZr+WYS50gTlhFiRpkoRt9hT/oRVAlCooaKf8yiQqpYXbQH2+fJYinTCLdHC8JfikxyCw
vNMSW9JpDfr4eq6nqmiMKq/ysn8arHrDqoVTK/4W/JwNdxiMj1jLX54/xOKbzsIa7QECVnZ4CEaP
TFL7DdyeJhmEtZYlLKVtwiyCdTRAxtUUz2u9kKf3qgwA/C7gN8qkCiY6sl9C/+Wv7MmlgCnMYpUX
94ClT1/Od79yUR+rLUo4gQILm1pBrs/4amzXxNk3YmyhQPa3xGhIK190oTACkvGfZ5dPRGmXT3mi
d80+u9NodT+9I5j8mfzOLoRR6YDrnOPfzz/dQtWK42fxB4zrQSxZjEYrosHbl9OoQAdFPkEzBdcJ
St9HCr/3FFGGGadaaVdPdRVxZZ4XjgR+FpzgKglmeYmxI5nV4NMt19paVsQ8Lrxw/Cz81EMVguiF
34aVK2quBtBeKH1A8EQrLdiWnMCpVzy90gBuMCGYJwM5gS1z4OXyk1Yz3UXSzW37DVpkuLaq5MrH
ZRbC/RwOxTIB7K//uV1JLdV7p7lCXdKmZDQerMCE0YzGGgDUA99/ham0DOtpB6J9euL0Wm2YqEBY
tCoYtA5vGa0zfcvTBWtlKUy79UFw5GfxaoyjMmKnTVbqngmRSg1+KCastw0S/UJXlbYw5Dmwb7Br
2/oGb4hKoD8fmVv6WLMglseBL4Yl0klS2kHisAkVV1QL+FMM4KPKaYCr4xYCFXWjA0nL76VyS2SH
jgerUHavdHeGYANgAwJ42lcomtIwjFRQwYE3pFDoHQEj3EgH9p0N3yF774FaBn0I7jCiQyWZfWX2
MBTmZcjgkOHvxoVyRQRcy5VjQHQ4eDVAIXvvlAFcCx+OUX7+xrcW9KO5nkVMBhbQXMthrhuF0+N9
YVA6GkRa8+Jpr6jSGb3B6qRO2dVmbacv1Q3mut0T1ECAnSrlQLDHymTfuFL4zo3WqrQClVzF1wEX
kH9T6AYDyq+Jcm4UWq2+9BpA4kpl+fJ55eWn2PLo5WfhFTSBMBumGwu1H51O4w1WyfeFQqm9TFuV
6imdJRxhWr0NtysjLiwwbhZT4dFCJPBtA54MGjKksA8Je5QB+jT8ChAc1as+Kaw8cMwV6AGzQOms
7PelhP/WLrq7iJBMDg3i6TsDdaQlu8jOFIs7arQaa+e1jbtUyuJmcdRvgpGncgxCGwQaSFv4SnLf
cbOpfW3EF6awkQ7ErrUgcymNagn3ILM9gT2QgOEh01fKiuJ3JlMnHfGDi16MnqZIp3ciZA2Ql9dr
a37hs992/91cCK0XB1QPjd3xm3gbL2hsoQpU/sJ17LMFHGEPXgWkwwaLOQML/1W8rnz7pWG5P89T
OD/mdTl9+1JNTsPPqOYIav4U6iF2qzY41kCDAfCoXFts0w8/WN7cLI6GSY2KnwCs0YhT+7fLnJvi
GKEPGMtHrlGxt9BukGEJz/qqdFl5yaUxZxEUOm8VVMMwt8NR2uNSnlS6/6utlR5KEyiyycxHiYgY
CaeB3wbBShF7adBZEOsIgNz7igN2rP+guKsUwEswHNaWy5TbPZrGWc5XE2EklC2mkaNkmH/QW++U
69GWPZNvJYLF9fnMLa2OWSzq+66EmBqPDTrEAi7koCwVPvmWw+QMHuQe+F0A8cMlZGW4pXzrxvG7
2wSuwKGiF2K84io0crBrdu4VUv17SIAAGXQpzcoZ7cACAeqnMmHLbNM6WlZq/eIjb3/+yksZJjvN
xd0zwMp2HIkGi6X74VR3i4sh8xYeJpqdAeZV/sPY+anc+Uf+9D8OOAtQsGOOechtIqXdSd+Se4FC
FQbioQ8G2ajf9Ct9DhqImyr8L8/NVer9+bBLtcUbb/3uPeHfHI+BiBW0b8/ZqZ7muHqJ952aWOOP
ZHvn1GixsDaZBl9HHjfTYp+/ZObz0Rc2Bzv9+d3gtUuxjRuzAB2SvtK1J7+4NhW3sjmW7vXsLMYU
nVTUfYZlxBu0De96DTLL8lT4h/6H4n9+fpLmqI3alCPmK2cZu1AMYWcxJk7hnN72eCPMpeOHDgsQ
JdiDuNt7G/qQfBTgZ1k4vPfkq/sKI2RRSfNrYHGnrjNbqKSJgHTKKPfxSrDtf5hrDCMQW/yCNWL3
ytf4Dv4xWVniS5M/i0xZOHr9IOBRAUDRokuwcpYsZO836N3dNyWguCc1FX6Wh2BErsfCR1+fvHcS
mpHQthiM5ytnqZV6+wB3w3hCmhDdLfJ9Byd6R1mMTkMb2wI919XSC/wB+Au3Ffes7L3wKrwJpvqZ
vwN8FpeEbaYT6K+GK22Lpav37SZz9zCjRPhsUWGlDRoAwlhfoB4qsc4ZkBhQfzNKtfe1QC9Wds0C
eIi7dU/uhiOGoBL7HMMJcqAFuHiMuq9DCU3n1UMuM0qrIYlRebtVMRVbb2VtL6VQt6rl3bDxULEE
3A+Rj9vTRYOWaThPgAO481s52EindtMY1IZ+py/ENjhApvJYflcb/yM/4kKGCgCvc3AXeavtZFvu
e83dsN7KVp9i5INj8HbBvXsytmr5Og1qHIP1WyzijgzYDw24XUiS6Iz5K6Pc7tyPhpmFq0YqOS8k
KcqJeUDkYASowCFkWxGBFgnfLuiGAqxNyB6qfdBnIgotBF5brFEbyd7L9lzThEYDYilOWWRjkgEW
KwDEdfQFh0XZh12zGEPfut6BvF2HLzm6X5D+PxIAMzGRqIz+FwsRJM5TJoV7t08btYCsLMVB3whm
lex7C03LVLRckv6M0YSNW5AAzNC7SgJYoXg27tJDQCC8lJTt8uQ17SjDj3hYCsEaRKJtSJEYYfwa
FfsISuYMifs9dGIItkWZGY4bz7ftjHD1nzL7bW3dfamc90mq6Spca75ZEM5ylfgC6b481zbdGMk3
6cI9V8tWQtHivpxF4wTKViRLjEhria++VGOi1wBzAae8lONK69MD35vVNgZnGzXrwmqIGD7YAKDk
crgmBrJwq7rdNO9emKxLAc5BeISmpJU+wpmgQ14L8qypvjKlCwGXmeWAfZclMXwEp5JEqw5aZIbI
ACH3+EVorPUdnqZbaWzQG+ICrN/KmAtnBzPLCMHE9cvUa5DVGoNW7foNtQnPng3RO5vXawNckWGT
roX6hSR3TnSK/bgbcwHUhI4eLtzgWozXX4YxgCAGp0rhVIAId4XPGpQIVdGB0SZXdor5NYgjSN2M
mU8kaFzc6vKDBTg04FEuB33l+VQs9GzYefuDB1c7ziFR54SiBYkGjv6hUyVINfhngcNPQnc1hvcL
6DRyVIC+wdr0CHF4K/ehGQetG5tAOS1RI9gUoMLOQQsBog1ZB1XWEbYcghLRagFAVFMMkIlzgPUI
63eW+Uww7WhTFfnb89e4OQA8iG1zdY4khWIj5PtQZ0SOtGXeBZM5t/sQPUCVST74zBHQHFRcH0Ye
0LHRmjOQxZSeEMr4Aj8VoPIkKHWu7NspQXv0LMKfaWGR1mHUuFhd4vBZipcGQjXP33Jhq9wuHHeb
MRCzLOzdHBeLQXEpu0TnkkqvLWdVElyFMi0ptecDTbeER28wOymSEHVCuFijrRGAquPDhYQhtFDY
1ENsxP626n+ej7MUT2+4prs3GmsCnm0Z9gaaNfvss7C7FzDWtfhTfBuv7Ue08kVuUmaPXmgWSQEk
r4qEw8yxRrUrHZigK7EqqqMiIdvgAafBzaiVeZnc5C+xiSLJ61rasdS7n6urteiIJvCtQHw7MKzS
AiuNorD3Ae1qs7dhAPQpwq+GXYfxL327WTylygB+l9Ordgqxx01Xg4OH6esxKm+DnhuB+i4ongI9
hZW8amm8WSyFpOjQQekBjSHUHCX5UsuFs0YtW+o63Wqrd+uDFYmGi0n8eA2QCuTnwB4JzR7MlbVW
zLQnHyyMOW3Hz1oKdC0swDj+YLpf3LGwuonivVI+Wcp1b0f73QsEbFZ33nTStHpm92a5T+zCDlXI
hO7aTbuBJ5za7UUTHC0bYr/dJixWzrjbWfbozaYT/W5kONl2dcggIuKrvMV6CzkMGuqsBoRtKM4c
cxMKvVN72CQgz4J6VaxVuey9ex2cvLRhwyBAq0WNTu4Qq6SgwPxrzxxWtv1CVnHbK3fPJnRhkbsd
Zr0AZl3nFaR9vwK465zAXttIR1ptt62RqGW9skaXMqk5b6cocwj6Q2rCya6jE30wah2gMS5sIdhz
BkZFstDi43e1Ebwna3nNwlX6FvLu3nHAfQN6tBiy0NxjZE5fOwC+CryN/zGo3biQdyMUEd1HLo0R
YguFx+5YW4nNvAISpEYOCMJmbkJzReHs+DNFjYA0hMtaOXpxX86CjBAIXVdMaSEHUe/skhmQWZws
4jZ9aPsbf+ViunCQ3ka/e0EyGlxCKlDciWD6OMCrLe7M5ytwqdAxNwYOR4KuwwBpTxar4bs3KtGJ
oZRy7zLvCYx8GjnM1KbV3FHhYKVWnj32JFFH3FSg09NdaNPdpPGu2YNl2UBG/0jVxshq3k/1G5Ll
UqgGLuQrFTtEycbkYGFQnp8/99LEz92FWc/1hmGKtoWGSpcMiXGdtoD3NcTT/zjCLHtJQvi+wgJv
Kmp9u4nKMjkkzAvII6stpKqrBmCS6yo1eWljzikCcdHFkQhfTCcDj1Vr34Q9rnKn2kr1yBqP/hUS
OjuASfPPbGVfLhxX5Cy1GTjImPJkONU6CptKZU6D5E//e7UOupDtz/lJLNGO1IBTBZIDWFKvPtrM
+ZZUEdTkXytfaOHMmvOQQhciySyByN5Sao6tHmoVpOxj3khxb85RKZQc2GMUKCHYOJ119lAOEdqk
ZrmyLZfGp/88WSabA7KgPPSicDH4ic//x9mXLLeKdN0+ERE0STelFaiXZbmZELaPD5BAQtLD0/9L
vt/ApTLWjZpWnBImydy5m9X0IWSM+3ujlYW7QbwJLVIsTknFBXEz78d99NYHQ2nnB+1xOMXhAOcA
f8zgZgfTTFt7/31BF9Jq8SaDibQY+sow1t30nW2iM4RUMCwDqDaVh3schZ8LTnLLnKAQR0iECkuG
sv09Xyfkzi3/82LBEu2fn8KY1LqAsr+0iYbZavvG6gUYvlnm/5ymIJnysyX0whyBmDfRoBLNyqxG
AxoUKdrA7GwcY3RvNuaxt6ONFAo+vAH2wjm6h3T9OeQT8/qi30J+08VyOmWmuIHMktOMR65wZ9Dc
VtulCaQTnBnjfAmcz115TtQz646/b4GftzT5oqR+e6wkz32qXtcR6KZHHJgtv1v/L2CE4ez9z1cS
DFUuxghLGO+mCz2UFwXjSbjUzG/Z/l4ZvxBHyS1jIK9NiQJaDzhTQFzw29f68xhkoQwhJ472Mfwl
kzXf4/40Ypi43dl9P8dSYt4EAoiRzJ0oYtXaAHOX8lHy4eLwDvGo//ZRbiLBFPV0FAfkN7qJFhvU
4sDXIe+dfufnvzKxf2fIxLw5943QN6OWTdeB6lRbEqyHBnuGrsfatOb5FEHoE5qiTtfeGVgsAAXI
Lea+VGfOMyixbHRhK72rWzj3dPD9DJJjVGAijy7oBtDEO09biDi3oPupZXovNriHruUfIGV3EqeF
g3ILqDfEsaklIUJ01hpIdl0ESIyqFxXeQuYdTP1X4++Hz3KLqYcGY20OmY7rJayAV1HBcUtDOIse
YNDkS6F6ZA7cQIAlK63KFsF20bzUSQAwA7L/YqyhBWbpwT382ldv5ae/5iZfwJTJGEx6nRoAR8Y8
MZR9OMsH0bladxuMZGw0trw2THbaCnqZK8FB/ucQIKfUl99PwUKIv/rVfY+IcGKCg9aACrKeDhrI
NikmjZMr4Ez8/vsLh9i4aY1UA21SLpRowVjKRthBJMUSDtHp9x9f0GUht2h4aGO3uEDw63P+mm6S
dj1Gvv7a80skOwm6/IDqwOr+3lhtodkCXf1/LhZ81IUa8skoicDzmV3jSGll1VIwJzZmkCnSy8xw
RHCo7PyS3JvULgUS4yaQCK0mZs11asqH9zcFSsdwlNU8HsCDXAbfd9XVT9Eryvvf13SB9AfltX++
ZCvokVLqeEm6mYF9hPJjedI9yBA59XrwRqs6YyiKzpZ2GP/GL+Nbum+gSnNpDr8//6v58sORuAWc
j/GoU2hGg3nhiZfu0u3iUNlhVOmobrmhITquHxoAZewkOvl/ywrJLdRca0xT0699lCugTV2Xoe5l
x2qdYkTZ2sKLuG6PrR+5v7/hAqqA3GLIZfhhGVWP4Cl5l95DLr9tz9ynp3Srvo+bKCg3yaoMADfE
7MePbbr7/2BmXTfNT6t7c97NZlBmkuImB0NrJfXonQczC2CZMEOdFS5VkE/i03/K5OFR8c+dJEVM
NqUc2RYkCeFY2j9E+ctoXuSn39dx4bLQ5X/+fMW7CP572CjRACVEWMRC1eMEzh2MGX5/wFJ0vgWN
Q2MKCmm1ig/lkMc5kB/FzCr86KA8XbNTdJCAUJ+AHgfXDucipNeP5b8ylA7/kyZczJAXEtZbHLmg
aryHaQHZyITCdZfF27Lp71yFC10KyOT9cwELKO4TVcXrXfW1aRWwsyh7qIlIoJhQ9PV64zHiB41f
BubMYNNVLj8Zk834U8kvBnQrWfFs0GDUwy7iGE3CQbC32Bz26HegmlI3PTyTSTD6g2nFwkrGDFEv
1hAaTUBY5P2dXbZww9ziz0uNpah/kGfN+zZ+VFqYvsPqyIOqs0DvbISlJPsWZ65VwqBIaSptxEty
VlYtmmAjymIr3yIvsH/fbUtJ9i3gvGy0Tm+6Fkl2px87BYLOyaOMcb26Kkwb5osErqrZkLgYaLw0
aXHqVIhPCYcGmqiaWu4r8961+gX7/CFI3GLMO2aoSXtt/YnZWoXcqiB6fXnm3YlPey2SLSEZbf2J
7GUwvFIKqTW/nmav3GmVrwDAkEAGa24cll+FauBbMQFCKq7oviCfFc09SPVRit8EYHr0TAN62qKV
ALQmPEErnRJYpALq2DomXiu3Y+Jq8qcIDivE5S2Sww8GfbMhtRQSsnRb89HpYgdsB1cGydVoNyJ5
/f17/Fy3k1swe97MplpVmByLdv2ghZ99yMLep/7vv75wsLWb2DiRCWJbUY04rH6I7UsU3znUC/mc
dhMUoSQY8yLGp5uLPRrxZQK7Lbhz35WoWrg/bjHgs0bhsEZQbg40UCOneOxDJZRcZOwjErvf12Yp
49GuD/9WL3djTgW9R5Ow96B5YmVWFUirIqBe5KFbZx7yO0duoYq5BXVrJemkmmRYLAUklfxFrxOr
74Lf32JhKkhukdtmGTcidhE2EMq/vdRZmAoQpFHFqg6ASlqjfe5ix9crdgFuOWwvtZ+d76KuFsLi
LaRbNmrYl5YJWp9WXtjI4sgFTpmbFDz+62DCtFN/dhMXsGLzRb9TTCz1c24B2mVGYRupYlfnAWxL
/cbvN/ScrgvXcFTf8CDFY3xMG/0/7hP1pnqaJrilxwxHdAjHvRFmW0CKyEE4wW3JFp/Mw3T6/VMu
HNZbPHZSlz0tDGx6AvsGBZApqp5//+WloK/exIGxbVoFuvdIMbpumykNOqkJ8C/RXlegJqaOcGfW
7TJ6HEXN5fBYEyPFUQUwSwro2MMgsCKKS/q/d/6a61N/CPzqTfSIoLmqzhT1VOsMbnPqtsX2s8Vi
yo6x6rfJnXR7aWvelFFZwquykfHZajhDiHJvN2Pp9nxeF2Pm1KQIWDPeOYRLFaJ6E0oGIsrX8fxV
iYCEIKmEwP1YG8EvQdFS7zxkAR7y/2xXvsUrGd7Gpn5F2LEARgP+9SGxm23lF+IAceiDLVSvQaP3
44fcp4/6QQgSWCuhpDDv/AULgxtyC8gGAghAh+trArMBXhq3UwAOwEa178Vk8+edQa5J+LdXnAza
i7WE7hIE3GG7G4sraJw3ngSaTxt2yZ1bcamJdQu4rmco5uojVlJYwUv265OBUxOCzgbtkcnJ9vdw
U0vvcxM6ZmHOTUVGcG4bF7iNCmoCaZAe6uM9mM5CdXKLr1ajqIgzHQ/QwsZCdnwct/eA4Us/fRMz
2j7rVFripxX9USGXPvKUDIzyfZXc6VcvHFByEwa4one6MOIBk+R3pwiaKiYQWRwMNluL7ty9S3X+
LRR6nBkVUF9h8QsXwnrwsUlyGyL8cwjHNZgBSigw4IEFVn4MfxKX/5VNB2rIqQlZKO/3eLfU6/iq
jL7tallVlHmQ8DdkmMQSeKzt9XwD2KMOvTv46YkXwymFS5kODgWfrnkuppUGRYFia3g9xu2ofaqt
sIH41J/f/6ClcHWLlZ6iNC6qAX/Q/NA7wrrcyW569CVfVS3wKe40IJaW/hYiXSeakIoDSqZ2elLL
oJ7WYgmJaegJztorh/c86VZpAj9vMJswv0zksDRWk7DWx7P4xgYrze5hJRdoCOQWNi0wXY9lEz0C
dZDhgVt76UsKB19T11a96qXKsKXKNlWOE7U0JBX0AnW/QgrEFqXEthDBwFxHLLmzJxcO1i1SuqvK
xIw4/hhhYnB1Bt1Jhsy5Dl4npDiTO6CdhQxduYk8qFbh1ZogxFX6ap4x7lJP8LrFrff7Frr+zA9X
+C2GuIPZdyRVeAfWgY0kcUuAOm6i3pugLWQIX3ou304M473QmteLBsRnv9rMVr9Wdr0NlrMLmAva
H7+/xUJ4vgUGC5DEbwsDj+m97g3K0taVniBu7g20lnLzW1gwsKM9ka7FnQxBrkP8MNn5Pgs1R38u
3von+VmH3AzkneKtBCskW4L5sxNDYeXecGhpD9xkJakEQ+6uv74eYCHZGECW3UwKp6J3xjMLAfxf
oGCqCEOSXl8PjHy+QzpgGxg93zkmS0nrLRy2mWNBawWk+XC/hhHAcGGe8QDpd9cYrM6Zw9bWzxNa
mOoxX/2+HxYEFYh8PbLf9l03J3NZXutlOMYaCAwraVUKVg72KbVGzGjkVU0dDf5ZfnYQrsFyuvPk
BYwd+WoOfnuyzFoRTu948vgBvl1eOxLAXJgWu3DA2ucerL0uUMXAm5rb7JxB5gqpl3svTVlg8pCv
lPPb0800NqcMyhUYV8WvJb7m7BE7QoB8iFeRM71k/rTttgCXOiDvsJNwnGsLKthbuta8ctXZQPwl
n3e+wTU//yG03MJp48Qkiawgcg02c5jXr+dj4yk2DMfDe6Ivi9/5Gne+vW8tEZi0q8DuFTvzmfVY
Tbvf4CheIofbkEveRJ7qEg8kYxXopzvHZSFm3oJoZTY3Ih1nZWOk8l+hBWjPmCA1XLGP31du4bh/
ba1vLzWh45+UGhbO3CcgYzabe1DHpQTm61r99svZAB1YSlCwsY38hiY4TsZT+6F46JdVm/7At+kj
tqib+uWh3Mj1Cg7zeai+yJvpztItZSxfOca3v0DnUAn+AgTX0Dh4g1owbCvAPmgEC64y9vhpWEl8
ryG/1F+4xdNOzcyTGj710KoBrYr2dgXU/R/xAJfBOZzR5/qAUnbzNIRDqN3tyy5U/19R8NsbjroA
G67rlmyfiwsHjQPp6IfmKE4UtK64zry7tNpr+P/hgH299rcn9ZUizXwE4qE7CRBJsXR/xM3Kthxh
7k7tvfQyN9lHZ0y9NKctZrFGAY9seZjtJuP1nWt7qQ69RcIaXIMan4T9GL9BI0pwexsabrH9KN1D
bSyF46+e4bc1gtvLlHQdFzf6Q3zC+JWeh7/kAigPbArSFNRrcAmlwxSy7eDAeW5y2PauZ861/vnp
+9zURRmh/8NDzSgCwtqb9X3hmy6DEEHm6dStHX7nWC1EjK9BxLe3bKSR5jPpAFRCM3wWG2vSdkYn
WQK7J6awkGHdol91qtfxJF9H55EH0e5agH0m9G0LQHkEZteQhaR3qsmlTXGLhp1gJjS3OsKfPjyM
qRPVb51ObB0C+F38IjwL43N6T9t0IfH5F4A1MtWcxACwstRRwDStgrb4AyvNUffG5p5x3sLHEW9y
EVJIBmwiubKJpER602hV2PlIoQVUD0kHL1ezt36/N5bi3S1+tU/kKJaqbt4kNh2Ax80oHE6e88jp
gCUsHEh/w2rR1WBXX7KAzE7fv7A6cZR7p23pOr7Fs+qG0eQ67edNH4VDue4mmFND14W5IoiCEP2N
alAkfR6mY1BEwfSBsN/Fn0W+qQrxzvb5agj8cOpuMa9RqxcmdPkhV1ufwRO0pIo6w/wi6m6ibOjo
zhEU2Ix511W7rH2deISkgdhS+VykXgTT0T7nj8PIbCKCucmZXU36ieYrBcrM5giD9467hcLtIlqh
0wHx1hwlma9BbFgq1nJVuQV9GzCJYjIkAkVXTs+N/mfqvP/4iW8SnlRUUj5mWGFhHYXyX3YGuiLU
7cmD3+tKOpZneM4/0Mc7T1s49eJNBEvNgUmsh/dHZ8crEWKog4u5rxdfxbOgXpe8odcLiW+oWlvO
749cUA0it4jbUooMCQZUkEkG+1s+Nw06SYzt5Rgyhfljo4GjER8IjKb5fGZU9RMN7HQGg+iUbTR9
3nN+hiwJjApwBCBIrGluDEtkTKwLOtoQ2OwmpyKl1UsMjggj3G9d0u2mVrtzBr+GQT9tv5tazdCz
dtaVAR5AUQu5CYxTZuLN6iqjOjoRZwPUl6bBuUSLppMnX07+ZMKuKus/EAe34vxjzt66UvKn+NPI
n5iEhlYwEMGqyaqlTwLdd1AHh2a0+RBlfoaufgolC5UO6wKnXIO2dwPkVJQ7XHrSMMgRVbYnJdyq
BUsQj0ryCZUTu0ogLJcIsPt9Hut82wt+broNjDIm/BwUcUyFbXXTsPXa1UDhHco7I9KFQZ1yCzwW
Up1nrQoxZBG9AMkRTtKKOWjYXniQALAm3Blq/hzVlVscMtUmreMqmTYGkOgEQtRWDBuMuAQ1ezqb
/cudnXqN3//+0sotGjnFhsoHFbrYvTNs4Ztietnf2gd4U13JPu7exsJ8cJYMu/PpRn/uJReOVqpu
yXY5VBbsutG89E7C1fqoWcEmt2vQzISORr9roRhi3NmQC5cCrOr+WSJ1kgTX5gQHCgE5Y++QYl+T
/eyKVymi7FmHCTKI8CCZ2BJ17hUaC3wv5RbCrEZaK8YjFdESrgCUb45kxnABXD9tnz5VsCKt9rN0
HqqPrvHEI4/sybBG45lIo9W05ZMMbiKoXx9dNDsKplZi6vXDdprsJHcKNP3ULU20OxX7Qkmi3EKi
qQw+tKAgRZSakMezZ1KsCdQJIbMguU38YoK1D6R0/SLyey2RpR16E8Xnqq3GTMQjocd3yr040FbN
4V55ulDlKbdIaDqxJmNXfH8PZoKP6lveqRVWOOjfyRltcojgQ0FyPa3Vs3lkf/tTndvzQYL0uF+u
7025FrrGinltC3zLSSdNMcu8uR72oxbSF3gN+XQrBZKThf063xdbdD4EaL8Vfwj+lN/PpCp/jbB+
OpU38bcxCGAdrQwTgoKeiWgexem5ErJ31nfHUtFaHaiQRLKkDKiiGRoFUvesSKdUjcM6bZy6YduS
x46MKMiOU3QwUq+sj335QFX46LHM5hg7wDrRUuD6FI/jIYK2c1pMf5KoC9sYXr9qsTJKTOdpBfcf
CuFlGQLcWYMEqEaxaUZ2wWFDmdbrOWrRhRncOI/dAQqfeeIqETiyYnsSJHOyalOD/EjpmbLk8JE4
8A+wDDlgxSbv+HYwHzhYkooYANPmtsxIwHnbS5HbjoYtyG+48pw2GrzOKN+6NBDV3pbwuqrxQil8
qq+eEyJs49+Lcs7sPH+ZzMpm+t+4MVfG2NjZLHMH103WetX4JBae0KKnXho1tfMYsghZn8K5/ZCQ
vIApcrWLiwRimtMAnFM6VN7cZm7bjSGSJaMOYJcVwqr3NYrzNXw7n3qaO2bGHtVk9CtCXhIzt8em
eE/GYd+OSSCZfldB97Rl4qptTQtMAbmhmyqtIaREcAonmTIoKJEUpr5NqSJwKZrLZvg5QOJKfsky
v5BDGv8pm84hUAASDWIl1ED0ZZbeg+NKelA5ukpsj3zQXhtD2Zm1Sf1a77TC1QuNfvSFzN+7Eiby
KTIuuHuZI1YQalowdRJG5sRwVwyEGI4eBW90C6s4WX2t41/2suZOpLdUBcELDHmXmZC4FurnRKvj
Z7VkT7R4bfO236iZ6kuj6pR9ZqxyMr1KzZSvSkVtnpMEmtQmYX/nkvvz0EBf0qXtQ5Tsh+6x1vZJ
0tgCrDQqb4ISBe9X8BJARq+z5JDUdhaZrhL7Gczho3BiBSwiClgsGmaHCU1QJzBsPWZ8AkfrD2zi
5fSggIebrGkcwN+9rcKx3jdIhZMsspWuciLIPY0WNPOSwRJbB9q02LoJ4rDmFII/Qqe6TTek24iT
3ZEjhMVzskIhCgE4Qzj14yZpAGnRfLW20cDWXTj5KnaUXcR5C4+NYgBKshadWrIiYVrnIt9GEA0p
MEeBFNrBmJOTCcPGCUyOstoN2UOFfas/TyIsxjhcPB9Uo9uU9WfBP0ecOVLDVER+q0ZsEqU/NW3i
Gxl5wrgO1CodJYkwOimhgPuJCWQ+OxtVup3gjEvVmZHDHJ3LQS4DnYl7iI3s81ra1nLtcrh8BVMb
P3WS4cUa+onzKZN2BRhh4/A6Z+UarzENmE0KEO5pLhGf7d5s15MYQ2vCDAclMoOWyQ/KRE7wtFXO
RjQ0qwJWuELiCMqYr1WKpgQOb1UwGDYxCFlhaxAMsGpoPVGrKkWb5E8KT+A0T88QKR0mfPME1rRc
90q+6+eZ24YuBrriFn3hjhmMVmqvGOennoPZDau33hSQi1pjvOte8knDohb7foCHrgA9qaRHqxze
9iWsYYQYg6zWFbBV1Dz1UJ6BbQkjneE8StSr9dkpVcUu9QYfSeSBxB0mu+KVJAXVl3LDBBZDv3QL
Q/UeXRURktEuXKOc6+8QuEKOG6bCJUA2fZqqpsfFplwpCdQ7TK164RU5VPIUbYr4Af7uHf9saW3B
ebid/IyfDXx1LUW3qHUA2MfpKLTS1jvRbpS1JqxSg0UO63YzJFyNlG+EJA8KNPtjMSvsOjXPEcyF
nR63oSJoD3LbwC9AyEIs8ODzfIvOkxm7kKGsNzoi215E61o/9C00TEH5SfKj2FtC/gp6sWE+wHFF
7N81M1ItAXCN19z0xWkF5xHQdKlmt7ktveP/5HNAW7uCIYlhSYMtAcqIgYBi9VDk19LdAP+iciPO
VlycSumQQvOKuS0KmJh7hrRuo6Mw/00KcNvYh1RA9wKeITrEarMufuzrZCXQPNCS/LGlHIK0WSn7
TREmGHTwpvCNPtE9BfQ11YQD8Kj5De6rTpEhdp/ZTVePdgYFXkiUqrjSVETBq5TjOlbOiOTpBDul
CZJFrypGCbG6NlFfETZAu0GvbFVdJeLc2qys8IS4bbec6em79FCn3qi6UQ6SnGbL1/Es8JaFr+i6
DxYVBLRH3Za01MLmceOG2EIJBEoKAk98GFTZmfXWEgxYKerbBgZFRowgOgfF33yGKAr4EqcKXhYZ
3BOCVsuufvbYqmx4IU23H1tYQ8CRAq2PyWX5BlZymQy5MjjZ9W4nhZXiConLFcyMoWrT4rmGaSdD
2kJOBqv2lma7BnK0GcqiAeTFLZsDJUMtST4VERR94kzljoqPxSxYJToBbahrrtRgxFI/QjrKV5tN
TJw4AaGOd0e13FW920Cyi6ARAGPUArZY7cN87AHwoe0JHEYW1XDOYy5MWQzd7VK4C5DHaUI8YqOn
gbPdyJ3dTiMMq51OfDXoHx3OHi3KGC/97AwECVBQS8QpAF4AmoUbhhSUpmLLsidJrlmf6/hRLUPl
Giosrd+WbI1pVFzstMmtIbaNDjWxSt2uKsS5F2F8KOZziaKFdE4fBTLIYJ3P2pUJ50/0+J7neI35
I8HhmJM3uG95hmxuTI1vkeXBt3dAJ1+XWrfjBeIQnU7VpAYxvmgVi3uCKjSv0nZDYXfE6hrjKIzn
bMJn15zHkEK1w43FBlfMlO01A30jKXGppr0Zr0ntpmzGpqW2osmruMnXkKIK++vio6NrDJnXwSGU
z7DSKL0egb7Ct0Dnph3HEIIXtsQ7h027HFP6nuuHurXNNsyT1pFH7k9dz2xe842KPoAGJ22i8D1v
N7LwECn5upHfYCDNpgi09rY/KKlwAOXE5hAIhcrkudPRUxJCTYD9KYfE5DhIFhltatDtMHIF4Ylp
8Ogs63Un66VtzhMyK2klx8+djpZRR3QkVWKDZA9JWSLr3lSMxfvc48KnuuLQwgN4GWLIZumTWPMm
0kGFqXG6WbE6dP/RtBS3eoXzmwW4BHQC9nU5h2QyPJmhrJQ1P+HDfhyeMS+2OGlsEdqBdTE4MjwY
p5LYiboxcxW4bDatzZnDnhhaHLjYUu2hGhoPjET4R8JNFr0AUyhgnywmzyzSfSF6E9EyQLfNms3Q
1I9wOfXNWIbx6XUzgwgUMWIZx7r21SIKK9P4Oymx4vRUOBQsiCrxTaLwr0rxqdWe+3I1YMXQmX9s
MXaafeMBQHJVNSxTXwPwzZGFzPXrNI2+WUMfqb8U5qssXtr5QiakdW6VH2f4rUitN8G4A/ruUZBA
sxKpgC1r9DTIymcPYpQtwggFum8dUGnFnqfVtuxN2VKYEGgVdqxQr/Tek0tfLOgH0bmbmC0kdK9j
xXKGeTzMWWumuUOuUQu08xE+U/Gas2LYDFoDM0HWJkEyjWEPwW0LLNhTX0pbrZ2SlSL2LyXu8BVI
i6Zf1m/STF1Gzc9xhMdqSe1eu1AN6Tsg++izpwdYu8OUUyreM4rCpC9gGjhAKqXnTpMDvjV1IbLZ
gEfCmkl0lVSRD5vRC+T71oQI/jQgxelZ+lcxIakcw6NPham9bryKk44kDdtOgws7oiVQEiXb4XJe
K0AXN/Vmpq+p+SKqCBU7PTMTK8OBZz1MPWFRkLkVmkyN2rgCRyjpR+jTYNy9buYR9s6gYlmp2SWb
sTVWdaTsK73eqBi6xVWxnkcTcl0oBurIy2PqlBLD8lXiirQlBuXztBnjwkvn1FanJ5For9WIMk1i
60LCgULHlaqftHlJkCG1RQU7dTABXK6q7tw1ezltbVHxEvm9wazXUNiDIJ0qqI7UwyM8UTcFyQ9j
G4NpYOCXYJS06/AEuZmg9p5PSNqUp6YuXybFXJVNdmHJcJHRnxnlA+82I0s+4XsBz1A4xsFbrJ8i
3IuY3xQCdGmsqDrHcBSVsAMfWniJ4CxkblbtEGHL0pWbdYYhtORNpl/kDybKAeQa17NLqrA15ZXE
4PmG258P2CVwED/rHQ94irDLVWcSgAyV3gbxrE1OR8EcItKnnHfP6vAHm9BBPYb4YUdF4dYJdaJs
dCL+oemwG1c+y96ddb6ZkMg1Q7qRFNES2k/NECwJrtTsUTGOReoUOhTJ0eouod8wopeqsBdFpQcz
kuDpJGTBBDoJ1ybEOIxQh9KRtec5ycPJKB95CvRAU6xk0S5ECFqDRJOrjm6GOvJE5YPGDmJrm70S
HYtkp6BhUKxct6pSl6TnCLRU9pwojgHlC1HYGOKqeMeAsVbtGJLh7GVQnlUjQJYwj37WoJMhhekA
86QmCXXTUzluapQpa3XsDvNgbGMoTYBvJDbMETDubVuktBBM7TW7hwxUm0EzFTlR+2ec4YkFdzPl
OZp8CrOGGjzrtIhdme4If9NAXzJ6CkNJlHa9J2rbDJ1biGDCp63NPK6HWrlD9Kxxw/R0o0CXTjzK
EJYccX6q1jFEOD3B45EYjmm8xtCiqeGMLQcqZpDR2/SYAJjAr/rDhezp82UEpa/J7RZNJ7iMSEGF
A8V3keKp0dYwYVBko9KpkPG1gtPpu1YpEIvWeQu129ncGciCScZdCUJKaAh3deZIWQfnIoRsZNlN
EQcxKi7FzNwY1YKc4ViLmKmdJoamb+tUU7yFQpzftKgoxjYU2sQzJWhmptdGQgqTKO7G7WcEN9Y0
nzzel4hxpZXWfh/7tZpDCfKxJhCn8QvJ1fMIL1GvaR47JVWQG6eOJo77odQDNca8nSh/xBgqTkW9
wtV+EAbiCbkXQWFxfI7A36hZHkyiq2hhWfzVEXpGhrLDldAujWggA1lpGeA7Y5ITdPxVJ0EPcH05
vTXVgYD1wSzMl1o4/SAC5Bay76x388lin3B6sHipXYomkJNdKzzD3dsXBvi9GWDXQ4UNq2+0Dvxv
DXMr5ciMorWJq7YvQVKjVYk+Wammf67SkKiWdb07JuUwvKhcHF9IxBu0Ko2OhIJQesow+pS1LvoT
3E6SzNPgDh21qHxlcKVp+dfAWYtZDUH2gYR5PYZDnPqyCesIbT7MkgzGVOa1Ux8wqf4za1q6RQp8
NsWYrQA1sSF1dG6V6sSL4W8co3Aj0CGIokT324SdKgP8qcgwT+JkataoJahepgjuv8KxlCe7gR01
3ssRp+7dyPvEjyPpr2BIbtlFf6bhlPHd3NjVq8I/MCPsQP1AzdM5Sm7nHxqUuWhfu1N3TeD0dl0+
CTJ8cCDjBm03w78OWwxUZGRbpSD4uboAtyxHGqyJudLoteVbmeKvt4h0Jo2VV3ZCrvSEACeWlG6a
h4bkqU1sR7UHUzm0GKbiGfqUSAQZIL9OK64ldOwqDjP4AH4DpnkoSkhD/tXepT25KC/C5MHcW/Kl
zpE0p2q8PH3o6LZTGxuTY/XQ4rJWYwfNCjBZGxVCgn5W7mr81xyvN6LbZjX5tqMBg/RmbzPqcyhe
mnuF+hrMswEqZrrL4eOGKjgOBSQ65aMGNabo1HPZ7Qqrzz5SzYuAOpcCslWARCxnyBS+6zSz8ggj
zwsHa61ZUWVdFFVANR8m8KC6Du170jlyGkT0U0jeovkctx99NgeV5NWQcaoclH4MbcK4hkiwBSff
hrtmtS/1GeEUcLYYPbAsRCI3V6VHjTezp7tchaawhn+G46HC6KCCzzBh9kixNbIge1CqGBXoiVMX
d8lEHZlBO4omW6CJfd4kG2JstL1abaCYaUCBBrCZyjE/hJ6jynZj/VKgM8H2TR9IMxzhM4zqobfF
NdTh65qGSBME8N1F+ByAVGk+FmZQqc+JBAJiPpw08qFDoJeiwfR/JJ3ZcqNIFoafiAh2kluBAEnW
ZtmWXTeEV/Z95+nnU89VT0xXdZUlyDznXympnzjMyne9pRNTMrd681SUbiz/dCpxv+WXjX6u+KvH
iwH7r+Etr7YkZCoGAMdRLT7Amfr4HNa7xriV2bE1niqSQpGAFySFIm6SpS2X3tLuFHXHQLBWP2W4
zektzwvXArTrt8ShblSwqnTuHzZEEuHj0XTjP66kkIrGWX8tO51j1hskgBa6m4cj40iNy+ybGc9t
6kAhy+xeVBvxxaXSvVW/RuNFzUtu7nTyR+m5p1anx9lBpHGv2eM5LKorza8brebDpKhefrZDn+LP
WLzys1jVtbzp8Vs0n8kaltbXVmOyiRMnTcpT3bPHs1SbcYGUafBNmR9uPYb3UlqxTNOYZOx0Qtay
GuTmkNu5b5UpbzzZerarxBdpr5MhXZIc/lQ01ZvJLZkzhKkxy2z+ZlSXaNlUxTXseeSPJutMqfMN
IAmUdeKf6StdnEhcluxmrytj3xFmfWzPyNU2lvW0VJdSe23Ck8FAW8GC5Z4WuqMaFPkhwWc9aICH
mQdulZa77rniHCScuVN5ZNlrbnXpWea/Yd0XEhiv3/zrsmDC+Gt9alTkyFya2Abnf/xcVuxPMp2O
ynepB4Cbm7zaG4lHegkVJLblDb+8ZZK97fUABnRiAlkvifVal79D/mk23RW8HRWC1j3VvaNnfHfv
/F3L9GPW2k3TQhlaz4hFbb6+zpaDGCyirq5z8bEkp5Vojei9K6NNoV3T0C/Zx6ONZb/qswvsZp/S
FhxM87VyhzrLsTipRhYxQKCc/hPrrjQHE9lRFh9GRlnOEdNpO573p5R7fzBZ5xXOlFVygYYYKdpy
xwTEspzwPlI+xLMQzjiqNySzg3rZGNlsL+Suiz716nvK37vW0fEUkd5in8uqdIjoNcFKlENXgaOY
Z0QMY0mpkW+lF3anUuXaNPONpb0JxorQqVZHRhHbXRtCGAsuj7/MuGjVpcgdM/Ij7cewc9cwX7LI
ydNd3PqDHkBycA2PljNR51C/khuc5uR9ScelvHV0kNenIb3E3d0oAXAPnTRtRzwDaf5vtnea/MdE
10iRYzKlqMwx8SFbsbBlrjSjwXGahlaMTckzz/QiM49s4lbsplC/9VUEf8LPR8IJdbbGpvuZqoA3
pY7dtPVFGrQtw8tLR/NmF/2G5sEM9ysi2Ni1cn/8aVJGNaKPsOkb2/htpr94dtXujG+YWbBjwVNf
bBD3J436aMGKArgk8y4nXIG+CUoipbsmyt28fctMWuQLCI9DOjA0Wjup+1yF5ZjJviAosKsc2QpK
JM40bahcp751yuatrr6tv1pyV6mil1h+7yE2ec5ls3Tkgm+f/ig3Kl2LE6s4IiWRjJ8OuPVl0QXY
9qYgNL7lHM0pFO49CcMkLU4wAvPPrG/7A2nki4IECHjxhRvICol+UwPV/M7m9/ZScbHEQULgCWNa
+Gvm9wklMFBWzlGrO1ofumh0RpPxHNgR/GMzdbsFtaRhfUTasdOJmsm8KeZDml/V6cCTkDdghI6G
Ha9x7e4k90g7AXtdVb8ngA/WZZxdYpM09kjlTYLv1kGSpcZ0xxlIDDGGtbGa3yo8TcRK2zv9wwTP
iRmbg0WcK3q1ho0pyB14m6TKRfe4WZefBx74gezXkp/k+TojKWL1ryt/6bZ16smTU0lu2G27fkds
tZz8E+MuS0t3nmDC5OGqjeFmtYQfReTMd9dy5g1j/TRoNkCld07r52jctnXQTPv2taEElIT5P3bP
ECmkfo9QK4pteBsQlH9Yf0PmxopTySTUB6q9weUjpmDc9/AHw1bljv7V0r3yW+gk95PCF4X6doj+
if59Vq76i0YMgTpeu3dt8Sv+Rtp2XVagyucyUgJmEBrLHLb4MPm3arKjIdkiPMEorR1XMrgM2wKf
g589IDuO3nNkfCoJJ+W2Lw6A9bb6G0du3n0luQ/SSrO4mF8V6dC1bjYHoeyz8Jl/emY57Ueq/9TD
JyAvVdub9J/KSH3LSsFDVj80DVrlFyDv+Smcm11rHuGxN/nypHPrSgMorFdr4IMzFbOfAwkA4ir/
VdUzq0RuBnpUbZr5YFRc0zN7687KvhvlRzOeH/g/CUqcbGpx+Q9Yejxy+iZ9SuKA6BjbMaoAfgAV
lwwwFK9fZrqTabCWX3O+8onfvGKQzm7gzRu4Viu8yTd4k45Oa3P2m/nVyG8pz1Rck8JNxuv0rO/6
+lRrvrW44eyBliAIowyA9OoCdSO7DG8XwUB+K+8axeN5s+Z/A9dC9NQbWyt0hsgP69KlEraabmtM
5MHBbm5AxdP3EDVO9a7rN752uXNzIr5Nf2w9oOoJy8PXah7SkFoDqplJ+WsYaqSGb215M6BnkrdO
+l1bR+XBsRZ4j8OjiEB/6NgcOyocrd7aSuUOxQ9pD1a0TS9re9d08BWFm5Do/XdC1qQsYIqul+2I
Xkri+vdbHQkAndftF/W1tnHIDT/NglxxbGZXKnIEsVy9LwRntJez+nIKUTcvFUE2+LyaZuGBcEv0
8wEn5Z5sv8WfS8+mXsBNqc4YB4Z1UpD5qce+CWz1e+L/XHejtauzTSndw/q1/izVcB+mrzAnj6XH
HhDpt+Rjde/dUQfSb2fN0fJrax6Ukctcwbb8aof3OUYUUjl8CcxqCoP2argplBgnccfkbMKQjxt5
fIS9J25Woe3mn/bKRFW/6HNxmE2WNt2beLYybKgb6cXE7FD86pryUSl4b3OwvBkiA3dVq2rcHIel
dHuzPlr/v95pbKhogFqmyYlpaaqqT53+A5wr5tVq1HcJAGIjGcODw64Kp2th7bmGBMizUWSgRLTV
RN1LqzX7bol3alk55lAHbR3+yWn9zx7Fl6QmfgO1vMnMxNG7wMwyr5j0rSW2qjlysWzKyNPZZi8I
mRCQboTiVvGPGn+pqBHUQyh8VnDKBlttp9SHBwwXu7L5B2Vf/NiSFiQaadV49qpzcxuaaDssf8Oo
uShQOi4uMOdA578sa1tl1QZ/7pvYIffMG41tq3ir8EqoFmNI/mZzr0KdzGL4KPUty3jTObqYjllD
eHE/Hpael7gAE1Ox1wBSq8mpera7j8iQvXQiD63JvMjKrkAAXjY86rvU53F8LPYAtTMVuXX7mJNl
cvG5guZ23kYNx2u9HsHUwnX8UMQt0dJrFe5SfrVhSM+6dCOUs824JkiIv8TxkXtzWrzVZsZ6Mv6i
6XdCaR2BAGwY8ImgsFxFP0xIFzWaASLaAxyO2sfQCzPcP9CHBeC7v0xRUI77BSQWsgoqQYuudgl/
Ac+zM5TDagK5q9s64xRc99UCTLRbV9i4I7dwMjjC9PT5VhJU3W5Cc1th0AxpMfFHudtVy6n6sdBc
ZdZ4AVwGpRjHizTspee1f6LOAg/laH0YIuLTdXPVL6zAriO0Db8mUSnVWb3N2q7ICL3bUXK3yaht
5NQbB4+FW29fdPsZtQs5zMgJJPWm8ugzJ/MdTbo7R4eUKUNmQCCvRZBBBmEUESRFB9/ILwS87r5y
62OYAkvdLSQVUdc1/4xoAgsIvPPIWa4PTGvFNoMmDmeCurU46MZzkb7Z5nGZThksK0Cvsdd79HaA
u82jBHBuvHxIQPvficaBPbkx5DGiKAQbvo7LuVFu/Z/9kyfmZki2ZvhdzwBYSXKbzeFD4WZY+M1D
fK/qzxwlmD0dxv+K1afEgxTVelfC3tWPjnhqRoVR4iNjemSMzD3wO23e2IFNU1V4zjM/L2/2+NSO
Wyk/y3DLQ3aguV5o4r68N6CevzK7NrinX/9U4a8hnMxm6UernMkOn7tsnNbZNfi8Z4fIWdNZdAZX
p3xLJtqSlGIbJx91c5S/BL9myLZz8RNWbwNRqHp2YQWEhIQ90vXjWqVur3N/4hjslH1UdQe9hQMk
kQiKsZB368gmAXIM1OfxLvfMTkczf8tW6HTkLAPigLzzdD7e/E70zawvh4Y5TjVdu39alXPeOPNE
WrJP0IanH0LrUXGqb5fmY5bh+R1d+10ecgoUNfaW7UNDttIwbDz2m0xlsEBFkjsViB8jA0ofG6Nv
+tG9KKwmtdNrwbxutWf7MrZvzT21HZ4HQFDACiWC3JL+8vIfqWR14dkfJYOm8t4Cs0RpIJe2u5Sb
CIVs4WrWpo5lV70kJXS4+5jdPpbFC8MAJ5Asvhr6Vs+g51isYYrONtdBpfChT77e7+uBjcamNEM9
NMMXltwni7BsffUkaMz1KxxRS5Qv04f0SILpnyRUGm1Ni23vJRwa8m5mVapWEvKOkYYq9nHPwCqo
9TYcjmt0ypaPJnmP4q0t/5Oh6BL9bma2bzzN8nY24R4POQi8Df1D44WcmK+2In8NhXSIGm6akITE
NwG2L9XvZsox68Y0upMePn6SNR9nLrtGicpQPC0GEVcmXw5Cff13DvdFKvky/HUc7uSJDyi9DWPj
2UXmNxYcDsTdeq7R0kUQoAixx6c65JyIXJNXu66+0/iUgExHkdMiIonaQLSFs9DOxsIQt1+G9KIV
E+KgCU0+dk/ekMhieEf6WMZeupbMEODaJrdUY26tbNouBnqcPAJ40LJzn0+bWrGOA4w+wciSo6nX
IbpRMQnXHdkIpDbM26PVst5nz3FNIsCYGy0aKBATtQ4yk3IbwRZe5F7MrgjzDGLS30X9KRSf55Jl
HEhRmo5t9ZnbPBMJgAvTqYirkyJUpxRXqXMfH/V41ftzwR8Y5Z/816wUGaO45vpPWBMzfU9l5PkK
C7j6IlGzGxvevPbEHLHsMieHqMI5KopA+VMB7e3YAxlplhU5ZKjqbmnepZoP5VBzFK6flf3VRdHj
txx4/lNUMWbEmnDULebuxFH152mOUX4VH1zZQgFOtMzNiES7sLJ/nQmEms9k2tzBQbDpICCDGHiX
u6cy/uvg4Re23fFv1Tv3P6HKeTVOA9R6xI7WcCbKQrxXjERJ+z7m2V4TaLLidK/yF4+EdaAW81DM
ym0gk2Dal/pLmF10tIxR+CZ3U+eutnIe+jHctupj2qw+4jz1i4M0f9gK+DVCN2fgRxneEvtZVUdv
zvfdCk8VXssIREm79tG+UmEOnxUpMMR2tUPXHH/bahvDrpjWjnJXpl2j3CXSa6KOTNrfZvWlAzEl
/c7QoVs2aUvjZAnynhGlWjz3U39KC/U5J3h5Q31ZXOwNYhSLb71FLtEvMqxzAdO5fk4dF2ls38h/
5p2b2y9zTl4lG669Xg2vVEb4J5SPWlvtmoE3vB8MzjXre+hBSriBlUkSwZCJzzBe9vT0vUTDflZf
LWTFFRaCpLkbUnTtALVbFozEksZjArsPnCZkp0wgdjOGFs/Q5NirVePZMqPkpukIhJqImb5cq51u
R7fKovVGRzhafatRtlUNbSc1qBmL9b7KDwiIIyeSbXT/pzyGyUUIpYcPZSB7o26398KmSk8S416f
RrwA5Kpt9FINBjsOnSa1MmeQm9GPe/0raq3IgwlFtbDERxEiING1ke5Qhem+PIeS1+eBrtj421x8
B5M2vUnc76FxWcYX1s82PdgC70STuCWKpPLLMHXXokFg3Rgt61RGCr3ACeO00V8iPWu0+7CEYpWx
telKtxEknIKwIVPwmM29Rk1gUz3nQjo0ijQ5QtK2BrkcKi+q7Yr+NhiJq5TBon0aAv5L9fOep0H9
bGdW/AI1RV3ClcBZigdBR3xvpTkWQUZr3ZzauL6bpkLl9ggTpW4Rs+v7VDHOI8GbwAQLU6wAwqL0
mDE4SEy4Au1Dj8mojONx13bF0zgNOqxWCNtFMm8s/KaR+TIxzDmWKEInlDp90za6so0jPm/LhiYZ
1HRxIXiOXdleCtV2BKeINNcnrftnp2JfEDTSjENF9ZHhzjY6VEOrfwzpyaqKXRINeOOGBHy/8OXw
bIxeSn2IjS1Lowd+kc6aIAmWpIDylGoMzg5TpKUEtDdo3BZzdMSnlDB1LsXrYu6l1lPtfWX40Xwb
xUGnzRR7AG9bX/dXHuvI62m6gM7SV7D6VAKP1NCAKUizlG06a+D+ivVKQzDXfElIU7L+6+Z2D77C
Nlr1TtG+1NRNRGw3Z+htyTro8bNpbDuiJjrXTsCZIHoTbpaBzSJfAzYAG4MUllYhtgOOBm2L/MGr
KOsaFsvVIn7cehc1YjcssTegQBhUFsvmLZ62zTAETa7tGr3X4d4YmVI0h4ieOX/fmucKOHUQ3xbn
NsNvP37mvU1gjfZRtz8AZ2FbnvooOSlVkKvT02r/6gKwu2BDadX9YnTeYvI51NJOxF+aTtuJ5GI/
Iy1qnytd7dil/CnbPpWPblsjf7Hb8LMtG5pn0hARCWq8WdFdqTI/E0tZmXwoBuyGe6/IgZrGtyXM
nLARtN3pjhEmKCEqCR3u2C1+11rEfc7VYP+MbS1vB3kRrqREyVYxwl+lQo/KS60NHYWSdY9sOJUp
KigMreJfQB/ENTf5WshIOjuqtKzIPiDB1lwYQN6Obii8LE2DobEP8TzD5NEag4ppgpCv5ghsrDZm
J+4qD6itqnQkZyPwjRjL9JDODbhUfGkwtTXAI0NWHiXIOG1UghUl4jxUH5Nie4nIzshzT1mSXsOH
QVEDdxoY71d8KwWqG9M05a08lINn1g+F2Gk2DrKeiucVaWc1mbZXPkS76NydKSZfPox35rhZRRHY
SP0NBiqd7STFm1ShUtBuPa98A70UFi0jWy9vzfFzXP/pTaCyd2rIyVqUNjHjCR49yY3M5049zZbN
rFO7NFuHqrFRe/6Kf11N9F9oPmUoEFoG5dJiSjc/M6lhg5FMdy7uZZ29KmIxzws0N1hCzmr+UG8r
mebm49mqL2b8JrWg1Hu5rB4vXJmQO1mYX7XJg6a9o2nxhgw7moyCONaavxopf+aM4j2JIl9LICsa
ULhM1m1n6cWOvh0qi/46FR3WzIxj35BwtON5LH+y8CsegTt5hcXyi8hgYsIuUvz4PSjFIivb1vTW
wetwR8iXUfet8BoqJy3s40uGc1NDhXgz5vUnqcdpn3ZvIvf73Pw1ioR+ktE3kIvR5eehlK+0szkR
uD/mECtuXztZ/5KYqmOSD2tNTo4aN9P6oH8o7wiKRhsy22h+xTbpcyCGS9UclxjBE+pVoRaw/IVr
xm1gxiixt8TbWQsVCDxdm4lwqcdQW8JPyDB7UmDnEubJdy5fZCdIuFpUIDJbd/0vIdmvUDhe9W1b
Tqd12iXhQRXnzkidiCMmG9/G9hnSCWp5KiBSPbsEeUN0amPLdSTF8EaZaw2GJh6zf6MUnzOmcb09
zNK/YbI9Du1rojeeNL3qmk706oQ3QXPLTDKuBrNekSNnGDtO2vwamcII+nYlA4Txf1uFA7ypcuW/
P6qxg4iJAZmXtsr6p4RNrCjWY6TQSghOoQEC9WMKrbqcRW4+VEyKX8hBXn2uC4kfs+60q+ooykcf
Vnt7zvk5cMFmn5aFdorf2D3gQHhI5a8YEMCq3cYCk+/xalRanriA4etiYjkF6cjXvU1/tbq6RR1D
kFBaWIhoQlfA2ptKv4UwUZCibkRon6R+HHk1+TAVAHaWBGO9CPa7XSPGyywvuFvGLqkJVYXQLnOI
a71n/WwIRDG7BcxB88bxL24s8YwyoNmMcTlchhhEn2N/hteKYmVxZRmfhw1QlT7JQ9o4Y62/WchQ
MHhUpnGpS81P8LnsW1zJGFekMhAFPYgSg/ewCF7YFRHlrIax+0h0eq9rcn+X9Z6to4R4I1B6ueQC
BB1pk95Xo+NMBVJt6WLTqOm5lLY5ApGhImBO01gXLQlmQRa4HvM2UEcJSesMBsggdh2k6BaNubvM
mnjq5+VzlsANNUNuXaGiHq4s+7lR6Byz52cQ16y9t49NuVOjv8omnj1RLhqDqF5PmVPZ1kXtYJXz
sxq+oFLPt1n6r6GpY74PLZdm3dxCcdUIsEZPOMhE8Iu3OfsOWb7a5h5PHwqHWyxeevM+G6C6yqsM
aJg+FEH3VIcs1vhzXB6bkz3hHQjjpnmyFkim0MiVwEpi9TPErVpAnEYrnFwVhq7NcCWPnvZY7gaI
83BtbJBUaze1mf7Zr812UhsMzeHLnIyBFlpukc3Kiyx+wkFyuBaMJknekEhRaGAiyGi12kIRPElf
rRzhQEk/u674jdYYlOxer92uScM3CXhBHl6SGUg2NhHcdEaeBbE1q7w+qHor2S14/DacQ8KwFIwA
0ZNuBrn8vcS08wkNXbH2XSTiCHgxrEKGTmY2wZaD9I1z3Kg4MC2/LP+00oRg7IkkmpXhIM+xQljw
dzXdzQGfEJg8EYvcd5nfLUVgguJFw2dFSvoQv+DEQu6OCnHk4+Z4mF6HCWmoLpdsK6lrgKioK+yQ
pSdBzxgNgg42NT1+mrT1yuYKLZuzydvio7Pk56i0/xV1wQANfmkuhYS24BHugOjRL4r2rTcZ7wDc
UnM8EkicSh668aiffQtDFApmHUJEuG3LttOmD5k63RKbWILegNAuNFQvhon8u06N8B3glwOs+TXV
+mvkm0XHocRIRwnbyy4EGQOTSM/ScBL0uTgd+4W7NHdyHVGzaJFTTKCcpCUP2LqUgXOSZa6ojGvB
P5Vs3fZjvxtkRCCrOFAPusFWPCuIWlrh5H3iJ+FCjzHwjHRfIr6xRjnW1hMQ5LEdAb6FeVGiKkA+
XURT+z7TI1sOFf4h1GokPFs9/7uE/WBZXlaf0oBd1/JiGUQb1n9TCJBXzfb7kLVQzzFbt4TDuTB1
cBm99jAnzGScnpC1N7sut0Ww2g3wa6w/lSloH7OQ7EaV3Ry1AaWZUFrExvI+VBmG085NU4OtLuIp
7OSRuRQnSmegTY9t2EI9vJqTCYBkGSfJEjcraxwlPFVL+2Qy0Wsi9joBWCwcjrFDZjOvQIBF3b3J
EKdMc1Dp2pk2Pai7V3jIBY+FP02/amMditTe6oJvGP6LP+8FdLctpiAam13CX0vp0PCPr5UyeUb6
j4M/WKrikNhWEHY+y3E8HI3XEM1OXdPtjWqlqxQnBNtdrdFBhr2Pw4+w5XTkQUFcEyfrUx0ZXg+7
rc8zUKx4rYmIqybqXMyLidQbuzXUs+w066+OUqsPh11T/rMpMSL+4TE5TWjjyh97uEv6bbB+0IHF
yWckQ6SgYxvcRPqcyOnWTZsfFUSjpSY3W9ypHjGRpajH4dyA+DP9oqUf4XRhPK16MKyatxjRhWR5
ci/d1KoN7FjzWuLjneXBxWhztGNL9zWBAn6pglG6T03mmyTZ2slBnd9qzEjqSCGaLjsi6R40h6nk
rZOPEmDk46WfONhTAluGb9uY4kBXw11mWP9iimHHJvdnS6dWHMNbifGmQJCnZiYqM4QJpnJImIN0
zJthFx278TZNiV8vWP/Meq9hIcAUuCVQ8eGDH3Q+KWmE7ER2ZekbduQR+3wFWsaaFBnzPkPtYYDS
FfGtNb+k5CabLv4i5Gsfi/ql1t8WvLzSkOo6fFTligc0nb6XucJbX5cfSpVe6oQQ207rL8psvcar
TH5BsTq1vRyk/FDbRMx11MKJnQIqlrJVPj6HKOavaWFBbPmeMLTIUfyDKIn7+AB2zLvF6VlZmR9V
yM8zqMzjUF/i8MYyE1eQwocietgmvWZIt72RfhsAp9NtkV6Z95MmvIwG1NVMAIAcTYitw559A0ie
/X/fZ+jAjWm6ykhSV5S29jIGPcuJEEm+UUV5UpvFXY1iv8SG+kzRFJpYrcczmfTzVgwocBUl4uzO
Fb82lm9VWF+l+mnll1UMTt5KCFzUDklWYUcnYcyfKNirzN6OITI+BePOkFo7TbPyw1A9pqQqLF6V
FlSfVdiN0n7g+SgfjPgj5YEJZ64Xdl7iN7QSSmthN64jK5CFp7S0FCaoTMsThTNer7aOxVtNRr4u
tENWQDL3ItzPmXbT09jLDM2N7BlDhl+nviKhMEXiPuiu2vplepJE+Iwpok++p8m6Rsu7Ef1g+YXS
Zxs1DclV42fFuKaSdunA21urPkmz7Ji68CpTNp+tOUMRFVuaxzJHkFMxeVgS/yUT7quJpLZCpPqn
FWakzo4NbZr59P+xXcoRlyoZa4poJAi0BkvwMPB9GbO3xmiPME7O5V2ITxSAq/ZdQxpoSB9Gd5aY
ZThY6jdhri/sTjuT26dU4EjsSD6NmKGk/mtesxOf9dLAeESVm5Q5FgsL8dASZPPixyI6SWgOmjk9
Gmm9VyMDr8xseEOtqi4+oG1uNKBP8r4JQQ+SOn5rM3lLsRsfAf6TBOVw1Xl9MZ2iLnQiaJZqXdDn
r6mrCcvNqwktXdcon/VqmzEQC1Gv0r2zWmewOVkDmhwAsHcqIreJVgAT15qbR4C1Z2364AAelLtY
dnrIl+Zgt2Tof15jYlxQrz8zaNfRjedDt6/oukW3s1mdQ/FSlyaszG01vbl66pkolAbwQO/9SYQ3
3rNSJlZP+q0Qy2tz5rT6wNuS1wgU7RrJVFpLrqKJ3kmijg9YKYt93k1k0gH2pqnbssFHidvA2zTT
tLdq85n2qtrtjOradbcl9jXN1RPtUIMUK9pr31SM0hELwbbKQ23TNFjTKk+GfdXE7OSPFCa2Fq08
p/OAgfyOtW1ny6UfKZnqr8r6PZvPEzNavV5s6aeY79DirOoPZyjlOAT0GmJ1wir1oG3zxUC/KfYN
CgjRBXKsfI1djdi42M8AMmq5F+NPpK3I0JNvS83BxCXuQJt8sLe+So4zYeA0uomveGVpC7X1oMPk
r8wUw3zG9wKasmwXLvTlLPGCj7KBJUHZJMP8jnWot38S7U8xg7XrLoVxhtGELl7wHUvNKW5LV8OZ
nxrtMV8vrZ77lKZuWzgkrbi25YeVvi0t9yGec3HIJzTtLbJx7dSSUZW1ArDywVt4lYWFKnHzhxoR
ntZgeEWN1q3WsZX+NKJzc/zDZosd5iFWGpIaj77Y4iSKyafr+oC+IadI4i1U70LloIrz1kMErZrC
icbRrdaTbpb8Ypi5EGIk4Y6VGiBGBKlYE8s8WOqnQn1SmXNkv1/3ZMcC8G9W8pCsGWPr+vYgwKJt
Ve9w6iagk8YO4EjX/X48N4NTAHdFNz3aNiXDNipt/bd5lEsBkIjsVULlgV4CxVL8hKh8k2lfgj0a
VgGdlTRCwLY4daXTECNJoT82Q5Rns5yrGt8RLEFyhtmUDK5ZFBZNWDhJV3rTMj3VHSTHMRkO3fKx
6G5qGo6aHfr02s1HE+GompxrWeLRjLOPutB3lhB8et92fWmlcm9asL2tjToTi6T0xfixYz0H9sOw
DZ607fLYXXuxr2ybXj0MXKy6VQ+/PRtvsv5nFCX6LnOfROtr2nzaylDgX8Hy0EyKi0vVXdQeGUTm
SylCWXGIHj/R8MW6zjePbgqUGgvgoIfbsq9f5XF4SqBlBosA6fYgjRF2MWkbt9FLlD6eiuRq2Mm+
4ZNWQ8WDfXG0dtj12lHIi0EyKqNsGnXU5WWB3HcnTMcMeS8iqt4xbCAEgBjw6DHbpuouzAhMHg3E
Jctausv4ZRgasNEATBDVPvlY4KotCMA0kFhuOaq97BR5Wdxm0onmLJ+qNCehJWYaK8celMUco9kL
RU9ZWcP628yDv1YAEVmLyxMEapi716SteNu7SKYiziBrRe/V/3F2ZsmRY9uVnYrs/UMCLvoyPX14
39DZ9z8wkkHiou/b2dRYamK1EHoqMV3h9LJnlj+ZkeFwwHEvDs7Ze21x7Sua9TDx+9SFxXv+wm/N
ZutqNBB8l56C4aLfdHrkolihsKYow1MxXiHxjLTnqMzmYwWxAF18wQz6xeYR3/t3BcMgEwOFW668
sHwz6uvSwjQx4Avr+uQzrTA9D5VHrdqg8NeKR5vM3jJpKMO6+kPq4qIstJ0zMSHy5DqHYWRlTrDJ
2puSBjKztVGLZj7NMIcBsq3xWMQ605vmqrB+EXIE7yjst1736WNVdiUvctK7cVvKpdQZ8qu0RKyG
z77lDZQAVxOPX6ddedNbZM5IRFdfYs18BoGkZM02icMX3ceXmybDrU2mwB3d0w0laG3Q+2qvuxgB
lIa7YVmx1srm1gHbg3w/kB9DvRWBslTF0rGbLVOWdQ7wKY+TOwk3i/ppRLIGY5BSnYQGVH6D8epH
V0my8JFpow4NBlQOw3UA3XxGvQ1HAAmwVOzrZBzneufNw2opq+pD1PmatbRoK7lveIPSI2VuMoW0
Y0bYhbcWdIhkf2cMFGjWnUP3dVF5wzi3k5hSG0qWkrRfyXTDBSviy9a6dYFwp/DuOoNUQ6dY51N5
QfetyF+x/jbdyglwtZFTZdEr51yxIBRihZjIyZhWwzXK7CsVLV/Ie4YWAXW28CF7Zd9TSmB9w8co
g3gxpinP8bG6tDtl8kbe0OXJwvuiWGHAxZN/HTAUHXiLe0A3CkdA5ax7X+Afo9mw8pN7p1l6w60G
m0XZsiyxtubuqlReuxqBTbhqzHlfvqL/9gnIVW8rbye7+0Hbtt4m8pVFH1x74UWMBtVd9OIuLlZD
9ytNlm76FjCdt14DkyHVY800NXiR7BXdoxovbcKouoOg0amkYGpS3mvHivf85LpP6Jw72iT2DC58
m8LmKmLTcNsby1yk/aVoH1PjzmmtK8U3X3OenbFzSS28UNtLRpSV2jwUcte4TzpFc04/PG69bFm5
lnflNN1cVPxoAV6PRmAG46WlIKKka+wrtwB6WKG2z2Lb2OuTubYoHNCfjMfnJazzRKuoRKtL10Ti
M4ZsUWNCrzHRr+oSVZaeDZtGcZhIZdXOszO2hWYQ6xYh1rzAfqUlT4X6EYfDusBTMuTE3JbjCAin
DfifzP2ge1stLLdlXmxiBddUrKw1zAAOZJjkQk65MP1Sjr+kM3e88ErNapdWs7XLNZU3EA0VNd3N
rcvwv6K9l3cvMiIJPhUUMBYzDm0NX+uuzajikQXvS5OCaMCWVySv8OcupMrLdIY3OJQ3rZ2y/Q5r
B1ZOn6xr60oXV0LfOrSGmESq9kXMK3s1HBxTm5lFUe4MW3qLUJrPzCgAjzDuLiUoKQaMkl+81YwP
XzibEK9XNDLZjlDiM+2Qrc4S12eWwJsFKEsN3xMH9atkRDMIY00bNzcoap1xV+rRIdGru8BA+qvE
D4of7D00GqbiX5pVoM+cHDNaHW5cR27EiDEC0lqfDQuQGy2DwPQGBtBMLx/zEF9Dt8yUC68BHT0k
5jyfbEgR0+Kbhlu1ZXPVJ8eyFbHRFYWFytvSdc6zvqXLzYg+m3m8NUrRYxoIqmTWFOqzUngvSsh4
mAmVZUE9kOYvi4d1GS81BPpute2DlRVQrsjhyw/DfeqiZMewQAVlZjTrhknhma4bt1nayNmkli49
60b6waFGo2OqdCum+jzGiZta7k4rgTvdCxucnI0mKKLBy4StLhYh3nhCwE1chpXy6Ity4TIhqGOJ
cOPG5xsh7w7NYjGOzHjT4VfhIgdRGM0Af2kHjFFOcmHTPSwRmjYB0iLUgTOduWASp8vKKG69LL2y
YnlNfvK2T5zrvDmEHXClpvlEUBMqG0e58iNzAXrjWfPk3kssdR5JTApU+Ywj3Rm9rEPkoXUKe4TF
P2OptInr9Qco1XHYbuSnY2K7HbabmTp/H58wPs8mdOJNN8M7eAad+GcstX4csptHYWuqwkTJZ6yk
cp/Xt7X3eOYE/szy5t3rrzCvwpDqEOtC26tql09CUVEeBiFDJIkmUyJtyIuXJuqwyJqlSUUvmb1+
Nr7DeMkYJSqEM9/jzyxVHlt//R5RLdKydVHpjP3lhNGN8bUzClyNC3Re+JXEsojnBI4z+/SUQ0jf
QT1zaPvUJThCIZe1bo2WzZOhNwDswvCyfE/FmNcv6emhmr6LiOlkhoPNNmnifatvO21rNW99DfCg
4gZTinXt4lnEFRLUz0UslqHi/uIpVskN65cGXcrVtGYFvQejuhHmMBcDlZrLSRW3cnhK2YarN73Q
NgE6ENXFbB761pvsHniGYoLCmjl3cJp5eU8ERbMJTWUXGxUyewjwY0NFi4GeG1vHk5/MLP+eZBK7
hHRWsLLf1BZ7ZbopmnKjRfUulQqaJIOwVqrCXzHvB6LYCf5bH+PA05nm/vyTnkjN1I/DVDuZVK0v
C30vu0pBER7Xng7ZMlVegkzFWR7QefjVCVQjRmvzmmkJlZ6rCY7HqGOMhrbRf5RRPDXx43xrQX+E
1ZNW6b7ukOcWkShvepuKRWRedd+5VsgkvtPo5bkItLAkBQwG4xGfaeNU3pkFr59gQzrGX+/TNo/i
LEnVkZRJeXG1SHbedbYOZu+Lx2oT1TN1jW5GnT0pc3yDCIFnu2521yycGZ33ub/+8ucfGKwOKkLv
5bnLfGrpHDEHpaOISrF9/cIX7QYAl4qARSme4ec/l7aY5a5O79Vf0pecJnxIdpHEBmGH/UrnZQM2
JaOZuKbk3DXM4lrq6U0Bzf89rJ4CXjgScK3mdSGvXS3e2MjYGx+k/MAIrYPOqpriEg3vdfeh5g+x
ue+/zGE6gA2NbNwk6W2oPyogIPMlUh3/SpUguSbtw6XoHNxbTy3iw9TaYeY1miVazhtyqJf2HS33
UT4M5kqF/RHBQj0oVGnNwqauZbzOOtn5L7WG3B2tE87L5WhgKF+lHf38NfTF28krShP6q7MR8uCr
nBNbox70D/h6+XXXvOk8bHggc8cn0T5mmjXmVwyU+xyIgbJDbVo6/ayD0NbOPEBXKU0dWmXdo/3E
bNrUL3SezRTBTbthLoObr+q2FlCkJrqcEGSJft9DCkYjJ35VOSubF3sPrQShaiNikO7dNBBby2YV
JOMl/ksem1KKmaparF7/Oi59DE/GYyyM6yA8+BmCH/cqQVsJbSGk71Ut62FbCQOR6p0jLhvvk6Se
ur/S+2JpFu9juscvxRj+scRgZpFakrPrQInC8qPRnhN3EfuEVtyVRtCAFXfuRN5el036LiJ74fIi
p1HHJCkvrkD4AF8M+8h057weBeWyB4PAGzRl6cwJ34VHTnqfryQDZBKwc3+TeG+VepnydkAvIjcc
wLxwvQSoFjRbmyhmK9UveTCPjB50dMUp3yrq1khn0RyOIZCWnMpXJwFOfxpwOmBHC6uHctg16V4g
nygRciMQLEI87UHIQ8FsvhyIdJ6Kl9Po5qb4skZaHKQAYtCw++vGOCTJDYgbzd+6FvyfYEn925Hz
XmGyi7D9+S+VCJ4dKR+jdJOqczd/iOqbPBULrfVvFYrZpG3xc5Nzljpz2WCbqXS57rNohrI7R9/Z
JNndz+tZ/zP8Xz9OhW40EYYqnLWD1Viwh2zqymyVgZBCFD4n6pgmI60oNX9VUPKYTnYYAogFw5Wv
B1PPiRlVFXymTXKXx8PaQH6VMOiXJGs55CP5aGjKstl0JS0pXDddmdOAAFRlB2Q+W2eieP9Ml9aP
Qe+1Uqa+HQTsc1/GUrm0MGvkB4Th658v0bTX/qHo+h9wdxRwvkbLmjMXKDPe4+pcNXSinFOPqiHP
rTIrrrL4YIpZdslLB+9+0AgaSvmv4d7gZcNceE/+mQSoU5fpqOZRMgiDwcB5RLzWPJb3yi1Toomd
mv2TBziqbHqn7FID9sYBFdKIZu/SehH3aOPHN/MMK/lUAawePQ+jQtEcPeQQ/lv/kX5EX8ZXdaPc
8kZTa2vnoz5o544kTvzqR4+5RAttoaM4P3RfpLTxnGOkiI75VhggwuflTn42Z8DBp+rt6Rt8A9w2
0F1jkqHEhRfR5A4UHqLs2yiEMqCBP9/Cv+uFP9zDzhFEN1WnIiVW+gvGRLiWAAKWgOKQyIKtNf1w
5qBcTfx4herlkKLlyKMLJfjwoKQr3oisrF8k7eWIYln5jAr64EG09SuGT6WyctKdjNhlNbrTOVr4
iq5j0i7MxF3oiHiDyXVQpGuPUSTvgfD+osq5lfGHpt3JsF3Qt5vzTC21QwW2TK9o1kbBS5NeZkjJ
4Xq4MY8M7bUkr7PpV67ymMsPLVJvypERZJgsWolWUIMK7YaMDJSGTL3HwrhpSf6uk0uEH31OIEP/
mgcg1MlmaBjfDO5OcdEcUXFfdOlHPz6IkrGRTC7LHjMNb6JMbEOGZkGc2/Off4LfG+qffoIjoDDP
4tZxhxxjAEwvzI7wf5X2LajokqB5b7FDWOhGJK/7Y6zdKMYVt+C6gD+MmqqT5QypZK/jX4/omMfe
oSvsL8XAJZPUk6XvLefeUWlK0gVqCe2QN9hXwOzsJbYYHHpRgwzeKue4AQqbd2HqkGirVRVD/0On
7Or4oDi7Ntm5loZI7z5GtxEjsYyrm3zYDGF13TJOiF0GvnlTr2PGfjNTyhszcD8yz5xnzq/K23uI
RlVMYkl9x0Rxmdf9TdR377rXbox+mOtQWPoY6LzwL43xtU+3en2wx/FMsaydeLOyp43v20JSa1ou
plUxRKrXUgFliPv6WTH8B8PHsrTzEsjCYA/aM28cJ/ZTe4JyfzscJUc3IKJR97WfW3d2GVVXTCIx
jiRZ5sLbT1NgMbG9QGYXAcpzbPP651vpFIrdPnpuqMqosjUN+l6pSqa4o5euosG6UxoKwxR1YGr3
PpbJK1Ot6YF+JoW6bJUKXW9H26Shy53RPHXVwDm3vZwqIo625d5wPVVEbgZpqmMWhoBnrr55b+Ct
Q2YNMFccHauhszF1ulMLNJg5wvBP8y6/Cdq37kHhXYCh4Xt3ya8HHWg97hW0Uax4hOxUFGScQOV5
t0oYHxs7fKMpCs1WzNyn+iuKL1Czc7qfMUnwdG94oj2VZIZQCnxQOyrIO4aZ9Yl+SamW0a6CWICV
mvC7NZL1OoXINitecVCX6iy5BorpGMuouoGKMkofQeKenn16JrjAOnXLHD1UxKAV2QhF6gI6/Erf
RDvmIBdIOGeS2Gpldu+QOWbMrR3hrXO5clFfzhRCz/KVRf6TxXtdtPBmVJYbGnnT31okc9yWC7gs
c4NW0Ju+xE23jufYGq/wT1zGa4rdCzDLqHLXTB+38brZNHu5dFZ4uM6su5Ml5NEDzHJ8r7Qyzor4
5jle/7VYqzd4YAFNEzPeLeA1La0tl3nWz4wFkNT558uDv4hW1CF77OXFmQepduJt+XfL5duKDMYm
6tm+BUlxjDkX2Fbm0yWyZsh05xAFZsFKPpxZg9PJ/WE7t4+285IOQBRNx/IOyl26JQ/heviA7D1P
l/9kI+73XfTtdNwa5UkpBvvCc1GnF9GlI5ABpn0kzvxyJ17lraMdrFbbwumjzr7QlMlz2RCxU4QZ
YHZl5cbF2ayZE7uDdbRdpbpbwnkfaWIwXs27ZmEMDzx+0DnYq84iLqHaO5TV7rlq58Qqs44K3Sbr
2sKLUdu3Dex6kJhKsUvo9EKzg9rSLXJB1El65kY4Ub1Z03//9iPpjHKNOGZER29oPapvOgZz69yl
m/bPP9xk1tG+6htWPkSGTkqPb9+0BV5AqIw/38CnWkvW0V5k24mTWbKhBVpmoJKikhF+JF2rnmPc
gK/dW6O5VG18ujlyniutZ7QcmNCtSA2Qy8SUFI8EyULX1oEVNEVN5yJz/Vk/qg3CZAGNZECFSUgO
THZVCfZWJdRt7Eh134CqWPQ1vpkWCzmUq9R5MQRwSCJ+PdRtwejaF06iARb1PNhbser+aqDbzuO8
xzMQGxnABBh4P1+JU3WDflwcW51nNoaWHIabEFUkgQCfSb4STBEmef8c6RWT65+PdeJu+b2Ffrtb
bE/mTapwqCyU2tZJyxUaXn3RT5LWn49wak0fbcYMj8sRmSZxGRUkIRDl7IhzYAwzYZ55ip16CbOO
rldQmhb+JA4h9ShYlwgNgZpLc9na6PZMzVaXXW9XB9Hm3lUgy2YXJxj04NOGOMPycRGyTZ959T9x
Pa2jXVgOCdN62+q5CwvK1GDnoAMbguLMz3XiYppHFaVi6Vao9v5woRQHwiBEv3JcwDfnUkb+vLrN
o+23aj0j63VyDYK4pNEOyrY6tEJd/lM3gnm066p1kMQFkt4LywGAY6juawXdVVTde9yG55bOia3d
nC7ct/sZp6wcxahykIG6vwkRvCdZuwsTgwaR3DvueDXqgz0D2L4QBhqan8/txL5oHm26BWCcovBE
j3HvoUlesvBMB2O68n/Yb82j/daxGRiXBZ/ra7sonQiACMo1DKJyaY2Lf+67H+27VlA3RZpN311h
nO6sgig9s/RPXZWjpV+C0bDLhE+eEG91dNepZ4KwTi2DowXfEH2aeIrGB8cL6MiDtkAUDfDv5wty
Yg2bR2u4rDrfVwSfbtpyRlKHJ2Dar3/+7BM/qHG0gNER9X44fXMXe6qKyWky1Ke3jjFH5/nzIU5c
nN8BQt+WgEw8f2xj1DeGwKOuM+m2oER88KL98+efqGaMo3UcpN3oQ+vNDhaqdl8dvZlm22JrtJAA
ifFzuFHZe90YAUAmQJb+fNTp0/+wEoyjhS1jtGGjkWaHJmjes0g36dPryTqKIUFkUYM9A/zvz4c6
EdSpG0er2WqaDJPQGB6wDEWX6sOY4KKeKzf9gz4718Q99StNa+bbr5QHgZMTmBoeaj3jlSMtAnC3
hfMe2shVc4z+58KCT91xR8s77gNX070KYiz6eyxBcfBo93tlwD9XPbcyP9N8OLHWjaO1XiRKbBhI
Ug+t6gQPBT/83nMzb/PzT3JiSRpHC176oe/6eRkeDH/VBvdhe6XmZ1bkqY8+Wu0Mu2vFM+LwoIAT
TewetO+yKM88UU+sFf1ouXc29anWclWSR4DuKeYvoGwa9MP5CFP23D576ijTT//tXjL1sEVBOl17
hm7tuvzFRCYkWMKb9fBAPn/+CU6tit91+7ejDI5Wt0PMUUJwXOUibElvAPQww7TXKDsPl0NxZgc7
dT5Haz0K6ogEZY6E9hjxPn1UjL5OtQRPX5ImceaETvzw+vTfv52PS0CuF2UgKAf3qY1f4riC1PHx
88U69dlHq7tOTNfrgySBsnDdYswF4S3r4MzlObGi9aMVjVes0gXK94NxgCff4IWjAX6tFksjO7MD
nljMvzNMv10ao27atk05QlM/gkzDSnjmq5+4LuJoPQxp7uSyU3BVjD0Q4I8Kc2l9Zgc6cdeIo1WQ
KmUXIsmJDqFYAMtQwVfAnZu8DIsCGN+5LOAT10YcPf6MOB9Sxx6jQwbcTRFXerz9+Z458UT4rSP5
dtHRnhmlFTQRhsSE24XGo20wFEBhaqbi8edjnHpVEkc3va7RwXHCIDp0fghz3Erb4UpT0gZxMNuR
JulOjv7Ee3azcIlUr1u6Y6pvqFjeo9pRNprfdmf2xlMXcvrv387XNT3ZpFYeH6r+SjEuCEM6c5Od
en8WRwukkkPsFHESH3J4Ey5zA6wDuOxnzYf3XGG2JcHsnPzk1EmIv55EPmqNdJIiPoSo0gv7sa7O
7CCn7oajJ16jpeMoLTc6OKOyNmDJlPTKA9IA7HPP1BMVlTh68DWxUSp5yhEahWiBGkjLtad81SVY
Vj1c/Hy/nTiL3xma337jwQ+QJJlMwkN82o1xF3kIGNBeZOO5/PYTP8DvxO5vR4isbLC0XjIuEslj
XNVIjJWXn7/8iQv0u6v77aNlqCtuOUbxYfxo77X3/Mt7xjf782ef+trTBfv22bVetzFm8PhQD5YJ
LE48lYZypgdx6nsfrfEalsx/yg8a5AdkRz5aK3nz89c+9dHT6Xz72r2KTrEIfVYW2ReMLVFECgOk
zRhaZMOBSfZi95+8QkeL2M4Tq/FrrhD2HJK9GsgSP5/DicendrRk04LQNnB53DE18p59ulKv3XSf
v517Dp36/KOV6zaVmTo+9zzhn9o9M/opjbvEmjxj3PnzKWinbp+jtdvmWSDVSWHSmLPksnrLr5Vb
Hhj6qz73X5zN3FuiIf75WCcOpR5drlBRLdXx1OigpIjU7KWrK2c++dRZqEdXSnaeGOLpUSoVSDiZ
T2JbZfJWB2EOFWSl4uEOyKhIExq/Hd65hVLb+dKxquayrjJjncV1tmOj9JY/n+qJX049uqqGVWW1
nmvRoSBPFn3as/9gTuKxGT6Dn49wooiG//HXBVSpHQ52Qg0P6Qeeb9SGsTOLn8SHfeM980rw81H+
/JOJ45xwt8hslWiF+GBL2qx0sbOyPHMCpz562hi+bQAyVzs073x/lSZ7YhNtGnpnvvWfa0NxnOet
JvpQ4v9h3YzcZqmCw19v8x5iZFcsfr4wpw5xtDNmqg0mYmyjQwvVC788aA+Ljv6597BTHz9dtG8X
J2nSgVxd6o4kYTy2H4J1J880Xf688Qr3aDdMVL0mWpKP7m5AdxOsUy76t+Tu58tyomAS7tEa74vA
VJwOqQ3Zjf19e43mZUqFvqpfq6v2tXo/c5hpHf3PHo5wj9Z7XARgMCJOgpw3MmSGKUNiBs5MWwcM
wwhv1s/cpX9eyMI9Wsh94LlegG71gPYAFpdZAx1cd94s+MjPPcBPreRj68MUYm1AvaM6kMTcEryC
44etfmmXK+TWsP6dc+PDE2vu2P9QNElF/DKXrSCU0FM2DZv+z7/IiRv22P0Qqlo/egUN/1YB6Ua8
svKSAcz6+cNPfe2jEkfvlGZ0cUBf1DkBEzwBPe329yf/20f/v/zP7Po/b5nqP/6df//IwKsFvqyP
/vU/7rOEf/59+jv/7//569/4j0PwUWZV9lUf/19/+Ut88D8OvHir3/7yL7hng3q4aT7L4fazauL6
9wH4itP/+f/7h//y+ftT7of88+9/+8iaFHva7acfZOnf/vFH219//5s2TeD+7fvn/+MPL98S/t4+
KP0mqOr/87//59/6fKvqv//NUf9VCNe0LU1THd11DH6O7nP6E8v9V2EZrmEibHccy56K8TQra/n3
vxk6f2Q5LhBf57/+qMqa6Y909181W9i6rQnNZJ7PMPK/vt1ffqD//sH+BXHtdRakdcUx/7LyLdex
sdiohJZbDlxJ57iY8AGkqbHDaIzZMbdbiX8wSXLE7gasH2mTSPrt6vzj+N+Pp2u/H9r/vdlMh7Rc
XTMM04YOqUMW+OumPGB0hDxjAPIuS0YEcMiQ/3u4/LxGiI2eU63NmOAql32NtSTSy24Lxcxchlmh
bDo6FvuubONfcS6Uq9gHxK550Z1F5hM4I0MplqQTa9saaCOCeotmRhhG5VfRjxAcohI2p5nGxiec
IwwqZpuQt9Qkxn2UDkDf+kq2EI36olwnvf5YYO+FXp17wbXdp7CFKzNAseLiiXz2UTR9aIWr7FDt
4V4LKtLx+EDFu0oTjTm8ZY5k1eCChU21UTWSchqyLOxMDhMK0xRPeRAan1oQ+OuqA5qtiiTbit7t
gVzYJUNlqYbLsbKtmwRcxww4Jn7gxK6ecPyDhQ9U59mxuq/WzUui6Ns432B9MOpFhL0YqXujynti
O+Odmun4CMH9fTDdw2A75U3ovbwaJGp61xhEsPDHlGzM+j0oKY59pAoAV2qJ3n0y/eLKo0DC/mpD
X4N/RuJdi982we3sW0+18lEVyZXj9KSwmXHzqsSuwvzWB5+bJ/W86fzXSonMy2A8aCT4lNZnV9eg
gkLtdvDy19wOn/Paw7wnEoRgCZEhkuYWa44XmRQ2Wg9tbkynvGmzJ4nFLt87hFqywb3kAiXIwyx+
wX5IOGxJsIQjg4OZ6yVU2Gwepcke2VE9sZeGR3po28il5yuQ5vsjqRU6V7FbGgRpxxYB9rTJd0gp
jV2a+r+6riZBFt1/1CBeTIpXLQyXJAavK+CzF0UIaEYZunwmszGdx85nNpBsq5c3DWS/Te2Yb00O
dLWAIWdVrjlTk4SsG5LZZ00C0aSTz66tPkrTgmVTKNyGdDod4lH0pSWxh4Rh0m2pfnEEa5powGNU
CoApxqQ9iejMQMZQfOSO6vCAQzYL0UrlFrhRapQIUaeDIarw3IOzVg1If0ZTQ/iLS9z2g1YCC4gn
9mcCAMQzE+e+UmMMCK0gesOIbkchk5VWtVywogs/YokFxOzIr1KLUNm7pWhIAPJsdBcl6JDOxIJh
EfmgDrqz1B2ICqFS52IWJRJtpW4eutK4szoxPOum2a/7DlmdC2doYArvmVaxBW5aI1tiiY1V4j02
aEWeavPWlIO3tksCI/3Ycu/aGPgZ+EQiVBInKK9z/oRAhK7Y6kakU6gkDkFRSls+jDC3wrYBU6ym
5I8lQP9rIKK7MtS0L9tr/S04VPjGhINmTjUZgNR+kdWktWh1UIFGjEJQbAWIGYOIKqdz9TfFJslH
yft9L7QL0ZjpJqqS287XYhpMcBS8qrAOrurhfvDyTZyyhdh9eTAz1LDkb6sPaQk6LkyK6m1SUoex
OY8jgNGaay+E3mCYcy8BUdcbs7U3CpS9AmJJNBBVVYRpBnAjxywaX8Vp8lUpMpvpPk7dgrvKbB0K
KbV7CAcYP3mxYMsZtnxTFLtu9jSBNfvACaErFGQpcTqwVXcEtN5pDRfSb6Gw5e2cYLadJKU+bdJl
HF+MIED7jmA/woWrKX3Bl49DjOumSDrvcgBLE4TyNeihr3cSOXES548BMm3dine1lZIsWJDeJAMr
Org97JJ4KNZBzObsthHfWn2xrIJgiCYIb4lAMtqOsD6fzNG5VuI7UhVcMqF20bqp2CtUEQBynGUc
ZWtvbIhpUcdqzmrljk9mfesnh3rMcTEDbhcQ1G1LJmvGRovOwTekjtDjIUWRC2eCCUPfpY693Kjq
vVJXwUZrICykItjp5fgMUqRYpDURNEVSEuwzmM8qnEQrjdYDbr8FACUMSi5omlilvDSiYK+kgDmh
ab5ERfUyKDXwTvYWMnj8yxD+xUwfSG3QA0JWus6/1ZMBX7xRFlej7e+zCEQ8oBmYGA4coKB6SsIo
v7BNLIS4qLNpQ/QacnKA/agOKHHVXnuk7GqOc1BC0PilwmPGta7CNsdMHoFiNMicHDgIsPgmvDTa
pt4lBUvIjV4FFCfWXEHCVEtqpJfXr4OATGo42pceD/prD7Njpmbm1ipMkqur9hmIdToPI/PVSdCC
Kuiy6yYFnWntS6NSrnorwUSlyfzW1NadC3cF/izI1EdWBxthYA3gc0W2KMMuXUdhtbUr0yfOpFv7
quvxbCsuwaVejwRCpknuPZAl/2C7UbitoAsvBA4Axlm6/eSp3X6EBTfTAh+kpbK3iDzxDJA67VC0
sH2bdhc1ebeq8kLQPApMMpV641qvjYS0IhwfRjgZdInmMqBidIMAoxThiVU9BhE884w16iDix6yl
NGLSpkx6Wx4A9AwP9VwEY2fM/ZGXsCyq8PhBzg4iiX62IqkjADkuA9gApho2c83nHa3K7LWT50+x
KzoQgvGt3hG8UKLDtgSZR9WQvUd58dq4Hcp7tGtMe0ELyGhcSb+8TCGJ6wLqn0K7149Iwa09uQ7t
yphnpvbFDG4LXEECcB4kIa7Qeh2gK6FF+krtAQ3xIu2mKGB8phrqZ/xoDzl53ZpfE+pTFfYhy21x
Z5UCklBPjIAsgcpmZateaOy2cHq1udKn4tZXi/TC6/AD+nUdQomw0s3Yq/ljoZPrImWzRHNIEGCH
nk/iBktopY1iWOZt487zKiSZFgU1gBVUjnC3iKN0ryJAMBmssTR3251lQMVQ6fu7SjRuMi1ZC4VE
zrgzQYlZUOqh0MadpBwo8DtHrQHz2id0vETE7mfdrI9IpoHi/JSbkDU1QaZ7hvB50LVVb/FkEk5+
aRjEPjeYMCnhDorbcgn9ppgjLQA21yr+Am5Ejg+CxGn26nk1evUmHRVQbIw4LbW+CWRM4mJOhJJW
xCQfw3VygJJJAw5rBt7FgbvfhNQPtuttMe15c71iNwaWg5RpnHzVxIJhp7FMIH6Kpl0KH7EQzlSg
0j7gCz9SnzIN1lXaQ2MqNTXedDoJtj71yMG3qJrIYA4AloP83GBK8Ld2R7HQAbSd5XZ776U8spIu
eW15u9hWSkvfsZW3sRRLe2yMvW8GxMAodp1MqZsq2UMeiY2q40I0rbQn3y9KwBDlI2tmo5H20CYx
7kImdp+hapJZIgN7Yxoh2QsDcE0ZiPfGJl6Ned4NuBB3bqAKXlZUWLA/6agmbL62PXOUOwrSbl56
DelY+NWMyFqnvvzKlAbLCnh7du30UMPbBNcCVxnAu5eT9ErZE8/VmmxdNYnLldaD7cVUtFVkQhBR
Uy8b6WI8bF4JI3T2nunh++R9YaW7vXzrbMtYNa2lrVICxbyZyK12YwmCP2e5Or7ipSRGQPbeOvD1
eh/UKnK9kYKt7ritRifVHohE+SD9syIbq1anWC+bCjIF8VSqIFNJjazvVGLmJTm9KQFCbfliFkmP
UDiKtVfDpPVuBh7sYSPKrwPN6UmdHtcUYFtMT3e2PVwEwaAsQZQVd0lAvBaQIfMXMbgkw2RmeqFE
LiMwXwsJyfOBtOR+MYPbNm7MQYO0Xxfisw4Tj76nW1aQc3Hgt9pX5egf2piBOsv9fRWj/PcK+DQZ
DvA8zpdmVtnrxNUB2JtfesdTQxr6teMMT7WvQgsqEmNjZtkjxllnZaVQNSB9kKjX1NC7DPEuK3Dq
fj8eKBLXwDiW5As3GDZx6Hr/l7ozaY4cSdLsHyq0wAAYALv6vnJfgrxAIkgG9h0GGPDr53lVS8tU
y/Qc5jYlknnIrEiSTneDqeqn7+X+ubIAJvVSlYAQWPhyAntcj+kdUnOOm9L9STrWkqhJD8ZLu6Md
Wt6DRZ8kKR5G5SZXq2FndwiK7DHLIec6Ce9/OT+FqfuiebmvUtn81XyG9m+VDphS9TfLxuKh0NAY
2nx+W7L+D5PTpz5270QbV7zXhXmIAjg2yscPkDUdUvCg4tLhoWaN5hjX0JQ75jwLOQGxypIbCnK5
j6tx2YohTs4yVu4hC7jbN0GN6igs7Ts9oeSb2r+RYk9eVNdyoTUWJs0N6X6zyrX3sV6mDclFffsa
OIuLpL5OOpp+uVFIFjqxxhfqRo/na6rWFLL6bxro6CWqY/Ekx2r6dlOgLUqF053T2JDaO+EXiDci
55JErm62lY/lem4xfXHPan4ls273WeS4X6kcu3PvOw6XcQc7UWM9NsXgHJc039VdoXYxQQTtNn/9
hs6q5wGTyHwXxmP4lpC33ucjK+Dl2Hx4GAg0e3wbGYF9qTts6GWG52dUWloYCxa8KnLjM8cvbq9q
wf1w3fqLWE+tTa1oq32onfGSZ81Rj7Ds+eRpmHtxs/Mmv9nATtkA7sKuGukbWbr/GjzowBUGbRqr
bNwBNLfa7HVJUYQMrsscXPeTfV1GcQcm+TjnU79nhhycYa251YefxSSLMdayTkjDgGuY7JL+2ih9
hU21CzECog+Zt228fFSMKUj5WD4+pyhXJ8+fts3keu/hlD1LT5VHT+cwCkIYGlM5/ykZfYBc7W/s
/O5ZtmYXtC5PbEheMX9UwZ9bWVbu3eEuoDo4Zhrv2Qyq9ehbxTWtGuSlvvN7UsC3ZSLekcge3GS8
o04l7VV0P12p0M1yXA542vOlo3LzCr0VpT2fY8caLjmzyHUOPGcZbYps4U57hNVyBWW3Q1CewEi1
K9MjqQ13UtPlhEFWDxXEPV8/Nz7dk9LxDzrEwl0vSFL98mxLrjDTAkc2Siy57iwb2eHSY2RYmt5e
B22Jmd2VOf7owX0wM6I2Fs3DkzsoKkt7UddMU2bmtQtZJJofETg0f/LYNUAIfG89eFP+oirmGpB+
KRD8WM/pbnLqDqk43nMxldGzUg2b7BFLpltaZePFtE7zUg56uNhzl3T48SAu52WQPCGK8rf5kkw3
E2i9nxQmgrDwJjDeqHIkAMKAH1G4Oy/k2R9H6tqqWV8KCyvCpo9vkjIRTHAShvG56cBOx8Lv0LsO
XFHcYuckSb2NtYQ2OufvrhwfhqZlc0DP4lqKsXtuA3gSbsKVl08w0DngcKWx8xACyKTOEljbqMHZ
ido1R6hz3t6aAZzSvUMEiylnFU8ifYuYnWycurb22rfHby/jRrNtGC4Fxv2MXZ6pbcELzhWAulUk
zg0nz2Wz9fNm0xSK7Yq0+jRRvFcYOasQ0AqhylPgd+yeTqmgYNdgXXsAylporD2eFZ9KY9Qm9rD4
WUsZvs3t/J4YrmlF4deHiXvYRrp8tJW2Pk3Dc6ZsnJd6Hs6Dk4Nc6mjLzMS5/Dmqr87CZ9IW/skO
6OdUBoZE1KFYp0S1djP6kteeIy0kCs1DlR1oHX+PPjy/NmZ5v9ZhdbQzGJpNQI8EPOirrRtvwzJU
gUNKIgJXcj7aQl2nnsdA4hoUcI0DikHQxF8NmdqLCBh6OHuQCUX9q0/icTcnGYu8ibZXgWjd/QLf
0rlZDjKsnJUHN1/76o71ZZZN0vKPKexyV9E7hlrMNQqr0cnqoT2mWlerRaZMzK2vOKoekfL86CLf
2Xn8EjQZ5FglcwBxllhLv5xg3KfOIxn/h8KW6g3gGg/7qZhuPbByNVuOxIuSWN8IPjOspvI1CIxA
bo6km/HWLoYS6ZZINmahNtzn583s5eeyuOFvU8jvIo6fxejcl7W5pkUCLbMXT9xSE7xn0j43fvjW
9nQpTUpR7MaXKEs3ZYztOG3ChyDw0Qiap8zMR577d3rot6aH6t3W7DB5h96/KRfhBAWhAx4pB5cy
vUSI5JIVKxHtTjj2U9AyWZJIKm0fqttq5DHBZxwAYg8Dd4pNfFFtnPyOPHA8XIhNtkuLNP4ADQ2h
m2QPJ5Rg/dLtuZENJfcKn0ltscDRi63fUZEl1wXJKRKw5NROdgCd1noTdEd/mpqnzqBxcQ38CVx5
SGNclz3HHHZsdaQIJJfJSg/h6Z0PMw0aYvGms5H9zqr68ZKBby+6+W+tIt4VlberBqt6oV+PLTkL
g9vVM93Cy+f54bgDChl4qm3KbItM6UsDXIKqqBvf+RHrY+16v+jw8t1VLNuUAVxSa0L6GwXK3zld
mPxU8/RU0YJYs0CYrYLR2t1ekQ0QbXYUHdoJwzK+TA1tKrujGMh1AKJVm4m+HI3NJuU1SuYK7Q0Y
s2ycnxyXI52+Ht5FofZ51X3Th0m2orhpjeQwojYgoSMrQRN4ysfPlvNwlZv6RXbe0e/h2ATNYzHO
DYjboH10cn7Lavbey9k8WBGdmjHV1iaZ3GjfGXva6Mkrn3SZOk8pdGFqmXTvTdFHDWhf8/5l8916
0lHinIN+SR6xCJyGQCrU4/NxWipgIzBm1YyuN7thbPrUouOFrzsR46kbh63kYw2NLgn+NBObSsgc
6fK5tFpZQL/49tTdTxV39qXqwNk0f/QSgZDRe2DjwW6JeHA66jQVbHo3ZfpJ9/i1cs3fDFjpivqq
vasrOAABvrDG69gC8IONFI15rBzSLWmMNyWZAnjh3IBwDNJF2XaZMgeZY3iw6ASnqhuoL+fpoS3r
8wgvlCjiVFJHTAMw5qY+AkhGAHJiSWlceTWoYa1I0Qh2z4F+xaDTIlpNeXRJQkAwAYB5afXLZhTt
p9VWLctu5siFFiEUs4ETP+F4F1E7y55ededEt0IIvBA/YEydgsBsIG5lpsrift6y3Rw1+owc8hSP
UX6uwzK+45pI+rXOX5OJJiKE83GjlAle+u52E8itS54PzDUXPGSj+lymIn5wXLmPgAK1yhtZaFzO
c+78ToLhwZnnv4o7bpTqcMMG/MkvQFLHs5Frn+bz3yoSj30nzuyir5WNpFYO0a5la2/l9n8RsEKw
t3hdqdb7jdvbT4PnAI9fhpdUC85ya9DNRtx4v7YRvDYWZorWrb7xxDyGcniR3FV8f0JJ5ERUo6EM
EQIFVr6preHKZh1wYlhr29inXvDwf2/rtrt0QePtZQ5VKJ0sDgawPyB0HESdXFeiernPK15tnqWI
9SZ7PQQfQ1A3l6q9YUzraR0ZQGUBDXOfi+ezH4L2ixNscS1ioG1ZJvq+6FKcUs2tu0X5klW3VpcT
reJSPxdOcAcceGtqOuPcnzSDlwKtX13vm6g/sTyPZd7Qrss5kLC7B/59IsDIit6OWa1vW0DZGZvM
sftgtV15VlotUA9pe7QV1j8uwg7L9lsHx87JEzX2WBX4O4v//mbosKy6+torxGIVttZazj+Vm/24
HU76wkFb6BQwOJt439SgUougPYTjsJ7ctzBx7L8003JqBXzJVHzpT6itj4jbD+sSwjt2CQzCPhJ6
3Y9cFFjNmwrr0ZIAgnHuHbGyzMC7x2I/NsHRZPdZEBxcXV8I+PgbVvpWw2CLFTtEVA3wbvYNWL7N
INJrtxTVPYd3zIjNBjwpx+gi6fgdRBWn9l7NHSrh7leVOfFJ07mBoG7c14ayHX5fBo0XQFLRLizv
twwfhqG9UE9gsXSfYQslmMnj59EPN9zNRJWgIs0wASfD8JSQgIfFhfqsmxsccV13A232m4n7TFJP
3KR0Fv0uifRt52Y021aB2HSEMxyEYr3DAkD1pk0BriWZvPbZnrV+YU57aTJ97wxp8ENN+cT2oiB3
PaXlHfC8nhucTLLfqSOPNTcmcxthznV8qWI/epqb2t9ywYQgEsmFs8lU7mpJ524f3eYDbVlYT2Pc
PgS9/eUVmHpMxspdmI8HxgP1amy95ybqzvQkF05NjV9r4BzFIfLb8uy7IHLWtriElb3xytA6GtB+
PDkrpj5jbquVE5k/TXJTTJvll7NU837oyic6shwBmsZtOtIAS9on4bjsupflg0Lj7kK3jiYXKPMQ
2tu8wZaTv6YZGKYF5XVtWeu+nVktiOOXyuGzYzJIYrkYx60TDt9piLRhE7n5G4UAVSqm5BFkLbHE
mMdi+Uidt446YSjTiMa3VvaQZwjVGmt8HnMYKq4GBBeVOzPWB6sR6GnUeD8D8KTeddZ1kU/rJYsY
dcTLFxSB6hTDhRnANnP8yWZNJcrExG7u5j639hY5wjtc8Qif0mtbGXXANU6r0CLJtqJDplEEjfjS
OgviWwSD2B67fW08/nkC4pCQCtlk7k6rcrJ3pWzvorB/t226dWKWEjpE+KJrho6zhwYyyFIKod7P
92kZYZRUnTwlC7Fg4ak3G8IaNOrYx3k2QoIHD9qdxtp5HBjzQlZJnW1PTw8szRiuZ01sqyPcn0fq
rgmd+1zTzE7GbLNQCDXspHs9BvvJBROa2MtBTDiow0agYOywVSzYxVdLstA+sIgCMi9xn4Ft4KIb
1CmJZz7sQbmmr4iz3hNXSnp0sLV/YEW34bzRcOziWVzcyv2L64k+heFiUlQMQoD3R7qOABiGS3J0
HYm/PtBtvxsnnexr7oZ4ioPJ2XVh7h1UZ8SxirjfMHOCDjNzl483oizyhyFDVRC2mfPK1PUc587O
x+XWB9kDT8pDHwZYcLoS9pCOQVIGaVCzV616Pv6zZe8pQfhxvWoL57D5cKR2nmVc/hqbZXqQtgGc
X3oso+R1B1VkiAWeVTUi/EMPgEtuFiysKA+Pb5beJw7spMpzhk1mPOchmpr5s/Op1/smss+hVb7R
pm023EytNWTs9OymgHshBSSbcUmecpygG+NHv8FTQhkcN1P1i98sZCGuJrJKttk0lnwLjGVT/Zrx
aJswRtgBkDNdygMXzMvS3uYA+Nfh2scKHWPUVzRFJ3PfRMXT3BtAztqmgVFSJeFzqlEiq0KSMlhW
mZ19+DyX7GJ8KBZzr+Y8R/Y0mBbQZPyl3d/ab5klpzm4ExfFshi+pHfHXv5qlMEO3/AjO24Q9zP3
VHZqOShcQaukHa8hCtAGWmge7BK3vyk2zgb0fTkHwwZDU/yU1g7anna6WiYDenr7lvP5Wy3FZsQj
XHSUpUsNCbfV00MUgdnNgMM1bOqjzCPjVb/H/qGaR0jOEA4bCtZSOB+RgtfaqOm4oPjhpicQ6hW8
DMwcKso7QdtPjUwlbILBuQeUO6/bfeVyjMVuzki2UB8Eh5+6FlNB690VxnyWnkfzuh9+d00O/LQi
plo/ZVMUnrwIFJK3uCfZ8HpMc+SeO8iSS93eNwvzxX/2V8smpEWp5IPXSmZMOiu3lY1VJXCgYim7
5WhVUJZxiem3uZrUxp8U/MUyqt4mO0UpI61k7YjgDAcBjRwiOmzMk3Qfrbnjo8kT6uq69jG2RuIJ
xod+WYBucQEiOSyvdEHZbEIrfRsCQc3mjPm17d1T0JIW7X2r+SurgJHlqNgLVkGCwa22fg23XaYg
j6CkzNQA6PziTVCRH1xBWPqu8gQ3dhfjriOv8LIAQb3FnvHZ9u3N3qPMFB7TrnXfPccQqpjh/iP0
cKzr+M/BRCELP1t3wcyvUodZ+ZEJoitGL+Ask9q/w46hrH0qWt5epfXmFWnwOEdBdc16uovA9amz
jevyXq6d4a6Cx3yJtW89qNHpP4oskPfQttV3BOYhXC1myi90HuxdtIRML+YWg+iqyWu+rzYpj8wh
oy07wO65TyNgoZWJvJd+lPVejCZgDBxg4p7xv5RIDJmXzP5+tmX+7fnLBFsqoKXTOn21rzOk1ius
ftNep+N0p93C7G3ejDvhpv59gVAQS8hthGtPDXYwj/sOi99fxqQXkKXjF/3bfA33flcwKQIccmiN
gBLcwn/3s+YyVLX7aYvZfljGQe8G4eJNSUcuOyzHoi4r19EI/zDN82U/zwOExHaWT26oxXfpS3sr
qjrDbhrNXAH7feij1JmpdC8gS96VHN4IDzhMVKMdUtt213qj9weIxjGwr7Yy19njvcA7KPvM5Mzd
IniQpnyuLPM+lrSKjUxuyDOYaMprbrNW/ykqxLzN+B9C67Gw/1bxFN9XWJiQjprooroxv5vtcBsU
6DLWTESCdhcVmuu2/do3YTxtemOlMNTTbE1+q19j8epxILUjA5OEAUQrMgInPmUJoIdzJuaz7SDd
ZUikHmpgS7LmgXYTTKVYxfiwkSzPiHF9g/wo1jQCiMo4ZA54PEBX74rP1KG2Hc04UdSxYeLkmfsY
zjQf0m7BJAL/XKfxSKvOam7zQ/9I5z7cknoQFARhIF6Suhgx6rH0u+KUZjDggFljMBemP0nbD/dz
L8RwAEC9MLLrMro4/7psy01fJN7HKM1IQKRhjCC9r7EM1kEpy0N467skyxijIcGfwJyN4tgOi9M0
MBNjoSu+lKhoT6TUrOOYz+F7i+QOs3vLxDqYrRPm+fKRje1lWHuYMYDNqWHLYIDt1KKbV0vPPRoX
I9g5DJPpSg9dBbkKEeMXiodyq612PAdTv+waJy32ReV6Z9GM6TbsZ/t9WeQ3D6vPwFXHNp3khVYE
D//WtfzfcxqH566AkTrSrUFQk7Giwof5YplYXvXYYlXJg4hfr7JoO3ji1QKUHG1o1Y5AdJr6O5vn
/iCwXLtUCf7As7o7x4vmtKmsrL42blCuxijSCDWS/Fn6Wv8yTiuTjddo3BF0OunaYw0BAxE3UfBi
HH86pLpLD/Susk0QD09VMXWP8JTFueWDfzRiro8Dh/W5CqbuolKP3JGUUX5jBJprDrP0O+mJbXW5
jv/AMrMPqdOw1Q+NwuWhPKT5ap4i81QlTrthVbEct0VvovvEqxyURRjEqhxcBeYVHm4kRyi/inuR
8psfmqvDlXpLpR28jSK+3Q2D9IhQI9uWftQ8dmCSNoNP9MULWvE8izI5yqEcmFZR9dzIOXhD6KIc
dDFDkwGo72LGiX8XDZDEVFQE5/KpOcrMK96J4qHUHDrF9yy/eyvt1rJpm6stRHcWlpu8Mj9AwhjG
Vsr1LLkno2XfboRzzdgziMdjFQ/Tn0BXzQsyMsOe5IyMBU7r1PD7Fra1jhYXL5pKx49umIufAfco
m72hy+CNLUDsQJadjL/SPqyWtW+pHNEslHBcrX8TOeu7CKr1lm6u2WYduTlZ+hkUTBdyc1GSFTFj
9jgWkuJyyMvskGnRIKSc8ujRmTiGMFUwjs8qceGzhRkotIMV8kHuNMr3jq5mAwTDVcFvqzch372K
P1g7ma+VCkiH0SxZdX6XHu2kW3bp4EIwNIijHenpczh1FlfEJMF/EPEzFz1OaCswj00ajW9Wm5aP
/JfyM7We/0f6E8MYaUHoWxVdKV4JC2S0H0tP3id4KJOgf/eyARglId9N4ScYE+tQHRItwiebtlm3
t2Dc3SeLGq9lNi+fQwk8Kc2X8kOG0V+zFP6jdH1nkySVdS+xAyDqsLIjTp3yrqlrLDo1bvTR9ukD
Yra8lBQaPNDLGDx2HZGXy5MHNywkQaQmOSwROEz2U8vHKLLMforLDGdaxSRhqYM7UfTpuZCD2k5t
NGyz3l0bngzQ/VDT9yLkLWVGGkBMzji3cN9Wvef8UrkXg3xtpk+kg3QI5xYnXNcP6s8Ymei5RKTw
Ot0Mt3Xbqq84lRK8XjE+GneOkCqbdtoy/ioOTBdUs+LNrg7MAW43pDAsHju+7XQTVk3xXS5j+mYx
pdsm1i1XqLr8zkr6t0zZgMbyIvidaVOvb1XONuraMGZLvzYXV7Ql7e+FbqksmvvZrXGVlB3/zEZm
OVkc9UpYzssixxRZcZd6KIC5Zzncn8hcUeg24TVdau9QO+60id1x+Ft5wtvNds1hUtOv4wTkWwiS
uIEWnqb3ejT+pkLjhAW8oFkqiPAVxG/vqWiT9GDRmupWhDSDp1hwePWlM+yyQQVqW80dXq2a7uKY
1FVzGv2B49rriUTzzhm+h3Bsb9YPDrTGY/LJEpk4MurTGxUT1FsU0nA1tjZFsg5OTSCb3WD+SeJe
9MUbo4wMLOQVJncDKMOpsX9F6By3jNCYw/WPbhfT1KeutXgHbeLUPLbhs5jd+F7m2fLCmmN/6ZOb
9nyQ8C8zXZWPc+GR4GTT/JwxddjiOqSladGnJydu7ep46s9inJKHKsUdpyLuddAlcIREVQtJu2uG
lTAyPpeSNj2DZZYYBqZAGFun99Qx/qqZFEtE8UT2KWWbzM388HGeg/LLNGTC1wFyEowcdFf60v7O
5ARPKfCWaS/JEO8Y1XFrKxj+cDkK8Z513HT4CIloPySeZdaBJf2jrIbv2QaGFnnqFx0BJk4dYkKX
a59LLGo2efY3azGMa7gytMr8tl/VvmofaX3k+44TFxuvbN5EASV1aVyLrqzbPKs4InbIcNh+zZgp
I46sspvf2dCr7Gk6+n4k7RXPyPSndJ2+WyF9Wp5TApvrfC7Nd+OSSRBBZv+h+Zs8MfuhM7ywgxgP
tfWeag5ZkKoJ2ZJiJGjac78MXf8uL+Ngo5Wlf2aJNZjJlnGwlbeFfbD7nqlZ3ZHdsRnk8G5PAhIJ
5HTJUAX2cvKXefgjrHB5iq3Q32nX/NMRzIuoOgoNB2/QJg5dvS1myNsAfMx2IprmM2MbeF+OxuOh
YWFOsbNHY1yWauz2aU654pIHyvjhyNAhcoPNPxrXn89TArcLU9pN4BjXMw1Qfu8oSjNHPzvpTaJS
T718DC1GY1h69avlDP6rB1xiPy7oEQuZoBubTVMsq7kyB5Lq/clruupLe9wn/XkoKQ/hblbOknPe
t+q1K7X/bUVcbaN23lt1IraI5hF0oic7c2kjvm/1gs0piw4QV//kyc6ltY1Lei9JAK3bVYgvqjJE
0OWo+EKFUT+JAr6MhZ2GW6QBXWaFRj3GjJ0f6y5Nt1NA/C4u6uLJHtrPsCdKOy/c1YIYVRcfabWu
o9owLBnSS7aI4Ln2bsPLzr7N6vuGnVOPjDsFEvpgF33gr7j3T2KqKQ1TP8OYYfkfI0r1zZgP6Q8B
LuOR+IqH42yC+TnrhEVSeBAOLXOanQ9ZRaaJLIB1KYqooCfu9hlCnqG+U0O6/G7LJH2VQyPuOQer
hbe6L/4I5agvWYT9H+Ic83EZA3+vmRV98TnrfuUDNVKuq+jZH9h5P0dd8gGDXO4YDjjXYPRn7hnD
oB9KHuXvZS6HJ1P1OYlPiwMrr+Q9aR7Usk0ijp6V2Rx04o9xdfnSO5OeNsFQcQ4aXrl1gzdNkqlN
5L1SejxPgUcmOuWfqS70XxYADE9llEPkd4OqNlvR0FiyUsGHTvIWWS1KFfeYqHtm5FCHXkNa1S9+
zuG10XQtKUmcW9DLGHyv1yrvenuXR0N8FgExSYIjVnR1Sky7EzVAcpg701t3VcKRNc6ejdy5Dq52
kmu987o4/2V5EaxUksKPZauDB5MWxN6UReWIyLgUL75a+mnlM1VY2U20rGwq5q2rg/jZjqCCDE7n
nUY2HV8jgjdn9l70ysNC8ov2cU6ISxNkcYlibqrW0HBlLeXZTXOBW44srtEdB1wbpPt2KnEsDPeO
tKKznlJ3a8JoOQeBXaJMl6ztoKxjd4fWYJ85wWaKKSkpRHPSalXzW2etrtfDjLyijZ3s0Nmy3wqT
Zru6IoSV0+l5KaSXrLWUyybykwaFayTvxWClx4psMGuU/KfnZHZ2eiF0nfRBhHsOcxx/7/mUN6ll
XmIuyedGWHCkgaO8eqrx2JOwyoc4bKOLblT9jOy1/K5HlpxWpT2mV08KZro9ISH01qhRmTV5AT7x
2P50SSLdl11EREaE8963JY5b4YG4KVL7M+un8eLBZHhsZ23fh7FEx9NZ5b2rhuqh7Uz27mbxsOth
El5UVab3ExeHE3P6m9CxK6yVSzWG+JTxeRzaWNEcJ9yifcSGNgEgymYnfmm5Ob03DT3rGZfpZYyb
eZe1fvhdpDL78IgW/0wVo62YrM3aX9yK4sgrwaSyWrQq4tK/w8UVfPodsGHj5Tk7MHOqwOhkNTew
LEhe07hcLHqzdIKtiSDuLPtqzZzBPdIDjj5slRWPMSrWPdyllOXkHAdsHSx/4tZF05p7wzmzpuDQ
V7c8lbfEM83k0V5pi9ahnfKNW9LKvkpSqS8yLPRlbER3mmu3OaWwLdapm0UPliFcswTC27CuYUjE
VzfBxzz8TInJzpOns69pLOKtyTviPp6Uaq0WnXK095gRtwvo/XilOVX+lJ0r+X84gvi/okfYxOX0
WyCR++7S/InbnTn0E4ugJUOIL7Ln/TnHc3mM0sDvSfDx+eNpGiIsHdSY/A7betwnClGb6sN6R1Nu
OIW0itacqoyi+VBee7Zb1tVAejH3jXucWEb55Kqe/CjCi68OIddkb5VKnuwwDmZcRMwWbqtHiEDn
8p9GTgb1A6DbgxsYbzMHfEU38EJGgZPZU4DXV+OwU2O6ZaIg1T77M35QU+7IozXn0KbnahkQSE/B
s2gzpnZslMXuJH73bGi/NcIfDkbjCYj9NHkRaU1pb3pJYzKn8dLWCZmyJh55QbVnHoI68L+N187Q
sHnL7iczT1QF0YlDHocOo8r7lGDjXytsaXsMIsFPbE0sEbVtyhuaPdJhRtY8Jt+prLyDW4/hDt91
xNhFVQeRxXD2+dxwfSZVdcJDz/g80WV+7G6FE52S+SS7dvyKlBO9xgkWJJqxDOZMELbfnbcEO5kQ
QHNMxytgz+JpKQzND+fW9u1Md/8Pt0zAs3qO2ntxXGwz6c+X2iPUyKTK+WP7rf0xlnI+jLWZ7hft
ZO8Nfs1f9ZCzJ9LZ5DMuxtHNcZrnbDsNqdn6qnTZFPDUJmgJH7NDg/K2neoVEfd6K3lOol2oGveP
yyXqUrHmcMxoKMWrf2R5q7raTuKDjlR3KBt3+JstBG0IMHNUlrVHaK6xSJWISW8dW5DJ0vhEdWuq
NT0Ta18lcX/syWNvmt6p6VwtPx2T/DtfVeQyp3JihAM8h3tfKFxGqV5ZvGhmn8U2ZwLBOmDFVLgc
vIZhL6MeEptciy621Gh6c2A73XSrlPN8OhXxXB0ytMcU0zEDlzAw6fsSNMwreR8ypeJ+9MiV4hoO
gPf8xJbPcpjJmPZYPiPPiztSV0mOCoDIYua2+lK2pOpD8mKbseIj0g9x+lwa6xdmEWc9dIVzCpSd
nOq061/NkhhWM0rvMWYn6FR1IKwCezC7LJuTx39ASaHq9oL00ONMXbstloRGBuHO9elHpQ1h3ky8
8oRiAj/c9hkGQgdoyOVCMWG1w1ccR+RHBQDhlduUy7yKK95uQeB0n5wP1ZbKZNmxeuxuNOTWZvWP
lOSMqe3J32dcbPZZkpDk6Klm/zH0iR8mbpEcDHm6hywiOmz5c74VXjbtUyqPvWYp6F/L0/+5afxv
G7T/tb7831ec/8f95X/beb5vfqrnofv5Ga6/m/8fNp0lm7j/86bz9fdcD8PPv+1G3/7Ev7acPfkf
sDOkG/gy9JXwbBaN/7XlzL+xRei4tufyd8dznP/acraE8x8+OSf+pON4oXQl/46H8G3N+fbvyDz7
Ho4pthS90Jb/73vOty/s09d0bCUUfTG+z39fOrZaMnZubkLaKYqdGincCwd4vpO5+4Wqtzz8by/N
/2HN+d9X7G9fLvT5Iq4bCvYf7P/O/EamNcmISw4OMGb2qBcQhEsad//3r/LfUAf/+WUk96JAhcr1
/zsXMymspbWKQaHOUv42GNv4lEe2WRPuTk8FuaVD1PcoAaW2/DsShH8Zdjv/i70zWY4cSbLtr7S8
PVowD1v4zBEcgxEbCBlBYp5hmL6+D6L6STFRdLo8X79NpWRklDncHKZmpqr33PX3D/EX9PlvPfe/
HsI0dIUsCo27jr5gO9RDJYuBiz0RtC7e4lQO7qZkR9U+/iiKgoyloPIhFWlzkdGXj7ginEWiOb4U
eY1cwrQSFdVCgzdLl2jNRtXj8qGLivAiCwb9hXqmcd92SbwiZZJccaFGCywXqULqk/7UlTW3iYaO
j7x6oDMOZ/RBW9USTPcqROS1ielSW2VtKv+xaz/R12Zk8RA9uBG6UcWvEI+OX1M9ehxQ/RvgZ8qK
20ixdeysf7Sk+c4uoUvMOhtYJ13F/xdQ/P/jyf9RZkz68XiyKur31//6857+1w3Mg3/Glfn/+a+4
An7hv01Moh0KrJx0nX/HFUXVZxCCbaOUdnQKsEQc8qP/S0+QZU51NmGFN1KZ6aT/G1Y0679NUAy2
QxwyZWuORv8P9IR/LnOQwzrnP6LWjDn5xJXpu4gUKe0P945FQrsKAmUX2pN8Ai1zbPRFrLJMX5bB
+Et3eWz8zNjm3BFVw6e5Phmg/v3kMw/i05M3ioABQT7wnvPHLZ2P9roxLOPMwWeqyafBNdKFVaZ2
/l2exr9KdClUHhCtnvfk82x9HrxryLrioHff9FwYKQpdIlo9xaeZn/Dfsezf07JgUjjGpJPqTIN7
kp3+RvRS8ZrmMj1ylExP0CSP/apsdZ+fv+cTpGniI5RRDJdFn+CnLvsnUJvHBl+AfOzSQTgW2/4d
NQZS5br+PLTy6/cTf2xuFvG9oTY/jVHk3FldwZ2s5uZqKFGIt7N84r35ig7EclpCCdtiGKbcpEUn
sMrpOu3Lcl8bjbIajKjlUDwLIBTxJslWsvv+Kx2ZriWjMLXpSGjTzL6LhbiZ6FUm96qP/zop/oOF
8xl1cmzwxfI1HA3jJ8O07uTABIcBAriojR/fP/jfKfniRf1r+PRpFSSgRoTFjnrXVMpGrchGThi7
+ge1fbanpwKP3YoLe3KLB9sGgTqN2PsUyqZ/sNot/1s4v2lEPPFFvzTUnX+3xXqvCqXRJ4qXdwJH
xx4V9hRcSpAR4AST0DK0t8FG3ixhRKQeOvvF6hM3Z8mmVXXhy1cZjqD/+4+qM+a/g58ZZugWtddx
IxUfMy7jxLTN4e2raZt/q0/TJrP3Z0PYdXc0GRw07W2k/mUyI9pwiapY6Uc3Q74t1fRHV1tJlCtI
Kq6VcpLKHaryp9wi5jPvl8+xiDOoPmKpVkeK/NkslnJQMFSunbU7xWSG0ICq5C0o49zRLEq9Cw/R
q2JcWQo6MHpbfR2AdEvzqnlIki0KQJe71fczZB1Z5UsII51eCYKBMrqrMnzi1No69JAI7EqngzHG
vC+VV31dqIjPywdFwnIvbTq0M0b8DP7mqpGrj6h0rqIye3G06F4dpWvhRC9DEzxJDRwngBwowy56
bpx1OF7ainRtCZrGhrA5YMP8RO31LcnkdU/CEf368Itz3ybEG9gJw0sh0fHg+3vknrRYTjdmOzxw
LrigNXNHaexSCgO69eSLecYiCD/kJm+aDn8uXbmLpeZXlFfXealQSFOrvUPPJyi+u8h0aH6Q0NCl
0CPS9LmX+m06JJvaiCmJ0VijpsOFEZUXgAx2TVddAr650ZT8fu7ZCrokp3HT9yggnRkFFzFc6XEo
Mdqk8tSODS4cwN3M2uudSNXsWm5yncqy1rg+ms7vf/NjgWoZ2IeJrX8k6UcjzFaN8E6rss1ZQy8N
V+MeybXD/d3Te16ICSK5WpYnKLBHHvs/3FaLLLHNUqu8CgWhG5r+jW1H998/95FVsPRbxQMP3atl
VB5croYmbpql7mL0Urdkep1zAJ6EzflI+zkY0Wg7WnowNt7YO3dCTy9iOfG+f/5jc7OIyFbdKA6o
hwrdAf7UU1rcC3pf198Pfmxy5g/9FEQlY7ClWAtweqQlaSUZCWnGJpF3CU3NZ743i/g4GLZTVqZS
e5AAvEmS6Bs083NQmfO8z0H50/MLB21sR++A11vsN44R1Pu+TsLzzhTyYvnSmhI3tp42XjqkPy0S
1ehZ3r+f+GO/6mKhZk6ImUYoak9BxkO2evJ07B1PJBO+HlxfAlAtmwRC1xN2Ul/RVw5Pvsoz66y1
qi/BpwCb82JOG3vJ4PyeUnKYRSSfOAsde/DFOStV6zHWi6j1ssbe5TVqj4bukBPB+Njg/7FGx6ZK
bAZXHX9bNuqEAA7f2nN+T91ZrFLfGGo05zZRpqL7Bt2ssY59kG/fjw498IszBnzBf77mWUdFtqcF
2qOOIHB4L7ZdmjxUSXxJYfuj16OLvKWB3KBSc8IU6dhkLVZtY5rjJGMS4all8sH7tNJyury//zbH
xl4sWqewgqSn+81T65Jo7wAZKXT9RLruyHlMXwJQkeADhi4Rh3Wtlb/mmSH9nKypcdPOtzdTNVAu
5jUDkVWpN7blwBapUEevEkO558hQ3ead4W8ni16GYTK1m1SezYNK2FOSqeAEQWPFFY0Of1Dzo6vu
TnrvHJuURUCgjc4aBkluPern78GAKEt07fr7Cf/6MqYvMaq+yPzaoVXRU61E2mdGDaZfs55lqCVm
n9ZXAvHcJi3l5qx7sb6EqU5tnzk5pQEPwbar1HLiKi3sn++/zJGJWvJULRU9Zi0kttrR9FdSbbVu
YxObvx/96w1RtxdBQtFQWYINaD3k2hGNuUZ2qfdttm6Eopy1oZMj/+diFrHR8LlJ7YVSwY1hMHXI
T3Rhfv8Fjk3P/OefdkS/0koKa3bjWe2oUrlu/pgjiurvB/8SYmxrJMr+OTpIyDGL0BZ4JOX1g9wW
SEz76LcFHtjVqnLaxEOHytEOk+uREindClq1SUMKst8/wLFvtwgdhZUSZc269qasuS/K+lLkzsd5
Qy82+0KK9brO2tYrLP13Ket/6Iv48/3Q5vx4/3lXpfDxz2mjI1kT/gw5jItBHJRqNCnj5Q73VQm1
X4C+fV2iXlonsfXDDEN93Vd0xCUEqwsJYipwNcRbzkTuG1yFeMC7RLpGsOJve+RG3G5GCbacT/tL
RuGg8JN6N6lmuslLMC404jxWnZ+tlQnGN1RFddNRY3BDOzRcojrdqUqb7VsqcGukI9rWBu0HVqqq
6L83ykOIptFt4X7dSA41VRolmnWmTvZL4kiwjkIkExqy5Ae6w9oXP+nHC4VeuzX1wnEz2vJvMTbx
Su6teD0mTelOvYJg2DLRUZnOi9VldKihOoT12UFcHbq3IUKYXGXRmbuNtVgQTS+l4zgUlUfXVbKG
D0L3V5udiHRHNmZrsR7opLH1LulKD/pahj+aY81NkO+o2ck5ABcDDFD6oavE3DymIgxOHEyPRKml
6XlXh3oTyGbpEcpDgCU5Wkgnqw6D2p34hCMLbelzrgK2TUxbLj2/9q+kTKHKptbKiSA7B9MvloO1
OOYlal/4HS1VHql4Qe91TaOsY0lkDqTxoIxScuLXOfYlFsF8mJKslC2l8ZqyuhW1/0vOi8fvl/Sx
X2ARxIcoyeyx6isP9ZX206617D6XJzhfZiKvv/+IY0+/iHXjVCW5FY2lB8/0ClXjnzixf3w/9LGn
X8S6uhzVuA84I9VppF4i9qfRBabNtcHl+MRvfOwjFiFPaGpiAUA1PTWS4eNBs6MHpy5XtPkOZ2XI
9aVVtpCENdajanomjTg0YI1PsdOfcL88MvlLl+zJMquoKxlbSmuBx2l9XTbnZfZ1c/n6jz0qYqpf
XpyuamMXnncZ1ufq2eet30psCV/qxPTSrj1kTv8aaM55Z5Zl8VsdBrOi09L0rMihH9UPEjfuKdN+
/zoem+z5zz+dWWpHmvzRRqJZhQqaTCraq1EJTzj1HBt8EaK1fuigWGemZ1BBXtdpe+OPUnHiyeef
7ItI9nfD//zkQ9WqggZgr5K78qb3KaQEDgIn4SjgrxwdybKF/O37aTqypJYWzIjIaqvpNMOzh4pm
5Bh5qW3X0g1t3fn2+484NlmLVSs5ToLKRjG8voxWvVk9S6rzftbQS1vlIKKdsqxHfuRKSkAcN6A9
Dbo1zxt9Ub61TSRoMKJ5cFyHXcXOHzpalc8be7leQ1TC9HHXXo4ro6KgxQhL/eX7sf86gX3xBhmL
RWvSaRXGNOB4Q3yVt9ZOthMQCFs1f/RD0Gfl9RAZa1nZDdm7qr2l2g9Zny41E60omhX+rbqIpgTe
zom497de9tXzzC/fpzdaD4diTOLM8mwICOYwrGyQSAqdhKOjHmT/ikKFLm5xYj8k3U2e13TGEx8r
fQd7Kq7mIkZlnvJ6OfI2Lp2Z+zguJtNMC4/DwZZudZxh61icWLrHBl/EhVxvo5KrZOH5tnENG/Ki
V6VTkfhIGU2fm6A+z2IITRPxuJ15NpSR38BFxMx3eSU5H23LadZOV9DS4By8hX73qCvlMyQ9+34Y
J21VGpDk6JVs3CQBg9KZ1K2KTonWWqn2t52iB3dFw99rWtvaF0X5M2qACmaD+otiw7VWYaz0/bt5
bIYWp4SB4r8hMDrzkAp+qCrqbcem7/j7wef3+6v3bBFppqygXVRRMq8a0muIdXREcLGDd5W9qkF/
3srV52P7p5e5p4KEGLxPPSsYXgWSUbN//v7xj8zN0gCarnjAiVKXef7gbDInplexPDXvf40iv5ib
/3B/bsOpgjuSeoKa5SHE5+Kh1LAxViUYUyWoNgBXTYlOwa7qdRtIww2CkfR+Eiglm75Mtz0ykzU0
TPMtjIruCqWUvA0iUoctN0F6IZRHQx3Urd/270OtgWbpi95cZwa3liw6ryKv/20y+zT5QQqAWeQd
k9/CQlHDHTeK9XmzvwhSyCxyLUW+4bGKdgBhn402PRGQj/2w859/emrLNri5pm3iJXb+7pTOi2Ke
CK3HRl4EHLkfFEsWRewFtRFs9MasEUo2u/NmZBFwDKu2dWvqIy8TfbZRgkpZw5Q9tVj/ekB/9UYu
QoGWSwY2nAPDW9sOdBCnGpJjd7k4UHLPDHpIYhgmxas2b+0R7fkg+XR0qjANSM0lygQt0FgjlCd/
8Gzr4ZbWbjdwsH7vw1WhPLBOV1P4OCMv7PIHjQ2ckd1EUx/8rto0ZCf5pNZ+6flTSNb/+lglsFbn
Td4iFvWypKI8SVNvmOQ3iKirRpZOLeYjv7q2CEFUo5VYS4rEq7uCWvmwLSL1vN9cW5x5IicJTCnJ
E8+vgqtCbW5LcV7cXLbWouaMIdhnc9wk5WNDcg+G9OmsydYWB56UABMiKM48hJ2+7mEbfN64i5hQ
ZGmu9OaQeFoH9tyhrexAm7+1PW/0RVhIfJxnuHAyelFhJyBeyMv9OG/oRVzIsbNLshpzA3lKAAiJ
pNxJKIzW542+CAyhUdjm0KkJLABkHU2R3CDYcM4cfBEWykI1oTCL2BvT4IdihsjTZjLReU++WJX+
1Ntaj/DfG8s82QbIMDSrOO/nXHpkJ7pM/xunWk+JnWbT9bBZMwcW4VlPvuwlncg6BaYSZSCHdFxA
8re85Kr//djK3xTEF7F4aY7tB2WSCDOPPFmVdgTiK5a9YT4Ta43KPshp7UbZocFzihiNZGgTtj9A
NW7UUV2NwQSrlit2Jt0F4CM1oe1qkLd980dLHhkhJTGspcaVyihmC+3BFHtyvy7WQgdNuULOhhkV
L2nxY3bmNontWgJUuYVGOHkE8DI39oU4dPJ2DtWN1bulHO/4k4nXQurlA/tHpYUQrH8NBVakdXvN
f1QTnQMClBF7fLP9P7L9hALc1fVbLrtXbAbaZP+phwNWMGuiv8SPZUNWqOJw3hYKMbuW6Ds+vbJa
MGKVO/BFovI+zg4J30cK3/2x5Pf93Qg4aXwOQyrkgpFAul18zV+zZX3DcxiAre2MFG72r2lsIIXU
2q7VOb8AA0UNmXUw0Lex/y66csuEsJt1cnnhp/paRDKUWR/RanXRylvHD/jX7bzHjQiJsi69LRSI
fUP1w3fotCx/qMYh6YMrwbVGyWaBovmDZwjIrwRptleVl7pBhp8bP5FZX/o5/JUqx8ci3EwB4qP2
WjWvLApIIXQ2kwyqaNJVAAlzmNTZb2M/T6GChxCXMiFvRW2iKd+27U+wmK7cj5foPtdpSPtguU5K
1E2Yc4kXOzGx1nDgg8vr6sykwt9L0qcjVdhT7nUArHpNHOB+5Ru/kEefWA7zHfyrxbCI+gG0XTgR
XCOslub+Vu2pQGEtoQHhdqM6bMHqgMT4fukd2crVxR5gF0BJOnpCvCQMrkBUPemBeYZPO3U1dbEH
VEmFkFc0iWeKUD/YmAW5+mD1Zz74Yg8oxeCYgBa5R0vFS9YD0mmzEznYvxZ/X/0Aiy2gomhtGL0W
eTnvfjiEKwxHLlhgoTDAVmznE0+T3AFfbLtwH07KjdKeuIId++kX+0M6tHk6IEnxbC39oOYleb7T
lI+ZaScfWmQ4NzZ6sxN70bGvuexnrkdfN8vJjDxbd6rL3kGsnDc+vDLEcK4Q0nCd23G0CuJKAAwG
DsuaVJxDiYMMCBhFHCIrUE5sL0e++LLV2TJxRK3TLPdkaAjX6CFSrJrt9CWSdXB4+hjgYpM25707
S4N2EAmg1sY4hzjWv1ap/ZKNwev362k+p37x6iwbn9NWm7KaJhZPgZtDfLYC14Ewt5qVkgc5qZ29
5KTjGrhrcd4VbNndjDp89O0hST1IH92KBheqjemZhca/DtyfwpxtGSqQujH1kr74mSPLz2T11/cz
dSTy/H0rPw2thXUj2bpIvdklRTG7X+Q7T7xMx4ZexIZRSEkb62rstZb87Dcx/DL8uM977EVsKOKm
buVCSUEDyj9w6timVXviAPc3Mn718ixWv+LbhUgdPfJqS80uhlEG0GDg+tnAntmEsRoFrpTbVJcL
qVJnUPgdHAq0+Y6RxesQL8pdUYQqRihStpbGqtv0QwFbPnCqNUkFZV9D5Hf1LjC3CV9i3atKngC6
r/wTX+DYlXrZT1s3Iz55pRN6Av+GxEi2qI5dCCIrCGXukN9xnhlpqOAfMramSUc9gaNWb/4wYK3E
hjefqPD7cNnVm8lTE/j3FzGWnWkMewXQhfLQmtkmsTKMu7As0Tfz0aGz/dV82oq0X1lyL5purUG2
mBp933Z/ZPHSiRP7wpHXatnRa2aWXBox346DbzTulFOLTEWv/HXYWDb01k5R92RHYy9VyvBhjEqx
JXk6Pelmb+87WDYbTHjrTaJkYBehqO9yCS7OjPjSdootI2OGIM0JB6s+Byy6uqLNIntO1JB8hdTo
OBw1SraOmr6+6euIpDd8FbezYtABIsQe0Om7m6EwEshVtIZVpYHNWKcWQDLMVtmCBUwu+zZvVnWQ
qRdyXXISaeK824b0HPIL6dKTXTj3ciqvjUG5DVt8XLQB3i+sHMNtpzGFmVTWrhWWM2g5two3zzvY
zVGkXUmho3GSH4FDCJTzeq9P21HNQYOnUvQhiT5+tcH9vHdFV76HZdzcTmAxoMc6ycaB+b+lhRtm
s1DED8w+gw0rxHIxp81JLuMnEcWDfOXTxL81yyE9aLFkrwsNEKNivMWhNm586B8raGA1cvZwuKDP
zqpWuRpjhuUEu6SqXiO77mBCdfq1rWfvuqYGz+EU/nTwr/qBPZVxiX2pv+uxpNgacpmt5AwDJDfX
+u42l9N217eD2I+mMNcpDSqr2bfrQkccvqa3gpNqD8U3K6LnNKrLm1gCqSOlfvXMncjCBcUuzVcd
LPpt3NZ3bNerVgr1/VjpwYaxc1eRcQxMRqHwF6hKQ5LuMZUqkk1qWcGtnzTRbYShDJfwVnKxs/zV
DzAYx4QwMmbAdbtsVNe1pHSrBFTTgxRbrNNS/6BxCOc+NchvGZZOj1p6EikN1Ukw0CXYgS66iDqo
POMU+dA7YlN6gyemrrUczj5+x+1eUyrJDSZNbKPMUtdNEHb7IMmVQ6wr/DogGQBatmNwkPPU2pla
NvyUgdCunUrHsCgfIO479GDh/AiTEVeqjYyrgCfZIn+b/S9ABNAQtC1EGV/4eC259HdzKrPG8THN
U3jsshSS3wedBFMkNe3GrYmttI9B8BKtQwcSwDj4MQqMDBdiaJ+uIEdPVw576F3d6sF7a/oFoIxU
e9MDvc64F/o4I4Lb3ToS5g2KkOVd4av2enSkCuFyHK+LZlSfMqPRIFZIfvsap5p1yPsy2DRjOq5i
OAgRl5Ku+ZB1gze0kJMLG73dK7j9bqWP3C7FDHkZFSnZwQZSt50ZxEBPgDaRwQWQYJTYe3ZiaPcT
mKZDjT/Fq29A9S57C6hJkZYDK6LVL3oLolvdceEVXKm0Cp9A9cUAg+Wo4aGuYUVnA/DKKrImpDKO
A1UtzC9yZ9J+NnKkXSuTmM1ERye6ECxMjp5pcBilsb0LG6y3A3aTndzbTbWJWyt7VrpcuzIkHVQ5
DFkqZliEgP9NtXcjsTNzFWuy2NJg0lzWgnQNidNIuQlDJ/H3nTKbMpXykFxOmgFcBi2PcoCtn9/a
lZw4G9VR6R01jOy5z414l6GoeWqbGelsaFUBcSK0B5xIsiR0iypSYGcWCKimUOVuhrPB9DA6LJwB
5tefxphQrNhpOZrr1hjkccYnIUKw7Uyh+dWW2H5UvYBLZ5aBoA98aH/HErw0BjLEs3ASklpJ3X+U
4NnB0YrZGQnRvrizp8bcdKqaTZvUSSE76VUPTLkCrT9gFosN7YR0ELn9DVi3bje1hbYxSoG6Srea
bD0Fan4RY59NzYJvk4cYgdeNhtcQLrGbegy1qwy/68uqUaRNVtQkMQsbs6gJ+D0GckOwcfJe3Mkk
CNdDbMqbpqWrLel6ZxXlGv6fAfZVsGqK97htp9eG3jjXGCcfiny0ElW18gvYGFN+VeKIVWDDRVNZ
zgs/4EYnWfu4EerakoDojqYDWSQyet31O6TyENrk8A2iGEawaqDey6GJ/TahAhU7AjsajVsMEA1Q
cUA+sRJQ8egThoAFaGI+liohivUu4PzagFYtwxbz2sgBB63HTWveKE2hzgiY9lfbt+JHj4vdVUAr
7r6ykPNvYFUnD8DM/LuwjTqyJjWuDQYGVmuhOiFUJx9Vlqvn8oBVHDUbnFfAhDopBMDIVF610Wjf
RlCEK1wsqpsW6BNH9SC70Ae8fbRwIIOg5BjyFKyjxqhKuD6aeQtarBncxCw43ozU5XMfx4iw7uCR
qZ2+kZ0sf8JSI9+HuhHdlHBVP+LQRKY3DLd243NuiRrtlm+lQXUZ+nffH8e7jibnVYvz6FsW6/Z2
Gjvphw7o59CLUvspsIjm7YJBClKX2IYVhxvE8i8lin/LmXUbxlh3x42i3aWFPrn62GHLo4geGyT/
oVfZADIdmLDd5PjBOEa8Nm275M0bBCbsxuukj7qrwsBa2eqQ4lNEDcMOpWmNgDO7pk2uvW2yvnGt
TBH7Gk37Y6qpAKkQTLhlGOJ6BM0Ww0MJSFZKYyZGBcZKWPgDc1Z1x4w/D7TXMo8h1mQrLKWzFQ6M
5R2nmN9yboIFNGZ8duZI1+jl60NGTywufobNUXWgw0XdOlV6GMM62mX1/D2CNtjWoYJ1boAzoCzb
OSa6rXVTS363dZJSvu/NVNlQrks2ie5r9PLKibaLeviR3OeBbOZg+h9xetW0bdEoKacrIYHx1Sw1
XFeikw/+JOe0b471VgizX2HgZW5Hzf4JDPl3gfsjUGzV36QQh3cmJ/aNlkXSOoWPzSs/ZBd5AgjI
nUbEHqo6tFsrERhu+IXebgrVcLZdHrzjQgq61YpSHZJc3kWrKIM9jV4yqh/N0cb4gPP/OlQwI4Yc
muwapxh3hCAydzi37mpoqKt4VmRGijRdaEqHRUHZoxUt68A5dGmlXdGxdq9HOLrpkVG5ky75roZs
mf6G6n0+z94gzxUunh0gh7HhCeDc6dwfCjVo101YY5oq46cZGaWxkzR4xmUeAokuWMmZiOERsX9c
ZIWKQwAGH5ep5LyEU2we8kiXrrKyfwrkDjsQenwPXaVoP00HM5ZYTz7qERvxpC2erRJjdp3jGwnT
hK6QejKkJ4B80it5T2x0IPld1IaVetkI/c2oHeDa4zY0bPGz4QFXja7kN5FkKHu7qPwnU0BZntg0
17OqEx/UB0JIv26loXuqJjn8bQM0x/1wmA5qFVRbSLXNmnVauDCjBpZE40Q7LW2cXQ7ec4W0XsIn
YdDUq7zvim2VW2DFtA59sFO3GDgqDwDyOB46KGLLxjKv8FQLLsvYTMg65tpFzIkEb9Q6twGb1cO7
g4OtteqbEYt0PwcV4Eo6vCSFsOCWetpbnGMcbk6SPa5Eb6Q3Fb5dV2Y1cOYNlE7gBjrYj0VdA8UO
YBD+xk9H2ZpdHVyCp7zlpKg+xl33jH2Uv+pp9gf7GMhrHOCy+zgpOF/QJYIDhObc1n4t3mUsci8C
J/ownVLeaGWkYk5fgCBF0I4dX6Aq+9DEvdwyY+s6LQA/Y05Evh1I3XjlV1wkVnkaVvNOXbmF6EaX
COkzMaDFZYw3JTjxVv4zyXEeW5k4QaxlPUqIgICrw9gBiBI1N2MVWJfYK0S/dLOId0ibTXfKsnRt
ReG4H+zsg8w9txrRhJcJ0fZSoCvZDi12B76fv6eG1a5ovhjWTFh4M2o4wPgK57xS7Wp6TZVxW8fG
hG2h5iB7SGoXTky6VzSNYKiHOrXaHntqIabfoT+NMPbseFiNUuREG7iRBM/QUeutU8t6uwrB5kyU
uWHCheVLJvv2FVRozoQcXRDkJr+LqgNtPhZ4+GAEzRslgwt3O31CT57LnClqR4VCGmRubGMrGMyK
3sIah40UJe86DKk7TavHjSAtux3waWqxGZWyR9CEGcKHjHw6z/1HlFl3wM1XcmM1trZDXZo7+BDZ
oUotnEENkQPCnN3N2r78WZmg/ssIV2nNmrC3JCcOwS8a9ijqmrXU9WKHJVNz1YOx2uPhkV+LQSn2
NUSbleKP+O3RCb+KTeHciE7Tn2psqa+Mtob/SAOA67S8UgEyChg3hDeAoylXAFwCi4JNJsZVgihV
BDcJFgbs7r69otZgHUytzJ9t3Og4LZjylcwjAM2KTJrOOQebIxSbIU/rGyUMWu6tVMwqHY6+PhTh
GuQX3pSWSB7ikScgX24dEM6EEb+d5EAjB3XpYuL8M2taXdvYRWA/V63Vxu4wAva3Dbm9rv1+uk05
cqzS0tI/JrIJAHPxux+4vfrNYzficGLLg/knwLR8r2AigEEj/Sn2YMG+DsJhGxnmSyF6e9XJUCd0
R/rQNVnegoHRgM750AHRgoGwRCv96ATsengrZJeBLszLsZCVdVk48ApTHD74etMWOvZcGmrNCzlX
aGYpc/WtgAtZ5wi9au4JXGpi5bafMN5yDT0HsRo1HzQWvBqJ0RWA4tNwU03On94Po02G872bquzY
TYN/U1vCmZVFI99w/wWxCjdmldSVsR0TIpQtmvG2gwKKBxVI6z4OxnsuUM79qEoYT8XhsBFSH61z
mR8IrQO0aRDB1J4mjHV8C92FbhfX+XwTMVThbHDnlQ+SbJsbDRb8RWFbk+tgUPSQ2lzkiUJc7Uap
y1c2b9992RThxkfWQJ9PZ7ESTO0hB5Anu1w0YTHXBTo1GKgrm1a8bavAwu7wLl1hzFs9x8NAtwaB
HKf66CMIxnbVtVjWh72trNEmpVtIsvkuzkW3KzpT2fQxeuBcHfA374byplPrCDeIpvwICz96wSY9
uGSjtJ6Kqk0OkqHOl/RKd4GVc24PfB/YdM2dcRLFAZTgeFM4KcbqKR6rGo6hNz6j7ga5wzU+saq1
YtP86M+gw1JgfYLAqL+jMsvkF6G0bzp1+jNWmrmG0ErJtnQmLxop+nR59jtLI+nOTDtpA7TKfLKn
zN+XHLovK3K+rj1xhRgyWLP2MHHq0Oxoq8coo5DIGo9ZCQd8SnX/rqvzet0ZqB4yjiec7dMwwk5R
0e7xGMOeg66mQ1BN0GpHo3sa0zjYKRAnt53e1Ruz6l963URMB/KU2qFlU560mn3LBoXFXyQufQoJ
bjRaFq7a1FVFldvXjSzyq3bAnaY1cb3laBl0+1Gh0SDP9Ib3Is93Ct7RmPB20YuaMU25ZWBAlVg6
RAPxy4+AqrINZD/xCm62OQ5hdaffqt3o7IYxTNdwBeObBhGeaxW96plh5WFJKJug8Qf9Qi5C0UCO
lfHBAvgbbtvKfjYLSwH+Gr3YoGVVOW4xAJveuXe9pKH/M2nS7ANOP3RGYa0ja5DXYhB4Q5pALzFX
Gn7JfmEcbMTfmwQo6kpTsfJo2eceqUHjMEf6ZttEZbIpwqFDCtRFV6MhIT4CIrcNzLbasNhfRzVM
XDIVBmvKefdhCpIgw6dVabm9Cq2JLkhv3SX03s0Iz3yD2RH2emqLr13KqWgjQgAWqUiNx1qt1Ysi
J1rpeb8fh0rcK9MgbdPorZS5hdo0Uu4SffS4FFl7rtvdypqhRCItfsRhcKtnHW9yDV4cF4vhR9vI
1h+81VVWhSjt+4R686UaS+p9qEeoKjWRPWOgpHt+W+Ntq1VQ1UG8bsKgprc9wYSXdImCJSTX4kIG
ttvIzksjphst1C99neq97acF1vEqtmgFIG4/TKJ1D5zlKSPJcC1zNP0TCyzdsJ6J9107wqXDLzsp
4ifmDB6jXv5JW6UiieSITZ9hBQ8L8Hls7QcOZB4EAS7LivoaOeljm+XxgRZe638oO5PkxpVty04l
7feRBjjqxs8GARYiqbpWByYpJNSFo3AHMKscQ04sF+99z+z9Z5mNb3Y7cUOhCJGE+zn77LNXBHqp
AbLsgtJZE66aWaM9LPYNvcq44WG5BpocJbpoAJiu1RUUgdba+KZfXE+5MZwNNnlQGZr5bqyC5QOU
46XI6K1oBKwGv7GPZeuCcgrP4VQ4m7IxfCBYycSfcUGhTAuEEg/uBCH8SNzhlL1YYQZHIjiPlbC3
QEjePNd9dhx3frH5uB5yq+3PXp15Twj8+c5osnHvjWSA93US8Ha6cTJN+3YI6j9TOsFB731NULJt
tsfMq6ALNKN5cFrbi2gGoDwvHiHiusF0snFrjNi6A/MEgM1sgmBrNzk4CGJRjgZk3IOmi4/bOgdU
SypsbGahc6iBhABNq90dacfwwEnq3lbUQbFnGD7Ju84SWXKuX2UWesdJMOWdMvgzRVPcrGJYNj5B
nFeYR45md6ErDhlMA0vvCHFeziTpGvcwNIpnu+BV550OT4EAVDqFI1WAIW79wKJTdF0er6AmBayh
g6Qa+HbHFj27dYaICv+Wc8uLJZfntVyd05S0Z9/KLUA5EktFo3ogb+SWJvbyqZYyi+qOIsX1TWjY
c13tDadUVADrt3fRnvD4Pfr9FEbdSDKpHxBczzQpJ2Sj/7Z6+WZkFzOimd+oGYMfQ44VbdS6n6v6
JOyEVILUfllrn7AWchWl8M9SsyIkhunc9z2MKj4mGyLxz0MLwKMMFUQ4ZX3bXG1y7mAc1DCITGXQ
G0wfCg3Fpga15uTecUNa9bVeDmbd56+gewx8EE1229FQED/bihNRci6M0cCLvDC8gBqyo7+Kozcw
yRXWXkJetdA6fUs+Z1IEd2CbIHERyn6U4UiWrKDPm6FnM1tQXMuBGZeeN+1ML7zKM2LNM/BGMLwu
FBUXcgO20uLbmsCfdeYznwiuQAIdgYuN/sYS5kGPZGORVEOtd/CIul3N9HOwk6Os2huofcWmNmbi
xe+H1SO8dd7nWS4ZSmg8Hq6RxoHr9TvHEQfC0WugCeFmlc2l7nvDFEzkeBPGxJ8fzaV+UGtyDAID
cHQGz0NSZt5X5bqVdngaueDGMdgtOILTZlVkPzfA5Or+tujsc280xMrW0zMj0zsSdU5WMt8PA+9+
4wB4s0rXiepq1Qel9F2KAWrTFvkUL27e3JVl2O70vKrHIPXQwfP1LW1Et8uNz74rPlcbNd8h4+AC
L0E9LEljZo6X7wK/h+JSr8d2UeqQZXAb84KPSkaZBtQxrLqXaSqeKiZd/eg/V04TywGax2w0734p
f9Khwj/NZZE0lXXZxTznXPRQAK1ro0kfGKxEa73eC8KJr4QAOjIKRmirBGYR1NnLbEy/hbIPoBDI
QA5nGqD+Abmg3BeeDuJgbbJNOqszPd250uYIYNM6zLhfo7JMMoIsw/I6m03jxs/451t63TqFeZL4
lzl66hIWdBY+rqOZ4R7iNSOPHfmTtI51dKpISpd85OnRnZYmmvKEsKiwjkOgc7bOukNepnhiRQ3z
umyqTVNN46uECrV1soRMgyE7l9I8AI14Y5fK3GqLMokabyJadwgjVSWoT8t83XVYdq35q3fGA4Wk
AVKhBk1VfHt9CLBkzCbUr/4QzM2+6fL3QuZn+vOTu3D3J2PWPSWWfZL+H9cVr63ZH20zjfv5ltIg
LnPEEC8s81NRjHiBEeTpa7SpIQ41Q/7aeM33ANKWUrfc9Xb+ppPRPzlzoI7BiNInUmlfQ9F7QMF1
NxjVn0p09U2v1+Mw9iO+VJafDUsbkfD1ey44XaQ9XpcdQ1B3vHOW9ji06TuKZwt68jNsWgQwwu0x
y8sNic1nU9JS97llXWW9uAB3wXX2gAJyVlrUJG6JGibuu7f6y9lUXMmJDY1wfa1DcwD+3O0X7CwN
aVbRxAQt8p1O8jkTznGFCQ0DnigTEk3vLE1fOwcfHPfXif2jh6oDyWtR7U3reD37hMc71fyTOuEE
4ZYjYnGM39I2DoSzyis2U65oeZor/F0FA5ap+tJJWxlHZS2Bu2cppkC+XlO/j3GDVcyxK1D3U2FP
G9r0584IEZj9wE45Mv05xMHm9x+D0Bfq1HKZbdr3mVDPMOh5o8ltZ3TgW4fW6hyKFUPh5+lCZFkF
BIXM240hp5ulp0WvJRUE7X75hKr/Y1RGdzDYJZVwMOKq7O5Byt1M4EU3Zc5yZmaa7tZW3juCuBeL
zvodqvDBwzRoNUTCpVk1Roiacmsnbb2XyVeuZjqeqY2hsQzIj+XrYuVB5FQ1kKgzrnEzMuHVlgPP
LGS6dOOD2zMYbKmq+5mo/0xBspmfWJJKtsEZt5jMe0xnZ2BUhzUFxdL1TtVkRm1KcwVEsWIxpz4p
XiK1TJFv5oTXm6DX+FJ2eqH5Vubj5ToTcj5NZt/czt78wILMNrPHve9Mr36Y+5vGH8M/5HvuTY8L
L6ERYhL+ndYW0Aa9/BTlsDFB6XybAZijfmBNbSEAzajugj59MCUtd2c3PqNImHpeslNBW2yXpDgQ
ZQ5evW6yazcXxT4U44seej9avOaaySZEnJnhiK2IM0koqFFnvtoKC9zE3bpeuHIpiOrcKt6RutDG
yEkmD4/x2jTJeDBAw7Sq2XpetnD21I/GXD6Zrs3rM9zYLraIpPsY+XxGgxyfAign26yZVnZM1w9p
hV+AvD5EOHwxWVy3RiC6yGrmJuaC8SJIcY/TKs4wQyyn95FJ3eLg4KU+T7qsNms6QlprQud5pljf
2kN2tMjEi5uAUUZh2PIBpIQbd2N7qPOR1ikDFdoIdPEESsrGsGT1J597N+oq87VTxhhDJ3HgMNR1
5K5Y0qTNBUU+cPcwZTROKb0aveTSv9IFPiRkR+2BBGHs9OeSU2lxDkFi9FHuqy4yHas8eJN6cVtj
uDGTPNmugYUBFR7RLp/L+bFyZPkC1Rdh2MmGx8BHisuyVF8z7/O2xhx4j/6k/Puund5l5izUH4FF
zEHWrndzO0Iq4dJ8rI3cfOImsB/8FHJ4CMwM+vJMzk9PGr+YKFG8zH8zVyX3fj00vNac5Ymp7QfZ
NZqYfEpV2AepHbPfM507rsAzMG88hMPSPtlL62xdt3hoAyCtBjG0G7qSJl6tKbzX3hqchGw4Scif
2uRO/skCa7OvKZJBXpC0X1gMr/AdiD2ThYWBMwzwVdZP0JxBllq2uq96V1IdNuUmnEjpy1rEb7Dh
xmgM14rS4OR1fh4ZbCscWiMp49KaIJ+N3XxYdbtbLT69S1YYW6+30zdObEC30/ChVxI3Ny3YK5bC
DIgEbiu2ppfKk1V2zpUxC7GFlLZExC+cqloMEfH74U2VhgIlMJlYNWFh7imznOYsxJqTSkIWpV8u
94C9mP2XJmt2tlWQzegWXJQJSXlVYd9iR5jvM2lcPDfmrz3yfsG/sZ8cu6li1xgZN/bTGs+18Spn
ZgN6rHq6CUbzOkwefc9BtlMcnF3E4wEGNp+KJUZfMJ7JykBYmtls5gNUUB0OLgh6McmDpdAMUBc9
N86DYD3NGS+iWtz+Kk00n2Q/CFMRwwRkzDA4+VNTDsuxdY0urrSr77R/kRwc7UOCrxoKKXizeiIP
c12GECKffkJdILKf4bnDeZ5MB1Bt4c28BulZjCCYkrnCRaB1v1e5hCgMxh6Miks6VmfnyfU8zsWV
N+f2p8ydNV4BSJxzwO89ZGomWQBUuBTcLNuPOa1IyWRtz6zX5j3raueUO0mODJsEcKS8+k8yOAQC
qdqiQMQ9IvCFr2byBdKuvPJCV1yNclivtJicMyHSMLQyr6i/NY/VLV8MciaT5vriqZHMpmoEeegN
5oPfjtWHUwr7OOuG7jRLulcn0PYXQzIP5ws48oL5XYSpi7sCxdSJ83XJrlE+02hOU3HTBH24cW2z
RkH2EFNz9l7Popmh8E1QoLvcZ2muHIarfqqQ8xYV7Jk92699bVp3ijflSozNeOqpbp5KKvmHUBb9
n1SJBZIoHIPYrM3xMmzDhW9hbMlHDDOWlka8GlN2NyOa/TpGVu+tFbkVeGarVaSSEuG7SsImbouy
IiRGGij5I+jwHHLbNaZqAIETZoSNBcb8uBKqfgMIdv1jr83IM9KT4am66bM3Jf1F24SHcjE5GUEC
7eE2OD986qHGpFBtcC0GD6sahyiAxAwahFSoBT3add9TkWXXfR80u1KttPhWS8juhrmsw3JWO87Z
fvEz/g0684YYBGZ/1vac3Y1Nap39ITXiOvfbbQHGGdw1IzvE0GAv+Tlx5Ng+rjc5B5+T49XIxgjX
+QQdLfLr1TIQqIX48LwZDF3QtMtPUuEILZnoRkbapJ/K8PWVadr+ky+rYiBYxtGxEMPMvIaDlzE0
Gh9qgGcSUO+EyIBtIH8LPrlW0Qw3hc+biRnOCT5dZq33DEWbT5F7+rcNFfp1kSCwicC9G3ufg17O
6e/sOeVDPtZ+7E82Y78k0Ueow34ETIZJjmUXu9qhzE257s+VM7B3s+hT5dn9VeU5GCbm0pOva8vl
E1ZfWeqnw0W5qQ6GkDrSsieUNXSSQwn4WONt3ybz0qIqGWwLtDpgvz3IbpiLvZQdNydwRz4lZvJY
hUX3TOg93NIUVaPd1kPtfTspGLvB4LvDYamOoeAcLsqx3wmrtM6gm80IXueI4QzzToLa/WkaYXrj
Ehy0SQEgo3ZDOGD2699OtkO6iewBdfayB7G75hyM2er+wEVRbLYhthQFdOAwgBetLQq1VKdjuekY
ndy1OPJ20yCyx2HocAfkBj4BIEDIdA3n/cWzvRsAs+1sxb/JmNL2qmNVNc4CV2yNUtKv+619aoIk
+yxKJpFmVr2mbWNsQHtBOyUPzM1jaTXyw0+99lXzwmx9d+aKYLWYTDXcP4vCUbPJjabcy2z41CVg
zsHpP/LAn/esTQ93pdRDRB0uDoLQypvK8ewXvxyHg5MvNaM4G31q7ij3B3ehyemtndkC4vRVhcnD
rXRUrx1GNRhu/FOoaGW7fAj3L2S1TnaMcgL658Df+gUwlKawSoz4DI1XIDDQCQyGxjocr4e19Ni6
Z0CUJqQvW9oeN5LpzZ8uwVqnK2h0E56fTV6xzrJCQ9rbyYzaZabldeq7wOJH2073wnb4ZOaNG3tD
+OLmAY8Dl3T1ntl9f9vOwbc3mv1Z6JSTYWhMrhdRPXPwq23mIXyOTyb5T4/O0qEX9K19lUzAX5zM
L08LQtm5EYzOx0YZEWrPb117NRlUY33WupDUuAVxnFqPjxprJsN1V7+4c1Iw5TQZcpAOzi5yiVpj
N+1wvYpyia0E5jFRRuXOq0jgE4RS3bpOD1HI9K9gCc4xbVt9mOvBfC+DRB2XTDNT9rEtgb8xn4ve
wMRZdg/UZF20aFHz+mXGrXYHkNh+4MeY0yyKQg+jVgeAFaQW9TqcoGhKB378AjcnFKSPKdUrXiDP
5tnom62fte12DHqatq4Lb/D7F7vRp6Q2GHFHiVf9yYIu2KsQ5SrLzPpgAz47cCMPJ4+7qGXcpsVJ
tRoYNaiOh1wsgI7bOdnbRvKWJKPYz1lpnOdsEp+J7PmlHJdz6Sv3KmNDe++YeXZV9m2/71qVPpQz
4sBGade4yaXSkaNs9T0Cp23pbJ3HEAQzUcNqxVqT5d3eT1Zm+b36DuwJ/zAt/x0IoqVjvBxYZzf1
i2hxGUtJ23KODj6fLq6Hqf8s22TmLZxoJkCEf5eT1Zxg8nl3RHTiyS+NtyldqvMomU0KR9RbmaA6
Gb4agXHZeo/0t9yshTHFad000biO65udZgwLdC/OlrNmZPwWYg9YqN/p3nauSOMUseaCeM91s8Ps
tlF9q9BPssjJsVoY5vSAmo4WPtgOCLRe3iazVW5z4Yl0w1Tbj3mr+misM85ES4ChZxjJ0G7rqFzt
OhiAOIiumIbHOlgycGpDc+xWso8ybaonVS1ya6glf8pX/GJ+KqbvAKEK5W3tj3Lp3K2/QABE2WAM
QSHRbtzZeeGPDkeXixfus/jOMFDyeo5q7yV59bkSifesnXLccTAk535S2anB+UnWhB1uvZWNh8Uq
x08Lc8WH4QyBx5MzJLBJzJeJn2rPq+s8JGnbP4ZeILNN10/5VrarjJMZbvhsyO0C7+pkKVLGxCiW
R3YkF+LjHDv2l6q5760OF1TZYYcXMihu0zBwDyShUYD31nTEvTA/rBfGeTEvY6yEDK8HJlOv9Mu0
mRnYqG9dDWYZM+jtdh0T3UM4ifFcWGq5pY1+9u162ZOj6pIcnE7ynFr6uVtpboVcZaTs4FPlrjgB
w0ovvPTNwvSxZB6JIZJFwwficz7cov0OkrRAD8gRWclpQLvwOv1ripX5TwlymUO1GWMaVtjjGY0G
QX3ml/ATe1+3bnHldGHHVhtzw2Qj0tQGuD0ICJN1zf+uqtY4LLCZD4Ht+SCJmw9DL9g/V+LpDl6Y
Q2XOF8xRAUuOfgdqs2+6hiGse2+XXn5nJS1jLj/v75dhnZ9yn3y6jpEd23aMzbO61PuyMD6qOSgi
7Fjuwe2Yn5SX2Mg9gYnpqQpgojMZtWM75XAgb1TJG6zLz4vhtvve6aqrhsjMSAGhvQX3+O7iXznl
tbLf3ABPSpGpbBfOyYtXzV85uX1xWdfOFlcEe4AtH6k+sZOHtgwOpnujAc1nXt59GF6d38igbx7c
3uOiDPoYB4u15gYrg9lKPD2G95QBxsarjNu16nLkfPur40COuN1/C/iyo7tP5b1pD+ONgKR847GY
uE5euk3g722DNAuvzWr5Giyria1OofgORcDdNTXctoh3Ve3T5zS1HXyHkhC2zehjqcpWx9sutjns
5lwSyYdYsR1d/J9DiBGPJas3BZs0ogUgb8dMfCPG7+s9ehyBt1B0szuJDeIdDtz6K5a2eRImbgx/
nKwH3B0lB9HUILob/sZIVfHqGgMbn1j+4OHib4zx22PQNMQhmYzuaIS0gdvGFdX9WM0YihBuJbO/
xJdfoWA1Fs9Ot+1wYh0s5rBYtHNysmG14Qy+gIUMeI6Tbp39wloqcy6ju8vQ567mUOSHBWosEx5r
OBMJ/hngzo0mCEhXVaUFoNMpYfaepvpxwn23x/HFjaWrBAT9op6k2VYxpf1y6JIijSwE93OWm2mE
dwLZR9HleAxVNn/l0yYG2oTVj9WVZVpUymOC3OZbBmJiuRrhrZ4px3VahPsQy90fyaSVpnzF7iRU
uR1U3rxIz2kZiKC5YtEtGfS7nhS8+wXr6GnDx3/jDrTWm4o+47pcBhAQrFzmOG88npM11fvR699G
OovfAUn/ZnKKvIhTTwW/fhNgV5vw8ARZVx77PHycOTrPJvs4lFZ586hrAT5vClEpx2L5CvGnHluD
pcKuRE5ULks5SaGKZ4WRCoFK6dPYdxgjkrD1diBY9cYCEcSPhA/YWML+esC/ijRfYD9IK//BN2ss
JoYSm2LG3UfRYu47Id8QIyE+tvCy1xQj+ZqpPySL1F+hOY839OTJc43OtQ/l2h7btZy52nKalI7P
ap97y4EOSUSWXffHcGryeKJRelnzFYjDoEauJItIzcxLj4DKh6PqNSsBfoG3Yxau2geAoG+apAk/
lULl670h2fr13B+yksKmVe0MwoKJx3HVShxY3FDUsR6lTUjLli14KucyXQvk4kC+966zbmeOxY1X
5PPZz1lXpDjysoNLJQE2gWmnbYE6hvs4/ozCmPPIGdr2Dfm6fpgHbCBtDnxWEoK09W1mv6sFU3Bs
Jn2eJ8yVRIuyOVPTo1yAgczEKu/Bt7LHzJTJ3mwK5nO19Y6xZiqiknsxsPvkgG+23Tc6sa7GzsfR
5aR2sWlTz3m000CeFxx0PAZ9GUkeKbQe0KMaAih7Vh7KvgFdXBMk/MrzXtwkDmZUmub6ZQzJHdgI
7S3oOcGQbcPJ1rdCJulHyu9HRaDokgvu0bZLCPNY8ulo1XB7B4KCt12YAsrW9P2Vi8qRks9GrhXH
L/r9o4vBPSZFk7limsuvAXAGrUGhDyn27cgylumkLECZMtflVRMGwy5fw/nXdxOeh5DLdM9N1EUt
tzrDVg1TwxgUmylDsaZblnI4ooe8QrpJl1egp36EXvy9mtO0VTZOS9NOlywivd04OJ78yIRkjInh
aIuRR1CAVuDfbGQ7XrWURQ9fzn+0u3ablAcWB7HK4kLn2V7yFN6YxcrO0WSOb4yQq21bshe60rxe
mUvgHasuKHAWJM1HWVbvyjIRPjOOE8dntSNpl3fDaFcWZBwXh/hgRB3+3oeSPQYW6Sse58X13RI3
CcgaL514HByYpX9tDf63MGpPbc1//05a/C9Mxv1Pe/NZ/wz//kWXv+dfcY//+Hvjz/Hzf/31telP
e/nFtkGVWu4BliwPP8NUjf+Eh/13fvN//Pz1XZ6W7uc//wNDczNevluat82/whWFxQrv/x+fth26
z//zv1me/fubXf35z//460/8A8f4P3FiQjkLAuQMy+Sg/ieO0bACsGlmSEqBaxN4zpf9KzfN923H
4iz1rf/KTRNw0zCfeiymepZpu+zf/vNHv/t7w/JvSCav0z9+/a9opH/DFwE/8nzHds0AclvgQ6b+
txV2HbA2lkkKNLdSdb9pUkOvBx9gkR1hv/TwgpWDGYV6YZzmKwMv/eyplfagXJJ+i6RF5ESBBDAB
WXbZ32PUkw7biZjjfpu7me/wVPUYfbj+IN2Htc6Ch395tf9fPwI/+3/ZKeSHsB3b8h3HtwQtIdg0
fv9fFm27hcezrNTv5FqBuucvVV00hJoF0HkMAYFfRKkMt+XCnMOS6lSOoT4EWiCkUQ+k7wnCs43D
vbYnpKt1KV9TX65WPIimpmxbViyiyranzwnm7bTppeUxBkKh9yK388GB0ylP3s7KV9E/MvIJN4VT
2e2dwfa4TQZg7qntNDvusF/ZtQIdtBI8CVBDmlXUrJcePKwM390WXq3ivF7RgHOrk3cG241BlAlj
sWITYVIxkStmUpeLZHJimXTGMxI2+RJpzaB5PwZu82s3A6OtjScKeZNbuXwPROmR9z3jKkuyfh4i
+lsIKv5YUa2ppOjwZE35Om3zwReIla0BRIRvcmao6rCD2+jlQZtdjal+7jhhRMuseIbqYzyuMm3L
XeEqfDHLjHQGCrigE7MovlKvyvWeLbbFZoun53XsST3K4mEkBvODP20wxupmpZ8yygHjPsQbMmGz
dLGcmFlrkgMiLfda5Wm97OwRQHKs1tBImZEn8n00LawcjBAx7GWL6v/g2Un8RyCSHLCmS+zVIZhM
NUeFnvW72+RVtcvg/6ZRN1NG301s7pW7gExLvXGlhZi15lbI5UoBcnS1GjH5Ndj9UtOWDHhWqXJq
mZyfYixE9056SRaSA5IINLPAbRlHZuOxGxkh07YqXLNLuOAZk9gk2bnJ7I6qB7FtiQNWleut7SqT
AbHnsYaEeL0efVYU7E1tsqk/DaCaY3UZwcQ2oYKvGRkNPpJbhzjmJrrBW5gOsyYEpanlu85r8J4d
pttN2zip9ad1e6DVhNEVWJBbKoaNaBx61YA3KRAuklYyjBdbH23ywuUKhj7ueaYyksDcNHvu3FJ/
CbRicTHOjDxJ1WqucV6CcY7cJGHCjhuIb5bOFt/MyVkIRIKhNRu2Mjf6GpgTPxivrlq95NTOkgNE
OpgYdk0YzndNSIJgTMyNMpjEjQHBGYbFwzZawao2bV3zTafFqrLY6uf5bhZmSXf+96M44sdmNQjF
8mIsdpthJpAmcZ0DEdQrxUyb2TMlwmi3Wf3HKfGrMq9HDSEiEh9n2zKndbMwfJmz1iO4PfcI6Ysp
Bbr3YChHcVuVGAZ3f39cMW0l7ttkIajHtVFyNPz9oeu0m6d7MqrGMYbj3TRnKj+bp8ODg81+UvAJ
U0i5sUMiOh96lbpvoif55qpxdMGO0OJfwiKL4Z7X5IJqzhYHdTYpz27lj7cexgh2OYvM+ZoNTYZk
k7RESFfmQdiiOGUpp64aCKGZBjo+j80zfOiBYO20bn4xEvfx2giPTWCjLm989jCKyCmRonZF20/L
RiUj5KoVc9O2KRLzdVYW2WxVKbbFWizvcxf4N61vNs8I6ewQoPK2H7oyw1MFeNDGr3ZZjZnKSURT
ww5U37bVi5l04ZV0dXuN52XRiCxdcWfrsZuipQjsQwrCyceT7mfP1ew+BhkSLO9Unqfk1atxvAyu
pikO+Q5Y9pG22JFzB5/dkIaFf7xFhopFW4VpDMI3X6MyTPEKLq6UMZb45aFseyOLBYkxd55Vt2cr
6HgPbGN6IkFFMlwD7b74M21+jyt2043ajVMMSw9Ll5Uzr2Gw3K7NRQTR7BQHrrVwHI/PJU76m0Us
v2ah+9fAgqC7XakYi8jjnDWuVN0mr3NZMCfvU8ZfU3/mp69iFUzT+xzqasPycHJVhqDdO/qvfVfy
0cW1bQ/sfBTNcXV4oHOVjZrlm8CKWopQm8WxgCcXoUbq7VoCkzfZ9/hlv7V+5MSuU5T5kKjWohvk
3gzTkv/h19mtDiXL4lrKfuemQw1HkQAQGWXcCUzkZV2c19BJLxtvAwJZVoH9xibcGUyGVfLZrqF9
sOpGfEx13yKyMeL7ynODHcskMZdHqaW3N/NUXjw6Alygv+A4i0KnEFsaA+9mJXj+isSDYM9JMp1r
XVIks5V/hCctD1Xjrx9qaUZWtDEB7GTWQR9MCUL54mos2NmUI+19W4yHGjwEGYWX1dAxaBxxzClf
/EMFrq/F3cM7BnivVH+MdnZ+vEz9JkQCXKdVi32Saup5ccLknZ7d/zCCGS+/M3RfY6MbdjSWPIl6
dlno131lxTmfC/6qMvQxOnXYMs1KyQfHWZI4sII5j/tQdz+LOQ6/QTHIO054yPEBz96Na3vjt2WN
/uOUqSnuNRw+AA6rf54aZ+0uy3ygd1ibvu8YJH7W/SLB33n5AwdmvR3ydH0tLe2exiCzOG265DrA
zPc9mKv1OlFx7cQwjPeu72DRXGBDNObSxjXbuuodjHvD+QEBZ7ipRbY+EVtmF1GHtk45Rg+vDkR9
ueF7C4wX9bAyyNsqSmIwWAftg35jFmq5ZgnAey/LlYddrArboe3iSDAcS/RRmE7VbzCy609YeDe8
BL3H3c9xEJAJgQeO+yQBdZnl7Lw2Wa2mSIwOl3Gh+RCBlWxs8oOIJJhpt4zytWStCUmqXNWJdXDl
x50ZVvthHBBeJGp5E7WyHc37pQ1w3I+1+1MXaXtcMw53Jrv27EUVm0zrPrNoXKNVLHm9ZaNxIhd1
5j0InhU7F8wQm6k2CVf2W465lGzmN2YiOCxm0y1cFo6ZAB4S4aRVTG+XDVuKoDKmUbrcMxY7kjFd
lfEj/AmYqoZFlMRptYQqcpnwsU7KdqOek3SNso4hPNcdI/aNZfihYt9E1CZlSYiHw22x7mBHGybW
SonZe9CYFjEFA0pItwH35sDUzKqsjzZ3rI/JZifqbgoXM6oXx+n2bk4pxB1gshXCLp7M2IhhEHzn
USnlZ5yb1mUyt4jxyPYTc1HBcV6eQ9Lw3vLF6e65kbHhOblu8YNTdWB0rXJurqXvuj/wcdxqb7Yg
nvf0+lO7w+rN9VEx/jzYBVLvvmCOx7CIzIZIrQR+brR2PRQ+26RqdZLCs+4r6eDJzEOl7lzt1/BO
MqvbT3YZnupuCoOtoMBjNbzR5mG59B0cJjmrQEnnmlFezsXBvojGYpq5V53OcX8pjm68ugCdIgch
/aNlD2wL+h7BFxuiXAdC09PcqHdGMrNIRNDnCc5Y5+zNKZlI3U6H0jm1aOP9ll0chZ3FIABkk1Fn
vPtdioHBWf8vdWeS3DiWZuu91BxhaO5FM6gJSZAiqb6XJjDJXULf99hNLeCtojb2PnpUVUp4EemW
sDcpy0F6uIcjIAC3+/9zvtOXlxyYkQ53Q34jvACYjNqevChGgT4HExUptBtPYSu2yhQxYhGORwY7
InBwWLSZOuodafBWZX5zB0CBZXmqq/iCWrz54WtWvR0VNFgevozQxZmuXMZJWrw6GqKcVRQk/H2v
bFFOoN/v01XYdKi5KBC0NZXgYqSINlGXWgW15COl+YTZsu9Cw0bO3tNZS9WpLHc6vQ1KVJNUzinc
2OVmaqWiHTj4oN4ojDZ8dLqoppHsZCBXUxSRoRRjRXs/tB9LQw1Sbpq5Z91gg9zT8zUOOqlV1JtA
V7Rrqs3cZmDk+qNdRNm5gxasg+5MbXBttZF1blLQq1xfbcWD0cT5i0iKbsdJKnoVIaporEP58FPH
vHBjl5Qt+IkDvLStYhr7TDdqGv6JmiGebVv11at9AE79r0NAkGiDfj7G8WPkG7bnVs5UTtsOkZF9
1tho+fmARKBwVPF6ueo179MgVe2ohioWYQ2vjmbYzblTZ6ekefJQ6YQFxmRsUCOgVGD3V6+DSTem
p0CrpseW0GfhamY73VldZdVugIX5iPgy/Im2PadnOwy0622+MAQPQlurp8lCapWhr3PR1WcVApo7
tt8dKjaK1fbYh9R6TwfCIEfCzIOPLxzdzvd1QE2usEh6CYrgpzQbUEdTOOwZdL22TjB1E+Gsprzk
RjHxrngxjMQiuMHEHH1UIhWfbSeV29QJq1dnQHHsj57vWqyv9EUVxPQym+wIu1JmXZsM3w+vH/Dx
FhxZnpvWx8iQg3ChYx3SfN6V1Wi9aDSEOxrLKram0/nL7jWTf0ZcgS8OmMBaD/JmawNlwayd5NUq
GTolJkTO6M46XWSHkZCqHYtlvxo5U9rwV5q1ZxBJsjLV4Vpl57GLnOophMvyoCm6eaTKy2ShGvrZ
lA5n7N7GKwHZ6VkWJ08kdcngqJ2w6FTP/WpnAsW51hU63Su+9phSqRja/TAm9TYYte5hSDRrZ/ls
4EsVS3squ6uaVhQ68dpwzqfE+pkPuMTx9QYqQ9RBGWpnYQQlCb/h2gPSGq2dULcPYQ5sktXnI+h9
/6eplDi3Ag0PJZNqRpSFYp6rkYUvglpsiPUEJhJ2mKQJbpklk4vUblOXrAWHKaLg62Std+hMGYbj
bPsxwi8JVwe9AQ5to9DY2qqGja6sTKFfdtU1WVwZ+tO+u8CO8yFBwGy7sVH2FYi4o8COdNZ5JkiL
lnZRqSnph42Q3w2turxyktqc2OEhrd5GVdqRQ4Lt+BKaR32TeV68swpNOVSK7ydu7XjsLFsrsFac
QlQgmrR9fUzdk7FNFCR4rVdTQ48Qqx7Uxutu9Dp7m/xiOLC9aJAcmRUuLJyntmFjS0vr5LGjSVu6
g12FrM0s9E89DchdID1CRTDaNevKdsJ+ayQh3xLf594rqtA4G7LeeRdZmN9mNZVNSVcVO3mFfBid
ROIpqz4sVcdt9Kj7TGDLXVoauxrmSQcPQFXANu8Vc3xH/5Vc1fTz24M0ZXddA+tgytInpntlQrel
DkHFhjluJjazDSqvhjOhqGiC72LLGt7BAaMWiNh1MHpHP8cKo3BA4TOe2JNXwofUNYTtnbBTZc9m
HKwXNBtMH4WfYzbh2OSi8w2EW7ei25ae/iLKUqM3TKsxzdCYyrKPzO2gKK/qoFo7nSLyWoui4Rh4
ir8fOH+s4kYpoJbSye6rCFarHWvevhwDzgZak40n8oT2MDQAE8AgmRIbecM9D6amPRV2Ru+pGZyB
cpQTX/vkY71KPzMTTud1fj8O3n1V+81VMphWte8rhYFjxQKrBeQFCFKWQ2F53ZpRfx2KTvGuMEPi
66065xGKE61BU+13Y+1j0x18HJGcVtRxUw5Rcst+cNoiatFLzDWSiGiZVW8tpWUqZmX3Y+ibuNq0
xuSOoZLsujQRO3aeir0CbCUOQ1cWLmV55ZIFsHxvQf9cB7AP1mjSc45gU69f6Bz90aBSLdz3tNr2
OYekm7TrtpaV2NPGQrfwPoUNNAmWXmevBekRQ+wID8ULzjS0yfuhnYIzK6eG0rNZb9eZ2dofVa+O
9VpaHNo2DfmQ7AFMpWowr5rTjTV17TPguPEsb/W6IX85hpYTNK8sx+ldZGeDS7/nxGUI9i0/7Q6Y
NAOdHMD2Q/RmLw9T1Ezqwaeh0btlOiivE7LaZ4LEL4sIeUVO/XY9GBgyaYWrt9ijTgLnWKeApoYv
Tlyjv/db6oWWcpd7YsAvX+F/Ys/sjCfjJbttzsnkhKHBPO/aKd5znMx2dGnMVyUNtQ3y4eAi4i01
2H6jDTwnJPjou7I9tZ5m09f6uAdOqtzWESsRex7JUMAVa7UtESQt2gqWqW2lKOLCEwhYchrlgatP
TUZuRG1Y0OpsbWQLIFuaE5WjvaDRxfhU5xWRBLGSH528g8rbFdmrFSCcLZPxU4P4si31JHzUE6Nl
Y+WFmwYiy2GAenNB+8u81K3kYUKSvc667KcF5ude1lhdtzVK6avE6XFqDPVjI7IgPCeSrXlEqaYc
8N02L3aGqJujQZzr1xH7iOE1k7ZPEdZq1WTTwIlrN5yHTMpdfehr0wo5Kz8jpb6svA6xl2kbK2Hl
2dAEq++t1GQHaFQcXwhLoRLkiVAtd4HRUbgsDZ9dqtPkqoJwS1EfgJKdrO4BqRF+0Imjkqn8Cxzs
zetR9Ok9K27VbcE8s5fK6VZJaFU+5QEkGh1ZfkVVFvi1ci/Y4N7FfBfYMd1YOWhDcc7OxIk2JWIZ
6Q7C4tDFO0U2kCJW6H7DdvyrirkUUrKhVOlWzMOsylx4JzHLh21a48FOW1WejZPAXjDmfrMWOQZD
CvrVeEn0aPH8zwv2J3b+P9iPp2q9aTu6YUpHM1XLngNEbbODuJNPb3ZeZxehY7Q7f9SiDSLWdhNq
ZXuWG0l7i+Rc0BRsgWD88//8/9vysDHOcAfCOC1c5jynI7BkQI+SSvKkagAcUjWzKCA6YTj+8EDd
dfekA2oqM7/DKwDCob5HUQT4jm46O7oeGXm0Zs9fYnaT+AlQ2Cljcmxz39N3MtBTZSPiukQ9OWm2
CV2M7OXfgFB/QUm/PUL2HcKSdJUcyf+JWcNDCUyNYjaCMl0js4YssoA6uJJlurruOqpzbhNrWsJW
KaanE2CDZeOeAABCGDz0j6JGibKbKngx6PdOu3pCys3k+jfP+TtEkvfs8HIdDCcg7HSN+/zelTEM
Jlv0+cnKxEPd7TxDMfNjCgdrZ7Fw3xArEX44cUOvJsJw+f5nF8nJHQ5yYGt0Ex6oH1LusSoUzQNy
N+c3g+DUx/v2JdqaIdGF2tLWdGE69ukn+NI3orAdFF4Zh3i6Eqe7/XPQwaKJhp1WUKO6ZN7AmW+G
1OvxaVWjuQcNOCWXThYMQ4IkCHjVqh5itg9JiaKLXxt8KR4i3PGYhqXR+yugXqb9Gz6ncXp2Xz8A
bpi3jvgIgJgqdHXGUS1AvSROQL6TLhK+XiMeE/s18csCm9TIwH5LS973pgekiLxU19EcMV0G0SUa
0Dw4Ssvw5VmSFB59LD0Iky0tsNrH9l1D1pIVkBBEY3SDqASgeu8JpX2U0jNJ+qkSs6AKFsUA8Ng3
D5s05ajBXrq0d4qdp4SLMgQ+OTFFt4ZqUGsN8Ufpa2wLylsBr6K/6Wus385gYDMzmqb4HSZ4Ft8k
TVsTFgNAoCd3+JU8vfYvr3WiMQFtgepXx2sKLpXQPkEQm3Dy1iF7phzhUC6MCzC3HKiqEGnncQK1
HR+QtvNrwaHtiup/He6cjBbtOtOkKNCGWiR3qzCrxBZlOso5Ors6BIa4pXUDVYG/qg92jsPXylSn
39hVG9lv8B3iCceeFT1T4FfH+38+yr5PppaumjrVSFOcPgacTersEw56bRxFjME2tfvstIP213EI
BDQFNXMwQyxW6N1M9hKi0d2RuNHfIl2/D3PugIdsSj5DwzEl0pvTUvP1aQeDHDMIuKspQAe4NX1N
sImcbGoKf7Z0eMyW2EMDCZ5DBd/BKgkw+lO883UytmSRraGghWKDnRfhD/qsU8nD6NvXLGIRPEWY
e3v4PV7pSscRO9nGSYEVfuAAm2FnT3E16p7iojo2090/f7r6/PHSYYcHa2uaNA1c5Yb+/YeTyIBU
z2x+cjIpL6i04EnU24S7p0LgXHCKbD38eZZx8Kw4eCvAfAYby6piz1Vt2zNchDAg+XL85Vd4/gzs
3FF0pw9Dg7lI0eQd1qvoaLYZc4rqSZz/dG8gmahqr12QB22tKQlTNrdHI4o3RZa1CImYksiuKqpb
4XEY+lO+garibwQBJ7rzP2YWS+cnRqpg6pbg1xLZwvefOFFIa5Z58rMxTn01g64HZ4i8PtXOUCXA
sqH01G35xvKLpPOHcCdz6q7syTnWNIREDO4/fwWz5v7phmzdkZqh0943dcMyv99QKkTIOoO1u+lZ
ziGzFMpdFDn45GBDeCWwQHN86MoOay55Ul7o9nK0vXPHAb1LtampkaXSqI4QukrnMwtsXM0RFJVL
y4gNbdsWcfpZATnyjrIo04u2y8rkTu1tFNe/GpxMNMWLXtTyXrbU65HCqlTvfv2u0smCYj0sA7R9
UF46uB52nGxrT+ETyZvSX6Ez5vgmSXAxkOSkbBbHVKsLLCM1Gc4eJk9wf/lQ80V3GdW6hE15wCV7
oBMps0jzjAGaiyW/OpA6Wk//LLMwnxmm0Ah99ioOktJrPTe3OdHS5oRn6RpRgjg4s1JH7LMxOrXa
FT0+H5NCe6idkYqwzDn7kP9U4Q7oUuciAb6nYdHUEsc1mpTtq0wSk24ZT1dB7tzSbvr1Yv9/C4Uu
wh9VXuefzf8CpdBJ3PP3QqFVW7XZz//8P1+VQqe/8adQyFD/sAVbEMdSVRw9SFr+WyikO3+o0B1N
wjZY0ZhjmYSyvGqCf/83Rf/D4Pf4Y5QvqqUaGn9W4zY//Zn4gz2NQb+QhYH/SSJn/gWlkP0rJf4f
MwPLKmIlgFmYaHT+a9qclB8hYldwmz6OUqg3NZgDXHr9Cteiehhq+ywYE4GjEi90r+WYBl8MvHZ5
szb0Yds21DHkXWeAscGdZsebZkyctQ5fZoLujlISTe5tM91hGNmqVXrI02PZeOdUwnGsDb72ZPgH
Q7/VlDeq3WcgnVyjMptN23bKY679RMS8aSZkkIwNYy3rd9CkR0giqP0qAWIPqsk6j3DyVTjzAg3z
D6pvz/Q2HFU+yEpcZcwe4MEwf9tE9m1aL1LgmIBf86/gGzvkvrX7BJqJk8q1iVnPrm7ldBsayLIL
078LfDTGXX8oO+UgCLpRFGctOxwdWnwqMqEUKFv0zKo2IamNIKaF7Ier8kxp2h3bpY1VJ1TRYExQ
R/O6147S9Mbv62mtOMqGNehnDhkG9+lFLy5yiG1ZtTewDlS+irTXSfz1ZLSHuuP+69aN2LFpmb8J
enJ8ImsdKAoNOXCxRM2o+uj2zacCXg7iYBsYrpjyXV492M7PwIBIaLKnpJF32wntklq+uqr52HY1
dacobi9iaT5Mg2kiZwTiMqi2v+VYv3IwHkrA05DWPwL0VqAH6bj1JxZv9Bj1JZ3AEw0gOrNHyura
CLhM0a3yQg1xo4WRf1DSc128xYN8Ns0Y57CuvEzpewS6Q7EuegfKcx8bkBsx7VJnfPfaKdslKmAu
k+32ZUs70sgktX36LCb2OrxCgQT/IIHR+VK9L4lJtHzvEc/yRsPX4AbyyQynHSDxy7TtTOCcVn3g
hHHtNFOwC+0j4R94n519gg1SJr48UokGRFQmxoUB/pYQgC0U9w3ndjeYyiNRIfQc24/Sg4A95dVh
MBGz58WeRvGmDKpPjSXDsdMdemBA9uFWKwliKgRxw4oE1uzDNsNqe2Em0aGnd1IW3sbiAJxAr1N2
itWCtkXJ4aiYT7txTfLBpsnsMwoeLm8Zx33hagm5URW1n/ZklOE4Hd+0DpgRvC3ozdK1bY87paA9
J8Irz4pcK+62aafdcExeq/YdPUNaCeCJfeijOMBtYezVPqOgK89Ql7OnVYChg2KFWauE26z+QcGx
JrNBffQCGpFi2I8eelXhOdcazZg9K/o6Nqb1OCrHgiWwjSDOtK8D2mEzu2llsdehEmqZ6o64Rq5Q
Y9N7O5Ew1f62HcD4TPmVKHB+qdXKECECnoy9lq3e9vmTFyoHkKd4bJHZBN3GCdN6qw6X8OP5NxC0
MJQ4xLlW/6lMT6H6rEPc4bBT3vQp2ygKfDRte6Tl59mwb+RtDLh9jTmj3TbtjRa1K1WFaNscBoHK
n8zcqb45oYzCroIJRW+Mo+oZup2VZ0Fr890QGGirg+qYsKqP8XtzytQBjgY7iw58WLhVwHCPzL1B
QEARK9d5/AJw49MDxpLQZG27+wEonycZDcBp+KreM1KErJ5PBDt2xZZ5HN4bsPuZF7sprLIVQsc1
dsiVpz+kPU0rhnmhsjdB6D1MH57ymcXIJRIAC/K2M/VdE91gi2WKuOxk6MAg155liDE+yfBc+e9U
+NpVUj/kpsyRZqmuVOLzVJ6Uhocg5fBW0j0E0H2wRX9dofz2+FyQlrPfQJ128mmcdUJsk7HvNrah
DtvAYwKEvN0O8arpeDTxDcl7jv3mACLve55wkBF2obp8d/hZ1G5XlrnHzQuIjUoZe2sr7T6tajpw
bDyfhjuVNlpDy1fYN8Io7muSUqGyvRTC2gE8OaOIftKOZeY+yUvmeN93pnNbqzhViOCykmFz2cip
XCF1Td5rGSCtlLjFnPKaPdIrJjLaLc2NSkovOi71pWatgVY5vFYoGU6gC+0cHaxbdj5WDJj+pqAO
3uTBVZrKG70C5iPptfKDhccqii8rLx1fnQjYSantvbSmz2MiV6vMbQHC+xJoHWHXWAsPsd5uy6lR
z0qhtW4eotKY/PoWMaPGPh8bLpqWZF/2nL1QlnXy3CiC4elkuNr5TlI9GJm2NkIWWdVU6g9A6PqT
ptbxWTWQQ9yZoJPBL8TPVQb9UnAgRF05wIjyqJImAh0ZmQ51j2CPH3Ar8u4MOfiPtND8o1JTtDRt
ldpM74TeCuf4IaHA+gBlruFkO1GYsZmJ8pDKSNhg4Ao6+ykwoEnjqiYjNHysceVKjcXfsfobmTiM
yOCCwsgD5WDXkSo78txHZG9rjyfYTV+JW8CoxFGAl0F80JNqp2+ggjxlgeplsHxwsg3N0feLT6EO
Nip2NXvXsNod/BoREEX5lrwEz4kmokn55xidKuMp0B506R3INDiOIgDzND01VbXxpuFH2MQEZdAl
3+ohLFySLSl37JGUhFDYTo2ONt2UWegKFqW1AURibTZJuPWBKzVl8KRm/XMOP6nQUbvG9KDyrNsH
aXmdFlSb8/qpshDAVlWwMXG1EYik2ls/K89y/2po0k3C2l9b02l5WaFC4KOie4RpUlHO0jABHEzy
BRIsQhBg4CC5RsJr2p8pXrVjUmT1Rs2b7LHwFMBfozdsSlkbroajukW95oysq00I4kaYdXPTKAZd
cVGLK1pd3sTpLcB3Tc+vvc8EVFJMP/6rKcoAu2ZWVRqMejBMK8AWEGbYNRS6Dx6jGJm0ISoACyzA
I6BJ0a8zT7AhCqP6IkPytatgrN/YVRyCl8AZ++gVpggIm0Wa4kkjP4GTIxb/sTPCM2I7mjU1+R1p
f0gN0WFb0LMmtGkrmNFwtz0ldw6WAqSON9ETCUHSWnqIS8YRDhvFOjKq66vYsa0XMSKadOq0ORep
hka9tGr5miEjtsgjmcJ3x7GrrVkq7TNccs/t2gZteFB6mr9tnQKxTcX6erC7JjkXLURFsA3NnjlR
oub1yR6hj44/G6i1jTBkhxp0OjaG7wPpYOFotDG7IFj05B78UTn3sdUfJduLxzaLRyL6+gJDPtWo
PDCNc6i7/R0JDMOL4O4vTWr7mz7y6DRHjuXadW3e5DgcL5C95DfcirdHSnWL07/bYM5mloqqx3gk
oyxysETJtBWACLRx+tH2erijP74v8LQjtLe9axZjUoYC9IbRYODK79VjXBjKZavlhFuGavYYWHl+
LilQMvTQprYcnPdhNo0+KR8FtB5EwYaIgofaCvvzsCh3DkbjhDCbGIb7NjIsqGbSLkH5UrRQZPzg
JxXIJ8XbEaQIOIwq+zqq3FpG2quFv/TgJ3roVpkc75Upzt9STv6PocBCledxf0ZzuNkQl1ADgBwx
k2N5ebBAdW2VPtfPHNPT1mXZQz6rkAnuRxvoKWm6N06kYakHk3MhqrI9onGIbnFO/Qhz71BlzRNa
mm1o30xl/RL49/hwe1f1Omz8QbEHZJazhdOsM0/2ew/v+VXjoaQUfXcfYm9dlSctF9NXcC4Gca80
+KkmtbxQEKO44CrDtSZJj+zC8IPer7LOQqyyRmyd6+VwV9HbFKcNCXvDMwuJHoKVqiaPkw17Ev7w
gXywQzeftdZ6RNIs1xUys46UKE/09cHsxHkUfya8y82YhLdeRIdSjViJUaJnmwp1nRshJZSK/pTJ
ga1t5EfHJijXvt6AIeicW1Qma6bBI+Eg2Sox+htTqk9Z11yjAq4PlEY4HVCg97VM32H1fBg78ZKf
zi06hxTfig+aDjUiHBVYRn180ZkDxxAn48DkEB+xCSw+FNM52LWV3DGZsimutGmbIy4g2b6V9BX1
Rx/Q00UaCn3fNAGR6xZxf2iXRP0RyaDcGHDv9vQfLVh3in0xeGMGElTCT2ORBXVVeU6/ZdBDSU3a
9jIOw2jXdike0xSZESMjdTbhADbRryx4uDnm1VVS+ghlUYcSee10mptS++UcZafojAglQcmj1tXP
jhJiT+0xPyWAhv2mR/n6XjclT9sIDsWo1PV50yW4ttDVwzTvq7NCAVCyLWJVhkcTfaKYziSuu2eF
EGC3VPCPj9pHpBa7qi2tTYyaZlVo5guHYpR40/Dm50m37hWCC/71WspV8ZHdNdXHR3PxVvwvKJbQ
Gvpn1ZLrtzism//8j29WrF9/5896iWX9YRs4ln4V+ilxGBQy+4+6+fd/M6mk2PREbDpQmkOxgqLu
f9VLDOsPlb8iHZOKq2HQOfufcolu/EH9RAcbKinCmPih/pVqyfeiuEKZxGJXYP2KjftSDNcirO8I
F03wwLq9ZtagUjwlv+lg/t3FZ6VZ00zYTpNB4aIJeqQ/9KATRfTlGV//Wc356gf7m0vP884J6hFx
RHHDRaOLrjZCk8NGylx49VmLIPY0FKltTsSbOVwVwjkaYb0kqZ0nbljfy8Mja4QddHDbKAW9psOp
30HdZtlTmZWegz6qY7q70s11cZcM8Vvdt8ve5a8G35cPxUcFJ6YhNV1rClW2QZ6k+QZkadmNn17z
l6sbXY13ROdLwbMDRZGYrHQEZ7/s4rPms1FIa+xw3bgWvLx138rP0qAvsezi1DO/3jlQ357+Do/c
r4UC5VUZkBIrCx/6qffx5bFYOtMyLnuB9ThXbhA32Xt0Q8248KnPxidFBHzzLHug/doXryPfoTAe
Fj2WX32qL3ee91NVI6/mmafYp2VTnqei/HMR+dvWz9+M/XnuOaG0ZMnpNdq2ggPThI9zVVXNx7Ib
nw1PL2oRZgOVd9lj/KQrcR5yQFp26dno5Cs5Vb+Zs3wQMB55WH3t/SbY+Xub/X+mcf30+18e9yQK
s4aejyPTAO7bGMF05Yd+dWT6/U0n/+8e+myEBkZAysUYSpdj4d5SlaPf/1z2WGbDcxIIqHuVvCqt
P6UKdW+F3yybx/XZ4MTYCEaSaqjrpGq/54gRH1uIPcvuezY4wQJQPVW9AU+9ODen9CwtG3fZpWcD
c+p7yWmZcS/gZgS6fojV/mzRpX+Jjb58KRrFXFVXbMnuz7TRASr1p2NY0cOyq88WTiH1Ti0irq57
45Noq0tTimXP5Jc25suN6yZ8Hk/FAYrd9+fUO7CYFO1l2W3PRmaAtUEOrU+rwR7Grexw1+iGKJdN
s/M46MwuTHy19eAm0iQ8XO6msLxfduOzUamQ4FQa44Atr9Afeil+Qn+LNsuuPRuXCXZUvw3bwQ1L
eRSJvOzi7rDs0rNxmU5mi88H+3UbJgaY2Ogy6Z1l08kJUvB1KiSZ1Oly2tFuBiGPml+3kxjhl933
bFwibglKMxwG5hNiDkrL+VTwQi+69jyoua7gd+dNN7qV2n8USv3oGwtivdlxzkOSUzpBNC152sDI
L9u8vVR9xITL7nq2XGoRwc4OeYBuGTfpMQtNTKx67i+bv9XZuDQr8ibiohhclBQ/EinuUsqyy258
tmISXlSOcd+Orn7SC5BHdsi84L/YIv/qDmUucuomLTQ0hOLALvudVuu3dTYsG5Vz/kUMg1GhBDgS
4aTfGLRuTViVyx7JbFQmHg2HCh6nS90cgqUMz4M28Bfe92xYwkKl01mQoYY74hkHwFFLw2Urw1xb
6EMtTuzTV0LSC5XEjoOsTejVoi+c4/b3+cTD7VojJBzhkAF2aoNkOtn5Fw1NFJ3fL25kOlDtkg+l
axUKmcazj9hnydtEjPH90r4Sd0LR+MBjTOuUMOEbGkm8aCuLiO77xSPcFKViAKlOiuYZvR5JYKr6
G9Gw4Br/kG/8914WFvP3ayclknQBpMTNK3J80UdsaN4sW9TMUz3l6+pQwgqgBcOiZo7FbeMHz21s
Lnzgs/Uy0iroiDxnF+uivFXqsHuKkmrRdGU6s7FZGkYs7CYd3cDL7vEG305BsugEazqzkTlEuVVb
PtnjUPJSWh32h5ALX+VsvRTZYDZ1nZwa28YBbReeS+N+0edtz4Yl2g/q1Ho8UKtHzEF++n0QTwuv
PRuVfiwLRQt5IrlNrCT5Vmvgjul22Y3PxiU7QWFLJ2bvU1mfwHFo9DddtvDis3HZN52FwSbkG6TP
vzL97K3MxptlNz4bl1DCgp7obwQkWnNhxJor63DR/tuc69pxeRkJOkc+wUn5IGHih1CnZQPnl0js
y7EhQA5qBQQUuLjoSCa1sCSXSni77JHMRiXZKNCxOT24dgbWw6GCYsXx5bJrz4ZlRdZAQfDY4JK3
VG4HafZ7PSWEZtnVZyPTUiFC2x6feINtxPXJcCGONguXLQ/WbHCiO6eBG5WT20+D+pJojfOGGbrf
L7p3azY8IxO5vF3LwZ1y+aCa0a3VLBs+1mxsNkDvosGXVJUVojd6ZPKVQVb5stuejc26Skq1wiru
6oW4ycZwk1bZb84Op0v8xZI5d64oqL1NTGCjq8LtpT3sqk3/TqID4rFws+zuZwsncdWEQbQ59Mcy
2GrS36oQYJZderZwmtJzWl/h7n29yFZK0T70VFSWXXs2Qn2SDU993NG12kJxRTyRkCiVj2UXnw3R
WMVgA8xncnOjeYyq/rUsFh18OLN936Z4VhLonW4wj/cJAYvWB2fZaNl3aM4GZ6DasoqGaXDVNH/J
dY8w5vdFz2PurIBoNaiEYLC0Rc01cYNPweQv+0bm/r9ErcIS8hzLvV9368Gp5WasltXETHM2MoEv
JCOqz8mdwvEOEMGd2tjLNoXmbNG0ghIgfqGMblakZyIz72pRLJuszPmITAvTZkbR3bJR2GF5Zg/K
ZOl9z8Zk1yiKhyB4dMtSP6ieeu+MC7fgJ3X41y14MDWaU0l1dMGZP7FpPiC3WfiVzAZkDqW4d9SC
F5lad5Fvvk2neNllH/dsSOKpGwcLAJuLDbFdCRPIeBiIh0UXl7MxCV9XxLFa6K4shuNgqzeT0y4q
3JtytlqOITwCVfAFpsgQFQTbrt92ctlDmTvXotwnn21Ao01O/AUeQMzhze2yRzIblFAEwlxNuTRa
j+dQDHe2gFq07NqzURkSohrrkqEz6GGKSC66tOz2adm1Z8OyU2ucLiPR8Tn+XCJMX2wlKZctwnI2
Kh2HMBxozKPrjPFV7uMkGzn4LLvv2bBM0JJmupfrrJTJNvO6s8IIfjNTnbZPf7E9kbNhadpxNhXm
xPYEb8J7SMRxVmlnpJCtLIa+FPbSYTQbo3o1JkqdU+m0jOSl11s0i97PRY9HzEYo+RmxOgHzIu4i
WcNifJhM+3nZpWcj1FJrWIOCxwMEgtyNDPC7s/DSsw2tb7YdqF+qhWCQrnzT2SRZufDSs/EZEVYD
nYm7LsKiXxOPQH0pX1YWE7PxWTVWXQcxKX9hVAybKBmHfZYr4292y6eR+Befozj9/pcjYVL7HSSg
ihlRGZuXiOTHi9QL69987H939dkYHUaAjKQtseKb2g+/IRdKdObbsi9lNkYFHpWiOe2UMebdACTD
iVQ5y+atuRJowOg1mA7tTOqcBCbFJaA4JOfLbnw2MOuGuMScCdG1OutCL7q1bxjL1re5EshIdM8M
Mp4JYJ7zscPsXdXx/aLbPpnfvn4pfQLopXUCNrTJXWaXb2njvCy78mxgst7XhFv4E90ey78UwGhf
sO1Ov3kmp3HyF1+4MRubuiAOCej96DZhUOcbck+Hq0ROzW0dAOLfLPoR5hDrqLdGFP78CAhqj8Vo
P2nkEy279Ow7DwqjYiIPyOsYtTelUi6jUV9WVpnrmMYih4Vv04z1iPFadWr+ox3DZVPiyRH59XNp
VDOF00JVHAzxLtJI1TR+V9j7uzc6m1UyzHYYjFj5IRnkeynDNdBmmIOKt2xSnBvH27yCf03mkhvk
8R0E7wdE3T8Xvc2T8PHrY7GseNBEkNGyylq5Fwb2GgWuwbJvxZhNLa1K3EORUBlPgvrDCWW1TiZY
QItufS5jEoQSQUfneKUGp9TlKXsAAvubQXr6Kv5ikM5lTDWo4TEZT19iSEBqUu28AV7FsvueTS/E
AZFiaDIpOopCDllg/oDHFC7b9P/CWXxZP/VITyxbcuPkkgRrfyCKsF4oYYQW8v1jado213zysFwv
MshaQgpU1qlY+FhmAzRQnKYLYr4VgpC6dQ0JZNUZyrIPUZ995icaFEgrRj8ArzM/S9206q6Xvc7Z
N05aGUnDFq9Tx+BUOu2BAM7HRZee64HMpNPDsGOrNSlNsIYqgRNTD5YV37XZ+tnERj8Y/5ezM+ut
2/ai/ScSQIoURb1KOsezHTuO0/RFaNpGAymRmodPf9f53/tQs0mNSxRogaJleCgOm5trrx+erE9D
oZ5ilI8MqGzy67czw0tdoRaww2j3ovlOEahQEj37Ne2cnlDSSTglote2KmC7tl9rGdz4Ne3Mbqq6
3Zh43U50hxoamBcoHDwHxJnbQixb3HQUcxvGd/A3fEQBq19IS53DxxRjPcu9O05xgII5ZELullh7
dts56oPBQBRZRzvyyksGU9zPADt/9htsZ0GijpFyOGZhK4FwFuTlo7qR8+q3CVJnSZo9iCcLPMCp
jYIruyfXfVCevPrtKoF6a7ZkqLAFrhyArGWtwxsNey6/xp0lWR1genKIXE8zLIDTEUaBKHQ3fuud
OIsSFwggBGKJML+nDzB6vSvM4DkozqLcKrz29kCYnCSsj1Po53/E4KT5jYmzKmXDRDPBVfEEVMLj
VI93MA76oOnwMh9+csq7UiBGJCwmLNKGkYCPIEiXgEnDvaFObgnn4+eFa/IQH5t8DmDjL3a9PlA5
w/uXh+sdSTpUazbHvJ8X+HTNV9vS2Yc1XMcnhgJa3HQmUtwgN1497ysJjJewVRBn3ZhpGmFUfhnq
mH3l4cVnprv2G2ln1YTAWw0Qui2nhuq3cJhuCjX5FVbAWul95LBXtrOatcvpSL7bXqB+2+8aCBe7
9y2vFM+7QHjbE6xwQPoF+lk2XgMSuSodvQ0oH4CZ4inu1L3tGRLAwutkRwnR+14HwO2JYkPiF160
bQ5eC+o949Vrb41ckU4VT5hv42GBaBz7jBdSw65/9au/+V/V0z9vDCjJBtJ5wqj0pG3PR1HmRKrw
gzjt8vv/vSKjxDnNQl0QWqAeE8bnffECN9CvctozFcbnVg+J17tj5Op1RvgIGigX7elYp5qc1mJK
HpE/HCLP7dD5EShRV/ao8Bwr1uJeR8ttmdAPmr7sev8eH0GcExkiD9tPBLshqJPN2xAgYknHXgJw
EXYYNZ+NAM6a7ydnsSd1B/N8MC8trMWWFcYfSYQyXr/WnW3GJM3IVTTAwreAWSIwNVdG169ebbvC
o/3YYRKg0HMyB6BhgynR9L/7Ne3sM8eyUlSGjpg0KB4383gb9NYr7RFJ52Rug7IGQCrBxqtH2BjG
QwIfjw2qWr+eO3tNMUSBQcc5dIYxzy9uxlkbhOzs1/plpv7jwtnXpZhaAUk329evYQPPmAHGJX5t
O2HzoY4OvGkU5RyglNNqkHBZ5Z7f01mke2kj2UmFQiU1N6cFdoMZgEKejTvLlBMFN09UpsMbSMAQ
tD4ehsh4XVMi6azOMubbEksMyjqA8rJ0N3EtP/uNt7M0e856peSBIqggGFO9wn1pHXe/OsLoX8Kj
lml4jaD1OlQwFm1ua7Z+cGxcJsS/t8XIVR2ZGricZt4j1ITCOESIe7n51clGruyIjvB65wXKTSvA
H4BNTv4uYkQaXgPu2hE2KGajckC/yVzexFP8ADCg37p0ZUdDQUfFFKo22RAGpx5W4VWM2n+/fjsL
k+t+mtvFitN4HPKa1OFnWAxqz0FxVqY6wg2qjAaNW/s2L/Qr2C1+EV3srEuYETR2tdCQHWv92sOj
sEz8njrA9X2/D9ZgTxG454iT6No6h/fBmUfaLzcWuZIjfsQCyASUbqGE+MjYqL6ERgx+H9PVHEVg
RJWiADGSlOQRfujnIyB+n9IVHcExXURRf4jThizWzTRMgA6OVei3y7q6I3xMsvASHd+K5Q0p8q92
EF+8JrirOqqWaA/hnYim13iBO9CQ1UPsdx67siMptd12WIqcamPvyN7f6T72HG9nXa67bGCeu6J+
PaaADQ8wytIh9TuNhbMuS7VpMCAxJuCJ39XxMqaWE69rLUb2/eoBGANK9BkdJ/JQOUHqejeBXxk4
SLfvG49B/eSA5USnfZszEXePUWs++c0T58Sc5ki0cF6JTjCVuS+O4KRiP/1y5MqOKpivigMS5lOP
1Xl12VBKuvtJyCJXeDSVWo8Vx5DAWPGtmMlVOLTPXkPiyo6EBbeRw6r7hOocIJOCbFus8ZuCkRPK
wqIwVOuCMZE7dLptQ96Wqv0IKXBZJD8JIqLo/TQBUhV2UcC5nIZNg0gDxFc62MlvgkfOypQ06EC2
QM190MuHdk9eV08jgsgVHhHU34F2sohTCy5k09Sfain9gojIWZZBHZMAIuuLU4CFuxr4IwmqTU11
6zdVnIVZwvxsai5TfOfA3WxEn4KS+tUnwqXx/efcAmAVzI6+8+AtnLoKKLfZ7wkPtv/v26bQz9ew
D0XHC/7HppBdhu2xn4QeCqv3jcMTj6zJZarMwXq81nCTviJwn/M77V1gBc60DXbzMGigdHtkXD8c
fu8nEXcWJ90gx8AiEqdgmG+Pfb0uJusXt7mao7EnBmZvswARPHxYQnCRJfccD2dhEjyy1WApYopz
YcDFHevzsP0/e+r/z1rTiDtHJizdJ1B9K3HSYXkHlswr0AqeQ+IszbbsYBU/1Yjvo+CJKfi8Nqoc
M6+F6eqN6KXusegQosT1AXDBWN7swxB7jrizMBcTb0FoMeKd2HQGv/L6OzhPiV905UqOKjNgG+fw
fLG2irOIje0nPL0VfhdNV3RkDd2qkmDUabNHZ+DXydOsTPTda9hd+6FiXvg6QxAAxwAQAkepbMr3
0S9v4OqOin2rtnFG48oUf24xTIbb9fCbL65wx4Z4pqpLXNlCs27pSlSHqsLoo1vb5QD+ycHsSnc2
AITxjIINEYb11cMBj2fU+raMgbUpFusXyTFnqfaW9/gNKDgF7++xglHdREavl7fIle+IRrU4LC67
wBDRDDBN2LaJ/fCL+V0FTxga5K4tpqSuEB4qMHKyeTu4XwTgKnhsh8YnKhD0D9FtPYnXrYu/ec12
V7+j2jIGfgLDwhbBHxuQsR+X+EPXncv+/ZNJ4yp44M8Ol0+FKclk9G3pjivYnPrla2GF/y7l2QQa
QUsHl7BpmE2m6xDRogUO3m9YnGM03mxcYp6LE2pnt6yYYKa8isNzzJ0Yd4Bl4LShJPwE3G2U2xCe
0lzCpdyv685ZGgxdCKwV0itVE90jjrkWkZ8gC6yi92Ou1zpYmUbHo0tWhVZqxMM+9XzxcL2I1q0c
xsQipyoET2t+hClKDQvPD+pEuVwfQEWWCESTkpd5EdI/tPF8R/zfy/Y/su/NJqpDbLiTF/tyR2HN
BsdLv+DcFR9VAXAn/3eqJO0ZUOMfZFlevOaJKz3SW1IGRYheK1G057iq/+xkI/yG2/Ui6ktml0gz
zJTpuElqKDEpNz/+u+O/OIlc2lwU7G0LRTMslLaqerNHV9zjdKrPZgH68r//iF/sW64h0QZamZAd
xmbkqJ0PVTzdJsM0+EWNLnZDJpuouw5MQDUXjwqub7CB9osvXCES+GEhEJNoWpIYZW/ye9MuXmpM
POG9X/w0hgqujjEm0UjgG6u/xoVVnuPtrE7CrermGK8Swbir2xVksXOk4NPt9zWdWLeCEUcFf9Do
pAP5tnVIhCTQlPvNdFeL1JVRG6FyBw8qetc3JoSIFHeZ0W+quM5ESVPwNrxsLUnN/ijVCpDeFPae
jTtH6MorsM0mNF7BAb6e2J1UHynLfrFGXV8iW89lCWdWDht1xuK0A1btz60DTe7Ch6OemzpxDlLQ
cUHsHfGnrGXT3A9dsGR8037+MIDyvZ/wxjRD34SYlCDcAK28iDUvw+iDSPdXA+QcpQaab9IO2CDX
YOle9urPuBE5UND8g/Z/sYO5GgUdW6Tli0vny/mzsP0NoX6VGZDVvx8XzsHCKpdLbtGGQ2r68KaR
yUcQul/121mrQ0kLIBjL6DTZ7iExx3XF5LPPNsBd+RPU0q3dQPg9wXKdQbAx9SnygF6pRWCf3g9K
b6B03Dvkcgvo1U5tR2674PAThaHO6H3jDe0nkDnwMW0w3faWvgid+FV6wif5fdskBDbagHh+6pL6
UfDyOvbzmeOuAurQ40EmctnUJX+Zo/ZBdoAP+31LZ22GtJQj50gTb5WNwbLov2777Bf8c1f/tAXD
gEp9DMmy7p+rqbpJDDAvfh13TtGIB7bfA3R83I60GNrPgVGe89tZl8B7wZljxW4Yd+FFGnucA7gI
ep3Q/OL0/U+FCeNFVy5A2J6khOeUIMFptuPhNyiuYohW/SaLDjMF4O/npZ2fbEW/eI23dNYlbs7c
RAPWJcQILwD9jacGtTb5fzf+802cu5ohpVrIESBYQZI4/FqE4P4k1VU7HF7nM5fO0oQ4u1qGAf6g
opp2WC5004tlq/IKFWGp9P6LTn2/2GLCF530xvOlTCDYAuvYK92CTPD71gNBOkUuQ9Oq/iVi7EYQ
vwcL7hoWBd24AieEJaSUBcemij4BjCA9p6KzPpMSAXS94va89Pq26fTbUfmJ17irGQo2SJZVgs85
g/WZ1sdqsy1e/Ba/C/ns+KIHOiCWs2sA4ri52zvm9yldyZAIDG5zMUIVZsCcYAAFZ020//3fS+jn
5z13RUO6KcAoZOh3mABr3P/WcfbZr2Xn0FSCLEdzucPJegLqOTogc1z9BPFAEr+f3kSyAGxTLB5L
g4e2e9u4ffXrtrMssccScWFJnmwivgPm+fd6xN/9mnbW5EI1Xwf4kZ5Q5ZUAaTItAEb5OZTx2Alo
tWQzKw2/xOLxC16hzmMNkKlfx51FOS+LqMwYYiNcQJcTnQpTiHu9BCxA0r7/lFWyLJuYMSrgCma8
m566Wfht4K5iaArroQxBdT8d4sISmobncZu8MkPggr7vNqmqgUmG8a6nZk+tZenOTOt32ruSIS5n
1U3AaJ2E6ofnRjH9Kvep8G3eWZrBouhUWIxL07KsVuFDm/gl4kHseD8sw1LO7QWgjf1kNzQNQDS4
kytkg35T0dUNjQCkzhpw1tN+rI98rPKkkn77rGtXRAd+gFU64EluDkxqjurPiu1vXivIlQ0dUYL3
VIYRb8PqcSGC3ElqhOdUdJbn0lOSkA0dn0X8OAXyM7zHT379dhZnpIuQDDOEzcukAPWayn6+aeKt
+aj66BfHj3DC2kjsJTjRkH7F4/Kmw7bCCzToeV6dd8VDh4B0uq2gRtwKeepZ+Visfq5t3JUOwfc1
6HiPt2HbL+GtmAuSUd7uHyz/y1nz72cb7qqHpkCoabUDdIJhxbOksezvMqzBN02mqvL7sq6KqJoH
+DkBCYJy+lWmfbymYG6bD37ALz6rqyIi1X7grgkVBNE9+LoBLIlRMONX7cldGRGw3LAZmTE8SJ/d
7Yp9T/q28+w5e79/jVQ0dT3iBRRQPJkRJW+Gxiy534R0FirB+2ebaAS3+yjypSqajCuxeM52d6mC
piErcqlwUBTY02asUU81l6vf7ugqidpxXNo+7EF8AGyXlO3n4/ArReKukAio6WCFmQ6eEgup0rJu
TVrsfvaq3BUSqVaXFJsuBDnJPmVSH2M+SnDlvb7ov4REG9mWNQYHQ8RllgzJExF+D+b8X0qiHulh
pSjSZQI8S0zMv4Cl9eu1E+O2/apUuUIe0jZJnx66USdgmf0eQLnrXrSXok82GWNn4WuVMlLfBdPs
53fBXTFRp1W8l5SIUwef6UfelfNpEOXgt/q5s0BpOM4s2ihaDwE+JheybD+8+A26sz6PbmssjJQF
VHL7dhsfk0zrrR78YgDuHKR9VLGGtZcQffgzbJLftPRDj3BXS9RvnQCt+qJK3os/tKhGpM4qPy8q
7kqJcPds+8OAnBuXB4Sycb0P94HYki9eY+5qiRIbtGrA+xDKGyFmIVN0DVMg67eKXC2RFcC7dUV/
eUJgV/ArPc0fVoD+4vx0pUSFlZ3GqxkuoXNUPBzt9F2yQvndilwl0YTgQtEZsSib+wBM9fnHaKbj
ym/EnfOzX8ZyKgaFJMuc1KdG9A3UG4mfsQt3RUSq39SQSLTetWOumgsg2niWZ/N/aYimyuz4C6mn
g05pQ9k3Vi1eahnuKoiMmVUiZlzo7ARkbB/+IUvlN+KugoiCCJRElzwiLYpPl6ZFtJ69PqYrH0rK
pCNTj5182pJc2uah5NYv++nKhzTrRBCtElfzYpmyDaFQoknvt427/j9mbOf+6FFn06nmU9H1D+tH
97hfROau+U9Zjok4mgORec3ICXS66Ps8BsjmHNWavPqN+mVT+IecZTcFCQJcsU6QPNwUI1NpjTyo
X9vO8gzI2loF3j1c1dX0rNVBryCH6j6Ihi5J/Z/cW1wFUdf2ESs6XM51sTX3nR2K12hYILBEoUWg
00SH8b0G4vPHZgXzTE65rkZTWywNMPK4Wo/t/XHJwRQwOftgj79kc372i5xjdRAMiLYaxyqKh8lr
O0QtHHAh8lBpuPAYWOx1i4K0G47RZEURc/gdsmD0mwiu+MjsbTLWMmAwCy4ByubJWz9F7INvdZlN
P/llrvyI1CgpXlp8KxuKr2aYVEZp4ef8zF35EZsHzZOyYKdtXFV6xDwE4xpoZK9J7AqQ8LAe1PuO
SRw15InbI7wWe8/9NiZXegRz5q1IJnS934ebxULvWVC/g9fVHW1bx7uANpcXHySYMF3XZ+iF9QeG
Dr9YfK70CJgamdhmlKcNhQ3dqZZUfiHK4Ml3mWoQOXFkkv4cd3rHu8fcysHvaHN1SWQ0G1CRSOEk
M4/ACuFBcl/QbiSeE9WJmwneI8HxwCoQzWLTztI1Dajy2w9dk6QjGScSFzo+MduGrwufm6d6GZrG
b6a64iRWk1IFNSZTLKpsLOWRjpZ6PpW52qTQTuFalhgYva5Nvlfs1paVZzbBNUoSIki03NE4TZr+
TIL2j+nY/XRD3FUn4Y4VDEtw2dgqWVzp7m1kpvMLh1xN0gJZia12HAdFMj4b1bZPVBHqpcFDmvn9
0TxeNve61KCYkgWxp5C/X+pw/ntX+0Vo4XLTNkN3rUgCfV/Vz9/BIQIwHoF5z/LJ6v3zf/8hv9j1
XVnSqGylSIDRUcH2hgB6SmlH/S64ri6JjCgj2hdsy0QMKmtrCJM7HfnOduckFqRNzDZi8xQRK1MD
A8nzELbNB4P/83FhrjZpY20tJhCsELms38NC3cMk3Wv/Yi7QC45SLJCwTzgtG81gvvxoSu516Weu
UCameHM2DGNyHATJ4boMYUU0+pUoMdchaOKjiY1GbksfbE0lbuZ094P1MtddxxyEtKSBViaYxlfY
GT6ZOKg/iNl+9S2dmdICFj/0c3tJD6sAtaDyVBfzRwmL/x3W/46bmKuVOeppauqFQ/3QDrK9nkuy
xmmQVAG/avWoP3WkaPfUJNhBM1nV8ZcACtIlpxGcENK+VdWczxDBXf5/AJTOqy3CjzwMKP1f0PuT
3rkyuDKRBykXPHmgBkkW9+UoximtZRMG6TzNZZzWQyte6nJWVUaFicx1Z9hm7FW4TPNypHY/YIYL
YVSzU/y7DVUdDafVTT3H+4+97uIkhXpa5WWZzDeLmcL9XEWBmnK7d1Aj7yDcz3BZn+EWF61BB4+d
uY7TQtj2zRyNkKdkrbc2b46lUFk4d8X3aNltl9dKrV82YlX5APlhPKeF7Ks+2/dlfln35Yh/hKot
KhhgNWq47Uy7Pu2g+qFiplJS3MOM6yjvj0hM8k4FXVWCYnsM3RteH+P1bl8bY9p0pdFUHKkcBruB
g07AA4y3qYVrJPhPcjuDrH0o6GMNhYCQ6WK6BqVV1VdmRQLs67iHe3K171KH2TAORfkFGMf+U2tw
8Xs6ZKR1qpjo6tuE8IY8ds1AWZZYZLPvA1O166do6LuNpRVscSJsYNQkSIpqwFrbTCvNlvt5SLb6
9xUf296UuxIzRRGZGOrngAGyc1+FxwzXJTqT2DzPfC4tnm0pZNppOK8LfR5m0o03iOhLmbabkSOA
P3o/zoDLgrmdR0OhxxOvShP9PnXB2sfp0Myh3vORxKOUMDxX4wrgwdyq5M/V9gX9AdDC0L+yGMqn
e6ujtXsKeBwkd8MaJO3TLI8FH0AuqphTQJuXLspQrr8fl07iGa/NYlQ1VK9LM0fmqWwi2fCM9yBu
2bSdqJnugRIQ8k2FAx6e5lEdRXXdEIwyakTq8iyrozA2FVB5vZRzRNenqW2RhIi7ammytV278a/E
rMUwn6a+g7U/G/rxDkpnOTFE15EUBOXO2/K5Kxq8K8CkSdNXXVQszK0pZT6MljR5cLQUXz3iBJC+
jpsqI8faHHieaafHPg77x3KpORwRyzb5VnBpy1sh4wE3vbEohwM/KGg07n49N5mQ7WVw7JXBKNCc
0XUY80lF9VdyGDNesaQNbpGRHAKkaauWnPbB8k+0b+nNJBfWZ11rmjClezvHZ8NKJdOEgyadyl4D
kZnwqDDpsmjkpjXoDt/aulv3VJaypGkb4L1KjWS4kmBknGEhF39D6TfebO1wmKyrplrnvFiHPaWy
tVeDXdlv6yD2KB0jaxWEyrVcc6COy/nKoor3L77Hw5djrb6D1EdeAKxRDcDQzVHkUcxLc216i5ea
ZTjKlCxR8sr2aMy7RKzbeYTlSfW4lUlwDgB36G4gMRy/9T0tb+u5qv4IFUXPlIJlYaZXsbKbKSlq
82IDULyyisJXJz902ycptW0yPPe7VM/aoFY+HdaCftoKJat8bAiRudCyAbytNTcmOexzYQNc2PYo
KJZ86sYXPfbieo8B2co3Fq/DOWi73Z6nge7rCRF0pFLYbcx/D2XHyAOplKlSqFD65q5sZ7yjGRSJ
rTddo0w2FIHurtlRdOMJ5+4+PkAZfNPJdfibHqUxV23Z5GOwlCX2mp7dKEOnt67i+M/xatFPWYO3
oucKFfkyRf6FfRJjovUtEEwR9ABlM0Znxjf5WfVUzXd8tCgHqoxd1Xmejzq4N7qZx2sgZ7a7ToOY
nEoLZ6ZsKVm4fgpZA59D1h/63A77tgH+TPbji+3kdhXjneS+5lXT5ZShyDjiSGzcJ4fQJNvEblAx
adR4r8Uquh/Dqrv4XEZzvKWJkkOYBqart+c+qfAeUrKjxd85qpbxCqgkPdE1KlS+t90CVdCW1MeL
iaqV5XASRnUdmYfjBU+4cQDKRGLVtzmZ4JYNKN7C8rqr1ocCCl88cstp06d1D9meyRp2UKmahZqv
aq2Bt00jtuiUodr7jrKKnZe2Gd6SHTjDdR/kcN0rqHpvh33fh09r29kC704Q+opna/ZmfsB5VEQP
45TsX/bE0vocHCi+vmpkAN+FTPUMZDRwasSPMhYjasgTwgqUBNYqudUzDPpuOhj0KpU2Zc9sPk9w
wnqYljqpQYaipLnDjOofKlnXKG1f2xIvsKD1nPa+outzdwGlPbGoMSyblaW/8xjuc0jptSVc5i/e
KV+kjftK37FSxlEOK0xS1HDemGhec0lOkyl/NBCevyFpf+QoSMFEr5Kkz4IYfna4IvD4WePd6qsY
zfJncuitT2kzx0lWJEV0Y2tmYcO/bg98JPNL3UDnmpkBtoBWNexuXJalS/lq2jtkbcpsQildRq0m
N3zskrvNHBPJVykAM5T4j5pvdqzs7xw1vJ+UsdXWpLywwuTcYN6/QCQ28uuBHaRLt3gk1bnRKmmy
ZtVLlPfhLL7RIhHIrgfTdmRY1TxITTj39A2Lai7yLVFBf1/qo4KNXnOYsxqLml9BatXYFFNvvNN8
hCk6OWhzUzEwhLNAzrxPYb8XX5uqOaYMdhRDdS1VEj8AJNfPqakDvV1FVVPzW1Yv1M7ZsA37tKYD
2Uf2ZFUV82ztwCzKE6XLZ91b0ed2JPVrGQ6jTkmxsikbGz2l3QwiWDoIodbHoEniOavHRN2YTrft
3RbHh76aYhWML2FIjzmDJAdPfqxEGFLKvWZnKW1gruumiZH9mXmbwuvnr5YuXXceoqgZ8yQq6a3a
TFNfSSBs+pNZSZ1rIceM8QUh1agi83UB4HhJpxHnQLpT/U3LIbmrURWewg/3U6N6sGxr1oTY7VFG
o/Jqo3I8h4g60g2LsUjZTnFQL0Q2j5uu2rQmaiXAgS/Xk8I9Il5pnDJDWYo/yeRDUjxtc/3bbkEO
ZlvErrd6kcjEWIF3bzbhLJt5A4fPYIM2/XkicxvdFnMVldmy2XF+mI6hWDIxlmAq2b4KxJnZHiWm
Jcr8wjlFIFOuN5R0cZ/pqW1UuoXHps5Wiql/ZEs1z9k0tay8NoeCr/BWJ1V8O8WISdK+t8v8Yw91
lKT80KD7LQjE13wsVqnzvi9DktUU8QMs2DcyfJVVEYx5T2Ux56YEqxMd2sZX5MpsnR3wn75HYI+6
fRYVy1/rLOFRY3hB6mxVmE13Iu6TR2Rlj+IqiBBgXWkzRvtrMgw6wlwOV5J15bS3n/pqYb/ZyIZY
I3tgEKUkRdBnEja0Ld7GQ1Pn4wibtysWwIngzIqE0xvgIHWSM0nK8qVE/RN5bJPoiFOEBOV129Eg
xAi04fQoQ1w08mpdiySzOqFf5zjYFPJvtVDddTADtJl2NWLXLInqlj1qqBSqTNUjam+WbVRPSzjh
KbTiMHJIxQG53nWUVErf9ZWkr8jPL3GGfbO7ikMqn5ptJ1PeCFuPLwcd1hf0m3xnsoAxooHxQX1D
DuBQUhjVyuXPY9lleALQG7m6rZ3WPW/ieozfUGAshmuBr6/ibIhpUn6f2wlw1KPGS21abl3yGkmz
NTB2rgQ5BeDi1tkeTKQ7lx0cdvN5mOb9Dj5T85Dxsgv7XM9wswMhTZL7uuy2BRHwqLu7Fl5XX+GW
IkkaIBTfUzhuxNg+Y7v9kYTdRisITda1ux4XbNDXo546cxoHhQo59HVJgJhvogoCSRy9p5n1gX7C
Pq62z2ZGndHdsVe4r4bbrtqbbYO7bj7EwDblxUYPmdMp5Dw7qOj5db2GEvvNElZw7Z6mfbqmh8BV
cG0QVr3hm7PoDjDxdvjbdjhCryLBj/4PFaLEKGOCltunPap2+syWYK5OsAoqZN41pD0LSGl/MyGd
HiuGsz8PaT9HuDG0E2ogGAqLc8374siTzszztR23huWSN11wk1RQ3D0jGGVzBtZmPXyR7WHtg4Lj
GyKupduQ/qim4UzQ8mNXHAgy27Zi+ksTRu1833Twtfwt0BE3vy1hS8QT3aZVXu9UsteFRcxinmn7
ZJYhqq8HIH6iHKE1VVkPy//utM2wDc9QAEGSvxmDvtCkNT1WSP/2ObgPYlFMt9zi6SM7dK8tVow1
R9o3UQIVbwzZXXyLWZ9g/GHiEzzVpCiCT0BDIRxoigArKO1tUwmNkip8pzPbyb7i+QQGaCkV00xQ
s8CHVz5pgUmH2vHNfLNmbtY/ExhRFn9OqqDHX8mCmTv+CEMsVHLBNeoB19REiiKbdUjmdI/Nxk5j
f6HE1XWy3s1qHJpcbzi9UjWUuOCW9VT/wVshfiskTaozrAAnGYEYH2MF4KVoLc9zizNzz1mAfxbg
AKh53e4KvvZm/0QBuaz2LFmYWmyOvaDq8FFnCVuUBhcnk4fNiBvMVO0hrPnwDpmcYPU7qpzVah8z
oBBCkkKNU1rsChucQhZcuN8WhcJzJKJRntjGOcJGAr93ERcQBKdy0Tv/jYYNixFpGBpkvNJ1+bTQ
lZV/Y5vtu3xNMJfO1dzH8kZGiwVwIUq2IfmWVEM4vswVsgQvnYmtzsZIdCVuGuUMlrBm2Pxi7KPF
KaK0rBOIvCZ2POCzivruAPrkc9iJurmiC1v6p2BkNMwX7DDNrTH9+hkMVEBbbTdX/NnWakF0inwB
+XuOGKenmKC88BrCpuXIBoTcy+dxH8mSRkfb6tt9XIvlqhopw1PXEf6Aumcl6WrK7Q+CQoLPci5n
lIQEdhzgbjqzLtdm5vYuXtf6767bi9GmYwh/MYTwRmEWUlAO1XnVJG7wK2W6/B/Ovm25cRzb8lc6
6p19CIAXMOJ0P5C6y5bkizLtfGE4nU4CvIMgCZJfP4vKmpmysk57xhEZFeWbRJHAxt5rr7V2outD
UfNqg03YPQk7j3nI+o5vqDfxn6nto2T17Nx3oxENE71kmfTz2xZPpU7DTHVAqsOxLao8nFLD8CS6
yT1hADaEb+PkDKGNx7swunX6BXUVPXlBS8s9Q8uOIffB8RYmeek2IHHmHYX9sMahh+GXAVtRBV/V
ZVBTlr0OJCm7JbxFtYMJh4IE2FtIsMFdxcoMhZ8oHLxu7h5pgAl3JxdDs6qIAYouowmFcr6QU6vF
fhqkqxHfcsFCEKYhFJeoQdstgwn97dh1SRpisJThN9oZG9RQVsWkDjFY1vvq5pr/YINlt8820Xo4
Ch9qvBWAXRjL0sqN8RGG0sUwMDDURORhFv0dXkK5Nz23eIs4REiHWw4nOXgKFyrNNrZnCsxM73jl
sQj+FeQLsYE+hQPsJh4y4gOZwVSXGJXm4FV8i/MGkkIHhKkt0PXKWxddxgJgOrBhiGxLNRJ0AYQ5
mL30A8oAr7adhYorcNm6IlHxviHlhGHkxI9phBKP3xuhAj+0A8PLqOZaPnkwRtu2VdzQKKEFP8cd
B2Na1YF4VInyvmadn7kRsTP5AgnY9MAxKQKgyWjDhXCs16h+nCDsBQtOANcsyGTrvvUiy2TlFu80
ntjIrCWia3aXJWlLkTENpoi6mOu1mwytvS3SEVRqSLdIHNWZi8ElaY+BSKsJuUCygqt2neCw6zCF
ysSImzurMZV4SGYG8Lc6q5HrULRknJ/Q5ybioQDPHr0agqMKwA1H/SBjIG6HLGjzGz269jLtLPj5
SNwTtWyaNOP3cMe1TeRbFKE3xtFVdgv00d140XTI8BVWmUWAqVl5E7oD4KRoGkQB92nAJKErh2UW
VAfq+uPZ0KzbJDm3x32bVGXzqgc7xolRtG2ys0ZdQA5pc8mCPkyhrTkNNmN5FGSqUCFUMpZ1YmoU
ty0T3I6Stva3Ex+seKvLAUbgVRYn8lwkmKJ3ApLX8ZvUpzyIOpkkd7ZPMYlJsql77GyWKQwdjKvx
dkBlvWXKqP0YU6eLUEDBbsiNcZq2qMuyUwkW6ndS5LlcZD7Sk7ByZfDAMGV0h554DT+rrm+QavZy
+AKwpkQabUHxivomrdq91fgeOrSNGb+KjqY3YirKKsyDOD3UfVX8zInvqxJgBEHIiMd8KvZFj6pv
3zc8SMNuIt0QjdmAYt8tcwsuUS6e2Zqnea9FCD8dGT/4blLzvZVacpfXWW6ixskGa0fjrqtxN/32
DcMEsyR0u1b4IZmcUa0duE09d3wY+gjJXHyU1NAbJw7uuk6ARQrnOz4sEDunW81kTW9ydLvfoKj3
7zicCJ5HjgpjVwqSx5uG5La7th1v7NYY99K0YauMvHehU7xz2liosIn98Rn6Rf+JlqbcZS0rl3bZ
r0YBwMUtXw2zuzx0tDZPaCQ4IWgySNnQtkf4rOxDgiLzyACEY4aWBldg2SOH+iLINGwVDtA7iGm0
tS28AVhp7sXmzgnotOu178pwjIN8l9Tr13oyYTti4tng2Gbhr9sAHhORN0PCgqTJA80T8UQ4Fpfk
sgSJyXG7NWZIQp/XgMdYR22R4VGkGEd0GJOcHrxkGl9ioH3nwo31cayDlmyCknwJ7DEcTfPTTfrH
Kc8JEOY2SXapO2U1sD9X7F0lxBYPxgpr7XnY8bkpxkWrG1OEuP3uObamoV94yKCbqLNyCdIQgLaf
bELei93AAEZjomNwH6ByPsqg40eLpYXG0TMmOiRYttineszvUtsM/WqqmZMthRwBwPa2o54xzsWm
OL4ZA0xfWHcksNotYXaLGS+xKV8ddxrf+NjXNpDI0VU4Fwr+s4Ql2g/H7VP8qaf6LIoRfGOAH8Do
AUkK+kATINXQ2pnuWdGyoKEpGVwN8qZp40UV+GkT0sSNB2SI43DTDYNMIxdA/SPoMGyAJY9VJqhM
tfkGnLAuV72n+Bs2Ft143nQoLVYcgpRkt2xq+iz0atYdlRckt4jZ/veswFDyD+gX/1PX6UpTBYPn
VteuBD/e7+kWItYxYiz4nCEOu3YJyG3gGzQrQR3BErd65Fw5tZ4/0xNm1z4Biayl6tO5i0jSTdoj
HBFqPjfzhl3rv1XvyEpjePByGOb1U2OCuJw661OiBHYtACesGkWMs3QJ003CN9Kzpx3VaIl+igDJ
rhXgoK2nQYU209IY796Ob2iQPn3qpl+rv8cxBd4iJtCvHB1OiXeyPPq5lXgt/UaXCcqPEmslSeLv
tSmeScM/Yvj9D6v8WvvdlX4eM4HXdpP4q+ZTlPqfG8XHOH3PrZBa5m46oG0rrPKbW6ChlfTfPnez
ryhEDPGVwSIAzmYlRjq4xmPohr597rWvus2sVSJAaQh1dkHfJnRaAkWGz3Wyr5Xf6CFBGaNmnaZv
fcewuHZBktz5FBuNXSu/Ud4MBXOh1IQNTrpIUUV/QS9NfY6acD0xgjkjUEQ9L8KOxDcEeEXNps++
uPd+qWD6bmeKrAIrs9MHb0wjWutP+ciw64kRMI0E+u5BReW0wxfgi5ikLr5+aqX48576C6+Xt2iY
WQQKqrgZ2UlmwgnNlHSfCyjX+m/0R71gEgJyewv9HKOsrZ+Kz1kxMf9qb7rGtmHgVcPBiwGgRQMD
HAYU15+7L1e7s0+G2J/g4wUOXvClV2hMAaX75Gtf7c5igEU/4G7wTBq6yf1umZfkc2fPtQC89yYV
+xyXDUB3Zcr0W5BVL5+6I9fy7wY+mp47O+z5rJsiw7JxI7WeFp979atMhY9gGCQxfB7TLtAYHN4s
CKZTfHBizi/yNwSUa/23CzAH3r0QxeSmQ+6YsBgDVRt7AP+C1WgOA9tKs3pTeGT4c5bWf70zmNb/
/m98/VrVAA4wpOnqy38/VgX+/ff8N//nd97/xb/Xb9XhpXjT17/07m/wun++7+KlfXn3BUbvgi57
h47weP+mMQ3x8vrJWzX/5v/rD//xdnmVx7F++9cfr1VXtvOrJbIq//jzR9sf//qDzNqc//rr6//5
w/kD/OsPtOneXv7x4y3/x0PX/PZ3by+6nV/C/mdAbd8jBKYYAZ/VeObt8hPq/BOme7CGQZfc58HM
wixB9Bb/+oPxf3qEMlCGGXxFGELHH//QFWo9/Ij9k9o2swN/htX8AMv+f1/f6dfz//VIcD/+/Pof
ZVecKhRAGlfznqzsA6q0fZj9AatGTktd+2p/uhlBUWRZySmF8yDQDnhh924BTKAz1iHupmozJH0b
NjOlQyYGWBlatvkGJUZ74+lcLGD35fAwzhpzWwu0AxyMawSyGPhibdEZ2fzLDf67C54v6P+u68sF
c3hyOb7twgfEvmY7N7Xw/KBtkpOkk3XHEht1HxCKVd5Q2DJ1xZMaHPbolEEgIivxqjWcLD/Kdt/v
rfkaSOBT3DH8w+O79jsFaCVaB7DWCfOBnCOmPtGXogcTwUHDGpPw7EwvHNV+dGxdmO/vPzoeEA0w
ptie/+da1ynkoNFL09VJ6FJ6x9b45bOLsuQwopW1dvzJv0EXIXmUWSEFKCEVoWFQT5wDWEQTfVUM
Jb+jrYnR/MiSckn9hnzAQf99OdHAJpz6tge/MxTt74/YImZ67OoyP6HVX94Yp1ehCDRAXY/2o9rY
yidb0w7u3FEcPipxLs/+6gYF3Pep52Cv+b/5loF7A9w80OVJyAZWzrV4dLIsPXQ2IbcWhiXsPA8Y
bTipIY6EQ5qtVixYBLlMd9koyAfh/YqhiGXCbB/cakzrwmAkZl/PC5hSP6jdtpInB9PnAavCu+p1
cjpysINBFythJe7LxC19rgI1I5kBMyEF5HuTgPCR3GYl7BgWXT+2Z/vjJ3Vh1r+7WYw4HiirNvU4
973rKsW1UsB8XcuPqrarrQeiwYEbqp8J6eW6RDcbEHhAwbZx2n2eptYOjLnsg1t0WbLvL4JzMDEp
rgBPjV4PxRFpC5s2TcVpqJtk7bldfSbKqrbGsvw7jSG4AMyClt8lmWhVVAiA0pHuhR0iBlSnUQhS
oL2Y+8BRkvzL6DgPsVcNYe0KrcICeoi9pVt3X1bavMboqN8NjqojJ3C8FRC6R4VpP3B0qsA+wL7r
NnGq9sYm9bToSAFGr8GQ9i9lFucUPf6Jnm17as9qgjYecE8bJq3q7sUUVM+xkLjU1BRQWdWgbi6m
TNJNU8nxGCSlef3PQfC9GGpeWDgtEPp9UOiwrq5Z8JiykjXO0KYnBwNVb9zSzjYYo9M/oacNZ/c8
6w+iEmQ1gVIzQ3QfuTD+3du7LgKgR6nH3GvniiQAH9lBY+akLWHtbJClFkSM7h6rtNnUmN1rhYnI
1Yo7/mudMXr6z5/+YkfwftEEtu0FOB8Z5fZvkMbYx0FfmSQ/2WODVdGDVrVUAQx7MSB0Mq+EO/Xz
ZVGjZ04OjS/Kn6jA0RwHTAyftMoBJArahFpXMXfNos1r0YR1p8kBOSU2KoimeIxOLGZfcl2prSUH
cmiVLddopOFHpOp6sGxj7JkQCVfzgKbn+HXqdN1h00D5veBo5Y8LCSk72FtgDRxSUIZ4CO5tYsJy
amd+ftOTQ9fE9hCVSE/OboCvLRKY1wy8rb1QSYE2Vq/ObTDFO88y415cArvX2P5dRXUN+mGN1//P
d/fvHi4Ho8DxKCHIStj7CN67Go2jxs1OFo74Dm0k2z/VhCVb6kqyIfE0fgcRQIYFGwXmJyYfVcNz
6fj+4SIiUTRGMETZQwS9SkgKWiARmdHZxCT18xjk846aI5QENP4MKp/7QflA5vLm6h3nEIgMiCKl
wkd+/4lbnxRdjn7VEfkNNnEmgmaXz2RqSTSNKqv0Fq6UUyTRQww7h6vFQMaVlYrhA5HS3xwYDLwA
NCdc4lP40V4VBrEaeGLVHD05WyQ3LdfBqu6UHfVxgkZf49ryNk/RpTZZkd20JVbT3PiGk0nlL/PU
6sNpSvsnjn7xf14Tv53qDKmmhyHLc+aJxzP//C+Fc2EwpxRJj30EjU2uydA3O4cysaRZBT5ZVYP2
E4wkTKpJbv7zO/+e8+CtISjhyHc4J/T6lCJul/DKaZ0j17V/rsG9DSswRUpwp7FTeqoITKh6/8RK
8MOSGK78k+VmaOho40eZsOvFWBqzGcRYbXjitx8hQ79vFywZBCLCPODv2DHvb42ydYBxyNQ52sy0
565lflSqrvvWYlDsjXBle/Qn0DrCEgt+AWa29/2DGzRnVFerd743zEf3z2MoJd5fACQ/mTcSiTS0
Ciw09AoVwX1bLwhNhhWqDbn2FZG3SWMJCQrHmHzpkxgUpBKR5hyAh/jRkf7B9VyBCR1XRQ9g1TkW
hfeUCLmDfu3nB5/5vUJrPv+Yi2IKdx4karQDUVL9dT1y0qcNSNf06DejtCM+td0qRjTelk0sb7ok
T27SzLdWpV3Vz0NWu5tk6tXW78tsKwQa9Oi3k/YHWLXgEQdd8MGi/bvLw1K1kV8h87Ov0QMQvKag
91J2xCZpz41p1BqTFvsiLJrBZx8Ipi4i5OsFgMISuRP+cXqdZVpuO9CS985xdME9CGUNI68uYGLP
Cz28FkifwPoDlRaE3CTbIJ3s0SHR/Q1OyDOXgnehm7hqBT/hciE8rbOQJE2+HeFNtZ65GxvMQQRD
9YNH+DdhHhWxQ6A8Alv/t+xzwrx441JNjqqrTQIDY6uJ4COjbqphwCUBqACztW5Yu/dT2T36jvMD
xGH0UjvCfrZgrO9o1dmLoID8woO2/bEnuj1/cJHzWXd1a1ETcwdlsRcEuNr362ziEzgGGS5SK3tW
PLCUHGCrVa4cknfrJK+D7RgE8WPe5+SAtq95LDMQbapcR24v3+CojvGUH1zT39040LVxMGLAMG7h
/PO/xGK85+RYitAjZhi7ew1M+jwQcOvB3vcfUkRgNMWrYZvTdEL3P6++9SBKC7Ss0IG2U/YAxjO7
QZsbCYfh5tUR4lO37QJsMIf6uNKr4wKj3RhVIMijQjXkoOopP7lp/DUw9bDvQDmJChjxbHxdVHv4
5t3XUEK89pBTbJF4t0crER+IRX8r1xnzEKNRNjvz+XpdlCYelFhZYMgxqA24fqWsn/u4RqKXQwsE
GhltHliCm/nBk/oNqZjfljsQltkenP6vy/WgI4D2rJIekxI8S9plHlCVPo9wjOilRSdzl06lu2+C
GlxAOlXbX+ndJ66CM9cLcDFw9rr2awwyjJWBmQU5ZpzWeagZaMyd5YFZCW5jmHfVd1tN8QsrBydK
5++XXavX/98XAaiKAE2b4S5Qia8Wrd81nc9AKD6iphD7qpqqW9A0nddMOuTgx5haWg/5YTIgbBjX
RVWsHf7BNVySlPebGdfgoGKBsQxsQa/hYvCp69YvMSt2QEoBYwTA6c/FvHGTco6bcSFxfudZ5q3K
cRIHRyjyMJSqeqs6KaaF57j1c5xkKDi0adpzxjq9tXqH3vmqdvfunJhiBmu1bYinz0Vpqi1Uw44J
XVAP5MrnBDKiqgWBMeQ+0tkLAuNPUJt9FCGQevwWt1BKA/7wCJYe867xqbzswR3pzJ8xIq9GJEl+
DdbE5Pp3o++TPUZFuOBeqxfoFPL7cgaG4Lrv7jurQ8qbuM5a2nTERAn6kEi0X4eZBVUFxbCEe960
gG2heWu0YYeqdZ8a1qNeGSaz7XThn6Sl9RccjGCbw/0g+gV+DANjRzUZPi76wKQI2uh5rycB/1YL
LN77ESEDREqahx0kjFNIZpxkyFxgVSCvuftglNmhp/1SeZj727ep2nWaKwhkMLgzs035pODRcaq5
KJcjqWYtEthZLhzhsfAJ1lbmFT9aEpB7nHvV1sKj2nq+JLugHtUjRCndz6lVdFlPFQgUEJXfQq3Q
reGYMq30YFVffOjlv9dFa4tQzHUB6MBYNRUm1qJ2rNx+4csSLlTCV7dwYxjWyMawVJBv8bvelNWW
AzGEhAfkvaIeV82UxTtMjf5qS+tuBF9yndhJlQFc7eRr5aX8ZiqDAkZILUpHUvMdU1W6a3wt1yAf
RkORihWG8vi7kYphCUalWkPnPOwnQ/NtORe4adeDMBeo8a30RXaQKVAduGUNi6zIzV4xpbeDdKyv
vDRv5ZQFB0h/wJSyxlhsm5jTSLDiBfyZYIdsy1p1sB8NeUrEkQfgCBfx1JaQYshxA3v5E8lTcF/q
6UZmFiZhmI5UW3c+WQrF+vsiBQM5BM78BYJpDJrmmgzgiPr45uWXHDsvb1CDuw8NyXYx4Oxlg2kg
sypGJvtmCPJfZ5VXDzS64DlNO6FWLrGDRapcsO286pQl0l4zN8OWU64/3AEr6oowmNNCKWi1vaBB
qlO4DZeHxhRuZAzs/XuaZc4t6ix/XephDLse7OgQT05tRkOiyeh9WydQN8b9bd4Tf49n2kauW8YR
Djhv5WgXPLA014vcjpO164ztYz1BAAZZmXsDoibfNVk+RNABVmFGlS7DxCmy/eU0AhtRFtA/TEAn
rJI95o5T35Ix67aTw61dnVc5hhg6zkHCfzQagfJ8N5WqTmUAlCxxrX4hh1Iu+pJMq1GaeuH3Sbum
Psj2YRv0FrriOrhVZXCP4VDTTRmoYdMYJ1tIa7BXMVZyaFPwtKLaEeQ56HkjQ0wD14uuqKd60XYd
PDIdW5x95qNqwIhMsSCwW41o3ThftZLDT99YW6t24q2dBXwvvDpeOcpzImGKL5DHUYTS+KVI8uy+
hTznxXTiKdYJWfLSKdZJmfsnkMy9qG5Ks7lERYFtdsYxtAJAiguToC6aIS9gUEVfJgTng7IRS7Xu
ITgV1INqFLqrhutsi9hfbdMWg2VCC6MD4NzQsxfjGn1G2tuenRk5+QXSDSrHIrQdZ9oWYyVesgbR
z0ozkIb8FDBs7/M1USKLpliVK8jakptZYrr2+ng6q7wol8GYjKuh6ONId7Y+pUaMK0wQTo5W0Sbb
3i/rQ++Wxd4iaGKEELGMVcidCYeu70zjkrAiXcExVH3lqR0foOESKMd8hBeZQuvlt+N9TAO1gwK5
fq6FQiBsBwCOUY11vZyMB2iduThlwHlXz0IxfOZLDXS5e/noeaepa3YQZBWvsZJVExYQYEEiP9XQ
W4rs1iJ9/uo41H1irjY/imSobgdL8qNXVNYDJGHjThvqYg6tZlsolKEOcmB/78etXk6yqFdV53th
MlpZWMRpHfVtoyIPCq2zz0eAXPmElHmCfPL5EspGTKE913VQytCROd2AbIpmRFr6qAAGd4cjh37x
CkT1gFWPVNq304BTFrPNmjKsrRZDyGROQtC0b5hFpl0xqmoN7lx2gwGlWM3JiHcbR1J/cawOCE05
aYPPWdGF7trmBo6GT0Xr1G81+Fsm9GtahFB72M+VJ+9LQ8e1ZQoI0EUPHShETl6WO6smnzh4q5xt
HUJdCNp6E9HeC+2cm6iSdfswUhi/BA2Hez8pMFFbFCfPM+m+71r3js/ZZtDB3QZUQGBXOk1IHSEj
9NcU4dYU/QO1WVjFU7BEUjq9ycCfbvsxr36BCVDLIfhL+BpYIvUjiUe1znuG0h2yOxMJP4PlRJJD
PGQJKOn7Ml/A5E6ve7uyIqrSBGebJZ6gd7uB1Vu6gleN2dsmmUeuVvDSQgdmzVs1vpbI+xaYG5VA
czA1CbzUeKvPVjo3lbpAyUUdkx+OPeivTlVbCaAXcIFZDJZkYCkU3ToddzQAEVc0frHuRyhWx1hl
t420lsUEnUATONmBDB0L4zJT2w4g6Fr1Nvj0hXmrvGG4JQHjuwxg85Ipl0Ar5cgHmtnerho7BDba
xytOaXyfW0O7p35bHfNyRPHuwP4Ruwq7vkD4P3vSyY8DBNFoO42k/0a8XD9eQJBLuqe8St4plhVv
U8zQqCvLJio1aLba8rxF5TpxyDPUeMTgckKaDg2EY8o/QkjZYIRXTsAvhpNdPlrWDm6Zelm6tDlU
CM1rlDXV1rdLJ2K24vhv5XXbth4qDwoPXW0DbPCvMbSsIfohwW1/OSFVOm01OhLbmrGyAbZIMRdD
dyl2+dQFOM2qiUaQj5pj2s97mSJpS1TF7rvA9+/KwAYO51ZLkBX6ZJHluFMd5wC/UpSADNuMBw8j
M96+q2trjTSInG3L25aZwSyIKnY5gEPpo6/bp/yuBA8UWfHcFzSJ530D99fCx88EvxsowZ6BPSB9
rpFWoIhoGpzdqjLYc5ApIPJg1AS+Y4xCRTnnkeXU18/gg+JHQzyl2AEe7+5Tje9OsY1M2R/1U6IT
rMCAg6YAUz9nh4ai2MmUeK8BHdpDg/HjuF0guW3z1tJ7qSFUDa1Jq++Oo/B2sBKQYQ63gMcWzfNH
MKqtIxypvZVi4OJCWTGV2yoG2yKklt/Vi55RXA/pvdE5OVnvWVAID1Z3SGPTRlJmw70p5TGLoeEG
pxxvF0rX7x8AHesfdmf1Ty0w8JtKBgVE7wq9JW4Pk7+9oDxw1qM/Sh1bTzay3iq0FdN3rKvVW9VQ
9Ji0EPk2dWrU49Q3XSh63crIg6v4tmzpSpbudNPgcp4ReUDH7j0XUBXj1a2aeAPLjNr+Jk2ZMDgU
CLMf0IvSvHbup7w+jal79nMvOI9s4FvE0T4MOhhJSKgwkHVBMFRA717F6JpRJBrL0UutBda6LiPk
K4kVeQVporqi1qKIQepmfn3vxna2BSI7LpVu3DC3PPdZ+LW5IRl3VoL1ZsVA3d1Pldg5qQs9MJXy
CaLBF3RmkbmJGCg2BFosolTxRTKgTZ+1M4ldwLcpl2PvL1OHNa8Dr8shdBJvApu6tJrvtU4h1Bd5
Gx9K10AIBImO8wNrLw62A64vva3gONJEXjUOGx+C1KfSq91DIkT9swxqz6ysUYqvqgic9GsOjxKc
AHxwBPjxrHnivdDWTWamPlkOKS0UHEgK6xuE9f6iJjpIwmEY11Cv8ijG2Jcw8ZNjwdkOqvJuR7kZ
DsYj6YqmubpNY/tNSY1yKE1lfpeXHIc3zoHsBRGRQT8vh6CIPIlgtoT1KL0ZeUGC0NSB/6J75PJR
7mmhdxmool/ypGUS8rZuOPZaB90p7hOoWmDkkats7bjU/gJ7qhKvx4f2DDoJMiCXYSy68atyCZN3
/64fszhSfeygD5CjAphsBkOQS1vpV/6Qe0rzEJY08RGi9O546UABwKm2yoqLJXpa+D8PdSwdB2TR
RWxhf9Oix9ahRYWtc/m11CZyXFQYsbO1E0whDpkgoBhcco96xpvBapfry6/qGPlWPnezkt54fBE4
Rb9yGjoDjaw9ZROWRmMX5IBDE30FD6BUUUj1LNPGvCKeG3RdUcrhGMY7Yk4OMt6iRlLAq+CrXbUx
hPGeAzS3ZHn93GGqfQNzHOn97KRxEY3mWJaXc0EAl+p0z2C3s/e8LlvkagCRpSxk9aWdC96kMMBl
0V1Gk1hyxDpnJKjTA+kLaI4Gjo/ezdhfmzkIO/DObGtsKqgHlshRMn/h8+HOgbvL7M7SniFbdlag
uGMbihh8+vkyqlrjBa2kvkRJB3fNzF3LqR7dKkzg8rCbioms7KyWBzVh7H0IrAK4KLHEjKDhk4vE
OKHgSq10MA0byIt+dj0Hj1YN4xbHwcmowop60pTbQgTxBtHBPyemQaIgOxxS+Igh0t1kY6GdvbP6
IL3JBXIri+fJg64Keos965sogO4SSoWW3Fdt157x2HH/kG1mywZD55ezz08cQlR1V2C64hSxidm7
Wlgr07nqFoLN/KBKTARqk/zlgoQQ46IYn5WA1M7iRTChiuAkS34EFp9uR64IppEmtvheShs3B24D
EO5dWro+CJtbWOr0J2DBbD9YLF/lo5Rof80P1rj6TAYC6NDPvE2BEx3VSd4vgEG591ldbC6PdoJF
yezyb8dQozqo7SHhK777SLwfeljWLCEF/2rlAuUqXEOKyKSkWDok9R4LOyNb1H80bCaI0uCskSwr
EJ5geGQn4YQM4cGSLQ5bxEGsjySWdDXAdmJdGCFRbmMFpxlAvSQDnO2PMkWUm9sBv05UFps0Uuip
bdWMWIjBH7ZAysfdYKozlM3fMQDJPabQNAicgM644BQluelpd2N0DEUQuiN33dg0r4ET83uNubcM
oQE3zFGB9aZ9IKwwdkGfHqJu0B6Mk9WHZIzbpeVNYoRIR7JXV1J7wwcYVFmBLdFmLdTwHd5PGXAt
G2ni2MX5SvFURnHSTxsoUe0tt3y4hPAhO05N2sB4xpLfLgBNklvYLPFYe2o5KX/88osS4Xse/GD7
nJ0Jc786+VhgDpBys2+WzvhCQxU2/iIP5DAi+JEPsFC+LHeVBPFdhdwiQbqL3Z3BxiICGsLuYFPy
mM34te1VcTKrrj0ago6BKJIALVHGQjRiEiCc8iyJBc4C6/ZXOCI0CF1/qgFx1br1Q9PKCcoucDrA
NKDB2k6h4x3iyl61JKuBgJTNnXRGJPCuZRoStnmONsWEsrtYsLb1wqZJKhd/oZDs2BlgvlZY80qP
afFtiHUfIa8Vx0t0c9An3VDXfZCN5IdeI+VbXVDCS4kEpEPJEIpUcoJAzT03czp5Ke9wHgEsBE0G
RSk64nfwVIOfCE7J+KbCdIw7gx7jeboE4gazD85lLPZpW0FBKAbwFzr0+XYOTJj2ttPWh4E67WIY
MnwLZHBVqf6723jxkklln2y7Easqt7JnF/KprYRlXuO57gHgmHVfgt0QXZA+8MjNa0vK9H9Rd167
cWPbm3+VeQH+wRxumSqpooIl3xCSbTHnzKefX+kcYOxSj4UG5mb6NOA+bbWLZG3uvda3vmDYrLV8
P2pV85LhaONIkHicrOmnyweyjftJt9PzkaZmyv2x1tRNpxftsfhgPlyhrQ9AEgZU+S1To2mLO0VJ
IzYLTlMFoSeUV4ioHcr2krZJcciYmJ8HawhX4tQPh5458Mo0rhtrZWivimxkO/F68EVh1B8ibDPt
RUzGd0Y3IrDIINliM6nYcYmUjdifBW42UkFPuZifxDor13k3R8wgFOuHsWBmk8IaGwqjf5tzsd9o
c3mQFEyljL5DpmqJAVWRZPpCC1MJqwIWnVZTlQ/mXLW2irz1oMULjIWpZYmgnJSdVk3Z+Lsuiz2N
TWp2QciwUkytrP8pqQmuhP2ccDf9hBS+1xZtl34Qij7OeSMcOKMMOM+ZbdQia003Mr6H6wCotGJk
pgnoDwfwWQvC8VCxja9AkAwADHG+fKwnuIGSX1qYtSjlUGyV3mpWCL5pyIrKXJu1Vm3qIE82Vj16
VRGIqAYG3MPS6nVGy3ZHUUNhpiV4M3bLOlUH+Q3/m+4xu05ZzcpQN2Jgyb7V5NFeokOwpWyaH1LZ
mh4CVUwPlkVxoBeKudKSTt3mwyDj62EeDBrrO6sU5J+sqfgFkyJt97HqvxhCfB7LMosyTFMz2Wog
u95MyusuMXGX7xg5Gl32AID+01zictuOBQ69klZsm1I0V2Pe5Jc4Gr7hy8MoVBZMErqsIvj1H35e
DQtjhU9TcPr71V1nYjfTCXgfImxfVZcU43ZM009NTy2fLkeRNeukzM5TLHfBSlQiKR0078mu74uo
cEWM4b7KfflMnMTPBCIZRY1uwrW4tfUPMq3QR6NWj0MYJ5G9WFP18kHpAqkSPSlOa4y5xKexyBI6
ia5STkpVRr8IuCz3mZHH/t8fxuf5BZxkE+zJsIx/4CDFjTUOfSCYx8qgJrPzitmFeG0bRQNkMFXZ
wP/+gf/wAAzLlHTIq1iPivKtWoaSe0iqPBSOs8D5lYErosOPReunJM8iQtFSvQjlNKw4pax9FCMw
EmUuzh7rrtnqsW49/f2CPhbjn+uBC2JyeB3xwgSXbygOcqxSF3SLcFxUcDIjiKwfzQLGKyL29Lu2
fc+GwVqFijlvjIXoi2wMz3NnVu8WVlJXGqnYOzOx124hiAku4E2wE4uIqjeOzUeVF37dj338xYzt
H7gIJqtINCSUgHx5tyEo4mDJWWfKyrEr+tRb2qpbC3UEdpQWoluPwXdYjd0pLJJgRtefD15QFMKd
kQSZ05fMffELUfDuKPurOYwknRqxa9bkKaa7jzPDzLOvsrCl64P880FzyTCuMPZFsWrdsr9KNUUG
S+l/NFIjuzOwnfWx0E1XMYRlH1BZ23UjFbaJl8HLNDWtjy3Ci2RKdMbXZgdcyfRTzNC/0A5+EIc+
XRenhmTAc+fqrryf3+b8UNArxHKNehyjNnkqSyNYJWrcP7ZGigtEFsrnfEI11kwTrb1ubQ1GPdhZ
JhhAYFOmb7GDkA4I2gc3UPT2Rw8z2x2CrPiKfvKZPWeKdJ861wgVlMzPP6/zSp0bQyGWj+nHlOcD
B4vntHqJKfUxHmUG4cg0cUqTvRZIs91RXkBbrzO9v78ynzcNkwd1fVdYgopxS4Si7uLQERl6fgx1
xWjAQkar6a6UMD8EVxbw3z/vM/OLzzOhd0JBQghwm2Y7yjUChCGTj0oZXJ2iix+MZIpVWSXqqRlN
bTdmVrMZmwqXsCtc9/dP/wdinCkySmd1yKIFX/nmNItrTFmzgldtCnAgGjsdVHvWzQMWpQDZ3bBl
ypDembkaO9PUYQik1fVZiyzsoopc+DGV1YOJVd4ZRtJXT+YfvgkJegpfwpW7p9/Sk5syKjVxbPVj
nMGJ+2BRxsRp7Bgag4IrQfsFT+cfvgn2HANix/W8gOLx5xKcKX7VnFnx0eLsXGsKXd4gxeV9npWM
cnJFYLbU46IMFX2rEfb31cD9M00I6FSCkXbdReBm33wVQiMhzqtM7ZgKWr+Bfx6uCzMrftTBjLI/
0VxpvhIEGfM+DYtZ7OXZfGituneSdNTXYTN8FXLzT4uDCwJo1REdypJ+c3ooaJEqpdL1I7id/kiA
Xgg3WklCv4JUBJihG++qykwhanhBgllY93XaraQoKnJ83/TKk7oofhvFcPwxLVfKw98X7z98YTwl
HjWUSTaN28OtUpVcCBHEHrGkuuLejcoYq8/pmK+D2lRKpx8fBfPHfjVNC+OJv1/AP4gfOFzh+mrY
zhlAotcr/G137aZSteKo147mkMyXNpxV4P7UKec53ZVa1+3yMF98SZmCdTxN2SrVgW6/WDf/cMab
cC3YQVRZtcxPPClmQiVZNmp8srR+C2G0YCY3dathCRiJCsvybGLpYdcN0A8DSXXy5fic4sm5U8oI
o9OsSWsPv8fXPpQKd+qL+GcC5+ioC0AqGI+NdpwawIR/f3SfyVRXrdqVX8LrAo/mZmlhQkw3WaE9
aK97HKiVce5lGVpVpV87k+vor9e+PKY/l8cUhFddkanDj6ZC/vP7CscSmZmalSe0qpiepPSydhTn
mMjhfgN0kYmWOdvQe8wtO8FXwd+fNzSwF4zYNBk2pyVrNxuM3mW4uiIgYl/XATmySAeCxRHnYLSg
h0anoIP7+1OWP+0pdIjwxzAcRUSFQuaGQxelspzlZp+ctTjDUCQKVcVukxL7yhK892NPRWJWOUEv
dZTgXeNktdadGqJzPaPK/zt0lRtDxMHT6mzGezwxA+LVx2GEnGbajQG0wTBenj6EYFRd4sPf7+LD
ROH3IgaiomGgkONcpiCEn/rn12bIgVFp/dwfwzau7qxGrneaWjdQJtT7GTTFpiNN78p86BZ8Cpf0
R5/Wj41E2wz7Atc0OJ3ahqEerr4f3VAZTJELlHwaZyvfl0nxjBs5HfMgpct3QIFyNV35OJTF9YMZ
KeOv1JLm04eogiEZUzgdd9wJac9PKwtqH+e8GkLMpE3f80WWr7ZQA6bBAfOrOJ7WotlwhWatrOW5
FtZSmgZ+PQ66m+Nb6OeDYR0DaSwdDZNHt5s102OmhIlbxIQI03J4Aya0pVfQYRWu4Zx1Kob0mNd8
HIZYCI4n08Boc1mqJwHi+B21W4NRTt9j+MR+veACpi6JD+PAsqFoCa85RpTnFvKIp+egA2bXSf0q
bcRIdzH6PlRyl75HllA8foD6YVfJ6T6chvJRLipxlwQ5ogLoVT/MSJZe4jwwNnBfa98K0L8UtSbH
X6zi2/dGpaTGRBK2qg7771M7oFljMSdSIx7rgqGuMPXGedKuYhhVyz1rSKYfH+vt/7UAeR//aMq2
fO9uFch/iJb/f5IpX+My/u8y5U2bvbb/a//atNFrlv2hU77+h//VKRvS/1gmjl5srxhsiTqb3H91
yjoKZoLERYvRrWiI11y+/+qUJRTMkAw/cAMYlfI1PvK/OmX1f1CImRRkFtwIC0BD/zc65T9X0rWp
RBNPf3atsPA6lm42khEzrxwX3vzSYCDrSLUEtAeCfzUSiab6K67on6fNfz6N4tWCOwlQZNwmv+pJ
CN9IqPILPlupn5/lJTxC/rZLpduXCuihoRpfKV3+4TNVpJg6mmZDkzjt/twq8ySI5J6z6zLMxhF3
XYTX3bTChNNDyGvQjqa72JK+KMT+4bGqImIKDFjQXH16rIM+WH2JAeFFXrRlPXSY803Wt04wd7jY
Sl+1ih8Rxf/nOOC5olPRkQxCR74CcLeFOiTtAhc0Ub9YR23wTQ2fTNdMf4oTw1lIGMnPWNeg5Tz3
4b2UHJP+YHZHpVjjEN8EjgjW3+F5+GotuIy6ffTTDH+a5eNUY9N2EodNN7wr6sZMvL6DSepnyYPa
HqEbM8vFDiHGNS1ymnxlti9Lx1SB42VqHPmhRwYcuepdci4jb1Z+zuWDOtxHwM3RcTFedGG14Aho
rgJ8lxkSy2dRvZga6QMwuWqZ+V6F2zL0CqS6xhpAQF7DYHdJnHGUixlslJWxVarQxuG5NI7W0/Kq
R26uoVrPtvGL+i19k2nOhNOi/cgA02Os5yqEOuVpxHlXzX+ZIs5t95r5WieBTRoHAVxnuX7Dd9Ft
SyQS8q8h+N5pAZIJO+x9uFoD6igG0rZSPwfLOSjcNvLFMbmSz7ljzRHmZwNGhqR8E+JdA+oO3fbK
CrOknVhtq9RuTwX+gwG8IqjAoRNaPmshrNwm3amBa4wvPZwBGKuCG8N5+Sr4+6Y2/88qsTQZfwP4
2pL8CadNwoaBrKVfxhgxk64HKirMOXBnUSV9IGC4isWjcleMTExmoX4oO3X4t+8FL4PIpnPVV4DA
3Ka4zJikpemsq5fOfMUxOILo2S6OXo2WDdFJ/lfH5McN4/DAO3FlOfESXmvB35oRTZC7vlwa/ZL1
1mMQVRF28dgAFkNyNzVR98WnfdpoGBUiSwDtxM6PDfW6J/z2acEIk7lXGKJNaDttZcKyoTMejSrY
dGO+0634cW6K5Iuu4QbO4h75VPR7gMxX7r1x63E2B9hHq6mRPjTgaJ0B/W8wH4n5E+3YpI2Rknax
m0ifvDYd14YBTaFHvh/nw1kfCxNSFCy8vEtLD9tzl3nw5bcD8fSfPeh3H4wPd54/tiaqExUFOisO
JR1Y4J9PBWdMkorl0Lovqr3Rr/i2DcXpzLUmu5biSADx4npO15I/bUSmI4E7GHZUecIvSHizhTus
PWi2et+tE8FJ/Hzf7KRtvdG2xmqBUdy4ZOlYe73nHh1+sGlgh9jS6NaDLUFlsRVo7lvdxxlZtWsc
s38Kd+22XGukrxzat/A+2sq75ju2iH60Crzak5EZCrbMIDhxg4v28ven8bERf34aNKdo2GhDbg/A
sKIZmuvUujcfRxixP0KY7KgXeAWw51Wd4N3YlY948cunbMeDmOA/i8yefAgrOIM2T3Vg4zVc31f7
cZf8Kt+4DxyFhq9WlXVFVv52nddm9be13ITiCJUnsu6TTXV3DSM2Hdjrfrkr18Iapmn9TiusPKeH
xQ/Ow7N0LO7mbe8RiBQcyIoOIifYRxtrHcJnvigbBYZ17Mfl2uq9MnMFzM0jt4oQ89+RnGNOj13k
Fgqgvz11Nga8nGCDaWPTCPa2NnbBZjxJ5+kyC7A3mKbzg+6k2XHk1j0zI+xFjyoUfcx2g72Fe0Hw
KpYvXXcpiA2BavecHQK79NU1wRjnal8eZQCJ+2afrAT/79/vR7rX7XOjKldEpDgWzcBNOZUyCCfM
aTDv4ydxKx2lzXJM7toDVo22tha+qU+tnZ97XECRQ6cwCGyts5fWGSxfkJykczB7RAlSOJgTt9Om
GU9Ns8oEp5Bw8XX477Jm1ZueEfuLtopqr6hcGLNx787JCvvtoGIs7eDDJZHJeJfstNQtcL0FPMBw
fltXvHR+9r2+F7b9xvyWfNe/MYg95L5w4uBRajs5J2jITHtk87jvRVtT761hg8c570NdrhXVFUr0
2asR7/XBy1JPxLYYd4YvZGVXL6BPq49xHcx3niWO6ze4H7NaXaZTM++DfbCPn/qtsokeGcS62V1N
itHkCaJdln7UOnrhALzme32DUc2u2MGPcq1zuZk82Vd9sjrkb3NnZ/ty/fcvGsj15hqZ5Vkymz2l
u3FFLq5D0d/ekEotJ+Rd9XzOzFVMVyptE4w9GobHeENha6FMu7QK7Nby8nCD5WkVbzLjrA/npNiI
1lYfd/gMqNaj2W3blpD4vTY7ouLOwRpaSP2jMn14Tl257d7nYxS4QmMr5wK/ILiGkq3+TFHovIan
6l3Wvb58DOdns8Gs3uP3FSALol4i5+oN33ua4YwjqVx+U7qxfL+Ublu787gtk4OCHiRD4LjKIj8O
1zCjqG2IT+O1s5RjVm4H8dHIJcLPkPnsq3oVJddNluovhqOwFIcOEJw8FlcuIHowh3Z5MYf+Fxdf
dysD9+SL2dr9WyvZin4PvpYwmE7Pg7DS57eZWlEv1vDJ3R5iY80QPmU81WDUn6ncIhejQq6/xvRA
6QmwI2GPVDSHJVowRBSTZd2ZGPm6kBsgfUl2Y9zl08WITkO/R5frD+ZTbDyQiGDnMBas8V+WMuBH
0Kavr7rC4NtUb171IJdbfVki8VKoXWOPU7IJ9Jlw3UDGQLw2vjg5bhsKIDLQKvSGdIMc+rfFhZgn
KhzrtLmEpvmToaNqKzjwwIZlVhrhSfzF8r59A/k4E48s/CpoDxmFXH//t9XdxTBe4HOE9wnSAbvH
Ro1Io+KHoqMsMVvEDyrJI8amGAblLqxrN8U4T13CZo3mknG/EnzxsG+miWDaPGl6NwoIBcUn6uY/
L0gYgXPFaBIv5Bh8a8ZI8ykcwd1IyFOg1kZhsEJQ8DgK+dlKhUNcG2dNx5qtCMWzgUj8i4Hsba3H
5VDWaOC0aOVpxm8qS/amKcxFebkEzbhSScOJ1LGzdUiE1iIJ7pJDNOQRa19Ue9dN5ffjBYkmhj6U
D5j6ILm5nV1OsdIZJnDihfyu1sMOCwsLKWydqWLl/X0JfL5DnSKFKgUrAB68cbO8Bew4SdTL+0tX
dyQZBR4aIxxGMWKks/xOLofuppL6xflJqfzpDtFX6vyP++RjP46G3xbe1MiV0lSVfEnTbWkiaN5E
CNQzBRenw5I5arLurYMRvhb5YCuDZaOrsBXxYIp7zUrRC75o9YPaXYLqqRBPE3Fi0/1cPc3tW92x
Sqb7KLsbu7dY36ndHdVyWuzSZW3O66Lez8u6EtBHegkJ7pLS2gSJO88kSXTXdISNUa9TuWTzo8Mz
Ienh9rtuEkirZyPmrT8V/V6DLim+iDUbuCpAN12r8z4V3kt6jkXWnFaO4dOhWP2WqM96iNjgYpRP
tUEntDa4EJyrQ19WfmTlkzZ75XQgdoU5FmfcANtX3FhomnNXKt4xj6YeuNOto0kIdpW7QrYSY1Iw
si07/yJ4GFaYyaO8HOToQodt6Myq0T/xFLFCV38F/UobXqXyUCjnuH7IaG/1bptIqwim0zAj9KJq
5qBtXEO4i7verXLTa8zAVbT9XPr9jwghjFm8ShLPVPveRrEDwbvSVwg5otYu23Mx0+yssYIvyeky
PVnd0D/rxsPQP0T8aJzqTqMQZOFMJp4KzIM8WVmDUcSEEBB/MTpt5SnJbtS+MG39dGpTlskqyDn2
TprFrvLnNlLHcH8NaMSXiMxEGnY4lFVF+AJZoRUTD0iIsVR9Ncf8VE0zvmeAj0aajZSPva0VoiUc
+6kQlcui/yTbKidcsVw8sQ5ts9yl9XsrHNDLqxOHaXhWum2oINZcScFerZ+63GdDaacXwfQzY59P
ezlHs0jGIEIoWgHtPEvfgxAtoV2BJ1A0Ntsx80KgHX07M00C41cSnuwMK9EfLHfYysZdwfT2kapu
OQWBo1tna+g9SPaE22mhPxCtEbii4CCwXHCoqMRtIW6n9leIQYNGxrtX/gz0lcizE7fWeUj3hwUX
nfEYJc8lqYsadPEa8aXU3y0kmhhEbzZPhrK9Bik0x0zxyd8r4i9YA/JHkvGfmyO2XWi2FZphWPr6
Tc9itnUVznisX2JlmyIBwRjuLttop8DLnPF9GOxyv5Bv9qwaLkEbEGVIM0xmHcbiGXPtqaxtP6cl
nQz8Fu8y9e36f8IE8mj+FOgOuY1ZYaPclFGWTbC5feF+PpTLNjH2DBiPmKMRAyT2ZMao6kblbFbm
X9PQeanyTICHbZT8ggnHJpcqX4HCnn234tc52VtgPiTalas5vo9iT57WyKFPUrs3BEyRIfi7hf4U
zI9Dj/IG/ZU8v4bqWYH9oLV7dVkJ+rEirIQ6QJRyJx/ZEJrjPL+aPdw/QjKNixD39NF3A9oCJ+gu
ogBmVzpCvy1M2WZOE2r2sLiNvsILKQ8fWpRPATnd8egmaBC15kG04BJDe6If7Ekl4Rho9jLNdUIP
H6OEcep0ImjHnZ+ku17e18pKHm1dPKjxpXkd3VA6jZlTLXh4CftMhzldHzWUmcnoxsNKa34q7G3R
Xu6nddwNTjBqd0VzarUnzFzXaUg7Xh3rznvViPbV+rdy0u76LkbFwx9IJGA1vSWSmxu/RB3tVI7Q
a4l8qVwVDf7jtW90P6TYMfKAfR1tTXlthYJmNS+yp5N3N6SzLagPebUN5s2UulUPrtf3pxChSa6/
VdlPTXmAqz64Akl76aqPqZnXyewSsKC2lPk+GqBHvsxV8f1JfhMqP1pWeeCLoptchMdedKWfYeKb
NC+1r4yehY/2lfJPJtWK82A4dwfyAgnpHXjLXQ6abBVt5sQPjBVcY7vMvTrdzplbPXbpDljVZ7i3
eJPKwWNjHia65NeuRoc4uoK3vt3HvRcZvr623NZjf4heUOGV38Od5ZeH9FUgu83OJXu4TF6/Gdc9
6PCxB0vVN+iao0v0PSTfULDFdX0fJ1zdrHKWOfGm2iXfCLcMnPncqK76rfii5/ugM928vczMdbBJ
0ZDpoG9wopJannjeQr4kDbnWQ0zcwkS6Cw0iCndFjd1esginJ15rMsC1wqx3rdLaZTrATlzrh0iV
HmEM32ES+sWZ8akWBj9kyKqo+GtYKmyYP88Mq27yWAiu3OsISUyoyaWbktHzbytKbl2hizCulrH4
Dd2cTEoXBygCZvGSxFQVDHefIIaeVMJxi2p57cTlNCbWF3smc/7bcgusEtASF5Xrk2eG8Oe9MV4U
SKOcpUuOknBxRMPNRSwPnXhhJ/DJxAL/JgtMl9aFfEiEVcQ6XZ4y9lhQ+Gpj/pJi943tp+qukEWf
7QzpEialMwkvRl0703CINfaM3Rz96tFNj7+k/NloYZO/Df2pTk5l8lQM74vpI7hBE4VcziAP7Rrp
7aaJ22sONacECg8z22cNYM5QzE5DctjklVRSyTZuNoXhTqMr904WO1dryZidF1mgG2VbE1jZ1xx1
Le8ANNYUIufWo5l0wAtdoKuV5M9O7Q1+64UH8xx8L9+Dx/S9ei49XDx2zFH4OaZGfu3p3vCSfsvf
pJd6J23k7/NZ4FftNAb419kk8CBeGUuXv4twjeIoXS6DsCYgmPnzNJ6Llamsq/xtSH/M+X6Sd+Lg
C8NeTPDy2Qg4F0hMv+JqPWj3SX0nls+5W9R3vOALGsZ6K+FqAIgTbrJ4XSi+la6gJ3JgFwhFBlIZ
eaHFh/qFUJX8ZQbmLh0DvFNiZ2MLtLPJNl7it783CDS6nxcPlmF4Dl0RkM/dCKxYOkjEsRccXpV6
PenrJLlTVV8icdzCHt/n36vIdOMNIzhbROVAXuR3q3Yb1Ruqh8J468sDWDxyJeyMQRlVaUX2VRV5
EeHesR3SviV2WDlkHb8Iz1XulIfWobgGIchs/b7DsE9yk9yTj8H9/KxnTjr7SES1s/o8PEnv0aV4
QhWjnMO7as0Fbes95h78AdZ3QjSnxi7vgmPvGx7XuCmeqlftaVgRzIq0hezce7b7d3LHDBYc4lbd
jSW3J0qNC1xHR2MN7UNEkOgaa31TNXYjPehH3a+20feidLDLy7x2072DBHJwSnb7ou1TLm2v7DXP
ctBvr9KV7rZ+eEfMqUvSk994dDDCawJAwwuVOMp3sBbxPrgLHkQk9zy7n+JPeROuIEUqiWMmdr0v
t+NBWQ9r/WfLbu2Vvvwmf0t2MzG7Zwhg6kMNT++Zd6qoPKK/09Qb5y1EvUrylmItMrMaflbGeR42
s3IfVctKm+6I80tah9+LVft6KGBNcBFfim/pXn/pISHxlezzx7q2+duoIMV4TeDqwlov/UlypM5u
dQd/h7okVpR4kbXV7gZhZw574l5B657beTuCYbK/vw1rY2XmDiSVFPVZtIoVdzinnSM9jj+1X8Ne
7phi2A1/EsnvzChTDwRJGNZIYrIQ9RNJv6tWW8ndIc328IXJveKHy9QpkPT9IoaAHDA9ceDzYo8j
4mVHdKvlNkgWJV+T/EDZSBLEn200nlMgVuwJ+nc1pp66VxgRD+u4XrXqvgwcpT2OtCaJ13Uu/7I3
SKgmEcntRrY6e7nGwzsA2wwRkVZajO+YRH7R+3+GQHQdMiy8PrzoKHFvTSxVjdwhJHHLhQx1lG8j
b3gQ4/WcDsw7opTQ2PQi4cgg9ycSP00tl12Bv5xc1IB4lfSLE/sTIsXlcGzghSTj2s3A68+jo1Ga
qcRyRLpIzxYBw56oVUxYS8Yak/nFOcWo79NWo2sylYFlgbkADdygEYQOKkOKi9llcslC3PaH6W58
kr3Et7zxxKsRI0nCoTfa9tMDBqON7ElAxI/ySX2YE9s8gZInA+HBTgJiLtCP0An7BDUi1cZjwEQL
+GN5nEXb0V7z3CENTu+czLCz0gXLbFnbJ9nw8u6IAd04eAbRVJ3bQ/8nP5i2rLPFU/J+fdGP80tP
vm7yEKoH/AARIYmn+VTt5JdmHW7yu85btuEqXlmXdCV43W4+qW66Alv9xs8d2d6fitfxrjrI/si+
pBwgp9XJwWBJBoTCe9gLBM12jlddul+605Tuc5XrcNXTRBR15Kj1dTsMFMZfHuopiSNHclSD78YZ
T8LjdW/ciycuP/xeUoY/Ik2jNXhW3gX2yGwHTmyEdvCyLC5zGBoi9hj9pFx0FxMHR7I1f7mjvvWJ
93BlV/aXd3hcomULj8UbWdhV63C96ePIewe98hcP+rrVrJet/hxdrqr/h/KBVgj3HYKoeUHJfObU
tH5ap5E8TokcQJt/374NbFqMkogll+3+vfSKfX1EBP8t2ULD3lpr/ZL8Cjmfx21zlz1oP3DJ2Kdv
lgJwbBsnQGF+FaZt8oinh2y5ak8LbXfSTiNETXMW/S4bzm2wM9vDaLmCn5bbbFgTwjUN5747xeo+
VP248XvdFRTU636MGm1ge3AzYYUPiKW4Qr9GIh4TfGo4oBhq5ejfAaz1lo3bJe1PS1gtdvrNKuwr
swC7AG/uTlW/l+X13PvyfJHVfdo6ke603HdxJ/T7DIu+LoBPvrfipyrcEg5vfIHr/sM7y6QCEhKq
Sww0b6n8Zo+LezB1y2VZ8oqctLjYDTmaGxyuVK/utPlf7xGWDIWbEQlMXJOX9889IimJsBlHIb0E
AMpOF5PsipnNFn3lz9kU9K9A4msl/kcPAbhDzQFvHx42+8TNLmEllTL0kZnihwEDc5nzN00u+pNi
pI0zdz9EiQ1zpkuKuhKXIRgX0VQ4WUGSa6JzXHW5DPbUMqqfhdXV3NGpLMySrLD98ffS6fZr4MmD
Bl3RdYQVOOfdoOuYo4tJl+TxpVqsktFOzzLV9Q7vCMVZRrnf/P3jbrIoUFPweeiWmUleaRDGRxfw
G6iaVhYpyG0WX8x4GXdZPd9NhC3DX41aFwPmH7VORzUnSuzN5sKgJTINH2i4cCAHN7uhoWfkfrB+
StRgrVtCD6xXGXdk1X5xxn2kvf3+DcJ5gz8Bi4JThWej3TyZNhdqEi+U5V7+3vN5hH4PdvYgHNWV
dh+s4CB75Zl5KYme2/KX8o2tnqFo/D1LHQKPqVca1Ju4t5c+icjANRkEiJ70Wl+JfSH28TOiJCGq
Uwb6IdsmUO579aAOawsrtV0o7XAe02pcXWxiLxOomzMDJ5+ou2HxNHOwcRqROh/DmMDyGX1auCET
oJrvCxnw9iwE2JxslMSLSbb/qFrmHf+oCHb8Vnrzuc4ZctkDzANM9WErKEAkTky5RC3HefStY/eD
Y4UhUeJEidtQBGpONX7xiD9IL7ePGFUNYx3+0nT1Zria6pIB/JqJ90vV3GEJR6iyMWlOFnFQVmRM
27y1r9ieiXaVUl3lImKC4D0hA2jDUOT096V5+8bqkoYRHOJRljZW4eINZkcrHOm8ssW9LMfwe8Ps
qKrjsAriH5LcU7U+zkO5TsbJ+mKruMWBPz4XcRqbk2qhKb7ZKQqlyi29jYv7wRLQpF81+lOy2LEe
2Lkcy4BZeuv9/VY/vfTcKmx3KjeQBF36gC9/ewkFVUJSrNQ5XrLJgA/fblb0gCaPaj7JU/9ff9j1
RVJ5gwhS4W7/3HincNLiCie9ezmpn+OooMBWzF+l1D/OWfxVZXpbnPHHAyJAbaAcvB4rN5WgUisi
4HY43gdLCuRWtNTaMiObv9/Sx2Hx58JF0QGOzmgI9Sa2nn/eE642U4snAb5Be0A3oFd7eogSLDRs
ceH1p+hzTJreeG1mJ611Q9HDAkSD0Fo89vGmLHZJdBGsI165xH0lAUaSmLjgfIHHWO5WnddP7lgf
lOahwnAwdKV2NQk4q6yJHe9iXwt2HWHcNIrWLlQ90uWaZW0FnoVNFjlT77STTK0nSiVsoUM3fsgf
pCcDJzwdDwCnOlB78fvZUzrYIiqSyJNqJ6T6HJy+wwvfXbJDqXhdvJ7yQ2L4WEzSxC+hY+I9AvWm
9mvFC41VsuvytRis0nE17ItV/8VDvp368VVe+XJ4rrM9mDD1/nzGqijkUZyJ/b2YLo6lD0dmfKiW
5enqQvfcayWp1l/JdT7xEq9aKvSFCKvA165Y1J8fio0m+mckTfckYiS0gZM750bkIXCC2zW0qovE
GkhomNaF0IVeXVZfjZc/3zZiPKze0YbgRk0AyJ9XIIZLGI3aVNxnAo5BcR4TGxwFTlIXtdcl/5uy
M1uSW7m686s4fA8FgMQYYf8XhRq6emD1PPAGwaGJeUwkgMTb+Fn8Yv7AI9mnmzRbupFC4jlEFQrI
3Ln3Wt+y7W3e/FB+81Guzq9LAksweszVHY342hRvLyuVLvpsbPs77fXyfAgOBlo8N3WjykqMD/qL
v7nLATUAOFyMPmih3zcYjcFU8dQ3XGwK7jrTOpOYzhkJ/Eina7IYIJSCRIoW+ODHsm0+KAR/c3WU
p8TrUX5Qmv2SBdGw36c18Is74KIhM4sFsmZyJZTbrRkQV/py6vKcIWDyyGTu+c8rx6+3OcS+6Ajb
hU3AefVdA9d2sjYZg7q/k5W86KTNucYEINUrCJeh/HCd4kd7u0xxNdpiwM1XVf/7RnY4mT0SP1fe
Ia0YzmhkTcNxNhaIIbb3KOw0jTCNaAbMRfDR1v7LroZ5jG7cOgSzUaUI++3zlPJtfKNlAlZVGpFb
b96n6KFrdacGA6O34C22GUnPA2nLJCcHEQrRYOdkR6BKSDDbEj7LYu79yfHuJHP2P/8MP+/zmztD
ex9kILv9mjHA6/b240HOMRDjJuat7oYgSmb9Ix07ufdgxmzsguk+xYCPdJ1RZljMrMwDh+gufRoy
yGuuUzn7IVDNriKZIWrFre2WatdXKN7a/IOP+ssTg1yVODDscLyYVOrvPulYgwGdwZ/dkfLVItBj
YhK2nRXFdvEt7VCU/fnO/LKBrppsj7kHtlIc/j89a38rDUKppFUnfnOn/VkgKUe3UgKM++AddNcN
8u39JxGP0ppQjcBeXflv7//k9qKRdpnddYjVCJoJ7RdhzTCOlmMKyPTSc1CrJXphCEyY04Xn8jlC
oxRXs/JOsZmE100cFvt4Qd4z++45aUnwUNxMXBQWPQVveXaCitFun3unMAXtpBZFWJL9LUDIa6Tx
1zBJjSMfg24pTWG7nD+FnUu3uw4d6DYatYFJoTI4xjksreY2rOotaBR+gGVxDi0IgRtFdzQegvFm
IZgFjOstsgJNFNi13w3605B9UJ7+5pFd42t4GFYlFJvT+xU6w6ypZJnfLUOVRzAqRDSaXbOFJ9RE
5kLLr8hHJzJlPOApCFDtiqZi6GqGr+ZgXhU2BKDZGZ8wykZLTyugt0NceqiDP9i47fXdfv/jcrJD
UUMpRpDeu3efiPFEhUGd3bmTkR3ENIqTNTTGjpBBqKEDT5SKGwQFLaeiht6pYMBo9rz+qeqMbSvI
mjLkiCAwrvZLsWTHJcwuK38cjoWjDlkp5aVjJBcDdNKzPz/9v2y+PItYAjDqosuAyfCuFheq7o3U
ncZV2hUeBE/HJUO2TQKYBKYnvEWo32r7n1+TlXItPHzURva7a4LfRaobjP2tnQ/fllK+Vmn5VMbF
sQpidkMGYIaZ7v98Tazrv/xGFP5cbBXVhevS8vYFLIToba8c5lvA0qK+8pw7P1RYdB5ryNW92iTW
s1tdYUgauvPKQ7yDSDPbcFc4rCbR1HW7LAOdiLFHQ0rCnEEgzVZwZJMgkP142SQLmgz7qz+gA/5K
8hzGqouezh8mIHs8jXZBZ+wMRryubu3504jMpy3OYn09lFtf7+qCQycnokdZEv7VPlTW1wkjNHM8
5R6dcB+mP9D/liktQu8Q01qvnAeP9J8ngpzgxAtxMeG4saC8R/Ia06bSjMRQ/jAv9QA1RmGeb9T8
w2hvC9rkFQiV+Vj4V45H3MxDTCPPg2Pm7ILilPCB+1tN86zZt0nUz7RkP2kih0D9vbD8MvnK3GPs
7/1Vb8pftStqXBbs6ygiD9ZHGbu/bgchJ1E4uFilkWG+r4pLU09aeTZLpRBIKMjBpJEE9Q1Y8TR+
FN3HYvybx+QnOIVtIeTK7x6TzK2IyOuc6VY5+8m+abxNvJzW/JjS7CJX7tySjoH77AdfwvYq5kds
4rt0eE7VuRQvwnm1nNd5otfVXifta2nAH9xAJ3UKgtQOiN9UcxGbDGMerOBBa7UB55mMdjSoEKi7
t8+YlxngZ2NGG6grRsQjU3GM1e2UXjX2IQmeFTBd3X63Jcg2QSODX0iqLLK8fDN0eIvnpzA+1ylZ
p9h6Js+NdE2DnZYKRLzjmIJOn+pIRxNKOmcCPOtMdOfoMBfDVo/oJBiqhQ3GhrzZDJrmpOkgFObR
AVlniFfL/Z4Z7aa2rsPnmVNVjwHMQNFf0zZInrsGUDIfXdPY7vlTGy/TFJs0Wh+Rx2zMTG9M8nhI
MdpW44v7GQ/BRFO+3+SPI6qlMrKDm769zYvvDlNkGFs0Bo5BWoJSvA+Tm6wHbH1rIp1JnxtEPN4F
yQOogpjE6ocqv435ME54DJsDXGp0VOiZ520pkFHwxKoDmGFSztBJgyYO7M3y2LD5RTFxAmFEw4WB
mnqwf1h3mLEZhVsOKq/i0say4EQ+HzjdqfbGuGE8OH4VF3MV0ajPDk0dOf1uYkXAjY6eg8YNMjZ7
2yDpY7c0t0XwdbIfjXDXJDuGQmRfjhNE6x3Q2y7deurg52dlfQg5JMfnGXrG6XMo6U0ebf/Y6X3e
76fVlqdBDhuXkJX5v2d9GnrU6Bjl5PxkpprB3ItqXmYGushxp3TrP07fF3/LXE8FB1yGTGp7+z4k
hqCMavs8GZ6TAADpZ3/8svBkBrhYAuqOdWit0l3BOsZzwng0PDRqJ4JtMF+svMQ1AXdTj5e9cVcg
kYKla29n+7woURBcVmqXt588FCO1/Fqsg+V5U8hjbd04fHij/T5aN2N5F893OVNH6e5wjQT90WNr
b4qHGkxS/ElYBzs5pBUhEoc4vyzUeV6ed2o954vlDJlkvZys+sKztrWzr9xbPT3h6BMjESf76qia
kw4OwPDa7L4v8AjeWupaoQCIn2xej2U+uuEuDC5RtFfumV2fhcxK0UOde0wmmw86Ts6vNQH+YLa5
VQ5HZtZ7RdxYN4SkDnq8XZgEkijhQzGC5TDA07fMuzwvp+PSedPJGTpnAxHysp6xqsfY1g+pSTul
UzYN4mIOeRGQznUFdbA/AqvzvQpBQxUzS9mocLwP8vp+iNdBrt3sSh98bLMqwmpUW0MFDb2bE1ox
Y2vuR8k2VcJ0jNz0KRyEBWKw6pDNjhhQgp0HojgrPYSfCxT6EY3WB3vwLzUwlRHWw/VASNYl7sC3
W7DRupKsDaO8s2MwAV46bjtQyLYTw/YdLTZjeKxmkHydyVPamMA6PzqG//Kb8AFWo+BqglyP4e+6
WK6yRp+AqfKOU5xzmbTXtAX0vh2cH5lEQzgMSuHyoUvc63mK6gLYkhMyfGp50P98L345La6fhDAb
mzkQnKWfjeK/nTqmpUxD4kWqu6U0XxJ3Ye/WHL0aat4D2cduyLr+5yv+LKveFKnrJT1Bdg7aW86B
707idSVKudgOPVA5DdugqacIzO830YbBdeUkOCiUffR6YDlBQxxj7PSnfrbvBZvheQf/EWlB9ZDY
sHeHQPeUQPUYDX2xCe1Xf2bTwgY9f3CXfsq73n5m7AbA0gXVP+K094V1tsRZobOuQA/H8zFadXoY
ZxNmbKzGrTVlw64tx2VjJ5ybPGS7eVgl1wNai4S5o6pLwMxJaB20aaqDrRxglrKJCtAy+ySW3t6t
mxDY5mqGqXJUGZKQKAmi7Ew3yK/SNPuma19eaqs6ECRjfvDtnPelBvmTeDP5SYAGrSfzt6+D1C1U
VnhWdwRDIP8N5L2G9PTBr/5LPfPuIu9+9Thxga4UMYoaaTLxWPxqn1l9i6CG/wDHt639xN4TIU1P
tvSynSfD506dasgq+9w3+33J0dsCQDavBPRpRPvF+Cky0TRsl1wjeEXuG8+YmCrPweVnBGct4PNt
0Rr+Ptzy64qPSvlf3+K1q27TzgLriIz83VvcZoGXuuli3HoDCqfGT5cdSXZ0CYJkOqYthxaPukAl
l+689nmTpMdfG3gotabgg5/wHZOK6R7zBDhYqCbXWQbH1be/4QCoWHNMMm5VVx7cQYyHbuAuGotz
bFxynyybXCTQ3pFTuJFtaXEKs4EiAcPELnEpwtyKkUvuf6Ro/O0Hs1bWA8QHU0CrePvB6naq87Lv
jdsu1Auk1ulWLN2R+qDcsrbhAq6HF3CU2znmN6xS4wLC/xT5hI1sRmOWkTDSu6aanz94HH85hXG/
OCDzJvO7cap/d/br1ZiRQdQmd2Uc1KQL2meeUAeypaYLUlGOXhz227YIkmh2ZjNy+KfIeWy9C9e1
drlxMTeXgnGpY9bGWQLzmlrBA5BPSE2nazOCKvzXw/YfwVf+PbLKqX2t74b+9XW4+tK+Z7Cs1/vW
tLrPmG/L//r5x8lrs/0yfHnzP3b1QE1wo157ffsqVTn81//g3/znP/nv/uF/e/35t9zr9vV//vdv
DTHL69+WZE39hpKyNtb+/3iViy/LlzyTw//+X7/+W3+xVQL/H+tU2+YVxKVG45P39C+2iuP9Y93a
GEt7AXgkdvv/y1Zx3X84Dj//TxvdiijjQ/yLrWL+w/WYLa3D+fXgBYTrX9/++q89gRv319345/9+
431/s7gCIFuxLxTpCGwxigE/fff8p06lhmFc9k2CAx+tely8Wq0rcFQ4hn0xuJWLRH5CUfi3u/Sb
667v1f/bsf553fXDs64zxjHf1TgZubkxZx7y1TzKGpMEqX3vLECyp9L7QBu9/lXvL8Xig4SBsA6C
Wd+9S9VCDJIaTL0f28k/L4V6DIdl2NsL5WJtGx+0495uJH99sRUYthohVwXcuir/vWLpQMzmw6z3
hj8iX/CtZDsCpt52AJD37TRNUZKxVVRec/fnO/qbrwmH06JQwnOHDPzdSpZNlmjyxuCXDBh/pdIz
fyiv0rssX6ydLOVH9uLfXS9cGX5rCvsqr3v7RXtSptK4IHaGthQdVTiMub9N+gVoQx9gFneqko7e
n7/j21KAVhjlMLsHkE9eKQuP5dtrQkSdPaf3p70blN4uaIf0jJHMRxqd988mV6HN/XMeA/iIyurt
VVJHGjVIZGTkcVWTclDO2VPetj6ndGcxj3/+Sr+7mMCGb63txV9Rr0NqtSL2iGs2Y0DHXjpTOy4+
YhD75c8X+s298/GDUtivQK7g/bi9FXldZ341743QPxGL3B+6NJw/qKN+exEm+qwojHZYUN7eOp41
GNxyQFwtnG/CKeaLZImDD17o390yB6kWlBbOjdSFby8i0rj0Err4eyvwxkO7LLeZHTaXJWGV+z/f
s/UZ/tvSwSRuBWiCCF6PQeAO362Ons0c0nBL0PI7Um4+eJjf/eWkWK9rvom+g74dv/27v3wCUkvF
jKwCMp9kgp2ZcX8rvNwabpqqlEzZB5sSsl5irHFj24ztI3z+eL7983dcL/O377h+DKqMn0HrfEP8
tG/vpmFIQQ/CKvaDORVgJxs8HlDsbE4A2VwELbbPVHyexzb1/rNH/+eVWZBtWFsWjpL3o0B30aLs
F3oS5K6UWMtqd6/zACk7D9f9f/4lWTbYf1eIJDXo2y9J8FAtiMwq9l1q+A9GIvtvLOXqSGDOclhs
LMRMGdUHE7rf3dn1lfZYIQXH2HWr+NtWEOe2mfljX+6bzKprVFPD8DSGRXusvWHut3NiryqusRGv
/+GXtS3bC00Gu3h1TLb3d9e1zaYuzLaiMZUMd4bnA/lP6/pFllN3mKQiQNIunac/X/Tdmy+QPgto
xEwH1xMotcTbizoTltY6tCoqTItgiiGYyq2YMjF+8Na8e/n/ug71z2rB5jDovF+cszicpDSqvamS
+MotRue6pUdN7sO/itp/tzYS+PhRdCNLdLiXPKHrDvi334/IE49INGUd0yEaPmenP98wioF3WygX
AKXKYgzoysNV9V56KpRjZfTGnMM4pC4KaL3U52NamAQhl0ZZbfJibJHw9RV+FL/JbcKL6oBuNAus
xSHTSjATltKgWCMwxnjwW41cfM6T8NkZXGcV5cglA8rjN5gOofX1KP77hKWm6fwXdJPqvCwanUQi
mOdXaxES94gYEfbWePhpbtYVujYOvpFE73iull66V2TiGsENGUCEUToZeQ6V4U1PPo7l1RuEl7su
QvILpGu8xLN2Pln54H7ztet/N0ezvoGkqsTWlwNmn8JN4J6YogujIlmwsfBPsd/CPqMxXiOAnbax
o+SZPytr2Q7NjAfVTOyBf0ka4ad09dcSsltMpyXtHSy7Kq8x4miUMnA9IfkIrLFiJ6whk1sEgsV8
5mVtjuOoCH1y2+G37uagm73ItRLuP+X77JzVvKFwXUNDfyWfxn5OS1GGG11DIdyQOJ+hpE7sDie6
DwYe/DbqBU+ppt0bdTJAB5yS+jnJYonG3TDLm873MJ5R8omLxO0mdN+5u8Rn8eAl6OaDaRmivpOw
bBN44uoMUjdOKQqdpqcD7sv7uAB8W2d04rahJmeZxptJ3I9bePl8FvMH0MfDITyUnFuBDlF1Hf3E
SO1t5w1GsZ/KoP0eww49EUhi2nuhezEcjaItr1ocg+K66JPpmnCxaYymhGidS5Ut9czSPyl3M0ED
q8+cQFnfl8xr5E7Udfkya1t8tvHeDpsghSMeJfweIAjGGtpNAse03XZxgtGXfkdZXRVuxURw8EfQ
SUkgGJd5RJ/cjgXCor2zzLACyF8IkBMEdR2lYzG8xH7W2Ee/Sdr8us/N+aJzytA40Eam2LPduXqh
6rMERJssl3siSw15ViZOx0xlSiugLJ7kE85i6oH6KSKPKgOu8qESA3mCCcPkjRiW1N01iEyxejWd
Ye6MzEVClled+iaM2DKZZWrE/7MY7YvWszGstpbCgVMrZd7wcXISgEwJNiGOFZTxSXaWT9N5Cc1N
35G2EiVTCzZ69mleLzWs68j2hP4cJnYLbzrxZ7lz4nqQl0Wsh/ZgZF3u7ozZMA+mrX25rSxXNruE
ZIpqL0iIi48+wXhgt6xFJjeGamJnq+HRnXMndI6Fu5wv4rnHuxs3ioZOkLrlgxWHbop2X5r1eWxp
Hrk1WxJ/QQNvdkdPZGJNEamvD8TEIqtO6biOG4NwGJSug+xCpqN1ElPeOwJsqyNJoiGIuMXwtphD
8rXvx8ndVl3p4kZwZ5t+fCkwSVWzN9T3odMocibbYkDBs4yMecwhWI1AfY8AIS396RlIrL9ErkjV
EwCX3n2YaJs9MkI2k30hCv3dCAcG7YtjDkxpF73gXgjmhnmWyOT53PkutB3ZeC9xNcfDMTFLUoga
3+ufSha4YjsaxNtmsVuDLXJLz9hUhSAe0iC3xIj8TjnLZmqt8pSiJyNoq1yWJ4f6/7LuzF7v3NpO
gx25tYwGKP2xXExm1SBX8mhj9Vob6c4dV5wAf7OT7MM2VT/o/cHJsoiU/BTbLrpu2lfLa9vV/GOO
rdzH1qowqtNY5jlopTCGre8P6ZcxTJvb0c8S/uWS/g4SiCJDtO3VIB2bymcqSLZ3P22GtplxfjEX
cI9JHBojwZ2w8jb1srBQeVbMlH5p4UCfy1IztghmK6bTtpDdSUSPiQPR9tZJ9M/nTVYdOTwL2WFJ
oUYMM3ns2JE1N+Qul2kV2zs7deJrZDflt7GY06tB+/xjnZkT7dAtBWYjQmoHwV41uK/K9LA3J67L
40+LJwx3Rgftgon+0uL8c5jLR5mucS0E/SgwyE2KLiBx7JDSLHYD78zqwsI9kFLJqDFNQuOeiWhX
bp1WWXdemeNpHbuXyjesuzaR47k3rCyyHEEirvsBJqUbAlIfh+xr5YjvnBQgj/mxeaompvU1EdkH
sZRFummoL3Ze0t0ShoTdqinNFECZFZB8szY/8KnHRsx0N2A67MHQvpIUCg0D1JkIc40e8hBWEvH3
XI3nMemAl4pijFWh2Sk3/FIb9km6Vbirq+o7yd6EpzfkSfJTf3eVXO4mu/jB+GXPDnYmsuCu7BSW
Tm0+kzS9Tc3iGSHPmQNgxk0aJDwdYx4d5PmV8DHKEpv14AQl6GiSGlnYOnhjvb7QhTDOmoz3SrPF
Rb5r1Jt+Gs6dNbTeK/wDChM8n2PVX/aj3z8SYQb4tKiuXZ9wO3LeYsaQGBNbhukRwYR21PtVTmph
Lc9zze+j6mRvtIs+WmQ8nVJkN5eTbhe5kxCOlkjmfd1vTZcXvg6a7lV0Vvvdk5Wad3nQN/e9OSIY
8VFHyIqzHS68Uh+kBzdkckP3m1wae+G784xtuqSDAZaBgXAqQRWbhfqePnyc8VjTiMr5IgcC7s2D
Fdb5yemS5dGR1uewiP1L8jjG08ybk0T0PbJneqgToEQiGU5dEMNpCPsJ6ew0DM73zqtoXFiVis37
PpQpFBKnIEp1GvWX2BXHWLu3nlqNnyMpa4YrN2lq3w2ByWxEzvZt3RbuDA5Gd0dvFD7A4En8UKP0
tsSOYDaU6IOtzNwuM1tSXWSNioRlZdau783+a0whm8PbkbFG47hmpC5jjx68EDg8av7L2BIUaH8W
UpiX5LPCEMBahLPQlza4hEler91/NDFD9wmtqviak4M3wWLRk9jB9+4TCBkNMozW7PTrYsv5XM/L
a+P68A0nY7iKOf8TAly5T2NiZt/JZXVf5RgM264pqCpU2jzOyPdv5oBmyPqK8Ljlpjedj4lCodX1
gkhgc1THcHLMH0GSfZ5DYD32Imr47vqM2qjcWYZl/DCKSl02YdxFurCe06Drn1CmjlGjhnOrI2hi
A5uLkXycLP2nCZlM3mFoISW4u+mGCZ9/oDD6TElYnTHq+DHOMEM6HQOeJMZ1Vwz+siP0UMLFMBbw
giR63xeh04JAEMkOPNZ0yAgAi0xSrV7Bj2O1bBcoSmZnc2GrvvUyHMDmcgqMpcw3ZCX7553b9ETX
xp73KlO0IZGB/rjHfFKqL1NcloyC+2baJY5pbry+GvYanPJumkzyeWyxn2JchQ4ujR2J8+VOx70L
7dhfiiPyHfQoszsD81gqXlmrxbqvBG1C5YXbQsUuebzStL86DkiXMJ0fY+UVd20jR+qnNoSRY+Je
DBE77uYprl9Eoaz7gYSrS9gMVKrF7F3nqhaY1+PslljDUbJDBCg4soHR8VranrJFYiVpBh6qKpgK
8JlwK/2+VeettNNDL5xp6y2MeWctWFLcgVcOmrt7ZhjxRWGoaheMo474zul+XrAyruI7ipWhiND3
VkASavzdCuHruZlIeaIC7CM0QxL+o+vxw1WecUFlbchIq9K9zp1qfHRaOUOJKTLUXLFXAjttyUQm
pTHYBHrU7a4q2c33y2InJ7qsS4g/CRX+JszHnoj4RrNqUOCdT/xK+zRkhB5RAba8R9rfDyNN001f
l4IqebHTMnI9I17wyU4pB4qJTKXcpRoHbajcb5XVjNlFVcWQZ4XHNnpFqPbAAHTsxulSVAHi8JzI
AcoVqxY72rLdijJpKD6Cgq0uawzr3kmN+lAFVLWcvlJgyiTILvAOLXNBv4h6ir+vcm0N8pnU15Tv
oHIvH06KVZ/CtfJq8zgRFbPm8gKjCoM+vfeIDVU3nem0p0Aar21rulutOwsdSmgicXKNvUDeycdI
hoeQAue1a0JVHToyqm/XocuuyaR5mpz8RQkLKzphnpmhQC1nqcXmTE0W+UnQA2TMPI6afdDOhzWw
VBF0zIYMmpdqa6OTcH5ZCkWgpClFfZgnXexnNtkyIpcUTVwAG6XqOL3WmWGgo18XWrjG7OkWSL7U
uqoXJF0GsYdg8aKuxpK2DrXOy7T1r3ywU5ejgSicdPugBl4HvQ4IfAqrleTMsegR9gHLziLiFDN5
3Za6vcyUU+x4eexrUiACxHyt1zn73kwIJg09/tyR3idGne3WcPuz0aCkW/IEW47KkuSa4xRMzKaX
G5oz3RkeMyb55lRCIq+Mp76VzUH42vrWWZV+dEWRciRBGsOxG3dcVbX6QrA++Vu6QO2eO/DIDMDs
tiIB24IWiGnrfgkLHH8T/EQBfdPBjs67UB8pCX0UpZ0DYt5tkoOXp5fgZb7BnQ+Pgx1eObWu7M1c
jvCy6iaDR5AZT7Vu13QlY/wUxIF5nVay3knSQYF5z6gqu+rUWm51IuJn/s6T9UifDemYtlJEmK2f
Xo4wts8rKEjkVo+3Uxce/Skzskg3CfdWJZN5RO6to6xuXoigWfdNcz5YZSCYLVgWaHGf5tLGFgvZ
EmiOOWsrD2s1FURdV/YTxUN2P5QKW3Hv0UvfpNhi4Dv0cTnhT56T+6DyEJbyYiefyiQueGIp6z+z
M6ZclIzlgLWUSqqiwPCRmpRWcppNZp9B73XPU9uZKZjNoX4wygbx3WQPdsSIL75LyMC+lIEHND70
K9/btVY2X6bCVTuCjI0Hq9Yw58kEDrJorKp+Oynzec0IvisbDxXnVI5ftLQe6C85+6RACqRjJGR4
BEf4kr1VQG+Z2n1AYFw2xh2l+RhTWzY+QkST0/aGqYt5bwzd9JqNWXZGavWTdBXu8cCIDXCY7chG
Wvj47mtqjtc27FnYRVpoedVXczs/mH1ffk/dNt7TBa5fEr93noYkhJcvBvyvZAIFX/1Zx7u693r+
mmUwrQFBnavhsaL8Rj6FIzIWrMnbIGteiTQACIJd5wqUTlCde2Ni3HRYiCBL2Uq/BK5dUYVTRHyK
qzAGd1Xwwu6qSbsPWWpIjhNUd5+RHDlY93X5asuuuOriQD9O7mjeCav1N4p20YToYQjBnjRk1JFa
3IwH07CAHy95HZx6naOxbAdxEYPFivdpuvQhn9XGlK4CsKptvqDyrg0VR+GS+hSf3A7ifeWwKuNm
acOpTfn1oyozgwtU9/a8d9xF2NtiHGuXyGJveFRBQqk/N613LqWPWhfqBHG4ClMeK3ag+p1UJlJB
N5nrejsufnflz/2Q7HlAIK4QoIa62Sswc7X2UINpaFT2RQkqyihr++Y61oGH1Le0LZPiyQLBXS1a
j9vJWsxvmWRR3xKg6a2Ab3oopN2r6j4PTUANVmvaagtjDzSxR85tsmP1SPDrdYG8hc1K1I/NrL6O
/HYk9nMlTPwwAhOPPoIb8gZc6XfepptjxM1BUUKUqOcRCkpLOUDAYuc0CJ6HAiihzD0TiZvf/oiZ
39JFG6uyxRlAGC+Zq8FlrjVS5zz3WdWDUY/XoVgKa0timXVtEA4O8jlU6biZup6jBLXcPFyG+DX7
s5rD0QKtoeY0aOccTtJ4dO7HsuCIQhLyIqKewF3YvY5anunWjMNWTnIgbRwJ/ZZwnXnc+0Xqcl9H
Nzl1bODLoZlNfuDKmFMq9z70N3k+LSmDD/KL6S35JfpygphV5EjNY8KrJVhVHJ3Ux6lSltwtOT0Y
qkfLvWyIcA1pQvnqJmGrMujCzBzwHJZaXB++jy1HF6VvXHSl9vOd3w8tMra06e/LUnroAWeDNpU/
l+HX0aJxu1FOxsGDvt9IP1tgTEX367UnMzfZNMn7W9UYIsSF0mW0KrYFlpaUEmusPmdCdSyg84jW
fB6V+4MkCPe5C52k3Mg2zI2dVboA1D2jASIFxFdfOWFPhJAjRXfyFx+hfGGp5Ct/o/ejSdHIAUGQ
yYtrD8EPKWaEjWZVz3thVPDPckyL+qDDAhhOr6UH4IKZI76KzO7aXeNNdGyJWh9EJOMizPah8sWz
zgoUtq1nmO6Z19UgvzNCUPMtGh76DYWp9KU7dNawdsDoasTtkow72lrjKdF6DiIjCOdqm4WGEWw7
cnfoVrvVHGx7qiJe+9roOKpJK+yOteoSl3Zf6dykhZeJIy6EEjfAmNYHlwzFPFrmrkXc2BiFf+27
OYhog85WuSPQmolUCK0Req2deuamFJ7+7PuZ+8B3Du+yQMND6jDmeRHhKcAlazXytYjt1Gycfls4
F91UFZgGMe48m13KqR7/l/3FdJfA2Ja+h65XLqZxZ81BUGwaI0yWCM+3P5x6l6SpyGKVv5NW1wDe
sx0z+aZt6pZPMWa+6aobYa1BR/Ah1WX1otO1hd2DfHfm0L0kx8sSUW6myG82llHWFPmWyNpD2rTZ
lXIr85PrACs+Lu1gtM4PylRDBlDCcneNnYhn3+quk8JLyuwilNZQsWkCu5qanYlQFVf46DJFHM6y
gvvqRYvrN0Zy1jRuSezq2JYNKvaCVMZrMFhYGmy67hyn24Izu23W9FawtVqgP8KlIOFdBcgxakFx
v8Uv3S6A/U2BPLCRVfVkkokOc8XigH5Iim70IxXOZbxlYihJMqCr126m0gxGIE6douRmtY7sbrBM
UAN5mfnnkmxGK+J+ATcoGRbn8UVFgGq3i7symZ9HDGxot4cCqMtUc9bcprNPf9qGrZzuaOKOqiIF
pO1RpzvjCoOcRPM0OPlEAUJmbMbzn9c22EWzSV96d0oXos/xjO661mqbL2wkSlzYRdMgs066nLZK
xkFNTwYzFxrCbr8XMuF8P7eUtQT/yYC8tb4QyRPNg57cABWgKp4bDdytFiauJJeDj7GZAf+AlRnH
pHstHNkaB78PanfXzpUIX/JSMkctOotUF+06dbot+EbpOY4B9ZTn/4e982iOI0nT9F9Zm3uUhfIQ
hz1MaglNgMQlDAQJD+EeWvqv3ye72na6emy7be9jdSojyExkRoR/3yvBR9YWgbA189OQZOig816f
rQWX22nUiY9KL7ytW9Act26wSCZRD3gl/BdPoOvkw1bz734U9lPtt0RejtkyWJdEJfObu7S9f57G
wc72iTOX8cXPQW54qqXhyRLeHJKzOYaYYUZ66B6GopJPoL6YYAki7ixrZ9cJgcJCRjLmmhqmkmSS
KnbRmKJl+Z5QMCwvvhj9gUALQlT2QZhYlEZYPr09dRksH54g53zFpWQHYGYIBLa+zMOvfILT0SvA
jdjeMUn4rJrDGPibkevEPg1t0oSPTUCMIud/wYw9OcFNT9nnPWgoGlprC5qdEY2SyFkf6p6E810y
67o80GU9fzF3Zz6HTDLEj9k0e/N7RulPQpONY5PPVBripwpr7tHhNwX7/NrWoad+uTJRC5PO4sVb
QEwLfbVOR9I3R4gw8mud9DkyzE8bOoDNwiYxte069Zo6/Y3wh8puq/K6Z8TpC701S+g8G7+oQmzy
lfVs5OJUOCGCcV73Qobd3jU67NdNOPf5xqlsifheNDlW16kvNknpxs25c/AV4pcwHuLj2n8mmjQs
1o6th1/4YUPnbCDOaCHJG+uBZBkUi63WwbPPNvwh3LTKrwvRvl+kH4wkHRWytp6SKAqerLKg12Tp
uzj+sXheMj+UcEDPS+w2wamOgsacyZms5YFGqma4DFbqF5hdbYTAGLiHinNFmSknZzSn+7QpMvU8
y3B0dp234PEYXfpOEZpm72zTRCPGeTL8AiRjBTdtarAftCAku8QZnPIuSQfJLs+VRpamMr7eEQYh
fMwPtbo3XdLeMYhhrNFd1JZ73IERDc32EkyXoc454pEKiR+Zh+OG1ZVdduskDetnxC7LPUl10iez
y3DWFafrykRKLqeobdNxN0uflJYm5miOS5sB0uo18Hhj+eTbGcbTbdnI4lvT5VlKt5PB9qcH2wL2
LVMFnOMAPheIzn7VciZhSaZ2kq1x7wuy1fwgscozz9TCvWMthhOxwWp7bnTH24l+1l+YVW2CyvtY
EPdTGyITW9ce9aaD+nWOxZIrtRMDdY7rwCkglFb8uB4PNVJ4sr9qGRpx8cqcqT/vx3CmgNYeQZaq
hgTKMMua6rkcHDXhljQ97MeSeGTixBPBzjcj5nddRiWqdA1HvYq5VMcz3cDs2SEQhI+ZQhSKvXzo
1DrrRP4ez6bGHtOU8bvWA8OLXfQq3RKVZHP90beoFTddkk130gkWhuDYS+1zX/SAbMI3wW9hbFGv
K/6f1hq7Hfpr0Q9ziGPFa2yCnUN96hcY041ne/NPX5v8DI1HHuHcFfaZbgHMNss0Nz/soArZoEeA
a+bCKf3m2Nycd3EKbb0pOE4o7PKhbRIu2mDrAB2Gm9jqDMG9iuCLPqmosUgbE1vbQetQXlp+EcZr
z7/lEy5ji2lQUMR0ambh6b2pEoxd5I8G/X4eZUr4jHGA/Se7ZoXuOBPJG7Qq+e5OGv4X0gOcHbgH
IAWC06KOeFDmW5WqhiDq3I+mE1poez6aKGQ8lFVft0icLSpTuoiO9lPayZsaMwcfpU4BuG+2w9Ec
7E4rs017m+hJ4U8d+uMysw+TmsrfduciM0zRWRrmpDTH9FUjmufozavDJCQjcluTHZawQDOiLAPf
2BhFCx1D2eyDpQqm7F0Fc9txpzZM4EnpL8VWqZjkZx5y9vekSQgzEUVp5ElDdP9cYjkXW/JJKhCt
rr8NYMAwepvVFGtdMw7Heoe01DCMcvY+ucGtyUlPjG4ba2nKAD+Bl8Yruu68ktO/9qYHNdZckfaY
N86PjtHtpaUX/smzE4s4NSOiYt3JVN2SoY0gpCsvdP+EC4VAdyfR1m+zBKV/KHhLR1U27itDSSE2
imNdb2igTr75lbsUJElbt43UFDwcFifzh3XvJf6CpdOl2GSYR3/ZqIye0CMwfQVaGDlZ2h0Krre3
EO6d2pIOFGmLpmPEC2OrPlhp5aSYLwjSgOAPSnfKNlkgTLvDoy/Ux9QHSf8oGju7JBmryGUgF0yu
DY4HFjrLzeYzCJJ4L4vZob6u8Jrk2GAPWLbNZMfjzvUrETyLvI3vB1eM01a5fvcUFTnOyLBWRDD1
qsaMB9FYe/DWwfRSOBhC96ndC3FqLT9KDhbiwPgwNBNvkfGGBFamJzPuBjbo5Rg6ZqrviybDSWck
q/zdqPQyb+JishjzEps0zywZdL0drNkBc10Ean0jS5pLVdKG+3BIuua9bgpUGWtdAklscx9E5zuC
gO59TsdwWPM5QtfnYRU0WzM04bVIcv+Tstf8xfDt3XIiF9fyLyLgnt06XRjeLUqaCg/jUgHpMkqj
lRGJxuw9AgUeq4IVf9iQ+WL7W2+Z6GOFWQ5/NtEt3LyvlaSfatYuGcEqrz6k5SODLRH8xOtF1UO+
HzlJm5OrLHBx06CKPJGy4tvviZN2zgXL9yAWILvEC8nPW5ruNaQkYTIXxD7zDCtJq+prmGomEZK2
5IzPNY9Ig1lPITYPXA2Zns4pIW/xapyVxmsTBk13rOfKHU9zwZ63DQeTTvQnRMWI3a/w3d+J4EG5
mVKPpFwxKic/dvgSbFyfUf7pqQlmtG6lQEM8By02NIa1X4WYVEvqp2IRUU0rwsfBZEY8h900qRXR
LRllTnNQ/B4RSHjwESxip+L2an1reb9gOAFh2qmZmgMalaHeg2a1wzpgRA/WmRCkGFJ7gb/WHecf
cH+p2pKikVSrbhwbMHw79b+6orCsO24p9a2bR/tbKoLpPewz8UC3XMFYOw71T7RM1A9OXog/ahJC
P44e88Am8JsJgiDEpboJa/AJSrrgzlaZ68xfQZsncs93HHbHXAp32pYzhPg1Z2HnByuFXRNqw39n
DANwqAS06wWsk8EJsQ3mWm5m/d2lLpD5DPYSTXQbYZJe6PnFC5u0zWCvC+Xm2dbhAw8uS2jl0a5C
FNZeUUfiEkYqRscPIYKAox4tdO4ujuOOUHk9dDz/moIQd+R8OfbZSvhqSxlF9L2ZPbyJHY3DJE9P
iJHWgeV6JTN1yGN4STkjDraUBQutCDjosrSZ4wtyaoybsiiVc2BoTr6DNHRMBYXlmG2AnvBXILQF
YToFFbtxm9hbr9AdoXKouj6IAWmWh5Qq82ZlkWODQ5Ks+mY5qHhwzblLcTBvw6hnnKCriJCFfBkx
VS6uS0mW8sPJPRuV+ED2U12dJRi73uDi959iy4a11X5cnvn2c+KBU8m5XSRT/ysrurJdVw4zLYHo
JS49lcW1RjlaobIob3UV62xkCl8b1WjeNdMcGJbhezrnvsPcW7pZgkZ+4G8fUzPmYm+VsJlr5Q71
fUCyeEAlH3YJ/vlCORsnn+iT86eiCddWG0Hox3bUXCb6j5uNHan0Mwq7WTNOD8Vb2C1M+a265V90
ObQmsXm5e5VpY31KPrRviCJuoaV+ob4cH63Mrm8ikLppFnxlnViWuzQtY/ceBS5ANG+LVE0sgcUK
SUCXrVxhBQ/zyAS4Kctqeh/AI4j5YnJ66utJCao/o0aCrHuUfZJXImjnZOF5GGUZ3PWQl69cxqhi
pnyqWATlTOdGAzdLp5RuYfH8SeINt90+5tHeT6zYQVU+eHE/g1yp6DbSKDSDqyawx+8J2z/ppfgi
SYGVcXefjgNVssoruMBcusx3WeAvnzYRnI+hV3g/GpowqAy1EoafGJD1vjBz7W+lJOTVMeGxmIZ5
eRvTSHxMgS9/h4Cg9EfQu3lJBpvqgFoRtW7PIY2pZd1YYIcDN9cmB3H7tHzkNsTPGopfBqmDT6GX
ynpoY693VoWDFurg50nwFWk6nNaWp7udQh+FBMqMFWPY4mbXAFNatu54NMQskJaTnIaMpvD3oPPI
6raTHCemrAuq5/OqgzrXRdJNK4esFdhjY9lEoxcJx7jseI+rRCS3MjYKwd0LzEloNk7RWSNmKqoY
Np0/NgVzfC2uUSF8G2lKyHiHqJghozV99uVyCxOyyLLYbZDH9PUOVVdkHdvKpWNi6TLgGS198CRf
LfYhZ/0e17UG2rqKGRJoRLIXr908dC9pnsfTbolT96HSjv0VO0VP2u+4kCngyq66Ct83PAnMbL6E
LopvFhrm8dbu2v3iOBuQU1g4qle9Tw/ithfGKdEb9Hn7MuA3QPLZCen9an1FWLu5QdBfWZbb2WcT
NVmx1TolcbT3q7lYKx1nP+FHNZnB00D/RyWZgFehGpFepfFMQxAYTb/Rw5RfG1RPVArldpV9c4cg
ZTroUmH2YZ1K9xN5ATUtGQCdeeNfXIJdac+sOUkVAnvCjIzkd00lupyqijSClYHymDIzkaAgSPVk
hvS6W/wDvwdg4CjqqDrqOJyB/slLhbISklVj5WZt47m00/LfqvOTXG6tNuWGAOCDgIO2SYe1sAHv
0SkkwVsdJFr8wFvSRBerVHCxdlMwSc6oMFau2wqz1s6isepLRIwvETzidU576ujmrlLpWnU8CA9d
oyImqLF1d72UxKISF4MmoQDpqe5EqfqbKS8E7vUDA+iR10lqrSK3RIrljvhz39LWTRA/TQv4dA3k
C5KWrJRk3ntvVGhoYY6l3b6Odl259ww4+KNyDjL9mRtfVCfdOrwvS81TShyZygAQ105RzQQvQ/RF
hmKcUcJvFqp2txEre3TRTZXLAyq9ivxeGWGrg0dYKipME6uvrs7QoxlkUoqw0tSBbWGLp9uN3hCP
uW9AB5uWkjOyECOPPdzABV2YYz8tmWCIsMoKkQUarO4z9Zu8P9We6Toc0PNUTKTFzOUno8jY7tpZ
5D+aOcdlMNQGHmHm+njRI1KRTQ8FBWJvze2HbUqpHhy+k3A7IdbR59hKKelR1TSB/gf+LB+Xamqn
71nm2MN1Kd1qOCD2U9m2nDBBM9lmle3ul8IW33Mpva+Oi1ivG08kdMhUBEtBSo4k+fOddXA8Nsdh
y7PKatRTzZ2YE3yWRQTvG5L9LgRG5m9cvXO7x4nv/1aBpvzJ6foRYebSlcs1x58eH5M8aNFBiDyI
uKOQ1KzzyfeL1eKzZH7oWUb+xnhYY9Yp8ueUildjQ/pbmobvVTYuQhKiHSaE1o9J/4aQrUWgmhfQ
4T4yW3lIXB2Bylp8uxwduR5+ikHnBN4SmUvwik6xHINzlOOJPLAAVyiOs7A7GLcWFgPwmJXhI6oU
DSphfO8zAfbNt3buU2s7osbTK5AMSQhGzbnawDmUTTQTLR7QJJTbaLx2fjiG39PMQ6KQa8QAu6Zo
qXeJwqAeTyJuacJK0pS88bTuAnWu8wx/M2xCNyPpauzmp/ZqV+3aiBysY8/37t5rWYz5vRt6vvkJ
udm0r5YzM5uw2dDKFYWpPd0zwDfRzu8yIwG7+zFaFzQHY7pdQDFx47J83w92H3hrBeBjb3ovCPuT
TnBSvnVcA6iqw1Eu1nfHLB3URpNy8cBqoWbs14kYmL8C2OPCx15TMDBsjD/EFkVRUZQyHVdBca1Y
JUFbGm0Vj7WbLOQTFx6ATeXWln7rOgOovq4b2X1YOZzeA32aVffaVsg4L7GbL1gA43quFQyCn0W/
stbA6FB8CXrtMDxpMGV38mfYuaksy8duIv/0bZCkFJZYNXwLFQ3K5d6Adsq6/dFX0VhQu1HqyFvj
LVUEJRkmEnGxRhqzv9MmnRKUxPMj6Taum9TDC1erPeI9t1Xcj6sinunm8nEaqP24KOQ7VjosEokP
WOG4iTOrbY95UWtJoU+I9mKp6xZAAdY9+lURjp29hY6yreMQsDQ9Gjy1iE0IRE6dezM5w4SeozPD
j6onvOpa21kUbRKThY25KbsRtDNwShhbVeSmX86VDGRBs3glu9K9H2NSCqh29a2k3ZQGQmNf+9pS
d0BibUVASSOytyBE9HLOqrRb7qeuQl9Xalp2bueUe9HGplu567r4mAUldbEBiCZPYmKdPJKo6vDA
tgrNlzFyodtokRbiQEDbt7JZYT5VT/YGdUussasYoPYcDz4baz/yB+eBOs/QCg/McTJEbyQg8ml0
nFPpz/tkYrQkiy/PwImOOU4EUR5gLVzdfkR2VnH/FAqN4XKOagcVvxFjOzyOBC64AD9Cq7B/HQFG
6IIedZHXy6fuKla1HQ+iwO5P/jym3AvT3INpzRZ6a7nxHJP5ajcqN3UQKWRLp7ajpi+OkOQ6iZk5
00bA3nddJBuedS7sHUenbAMLzWyql25TzSaFNUz7UcbZdrK9LnhKkiTNaSykwczrjsi5xPygPNfm
wT7y3uJnL8iS6UC1wmI2MmwovI9Uqbmxpi7a95WXvzbFAGmb2dJ+nDyjvzIcLMNK5JP4zSE0EjAB
pfcWYmV/j5HUDqsa8e9LPkTxfrYd0x60axXvTtuIt9IS8fe0K0lB0UJ3ebVr05jDdezFrLa4fhwc
JxmtYaaEi17/zaPzP7b2/7iFn/6/Xe3PH7r6+F//qX+32edH+fEXPzx/8U9ju0VGzR8Otj0yeOkZ
xuaGwe1PZ7uF+eUP9kFM6tCefze9l1Xbp//7PyyHP8LxiC/O5gqyEUb/X2878+ofgtQKCjQIgCXo
lpTbfzKz/ytz+1/9VXj90Hbi4cR9z6tgR/0nh2Xbx80IORU+uyQobLhUgpVg9toWUKMc2n33bwyN
f3Oe/peXkt8Tv7BL27Lr0TJLQeg/mdNcy4sbbarxJYwXL9lkpNdltO6kdBQSoImkyXcvoinkzm58
71AhBdh3izWWG8eX6SlPxh4WLEOd4nGTHL2Mer6yHn7oSKCRDdEjPCF7UO/eIrvDAlTxxl3OXeB1
OqOPbcw/Zr9gWYyRcJx4AHlIKfyo29sNIUU1orAf/3BRPPz5i/1jeMBfPX9//rrCJpYl9oW4FRr8
1SDnuIlOFj32Lyn1wmvXmiEZqyXc/OtX+auN8vYqIfEnhGrfel7t/2bCjYFY8SwFGj1r1t+hLHKO
YUNtE8ciGiFfglMMyDf/jfX3dkP8gy/2z5cVN685wD8O9/CfLKNemlbQPLN+YdNwdm42hBvVE7tB
5lq6opu42FRyKtZBn17KcP5cgm5++de/+D/lZf75FgK2AJuACHyAsfvXz5dop6X1Xa0JF6LaTDZt
tp/hi1at0HfsU+5OesW0JUtGYiUwj3ba3cTYXHh2QYsSHjx32xfWtA9UW/wosJSRL+Zae0KCehaS
Lx++frfAal0JNv13iZl/9WlSiE7GL9cF1le87bdolb++d2kG1DKME8+5/Ra4eHJodQWO/9ef0D/f
4LcXgdzjBZDVxP/tBh9l11iZLKznINX7IPvd63rPXb+f89e/vdD/HAT/wa31D5/5LWnl77kodx+a
XJTLR9X95fF/+/E/n/9UIvzB1clzNUBm43mCO+TPxz8hFDz9fWQohMTin78lmP396e+6f/DEILnE
jmMHjdwtSP3vwSaO9wePEB/vMIfDLSsl+v959jvB3ypK/utpbLkOmomAGIfbVfMPvt0ileXUDpY6
NgZDIVF7kk0d1cp76dN7mRk8hyt2SeuYTVTaeDAOapOXphmPBl52XosZpeZqkkv+JTo/c1eoRJvr
uMS3tjJldLrWoAmPM9T7xmKUP9L57TORyLb/Xi/K+RZkWYV6qsRchJy9calx1bMqaeep1N3stuGb
XbfTyS4oqPaYee+avAkOVcJuAPU43IymtLq0QNtB1Kwd6rpf68oCGxMGJ8nsz/lngk0UC/RSq4Mk
durLhiIuMOJN6B8M1CMijf6qLB09mRkH1rqJ8+mKQR7BR1pO5aOlLZeO1AFJQVwUpT7rUQmLMqMe
DNcuyu7i5Gl7RLSFOJnaR2a8nHUx0CDU8LPR2xLReLFKo8AKVhML9AOWreFZeV32ikSxeQecpcYl
brrzuDQhMK8Z3uaocZCneBoMNmoGFiErkP2RtWys16NVBVs+DKLPZzJbrthlqp9eERBPPAVtv/eh
wmg80bc8soZqg6pAETNGjn4iVRZoUEA4KoN7AZMKVTmHokuHuwzW4qlE08omyEFBCZfOkYfaqN6e
sPn2LPoz7z/MznVGt2PgQEmyNthn4Oeh3Y3jWD9DDMbRysGN+N4MRl8HScVSmmQBJXo17V5pn7Nk
0ZCS5iUVUUq9szNOazuJb50usryACTrlRsUtYE+QYViY48Rdo7uuN2IssqeBTatYR70T0GSbzjez
bETn22CP876bhqjcDf4LB9T1Fk+/Qfhd4OdY4gedIUGRcSo2IMnDKiAazV5L4glfvMpgKlJTfMHj
EB0QkfmvWbNILEPd/JHj9L7GLJoPLuVo3Up69qkHP7hEXXsECorOAZl+V6IU5WvX5vlnw4qB6qZ2
aNfuGn2BcbF+hej1tpbvTwt6Xw0953kYT6RtxaelR+KUN1n0U6WAsquhLbP7OtXZXvbhTBQZZkTk
p1QkOPOAdjuU+hoMrDeLSRFBKc3X5cZWnLOhIRQ2jUiPfTZbNLwE8S/RzdVxCH3PgA/eBALTPPRv
iEya+C3tLoStYI6H3DOPeTw6XM1ordQeASS2rVhA1ms6BRaTTe8LwMJ3e6iTC6Y7+56B1noGYib1
S3jZg1Si2XpDXbwljte8mCJke02zIbIPpXS9zVzF5VPL6EPQdxk9W0ttf0RcyT0yS5t6jrZBMVOr
+JQgp7loreV+0riidWUH9zz+xHCeraE/6HieTgZ+fG1QAHyrpppYuKWGG8CQfMNAsRbD9VF+AwG1
pBECvJJW4n4Kr+7STdfFdr112aMZvWV0PC6RwjCTTXH94ejwJiSu/IpNmXTvqO8KXDowI0de3b/r
le9+OGMVvA45q2zc+eYpKRxrKzD+bkgavilMK1NuoziVB7xDaNil0z40SThubxKDm8xf/ICinvh8
I4rWckRdpxix7G7yUUmNIW0GmbSjZ8p1mh0CiXgbZE302tWdj9lZIKHKRBSg6R2Ls3Hz6fdC7ZN+
RvwUHj3tmZdo0NE3pOffmjDcxnl/NnB7o5FXY7dhvUmn2WL141X6GepvQOKwUilhVwg8w/mh72Fv
ljFCJB9Yv9BzPiR6SZ+xvtJB3blV+nvq0KFvsMdAQCQu8rQinJynsO+QuZce0M/kn+tRunfu0Pub
0F6a3Sjz7j5HpflYunhQuzqkBxmp/29CrcYHXMb1FX7LPcyOu3zPe+TDWTC69QtKyhgnM+0l1Dyj
pLC3zdzS7uqavltHhA2sU1SY1aqeGge9TaqLdd+UKX2qbXnMWs5bJHVN/RtJ2A8zh+HLUNa9j4Oj
HI85weRbmDt0tMiM7BcTz+1xDKmC6qRVbdPEzg6DKqxLa6vlwccOjJiW2Jf1EsjugjB0fqHAMDuX
uRw+OlXXO6INy7tCZnLrNh03+TRKcykdx37yGgwLuAFppPM9qlOruwxh9DOspkMZat7ee+4Q76FO
8DeF1WS+ytodLyS78OTtE6/eNrcMB9e3mmsjMPLAi1nreAAwMXbufGB6iI8UCld7tx79Hyko1Td3
CrqTVFxo6C7s6CUtiukhbdLuCLbRI+YerD1PXgpK+8K+q4NC7h3UinhJIV89pOmdPDsoQ/ZjofrD
UIvlcPONYjWd213cRtkbEZTxdmza5hneRnz6tEaO3G+Z+6L9wt04jQUHeYOpLp4Z/avNnvd79Lsw
XmVhXN2Bs9O2iL9iY0/J+KOaPWuPEdF9D1VvSHiYKP7qXe1/50c0goYSGmc1FGK5r2xCJ4qCkDLE
g4q9rqKelgpNdep9sa4MhiW7pUUiN/RfTHOdPji9pX73Fe4uuOsQIhQveLjqeUg164mJKALv0sWT
HdE9DcfOO84Hc5yY9B+c1LFP0dS6R89q1fNUz9418Cv/hCAlxKC3kI3tezm5tnG/OCvkkc6+tlND
VT1Y0pONn/9nN7bLkzeFXKlLPrBUNKPlPCKlE2JF6GT6mqO+OZFGBqA/JjdiCN/yevaJ4nXQKtQb
LB/yRsK2Xk7heOKeLIoY7nK8/OchJxxV6gQmflYen0sXtA9hvjTjKhRVci/Knj25a/uflZeZoyL8
F3WDVr9L34ao7nPrTXaTj97eT+6aoaBBWcTZE3FGxRd2oxxDGwl3y9ptqZYnxxWFFo6pX4r2VXk2
8CBVvm6W0EdjFNNmaXBgOqlvvUqdh59pA9myaull+WjxJG1DayFZLalQCqG0u19C2zr1fRE8zlji
UX9pnKy+jOpLg5PzgHIJ+eGAqNehei2wz87QxEe22Zujsa/x8KbjHuudtx0LLzparZv+7OrFwkli
a4w8kbbPtV7yHynn2y2JVXuvKWKxPTrBitjsRV6VChMClBEwQeRSieHE1Pum4y3DXIb5OoYoLEih
UFCrSVBz/wphbQh6guLUab68DATmn5aY7GevpXSjVkwaNYcxBhIc5qJN3XuvW+ZHjrbyuHDiPEIx
8WxNiBdcoEMJZ8iLwTl1wqDCK/122tdtFD47YspfdayKXdFXXNQYNLvT5EZWtp3VzMldilxtkpqM
542D031FQAQkedG9pyoZN70p5GkemNdWbjlyjHRVdPQxvxHtOITvKdE6L6bq++cO+PTgBWX/6c9k
gSHEmI/1klvc4sr7MKIhgVuE06qJpq2BnCO5nGe61XgpIRJzq5/9vpsONkLpU0qiDdRq6M27Prbw
REIrHVEiTtcZEqNZ43IeDw6f/9YnJYsscL8X6zm1819qcegHtpLkx6J1vKlcP7oi3iO9ujBFcqk4
De8tq6d2ukj8hyxob9WweTbiq6tqFKahGyXPhUuCi2NwmK8ZEb29JJwdi4kJBd5KK6OkwG2GcI8W
GFS2HAlSgXCwEd+NjNZ9MyTHNE+nO8j/6qEeR5R3Aqp+DhrnGiO/RmjszzNx0kgR2R9IUh5vcEJj
M45hPPLoenRwIm8oz+WyIcHggNBLXNj7ELiWpYd9XxZy26Gg+W4VU7rzhiV4IGCEoFSXnlKzDNm4
DvDhbwM0M0iVPG95HUURnq2YRwT4r5pwaVBDHORKYmTLq7OXS4We2OVpr8ZlWdfwsa+mdptdWggK
VoOb/7ZnRrW2aeE4jzqexD2GLn9dVto95EgyHu3WlzSZZcicnUiSeeKN6VmpSLxjxyRd1mT5FtAx
v2LzinedQ6/QoN18R9VkdQ9Krehgs/kXMkN80BgK7vRmmLZThqeCJ6w1/xJFkCBgQfYDt2SogxqG
+BKpzt5HOBxPQWsoiqn84AorN60tI+afoq0pQwvc/qVO7EOVTuMD6HV4Z8HYI51Fi7WVhQh2LfEy
JA5bujjZUxf89KAAEPi5lXUQ3FwvfZ9Pv+boJoZHPP3oEQ20Vrkf/w6HrNv3wxC8zsjPiX6d602P
Vvozsmd6TdHS3uNm5Pu2fXUJWrwLiBOpngw58nc6ceQ3Zcn+9ygr+cg5gMR7Mt11Hkmox6Lmn7gr
xJeagbwiZvfHxomaT4UsFfsfMUgbOwwSuH1A39e4sxB2gYvhoSLnaH1TnHRwmXzEahLl3WgSDIuS
3N+z1XXlPao3tpuJLvMcCW257kwsdwPTGULUiQwaeP7gcxRZ+UN45BPz4Yvt2KEwXHRkXRenH+9y
aWWvIXUgKwsU0Fk5Pv7kIcCYs7YHbkCbVBkI0duowK760EQV/3jZUm/fxCOpRaFloSkXkcZ/WJlv
Fgdosc3KYjr4VZ3+igQX+IovjZL2Mo8hLWoMEZ5V9TtV9fobwpnpOMRJ/C2p3BC1V94vkH04Ugiq
WajORZTN2teL4Yu1de7pb/CGe7/Iyl/8bItKHUH3Cmlbck5CB2eoIyv74hpx2xgxxmPHwmXldAFW
wowJMJp1/+ppdis5WHl7nucUibZY5nNaGZjMos4p5Wy9job4Rk5PqA5hS1rbqrdxGQItyBmvi9en
7h22HIcmF3bryrbCr8Ufgiu6s/mEvSii38UqTnVq9IZtaHpQiMM+Gkk1BLGOO1lH7Zm2AH9LuETD
c5MkLkQailom01WnqvbH+z4jNH9wg+bDFUO4w1JPohQb2P9h7jyW3AayLPpF6IA3WzqQLKuykjYI
WXibMAl8/Rxo2pTQxWIMVxPRm1ZXkyCQmch8795zQWEU3naaSusr3210pLePYA5jPXj2yrC+sSfT
uUFRzT6OZtBOUM+4Q2PVtuipPfMOoBNCmwbg1FSq2vNEaJov0Q+B8urEo50o6jX+C4krqEzqtRJL
72bQm+KoO9hETHxaGVt/MGRg+RgtWXKwONiurEYyj9CbfwWkgjFlElOIHr83ngJPiIMa5ukjqCui
VC0P86Gl9bsJ8cCLARLld+VJ5l/oRLfjABkJ4B5TlHDzr4OJkBx5NYuHIqqcRIacmHf6oWtstNk1
IoQENM08trzJs67UPp9AoXnON6lOLqmL1Uh/Eu9neqVzKb4pyYf3Ys944ejfzIE7yl6q8onG8/To
FrUJVqwTu6Iv6psiRfRmW0OHGz1B2DOflg69N41Iu8AesA3p1yEC1VusNt3A/zxiNEyaL44FsWdr
Ivb8EtGKo2muqJ/1TFA7LlqL/sQcdERFp/jcieCx7OZ9UK2NN3lcIm+Ihc7bG3PNnsmG5VmBCz/X
yMcIPYimTN8dJ30WalpuFUNq0a61O+UTWC3lpixF9dobmviVKIX5M0rni6578lv0Ug12ajGM2xGP
8ZqmUk9/E4LvWI3TKi+8o9REhE4/J4wn+fO7oUlUV7k9FnvJmr7H7qrcwJYDmxFSDOJFjER/1Ev7
K+34AH0Y1u0hIrwm75vcL5Gi7EKplLdtbWd+knTdjaA8dtvTxJQbY1Ax0QeciylM1KagpDQgRXLV
uroXNLXQleauYMW2tWNvGeS7gLLIH1sjDb9EKYEnsm77DTOieMh6x/vp4L5DdoLh4Bp3IwqPpori
7+TfEoXX9BlZ5Hatsy0IeucOCYfupzkHTF6l9VattNdwVnIHZpF9d/Vhj0kz4CaUGOx3cuwDiBeR
alxXI+vBXi3Y9yeg9kjNmZe5HTtU99B2DiYRXRr1zy7KW2eD+X+gTWwOHW+RgdyVSYpwQ1svjNHE
NuTacJr09jkHQrSpinyIa8wy6NIMHnWg4CJMIBGvmjSRYDxKzG1mwt4RpbOGIIMKCW/aJmw+O9wX
jXJWh14h6CJSyxAA2iu3ikGCGoW08yPkHO03Ec7Z66AGzrpELOpu54I/sS4g9n7ZDtqaFcfV+maQ
mXtvdCLWNqkSd1delRr6Z0qDqGFtF7r0mOgDvyK1nVVN+ZYLlJFxm2i1wNdfx3hV4O4exriJkVSw
vrJ/qYP+HictA6HptSeDA+1OFL39HAbITzS0AFeWlubHig3kbggjNq4V75TbqsbT6sWm0q/aKbb6
XYHpSF+ZZUkOC+XmaYUPaszwwsCzL+qA/FdtMJKnTBYBUmgqbv22swXcCzIJrvVQywBb4frb5pgW
PqU9mLrOHsRPoiooZCXuhCUF/f9v9OH2llRk+wmkkrqGE9Dd9ZbHi74PInc/J/5e21SgECa1ffc0
0Oz39b6JbvPBy+CP2TG3JvWitTfm06dKM/tPMqp7njQxD2skscUu6QV4qLqX7ac2nGzA/cjMEQiT
3bHy4kaSLJGom1KBcnW03GkAOUPtUiiYaJFF4p5ZWS5vYAx4JY77gLERas70iGyoRSQWR2iQC0X5
LZrSu1PbTv2tBvxhpqvtzzyl/hwYyoiDu2OmczlUZtTKvcUobhyguJTI6wV8s5GgkK+ujKr7HOPF
Crqr8nOgvrsVahfFHGqJS7LKIXtAmW9/mWIFz2YZRF/gpkSoO9L4ZwI57MbgGX2pKV2OKxZ4bQUu
EQmuNozuVVhVVA/rTLsH4Tlb+LvcOJJV0r0kTmv4PIN+Q8xShYtXDuhqAdkhCbMb9uFtQUEUPvj8
KqysvRFBa+MlMX7n0Ec5Jqqy/B5bcfojMwqTxQCh3NfJcDjcBvAZV1MfmzuzA+kzDql8tk0KKGGs
DXeh5WAjM6nKpEb8G9/pbrLbp+7aVdZdScDEaPtGrx1DhQNOnnzV2zj+6QWYDcGoujeJHYTUBVTO
ImlX58aqC6CFJhxwZwN+MqupACxkHLqwbHeoyxkoqfVSN7ZFjaetimeh9/LoxQ64AanUOazFnKAW
ZNj1YQxrboXWSPtLgziONSDI1DtelQlwB/ro12zTUGyjXxlWhSuMzRQmw0Fi5L7uNDeis012Fmoo
hII827rA788noAcEFGE5Bn5/RQX3tqIinQEJGlv3SgkzdnkgktpdZerZ5ySy4q+NE06PTliEj90I
uAMCiHY91raC4Rh859ipME4TvZAr1ZOQ2lI9RiU6gq/rIkm61mQ73ROqOQeWYZZfiQantNY1WrZy
0mk86m7TglnBPl5YbQvbhYgmDAM6IBrCVtKgUu7xWZGmFKfez0TLqlsjRrfLdq48DCH4UtSdgLuC
vjtSOCA7GifCi+amnrZOzNbbW8LG31j02UsV68VzhE3kTlYTb0RoKd7ORrdLpb1TtG8unqC9aXjB
roc28Xm0OKa0eiKw7P3xXRcaiAAtsnXE4cmjzVthYzmmeMyrpLvlSIAUPeywNiHRuLUGMqB6J0m3
Eby5G2g++bfMUhELTpSzVnqTmDsaOvmxt+vyEztiLGlRGl7bbswJVjglhk+4EA+VigttHellCcEM
axM0xgqGXW3r1m1oYNTeTNgXh43rieIb+wXYJO2gsPBlWu8+ZSqG0L1rV9RPG0XBxZGU2h4nMun0
bmbF9dpoPfEyOs5wTX+RZoUizIxmjIWW+LMoBgxZzWCWmZ9yCE/8SGPBPVSsr+z0KgOvUC5VXuJ2
IPpdq0X44JrE0L4BQ+heJKWBjSEd4yrqivIHyvRup+N5wmDU5TW7c2w3CPvNnu2FY7g44ccocdxd
6yrZzFOgIb0BhDessQ6xDYoQtnYb7EPpo9c2IcYirQ34nWUBvCsWSvDNkrbKrWknlYMasULeJsHB
wy6mYe3FmhKSws1ZEZCUzl8UqUl6b9+I0lgrVpU+lWYTaGtT8bwfbTD2JH1i/Imuml6U1h4hL2Aj
o2ABmzm22Ok9eBb5Wtpz5ywYDfe1T/D9bzNRF3JPH3UOvEm98ApjZGB99tqIRbmaXGRgiQrlTcxF
AASNylQC/MI8KIh8xPZKvpkJB2mrMfyUbZG4+a+0iaLkgZ5HSTBbng0/TCxfcCfUsKAJlCXylyrL
Jtt0XougNEsbxJrJLDmkL9tw1VGpOT+kqgwYhCWldiLP3Zx8uBJHUKqURYaFf3AeFKVTwW6xq922
jlbWaAgdE3eTGzaaX9JkoLMG+HmNR8fcc3tpXao00gpPVOFBRkqAvJWMp+upjqMfQzsS7l0MvX4A
+tkcm3rMP3FmooZuI8pds00vXwvHTaYruhvVQ1Nlyc8J46IP3qC5dyc8c0Re7tkjNHI1NpwOV2YA
gncAM7WjJsHrzKWbB6BnlN2tUZnZZ1OdknYvXGPIN0At6ftgcocQL9y8wsFAH23aKTmyUjKlak6Q
qd1TRAdsuaKZSU0N+WNyPRi26FcBXomrIiqSB871NWLcxj4UDaDEnRnoeG8RUH2jUGFsukyOW6Pm
EkK8ZVeOmnSvCDSRbjc2hfBaKv3RrFLvd9ER89CGMr5pqxlM6bh64gPccl5DyhOsCKmb/e7UPP9C
tIEDPjbp+NfMlMa2Sz1Rs6zU+o1aupyfsxIvGILBPqXYl/GipFShX6FVNx5oFTuPc//rfqDcCVAg
ayH2laN8dfPYvJW2OzHxwuIT5bfkOJSV7geR3h3jLNL3lqsQ0UgJ83mkHIuda2wQnzh0bZ1C3ZmE
OGH9JgQUbUTKuSbUszsvLMaNJyZDrtjcOO62tkaPzPM+pYdbU5Ap5uSkit09rpOKY74BBSdU7jwl
NUBvFIAX49xtUXPXycFuhb5Waqt9dm2gL/Cm6/ZAjUjbeVQL7DVu6RlFr3vDEdM2bM1Mzbodna5h
i/B8pEpq2M/BZI2kkqptfpvhQHzucpNyDxdEI0GRSY99JQN8FWuBvmlxImJdGMwbvYKoWeC6YUiQ
2HUftdIgtFjCtMMiBYgvGNguaqFwj1odhUywvMtAteWyqO46V5rWVtegFdMuz3pl+39X0TyVOf/5
k+zz419JP38kfv/5b/6vchafiOUfzWqdf//V/5N0IBu12mkd5c237JuI/9ZPzv+PfwpoNO8fOto2
k2wJC7EkST7/FNB43j9sUyVzwiEex3a0WVn5TwGN8w/DAWiA5JI6LHoZDY3hPwU06j9cdGca9Uui
FEnGcCz9/6KgOaGfcZfJLkWPwY9StXHAIRLvR6oz9AsUBaHF2A1XLdbfmMVdV15tiYQhbxDKrCwk
04cpdDVkMUp5NJy2uVYS+hhkDlj0JA3wzBClW/0mqDT3W0X99BCpmPy3gQvyatRI/8HQF7fxYXAi
eUYnpnO/3oj5/iUFcv/E2L6RAnm58HBRdeYBb7oA8JC41S/haOzcAgqbcmvpukFvK7Z5JaeGsK7D
pqqxTLr4uTcy6qpfJVW3lym3ESl3OFjordHRBd3m6dkNx0j9y6C47i0eKfcrzzrzcUkU9pojRv7N
nSbA8/Cf6i/j0LqcTlTltetd83oCSnYmFGWWI/632IlVnH9/8wuHoQUOYiXWISUpEeaoO7U/dBMA
HAILXfnOUTx7taaJSKAm9FxI6EFFB+TNoH5HB/q31u8/d3chtJJ04+rBLacDLx/l3jNV7Qvv/+Bz
L2v05h9/x/xZ7/2++bvf/L5AqdAvUQNkcBnyh2OMxfe4UdRHIgWiK6+MZfa/mu+TqQ+LAMj//Bpm
49tvKhLHiBM62oeYu/cbOoH70ASN+tw2Op6TsXfGPRtkI9/Y6qB8yuQco+MRTUjtMFSfXa9Wn7We
/ujQR/0eSzCBu25resm6qeZ9lqKKcWuWrvZTU+IBFgPZC2fu0XyF792jhey4VKOItkff+lQb/MKb
jqamXn18+0999EKC2rEHw/Uytf4IRjmMij06szMj99RHLxSiGK+wtg5d6wd6faep0QM9igtvyCIh
yItqI4mMmqsWiOJGatYli/S/1/F3hvyJi1YXqmAH6pyIkFj5aRbvogk4ZNH871vy5AA89dHzGvZm
pHt2ZpomdHlfJ40A0eU6U7vNZVe9WCRSHXiN4w4tZEcV0HiyhRR8ZtqcuurFGpAXOW0zwxK+Vxuf
MND9agLzwhuymPoCUyKV5Ij2hOt9h2S9Qdt28/ENmT/inRmzTEsv5OCaiTEPa4VTl11MDiBkqtxP
GNDD3x9/x6k7s5iVsiNaBh1H69OCpz6KAMr7RuBCfuEzXcxMUnE1Gzpw6+ejRxSFbGZeo1Ze+FgX
k7Pw3MzUaI/7VQKohH5529T+ZfdlMTlFZuair6rWF1LdEDtKUcusHy/5bMdbTE9hD9RjZNL6jj7X
Myz8i/3uso9eTE+XGIYB5E7rUwrYAOta0+o8c7Pnafjfo5Egnr9n/qTEvSHanEUlHcbXIE+1fdCk
3kvW99PRCa3kAbNxf33Z71hM2CYZyzSamFVD3qwnuEHxaJ75He+P+P/KMzI7jQ5sGHKLVHZIg+lr
UXzRaHdm2fjbxRFOq6lDyhV+BGnIJaY8ry78ZOPvT84rAi/iRuCSMZyXFoSCTWHs41s939L3nuti
io4kZ8yoDeE7UWLtjJmJ10KTOsQeFSs6Ycr+4+85dd8XkzXR+7gnt401eKStYAN9XXWOIi98qov5
ilzcBvvBU9Vr+OPBr6E4l5l54rqXUduBF7rTqHvCp8E1E1/ka96DNLropsxHqLcjpiriLK9bbgrS
znWVVD4N7MuWAncxXyMvhmBO9cNvLLVZxZXpYfWaziWRn7oriwmq0QobMTUIH4jAVQp+PVO8C+/J
4o2KOoRBmM0DxQI8aNvlsSnbc6eBU9c9//ub/Us0dNlYlkSDowdeu2CZxrC7aBfquIs5CvYrHPq+
Ez6o0xevNr9XQXrZ6HYXc7TGJFVMkv69bs1UAHfd0Ca8bAQupiWhLiUJTzxIuEjbSv+CHOTCAbiY
kmVmFUjPWLPcwjjYKg7i8eHMNc/T4501a2l7wzFiyKJkbPeGY2xK1EloAydS2YYo+6TCxbwWSEE9
eD411T1kq+adJupkj9hXhfww9inZbcSpfaaY5IKKmnG9OQVG+hjOfenkQbRO48r5FgWj8kArxIa1
byfPqiBWyYsFKKS03kjNw4xjEOgTWoa1Q0mf+V1fg6iI4kHFWKzlPxsdUKQATLIfdNSHUgGXrBi4
S0FXlPZBw4/9K84sl6A8V3QQ/CrdeZKkKW0DL1MflNEu25WKaOtBb7ukXRFrMFy0w4EO8/dMIMRm
bDwq8mhCrHWQwQxuzmXUnphkzmLpAe8EEyhgJlSe+xCU6oOKleTMoz/x5BfrjjENJPnNwzWID6me
bewyu2wiOItlx4bv34KyEv5UTTDN4u575KgX3uvFqgPVNyfdKBN+gqpopWFwIBqle7zslizWHact
5CRUDjfECl0BcDiWenDZO9tZrDtTBS8vL4pZtzfItTDdZJNqaCovu/DF0oMCxy26iFkMr26b2OMV
GNULh8li7RG8lTzqfjzMzgBopq11wosvump7sXuHeCfTMtOF34XuVkqbGMxzL6eFrfdf1R3HXsxJ
sPZ9jRld+BIPzbcAbscKXrq5iabAe8pYCyir08y51bJEHPOE0xTgyfqyezaXgN++GiUuqqmD1e+7
kTZcqcbkbhXCby97Oy5zShNRFaZDfZNtt7ex5PVQXThx7cXE5Z0bjWWr8UBEtscItPZC48JnvZi3
cTekcPoYRmhwn9SCLnocDxfekMW0DXIV/kTKOx2c210c0w0U5WVLmb2YtimNWAxKpfALvbnPyn6r
NLxbLhv+i0mbC9xA1nzZEn9NHdKg+XXZBy+mrAvcc2rR1KJHkPCW6HmfLQHPj+ud7cLsAX47squ+
KALR8dECMhgZTwY5SB9f9Pzaee+TFxNW0xRlYGC3B2N2m7U2oH5rFLR+0eTfVSRiXnYethZzE/fy
ZEU1T9SNBLjooP9EM/fcI9XmcfHer1i8VHUFfkMGHsg3psnGWyanLbWVgPoe2CW1avO1Xo3qkew8
5whDsAHHagLshGjx2/QwBX98L089pcU8xuVj5iNy8nlC3ERqQRc5PvsbT334/O9v9v2xgZagVHmT
TRkcxLy9r7TozAF6QUL496ptLWYymZRIfpHo+e2QIhyiCJjdljKiu2qnwS6me6aiy6nqbWXPnaOh
T/HUVcrBjYX3WNt982WEA3SsK0+QaWF793h28J8M3AqsX/VaNfDOTAghrkvFGq5ypwkum8x/mmtv
7spUAP8hhqLxtSpXj8D5go0FS2dz0QPVF/elgTZBfG5X+zbS+QB4rTWoZxbmeUy8M2L/PIo3F64N
Hdi+yq19VSndR1OK9hgVtoH2u1cuu3ralH+NGBw+eu3kPNWabSZb/VV38WBcrKGzoqCjEcZ8I3N2
9L7SBrjsgVqLRXSMo7S1LV5YeTuLBEb4a9gYz9SjT8yhZT492UzcBsw8Poa3GzB4j2QuX3joX8bQ
Q3nLDNdmfjYj6YZuW/i2sH9eNA7NxeKZhbWemCOziVfAsYcFu87Ryl12x83F2ol2Hi26rPoDcMPy
qZW9vo7pvZ1ZE//0gN8Z6OZiUaxHD6h86XaHGsrXlkTVEVS78mWEXLRDaxgfNUkNLUigz+MREnex
YRHGWqKs7fRivKK/1B1a9El7DZvCVW8M+qYI7GQ/JoZ22b5xFgj8tbTSqnURonSHEUeHrzIE8euq
2pn7Oz+k927AYhEJmoF4y2oClzg58kiGYn5IlLa6ay0XWnOoA3z3tFY/8z4/9W2LSZ/rVSrGBDgj
Uavd7eDpNplSsYmJxxU3SJDmFungyNvLBuZiHRgjLGANmcRY5Er3qHe9t+lIUz2zgJ1YI83FWhDQ
cLWJ3TEOmZdVfq226iHs1WYz9tHw/aIfYCw2Vii1FLTmruY3+BZXbZ7+jPvistVmRrq8HVbWYHcZ
bHPKadH4O4yrz0GZXtTUdZbILaXqvSrGFu8Twemqv/TxwtuxWAssD1t0XrqM1SL/yg4wvXXjyr3w
fixWgnZqZTGKzvALZm7bzsTfCJ7wZQ9yOYfzASWZzeksL6srSt4rkbj+ZR+9mMDJVDRVb0UIdYoW
9aZK0f+xj63LGnUA1P4eJp4uA5S4E8ME/MHAoWpTV6N9Zgpp8+9/Z/VZAqKarEUSrSaGDyYqOWAh
JLLe7cIt2TLaMc1M8M9RG/9I2BU/1rWNU6JxlSuvqJSdHAZlKwYnOPKqBJt62d1cTGpDEI6BEcLw
2xipkN0DxCYw9fDxh59YMfTFdA5znTcHGuxD1JSkrEVh330C/a++uCa8/I+/48QK+0cE9WbnZoR5
Sfa81xwKUt590ArZw7y/fTBJRtgCHCVwsNSbx4+/7MTj0+eLePNlljZiA25Dwx+b8DmZBj9o0zMf
Pc/pd0aGvpjrhbRqGrm27jPDPYLuExPSenKL1QSnsMtKftkvWMx6A49lkwlTB45u/latfE9r8bJV
8I/E6M3NCfR2Gus2anwPefBBlfW0HTQnPTNQjXl+v3eDFiMVwXc26UQOkJyIkPk66W3lGQJPhrBU
QY8UJXrz4gWxcc+RL4YMO+HRTzzNWE34DO6bycESRNDSeNPLUfzWAow9I/Fmt/i/iAZ2JJbcqM4J
g1O+JMTW7XIXVA+t6Rq7cRth0CXCDHvJaFwjBsYUYHvlzsxl+Qosf05l7fRXlQCSneOldn3mR58Y
b0tRYkXmQT0mYePXhYh93UtJEdUvU5o4S5lgQTr3FEWy9pGbkDwXxfZKxwCz/nig/dHivfO8lhq9
bvAid2yiEriSsI8pilCyUer0amwIuc7GjAXBi7SCfJ1wIm8W0bj+SQkLUs0L+Fk4oJRpo7O1LK6R
g2JoirBJEpFa4MciI/oyJY/tzKPtzaBNTOIwDEttfZj5/bWHlxP4OfGcH9+E9xdAe1nvNnGUk7KX
Dn6tKZrfNX2xzcB378oe2PXHX3FqiCzWjWnI9DEhV9uHV8P7ITMGWOdVc+GnL5aLNk4qPGaR7htE
tD1EitddaQpOl4+v/cTa/ect+ebmRzi8WyUPdd+JPbmbRGXcR4KlHA+i9wk9pfNsSFG8fvxl7z8L
FMh/P2mTOjgkHQ9+CoPqtfcMSG1jLe9VNJZnHve8lXxvyOt/fwXhAFEVZ4Q5JqliXmEjNV9yXQJK
A0FwqAbJ4bzXic4j/OPMLDt1Bxc7fifJ9b4FC38QDRYf/GmDIDJOVsZ21qQex7ycnsBq12dPp/Nq
+95PXKzCSSdUj8jCCZZWD+4vKBr8boMaH+qBDN0N7cSAhFc9PEJHKjZdrzrrquuDdeW4rp9DYr9y
wKFsYy/IAG2AB4y05NdAhg0myLjPcWthogALrq1KZWohdFT1sFNNIa4xSsoXMxjsO70XwP6IBmvu
vSYI79oSPSwZ2+6OzVV6M7ZhIbBMBcE6JC8PI7YCHXYM5TaK468tJnvszJ0Fxj7wdh+PrVPH6qVC
slRwB5sIlw5QN0S1JvU8/N3AwVBXkK+Ur8yiEAsK6clD3Om/TOyWN/YwtXhAvfRFGezqnrQVe2UH
ZrseJK7v2AxJIYMwHv3GcCUvm87q4gyUVISF9DZHa3s+/NL8vClyLTyz2zuxg1HnMfp2Nqt0BlzE
wDM/cbwBl2jchIbZfq3MgtLveQ7qiRVPXax4De4uJQlkdxgkvimnJuRgpN5z5lGe+vTFime1+Mg7
mXWHUDMJBA2MCWaVhZH6sjViKcIcdMCKZQezttQUGJlSmOptWzXpp2icyB8ojRI7jDdSUtLHc9uI
eb/9zqRVF0tfNUAtCouuOxSKk343cEJWK71007UsQ2+T55n3IxWDmmLfyYOrsajC6sIBt1gRA+Sl
AXCZ8VCp3ldZ2zckVY5nPvsPcfm9n7VY/EhuqaUMo+4QiZygbE9N+quWTN0fZtXluzDHz7npVJBW
kJrUmSBg3cCcGr61bYDI4uOZf2q4LNZDj22p6cZq4TNTP/csURvaeu25Xzjfpv/+hWBd/55SXuD2
Rlg7GOdqg8KukV4lTohztSKej0xg7J57u4mbq6BPmg29LiLfjBLRF5FM6aqv2+HMa+bEZg6a2t8X
wo6XpItMK3xCl+cEGWK6XFyBbLvRkoAzqNN9USbVVqVHfi0t4C+EnJc7krd0H3tAtsmHEEsg7JYN
TX9CdQSm0MwZwzPNz/df7uCV/r4+A9FhUcVD4YduA2rHIEq2UEaxGvTMPPOk/2wU3nsYi3WnFW2l
ExzSH4aAvb4bCEiqWYFfbWURl0FDpXePxojOgwCMUW4J6+KIEfXRtC1FxEPpeuOxkSiEzjkgTkwA
21usVVlaDZaAxXno63j61dhe9IKPSktgj8phY4blQ0TlaJNmzI5CTzDl4a60MP8FMcSAjyfA+3se
mMh/3/lCpFRjmmg8wAHWBrFLg3FODdy4znewuv7QFhdtFv8LMy/6QMjRMLV9OilEZXUdnFGwG1i6
4WxP4CUd8kfOLNKnhtNi2QonJ7IrV2h7PR3bXQ3T4Zhh1d5g3OjPDKf335a2t1i8pimn/mY26l7q
JryBAMZAq7svMDrEkQ5psP348by/PtneYn2aHCovLZQYPxkNYEUdDLNz6++Jj14KWZ0MtoEC2sDv
Y2XjaQcYcWfG1KlPXqw2bteNzTSYmW+6ZXOohUw3QHyMM58+rwnvzOOlkBWlcJ2TFp75WMmrYZXa
s4UsbhrzloI8ZLgMjPc2d6qfHz+BU+uGu1g3IrOpjDypMyDcie2LtHd+BnJoXmwIxWS0pjBo1Tlw
eIjRg/CXzSGTRuLbpSU2Pb5n0D1efW7NODGy3cWSMZk4wi0bRqECvJuIHVaJbCODc/2OE4oj250f
6ZtN4CCgqESByHxVNZRdNMzbbsNteg++ddhAqZNx5atdEdwrnOLTXQVl5jeUzeFc9+iEkdNeymYh
EWoKBdPBz4ZyU+iZBn6yXwlHZXc9bj37LpuJe3VxZwzjAZHkltbVzkvJEQPkpzvhb8qh6yZRrloV
yFPIgR37ZyBuwK5v9MQ+EmVxpgJ/aiAuVhkybsLM1uAz9JqlblILTPiYxFZBXzsmsxt//q1rh2eb
86deF+5iyYlVPOfV1GS+Z2au2HTQEX/og1H+UKaw5QSJ2WAN7cX6YXnO9FMbNC1YVVEixVEDSXVm
Gf9TK31v+i1WpIyY6jxRrd4fwWAQk+2GyTHLCvKxeyv5zrEn9O000Q7o7TaT120KZ/IHj+5zRC75
3km7ivi0TMiVYurJth7gJdhdPIbgPpN6VxiV8exY3uyA4yiayg7iZe1V9Qv+8eAxGVVqgarUfhHm
KOvNx1P8xDvQWdzYhvHsyiCizBOK/C7JKwc2ZI2uV0zTdN13nXVUzSDHyD4MZ1p9J+axs7iLiiKM
qrUVDC2TC2wttGF+9zhTr8Iirh8+/lmnvmOx+6zKkFjNauz8mvCAtcOGb5tAowKrI9r9x19x4i24
FA0TA22CuVc73677eBNZeneYrCy9dqCK3ipQsc4swvPy886gWyqIyXRUizke0U9D61s7muGXWNbu
82U/YrHApxOxjQZMYl/NjfgYtqQqrCyn7HyMU9k90W7tmYd+6lcsFm9JyJsR0X31PUfsbNIjRZps
P/4Npz56/vc367ZHlNVEoGTuxyog9p63oHXmdXviES/1razChYQM2/rZBKh3yjLrJrYAwq5gQCj7
NAcFt/r4N5x6+SzlrkILQYZ0WIJn7IsOP6MjIrQgaNzkXEJ0YwPnDUofPYqjW71GIPY3H3/zibu3
lLoGlqcR3whGD/SVeojHQuwLS0yXPZul1DUg+B4IrgSv5tS3U519I5/w22UXvhhR5IzFtg060R9C
YfDGlCo0qObcAzl1WxaDKqyr0i49hcOxpVXrJotNxM3R68eXPl/iO1PaNv4esWUCGyyOOPLFYe/c
TGZMDIQwrcc6NbSvH38F0S4nvmTxinaUga24zbk30XL6IxNQ8Whdxtq4qxI7PUSeFr4EGblDJGUW
t5VWJVdp2NWrTseosdGGdniFHNGt4mfjmDgUJQ3lrky7eAV6rfyqumm7c1Iv18GDtvBgSJAEGau2
v5Ipmm7BlrCrdrr4mwoTEz6PasDvJxnlF2YLWl5xwoCAXzOSTWxir1dXBkh4YJ1K/zMZE7kzDat/
TSNDftJDRaGMqicbESViT4D2mKzDsq5XkRJBWu709LETDq8SkU17MNqhqF+DMVBXsh+iO1cCbAuK
gojytLViAEI1ZBjKlhMcOlNjQD7106hCxst1WtNkSjSvsQeGZ6UFY3rVNTMFHG6uCpeJS9lHlH9v
OToU66Cz0+esLAPAwJl8LNRCASdjgi7qVPJOIoS7JJcMvfqok+CwcdE0PtOyjnwy/5JpTaJMd+MR
Vr61dd0etmVkAheNwuSG2DxvHwgRGGCxvGI9n4tdGpIwL0B7CBK/GwvilVUqxt4jRvXAydzZeMTq
7cMkkuO6CMX4K0sj/RjnmVmuvUgB5aom8eCu+zH37E9W7eXkcLQ5fZepqO+zcTR/BJ2WXOXqvKEk
qLS7kRC4wnVa99GzZRDCAX+SqUwvXLd5r6q6tSFTUklWSgTcCLoVxJBE1N5nxclsyPBmtC5kp6x1
4ugJ+tVdXV+J3Gm3npUCMBqick+9CUZxbQxPiVanBZGsFTX4HJOUFdPwIGuAAIUrs8mMyveGTPY0
EquqWMWAF41VQOhwCpmzi/NdEkFrfOpIlR9WimuyDghtDhR3TTDSRiTGp7lL+KBTLHSuBtFp4yeH
H/IrqHr3Wx627FoLR7EOHAz728xRI74VwIivRH2mbQHEFcmqdzjudlIJayKnrUZb1w5ca0jvWvw1
S8MMsJyTVc9KrRBHTZr9vhjt6gkap7rudQsUoezLdeXCNl5RzYZ3Tp46zFeboAp/4NT4jYA2gEt9
MgKdypvB3pQTgRKrrAG9uSZ9UbXWVuwCliLAdc4vgvFC3wDgmytrseaYr121k9H04MCr0JLrGGzX
NUjwdl1WkqNCU1H+2kDYdZ3flZ4XEcUIUpttgKrRHrhiugmE2e2r1iDvOQkLOOyKFvY0n3uZEFje
kRMywnYjln2odiTXytuE4Mi97ZE3VKWdt8ttslHazvgf7s5jx3Lt2rK/IqhV1aBAs+kaKqBojjfh
XYfIMElueu++/o2jp1cQLi70UNUsQBCuyZsRGYfce6255ppjIfCdMbYDLwAsoeeMKTGkWu7IqzRV
++yKhtBj1yJq2lW6G2td3haN3DHfzQRgHgnwW+sNaJNO+m2byS+p9lF7KWvWqq9zqoyfMp7Xcmun
XdmHk0P6Ihu7h5x4OnmulrG8hR1rjfrS9e5v4hOTG4KVZfAdEatzEnSqtK7gMFOIn4v+Q35icW2F
lV5NHaLwZFrAMaslJlZ41IlU9NJBNswmWSd/IbW8vaKJNfd8++33CKJ53CrM7R8nxc2fzCUn0cNy
YNf0vOVhz2NAZJu2aHsQ5hCuprE5mMPcNh7tC6HbQvA7r1LTXB6vOTkB/5A7HYb0EzN851rVJEfG
xTI/jIKeB2kys+/xWZLDKWOdFDo3S4KqstyrCQCDtY+GrCsoJYdck61vy6GhiLObM/vSeVASIf8o
Ww2gtVjVe9RMO5QIYJ4gp3fwlFGxAmXhM7Bw5e5YQGiIy5qTH7XJlY0DUfYnF6b9hXGEWgvK9KdW
2ZwBqhSpx9Ju6Y+JQdOpFeO1KSugGFZcFQEAQC4AOyMYlyjbMSyVmlg2rSpDPvT56E51dq+KqQwB
0tSbVrXBCC2m0GYvK9qLgeZjm83N2mhn9WnCW2LlZUhY7d5J6b9YWy+NsFxXVQfPMUanVjjjtzsm
bTBUOSc3GY7EI0Zq0JAEWXg9qfWkdjng1pXOtED/zOO1U9thp1d1+VilBjwrk+O/95KZkMcqrSCM
EdO/bFWrzw2OgjV7daqhf2pkz5jDhTTgG5WTmMTGJeQ81j2AYRIya0/GUXLX5+xIeRiy05AXaglI
lWlD0qrlZZ7nJvZQ/uxnc7Lb3+OIpsGoF7+oskZi31v1jVoruelw1SuPoslpNCIzt3/pQ2eU3tIp
2b4CTOMDy3HPjesYp6qv5UvvFDM316g0t+DZ6llto/rgLI4JmkRfO45FwslmiO56A9RkwH7EaZlL
0xviJLkDlWhVwSBTMApmosx3IpmYU5GMn3vsbxYbO87I8J/07tKusX1WW77jZOb+JHtUlOc1q7nV
U7Mr7qrVYIki0ty7WVPGfUJSVO2pppNSBkgjVNy6PXeICZ5g32r22rEGAFc2arZVrNT5wMKCbcQ2
26/FEdmZsIL5TcbpcFCGLP7lRpGxBZ2pPTXrMoaTGU8Ou4QpCw0EekMQSif9R21tyMjQGX4SMVc7
QXHx0E+WDETeiMDNyYbPbaK6Z8uuSbhzqvKZOVq7taLe2EWZ0mxEpTnbkkDEY+si0JOQSp0yS6BT
VHCIDKSxaTrE8wuhu41z77qgggNRCZ4NK8lIswafmpFZlTmT8m3hogtmN577bXozf3nCbJ1AUpDd
z7GbPRtOVP+aMXwe42TsHxuElGeOVL3nstPKOahdt2g8zkWO31xmd0n1k5lGsyPuGhCx2vWeS3Lo
Ke2NPjCUOC0D242tUzbPk8H6SjQ/Ei3ZkoXXcbjnrWgOhGFO94s+5xs9TcgsLuPZ+Rmgp4WDakXO
YSIk8FhWFGYehxSM4hbQGxPvVhi17xLbcd/Lhfy5JrPUa5aq1adSd8pb3zX2Q0+e6EabdWvfdgpb
wqWiH4eIZXlvkgszO/yP7Ysg5MtBaHOpswxtXj6IY2IwARAJyFprluNHqrtxONtJllNrQt7zFtuo
G58wKZNKQDSQv5Y+CqtxMLdt7S6sQrfNEa7PspNtll1nZNNyEwuhbFcd3oE3MdOuQe5F83awrQwI
xPgyVI4R3EamI0KfXZ1K0yaYX/al+alqGPJYL6zEdx83seGnUUcGtGkSLKpqtIPk+TpnhZL+uRDs
VQ0qea+NUAqy3EWs1JsMmh86uQ1YalgIB2gS9pqBHNUy8Togz9yFTs3ONXhyHOOzkJUeJEOUOofZ
Mo30e6Dk3lBfoTRVeaUcJ0spTELt1XTxKra74XiJdasDOXC3HW9X5etGmhbbHr6tbwmhFeHgatSc
eSqTs+3ecp+ZvfCApkk5Enc8mgdcfOWXAvqCDPBa+ZTGrCRBnCeUs4oSjWeyn5RASexs9Ck8iRA1
FA3MGbkncJ7JSgzBi8OTkVFON8NWXDNxu5GBy4A7IXI+J+PS6xNgi/EqzO+4JpnN7Z3+5tlspjsy
1d3ntFl06AUzwaQY3RZvrYTKnjcS6wGKLrJiL/BFzjj/7Jy4w7AfrfJEgrrxqi79ENicdVjSe/Xc
8Mk6ntonN7RSZpD2yqyTDdESA5M/jFlmb2J9wWRnOEW8c4tJu5Y58PJhdTax02U/eTs122mZowv1
J29Smw6wLJYfov9m9wEXtiV2Rt21xq6OO+vXEg314C81ALFtnwq1IEJMaRx/XVPQdooqs0sq65oV
VSbVE6+kaaubpGS1vqL/3rkze2SJUsbYTGRNCijN4KpTrSWacoGVV8SXONf80iTKKlyonyaYKDD2
NvyAJBHnQ3/UC7tptyzerV+maa3N5t93kZph3nrSP+tV/yAQOjP5n7wkyW5pSG32l7XKjyUj3AvB
68NGavYSDj1BnqaeOB/DlHa3gNdh3DOP6DdGIml8Ol57m7BnIs6brt4CEmEFUzMHBgUk7Vdek2rU
CYs9j3QbS5zytGaL3W60VcnP/EAmlZz8iNBbI4oZBGa9Np7Y0iNg1M5zCBk38nmoR2RZbHDJp3cy
q+rPTDGis1tPgvThqqJQSDqhZDSvOmYjo1+HJ70qs5ckIlk0yBWnBXNY4/joZpeA726d9mXWFNgk
HfEWFUIlK1kZTmVHb0BSJz6gXpsnXsJRd04Dgb0rmYhoRb7JKUqQ3GIt6SGZVpLgUy3jYoRmFWSp
kd/jInCf89aanhROmKfJipId0fTrFDYOSDTEynVJAy0yebhsq9kXepucmfrfKtD6ll88rWTvN9nt
11Yo+m+NVRulX0FC/d3mpvubuMcp8ljus066FLZ9Jvo4O1aT1n2wJaMvvnQrsV9MfXkYEp3DJ24o
aMkVNucoNKBh/zLSVd/llVTfWwY7b66JrbqdbD3ZkO1fPs9tp33oIym+lbTlxjCj5io46GRA2Kkz
3E6GKcMh2UgPZxMRvA6h4zAHoKdkVj+9lIDO7oGULC/0yS/RxLIyXPos+3Kb0dw3Tm88Fw64w7Rb
iAgGqs1HmINaoyYXFnN78DwgNEgyB5AIf2TOU5VRiBlp7AFUakuxO4l9E7tG7usYOHKvWmskWchy
R7Cy86NqGW0ws9B2zulROi8xtdS8UZhaJaiEcZM4RnWWXpHFlrqZ3LE84hNjykJR8G72SQpMtUg1
Askt+yPKjd7wF+QQ4tlZZ/MUiWIHR4wkxxCYhfJiK71J1G9i2Nh2a/XW8glHpEddjNnWQH1dgmFQ
o2el16mRSO8bLiMTtMlbGldQaBEcQrsMO2XhLCT+FVeYMb9FqpnfNzLTjlVetIc545d5s2s2V4VV
nePgaPTuuuzsIrSLQXw09g1XqvOQ6x5BuPEl6YnC9eJ0jo7mCh8sUkxxZ4g5M/02Gwn3pb6VV5w8
7WOfK9qu1fT5FGuGfSW0Sz5jFXYGLpSKF6xWtGU/pYq96YQt71tJbRiMdLfvpLPlF9si0DOj9kO4
6JxPe0qrRzWdIl8fgaPbpQE6l9yv8om9izokYrUNeksCmmmxv5EcxYBAssrQpZEH2oAsck2Ja8BH
cfrFTk90ZBot06CNgOC6VM8HALYFpSmh6mDfYMdli/MF8Cd6Mpu6Rw2oVzccksXYZ9LRND+rC+0J
kNZw7TW5vnCkQu8gCfSN5AH7jdu5e9ENsTbwwytSM0sIQgxsJv0C8LSklU/U+gYtXXvwma7YKXRz
ejhw7brsv5bJZ6EOzWbRzGbDSa5NgVYIXfGKuNR/G3E3vmA0NI2ggdL0MgtcTH5Xs3VMBvb4CWbN
hF7DxD0sunQpvMpultcZBFKMywqJRkmE++quzfwDqpcGf6Ro89cl1i693uvfszrC2+sT1sdzywHd
BCRQM7iwafXtGQaSFJKg4aHPj+S2WJJEl6Z8qvRMPFcGVI9YzO3Frgf3UdTjxHcySffT7MwqaGEw
Htq1tzds+FECp45A7WrLPPox1axZSSmb+k2FrTzfjyl3alibpZjBRUzWA8uYlArk4c2/ye+2drXW
DfQKmQgbdPCzkrX5czpLiAb60ssXgdwOuAunxkkhMSui1jQQR6I0Z+++J+6ZngKCheKRLD5zC6o1
2KYJkiTr4RlDtg2md5AJiSrltqb16sIRpeAZrhYUsuRWg2StYQDMKGm1TDLVJWWETE96rK0/fSPM
l6xrTISe0gX8k6XdoyAePoObo5EDDsFlfk4KJT53RMCfZxGxaWrP+bInZ59MUYYoC5un1B4BP6L6
imAjT/pkmalHkA5IVGu0ciskCMV4KvKZC24qQNR5ldkXWpBOVUzyBaNWfid8YGfdGteNrJLowI5S
+WkPGchDtVTbI4chaBnZW4YWRMgXWxgQFQzdLjZ2Tqn0j2WTVRVkudTZTZY7r1jSK+MuE4J48kiK
awlvap/XHfpUVSUqLNml1d5Ia+9LsD0lelbmLt7CLprPcgLkQjbl90Zi6A9jnWWnUlYdIXtqsc8g
+zDkSeRpXSZrtyRRvQFRDMFpVLP9Mgr12A5qfW1HVdslfV3DUa7AVeUNs2/egXwJUQEWXAc9btre
aWju5zVfqR+qiuPGwYcuB2qGWLr2YRW640+KaEEGwDGmDVsfNauon2dt5dLMTCeCOSmTj5SUeElz
z4M8DCAtr7IqkReSoVDZLLc0uemMxpF70lLKC5caG44a9Q0CHOPZNDST2SVyv831X5bbF4dGdcSB
UKXhYA8sQ81ijXMfHd14Kx1+gyoiYt9bqWQDE1Sm8PnQoHwQk0AdXRhTEI9rcSH6e0XgtfVnSX4J
Ammtw5TjUXT3Dc/mW2FCzeMccboLqeSK8MYKTHGGz/YHpIH1IHt6I3XV1vsuAcFLUyZ5nOGS8RmZ
67K/oYVu5uoRg0Y2CRvXGzt+tG3Npa21MhwmuFmN0mnfI8zTu1RxpsNi5ejVdR+P14x39L1FMvZh
fHQHGw/WZjUGOJlFDt2jw823hX1F2lPr0L+zXrxXixwcCYnpu56UZZpdtQ/7pjepcEe29WBHbIal
kVtyE9zXge/psa2c7tHVy8izdVV/Kxm+7Eh+aUJr5twg8v2Xk2bOc96oFZnUwIMCLBEi8lM1UR+6
tlEvFch1P6md9sCNza3WEbSPXpmLoQpErU+wJDXlrpX1IsOcFZ+wcuMoYDwipQ/A230fbSwt/qrG
wqHEFRHAPYCdgT1Ojf4grbQfnuApQCgQkbra4QK5Yh+Z6QK5szYT3UvUPoYmgemRkrESTbp1zFmz
Pbsc5j04bZ2oo6LSjAPsh/ZXZQulfrRncELJ0BZfxT8++mIqYyuY8ybnnisT8H+QMmlSxmVUHodY
BTrM7LESz65iGEM4D8ydQyMXtFtqL3ed2Q+ho0XisUpQv7Q1aVZPFa4EW+aWm9FhqOFZU6Y51B8m
WsJ64/2gxVeAdMCjRfoIdGtttMe5dEyIbQxoO6eZQ8qzIXDQAs6FnainpZbwWpXEfRtgbnoa395O
FujWdpvOMPgqC4lAFl9sWtt+UpbFQz40zjV3+mYLbTp7XegTO+q1tn5ehqy7A63Xv9o6eo9CKMS2
0K321XHNR4U6fqN3ibmvNYnBROMuOYi5GX81cEPv7Sa9JImrf+g9Rw5qleKn2ph8DHPFaKeZlo2y
jstbazHdFjUqoxdzal5t6RCo33cOI5YBSoRo9fiZAY37rIHF2XRsSW3ZMmMDzK4XcWZqgJfJIgZW
eoLBzX1mtuI77kXzZjpWW3lKn6zc3qQjh4Ap5fM6scYHs776QXjnrpqXARimMTAokO1gXq3y9ly0
iCCKZy2yqYKefJFryeTj3GmtNMOqd+v7pe0dB/VPaQ52oqsoODhPOARjWKerousH2urhwnpgcnI7
3DF4lOYSicdVWoJRpuxOk6rzwJggOhbsM9E1xZrzUM2TuxcmKfC5liWv5azP7+sadWFnrC3ynDZs
xlQ3Cp/guPmZJc7OQ3VIXiqlbQ6gakbAqRY2f2jghwKJ55t/1gXoIMVdbhXu2YLwHIg2gVyRr+l3
HJsR4oiVBnBy2bYf4nif8NxugauxS8KENfMsWZsHYxySY6NCf2zqyM69fJbruYY+Pt8Q2/XFRpBe
4epCIvTZ6pFhzVytCIGgUOkWqwFbYkSY6NS6+CWjRD3UbT/vyta1TuVSa6e0lexstM64d8jGfpQA
KhnWJAwRuC/b7L2uY5tBJNCf/dBZLP4xboBHZFBQ3DNrI56ztCUJsjBpvLqAZ+whNc8bpAT7lwma
OFynyr6b8f65+LYyOEnk67cTiYpp+Q0jxmYexLGeJFH5PjEp3Sm4b4ME5Wz1Vq0ha2SxczhmUwqa
ma0/3f1Af4HuaK8w3caZmXw0M6lJp6bCDNapyxZpJHutXBc0kHCaNphsKyUitrC3SpYZb8Tp8VCs
eYrxhUdY2/AsSixrBTKIwL2Z+5TP80sT32aISbwqBzdRKZ7EtHT3Dj+9a12DJmmUZdlOwLV/0XSn
z4ORZG8ABeWXZkYcTQjlU1AmjBgRuefyLFK94eHJ1zFwl8g8W3qZhiuoSJJy++hxGWd2g2vKbi9G
gdz2Sy1CsSy8YBgeAi4kuXMzxfrNI1jui7XEPjW4bA/yPBxjZNFwMpxG8aes1H1QuMtT4+r9qUu0
DsJfy8wAlI3bbilDP+g6x1tiz5pQOdrqYdWhpamA97zYqRaKPSX1O8TIc5HC9pW9FlW7BNZaRo+q
OZe2n7TGq4pBO9+IG9u1hz+Lw1E7EFWzfACZcT9sfe55k6xCEkndJDUkO2OZ3w3YkFao8Ie7SpsQ
IRqnMjSkMV3aSWcb0+j0fJ9xXzhhERf9vRNThKjaMIRJbLoPKXuS+0kY3BXAEM6CfJQj8ZktxLxu
PjCpK54bc6a3yFgtZMZrbXTtdmMQVQQ8MNF8dU7IsM8kyMS2Ydqvr8tWh9611Z1cfYm5dhnqmxq7
BiTzuP/AVQqP0cL04aK+fGckZhC+WKeMAO0y3jmLNu8LVO3GKxWKssFJNeh5unY3JuBwKZ7KQON6
OrBfnOxm/jB3IOxqCsUxk9tliIxjSv+IlS2nRSrm3D2YLWcZE/l4vyCA3Sl44HTop2v9UWaZeh/3
kXYg9Fjb56rWnyPD1K+mmbbfeVlN6amrlxFrgtWLXW+01ks2FP270DT9c2rTbtObMYu0Tr+8likj
3OMAFF7bFEunQgRO6/HM4Y5yIgQXc4orYebzeIeCrCTbDrQfnwffbbsxccz/jEtHwtwgSyx9DW8O
hNdbdnfuTk/wiIugK2e33CnkbSLzFOPDmtiOBj+U+zcRI7GMlgmYNRu0fSsqJYyI/j4whZreDTvK
N7XCHm6vpjM6gVA2UY9dMSIM7gtWAsPzVnPbkHFYFVi1Hv2ezcgNyZiQP9XqICILCLyobKOzGatM
0/25G4fNYoziSxhjuTP6fDiLcoyprevK+KhSUw9Lxqx32mSVbGm1rX4pEWp2qq0rp2QY5wtdQU1y
l0DtTlq3v+KfBJ3hLErzMhClw1O+OMqulYq1HbQYdFc8AgSatNLw4S9nV/be4iGUQHR4rCCo1Ejp
DIih1VRV7c1qPw5eL1tGY0VtVK8cf6wvc4XtCytfWz+qkTAIFKwesV5okGn1GpiDVGiZG8fwuect
iLOpsLyYDEkUrYVxxMJ3/xi5ongw0WMvkOvUMFtX895w05S5Qx4fKADlgZFcEvLpZc8sAiBNaqb+
sIgMiOicF8sDh1+3pw51kSe17Hsd+toT+Cz8gdkju05rrj0orBs9gLaW33FZiGPD5sJXNtxUb3Ne
zce+JOS2QqLcOGJxPCS96Jukis/YbvuwUUfq3mJggEcZEfZJF6GuF8bt5R22KovFjOCY77fyRjBq
uTK1FIq81Gp9Q49M35am5XIj0MYv7OK6jj87PbP8KJ2eCE6e70ivZf84N/G9tBCCdsRw6QHI9nyj
8BLh2mB6v83sqQ/crMgvrWLFJ6hn2QPIzgIV3hIpc8N5PI5Jrz1KUsEjPymAvzca+r1MHfkki2K6
5Kp189/W6PGgjN0HS5/RbMp4DZM5K5xdqyLgwo+pOTgJ1P7RLMfej1qptKGyEsp0XNws8irO/5XN
87oLygzZK5gy9BcNmLwMCODqdxx2iUrbphbkeEbKeC7Aebk+NKZYZddLt58tpoXPWEuiC32BPvpN
orxGSj+BqSyVHWLftDOiBDT6uDbpIUWO5OKo3PlldqfsNcGYsAck3J5z8itOWmubFwfwVu3nMLDD
2IojBVBjjK2wzDqZebUlsw8OVat70IeokMFkpe5W1bmMA/JyS+OzBJIa5GrFgLQkHLdf9Q5BbCTK
yS/yelKDtq9A9jYj0GfGDVvTWKMna8Ifde0VNjS0cZLdk0E4gLtJKN9Snw2wtNyO9WLy32iGbsWP
fI35t43uH0BDKEdsDfzpgIe7MTfuKl91TuF4Q6ncf2kYcq6aYqG6VLyepD7YUynp6/jiLz3BeWdS
NMGqwj31AWAOHhurtldxufo4qZv9jGXzaDEl45PWTIMRv5jOSmsmfm93cL0b3XKL3RplUXakWJ2z
yScyw47i/e0DyxUv4oUNmJLRQdPTkEiQNSBX2YOJz41pR+WDZsjqOWrqPAnsNnFLuHkGOzhJlba5
55Jp8E2tNahUGO3S7vUBoYB5ZYbEPNoRzatR2Aa/vJ0ogpbEWhQffNs4gANilUtPi+h5Khc54dOx
zGlrqXM5HeImiyvvhsxVPir0mV2rM9LmHh6/8fEI+71MmQ54iVsrlH2FNFNuvHjofX5OQmwZQdhf
zaI6akhIboa8oFf5utV0vO5rmwwigPSsX1fGQqgoWaIunlXHIuyFgP1tZhZw7Y6hUKk4pe4ZKzSL
CEfRfbZE1lNXVDhMEkxNhqnNgT0Ny6Fw2DIW7s37UaEe+g5HGNW+6MyEjw7LPY0lEWF5rGpb1bFy
hkxJWhaI2tG4UdOYPQX28PDZlNM7H5izaYfWOBS3haMG7/XntPQstRlIZpfInkS0o9yd1bAQY/OO
etr/oPOW7zK2zEdTNVrQtfiqjox08MZlHad2rZhr0A4xBTomcTO/5HKefzdidncVogzaOKEXn1Jd
KfY7PU62baerZxaguqBDpONSdmJ3m/Jgf7jEXjb+6CoiSKN6+GBvLbsmWLoeeZSTS5dn6rs+Vo5X
GfN81iNzuWrGbMEYmJY2AExFLwIA9NFROsXn5rB+51BvNyKtGu7eSn1aq3XY8P7PvmGl+klQ3v6I
/qYs2Y5avAKAH3iomFrzo0VdhT3qHCB7jV9KJhlGd0nPlBmJwO4zJspRVVc7TDMNLF6AjUqX9kfh
JL+ZQUWnhfgHDUS9E7+xpCMS3Cypk/u9zAAiqKlt/qrNO5HtlJL4AN0EN8LwtPWSySr4Q2j1EY3A
PbQ6lLlNMU4UL4lTpbiEzDg+sv+xfk9OsjCF1NhVQVJ/7CB3nQp86N/moBTvglEj6dyybkdAzVy/
GhOaY8sjsqGIluGoKO49L6D7UNV5dG0G0fkDBd5mXjRQ9u2CfE04d+7i+YjpvglmsJ/ctE7vatCN
v2B9ooCuUcX8J+ohidKfCH9iycz4T3/9DQ4X/1R3/zljhA7H3/8rLO5f//Z/Pf3/BaEzGaL+H3hR
8Kv/9ZefssctdKPo/f2v519fv6q//I+H/x3+T8hz//gX+++//1W7/Vf/BaIz/oZjlnhgtFxDoE39
F4gO9f5vpmHYlm0z6XDNW0rTP0F0uv43XROq7biqobmOLjAE/xNEx7/SVBaeMDIYFg5i9/+KQ/en
22I2DKE/eqaz2akbZnhHexSEtl+yynieDWw7Ejn+LoJUOEWvw7hhKak8Za7x/i8/pX8+J38pkRIq
BKHu7381bo7mP46ob1/3D3ZqNRFdr3cVpcuyWQesb4/qVF3K+FlLnJ0KHu5qIrpFOVI7Altnzzu7
OsBsGsRD0+9yfoGaO76FN5lp04C7jDxNv7Ku080/JpwdJfjWyd4huMLjPQ4CiNT8+e+/d925bb38
2Tf/R5s2kRRFitnnmCE8qz+p+ZnLD8DCOB78tHw3501Tf5Xab5L2xi/N2iVxsE53N+eHO1/c5W5y
8fnlF+VdfvJ3CO9c9rtVP2n66dwrh6Z4tLPnjMzOttjoBpmP3hT7ZYeh5lB9NL8zsQRYO5N9tUNk
OJcfHWR4T2zwy23a7bKLQjPAUhiiNwZroHjmafWkF4dxiG3JR3ILsrC8Kt6n7RVeF0ZMRU5MTha/
F2EVvZqu8G0d/O6TPl0wmabNPtLerfqS58/lfCjYUzOeGRd5kxpO+SsBg17WDZ6DPLOYQT743XhV
KajjzWgES3746CyvOmSMaeSV2UrzoLAa2u2sBVAL/9uYnbqJoku/uEFG6Ce/wuBqvTaoP5FvW7u8
feIL4mjtWy3QOkAj0SZtD6I5TcVF9C9Necg4VM2dVu/wPGhiN4+U1lfnlu68Vce9MX5b1RIwwBsA
rVcbJMpswbpKB8HQHZsPt1yxU0VYfybB8MxmgpnBLT+b59zcgGYQYU7m90M3YWH36nCu/f5FEWcL
10e/IJ1dXUy3WB8OVULXg4Y9Y4J+nywCjiZv/CW+1K/BoI/1SwQrDLik08FZtQJ+Nx4Y7WG2/Sjq
4dr71lcVXZ1PkeTvJegm6XXWXoEQ/CjfZp3NYFd7pZj21PjSRXDXKD4a8EIlU4KGHgXqAx+7cpZD
oFXHIov8Rf6ybiRSv93mZsDPKcGTFSiml1qeYSP47Qz7WJaB8bLyf24ItxdTh8lKycvAmMzILpZ1
6N0XiM3NRt9Ad98bYX7In92dfjA37sbcqCHk5chXxTb7LOV/s3mk/dkWz+14+IODZbY0gulQv4/K
Y34XHZoDM6ercTHPxqG8zJfyUJ61u+K/2eb/0ziV21f7w3ZbOreGUDO+WnkaXhiy3M2P1UfyGG/N
ML20l+J9ecS+enYu1f/jV/xjFq2OdLhOiUO80VU9MBZ8WffNNrlmZ+vkXDFFX9STtWPr/2I8/ftD
S2P54c9PrT9m1I75NGg0BcPRuDYNRQ37Hx7Nu/bqXuRh3luH/ImsgGT0ipfloO2bnRWum2zHK3Ag
MvvAP9vA6N53h/Lkfhmb8dTe9dd6I4/lHSMZM9/k3S6Jzj27t7hhZYA7PA4aDeLoRsdNo4cxiR+l
L1UvW6jG/KYIwZeT3VDlno7txxs+oRBP93IOcp1WwmswWaR+GmohqzC2P6r+6VJt7m3C2zPmUXuz
9823+qRvsfM186kf79UWmjyK6da0dlp3iC/udIy6U87uMb1Q4y2/lzJQ+GO/EES7/J4Lf0WgrTzr
t1X5ZAIV2+JePQMGp0R3fjUPzcU9PnVbg9IcQz0YBkazZ7DRlTdiwn3DWrrc4XSJNgVrJOgOfMk9
X+DKEBGScZgStxjU5lakAQwHwVFCgEy/G+INIZtNcRiaH5fTt6p/u29Z95XX773xope/Y3Xf2jsn
3c1f+nk6Ku+Zgkcp0Cixt4V1qOMdrUX7o36mZ2Mvf5OkKPKg/Yo/13cIkmMKqMUrPsmaun8BghVX
xzn7oMWKi4DSntk9f4HCQ/cT5TtGxvxFzbyPH8tve/DWL3lBatrFu+bFaO5dcbtHDJ8Pyd11x+VI
KTy9Wg9QUe7zffJkvA1h5sFp5JXMz9Vu8Fteoj74bn09sDZZEF//g7Iz23Ed267sv/i5eMFmc5ME
7HogJapXSBGK9oWI7rDve369hxLXLqcNFKqAfElkniYkcu+15ppzLIjghquNHI++03kkMQaeFagi
nL2xC3t+lfnpptiaJ0zWrvAWX7+Os0vbtDbcep2eSya9XnUc/Ml3HtQ/0eUQruiBvXjFF+Wyl9xN
PGuXvdVr56F/kRkPn8sU3nDFejxx6e2sNRxz197zI1Y7x428mTlBvOLmxgrySkNyDj/adNM519Dg
TH5peQ/CWxHh9M5KF3cGC1HVX+dQP1bvzTsPQc0/6VokgGNXTbu1HU+seTzNNWMH0wv/qH5RrOPn
7CDJQd0nGOjmN7MJvehBA0hTPpuMkwjD46YrvH50tUd1frIz37iqF3vkKn00bd94VHfKtflMzua1
ftOu84N9VNac0GvjqK9rD07xqnOT1eLe8MRvy0flzfLN4/3DVLzIC/Yf3Y50B7+i9ooVbBA/PYHH
ct81T/r9TfrdBmvitvbfJ+97Wts+UtVPQkfz3n3Gl+wcPPVvQ+ORyMEKJi/pHuf7/XdD1tizMs8L
VoQSsNV8pnec5yoBrlWvdPasjGvtCyhNsULVwyYuD7RarF4Xay5+pvaCzk1HlnzkuZu4g+N1Iajm
XMd1fGaeB9428YPvrHxTHYaxBxuoFpWiB7zPYze79Nun6iSD1TBDwXHzlbIpj7yJyyanlVpXESGE
o7lWzuE1Vl7KD8vvjkPswqJgODz+GWuvcnYzD75+UoZNa/gqEwiDDtPX7bXZeumHWIdbsTf8hGqJ
JUev2quxRQ1gCOfazBl3mt+fl11/rs9yn78oh+UyXodv+sGp2bZowMy6TbY04TXx9Zopl5t8s86c
lfaIoCwqJ1kQbWobKXGH7ZakWzysYudo05zX7tiv2umKj7BpD0t30eFJYsHUW7RZnJMrfbkE85k1
8stm0tbjtK9ei6f0EB6YqKT7snrRtffK+nLSD6m8Wm/hkr63qrWt8aLHagRZ221v4fyHABhDnuQ5
Y8Vud2uL7Av5a91BNmF+yTIp/h7b5IQJgQI1wvICSW5m3OCOmRv9KG/Dbbg4r0NW5R6Zvo9Sb4+W
46N4r5QUN3Ds8MXjLv/Nf+1361G/qJf5IV8mt6feYy3Cd/cZvnePwzV8w0acsTJVlcNaZ1XAxLwN
80iJF6uut1nnBfFHmG1MunLMbX2FG5k45LNg7pnuAL7FlFDNY4Gzqnuyf7sfZGaqZlI06XDsz92D
eJdPFDn9/CYUubM6BNtJ3zGxdWfOiMly5884fhiGTTjsHOyToS8ey58kOCDGs/+werJf1OErbX/I
Ailv+Uv3Jq4qT9xg4lvCpZXtpe05X3q/MlDh+Hx4xcvcqyKvGl6QLYLCj+ni4eFNVJ9VgDlhOlaU
wmiVJ6f9weptprgdVtWIWcyrjV30XGXDuqzZlPMqVtbJHFdI2SQX8MFyw+DBkM5jrvlFcDC6S62h
FD30yobOqDlQPSONy6PYpg/1U+CDIohekP56JE5s30B5Zg9UDiO2rqLUWzMyqBKPFUAh1NrhAB6j
yNejWE/DM+a1ZRN76ju3Gz9acCR3cQ2+w58I4RzF46UqLnP+Lu8SB2Sc2VOwTgnfJMdoragymVyp
JBY01+CAMNz8N6fJAHKsPS7O1ewOVutxzvGdJn8GQp4X/dhd0d/1ahs1n4ZxyIJjLr4c4QY0gOau
tff0dlrzHDcMk3MSE+M27bxsuq+oTADIlytTOxjJYcq+NOiiUud6ljkRHi9KX/KpJS/3Ewc3rk2L
AgbP8cP8wtl4tfCq89YrB6M/m/05vYp1/Jh+mg/Vm1F+ZG9D5Zav8VP5YDwHS+hq3UuCoW8HtfNR
+7hwJq07r3qOMTCtK9Zxm1GGN4XXDNvV+u6QCj1CA8xKhbO1AfeXBCALRszaa58Uh1DDjzoMnrqb
ufU2yzq9EBHN5u38FZZX/cmEC8PaiYj2ZCxu/VPE79a59qt2Um/1BVtURYpoJoTKFnWP5nK6jt8G
0SvW/MBoQC7KdgtZPK/3eSDT73INxrb3xKt1s/32QuI+2ZTBCpF37tz0qfvAcxWrvqJvnLuSdWuq
A64RB2Ml5u5V2m6Tbb6qv8jGZc8AEe1D/1Rcs1+FQfKJJzxE4qMOQ0H9iv8kx+k9Stlg78rn6Ji+
BmfiRYrhTiYz7C1pseWnfnWoyRgGVffCRte3teVmmKS5vlFJffWRr9lWPV31/lc823VSBulwuM9O
XObbcLiNrbSTq/ImPfEc2fiY3PSXEYzTY63DhnxSEHODfUO71GIGnVbYGip/RDePwKKSbFHVcVPB
RRXKu1Z/9lm2Hvv8lIl5TTvtaG9j06yn8s9f5ff/lzB2ir+bsi3/dP96/2X/qZ/9XU373+fPIS7+
lP/9//nbL0GB++effBek/vYv6780qGv/28yPvy3G+r9+e8S7+//5//of/6lk3eYKieu77Ivu/ruF
WOz+LnIhGv1fpDEMeWUWf/6PX/IfupjzD8fQddXU/1P9Gn/b7t/+xbb+YQlDoyHTNR0FTCKz/FMX
MxG/BHNb/M+WwzCKkP4/ZTGh/cO0kXdtFDU6OZNtGf/xk/9Ntvw/MuZ/lad0vIF/65Ys/nRW1hgC
75jJ30L/75hJTPzMmlQrP0WClTihJToeyqnR88wj89aOpxaRODaY99b52L9MOkh3DPBpVHIa41io
npPSGdVfGWm2/SArOcwE/ObxS6+13PpMHRYMbtMkF/IzJTahuWVt4BZNwnZZ9i1OmP6SJSY569TB
LdkyeeUF6bJgo9aJOkbMUHAou1XVaNplTqG0eKmxyNabBiW+Za1J8smsx/zWwpMbL7LTixxHrsge
B6I46s6Kliwm5Zi2147c+QtTrkTZz46ZlK9iSYw8XOEdabfkiUyRrFMlp+QjKWkZGjHONo9PWtiY
WylT0fkB7mvatmySE/3J1Cfh04K7nGzF2NX2DxklmxGPNkzemBk9Z+HQDxz10ZivA8yOmMeLoitO
bZb39CyDWRqN243qnG6XEf30kEeauqybpMy7N8y8unUO2RMb7fTGLNttyNy1/UGjrHAsKUnOgdOP
2Ue4VN3gpoykH7TSoOIiR2rh+bKwceWqaVaeblfztwR7senNdtowmxkLb0l0cYONYNU+gSNlBVOX
KDBuD9uzQ7OKufimu6UlCUZCV6kZhMpvHFfcZlkhcOpBWDA7ht5E9d14GXUS8DK2TZuHoqkdf2mT
5Rx2PShqnISOcZTY94fYm+5TxHUF5Psuq82y53iOmUsE5EubofHLYuHMnlr+ptfckFWwF92QDau0
1pWtNcEcYDMnNRdPHs07u2O6m25NqajXcwGM4CnP7fTuB7FianI5zmVzMe0qLM+dyeCYh6UbKtK3
kUH+gBY2zBdKrNZux+6c2bmWvtaGKEzPBpncrWwhdXtrRzJy1G0getsmXB2kYjc6yTSbdD4pnpJh
ZA2fryUw0P17CM5aDc7cjZzvdndcmKCKd40nwXgdK5XSgSB43qM1TT3BGdKFjMvWxZDqxrMYe5Ui
ly3ecuUEFsWsORRBvgsnZYwulpYzXmVg2SiEXIac4IBbYL37EEZkR+5STWP/BNyWy3mGcN+uHebF
IRgoocQeUZHJ2sJzJ2hUTOi468kkiOF2ahHHmA7bavTI09+dGbjuFO2tsXuov0GPKbX2NH5yXLNZ
Wzl85TAgk5NqNcuUr5UptOd8RbC9ivaSAIUiKb4SwfRUmBj1rVVYVMlSelnat8JYCTlxFLhR2Zpk
BAaVsZc7jWk8/xLFKM2vziIUxxlRmikBXrwySQgkgghOx7i/rMyXyl4MjAbK7NgpzXQqA+sE+NpS
bC9zAjzYVS6yrtvDBcZYjj/QwgqFgD7l5pNcYnvaTPPYGB8Vrqhmazhtx+RMbQ15C3KtphXROrmQ
kyf2/zxUVmG6TmG0OHSrIOo8e+mCR1Iu1AJCD0S+jW11uVNt2StycHS2EeINNGNaSUOxnEtYzsAC
xsSufsKJOkwFlQSjp42U3OurRBFeWyysqi0DIW65UuCuxEuTUFTHqjkRKW1j401iDeNgNOOm3vQs
FrLeRkcCXU4HVdDHBNX8JmPsShsCwGp9q0uMwCvsdhBB8V+INxY6ZISDMUyJNHKAm6Z5f2wnMqGz
0abLcTT5UpukpvcpMBeYkPIGEBiu0FSFKLkWYyGKh/KtDsPlbDAHcYncOgczE4TUnRK7abyk6oPI
Y7ZXR0gLXgwjSHo9sRw3qqqSSGCsvGPn697JLCDoxBpenBKChLEdR2n/qDm7bt2SX4u7nx2mwmmL
vRw1dIWKKKitVcwCF8em6cyH8MWerZByLWPwEMw4suNpSa+jNua/qR0sb4F2j+nkppgrHzj1ZO76
pZnCdcBDbDy0tV5VnogmrNHzPKo2fUODow1WB/G8VH1LpyC/K111eNKJPMxPukLZJLWQPE1Xz9Vu
LpLacXkJ1PnE2sI0yFhGPNjdzh7bCAm6CjBJBoralw9Yh/unUnPw1pVjC3NFMY3H2agjjM1Aqfso
bdAliiovNnOJU3etKqy/w7p+S1N8mzRx1k0NO9zRaYB5hNUMYTG5mKbMEYeB0j6HRIeRGuo46V7n
ekxfQhNH+JqfQfXYUBxbXhiK6lRX2vyeF3O9G620fghVm3MhxMNP9id6nIhS7bO4D49YSzl/xFAe
alE0wZMQg3KAOcEbKRU+kNAkRuWBe8yAtmos6GmVhGYvLczlgDtXeVfTAnWsF84l0Hq5b7POPrH0
ed43KesiojaDJqPxTNqdFeRuTo7rYLfqwk/Qts+sbZ9c2czKyV6UyNNHUz9I0T212KF5yPR0AEJn
a4xcWrgN0HiRoPpG5VkOG3fU8/hHKtUW0zWp3DZMr43VJk/pmKjbskpQNwwFOa7HjkcdH9hv4Iyz
d6Jkck1mgmenLeN9MFfhu7q0dBn9Mp5JoM+HYBwqL1fGbCcyLpDRCuO9bWHEiA3tPnZjT8pKtTJc
/XNMjtuOB+tRLksvvFrWmIiwWwJH6ZkBWaykdVMxJZ+CaBJerrIG7pM3GOfiiq01QaY6T2q5JA/q
VBGQmAz7MCZLve0LeNk5kIfnGEKoFxAS8FMrcc5yJIGo9rr2GSQxhwERA3xnUsUCMqTOmx4CSeJO
186WnqS7OqV6wlpgrJzScM5BHdmfoZx/0yxDVwo664oBVGCji/tDleuMJCzVuTbAdx6DmD6bkDQy
FvgR42EwyhxTxR2xUmSXOhZYSig16fwC3GQUU26lDcUei7KzHdKoOHAYKyvAGZCGSFD7+CxhIwXR
fEg0E2xEktf2wSmjeDtZg3VrtTD3UrWVx0nk1hU+ef6qp0Gxd3gsOS6RwYlmXUShVWtYM4sv8U6+
hriP7h9oiCsafcVTde1WYryfJ0EnnSwGEzd2Gp9YNUIQpF+gULHl1qgFAcrhm2Xi6iaURuBbWZJs
Ww2Nom56zU3V8LsbuuRmN0QSYq7VbZInLMeZZn3dVgYvWVTvsy5Wj+A3/d4x8su8jPGutei0yL6c
LQP3WK0wkVpgKWzA7ZdH0bOrgw/wruVieokvPBMGw8LYAEiHk0galzJJm7Pog/BXED36MMq+fLQI
Va/Zc47JQ5I9A9xe0ZZzW+D8Vmwr8fIyyn+KRWteapExHjSFw4evXoqeF3mDe/LJ1mPFKzhpVl0h
iEQt0VYN6Kix4BVAlkbLywsn/zCWe6CtVIJ+BNojkkto4wJ2p05014qa8GgE0jxgXpl9LuuQkeXS
rNkXhD9RiaLBRiVqnIORRcuucMaSFl8+U/cml66NwXMOfRZtjSm4DwFrMR/yqtfXejeUJzEvS+wm
PLEg5zAbuEE9GOeuA+U0TOBbw9IqvHCM/ihkMzaLoXHvhOOM2TEhM+yZg6J89vgKDkHGkrjGKC3U
bJhCPvcr0qxMy++IkIcnbLLjWd3UzzzWttdMtqQixRdQzBoY9y5i4YHVMgaeLP3cyqRdLxOCekeO
4kTIWeJhdboN3s/wFws1KbfUSYgb6kwLDbqWDdkfvn6JA1aarBwIo4z/GvWRT1jAPrRYzl+HdsTR
TAzUL7HrnSbeuWbS0cUK0e4UFvH4ToiWD50SWUaFdrJqO0a6QFf6wVV0aX6EQx34UPD7wyw4Y6Zh
0N/tTB92altwd0h41aFuFX+iTj2niZh9ycWCcTHrVpHVzAR+8fLYMIEPBNMeOizLjxUp+K3IUuvu
sLbfZNQ+F1Ft+3bQO5jQMgToxVaDVa0Ux5LSaxcaRearqlNsSgf9SirkfaLFjjbAlIYnTdRvfQob
YtGp7Pu2SXwoFBw4f6EjiobN9tFkuPRazWMYAvkx66jBDQCfhBR1e67r3OZDgpyxahy2J47Ym3c6
y23XeugM+7ZiNtUF+fTWj91H7UTERtNY7iP8uLzkxXvHpguqwkXdOFnJ8MQ2xmVcGZOlrjoDolMi
B/vY4Tg9sM/isRtgmoDCChDGUx5iPdGfUseubkV8t+lXIiV5H3wU8H82YQyGR0hqG0WzVzXhCvQr
2/B72X7ygM1bHHnLWs6ifJzLyoKTwWfdYAX1JxmQhnFytMuhyE9kGVginjaNp0zVk7BMxHNDzHuz
y1HPmnv/mwvxJzMYBC7aFPksW2zJwyA/5UMLkRcr+6M1IVxTDwOQ4AAjQG8mhyLLlG2XGMuWbQgI
P3MF18bQ85FJeh6cx7EYGNDnSeDbi9nvNbLnDJ4WqBBwf6Xl9laTeWYXfqrWVJ3sakx3RQsXjnVr
9RNd/p207fz1WI85rRHDpSmarwZo9GtY2spTVxpisyiOA/0XJnMYGH8xnbAKEBR8bglsfTr9WF3j
kj6RDvW+UH3JS8+eTeW9U/LUT6BquC3YjKfKwso8EfEj6Tp/k3UIR/TUdEBKAO4As+huUmPVCR9W
o6YPWVOidjrh9JgtlbXlcE12S5QXzzS7Aws6Z/USBLV5SAXbXVDYcwhaMtnPJUVI1hvIAmqebzDT
92csqiXi6/Qq6AteQbxEH7aepcSQNIuUUsLolisGf26b7cn9iGtZ9rcS177WpMIFXA9Riv1dnykx
2T3XTL/V1Eq8xz1DtCx2qodwKKeXipfltRoMh5ajoapjQ0B/oDh4qUtNg4nVZsRCOHYb+uhPGVEQ
2DAZwkypT0Dghk05y/AgF4BChUqjXdhRujcsUBhzbl7zKRGMgLrUn3J99sMA50drlPKNDmU6TcSe
S6Rso9l0nMP7SrXnE1jP28J2Nm8BI+uD71O9eALj4nTRYZKKOEI/C3d9WqF2lL29CsDir6rQCKD+
aedBa4N1ZC3PcCBqqKGhzimFnBA33QMH9vi7NBIHuBZWd+KkYe8IiUJTF07mCmFqO2vqLiLrtY0F
kuAlhtmx1sDieRUhYYyYXYuln9BWkBflrXTkFYMsactCD3csFQBu3LS2Z9hGznxCd5CqA+3kaE2N
lZi+XlHV/tJYVs1kNTEZ7o/scWV1TiPJbod1w9ayLNuwIIKQl3l/ZSteY039rNUg3IZ2zKIevglX
Z2nalhhXs10s6IHAm+xtH03Fjvu8P5QsvrouDuyBgLjooVYWek/NaCg0InPPD1/sc7Kqrgk3iMJT
v5lVa6wdtd/HWmq5ban2NwdfNIOEWLkRT8wfVXUi9ZhiKTDDWnyM6bx4RZXVK9iDygGAc2shKct4
W5PfeWizYNg0gNebRYsOgULAQjNxU+u0u7+pZYAW0kp87xKBcA+vYezIxQ0FzJEoXCNaOv7Eu3gQ
SztSbfbiTbeX6jNbamZhNkojcXrZbuZE1pemqZji0gbBs7HS+/SNhTtbmFy41hE+v1RrMZlmKOa6
MAtJeQP3X7JfIscD0Qx7lSIadFWZrNRZOqARx2KfqW3/Cr298gzqkAvEHW3DxoxmA5kgeOFKDhi3
yvQzMYgKBst45xBYKrV8mRxUe9K2gxpgDgOL4hLUKBhz9xggqIBpGM0iO0YgMQ5ilOoGNUvDJ0Hc
bNSSE3NceHCdDHA9kUUt9JjtLipO4l9TpmrsxQR0t+0yiVXdh+9oKaEPRWS4I+Ywn1adk1/iKb4v
jYh67DUteDVpmJ8NUayjPTqxz25xemgoZPZac3hv46Qu3uZEm09q1adbvVEVb0jq7mKCkDjNc8Gb
ikncWwoC7KKKQC0G5vBB1hKfNrQ7pkqdPT9M1qK/Ah4Y/UKPypuIaRPdRs0IE1jMDEAgmQ/1bMwb
LhAsUzj8AH8ZesBa2JysaMsktbCV6bFN7J/A0pdjPsGb0SNkmXu4vd9YeWj7cTYzWrPvWDba+5Mk
0baaHWfwlSIf1zKEWYOeM9YEAIPCXieGolzRTNHBdDleCSfHT9GA5oPqbG7UTiznjkVNsZfksEzA
TS1s8AnV6wjF4aDopEWjfpmOcD3IQFjGBEEBi1nlDILyJwSZ1BXchg7kR0/St/tTNTheLolkE7SR
H0QGu1WbgO1h0yFor6A2uPl0g1mKLLSU/nQIVqjzcKztbnzWAMnct50Yiu4Gdh/gII+Cq4THuL4n
ajGyOHeZMwVPzJ1kKPYP+J20umu7aBMIOnKnBr2IVmOA6jr3Zd94hmqoK9b8mgTHubqQ4ad629oT
JiBe32xtJ6zZ1EPa2kXPux2s1JDmCACrTi5n8WdraL9kDjCPMrTXPpW2i25yTgUTJvZNPUct7axg
+dBGzlN2qDXsgCrZKuySzUQVzfr6bBVMpkqlkDMMDev5cwwz/dyP1Jv6LKgoFXt6sns1w1+/ZL+l
QupAjTXBX8PSPvDJKve3ZrgKWTnHgZdYo3FvtI0tI/MF+gijuUgYD2ptDUzUp3AnpYI83mPt/tVU
TO8pXNQNoN/GJ4DQuEXZEmcrLZ9tHeT/B3NyDQn6UAb6Ry4DdhrEFB1DqBavLdlMN2770mM1kQ0N
ZzmmuIlJ8rBEqquMnzRJRmAN6q8d90clYVUYqtG33fTnmC8cwI3VaJfFqASGQA28ZTouPlEGFbvT
kq5QnfV9KpfGlzyPrNMhb5LMvfQCPoy4t1/ExIE+cbnCoayuIND2VXy/KDLlqleMISleb/C+VgXe
2zBU3tuSfGtG0OudBRU/YZSmiBW2RgWSVD7m5/xh1irGwoJPnDKiJs1loEnMRvcEVJdxtlNixx+D
FFeUkoS+Una0vDKlr4Id8afLtOx1SeKtbnJoSgNZPAJbsBvyCNtrGce0/QXsHmyq2udcc1zQmJtE
LJenSaBHGLLBZEWmm0QDdaDaqsoOmsE1HqDwsJnF5klW3xpoey91BKyvUaW8C+aRJxuUjgaKzIVc
S3UMTTM4sSpCrmtNPKKhP9fMeskOKs/mbJrnwK4Z7FfLivcpXjnxZF8UWIWlVKczsg0ZU0EvOvXD
KbXa7LsTHIi9VU1rK0FRMMOCNijo410V0pHqs8Lat2kc1h2puMc7duGDGBGFle5QuZVlu4MV234Y
g443OtB1Wm0ztHZGWzwR6ZYHGLLtTm1YfCdo9rbBUrIJLp91n5GJc5Ghho3JygNXi1KLzLszrqiw
2keVyALj+WR8LAUvJYsBIEqKsHsJEswftELZ65jeD1mRjqmXayPqmplrBp6OMIWqp/AS17rebtWZ
LNtUBeMmqdiF6fbhELpxJD5sDYG1nLFAjF2G2EAg7atFErhKGISrMecB7h1ktBKYzyUU+bJpwzk5
2YE53kLNUTa9akicskaMijZLA7hA/dd5Hm1D6H4Xwhj9Ou+qZpvQHt8YRJWbCsFu3xlWDAkDNB0D
NHOXE8w+sb77OMo23Ew2irQol5w5cx4cm2xc9v1AMVnwY/0uYHrvG1pd1v1ZYKqsGLCYFjrrCery
4wROhE+vlz787OAZ5zdKbVJj9Zkj3C7a0ow3C3MoJinFdA6s1+zoJQbehIFEL+gOUudGIMzTkJkz
AFA4XKxwXpIZ57SmelTIEtdbUklqO6VxdYY1rECDptPnhX3OUlMP11WMhTos23erM8orFwlwxMnO
AP5yq4DqQ0VShwmZu+2ti2rYHA7EEAo3CFm4WBTVqWhwogdqfxZ6+hSYZXAx20A7IEgEEK3LLt+m
aRmf0XUjzyLBeOsqsptNZi0cYgAi1uTBoQv2qOuuURBRBJrZB1n+UMZOd+YHoT5qtYBaG3i0xwYF
1M18zkpu/blk+08voBBm5WmoKnOL34gOnjnVieh4cXE6W3zqkYLiieQxPSYiXtyhsyFdFOOwVfrA
OjJ1yakAe1C+qRN9KXP/CTYu7VzdiJoXhKkk9BxDRg8ArYaVqbfDvqq4Cl2nMpnJEY1jJxS0Yfom
ZwXD1lg15MPcDPHXzbQxuTYB6V6CiIHc2rV+JbE4ftd5MZ5nYlKoZ82bo9OMuKpZk3Hq2y8iyOOO
9m5GjKRIspzsWkvmvpVZnnSTan9JLRxXvcRcT7PKti99iUZMZ/xBiDdNkzfxGnTqghW7yHWsQosR
VNWVoXL+mEBVk1cnFcaNxl6KY5GX8nVOrID9ODWk6NJruTYhY8eTGXu6vnTdd971KCqKPjKDsc3E
GvzFcjrzraj7gpns3Ih6m8RZRYMlGq1dAxXQv0niOwxpOz0YLoL4aOVGgf4I3FcH7JtbY+hPpQaE
ejIHnLdObHaqyyhjTMga9IhJo248tl2dschN6crnsuGGR6ksoZBOc3FhElf45STDvcIYLNyBvYo7
7DbgP1ZzdCcZCiW/551H/r3owTlz98jN/Yt+7bsQe+mi2HvUsf7KkYm+oNk48pRcr3Hs1NkTC9yi
b8t0rkO1WF8zw6G1HrEoqCnsS8OD5GpFzGq5llnHY5xLY+QlCOajBqmOWbgGCgrGR9H6S8CwowK2
2h9N1hH+lmA4r+pg8tYPdGzjTgGPe23SULyxUMBQibRXyRX2boZnaBox2srMjuz1Ajj7LEY2uu1V
BCbnlgq7QdWJOBs+DcCIQD36ACyLcIoFwlzCWIHzl/aVhU58iD0KWsTVLdLqTApOQZECi/Bk1Ysp
wWuxpOI5ctpG2WWdCKPvThE9TZrC02OW+UyLgodFH0KRbKXgc10MfXgY5pBEckBpttWGtnifubx8
mYKdmXOIeRuzLEimFGMfQ46O4wHlVBlusVRMnw9MPwCHa/CHjWh+mf4jRg70+5FoNs7o0/fVW1up
zbNJq7CburH/ouRNPfDo9ykzxEExpt1K526g6U4bv2W6tykXWJNFLZZTGSfCa3QBzWIw5j8gWsyn
XHca3cNWIJ9t0xLXlKL6W5WLuC3jaL+qdVCuHSW2pDumTHKDQkTHXpf5vmJe/V2aAIbnpCCUIntj
3Mw1o1pG72buMmCrj1J1bFSvGuXXtZGaT8CHjJ+hrfPtUDOcSsf2VdwRt9IAIV7WcARbsDu3bqoI
6GbV9AfVU4Uhey+vRl1/L8vpM6za8hBLTcOmaXY4He3hMgcROg+rJ9ovTmjVS9nkipWiQxJuRrlX
g8FmaTev7DhQ9eY8RR5bsMrrPMNLA9dWnuoQRq2rkBRc5ZgsVlLDtqBTGZxi3spdbmmv2RTpH+DY
tS+w52RklDK6TcMsz06Df61ymKXURSBXg5gBiS1JerNSdtAym3mi7NYxw2cWkd0q4CuOF/tEGJIp
Vj/M9gGUhr3l6beeMBmpzxJj6tUue/lawtsfIQIb0KsVQsUueAJ7DWIHplNiqWdcMwYxqHJ4JR+c
3sImmk6qzq4mbA/lyZDGMyeSfgO5H+37nPksZjZ6Vj2tLWaGRgHTMnF0hjLdiGEDeXqRZkm2qt+r
o2U9KVkPNmlYHoNa/ZnmcCTaGiM6aKit+0Jdelo002G8GLNQoGRj14JEAagjLHCFIMTVTN1cVVMP
LbLoKrUte9uqMtqlmanScRu19BcOL2/i0H1Jx2DxO6v8BhbDkcHhCKhhkDpAMK2E+YtUM1sGnNvp
36k7k+W4lWTb/sq1O8cx9M00eyaSPSWKmsAoiULf9/j6u6A6dR+Jk0hY0eyZvTepAU8pAQQiHBHu
29duaEtgazMuujC6yVPEALruZVeiq7C8XIXNvtsqOvUXz7supFzeklj6USiuzjY0SKV1ZBbd2q1A
c9Y9vQFprJUHlpd8oFStreNxEx8xEW9reTAfehNKhZeV966q03ql1PVXL4r83xgdSyai1KYAzt7J
11WWpz+6fFAeW0IAcj5LesIEqvmNToHuYSs1DrEAR4cS3wNIztzORKc7CTLLzHLlB1eW7gKj1r7g
xrzlqyCy/VOgqjgWcke0jaacozjkHvw95IHsllJUvhE09CeKAPPDaQf5IQh6unOi7mcfeq+NoZB0
i2RwHkMUPumARmk5K/M78paQG7KCzYVTSifXHCj6qpnu2FbXoSLO1VTZjVlYgA+UWH2+n7SUJybS
QKOkGtxRC4C+jfBBVdiBKKmHzUrwzfQ8UC1IRKqvEC/IPKuh9sTUQI6Yq6G1MnX9ELpEjLzJuaVm
ME41+jGSfpq8M3Eu2aJ+sbYibdXFqokVPLRynJu3Mqdy7BUs5S6PgZBVZbHpFbF9ZdYLm4Ed2mOQ
NuG2slCceC3/1vSc9qClbD+kulJfO2oGB10BRE0BSAIVSsn80RVC75FSUfukkaO/8ksHwX3VsEPI
QzpeNDVFSYkEUX5OKSUcgsj6JpaOfjTgctgFHdMrjNe9N7If5GO9WAiBGXssf4TPreb9SoHJwe/x
Af6czEZ19ngsXKUSa/Y0MBi39McP5QkVjr5DT9iHuxJIBihwP4AEQZsas4xyVTnkj8wW56WqUoGH
qzzltqj1inSeivOILiiezsknqg/WIBtXUu4Oq1BQ9YOgD8E6U4LqpOt+7X+Nq947Yq1Of41ZaPsQ
xPMWoBz9YlVVXENK0Jw9ZKmy3/g5jrnH0Ag91WdD3dJnH4QqLZYUTDEba2RRgNaVo9wAMKAjA9eN
4RTJAUpnSeiKZlcNuuK/BCLZbLoFhc5v95g+SdVv+Le0/DkS6qZV20d5cK83rlzRJ5hrT0aKKm+j
ekMNVafhUCN+VVvTMe+BFbrKSQDxzkmd4i58OCsWcV0gbWX1NHzCUBKeWsXXzOsajEJiq7HiNBtF
iOhXKEIvrn5UvawKt2jJIveeUm7bAu9T1eon/eBNiAzMF4T42yDkDl0VkgkNFWU3eXkxWTVFAlPr
1cpEKfztCa3gbCn6UoeNwuGgsYM91lo+xKseXOwKvEC80YUSVJsMiVI0UV77JJcfyccMaKGRFtpR
kfQ3Imv+4JkllJjeia18U0moZzorc7dSHhs7p0b13viitalhAj5WiH8TvSWniA5Hk0IYJ5bym1xS
8d0A7faqCfgnkDyTdWx2g757I0PR/xqyVjpWtFu/NpJSGcc2pin+Lu05bO0SoQnUY5fmzLm+pL0e
aruwzqAkbQ2UUZRsnAoxJ14B4j7W2v637nFc6lTVIVz3cQGNUMV4BzYLFgsE+RyxYq2QM8GnJh1h
PpSfwEElyFOAyfS/FVEergR2IyBcKv6/lgUraA/4dfywWx3CL6weZavbm8YfzKaBNySMHtlN3RVn
WWjSWpQUza0aAQvaRGUDjpamft1C5N1gIKk9+0UJ4hB1gpaFv1CCeqTYqILqYJUEocXZlTQtWs7i
lv1iwC5Ri2Ta2KoO1tZWzXsh/FFVcVkfOEuCx8AZpKofVDkTsbgAHqqh4Ec14lIAgGGPRm4LaC3d
924XPRuFXJqbKqu7cmMYTntDgrsF3GokcUb3jlJUa91xv1NWaF6SdDCC0boDnQEsH13qN5LhUHbe
goGO3WdCZRQ+lyVHMVFUywiMel+Aj+cQmR7aBlszNtmCUSHaiOAmcgJRFLfaNviyNrdBGxXhE4oi
BQJKkDmNcPffoy75/4I4+zZ7Sx6r4u2tun7N/n+QaJt4R85LtK/K6LX8r7vX4vXnW1SmH5Ta47/8
t1Jb/otihCVbosTuU5H5L/9SakuS9Be5eM2kgmBoI8Lgf5XakvGXhGgaKwhTkTRVHq2y/5ZqS9pf
eEiLimWolqRqmmj+J1LtiVBbgJOAJaql65PmXcHh+wIYpxwJZTdBGK9lJz6GYzk/VdmuATJShG+h
QduwVq/kQiGLKLsbX3EPkqPXq1ahVb9z1kL2NwQDzf558bjGePwDD8AdaWMD7jtzw06r5LQ1+vIY
ZOKRAw1y2pS9BqUPmtlol6mhGoK+Qx0Kb//E8dpk/1CKJHLqX3kgf81NghNo2qPUSK+qQdudhHRl
Y5SytvZjAx5tEj1xHDd2UdXTfcFOfI39z4NsuOmDpCKNQg13jGr/RVWG4zCkT0Mc3AA2+Noj/FrJ
XdEekqh0D1RPMRI304pOVW4QSsIb4N0rN043weDeiWn65InRUx5T442puXkoEVb4qn1TWoqCuET9
bAvxqwRKf59E4mOPzyJdUPxPXem3w1Bu3k3Kv9X579X4yrlu8HFAx4F+N6BAPnWhyrvmaEGlw2je
RDzJM7seTBQLyXyGsgpbAvxvJMwsMnCnwUuaGFepS31Z7dxNU5b7VGvlPefxQ+zqbwWZnLj5Xhuc
3HHLqQJNoHBI/5eZtPEVTiPhhoN0sLYCudnC0gXwPDQ0wahdtB5y8PSRqj8ZEn1pjdHc57lxdflR
5RmbQW1sR3j3qHpXYbYnoNvoHVrjIs8uEvYRhXLNIB+qJgEppKJJgBRkPDsK87c32hfVj4JtM7jV
SqvyA5ArqrruI/Fyr1nyz9qsnP0AxgeGfERbk0y6nqrzvde7d7ULx2Hh1mdcJ7Tx7b27dRiEMMIF
MT8WVIHZePJlPfqivLFMsEiKvOdT/2AWO3bSsLat6KXRxa86SQxkHpsQ8GZGrhsdNNMXwVe0aZm0
q9iSTpZSYlqTPrhd+3j5Vs/iBcYJNfGhBBnmacDti2Nd0y7kU6EgQwsedNM3NbKvzv1ZaEwfM32K
lOARAn6zdjxXPKgNoNw0OyGOpxJXGMfL9zP30icQFj1goWsaJ04TZW4NuEyrWVnd0osZsSRTXMn4
tBPWSuJZeuCKBciMPjvlpC3Kita/XB+qjdbI1roxEvJoIkWOQpX20FzobfAQkkVy/EgDQ7wC2nzr
uJVdl1BU3QgHBI0mO+inL2IUPiJ0PaSB8XZ5LD723fxvONfGh3g3i7CUKLo+TXFHSMj3uG8WmdYw
oPueXrrIMBZCinQO4TKOyQQwQYW79GOs1o5SShUXdYdOP74KgL2R0a5LKXCz7KZW6TSkp/Hyk8nj
b597D5MvlYNGJOmiJD+21sDRzLQp1ZBVhvaxKlv9N0xlSqpQwL/g6UnTR3AIdG3X0cixEYqqYmKw
7+mQ+tM1J34LcgxZyqL5YaUtsczsi7VmmPHSvc68himgQtd6gT2qmR2rtnnJRtanjBKH71Q9rEwV
GjMeVHvdtb5Qwdl52tCtEQk/FzLtu2N7DLtJd9uLtOngEOq47g0ngE1sOZsWOmHo6Xbb+T9zX35o
+wxlkyWLG6BY2zIWF8zO5XFynxnsKe1iMMu8pe6aH3GFgK6uIqNLALLQyCAiBNBgKuYU7WM1pJTK
eTujJZ7Sea0Jt3h+Xvds++Eu3Qu0jg5y/dCmog1j7CeB9gBIEBciNxcX1qcyd6uTmJ+gNe1jx8qP
QUm6Xahxpxlo1loNCEYgWICjdbE1ItNdj800uLG5UviQ6pl4q0muDlTCHFZGg/aClPLKimXQNg6t
zrTGKNsqLMtDJONU0gZfFUf6QlLsuyXRid2GEOBL/1UsJY+dCC3GmAmn7Nd724yNmrZb9WmUo12e
/GdBUyw4dfJ1cCiwmKkqZUcsy2iK9W3g7cdYt94o/h/ShN7b4huvC18TZacWlS0m+i6JEmFhwesz
i0+dhPzErIpaZmYeSd2QNBr6eN3EbHowKvHuMrYUFnXKjZTE0loQ2x+hov7ED6pa+7WR8rlC+qWr
tNqYvbuJYDvCJ/kFvjuno1UCkFpSM1JjkLrrrEC07nWclLMBIXAWgiNy1wYtS0pW2HGEqAbXqJWa
eCOF2dS2lkk7WFLLJxP54N4S3EPkyK+YnlEBAHu/zgH5sAFkN0Xi6MtgRlRuUXrwUaKVPhcf0kJu
d3gnftcckBe5RjmuRwSjpMINybkvYWQ8e0r40hDEwYSkp9hVDhkKpq7Vi13uqQtEL3kmoqqTjxhN
Qq2pNzKJ1Y4NbenmT2Wj5pusQclfKyL5bg+EkYLemL68itbfNpG3OkFxw5c43JlsRdZVqL5aXsb2
PFNjCgKut3VoVipazEGK0Xnx8mT8EwTOBYdxJb77yDQpKrZGqZujo3o3RUPa/kaho11VIrssXKjx
tXbUWkPedIa0LdgXmBIAGAssn8WGoQRJ0MUKHTnD7yApbkOA7G50TY/VPs+wojPzA3Z06xYH59JQ
DwXyjkh1eVbn6ED+ikJ9U+R0oaTfHdM6xAhsIOIWD6Fu2Agk9nqDZZcjbQX5PtJPxF7M3E5x86uT
SQ3rSAS9aHt5HGbf2eRj6wzEOa9tiqNGS+i+qn06a5LQIF9T+FeSWQD5MP2xr5t0TwrqgJkpboTB
ogdCG159oQCUQQPGykcwvS2RuGww40CJKMMYUFRPPZQ9tjgLNzve1LmXNvlkC/S2iLBdq2MQU8iG
WwqLGpsHuowSz2GvbN66Ud6CjB+7RpTaWJPiBDdj0UswluzoHItH3yjPvzP9oH5sYxP26KAW15hF
yWtz5L8mA+Iy1myw1cuF/Yw+F90nX/0eObxPMT89lppYbQYVR4ewCskUlyCuGwvppIL/6LZQAsAA
atrCZ0hMyk0aUDI3PwWD/2Dkzm1W9weNLsJ1prFnzqIAlBeGRVCRHBwVVRVZIFT0bRQZ0U7Hk2Ml
y4G+yoyYnvzQQDsg+S+15d5VaYzHlCvjDAN0/qDIubzKhUZeY+vm0t6HObgvktHOyBetCpw3NYdN
37hrdMooRYVdHnCAejEL785vpX2mRvE1q+gqd9wbU0i2iADQVRm1l21dBdthRUeqjyt3yDoad/Vi
0u2RKTxXYcWm2khdsju8JjmK2q3Rog7/3GxRJodwrKn1msNrdoQvzHjhAAAHoM347sVOt26qkKYI
uLJrI63fOlWmqC2AU5C6MttaFI+3qVKCy02hv5TaMRyU+yZQTgoGHZxOFO22k5uTmiSQgXDuuXzL
c6cSZXLMTdssUY0gi45haD5jJfodeR7wHbF1N6lMg6ulP8uy8RzL3i29ptU+SgsipS4kqyEhq5zL
/l0Zo2wK/IdP3tFkZ6IQcslJJ2Qycsm/JbsvEn6opT0iVB/Liu1XTSa9K0M73nqSiuQ1SFrojMIR
drpn7AkwGt1m5IyuXWfw98XYrLNwbzM71D/JgncxXG568oSVmB1dDx2qqNB0qCnoc5QIzjGbqO4K
sRfZVf22cjk2I9XGhUHXSG3GUkPrRKfeeji07YS2lsknYDmeMREXvjBz5wtF+/iFkTBQMLNaao6J
Gl7Jg7THE2ojCua1YUKAZ6mb9bDTaCaPJe9+YURm0iTK5Ascy7GIq23fHqlWUo8BERADHPZppvEc
9OequC8t3DpowA67Bom28wW/+r3s43qbWVA2UUzemV71GcYdO74/2913L4iXrrU5SrQjRY0vShAh
Sqpoj0/D7s4BuUcFnTwKZIO3WABCSJRQvPRR5dS/xhlV2yqVgKpAcn+mvorRdRG86qawwBeUxyE5
8y1R/vnhQ0wsdPWx9sCEkMNxv4Ng9H5LtDYdKZyXB9kFXUetk15jOJ9kw3BD/S5qoKZ8sgGUHMRD
YzbZjoyBf2R32dIciEWxIkUPWqNsBz14MQwOdJgZbvEjvb38jue+2CMr9v3OxYkEjcyfSS9K3nzR
sKHZlgEt4pVg0tYRv0hh9b11+UCovXqkBPRqEJ9py0GfoNXeTawL1+UITVJrQ9m5A/OdQZABd/lv
bsKu9vJdSmOQPTe8k2+engkDxSQ6ZmTajleWGFxLeReC/kt+KcjC2Zy6tyD94bwM+clUU0Q0fO4M
xOkrygQ0ryra02Dywcod6g9szup2I2Rytf9zf/9Rwv9pGVM8C2z5fxDGIovMiPlMPwJ0H/n8a/k+
x//n3/yd45d1KMWqJaqSQQWehPr/yfHrf5H6J+tvSSaW8SL7m79pLLIIwYXQaZqkEwn4/Jd/01j+
0iU0MOT+VVWVJTqr/pMU/7l8uolsfvIVapEuZbUWD6dOb6/UFihiFKuInOk2HqR2q6Eh3jmD+OPd
wNz9a5a+zzaf+66MV5scVM02cJHuWT0yIIBiSvKCFv2bKiZPgq69BlK9FB7PhaDxOpMvhIivguuw
LE4uvuPDFmdH6Z6UontDd211r4M9uU+xk7aRjxlfaQvh9JM3yD3w643NVZQm4kP3xxg+0uJo6bs1
Xny6cMebmnxC3ATXbH80bUzM4hWiAAhHvJqOSmbl68vDe+4jNV6ByfI+gKWFTi6XhOpJEpwDlcRT
MYAMwwbxJacTdfu5i0zDu9yHoAtiyI/gK5qMrEZ80DEcFppPXmAShlU8Dgxfy5uTEFnhL6TrHQKS
QABIbcb3VSOIC6N1Nt6PwzWJpIYbF7BasvZkZUb+Bae2dGdQLF27uG5swYQ0u4wwv84LXBkzPA5e
qYPUOxapBh1PxP2Ypn7vOXcqk3o3iJkH2kMx8ikL2b/FfldBGmWq4dFDsrK0DTmXCOCWxxDy4Q2j
T4gVr2pOQdQjLah0eaNlrvhURz06OnTJYDjpJY6/9XJmcsbgKIPYMFeCha/P3Jjpk320IxWDowlp
c6KYsDZN7y5Xyp+p2B+qGOIdKLw61+5a9dmUsz0VTYR4cLEDa6s1NRL1di1JnIZK9X5wKdElwd43
FoZmZsnrk0A21CVSEz7cpzy2qZtvaywqPjXhR7j8+zH3cGIQOKM1Jzf7mllQvanPBQ7CvaUVNRMY
9PHv7zZzWeMZudDxUpv+jmZ20bwOsn99jWfrpXOjMok5sui1uiwQEdTiq5pdK+1CCngm0vw5kL+7
ZbUp6edCEn/yTHUdGLcxNYuhJH2TJQujPnfnkzAjmZASZH8cdele5Ncb53T5dc6N9iS86HXdSyZ8
aBvlRrBV6/C6jLUr/Cv8hTufu8AkrMQWwl6v1v0TDKISvBIHJDXWi61a9XeXH2HmMzotgmuRX2a5
khl2LYpXCLNdxGIWDWHJcdDcKzTb8cJyn3nN0+KwmJpi0hSOiXTQ2uPMBRmhJu0NIMV4ufwoM695
WpOt09gXjUA27ayuD1GX7PM0/vG5n56sWzFXfYBIlWnHbl3v0DW9KQASFkZm7r4na1aATSVWGT/u
iDJRDEEWqWvx++U7n5lBU+OIiIQAbtaGYeOBceqr8IHmKdi0+cPnfl75GG+aNpIkwXcM2/WNh9Lv
d4qq3YuGufvcz8uTn+9chSYxTR8NyQ4ove1G6KKVpC5JFuaGfrKAZbENOyFzdTsfC8zhl7G76vKd
z2yGtcnKDfDGaJMh0W36QvFbK5yvptq+uCGWAJ782JeKielM8blFPK0CCk5fJW3maDYCMgP8lUYv
evaTFo2HACrTpgRUePmpZqLFtFpXDo2VKyEXStMYU1F/10CrWLmOc1XkEQiG0SH58pXGlXVmhwsf
8sOHrCyRRdQ0oNqBi/4WvT5oZAqaG5Ax8MEpAV6+zMwEmJa70BSErYlRol2hiVoh/UMWjeXp5358
srAtC95DgRGUHeMufRRTigo95ZeFX58bofGR3n03i5bMdO6Pt26+JtGrWl+72UvTLwTTuV+fLOwo
deQSABpxI71Pqms+c7uWclZddpvLgzMTmEbLnPe3b1n0mSQ9kSOhL/FAh9RbGAg1A+TqC9mjuUeY
LO4E3/g2di0mK6LHvTvutzg20UGfluI+d+SF9zA3hSYrHfaf0tDXadgVku2V7Bo4FeSvnxqkaXY8
aqBeqVlu2I1jmgcX4DZnD2vf0ez3uQtM9uByPHhAcF3DFgWsFtJ4xOEUHv2U8YJmZmZ0lMk6pv9F
GHC51G1RRggRieom1MGhXr77uR8f3/y7JWDIUtBD49FtSYae0xYZ7gFu8Ll96TQ1TB0hk3QYhXZR
UuP3hJcUHAVO3FK2alAhX36CmVUwzQX3iktXdwozVfSVL2S4Xxo3f5URDn7y9yfLuKd7wK0tU7f9
6uQgoAjAQov1cLh89zMr7B/p2STxU5oXdbv0r1L/Pq+q21jFuEbwdpcvMDc80yVc0eXscQilW9H/
SU+49S0O3eIxarJyYfXOXWGyepH2mCZZVt1WvdLdlAqp4JQmmo1XQIC8/BAzoyRPDto11bmgxLmV
RfyqlcKukIHuIUQYnGB7+Qoz62BU/L5fB0WXuT1cg+ykxXX1VXFNBWYV3eKXf10aR/vMt1ierGFX
qSqhVrXoNMD+glNcxZAfmyj6bsLIuhGrzsBkQIcCJAwRPeGiKVDFk4yyefLg2SzcxVmlEPkKebLY
S0c0JScp05PQlsE2ctsC9wqxvsI2Ms5hHQf45ESR6CMLoKNtRcWTPYMVo8LYR4Ks7rOw6m1PBWQT
1g4Yl2gwbFMeO/UHv3fufFmlQa9A8A/xwdn4nkPtQ3IN4ZQ1+eJHe2Zb+EdP+i5iJTRoFZZpFiel
K+gdAYDlIpnIUJCsmsQjQhp9i0MFLbsyJaFSiZdO72f11+PwjXPn3ZXDuHOtfCTGUEWB7NF863Ja
8hvnaJnWdYPHaegFR0G5xtVxVaTGdVd2qxI2vCDhSOzLd/rQ0HtOWf5zkenPa353PyRyfLOp/Ojk
NpTfKjXXriTkvTeBBQt1YeKOUe7cxJU/PrMCYUQMaVc8AQwyyxsLDQWNSVGEcEMsdOD/cAiwdUjR
JNOhIdK0LjTYamik4srOU699WidwexOrXws3dD7ayNZkDsdG0KQyBCMbU8odH/ONv324M1focK6c
FVfeBwsxRzofEsgjfnx0uG1OhFIRICGOLd+il/A4II+5A/T1U/mt4+fjriW6wn8sPNj5eS1bk9kl
Fayj1OVyVE5v3RvYVjk9Wmt31ax+BjeYuu0QV2ENusXGfOFkO/eE40t/N4ECK6BgmaY97vXqo+Y2
T32lPi08ztx7mkwciVaFjibx3sbX6EFfx1tA7atwnayUtYKZBH7DuB5dvtb5r4NsTT5xOtTctGhj
CKJte1tlxp2KjSkoh2wrtGL2qcVGZ8jHsbI4uNUDFvS2mYt3gYhdkY9ySoVz9ZmHQAn18fc9J8yb
Ks3CU6YCHeLE620UjabiwZGjLQChpXz+n2B/bkVPHgQKiNDgKJCcSKWG3wn2UDBA8gH10IFfDfJQ
byjQFKtSDxG3E092ZD9cGEVdcUqbPv7qaHl3TPo++92EHZ1LvSjQLKE6oWSCXG0gIkimRCnWMF3b
NPT2roLYYUdyKn1LAugLwPJp4vcsHEc/M3SU7T4OXSkUalPoZmcHtLxk+EZWwE7q4cpy04UZNjOZ
x06h9wulVIl6vWl1dlVcRWA4Y29ERjxevv3xNv/5QmQqhx9+HBqqUEad39uYQ1cvVZglLJIiVG5d
y9JPhDtMNh1JuwoUFMkRrcgLEef8Qyl/StrvVn/nAxplKx6eIutWCsOTl975Rr6Q1z2/JpU/BoTv
frw2YQr5agxJhn4ZoMZ9Ci4vVDcJ30m7EPpsQSZwPoThofFx8FyaPIc6gFjTFJW6To1omyn1Ulrx
rLaFL/4f/dK7p6hqzzLbIUlPmZUenKAFSEeSevitIbwrlFsLZxhc5Tzh6+WZMDdo45t6d7m6TIOc
vsn0pKMaFTF3UuVH3BXI795/7gKTb4xVZ4AY9YwLBEdPPFX+ycM/KGG1Xv79mW8m9r8fnyBp/a6q
Kik5ZbCmfgz9gKM3NTLArmICfNuTroogS56VVutPWYDNU2QCh049uYCUgL6sypoAxEURL3zh5kZU
/ng/uEpDV9bU5BQA1kAwdJul4s+w004IQJeO0Ge7HcZZMgndZpbnmlcX6aldY+i4y/fQg3bq1thJ
G+AUG0ybVu1VswfBeJ3shY27uTzYyhix/xk4lD+z9t10ofrnUI5lO19t+q22+wH+dY8J4jZdvzWr
59PpRlm/fnmEBrHFo2Qlrx5//aoXNkczsUOchNwiTyvFSoP0lLcB9q300MNzuUcNu7v8bDPLmobJ
DysBwIijiF0XnDCNyF5lX0p2VVqrC0FjDA5nBk6cBI0AGoMvQtU6ueJ16D5pBmaBAFOGn+znL9//
zLwTx7+/ezVRoYiSW3OFmpbldaIJGBrgOQym696U06X4NPcWJvGis8LEos2cINvE2wYiCOr9vWV+
LoSLk2DRYT6VyGyBT/Lgb2LhV4OY3/SBPAgL59G5QZoEC7F0ZbEcvxEoLzeV4W8SYLupcStYD5ff
wtwsmqx+japzAg8QF1dfuS+T9EpD6P65n56s+dazGqIWZZW20KuToIXbWnCWRHtz73WyRSs5ygWS
7gcn0cvehqZ8rtz4ygFusRCmz/++bE1XLyxQJREjrMtc6brz5bfAkY7opN4uj82frMY/15dsTVav
0RuJ61psyFGB48Ad7fwt8/OqvGluo81w+BmtxJ1EM/xrscJh+i3Z0wu4DtbONlorC494/tX/acZ+
vwAlOheEuOP4oSIxwkNln4jFwrQ9+9OioU5evVybGT4lVk6b1MnAFsbL1YWoevYIyC9P3jsAK8GT
4sE80g1EHl9vlatI1mzJsw7C0NPPHHpfkqFbWB1nlx+N69NZYKZdC+h4sGFscH66b+oO1CvOgnG5
sN04G2e5wmQe9JmkNEBGBpsmiq2Fl7CCGXISDnAzvX3aLoXBmRcyTZBrEYJPyoGDXYBRNTT8idzP
veqp8hpCn5cBcpTstO/WRoWcJ+6tl8urZO6uJ8FbapWoFyzYQaarPse+8Qyr6tflnz67vhn38ZLv
vz4lIKoEgj/8eyxoK4zajknuAJ5tl8qlc1eYhG4588BjghSy48ALbK+B+DhkWLQLdG0eLj/E3PhM
g7cpKGXqtIktFsFL5UU3YeZtPvfTkxWcBh36yt4QjmAHUQT/ThANf+6XJysYMqSlikpikQbMIFzb
JR6pl395ZsSnKfBKq7tiKEPrqMZZvYHMMxowQ/365WaxtzDkc9eYrFeRDkCsAWGAJ8A2NTGERoin
WLUw6jPxZpoDDwIvLkLZc46mCs3eX+nDt1T+igfdwtjP3f1kz1VygNC0QbSOcn9duzpihN9QcxeG
f2Y2TrPOJfrNpirkwQ68Jt9VjiRsPCvTFySyM7c+PYoPXkWnRpLkthf2eLr6cJGt+MY084Xt6BjS
//FBFo3padxLYgj9YuJQ98eYVYhzvAjlDfwkGwrDL7pDC7zr86Onhgsz6XyunCtOttiU/aQiNZXG
br7Vw7p4sZ7p5sYqST/hqIQn0I341H1/zO6pBw6Pl1fI+cwW15xMgLbMh4FyYGHjHyfRi52hhsta
M/kht4Pzpo0Af0336m9BIMSwOYtKe6RbK9xlECi2DXJJdMdlT+OP4Of575zdw21F6/9blAKgq+nv
qNdhW7T7kONeAGAlLJ4VPzDlXWTKNG64uJMUq7HR8JfgSnHyuWUzPQpF6TgzXExJ8ixpr1PAjOsi
kqPRuUm7CQW8ei8P38zynB6KQDNXFQ1wkl0BEGz8H0Jhu2BW+3Jhjs+soOmRqJICC/Akvw+tcgXH
asPBfGFxziwfcfz7u+8dEgjwpxI+P17i4QKiNzq9Ik6+t9Ru6UA6s5WZHob0KALtDTrbrnOofVLt
bGUsQNelV1+jD9u3hb+QzJx7FuXjs2RxIzSDZ7Z2Rlbwq2CiZm6qQWLLbNXDwslu5lVIk/GSYNnQ
1VeENtWjY9OqJylRni/PormfHv/+7lWEggwONmhye6xLsQl5ShPp1+Wfnpmg09xSCjeaPkRZsg3x
twVJMfzp48mlhJ/8+cl+w8QmRZJrR7Vhx9zKeXvXJcIvEauFlZj53z73CJONh2PS9imI7CczIsWY
JE+gq3juPe2kn1vF05xQOYDx9vGksPGj2OZQhZv2u+nGxLiljcifWXLmYzLN/XiV22gF9sA2Lqvq
FVYq/g4dnvsdX17rl0Yf5S1CffXUYyOy7sLC3EYY+JL/UFXfxttJZ1q4eH05QCt2Ytt1C2KTmZkn
Tt6fnhdqEoOitAXppFTdCkbUwpjOLcnJW8u6TNS42cbO0Tho8GQABytLfW4zs1qc7BhpNC0UX816
OzJfa93F9F2FA+u05jdlCLvt5Xl3/gn06YFf0hqxx2aktQs/arZ1UxnrUGrAL3vdwsf3/Ojr0yN/
qQMQrjWjtUuANyvVE2l0GLJPxXfaZj4GlYL23yYH7UiNCtflNK3I3eq5HjyEuB4YCxeZe4LJ7gGs
Gy4UuhrYfulvtLK/awAHXh7+md0QLLiPD+BHSaN7jo8fTZEOB1CfAHWbjIZ19izSXohacaOqpnY/
GLou7HNTGL6LuTJgXqKn5Ro4iHuwqGa9YoJj3SuNFTyoKn8D3C9/KjKBofl4h6pTeEI1HtVbi9lt
xiQrpbwVEKU6+QHnwaUy6vmSCoy9cfjffSBaLLpb2nM41nXugOVKDSIrK4997/w2wNfhiHvnsD81
tO6xM+slkd55AQ6XnXxWqXiKADRb8+hV+hZ9Pl6D6GxcTQ/W7QC3bohy7SAWNbaJg+Ydgro0V25R
L3xwz++/9WmF2h+d14PBwkLUqJ8hIfzyVTzVqki4GRxpY2XwpiGu3uAgt4TCmlvxk7CShI4sBLVo
Hn0AFVqno/j+VjjSQkSce4vTkitvkHH0NIOzHLAqT1u7QrktRHklO1+VfvSl7B87em7leOFAcT5M
6tMKLLkRv+B4ZxxVOd9KKAlFdRc4J/pFLi/Rud+fhBgJ9x4nEFvca7ObIUqucGFFsYh+J+wXkmEz
b8ScxBdJitJIVoLEtrJr/H42UvNqqcpC8Jq7/UmASQKMwjwrNo9S32Gcl2P8Ym1k9Uc69Auv/PwG
GB+Mj+s20CRy6UGY2JiSY6p2K6v+lRI+ps2ANOCTQzRZpD0EftUDKmwbya3uWCtH/YXV5CcfYBLh
zCJRNd+A+eS1uF4YWBp2YM/CtYNYPay/Xp5Gc6M02SqUHpzuDA8n0EcK0MkINW0Bci3G/5OjGo52
0qcK7KJuTha4hhE9+GMhIQP3bNJX6Fs48LrSqqSge/lZZiasMQazd5GatGoS4kCZ21hZ/FZztEcY
bxxaTek3n7uA+fECOcCY1sh7/RiFSQeRHMNCgrR3pwxgSy9fAkUZP/bP3ao+bamGc6OXYuAZx7j3
9KPSOACK80rc1HR8VKshlwpvDQAutU1c/vZtmDU7BxlWsDEANh2FQbVAQqfa1hzcAA+vJjlkMZxs
Nxno3q9R893khpjZimdk9PbXDdTQvjg2Q6FCA+mcU4z/3booa/VL68T1rWb+D2dX1hupzkR/ERK7
4RXoBehOZ89kXtBkFnazGMzy679DnvL5No0UjXSlmwfcXqpcrjp1jl0dZF53z31PosdJZWAIb5j1
qMW1CclXNGg2OXjNKGjBPYVVs9dK6YfJWw45Diu+pB2UVEYbzeBZN6QXtZtY54xo+byM1Bpde4Qy
Aijx03068ul1ImzwdLvNfEjrzEfTGkCzbUh5YEYk94nGfxsVJD/VMU0BYmzjuymfyre+sOOPbrYy
qFE3sfUvjfLpYGZddWhmuTlBobNwmwSaixQCNm5URwzSQ5W+SyeoXYxca9yhtue33J6rPXTf2p3Z
FMnZ6qD6YXaqBDKvvJHvIDQpIeECRTknVtX2WAwtfetN+59ZQeu0ziTThY+xw1nphgNH3R3qBa0V
Qs2auZacWB/mABZ8KlflG0Tq4rdOixMvsWLQbE7yJYG3daCnB36KeWA++lH/AnuuHItkKI9Go0DN
EALyDCXIF+Bg0ZlhoCA1ocriain5xUs5eS5nk5wtvShODWH0MQWhv2MOvbW31ax26nn+e/uMrtiZ
IVw9aDwiLMK7KNAW7lYFIqqQxn3ox3wj+bdyN4ht/pzIMxiI4FV1DXqRVYrW5LzLfo6tCo74Fvo0
35qG2OXPO+R0OM/aUGqkhySP7mPevhZptGHJK6tEhPsHvFZaKaNpMzQM8BuRewp+Xz5tMRMuX7nm
JYSbB1xn2aJnZgZtRu4rJX+Go/i4vS5rnxbuHWgKg2DcIEbQgEgN6Fx1i75h7cPCXWPUkFDKJLsO
k9F4NdPprld0//ZvXlts4XJJoc7NJ6gL4TWnOF1zYGjAM6ONp8bKx8WueSkp9FonfAo1TkFGluM9
rYGWp/retSX2xHdzrvRzNVfhrFPmJcnCPKQiro5ItkmxeP20iN3tJTSJJVpTM+BQgHYKM3nTpc5T
IJAJ0YBmI+Jd2V6x0b2BAOJoAKIXFvW7Wr303dvtvV377rItX651EECmTVnCAXItYRd0coGmTZ3L
ZOO4r0RAIjdylmoQd9WxuwOkp4FrdJXusUifwIYBuemNHOnKGOYytS9TiCESOUGPt4b6sDpA4NIq
gLgyWLfvlqiUWNN0p8h1uwXNXTuwgnOQKATu9MnQA6piy1tzr0B0rZm3uhDXZiM4CKWtVQiUob0x
6dIWZOZGs28UXKJ4nELyNi/snZqx7On27q/NRXAaMpX1Ium0KRztM+RRnFp+ADHfhukpy0++4kZF
hvo0qXv0G+Hrc1HoQTOQERJgKgk4KixulEF0YpwYDVUpfVGzuD9MDCz2ALhq/phAnur2FFce22I/
fmdkIPQrkjaMWJQ9QVzL2EXVEO2hLQRZTZP47Wj3e40CaVjV0OK9PeqKWf2nOV+WBq6BtzbsTQv3
6wWkyxurevXLiio+HKcp18B8BfBxQ/rqKZMAmISYSO9943fj64I7gHC0RtWejKEEZoQRfYX1vJV0
uXrW8GnBTEfULwFhN8dw0h8+hWjBsRxteMerQQ2+Ldgky6F71KnKGFrzucz/5Nqd3r5Devr2olw1
SXxdMEnorFXgiSnsMDH+TFrttPAyZZRDyghPhuQ7b0UMIphizDue2BC+CWcOxV1VcizrZNjlftIh
0JL8vT2TtXUSbvKCUQirp2hbIKiV2PbvHArMqv47JfLGLFYGEF+JHJIqU4aXTqgAFzjORuk2NTu1
ef1Hlq3vkXioRHgpTkPDdFCyjGEECQven2wo6c2QsL+9RivnVHwiDjw2dbUzxrDg3JUWLV302iTu
7Y9/lqf+4xMV9T/hd8JpHdf6GOqH6J+N9+G5OjOP7+x/7BmcV0/VRn31KhWdhYFES+6zBMpxGCjx
O9UZdvOJ7E0XjP/e6CgHco4uRlD+sfbNnh7KjUFXfJMYlTfqpDXAlGNyBS/2zEQ+RabGyzeXTjDy
AnlyWYoxowZ19b3mZXvoavvgVDm1DgomrrWxR2uzEMy9TCJDiwYcAIgRebX+wwaP+u0prLRcqkQw
cg4ScmtkwxgyW8vuclbb9wpF3wDUFiJ/7qEk746plu8TlevnojELzxojxVeSSX5C2ak/WG1nn3KU
P1ABaPQ3O68Hv5QjeqoyDrHhQWGuMiXaHeSJUw/NpXbn1CnptpJAnwCXa8dXcCCghUOqY8baGA71
rYfxR/RQ3pmBdaicxG3cBCQcF3LHHahkefk79Iyg+Buw59rdytt94iqv/ALxvTDLYNNG3+UYQuXJ
g3G6kvOj8KE56Fyed49+6nwUe3oZncPp/RdUmFwcDtn5db90my3Qe3CU79I9RE92W52BK/5CfGGY
ZT8A6cHGEDnohKuOzV8Uddg6McvJuDbd5U76EtyWeS9ZzMR0pSPbjZ7kGEeQoDmS+7dzCDxHt7OA
5c89UAzAAOSNG291lRf//mVYmfaTJOmwtcGd96DsdqSTsRgd/k27yR3cCf8yv/Mg8+UQB0K4Xu+A
GdxhjuIU6MIEq+yxC/rf9s/szvyN7K0xOYYLWvMNI72eyQMMTfBviR63o1rhF7Y4BdA6DKGR6xK3
3Q1Yk/QUH+qdiT4HCHzsoEO01Ri+ttlCENONUkPSscd2wLKquPbQ1WYqGx5uxfGIxF28160pWoyr
RzWDXAr+seF2Vm5lU/BoWdRDTCPHh/nv+JVgx5aDpHn9XXqMDj9BY+6Ajdrhbu+N/7Rg2algOOE1
cGYb8dln4/y1Yyw4PjCqowZl4RcYGBvcu7v8mKALNN51x+gUnYjbeO3OPst79Pvssh20M3bWTvO7
fe+Wb1uWqq0Zk+C9kF6mYLxFCDo8TLvhUF+igJ9mT4EXKXB6eAguvEfVV/36SJ1ftUvdJOjO1aUO
2AVSfa5xb3gbW7JcWlcWRHyWNA0fMyZhQQhUnuHA4keCK23p1+mO9TGHWf2UfqLakdyBJN+xPRZK
z81xa/hPQolrwwshVMspXg90ORGe7v6AGpiTepFrHZI/2X18NLgz3WkhbsCXaG9doGf5S9+XXrUH
+xJ2R9nxnepI3ta+rPSJqWLOc8zmwoK4MWIVKPVeuucazN5v5j15iREgndiF/mUfyv3tlV+LwMSU
hGTPdgSFBgTaF/JE76WP8oyGn920NwL1hF3eKCGuBWCi1hJu8KEASywOW1Cf6H1zNxyqA3nEgj6R
w4y+bcOVHfAuHAx/Otye24oDEbnJ7Mzi9tBiVwfotUJszVXiYsPfrjg+UUtpmpsqyWWsWg113o4d
rClxF+aW2z98La4Q1Y9k0lLZXC7Rdk8rB99WHwy/OcZ35VELmxdQrf8ujL1+YXt7133kZ92huMrp
OfmrvW/8hMUZXjMJwUWZFI9Itlx5fD+5KPn61iE+9ofCywM0rBxyl3mDN+Lw974FJ1Ufho2oefX4
C25JniHyWtsqAtvCkX7U98M5f1H96YKaTJC/F0H6xLfiibXTLzKb9RGPjLbSxtA8pEf+LJ+zJxMx
tPXDOlYXChnM7x1FkdjMUtGkpEWYU4wOjCzTPI1FG4flql4AnjYildkAtbXJSvDt5AQR9oPxA3IO
xziwTqkv7xu/9yG1dLE3PPXKwRcJzVjbUwWseWNoRxdivUuyHzVvt4/c6kSWMb9EWaPFrDoZZ4SO
D+Uj2uqif8W7/qK+N1AYdqBankD6fHAsQKX9rS67teksruPrkBx4MqnEkE07u1MaRnbpGeV3sl7Y
mOWy+/JxsJuhBq0jhyGZKLfRw7zJz7zi2URyM4baZxYnSPC0DGrSyUfZjRv1sOXGu2L2Yv9Wg7J5
vDTOhpwbTk9TOJ/fcvZSj791irVvt4z8ah4SayMY+cSmpE5UeYmo9UDdFWgKzjzpsQ7bHbSJ/OyY
7rMz8RvEPdHu9vlaWTSxpWseI0ytgUdjM+RtXkALs3EZrMSTYieXksxM0mLsBpI7TiRzN9YHt4s0
Dwp2W0a+si9iG5dsxhKEkbEvrTf/SH/Fd2qQHuleCaU7spPOlR/fJ4/tHQ2ijTfP2oUttneBg2yw
SAtLj36iHwWYMOXZeCsfqpfoPYYEpjvumv1kHqJQPcW/+6O2UV273qigqCIvGtHBkgGR5+VFC3BW
dBn3nTfsWl/zlgA5d1GO9pK7+l/ul379C+04jyroUpbIYctZrzgFsUMMPYaUmhX2k3XDj9baD4lx
Zirf8KCfn7liYprgFrQknkleY4LNrtlBSwxPdnYYzgzPxdb7+Zwg9C72xkd1yM+WB0gRXu14pjvt
32KXhXSH/+7s++K81Qy6NtslAPjipSwOOMYM8VaQVQF4rBog4Lao7NacbGQQ1+xOiCTmIdNQSIOP
bQlkrMdTkv+9bdBr+aPP3v8vP72oDJOSDEcUbM476QIe1BCtK769zy7j0fQg4XNWggmng56nY3kB
hAQu5fbYK6smdpwx1oHva8Amjh1gRfWv1IB+kr2xYmsfF54jeTdPZjvAUyH7ult0Uul8lAxjd/un
rwVYYq9ZOqhxVs347drF+NE+66/yuXhCRWjfvaZ/yOuUOMpGFLni5T9t/MsGxfpsJ3mOkYidejKk
P7oE4JDozRoetBSQ1tSZFb512y5XxxW7+gymvwxGSjUaVBmn4Yfq/lSczHv+ec4dPPDPH2mw/6ic
feo8Jh4yRRChd+2DiWSv7PxLkBDLnH/h60Phvt5e4ZUTL3KhQZwRSKkel1sha/8Ms9lpprLx6RU+
DfXTFr7MEhpiBfjk8O1qV/3TCnesHOhQTi/1E3m0f9I75jf7DAxSxsMY8J3hmmH2vRhWFRzFJFsJ
bRpsprHIZ7XAmg/zhk9cu2w+Z/tlVlEEjVNlhsuNXiZX3vXnNMgukR9BtwB5Sr6TDvJJ9SgehwX4
PB5vb9OamQkxCBTu5gw9LDAz+azrz2Xya7KPtz99vQ9EUT8n+mVCNZjeIOeJxeJ76cJPRpg+lC/W
aQyae+xPkF6I9y0sBIYSvEUN/TJi6Fi7Hj14lTU5Hbm/PQty3aLEPsXSHuRRW8x3zl4qcCIrieEt
FWPDmiFMvhFxXq+L4/eb/38BFVnN24ZglPGiXaag9m0HVE7Iv8mXdhf9vj2VFU8kdnWpJTRV7RF7
LSvRiXd3aoPUmwwUbZecoEe6kyfjWKblxsKtOIBPz/tl9xmuBrPMMJpRP9far0bb+O7aLITQoUSn
yqSoywsJWnnGdJdBMWYaDK9kT0XCXJODakzdOsKLXV/xp5/79WUS2oDqJY9GBAYFxACp31aNyxYS
TB0ZbshRGkrlqPoLScxT09z3ueHc3qoVsxQZgwZZQZNiAQ/XR/eReZdVr7H18/anlyN1bUqixVuS
AjYM7Evbzy91BB1CQoJpKB+YVGxs0crWiw1gkzYV9Vh1xLczoL87lbJHQ9G2DtbaG1lseM3nIipn
qSS+omld7JR6nxy40WuQg1FMXwJj6Z4UFMKkVVHfT5LeH4ADYG7GbOs4kr+NGnWuRqumBgiejxZU
F6184wJe8RZij2wb9XbVArzmV9IAdOm7PXPPnh9s6EVrabwRvKwcDrFR1swBPOalbfktH7RLMqvm
RctMwAOyast3rw2x/P3LuUf7Vt51vWL7YC9tfw1ZyqEPncYXdMnoG1fp2hDL4fkyhGLOrKoBZ/YL
ZESdaI7Pldz+iectzZPP6vyVg76odH0dILKANeAog/uaGvehqie2U8xdBmqEanKUIbX+pArUFCx9
tA52n0XPatVBsZFb2lGLqwbapG2NZnuaMcNXwVy8Y3rELrOkKW4n6Qn+V8n3MrgS9/GkIBeY1Oy1
VOXqWUkq+qSOZoKbOyuO6TzbD6qazx7TSb0rzLj11VjpvJS1854wG8rKGU13YD2UntWZZCcwQAFL
MvZg0QKlSzr6XLPT2ZnnBhUmOQ4YGg6Dhe7YL9NcfkMj/fjHVPPqg+Slarq9nED7QwXpq9/oFfN1
WdFeRwgNP5fT0O5K2TDqfWfKKM3FmUrcYkAGpaUDmMcaiN0SFdTYqDkN8j5HWx2I5rJcRcRhdYCY
l71yZrQ0nGbsSH2Y9RIlvDjuHZo0tlcBeK66Cnh/T8DfdQ+SPXWXuRyQ2x7l9sdtB3b94Chir1Rh
Fxk1ktbyY9n0ixYcanw8N5qyv/356yasiDyexWzGTZNbtm+P2mw5YzvMZ56bOZBwIHGiJohZvWqg
iX97uOu+UhGRK/WUsjLvmi6E5uDCDs8ziI/rGwmMlaUSgSvlUKDx3VAhJS49S+WdMj1DRvn2777+
aVXspi37KDJ7BlUK9HM2MCz91CVEc0YWf2ubP4X5vpovk6c6HVEY8kcpLd0CnCyQ3lXRKtFQ2fve
HISrkHQxSecilnzoBbsjbGZIT5my1ZS6dpCWAOaLg9Ns4BJSrbL8PuufcWygph6ZR1sjP6fakjzD
rJ5vT2PlCImttdQyoASY27Zv0uK+Bt6gKMaNm3wlhlfEzlouGVRXCt32qcZKH3q/3C26LumcAcLh
Fy1CN2pOiGdpzLFBIuK0tKiOSMTHGti/EZajrXBAPwGaUNKQW/AGt6d8PYhRRJJnWqkaZ6NEMGXl
MBUH3Wyh3maACHOjVre2psux/7J5rKuy3i6I7eddfV9BCluppo2gcu3Ty9+/fJoT1UiZMlp+BPzu
YYxr1Umiwtz4+trKCLeeSgZDjkkBuwT+x80gKOYMFkA5MrvEzWav3NochHdwHhc04qlN/JyZj7E1
HeVq2CpIrcxAbB3tKhDR9FIV+bh3rLMpK9arYTX8rlVr+ZHM8tbL7roHU8SOUa3qUiAgLOLX5rxv
lchRx/44dt8KsxWRtLdjmsRLUkp+g5vXnUqzeeampvmq1mXvID3bykiszWJZxS+nSY7UGSyfWC3o
9b5Rw3pO8zQgKf/3LUMT0b9aNJepNcuWj27sHRKXsxJ7YB3Kx41rZG2zBWNocz3LAJyNfFuHlONg
FLrbxhGQ5+3dXNYbg6ytkWATRI+SChqjkV9Npl8VCkVHAIXcYtPvvrdKgjlkeTTnqgFXn+dPWcxd
qgSsBGLB2HDDK1eJiASu5UHJ7Rb42VafLNfiDWoNlJ27bkyCSIPlFWSrL3xtQ4Q7seARSQc2goHE
eB3TGt2KqHo0pZMNG7mOlc0Q8cDVPOuFCm6lUImsXUURlatdcoEM99vtvVjJiCsinjY17aGLGwo+
pCqTjlzVq9eisstjxy37SDSSP+WtUuwhoT39m/SyuajKBHUAMqfI7gxdch/hxD/YaPZibhVR66QN
tIcwIGdOXSfDfWXaU+/G9hIwyPFQ2HsOLVy/qwdjC9FvwXj/+3RRRKSuBCoktFeC8yOPMsPtS+ZF
lB5breaOUjYPkFj6McSbshXXMVBQOxZciGSjgUVnSsirnkArIqLPeP/lg9frdedZCYeC4NR3NSBY
mQSUWJENo9NppHeHQdvyY5+qt9fmLBhpV7SxbukUbJNkQI86080Gqg0RXtSeHqUILSZLyz9s9Mg3
ztDI1U9jmPgRGjLMYU2tHdQ2xiOlQEJArhT01o60faZk5o6pSbmbd711N4xm+gsdJcXPQumKS9nU
3S8+lxPktivIhVhp+mME6ebONGqtdRumVCpeYRqCnblpQ2Ma6T3ANPU9OKLt1skg13uAtpkCLV06
vXKrm+9lm+WeaVRsJ8sVZ55t9ZrXTlL/kA0tGu7rWj3EMvgcJwB2MSwdj33LjANScw2aeyUGSx5U
T+6M0qON1r1MZVn0jpFN0wnsWCwAuf28HyQZgLSY5gfcag26YCeKxoBCf8DTpdtB6VNLXFbK0DiA
TnWiusMop5VXVgz5S5JzFsycDmHS1mXlmFQ1FIeOvP192/5WQgMi+MI+hyh8ynkXmuM8eQ1ksj2o
UVnf9B5CIS1GzTxKK96GbRn/hqxAkJk2dXIcg43M24r/E1WGba5adYynd9go7y08q1Keq+hXTLd6
XlZcuQhW1kadzbVpNiEt8AgAOGtv4iXtyikJMqK9g6j5+Vv7IIKQ2RzrDFrdlm/nKCkk8s++ijZc
7Noclr9/iTlKQ+sS2lVKSGNkNbqi8uKy9lOdX6YOj9jezvbfm8OySV8GAhdhwaUlLR6P6kumVS9l
0ni3P71yDYlg4XGgA7BxyOzCrSAnpBSKT+Vad4rW2Cr6rhwlUZ8SHWudUdi9EhZG+aC2g+SkvfzK
m/pBItav29O4NgaxTRFUJZEoh4KGpAVp82H2uUPBWxElhRerW7we1xZqGUHY7JmDBy4CW0FQgqAG
Kay6vcuNVN7TgmyBR66dp2UIYZvRIsRlBB5aQLs8TMkdElvqrO8SyXLarX6wtTGW6X05SlFsSgMy
X1rAk74CI8JyvxFa5I/TwrVUcb13OJfUb0Scy4yEK7Wb28roLPTQtnUV9H2/s7l5hqjWNx55y+eF
u7JQ6WjmsmoHVqs2bgQ6htMMUpEd9mo6TFVVHL53ugRfngOsWsedpgZ9M9t7rY+eJ0u6BwVTepJB
JnF7kLWdEVy6WZqqWYxMCwYAA52aJX4m6X/kjhz6oXkjWbu/Pc7aQRYiW7PoJyj0cC2I6/4vElpu
mWe/Bs42LHHl8yK0apJqaNwllRzWqA9ZyQRWkHO6RW147VLFhovwKiRX8x6cjAspFg/yKjlK8Xd4
E5ZPL9vyxTCawc4rQ8byy0n3LsXy5JJ8fo/YoHzD0y4DCNZt8aSJWM5ktPPboEp87EBIkpFvZDiX
jwtmDR6vyswMAB4UwMGG/NxQfV8g3rt9ZFaOpoiCmhKeoLxYVWGdlP1RnZCAGGeooyg50z0ttYu9
VaV6/o3QY5mLYNVZn8iQxDKsYLaHP0wF9DzLUwezeyfRvIWrXrkwRD1J8Kml4CoeAXVJKUgfUf5N
zCLk9vjb6MgGsnHttAoWzSzksxlnVZhU9p2S82eaKhuJvzUrE4y4sEBfWZHeDtLEdHLQe+QgyZuN
p9v7fZW2DFsgQpomVSlkqnA5lJL0pUFNJdBRPowt+Q+1ZdDqKgGZ+11kTx9TQXe3B13ZEVFZ0k7z
LG5bAuZo42NQIYtpEadF3Uj9VpvkMivBxNWiywt9ghuXZlA82xKPj0NeNc9mY/d3VsbbJzpLSiDX
mnZobBPMy3RW78ZKlV9lkBvc96O81QNx7WW7/BTBGQz21LK51ED/moyuobe71BwApBkcQ53PSvQX
r73vrargGEDLnKm0GhQwOs3UaXJzZ+I5FU3DW0TqLUbxta1bDOCL74yj2EgQ0CtB16cTYIySaV/w
0DMOhI2QrzCl7jvh6rJugm9IUPqwUpT9kDVBJ2GncA9E1u+qsSX9uWJXIrCJMcLURlaUAG/b1gFD
RvQHANDYjWlb/r69IyteQcQ3dVFXTX1PtQAgij+tlYa1vKXjcg0TsqyO4BWkNic9hBiigKGiDKby
wp1VGXW0/kK66EGpLLBC8b8az+9vT2XlXhCRTWapTRWLphnCBm/EZI7aj66Frihw+ivk7XtjLBb0
5WxBRlRSeqT9goFMXtQbbqYAmmr+SwcbLHH9/vYoK/suwpsGYlQyTUclyPTZl2JUfhHdvdnRvNU6
/XmCxLwO9kaENo0a1ADLwWhDZRxl9NXVQwoohkpfkigBAexEJR3JpL6voe4Dce8up8mlTxTtfgQL
Wu6Qqs13k9EYQTUlBVouqPFkm6YBCoQ5pz8J6XPo4EVF5pqTmRwpUJZhP9XxVn/zyqn9DxJHpVJp
8E4OMiU7gxnF0/J2w0WtfVo4tYMJ1RNT5mpgT2Z/SXMl27MkS79RwcK6iyAcC0qKg40Mbjgmtu53
PRnuLLWJNixgxfOJWDJoTNQtk8curMbyZE3lgARqfEY/xrOmNFsV1LUFWv7+xQQibpcD66wa6Ku+
u5sS3XRNlm3dEGtHX3Cp+TQqzBq1OuxV24+t6JlmagDlyZfblvVpQtcOvvB4ascslVQ+AqmhV/Kx
KcrEA0K62iuU/FPaGC3nea0AYtFXTpUVmp/QWj/qYyQd7LH5k+tgRovtPDvaJW8fDLvWnqsp4o+3
f931e9gQQRRyXuVGUrVg+6t5aJIYkLaoeS5H/cEC4WyWZ61HB0Sft0dbWWoRsWVXEukZmaqwYtqp
y8w/Q1kfK1JvPAJWDqOIumqmlEu1ocoBHsUgXnyd7FcTLH7AFHzz9y8DfzmICuBAJlFmLbBKXvwy
oRoCDE4HQr6h0OONMdYmsazdlzF42hc9HwYWlhLUF6sHWTkVRXYg/ZY1rVxasmBNMUuLVC3MMYin
6dibT8QibipbkKwsPcj8Hm5v9do0BKvq2UzB8R+jNafPFmZ8JcCsYscueEDaaeNuXDtP6v+vlZFq
szxEIwtnxu+Zxg6yTfe03OJ7WfE7svB+US3wN6RzPwVoAEMYnkOlp93dXp61TRB8PrXmJLGVheIq
zj2QFP02mYWeF4n/LSezcNHv/3J7oJV71xAp3SfJlEpI/lWh+rP7gabIAF0h/UEJI4SPH+az/mRe
4nv5hN6l41NxTl7Sj9sDX98bQ0SjsLmX+EQxrlQ+N3bj5lbrWelG4uv6zhgiHCVVyZgTMNKFcZ+9
54PxrkjfEfAhtiFCSnqbxBRNnRQtOvwym+mjBfjyhm2vrcny9y+2naeVnIGxpQ5Z1pe7RFH+FXO9
hwF+pwC9/HjBtrMWfKcQrRkCoysAFwZl8SPKP5NHwd71Fk/m5N7e3OvWbfyHJZ0D1ielbRMqTR7a
hXLKpjrguranibSRPFhbK8G25VIDiHICDXbbMlcvy1eUPZ+zTN0qwKzcy4YI8LNHmxRaTxFV6PxH
pGeBRP4ZQ7ZPo/muKcGDobaQ1uuDgSWNayaVMwJYRCTudHLtEm1w2hQkRkTb317SlSMtwl3iVC5H
kLfVYZwPQWtqh2j+jqoDToWIcFEK1mmVjQgHzYQXapT3ciztgEn7VsYTSJn/P9WxHg866+c+BPl6
5hJFQ7VyButPuXUUrjtLQyS2g3gpunBBihzG08XkJyRVAZ+L9kqSOLq0xQC9ct5EhEvc8sgqqrIO
J9r/obIdQlcBdaxiixxybX8F0wSfdITeXwlxeNbstaJFMXeL9WwlXWWIJHcVsuZzM7d92Gbmb/jF
sLSll1hD8brr813TTQ9a3D23VNlXZbulILO2YIKBGnHEdUhTlGDWq3ZEiU8TK4+mvhXMra2XcPlm
WVyWER50YU2NQ2cDZQARxO/IEi8WIVy/fNS0eZi6PpyyNzpBYo783pQkvp6EMERgS5znaQeNuSrM
6wEVOPRApB+46mXXtGflN9OBcpEHc3jRGm57EjCSGw7kavMQJiVCiLliZHMyt3XY5MAPtKAAvwOR
N7LHQF/Kyl7T57u0LoIKSYOuuijR93J5EEH+f/uf0GlR0KFuQmkEHxqoo+vGnSEfUyYAS89OnA0b
GOkVP/AfRA+xtCKBynrIRiK/xKSKPW5I2m9aMiOYsxjoTNqwjStu5XiL2Js5Qh5M60kdzkOo09Q1
486x2LyxWWtfF7xBoyKrNi1f78a3TAdvF7Jt9maIv3I9f2JrvsQZfV2XKujY6uV6Nn5JYPY+Gmlp
/rPVFKz24PDd2JC1WQguoFBlUx1L+J1BtXc0oo7Rpzuj2Oq7X3EBIideymvI6jUpDWeJ+XI37nNN
3agfrH1acAAQ/4O6faGVoY00E6fVOyfpBjRlxf5FZEeeKmj5KOAX+3Qw98NsebJqOniqgIpslh4a
TqTDONtQCiDWNwNLEeRhRCjOo5MFG16AI1ue+38szQqn59qWFPTKkRKprKMS9PPq2PRhBVmPuqn2
BTl3oxVE5nea7+G+RB5rLUtQ75wUCNqpj40dO5F9NI0txuGVPIcI8zDmyipBj1uCvfbnyEaHGL2r
65KbtS/AYR8sdcMiVs6VyDjdo22ItYWNcQywc7WFb5naRiLvs/j030QSKL3/389KYMyWO4rXg633
UEVU5My1E00LbVsBHUwFLmgnyth4Jg3RjobdgUS5AMSssdvukFkAgFcqMG4ZiyEnp5TqvyKLmNMP
JsCdqT49RWmsvduqoj1MtOhOPUSOgrwp6U7ViOw2ad7vqgEh/gB+Mrex8+IFSVi2kUdc2x/BkzAQ
32dIRvVhlBcT2G2SfWMwN9KHd8JMyBMrxEF2+nsBqymEFnzW0nKc5jJEZOm20Dsuu2OZVd7tQH7l
lhK5ra0G/ryMkh7ttYFKACBDoWbULS8uznWlbtxOK+dMJImbesnsJYpBOgbN432NHtRv/XqRnpp0
kLYaINEWSmiOlP8adg8oRuGoyNNt3axrv12IF2JAvLt5SIcws9E531jya8fm3fd+/uK+vtx86Vwq
9ahMiIR76McOY5Y5SjpShw1AgEa6fs5p+nx7qGvTsBRFNPWuklMKPuMuhPYm+ZMBwvxYFM1WB+na
1wVjr0vJBKVtN4alIf/QSLlTomzjgrp2ay8/XLC1Cp2/GtrWlXAq7YvG0/uYTPcmisG312Xt84J1
4enBSzq1bVgzxf0fZ9e2GynPbJ/IksFg8C3Q3enunE+TzA2a+WaGowFjDsZPv1f21Yh/SEu5izqS
AdvlKletWquqPoShI5FfOCf+5YY+3n3ltwc0xlV907Nz2tyW+r2DwB8N/iuL/z5/943h12aFTg2r
G6uHc+ANJFqW/gDpGgMNQYImScEvnD8ba7u2MVB5z2yxAATOabCv63BfeJe6Xbc+YGVbjFdoOrXY
lClTbjKEk7tTgs2xL6rwqvb6bv/5RP3rkMM6rKkSewZpvNkKCN63+SGrRrWbva5GgIzmUFt1uHGo
Sx2GW5/0sc/+MunedSrHqyBSj3CN/a5y1D3rDh26YqzpwZtKnXz+SVur8vH7X89pkWVA/WNAx4M3
3PC0u7Kh+/r50BsmsaZIbBmUGoHscM4lG9uryrH+sUNLzY1IZ3HBIWzN0tqoAc7MHLtgT4V0Tzxr
osyY/7QunyFRyy84h60pWpm20Tn2lhT0nPYLvfVr6l1lKuy+tgBrAkIBgvgJxYLx3EHTBNWySu8K
ll2iBd549zVCdh5myHzP43hG2vSkPP96zC9VEDeMYQ2NbWtV1rNCa4Bx0RsS9FdZA93U0d3PHoiR
nQsJ0Y0VXqNjywGt/lNf9+fQKX/TmhRH0poHkwoWQa2dXFjija3qrawNsP20CZoK+whyvU7Gm2hy
rEl8CO5d2Kn/CvVwdKwxsaxmaEZPIX2nuyIaq3uVPrkoe5YduL26IJ4bciFg3pqwlQsFHXlhm5oB
cDi8oVaA5v1b67/7mbgQ6299yMrkckDE0T7mU5BzuKBnK4lKxsG58rPwGgJkoLkW0xyHCDM/P0S2
NvDK+MqBtDWfRQ+ZvfLac3gUNNnD50NvLfrKq47WmxeFDhZkI8DhO956Jk9q8/6lwdeAWL+ZNWTD
cfhl8zXxikRQGQWBurCbNl79fxCxUKpjReM7ZxvYq6GF0KTL8qgMv8Y/5qxhsVC3kjgoICbuDW7s
LuppqPLDCAqMzydnY1HXoNg2Z+VC23E4D6l6H333cWrBvvn52BvH0hoTmzWD5awX6tyFBXSz3tFY
dRXkT41eYqL8Cw/Zmv+PD/vLawLEn0uobgznhQTPDZDikdOVTwM26oUDaWuGVlbse5qOED5czsUo
75iQh67zvxaHrTGwsgyXWmY9Gt4G+WrS8trN6wvA/623XhkrLRfoGfpwx3VJIgrWCN4Pu8+XdeNY
WzP9dVOedoFehnNRANeIuztUkTxbz1cKfDu70KvEhQNnY2nXINgwcLUosT3PkjdNPOYaeG0H6Z5u
opfk9LYe8XG0/r17fGtCO6XqXEE7oHDi2Y91cOki/s+EODzNGu+KxlLoyTN0gCJFCeHhJgl1PUPL
efyWGna1lN4fRlDKG6adM9ifAY5Vf8geP1+lzYd/LN9fn6ZJGWodEnifbszjJgVVT6RSisMpMG4b
lYtHE8ii1DuBmjD2B8TYE4OOQ6iKNtO98FP9+vmbbGzFNRdgajJRlAsabVP0uzTMuwb1xAXAzdbQ
H7//9Y0T6+iI1hMEC5xNIMPq6D16NC+pt22NvrL8tmnR2zh2w9kL3vzp1V1+fz4hW5tu5bc7bwGh
Q4dxOaRYQ4dembI74713nw+/ERas8a1Z5XFgQhH2LfzNBTJdocOzyco9dVXiiCoe9eHzB219x8pr
dyWfO6kMPS9ueD9K5kXIIpYRM+2lwuLGUbPGtzqVK+qcyQHcbTyMSU+7fQ/EReLXM9QXdJ997aRZ
0/aFzpRnfAb5TRmy7wbCxJTJ17y+sEu3vuLDP/69S0kP5zrCx+rUo3Hqp+Sp5QzaDUFRHoSTZV9z
hWuEa8troG8UDI2VtqcIykeSoEukPPm2ohcitQ2fvsZbUk5Bhmqxd2snj7OwBuL8hWlkutR/rfji
RWxN2RfYQX+wWAHU6SxIGNPqXQziUk/71hesrFpU0qv7UbOzt1Q/aFeeuHCPbmX2WRbsF5DJfMk4
1ox9E7RsvTwV7hk813+4bXtosiw3pFkudels8OU7a0SwrH1jrK7ZeSrV+Nvzmj4RTVXt0tRJD0ox
fZTKCxKRkfQ5BQcqqANq+gPsc8ErXAMqT0J8BTsCR/f/uIC/djivPLQf4cxBI27/MoAVB5LSl1iF
Nk6ZNX5Y5D1P/WliZ8D5/Kjw+3fbotzA+/bq85XaOOb/BxTKUYfT2YyXt1AYze30baHDn8/H3ths
a0SoXwW1ZLTzge197zq+6zI/YfQofXuq5QX/ujVBH8fOX5PvT5w2Uk7umWSPVRDGLpS1R3ZhcjbO
Lvrx0L8GpxCgXhx/wDbm4V0gq8esET+4oM+WlxfmaOv9V06ctENIWz9l5zYFU5DnyuIO0gM92odn
e+HU2vqKlc3nHCKswDV6UNpcAHJEZrWb4qEzcXGJRH/rI1Y+PRRePnqp4529TjmJ63buzVin2c4n
hfmak1qjQfNs8XUGgoyzylIYeRYFcxDz4Yujr5y5YCHUaQspz3lH1bmtS5tFZW2nZ7/l1SUM0r9n
ia6xoIVC/38uQu/sNrdGP9PhnYvvn1vav62YruGetjdg6nZyfQ78qokXJyQnFzpCF1It/7Zj+j94
T78gyhtxmuMgvy6y6XdL9etQ5m+d9n+1zqXq0b/3KV1jP6F4q3uH4UI48+bKQ+wZQWUXzCEjizPl
XYIVbz1lZdNhRYLCFf1yztryKTPl47JMt0wPD0tdXthNW49Y2TQC8cnXXCIGHR4pYtDO3FH+Wky/
P1/sreVY2XPogfKvRMH5DMfT75ZAqjSiH/rQA5PvhBfON83G8uXzh21t2pVpF8HIHcpgFJqDaWfp
0DKgTfqsZK0vFMS29u7qsp5RVkFjCumvevavchOAke1SP53AOb2u2eMqsQaZNrNf9lnF7NkBSioi
PupIqXJvmqa5Rpb7u49pjASowKIxhKbI5xO2sTprJGljB5ryCQw6+JT8IRTcHKCf5OTHMQyG701a
SpI4aJr68/nj/n3foWt0qQ/tbnfw0ARny6n44UOvaJ+Vku4d45AUwFnhxrb0U0TeRvNLN5ONTbHG
nIL2jzhh5k7n3NulTbWr5dEfLxno1uAfVvWX0yUWkrGEpbj2ZGgdaWczRyTPn7thuZCZ3nrAx+9/
P0CHohAAnKInQt8YSn+qsN6PhPQXdsDGhl4LKjuek0ELIoC+5kwf2gxkKWXmjIfP13vr5VfGH6C6
C53SWZwc8sMMt7Z/1frCsbU19MrUIQRV9MtkycmTt7MGKRGgmS2/EIRsDb6yclAufUgFLelpEfft
0sW5ftT9JYaArRlfue/RrXLkkApyKmn3JCUHe2tog/jzGXf/2cSBY2SNKcVVv0lRNIHmCXDKTSTn
qf3DCykeK57RKrZ9CLRXUALHAr4wFo9t+Y1Npf1PI1SPnYH5IP/VM9pH+XDsEWCcoHrh78piaX9o
IV2Ua23pngPXsTpuhj5MUk3mNJZ1YWPLOwFZiHzUt1KrKkFxy/3x4V7idCjncw1Wh3ipxvHOIzZF
pqDhIpajEd+BrQe3tvBKAe5WQiDgHqbNFJli9MMYpM9vShj0bzbBYJ7ReAxC4UpLHRd60EViRE5+
c1L5OlFgH73rUwIcQev6utiBCWV4dh0OGqspRO9MWZYpxQma81dbBjaedYOmckMDoL0W9c3LyPh9
LnlQRlPVcBA2TBGUzvJjkDYsysvUPU3DCDEhTkFlNujxmXb9H3R0tTd5jnMrBNB8eaiLqkkTKrLu
Zw7iuqguqYoGKT08qgrnK8j3Dg+8yPq9m3bNY7oYi38PPzU3GlRgM4hQRzGcKtBrnP1yovdhCLv8
qK3/5/ncPzREh7cFOlr3buGQXQZ6wiT3Kxctm14Xd8x08cSNioPFDfZWM+9uybzpDyUoSNzUPU7W
ZoLURiQbX+1lSrvIm5rxOxFu860nbN6VjocKxshM3Hq8SgxFv5eZCxaHqSpu3MXNQXNn5oQYqedd
leZecQy7cfKuIE/VyZiQzOmT0tXVd1ot02MLAMz77BXU7DztB/XecYmQ8dik9TXuovZoJ8pVsjgt
/6YKYXUUcLe8slPOQH4N4wjDgkGlwa989GpnTpgYr53f0G6IvEnmB+0OOJWpjmvNnAPao9hNwcvw
sTdF4ICOrQZ2DXXDqx7doX0kJ16DE5gT0YGQm3QR9evWHtmEzjyA0/38rKAMvA/KMgbFmnc1FL2O
LI4BXBPo9FITy8ADlLvNvvbb9EGMC7RzRn+ELG3aAwXC634HNuhmn1bt9EE8F7bggeiG9BRWNf+D
XD95FyDAfm3LCoaTNy0bdpr13ZGlHju0hc/vp7YtVRTKpr0prXKCXd6X9i3UDY0C28+vqOl6VeL0
hdfHc983w64FZns3zMTf484xAwLkk2Ojaf2aViZ8gaSjiVxn8vZDChBfqNrlIWuJvuo7XiIDME7n
MQianexo8SpblCdD8Bi+paMmV2PTkF1YymckL5zj0gmtI/AHT99VZvA66KNLls6jEVabnqiV5X0R
OrY+gBnY5xeOtY0DeQ3n5iUAjTgK1FkArYC1qJIwALtGZuvd5+fm1gM+fv/LzfLQ6wpeDMM5C4L3
LJxK8H2CnsFTl6o8/5+g/Ed4t6ZMdL0MTPKQoT/ZOwC48/v5dfkBXkJ1U7yYB/LdfQvf5ufhYbhJ
b73Hzz9qI7RfY7tzxVsvL8Lw5CgrI5QYUuCTKkvKqOehAv+6/UpHDJzOOp9ZqUIvfsYA+QWkOQFd
BjQW3PpXQy4l4jcC1XXDQsqWqhSzS06dgFILH0CjyZMsf+xGMGp2X4Haf/jOj6f/tQtqWnXDMM/D
WQ48309Nqp9LMxmIUZNLXIdba7KKW3pSU6VtGp7mcDqRsHzOS/N9KdNTmbeX+tW2NvMqfBk6h4EN
wQ1PRXks27em/m0v9jxujb2KXuiShShKIXsCAbSjy/Od4em+By/hl7bsGhFvlGrygE/LmczZz47i
DtQNlKEaVr7p6ZIK2UY+lq4x8OjoKQY/AFkqQt0ySU0LHZD+xWnbb+jyO1e1uePl/MzY0keE+nPU
NPl9ia0BzahLSeeNDb0GyYvcaMV6rz6jKFYcclKNSV0Hzd3ggzQ1F4FzcIbwK4wU2NdrvPwYFGrp
GwT5JQmnG+sjVPv4uOfP12wjoF0D5iXPm2YcGVyI8z7pp0b9/tq4H8/7yxpHm0mihzo9DR53bxWn
2c6IYt5/PvrGRl5D5CeRloosaEgJBTDFUYobYqRHkt5AoGJ5+vwZWzOzMnYC1pc09DJzBsi1PQ5T
Nx2I5f2vr42+MnOSghXHdbCL+egP90JP43Ey2fDF0VeGPpBladzGTU/ehHJ0IadbICnz5PNX35j8
NXg2BHNEEYqgOksT5gkopvjRZnRObOgvX7sgrpGzdTGnc0m69OTmeSwKCA4US5J1F/JAG+a7Fhv3
PcUbOvLqbKwrItYgVJZ5HkS2a35mFvExu5jX35qrVYphrhYmltzAQ4QHKzhOJLuTYrqQLt0a/eP3
v4zM1B6rHVmjNbvr4nk5dD3DNav7Uk2CrrXEaRUulDvliE7W7yG1kKb5OYJ+chQXLuobBrZGy1oA
+EFDLOZzYSqVoEO/fkkJODqjz7fphrNeC4qzZQi8BRQqp1I1cTnoqAL1t4Gq8iUj25r9lQkrtwAN
TzemJzmX724jjkEfPHt59vvz99+anpUNd5ibTBORnlg/Z9ejosjrKnGhVr7x7msMLgAXwu0pKjWN
oqeAkx9F7Z3QX3mparox+f+DwuWkraxBhqcQ34LxDGd5rPJzN2WHzydnw4TXUFyeI9SvslycurqG
MqMpb4FAjcRAY1cVO9KS58+fs7EIazDu2Bjk8AOGwB+8sXHa+u4DHdxL9BZbq/Dx+1/2qwiEvZpm
Hs8IIZJ6mpKy+83l2+evvrUEH5/01+DIsVVuUGrvTNAcSIdfRrS4NbxVQHZ9/oCNhPCalXbIfF4K
grMNeYYinlotHhteTPHUsJQgiZEN90gk6SHxPmgCPn/m1nqsnPLUBl5XKWRUlb8chNfd0y792nG0
lgEfocLV5ID0ADTObax7iK7P4yWVqa33Xhlzm1fl0KWI6gk0Tpaxe3PH/II32xh6jbtVY954VpHq
3IJ8/bonBXrdsja9AHDc2KJr3G3dzTOdsjk8ZUjEQBwxHpo8mqdLGewNO17DbpGQUBXkhcKT27X/
dfy3kSDRRR7NkcCZBV9DUNE1+pZwpHWqEU9RvQM3XD413Xywil84TDcsbQ3ALV3o3lLxYQjkyc2K
ZPxIh6LqPV3S0Nh6wMqUM+k3jqJ+eir6nwRQvH3nkXM5k1st7aWa6NZCr9L9mcp0PvtYaDrJ3Wzp
labfull+LQe0huAi92a8PiMY3ScRaEBDJQAtuTD4lgWsHLF0NBJjIPI/oZyuoqXWPyc2/P78wNko
7K1RuCkIY0B6MIUnJP1UBGWqOFSoFyN1cZxYuuuC9DplEJdp1BeLRms47ozkHQ3CxjsbaM6HC+J3
7bOEh80FxJSzYXNrAtpg7ipbjpM5ly2xh96GuN0UhXppSuskyItXYOBo9H7QCDugUFy/4LoLTKvI
5aGG6m/S+zPg396inauS1fNurMGgg6QFNAw/n/ON9Vzjed3QkNQJXO/Mm/ZXwKms0PDshL8+H31j
o68paWulqzRtW3HK5zB2zPdieiP2gs/dGvvj9798bmFSJloaQGUAqquRacRP3gXnFnP4tXdfHQT1
xArWaYQjAaDmw/Jadc/VcKFYubUtVgfANBlZtQviTdeOESrjewO+B2iy6KXbqUupwK2lXflvAEoh
LpqlCGrF+FJReqZtdcEPbr3/6hRg1QCNEOOJE9Hk2ySWP64rAxotvTNeO2Na7dBSeEmSdeNAXhPQ
olridPXceWco1d+7A7R6Mn4mgbwrL4okbDzifzC5OAdMVlJ4xjG1EB8G3wr4BvzIASomLfzk8w21
sR5rRC4qOX4OiRvvjL7nfW3kwbGXvOLW0B/r9Jct9I4NgCkGdUQ/dhy6mrbYNY7++fl7bxjaGh8r
QgdCqhO8lZqyBAmCUyA5uNovwcy2Jv/jm/56d4J2xN7hwDqkS31PchKnPa5Hqr2ll56wsVv/P7v5
1xNa6rK+YWgcScGMXKaQDSpnL7Ho+4ska7rETJ53wT064f/nCv9Rv1ijZBs7+ayznT03ee+CEiz1
nxmS2cc5Vd3Bbev+j56y/g32k7+Miw4PkhU5ali8U/sG9btvjeP7uxq1ziYKaU++m6YqwFtq8kel
S/Y6oVQBsNk8XBVLmt9rHmbXHExecdDX4blnTXajPI8fGZozE9oKe1tJf7mHLlhxgHttEkonp4y4
aLN9OyxyF9aO81tVQu5cd0GBteohOiO68X1EXWSJJ1LgyirH6tnlE9odJlzPwPHE08g3bLxPQef+
X0OLYNh/lFGS3Ovn09Dn3j6QbvFnFn77qgYCGrum6L8JJGTuAUEwJ60G/1ix3D4QJ0DL7kCNPc5T
QYqogEzhkdbpfFeVtv2gXkp/CaKzvajyLIHyn7nKggncjuCw6Z+58Icx7qq5rPZAvU6o6zn12dSc
JbQD5wkn1DxA6yb9Zlvj/CS47KMSOxSPAaovXVRmuYwt82UeqWJESFMIALQ7WjGUu/l8VkCzl1FK
weQRwXyX8YSvtmnsW4e2YHMt9A44JxA/pg2BsNtCn6TfFpjfMPWvAz04pykQdVQF0A8cvbZku6Br
Mx7rQvX7ogiDPcyrbvYUjZoPrecubAex16FJPBfFayfVbhijMFtFfmWnFygL26cZvfMJ2Lcd7IVM
7XtPjvtSaWgOtBaUe6qdjq1fZCdTFNNuBi3SzpMtBLzMALrI3EXBfBqmK7ez6kSbtj+ClNPdSTP4
D+juGd5wOxsHzIB0r5Yg7COL2vUVghEeDS3TTYTdKh4M1eZRMC/ApnEJCL9EemhM6O7R4tRA7Ljx
DovJ/RhEmWFULNb88sO8v5aAL7zyKaxvaC9VAh+i7qDRtLyl7dTEU4/SgTOzaZ8zQHInDiyBwMX9
plXNh5a4jwbQQcnfYKCf71Vo/AS+Zrzu8bi9Z0DqC9xEkzCW4k7QQjIJ2KxxD/HmAoJjU/vkcDSP
BplaZOQhtX+T6Tb8lhmn3ft9VdxLQ/q7Nncd9DSxNG4qoxK2kDpGk7DYDcwZXr1pafdNOqtdQ8N6
l40fQg90nHZBjlFmcKvEGVbixlLmXHPtzPvREyGWbuF7D2IQO0abHi25fnqrUHyKcgjARj3LXTAR
V913r9dh5NVdc10UUMUagN249nsvfLBzWtw4XWpi7eXBGwWlT0wdQh9mV/ZJLSngJh00MB9MV7tX
vA2cK2qwMytnsrdyQjbCZDz/aQEROEDMLD2Q0B12PfOGV4ct72hmZEe/t85BLxq9O8PiRS615oaE
qPlHzEGRHmXF+ipIjfcWDqPdgcq+dKKWgPoOjBrebYfoOS4XVYCPdvF5AorMP2Cykuda9+KXK0oe
ZVlWx55As/BeFmJ6BeP3K8jQodXmZXvfH6orfwFjejSR2X8tszn7ZausjYumNsup5lxD7ccnsUec
Fn0zlX0CxyfvYiHmdD9LVt+7Xtk9VmP1i3Awz9E8aB9VO8rTYAP2ba44LeJ6GtFsl9ftTknBbgO/
BlCBKboDDiN7Z/jrhHAjwFFXTkG0NGjEp9YhUQ3GhyRr2/dZVuSoaWlfoVwrn7N2auPA1Pk74BsT
i1FWyH8IA4mlK11O1W3mAqnQLJmso66v26fFKeujCNFjKJ25fvZm5GB3M/fTQ238+ezyRf9goxnq
uEBv8i0fa7S+eIH47fc5AQ9c6ewAM8D3UhAQaClNPE+VH5uA8H0xNs4VOGBYwjh1zyHrkf+GAii0
sYaS7o1Fw/neT4PsUMi66yM9VEEf10FegLZJ54c65eVdGkj03OseE+mkzs7teAfkC8QLlswU8TAz
he0r8rvM88Mna0n3NI9yeXFUGx4okGbXYWhMAg3QAJf+YTn4oalVLEg6ga5LF99smdOEgxfiYLX1
olnr6TwsbfNipw6ahD3evgapY8xx6ESWCf+FZUw9yqUddoWiw8+sIcgrzFWdXdV9/jA0wEb2bjse
oOEJN5pbOia9nYfId0ayY2Gp3/jM8nunG7wDJCXnRAfeFFcESjYZHeUNKrXDfs77/HqR0/RLdW1z
GxLd7Ys2hJqhzYC/HkuvjFF4YTfEc8hxgl7aFbYFdkjoy6PM3Ho/AxO4k4ry2O/nMbIQlYgVlmmI
/VmGe4eF9KWVckbbcBf6D2PFwyUuRUd+aSQ1bpRIqzt/Vh+wnA9SwVlmr7Xrhm8FrUsU87vqJucz
P4RDyJLZpOo0Ohhgtkri/O7He0iN6FPufEgYtHC8zwFhQPPw1HuQvVaR1G79tNDMlnE2jVTvhMrT
b00IeYIWCWrghKrqwKQsv9Uzh8aZ8QFVW7i+r8eAx2JmDF1e4wRqIdsdtCq6lwb9X3sRdtWrt5T/
aWis82QKguXaa7FWgZqmZ0QSMPnUKYrjwub56AG45EXK0ZWInWwEcA0cx8I+Mlyz3iHBxPtdXRc8
zt3u0YLCvC5E1MDEpxrHYsW6yCxeGh79NGfOnS+bVO3cqTf7UoCZXAS0P7mSwLT6Rl6xIFVQ2+iL
Fm11puDZjQagsI9HwqZpD3794ooqcLnEoof3tWPTplFeUflEpeMklfGAbCtr56mtQI/bQK8e5oZk
BFONiabGr8mOLCl/sK1Ddzi2aJI58/yHhrrboWfYqLtlalEQn7mFDiRoUPGp/a/Q+grsjbIy707o
GKAxnZx58GyloEmP4OdNkaF7cYQvBYRVXLkfx2mMJ+wWGRnupmXsLF72zlM4ANY5f1RN7dMyNQIY
hnQMx6ivKIMq5ewDCxb0fhepsg33JK1NPIb+fMM8Mh5wFAL51YbTcWoJj4FI9LqonQTiKKcj2btP
RHVuXMh1SqrmCYDjoI18RGkkkZzhSFyC4JhDH+IAsI69QygmXrwAXc3IU6PnqB7nGF2U9BfQXRUY
fxT4ayZIy0fQeXV2kLWuDtYUVMUheIHzpCtwB4gmD6DJqOiJufezYtobBVoOtIKhnhTmza7ittov
YHs+jZJXAMqxrLrjYd6ewQJYPHsT0JERWmzILSNZa1CAKnHcs4G4L7KVwZ+R+OUPKka438B6+gRx
+vBcShS0Harqq2kI3KQbwubeBHN9SH13fO4n3j/IEg6kNhVLXOXZIJKKVxluh7kNo0FR+zw3EmBE
IMvqOqrR1MVPMgOAWsHeXrSSZZL1peuCyXGRdyGnKUsaLl30HXkcRxGvZ7aDEDT55jY27eMGuox/
sgDgdmZ6dQtIBwppBbe7OahH4DqdUsaK12EOTKJK/3hq0XEHurXv4yAhsGjMvGu8gD0NoWtuqyF1
8yhbrAfwX9alvzQNiH+FBi6AOTx3FvMD4C9DE6OHe9gTrq7KTnln6wYZsoZeoQ9hmlVnwhtuYm4q
urcFiPEi47rmXsvJT7IZV1ke9jaZ9QigqpgWG5ezdVTcMIlgxpiieaJjVuxGZdWdNXMwRoMFKDCS
nWceZjnYPYTmkc8iwpZvgFoR/Nmj74FY3cMGaLVztEbQBLGSfd0rZEnq2UBhTqnq1MPHyrhSI064
wgwNjz2eto91SoHo7We8cYs47dh4FNfLosqOWaBSNPmPuOFMQ3pUzAH5tKgJ3RnHlUdtSrNTftPc
gBepOGF6ndgMwtlPvuyAf3HK29606WHUXEXaKdBQBFFbdd07ThUbMcirXPTsxkdE+n3m0FI9hgvp
90QW7YMKhbvT2civSx/+AoCH5T4AAcB9w/qRR303+pDtKee7kI62j8H7ulwVquAUhWxAcQnP1Qu1
HQMbNMl2Cm73hdQDv/FYV2eRalt1KEXl71kxQjFkQAgSQes9jXvXLw9pk9OTV0/1YfZE/wiy6va7
RZB91Vqw6k58qsG2AimrBASGtY9O+kq1SdXaPPahkP2e+X3wpjoglQE0bsso8+a8AU0CrnUtc+hZ
ZHXwXzU3IMkt60rHeQ1EI2K7/Dos+mxH5Dh/YJOcTsSFHfBDpbMXyq28tkRmv4GRpfuiStWhBtnc
wTO1m1TB6CW+xSIh75nfm3Kw5W5Gs+G+cAkgoLwtDpCH8q/FImvYTe2i03XMcOuEklhGfVXE6Gho
X3JdqZ+GlN67DAv/B94fVIt12LlgpwDMmziEADTqym99ldEpcpEt2KtWjYlLG3HlVf7wxjvHOxLV
2WfoBCbC2mWOxl5D9wXXOsekR53L5rFliJMSLUtoXeuCTiJ2SdolOS+XvcqZBdC5cj5eqrVtgive
FM256OTV6BYj6ubUfaO9EmdgMeZwn4VZe90Hs94NC0Sb437IetReSVm8t/UYVgc1tbjFFHOHWxfr
If2joPdVMAhlAdCL67uYYhEUFIHrKF9r6NL9CCUi0p27VP/H2XU0R4p0219EBCSJ21JQVlXyLak3
RDthMvFp+fXvaFb91etSRWg5EzMUAjLz3nOPCaLbemjb6ZHAv7Z6qzDGqvIGDXO9cttx+QaeADm0
fUO20ZKMaTJhn+8mxHHhtRvAJo9hHxe5kSTIB4TV1FmfdN6uIJ4gKfzEsJS9UQ8/MSroUtJJ8Qof
SpqBgkx3qMTmYYXQ7/GpUY0o08CxY5BGGLg8g74bVFkpAx9gSJ94e/C7wbmtliXczqrFjlCiHV2L
pPhFoLS5Q60ypbDZC0lmnBK6wbHmhmZlsZXoD7o7UOr1sFpoHHWgeo+jzpO+hj9VMbB65QDS+lPo
Qa+17BMUtrbtNkmz8BSeVm0a+2J+jgrEyvQJEmx8Z9E/yzhWG5g+sJXCQ3wgiXWfRh4WmRDUxyYU
+t2hA/aTyhZKuhR+W/NOCdGdLAubfGIdW4Ol5bzKVpl9ghptz8F8v4HikfK0c3t3rXXcZLIV9VbH
TruJxoAde+UBaQGOvoAVTemG+tBv2GTZL6i2UwBAmBKW/XLi6I0yX6MATDkUNlvq2BZfI/oiBrZW
1x7bpEVOW8mnjeNolVYirNdFWJujkVZv8QFHK29RfZ4UQXsceFeiFYiSzUwnlUboZN9G7jWo5Sxb
k9Yb7godCbzfpUHowgL1f4lWiSRMP0YMdqo+lQjcKaRdFUzEyA/p49spKchOkqKoII2gReY3wuRD
G4k9Qo64QLUskh82wDJNx0HGN4MDu9pukvK4xGBAjULVT/CdXH6gfOSvjaPUqu1whGfwyfdQnyhu
TvDq7RZU4IAxahmGty2TzY0j5+kGueLIL+OiqtYLGtN72c3yT6IheYJzEvwO6047yKlFZ505feKK
FSTa2JVHtEhzhPxXbMRgo/Nj4SkgX12DMAPeAuQaRwI1Q93mBXJ2AfuAxoDBDqMHJIP7mSoTtQ6a
OATI6CP2sIskhn2NRqNi+vLVjdv6HqupTOEUVd9EjJZZvwQUtaaVOfloy1KQy7hJwVooMjSbZD/D
abLCUGzq1cpnpHxDDeXm4MxF+9macZ80pj9ODuLPx24aYFdO9X2E2JjNGBBymKJquGE+a39CdZGs
pXXjjeeHtE11Y4oNcMRoZ0xHUt/l+s2zvt1EYaFZin2rOclkcQ+N580PYTUHzxVjXsbLFpnokrl0
j0LQ3Q2Owv1HatyoFjDr5NjwBrg62YfcBqsYHRAOfFduizFC1n3TVNGqKzHaw0kBt8N2cMLfiWlw
chZdi4ON9BOBqnb04q1ui3jbDibOYQWmkrwQA1juUxkjUYlHrI8/ujqhIJfokrySxiBCAz69Mdf2
mIxwXLWBXt7niVYbRMV4p7iE1WEaEaJuJvh1PXQwXkEcqcHknTkFatLC0ebA0SN1qxlysu9A/ugf
rwPlFmAadCFF4Ae3CKIC1UDPSIcOggiMAAU84zvStetHNXgiuGPDoEgWePDHXg2hlu9RzJsn4GLR
0ZQz1VlM6u6Wicisa740t91SedBNDMGdgv8ODkw2vJcyYQ/xiIw0qGowAvXAx8hjFU85o3zMXa3Z
CoGj7o1PhniLeMlx3fOWwMS2RyvkGfDMw2SMX4q5niD1bPq7AhtpHoMtspXzUP7mDY32/azi01IY
s4EF9bjzu7F7InKMUU9g4PJKKuClLfr2HGogfytCNm0GVbs3MnYNtL1VCJvhBKPmGMfxu0NJEaTc
whU8A3+b3BUmbreurFGx2Q4dfOrSCoKJtgW7v2wQkllN4BFDmcI3FA/1aGDfI9Oqq6DD6oe4PE1O
UoEzX89rVITkbeyGQmXlnPjo4UaQDJpheVj8lkOTEPiY5cKRi2x8t6mLTTgp9itGDbWPeRtRsOJj
ezMsAMVWsw5hKR6ANNuYdvnRm4nBNU+E0wYRReRboc2QL5JInQ1yjlchVv2DMpCXKt25P9yustnH
7aycBVtNMULgkdSEbCGhYcdChypzvCb5zYTz7rqTWqtK2OcB6eVrJ4Feq1OWvE1jMNz6g7Hfpd8A
mY2TOZ9VNTz3KDLyrkWekVv1GQ6xDO4Fid7GVsPwHBonulW6J9/CMYQ0qivlALkKc4HHCiiOUi80
QOQDjAOe4T84p6VT8j2KhBiu05xnGukPaxFIePyHaO2sqfs6Ra+9PMlKJClzAvenq5YEieEev+/k
NN0AuoDlk1XxGq1YspUF6rOhBpjOcI5t+lbGuQfnhn2FLk+vQL6hm6Bq+41avJ9LVEQPvcNjnH74
a1gJtA4ui8tPBFGUR3j/OgeGreXJnWpnJcs2xLFXyFNv4AIyYwqYJotAJdAPmQ7RBi1drFZVCMjV
a6LhDfPa5uj42K59U5qVP9roQGDmhagOVv/ouAdsAQON48Ba7PMMfCq8wbpHljTmKfMKeHGXq6JG
oZJw/wEbQ7FeIC1G7ep3R2R2Bqh6UQc+EqcEQw2F06Zn3bLj2g1WaMXQeZhmRokNHNy3BdnUUgSP
Jab/GaoOHKvS1nlVOKZMhRMlK0w/xhO0UO33hSHhgUCWtrIJb1eELiiISs1y38C9iwwf8P1oXhIv
Au86cRmubNsX01fzrW0H7wnOpy9qcuCfMJXlixbk3bgOLGZG1QYZFEZjBi+TIMME/t23nf4tSAlA
zmiIdngic6ZZZXMaYedJAbhDlrhQF0hvEs3rmCfx69K3y9Ngq7ZcNTJgaOT8JkmbMDF55Yd1Cg+B
CLkU2C6jCDA09GbLTjHHIC1udB9oabH8hWAPDGHV0PG58Q4RlHWOY6w7uiIubutp6t+gkltgeut3
mwmmTisqa56pASfhqIYlbVGVdOmC4n0deVG4riygPxSc7GRQBiYZUvbAGCwiJ6eTn6wHRgj+0Upk
p5gkQyUa51EowcJoadymk/Vfg1qbnC99csPo0ubhUsj7SU8dnGd6BpDFKbfDKJITKBFzLhH7kjGY
wGQoV+WmECMOcFVGIi2KePmGmjA4hQ3z3qVhCdDW0KR6CSzE6WXSrVx3tKsy0D+rEv1b2gsePHuV
+0hNzOd86ph8Txyo9hDNNK4hxBtOggCxb8JmeKG2ivbwNbZ5MMZtFs7zx+eF7gTpk2VWtyxeTa6r
U0jhuxUiNervPMR/Zwmna1a5iEvXk5C7xBb9xi8wfHKAJ73VNXW3pVOpNUbSaJTKaahuCh1UNwI4
aFrFkKpEsXjDHgSgoOjxCNtBPHGWBGsFsGJb0jC4hzzHxx8SYe4CabcHrZYFQroxmAJ8bNuDMaCS
uOQX2HjeqzMX3i0kdd6md4iXFlJF+2rBoKZuI/9AGuDRmB7B7ofATsZYjDmbSr/ycFgyVDq4qurZ
unOgnJuZHnaERNEKYTbOBuY/OktULVbG6dusaGO5rTx89aYDRJBa1OEPsTOwjSur4mB0r6GDXbp9
z9BKBo1OdgVdUEmLhj3BbuonRjBdrqHSzRNBS8DwQEwdXbvIl1B4raZhU0pRWZ3whSLNEYXIDnE0
DDKf0O4LWRnIlfslswL9aVs0El8xVXdT2akN6gvkT0clHTNoD3mTobKCzdQwVdtiqsVeUUxbu9sO
1PIoLccYQldA/6ux09ZLZdBFey9GIJ8pVR1gZDkHd2AR1xXUvX0Agqaefw8A+m8Dv5nUYwWAtUzr
mJBbYxUWplsNw5oyr/vhUUsPMRPeLeKr6/0chXG40pJhUlU3IiqBajscd4AsihYg8Mjr1HgKs7NB
As2syq5dBa3X+mmP+iRnQ+C9xomC9XK7UAHJ3BiuO72QLOIagGGFHVEVxRCunW6YIeVz+Bo8+iar
jeLZgPLwRc9LAJbTmDQ/ar/rVe64Q+vnBj32L6hZ+iXnlasOSUPqfeiH4fcBUbb7MurML4ER15yG
ZRceo6n07pIKRSWQSu9I5p7ie66aFI3+sa6RoZqofjyqGf93GmNwFmQd9sgpo5h2H6D/Kzed8Hib
+2U3b/15RrWDGVWzmxzW5PXMqp0ZhuX7XFlkEvNugkF37+kfikf6xVShOemxpGuHh2SDyVSIKOGh
OY5cTafW1+0hrAl99Dh13KyTWuZRiyYCy11sxm5ObnjT2nuziCQPkCK58foqhFRibAFYzhWDPFmg
P8fuBIh2IKj/OfT8ia7yiFuKftb1y1UlhfohHci1DSHMBTBmsC4S2hXf6Tz4Ocwkyk3kN/W6CWNx
33qBynvgJatI2nIPAL27d03prST8NNYlvG4eo7I0TxHMYDeuFzfH4VfsOfIJBHwTptVMJkgUBn/o
T3I2UqYNPr8Vhba2STWwyNfAFvh0ZMRuIsIi3K5FwphH7A1rGLo3V07ByQ3V8BNjb8i/iU/CNxQ6
gqYQ3/sqEyQS1aopGaCO2Zn4DSDxoLlxRdWDbLRIDJCpVvfVOAIzCAM/zDXzGM/rQmHrFz6sO32p
7TampnwtxsBZFwOE5WulEQRqCNZN6nVe9x1+GvK94269gEcWFC/ofVgGSpC3C6Kxgp5nanMLSgD6
oYVaDJ2pMKshjj8m85AzBxQNEcpQc1skuHsIr+sxDWyzHOM5WH7XleOseqacXHlQ7a06tzG3zJLl
wXNN9T2Ou2WzxIshSNc2fGUh/Ec2c1nL0wj13cH61VuM5M+NSQL+R8qZ7QExyWfIzoOV8GENsxJ9
9OyLQL8OdYfvw/bzu8a6ex4w4/c3o8vEFtL/ArJnFt0m0KcfWzqB9wJPunfXuAxKNz6snRr3Bx4K
c1Lg9B/SN82DMp1HHfno0y330KW2y2mCfyE2HZyCmaxB1tkgH6eCEp1FKMoK13XzIGihN/f9dnhK
JMrpVMIGwc3rZOyCPKhcsa5mDFCSJRK5QNe3lxbqr5Q1TvI7qsL2kQvoPFIxi/FhgXXnjBbcDvGq
o9JJP5wDtsJDumqPRPK7lgVohFtAAL+QV41MVGGlCxLdOOcWHQQGvY7yuxQGDIUEgAWXSjiu4ogc
mhYDL9BzkhWQrPJ+oeh8a+XbG4FRxBuL4+ApGik/omgSDzyyfDtahuT5DmMKhFZFAHcmshEx+mmN
93PXIQAmx7nOV3Hgl/ejLfRdpPURoUh/qrnzTmMQjNnEFCbh3GObCZ1K6lra5qbHV4oQGcaywK+9
d40h/w6+UtPtgoMxC5hoN4CDe9j56eRg6wVNdhwGuQObkzT0gxm4Tti/Y7U1d16b6PVYBPqO6KXe
AdKJ7giGHytkkFTZOPbADsgkgJFLU+SYGNmtrSFT0GhKv9E45LegU2o4/AX1HcY8Fdy4Jky0JB7b
qBadTRY0iNnv5ptpJvTe90v6jt663w7tJGawUjQCBCQ8R1KfFORee6RZf8ygFXgdDAJYgh4EE9EI
uC04NSvP1Dx3HXybjQACBV+u4ej1gMNlBUwngyiw2OKbbg59OJXr0Q8gyueM4zjTckJJ30VTQfKy
SucTUI9q6qBFl+iL9xEGepgv4dRVIzBzWvnmhPGHTHUpmjcX1ateqYC3PzuY9lheDBv4FYV5D8v0
KxzJS7y2M44ki9jIo/jDL6oFdabt3GANksFN45gYrWPxNZbquU0hbQu/rcDcOISADVuol9AjALTn
7OlL5L9zq8Jp9tBvJiOsouFYUqVOG/dgT5H4vWI2yT//jQvsxXO3QruA+tUrGA8phm7oHjvu59e9
JF8+typES8G82MA2bWzEvhEMbWhTrT4GpDUfsqYe96bxAQCpjQ+imFeFuwmEOme4Qpy89Hd9fBl/
8Q6Tcl6wuQVgP7fPU/Q4gMn9+R92gZF57mDYljG6NohzDpRjYjKm0vkdguT/+cUvfLfnWdbAyJjA
Rgo1sYVczZtWTsCwbh91dIX8fOnuz8jPg4ODQZd1eVCWoaXcIpMO8GX8xdsn//vQpYfhtsDw+LBg
0kdLUmToStdBiNm463bXLNovPaSzxW0TbxncsioPIDqi1jm5/rAt5g8vz+XK9nHp4zlTMZXJRCVe
qj4wMqxK+hsuRdnnL/ifV0YR9yG/+OuzBO4KXyUlkr3btJveZ7lrpiu70T9larj0x7//69I9EaBB
lUj1Vmo8gX34Zy5pkE6mRStMpmRlY/XiLOW1dfDPt4CfO6M9e8OMOV6xiEPoIYPijnjwQGoe+sm5
wua99KTOFrBAV5I44UQPmHCIYzn2CdIf42tp3peu/rE+/npYctI9iIAjpDSq2TMZ33IAWl97xR8/
+delDahoNaZZCWyS4yJthtzpomu2XP9cvnjoZ8vXosU1iw+yfB+DZOL5egvjJJm7rL37/OYv/cDZ
CuZCAdTDTPwAs6sTjKXUCqrQP7VL3z6//j9lRvgDztbulHSBKWbTgnBuq0wXvX9buh8lRRh7/ibi
g7yXmCPc98sQH5ded+IrWxN++GxJh6U3qwWBjJh3SchEiXPSKDxWTH/0wXTyrrz8/87+/8dAh23o
2QKfS1RiNIFYGgTXTQUyCuHjLQh1qCnNT4M4Zo8Gj0Uvt6O31NnnD/U/g5l//ejZ0i99ryOOz7tD
Ehn/5HgJKknw+pYM0D9gmbgc8grMlzV3ZID8m6TOAhJV61k0RaoR4gwPKUO3zQRjQB4UzVoNtbwF
mTHYYNJNFfpvA0pBBQQpdSJ/eAd436RBw6dmW4nZVCAQ2eVIxACbNt6L7ZB406leYnNE1g67m+vC
31DhzTdzLMxjPdfoKibBKYCTTuaixkec43bbp1pKZAkALkWSqBk6FAY9BtM3btTYezrxBLlfplwX
Jgw3SRFHTYrxHLhH8VTX3wp/fAb92tm0zPN/tUDXtph38s0wTXInafTBNI7JwYNC46CKcMlGX1s4
vTXkZJG9lTfO7G/asvRzttAG9KAF4/XECTBV1cIcbQG+dTV/VJGch3dNSNW6HxGwDuxMROjdLOs3
zETNOgqsfwPCqXvt0LiwKM8dfxSwOoJRDMJJQVABPOgVcnfVqPfCTnjuWtX66iOqEiVHhCIdYs4S
yfCff5YX1np0tscGNnCWpqFwdhqmu6GYZQar+qdFlfPKRSU7ij4XtNl5IHN//oOX/pSznTdgTe3O
PkqzCI4Ia9NCcA65B7lSFFx4C+cWnTGibTAScpK9jwE1zO7yMHjALnzlYV249/NMeOWWKh71gv0J
YPMuaUHdGhUNt58/mUv3fvYqJml5PAU4k2IlYTmLmR5g8QQ449cuf/bgHWcYIhe2xQfwfu+WxYDO
7IrUki9ZXWJTPTv2lFf6GPrj9j3bIXqkyHh/qpso+9rdk/89sN0ZuHwjsQIKDMK97VxHGE5dyx/1
/Etv9uzIK9jiNpz0xX4ZkFIE6FbeamXXCeb5h6hrFdwuaQjOj+NnIqG/6nZof+oW/70Dx+/1pK3/
TKfKz0z1ge0lEFnm4PuV664uObgKQ/3MJca2rsOnGwzRwPrsShveJz5ItWNYR7eYBs4bWglvU3hi
gF98ZXelW4Ge2Ew1WGg4A5/csojXaMTM/eSKH5XX1hL0JaXvOGy813Ev+VsS1noPbLgA+t7TR5Ng
f+tjeP5jsIV+HjT72wgbVbmaheEHGtcxyHMuguO07FLmqwp5pWzZSAcx9cWCTAHulDYXjefsQwVi
AmDTBHCwoT8A4akfQcu7PSKaP4xBRQ8ihAhfq9oLn2dH6FvjiuUUtuXyMQAIGPByvqwRa8WfvWkQ
J21hmcijVkIk5JkXySP/VSVef3KsxHgCfNnmxiZ1sJf1TAHH1N6PouPzW0zp0mXF5HorupBuA/+t
4CHCyHPvEGpOqnCwT1r+s11CMPJtTOA8qPt6G87KfBtDJ75xk8DDtIyBWko88FuwyGrAeBRM8SFo
ctZYDokLvAHrwTVpDY7W04e+7SDk6IHCjoFgahwTpFVNIL8IDWAWWXS/IRdwHv3GGw4zqel3JxDj
T68qzBqeTeqmRspwCp9H94Y2M4hCkD7tIFsB1OeBxjRV3nNdOAGYCzGtbngksQFX/Zj6cmRPzgBz
VwFTymsZSP/u/OFtfrZaobhqJ2/2UAAHJjiUVopnsNSqJ8RwLOCnTR3duhhl39YL2mfajSKD9Ahw
HGQmR1ZQ2G+W9fIVgyXsHGdlX6EEhTcbzH1n50ZZeXIT56b31JWd40IPdG5jq5RFRZm4yT6UPyBL
WMHBNOXhqdVXd4+PPegfld25pSAPwVkH2BPvjTb7EL1FimgGMAL9d0iVVLoQM6egpSElZxaPLkle
TNKIVR1dc275T2j6/2+AnqcCL5HFELObzaHsGsgVOjOdxkXZnzEppxUqk98um2hGSjTLPg1LmFfP
4IOFC0RchEl7U8oClMhmxHFZDvTKcfbvLZWe26K1XTj6CwxqISrVuU+WPbJ7rtQQ/z4p4dn2v4dB
gTIddEAULcHyEpZqr8Wr7uhXTEZceh7ULUMwoA0ZmoPtMEYFUrsWIJoUIbkWnPLvD5KGZ5/7UPqI
GXUcewDzJzPmT7jMmY5+jbr60klPzz3RwFeRHxl//sEh4R3y4A8hccBEdNiVx//Rsfzjczs3RJt5
oCdU8/ZQwdH2HtmHJUQCFIx1D1KkfPA55hMYz8DGSfvXUKt/SpRdGpwhGbbEVBjdYX1wS7B+koVl
Uys38yxeo74sAPIPvz4vNC790BmkwWmP1stUy8FJjgbiJKiWUqcAhLhA3llUVzalS4/wrNbT0bh4
rUiaQ8kxt08xLixeZpDEMVrms3cDYoe+QW6b/4bpHL3//C+7sGrOLdTKyHWbCaSPQ+s3e47wo2pG
EsT89LWrnx0oYAb7iiXzcghNsgX9Cx7EoIh7/hWjkEs3f7bknQZTdDXH0b4recYGUJFF5g0Pn9/7
ha0qOKv+FOOJMvDq3k+JvIes9RSO9e7zS/+XzPSvxXK22qGohgYD/EU8dXNbsuoE2ihAG2fj2SCP
RfIo+glowIjKa3ToZpLiyhO7sM2cu6qh8pzIHLHl0OseeAOU6btFRuCb1j6B9tI29ZXtxvt4B//4
E8/91TAXXLzGWvSQqvU3xeLMu0k53a5C3FHBWHuai0Gn2lqyBW27S3s/dk4C3Dw09tpe628uPelz
GzYSC6T3TbE9GNfe9COsGLoB66tYs9YtXuELRtGWwAVOLAzMbtIUOxGYefX5e76woM+92SybIFdW
2NQHiFwb8813E8jj9F7NP2VzK+prRoIX1sF5VDJkKULJji8HyD87kIPFsppM4UGa335tm/h/Uckd
WtplhlUGNd+V+7sDeBI59spjunT7Z7uEnMDZQsxbDIX9cwTPfuIFaVvwr5Uc9GyTcL2GzbyU8V4V
9s4XyS7o5JUbv/R+z7YI+A8BIZaRPiwwskPmjKgsIOnBWyXMdj/jqXC/k85R+5As47XC8sJRRM+2
DorQ83EpYSW1+E06u98b+y2ZYfv+K6r/fP7VXngd53ZtkSId6ENgmklQpk6dAxWZAxycohVbf/4L
F7bWc8u2OICiJIQi6OBO/jcU4hCSqO+fX5p8fDT/2HfO/dpcbDsEWZTw8YJnRQaBowHpa5xWhKo/
LAJNy6lnJCkYF82kG/KNNJOHaJp+2QfgPByhH3wxoCLuZhBf3iTG7amdkTGJGD8J/3qqXiZdJzlm
fe5Ww8MnTdoIjKfPb/7Skz8rM4iHznZR+FQRC/cI38IDEitAyyuDL17/43f/GnD4ERwPB62WwyRL
C0eKOXfdZO0GkPZc+QMunC//QSl//cI8wOc/Yq09INDA+d6K6reljXoA0TGCP9co33tr203I4iOh
sc1MOzY3Jh4VxCdu8taNsQOGcuTC3JCzuwLav+/Q4ILB6xfqqMNi+tFDmQErAAt5PrI6V9Pk+5BL
8V/gWzb5wju+EkxCKmOt941IzhCqa+27RN2xYaDb3cMRYMgn8HR2ocKEdoS0cjUkYtp2xHYHWM//
LEfQTAKknGyLpAEmAx4gMqUVqSaYEeDShPhgjSdxfxfSfl9BDhro3r1rJ7jAWJ83P3o1INuxsvFw
DOCfsxqIRDzClQd84es+2yoTTnQfh2N/0O6bcUER6pFKYt4/v/ilZXm2Uypmx6J1+ukjKHhs8NeC
3gbXli8ZebvUP9stddLVCYwaw73GywyN+ZU4zhfv/GxTjGIGhlBVkoMDK5Z1sUDdFk71cIURQS48
mHPDu7BYXM8F8n2APCEDSpJWiPYTwyPTLnwR4hTKpB3CUPeJh+2CcbVt5MNsbd5AVdVPamMthJpQ
mFTBmNuEnkqHbdgCLAwH3YghTHCNu3HpRj8Oqr+WXx0MgKSsjvZOF/SpDRcIMPnXSoBzz7sRfhwG
pDB70N2cCgRFI/A1GM21nePfH/a5552Ai2EzwOJ6j1KpPkpadtAJEbYvplZdc+27sL2Ss+2vAn0a
pgJTtGdsi0RJKF5b/+fnS+fCqfzfl/P3g09kgOgfXHqc5arQEIA08F+YYafxvUuuWZFeuv+zxa/h
w66IccO913SnSPBvk/I2mkebz/+GSx/P2fKPSAQnDdqhFewBiA0TdKaLePnatc/WvgJ02KPOswcP
ZlGV+2O4Fql86cGfrXxOXfigDRbRIEgxR2zlVoZ96iYP7txgTPilWGiXnlvdRZjdSw0zgsMH2zv2
XlTzPkX554/G+28O9Y+S5dziDpuuDbx4UgfiQPo5uOG0hcJSQ0QP2ZKTIaNJAF+PFqNWnvQIYqO4
2HJkLH1P6FId/HoHI2uyGcuh301IgUFmO+HhSvofcBIIvW6qC6cEigDtEITg/iAQ1AJzLPg9dbSG
mlAnzUZDAvdWuNOrrsDtg87D5qXbT2sXnkFZEjt6jeMzvg3D0QOygqEEkJ2JD6/Ih29XESV8zqCr
JeamUw0sCEBOG3K4hgSPDLKHjEBlnIJiym/moKkPvI6arQ9ufj6OVL8zhMT9UBXsO6NganJoAhqc
24xgKjuZRyj3A/h2FEXzlIwwj7q3XgneQdS3YB7LoGwPymHhrnerYANbvPJRw49p12ivgP+RimDj
USE0hrXdjkuYlgx1ABMTZMWvpBJy6zWwUfZrBk0gaIwtsuNnuRGtpJsekqMO5vvg9qIdIYmAQUgx
34i+hfRZB9CI9b7TH0qfzE9QTELNCT4WBi1FE26dwEYvDqg+eaGFhb0SsXnSQScYdaF4hI1zu6Zl
FOejryB9A22/gYOTGehdI7wQDjBNcKSqjlYu7nvLYuU/F2SBMDuyM2injsfNT94i9DllC2xj3LY5
VtA65pOe21uva7r1TF33Vk1BtG9VQdMBuxOMMmfSYYIzGfibDeBy05j4eTnK5gSRGTvC+az/A9c0
jEX6aWEwFauQWpZHUdhvuYmSPYHFwN0Yj/Cw4skMFJtWc5l7kfXLvLXg3McuItgQsNa9jHpycJ/U
lWmHXKn+6JAETHPet00FeQkE2JVqnHVnnWoNfvN/LQC41RLSUR86vY03jCr3wmB45B0JfgWDdXNe
FBo23mHcfwgskvp5qqDQSUcd+/fIjUI/CoQBMjW+LPpxSewMpYGFygFmXxJfaTZEjw7FWesnDv2l
Rjk+cOHVa5f3w7emqJ8wwrAbMtou2IWVgtglrjBVRwbjai7bect6/bKQcAlhBzdD6O24GllkyGqD
CHsq/AAWPpaCmkE90PlZKb/kTIzN52O//utsocDQLHxf4n3jO0gpW+IN98lz8JEc8/kOdOFcOXd6
hHMSppLw3DsQmE5Lg9agnKa8QKbUlR+40BX8hxH99RdAC0MkrZ1gP4BbA/s2Ne3hTwbDjCiCKrOo
iiu42oUT7D8Q6K/faY0Nx3LRDXwMZfkTcjYHrsBVRK7UKJcuf3bW1BBzQBriwVuRMoKwmKbbwbOb
ZJ+/hQsP6Zwz7ASxteCdB3t4ecCmY1WiBCLeySj3yu1feM3nhOHK+l2AiDu6hw0EAdA3JsfmWtt9
6dofx/NfTx4Dcq5JzOCaC7b4nQUR9o9xCjdTSRVcqfEvgC3/mUX/9ROkNKYZGlCAZgurqcbEr1Bg
Y0/zqi3znP/j7Ep2JMW16BchYRsD3hLEnPNQmVUbVEMXMxgMGPj6d6JX2X5JIOWm1cqS7MDDtX3v
Ge4B4t4Xrlq58i9cK0zHMZGBcdQ5QMSn/B00gU2LQp2T4k7XgLJRqZWjf2lBXUbzwyeB/smTeWqQ
t6ugTVFfJIC7eux+Xl9QCwNmXxbah9YhaYrkE5jIZ8pnfe5JAv5pAtBcBWz61sHmCOTcTYEH18IV
jPLSEja+h3m15/HSRTa16W8qAiqjIOq39tVRFe7KmC31cRnLD18FWlQXWRB6OCeQN/7GqZ6elawt
cI4yvmVJYq3UnxfwgI5t3LZxziJVrXh65p4P+iionNvW89imTQkE1rJCp68i8wTM6sFEAuoj3g5t
q5+uz93CyrCNu3hFIFanfYARKXSDpL6QQgXqTdcb/xze5Zj+8TQunLIdC5znEeRgo3buQm23f2wR
XYxRTxS3zUzTWygA/HO9w8v8f3LBtY3AWSdAQowMEE7m+fJAXH2wBO6jdkKaL60K4RnjVfrSb32J
K4oeXwlU32onhcHBU999KfjAH+2/q851sySP+gp4AQhfIAXQwzkUWmlg0mU0AH2m+GW1rD3O1B/m
lVn6fNCEZwxakQHpnLU+fC38O4feOp3aAJO/chZ8vouQbP3v99STGh1rRHwjdvvmwxw0TpIzbbLX
0tErG2jh95sueBzmd74ugIvLo2GjHeeccflNlckXccGmxd1ES05x+/JOQiGvC+Vdd3rjSdq+gCc/
2ZsOqsFfHKzLIH4IOWBJSwFuFvRKkHKv8dwpvTbgThV6+uX6Bvn8uBGmx11mJXLkJTbI6CBnUOqg
tAfoy71LZQX4x5UVtdSLETo5hyJfWREItpP6F9Bht3BcbnbC1u993oPhy/rd9c9ZmnojdAI8JPsp
idnZx5MqaK0S6nBNufEte+VoW+rA2O7OlAPUaaGMiSTrSw7lwQa0Q75y9i/tDWOvO5N2PWljuhlY
KsVAA+3/jPnNYK1dh5d+vbGzeyK6MSsU6HYxP9oxFA8mCZ/INHq7PvwLH2BCPWYryWG/guGfy9TZ
iGZobqGhD/Wqulb70lbR9mv9GNlGL49ApUbIO/nsHSJrcNKeA0ele2b9c72DhYEy8R26UTpRaTaf
dQL0KxQTf4uYv2fZWuplaaAuf/+wsSM8AYc4puKE/wQ1jPys4W/ZJtt6XvmAfzPE/3/yCX75sg89
gJbLZ3hUZ2cXqPIn5KWbBxB8IDqRUBhGg5N+cvXFcxgALPA2mzQHK42n2xQFixDalta+tXy+b5uC
7xMvd2+KCFUFi6h04zMylcEAfGIwZzHIx1VMDkgSAJzSwMhgbi0Vpk4z3k0jFD3KPhZvOKEohM9U
8jX8hTCL61M2KUBIZ9gDJPkMUGX7PU9Zu4X89/b6AliYILOALhkE39rLFbZPirdoGO8LXJHnLobO
ZeWspYUXwqJZPYebeJ7PSQWQirjLqIbS5xTk9h3p76f0a7lVYdbPy8wXrupdepY5lKW7FrKnY0y/
XR8leolMn6wy0+cMZAYwJTgMYxhwaoeWqTzMnR53O9Xx6VBO+QAX+LR9LaBhBb1m4Eln1cgH0Gjk
P1Mj4x1Yf1AKxBsd4soEuchAE+lBviqBbADp44OOiSd3jQMLrKTzoIp7/Ycv7W/jQHLivAPfWcOA
g4m/tTckIZ4QsPzlK/mApfaNc4ipOhbzEAEC6bBmXyJPtbUheHRgzIpWztSlLoyTCKod88gJB7rA
t3ZJdxF2T+N3WJz14fUxWlidJgwpn1KdVy46gNpxf5hQmLyLW+d1KLI+aGIEhwpCvV87VrlxMCFz
WwzxjINJz7eJ8wv3dug8rYFUFj7EhB7hOQrJq6jLzrKFNBqdkkAwqJuJcxH9SOK1zXxZOp9tBeNM
GjBS/qBweGPK/U3k5+cu42t0rYXJNqEkka0zf4D68XkA84oM8IKDiErxcn2iP3+uC9Pdb+Z4dUBK
KTt3fuf8sOti+FH52nplyOI2OyiEFhWUjKvmt80mgMavd7oQYP9FUXw4n0rdIgg4uERL3WyKmcUh
wsgeFKi7NE+frvexMCXU2CIzpwjYNpChLfUIaJVDDdWLNWe1hSn5NyR++ACEpVZF1OUn+EnQTeLL
LVQC0m1GkPS+/vOXejA2BXF7wmQr3VMnhrCf5NHNpxDCOCuIvIXmzdISR13ZqpRTneOOwToByt9z
teX911o30UKF7CZK8TQGeXKGcu6fgkDLoX3+0siYQKGc4R47dOC0Mm88xZH3XuT90U7W4LALa9NE
CdmsHkuvQAWDes999QZ7x+0A3aYS6Yrrv39hYZpQIVAny7wayHRmukcRBprRbAAP4HrjC/PKLl/1
YWFqXyQehzPRKXGhgMT9b9qzU2zgYoXUtjQ6l34/tD/IaAbcBaNjZQMyKY9eH0Gf729Rr+zapfYv
g/ahfTeDUhOMCOYzFFYjKJmz4nl27yurWhn8heOAGWdzqtyyssCYO3nVAM3Q0buxlA9Aj13cQfvr
OSrLlaTk0kQY4aedEnC4rBqgqqy0Nzz39ozoCk5EayjPpWVkvBehidJkDIKt576MgzJ/AIfji2vI
CD2UgqerGJ65MeV0o8R8lAQRAn6/XxsbE9gCadI0Q8UEWhsIFC/lSJKNlO50GItO7r60D0wvR55B
NCGbLsPP1R38c37KrPgJHfaV5heWkYlKqXQyt0j6Tueu88Vh1qwOe6ugQZKo8QTkFRTsePvr+qcs
bAkTowJfjZLBqWY+i+qexDZwZzc+pJ7aYi2ltbBUTYAKnIsUnL4uEc+pgzKpN53vw/Jm7W601Lyx
paOkatyMABpJO2+jwCXtOJCQ81p6aaF5E8YQdcPgRWoAdRe5Oaj68govDMDrEg/qRtdnYGGrmTWg
tOlFPDukOsOpFZX6XQbS3ddavsz5h3A3wWx8BrgD2PChiQK/Y3CusdZi9dLPvozYh8YLkCQ9aIRW
Z2gjQqLw1ep/X//VC3dGszScp7yAF0OKu4ndXSTE70YYxcEeYYBY1hSyqKQb1PAP1ztbml8jYsPj
KE5lXjTnOB0JkklAQcBqywpt5axk3hbAu8IsFBPkeQivARPSkAreuaWXBGmqoqACp/K5FR0/QPgw
O1cxKv7xmLBTrd1210v40MZuDFhuVA077dsujIxi6R9dJITDglMwZqMkkVA+T6p3RAYKPyhon+Jm
FIdqKMTL9RFamGezwtpHcBtnztBcfGvhhyBZskWppdt8rfVLCPywiqCQmGJd8uYMKvjGl82PzHLe
rze9MLVmqVALf0jsjPETDP12DoUp4az/ONCm/1rzxvoHGFc6jkJpm9VDh4AGLBAs/cJZrR3BC5HZ
LPzzop2ATQTLIwE+GzqyuKYHcBGAym6yMvgLI2QqhnXAwHQwpwEB0Ga/LQlskaLcCluUibfXB2mh
4Ajy6X/nFz5vDXjiDo4y5D03WZVBAx91mh0ghQWU1AVEIS1dbIUu01NMJgKRZdiKXu98YQBN+aqo
s6qhGfvpDBJvEUHe23lTtdxM0fevtW/EDvBgoHEku+Y8jEh0EmgXh7yVFaRCGn/nyXz3tW6Mu55r
N0ObdACa5JD+9YogyuPQzm/SWq4cQAvLwCyddvOQwpuww1s2UkFb3eHGnaVrx/9S+DCue1xYnSpy
gChSJNMnsJCySK3swM8PCt9Ur/I1H+EvlteYX+pCJhMc+J64Mgssy50PYDhAy1tE49PQ5fMKZfbz
r/FNVasG8I/Ub4U4ZcSLHmw3SrYk12Llgz6/9/mmiBXro96iKotOYgQun7Iw4s9QbYK+KPzO5jVG
/NI3GLeCCBqp9swAmZkbOH4Bhgi5I0VX3uZLjRtRkbVwvYH1l4NI8uhY4p/Z8v9c3wZLg3Pp8cNJ
IQhEMQp4uJ1LzizwFt0D3rX2BvJTEFKO1GPpfo1cBc0Io6e0THFezxK58+E2Y/1RW/7KXl4aHmMv
F7ZmjshkDXwrJGNVSyP4Y+Th9RH6fB/7pppV3zSwPawAN4dPnQtIj+DTrVtXagpKq/h7vY/LIvn/
VCTUBP47NkrgaQVRj+hE8KxieRPCaCSAMUIQr8lMLvRgSla5eVXVnbTIOXHBm8nYpkvpyQdA1MtW
njyXs+eTb/Av8eTDSkqQbJn5OEJ1vB2AhVROiaCk7U01QayAFwSOSvZvOAz8irqv0USg7f3fLq2p
c+G0HJVna44SsRnTVkFIUZfjytR/PmjMfKaM8BlmDp/G01hNj0zYkIsegERMwnJaGbTPFxeoTf/9
Ago2uq4GR5+QorFP2TzDEm624KlQ53zlvP48njMTnwbxT+qyOdbwG5z+kprnoU6a8WR3HYo79cAh
147kAfQD1Txtry/npa+6/P3DUuggo0skrdXZuTgGQEDie0pavYHA/8qBsTQxRtRq8ktV38VXuJB2
eZh56d3DJ8ULs4QNW1k06UrS4/PAwky4a5QCJ1/EbDxFiXfQ3NrCAeaL02LErKqAsDVsYyBIQB99
/mzJBrYJT1D4CIj/EHfDylQsfYGRcRoI85q2qVJsEfusJH+Bu+/h+iwvNW0ErdnNdJpyOp4m3d24
tX1KYMJ3venPYwkz75hQimmg1+ixk+Kw+t1EqYRkfauKLXw1k72QCj4LHRKCKaHVXzJY9e5r/Rpn
VF6mBM5okp7ieXrVsL4NKiq3Aq4gQVHqszV23+1MQJe/sdOVCfr8AGYmfC9r4NrbwRT6zKthDmsN
VvYc5XaA8jI6Fb23a0uoKl//voUpM++kbEwGlmNkT12R3Ou43FaxWMFw/Ruy/j/+MxO514+VUyQU
HwKuuofXbL/tX+NtEjphiRzDH5iOybv6YbyDq/f9/HD9ez6PA9S8q85jVM52NLZne2LHdPIIzBrZ
uBWJlmFMW2t/vZvPh42a91OaSgeGzbw+Zw63j2MCN2Urh/jN9daXPsI4A9IKxULLZuRUZO73bLoI
9sb2cZCwNUTFYU3e4POYTMWl9w8xuRmtuehLTA+BjVB83yQPjfVy/QOWhsfYNQw8RTX7jX2ORf5W
sPTZTazwetNLv9qIkrDpKS7VEbhjuzH4HDMMIylkpHhfrNysP99+1LzdDaWMAHwAv/yiu9ZPP4dU
Bn70w0Y6ia3KSS8NkBEpc9uLIgtp4HMM9e1MVcchhb/N9RFaaNu82DE9e30Gw5UzbaegLf+B48FK
ywtjb17ocjomcTNUMB1Oy/FmgN3HBvpl3lHElKycr5/HeWpe4DLSCQX9EnGCUCgL5dAj+zbDAiLM
qwYKeF6eVZsm+wmHX+BOWPF2fcgW5tw3tgLyeW2S2+B0DqgGb+A1+QJ3aBp0sNnIh/Klrhj/UnCn
/mVoP2y6xBV9hjQlWPT+6+j+HaDW2mCd8eYn1Fa/tkX8y8L40MfM/SidvdRH+OiHHSAmaZDGab1r
nfUC5b/Zvf8P7tQUZwQlM/cAO7XPHiBQO1F1yCOTuvkHr6HeupnrNL2jbetAuSyJYfvgpnZ+UBBy
TDfAtY1p4MH3tAzYxe4UOecGPj54I/iEO2jLa7ewApm+QyK4CFJQkkOQ72YHDmM+pDCymkfHCLbv
pxQztbk4R4bDHLF/nNIWxwJKu1Ngk9S/YxwELxhPII1zsamlnUtv0kRDuhBuzjuYVvTwbR+9N6Ey
/4WQaQAgQ6f8ufGabDcKIeEwljfTrQVn+Bv4orAEVh1VDx8L+BED5hmfUNCpfwFqPeyKAkFIOTDa
SyAPsYMMYgHnrbmFr8YAK4m0nyFcYDXb2Efj8B6bvIMkxHsVPkxyOq+3H5Oc6VtAmvpTSwASKC7O
ZGC5QSGvAwm4aLroYMF/5+DnRKNm61uwieXzX9xN3D3vIYvVCgBhoJrNX+DQPJ0t27X3uEgMYZbR
AQZPcAPXSIrvOkdXN1ZXx9sRvJjnPicw3eyJ/wSfNTi09TDaOKmYU/iB2yUACzCjgGYi39Zuo8Oa
OPkO+7Pawc9t3o9F0741s8P22aiz19ZlkDxqWhAU84u1+dyB7QDvWvYL4jwaZqmtfG6QlzxNSQ3W
LaxWFB/odhBDfhxrHW9rqDXvpw4ak7KZ4m2R0vZOZB555EgB/0IBLb3vu8bDK6XWRxdulWFkx/0Z
QsHjrRhJvJukN6Mpjwae7/xubdUhhc9cEFftgEOLA2+B3Ns4KQHaVCQPVmnR4xhb1g5Mlj9x1/Ij
byv7mTgK0GCYuLh2Rn9HkVAV/Oqa4TulEwDpUD0q4HeONRzA04rB+Cwv/7YTkp4VEJPHvGlV6Msi
DfXUew8Z74fnsvPHu7YrxdaX4/y94qR+hTeIuoOoQXwD5dG/k4NsVJSP2b2nvAgDMCa3ylOvbiPT
Uz/Ti0F7XZ7HsZZ3CXGbnTXAIoSN9TcQX5M70WCESS7LY4QWj0Dm9HsYUvJyIwdg+mBfMr5Fmdan
icFai+BpE9I5njZ2DVtadxIcjo/wZi/cGhaTdGa/KFiZN0gE2dg+U/kbOskFXM3GAVfEpN0z3Pa3
KbHhNMXS8r7B/nE3tTXLm5YX8DdnDB9ZNtEGK1qGovE90PFBf9ClSnZZD6KXyMnF+S4WIVLiekec
MjnwpILnDEIKHB3r8+jPdDOK8SLYPVYha92kDCIJhzxXusVj0TTjI3jt8LPPe4CPRtipuyOxeyDG
hYZXTTdvkWag1Q7deWdlWSmkjWCHGcR+MT+2PrMfwJaNNnDYkKex7aZ9CSW9c5Nm/0SsciDKm0Vh
zFqIacN27+ASQX3YbSpYiLUe+NJQaRzuRAVH3A2MysV7aaeQ8KSeAzs7GLAkWKbCP4wyr34Q24NP
cIb5eRhn+BuGqqeaQLM1J/f+WPt3hSPiHy6xvsFer/UQO1q8NRKEkG0Fh7tdCdv5mxk+9HuwrjlM
QabmVsqo37lpOW3cCimIqoGyW6BoPT/MCVZhUkDt2gbM7ww3kX4rRAKvN8nnAP7z3t3Fj+AONl3t
Lsdr6TYhBTt3xGu+YVVnUNW22SvWjn5y+0gjnloKVgtCT62AYifsEidQZPd5S62nMQKR26VgGloF
mLll1MsbcH2ZFQKciZxqx7R3JGCpt8ivXlzWMukikAJZcSCww4RffY+9WdKEvrQFLJCsBLU4q5jH
H0q3kOJIcBoAEgnD3iZPRbJNeYdTbYx6senKlB4KKarABaFr03WtPgjG2P3cQl50hBLsXerK4jAN
fN6kRJAJJmROeQCoGX6kDMZtuirYQ5lYddjOc7/DDsYyrbEXJIh6u8zW3V7jLg6H50iRAvpbAjJ0
sHV7LdxYhczO59sCyMSQpBnZZaLy7yhkR5/Gchzuk7npofeLl1sibXKfJ2AtuXDj+a0m1u3qHqYr
MSLORjozCzOX15u89sogFnZ00syGOWRqR9MujWsb0gECdyBcv4pmA7d4/SDGrnuq8rZ4truchzVo
29sGPoq3TUrLFyjORbCNjcFvyHIw0DVWz7GpbXuXa2rvJGsffAU9eJgSzkc2OfYP5hH3EGUexH0n
CQ9G1DoDnzt9gATedOsnkygDKAHn2xRelXtkVZrHisTxaYSh4xsXQ7ktGNAxMwpp+2HyUQi6GFQl
ZHKO9ZSqF5he4OiSdfQ0FNP0Kxn7dM/j3HtkXTvti7HJsE9sAedG7hx6q3GPCTx67yNo1Nz0hSzP
DoL3d9Sr9QvgJX/AJSfHjLnqjxp0U2xAffFvezWOd46w1M/BkYBLtXEP18MYlovOPEEHds4TDPHI
oF6kGxzmOcSLEMCxirZ52bQ06Af4BDrEtd7bXGfPfVMnP6F2mYdw/nPu6cXGqFMoD1902eEdOcPs
l9nqlUvaRRvLFTA+IbDOdKKsvemoZj/7eY5A0JiI2Dh1Yh2L6XIZ6/q2f+5seB5XJc9QaZcUDoNM
BDKm810ka/mP3cPwM+e+9wZOWBbm46B2lZ2k77HK0puEQyMGcXu+QehloR3N/KkspuqmQYg7FJYl
/rLJpk1YNx09eQMuXVXmOyFRXRxmFbxGsyHP3gdgqHZ2VRfHuiTDoe9H6OQTmYQjA07iUEJtNUyt
pD1lMNMSAVRXY9gGt3GJcF77Rw4Pp8Dibf87hagpvjKrHiahvyYuSU0NXwUK7aSEQpY9pclJQ2g3
hJFhv2G+liv5qoV3tink285wp+UtiH/YhydepFBfwbnU1vXWt/iao8nn2VZqavmCme06zaBsgExb
2FB19EbCCi/O+h3q5UfL6TgSE2zlhbb0RUbmAEIaPoIoXmh1x27g2Hj04lwFad4cI6v8cf2xtPC+
NK0D4rYWXtpL+9RZk4QENz8kck0taalt43lUsbTy0imzT03dvDWthxAiIfX1tR9uvIv82qawKm0A
WHOTKpwkn0697Mv9l1r3jcSEQ0oovWZFf3Za6we8Bn8P1F9JSSy9u42UratR+5SFSyBnDeR7C1Vx
KfM7O1NfnFEjXWO5du25sNY+NYBbo3gMQxBQ8leq9ws/3mTXNsNU50WJ6x+uwtXOyUh1mOh0MVD2
hhXoz8Lz3STYlq3rMmRrsMUs1K94H+9n7dzgDvG99qunWa4xspZ2l5G18UoYaVZ08E54TEG2AzUt
Dk3Ovgsqbe+ur6KFLkxuLZO257jFQE4eMPUj+a3KERqyWym+5pZBTWatG9v40YrN0PTHFUn1NyDA
fm2ZmqTaUg8pnKsbAonUNwunkWof1bxW4FmYY/cyYB+SGg1sL+eyjNnJ42m2jWYcU5nV5mEEn2Fo
BqkAgu90JYou9WVEoQleuQnvkISKdVSdG+7vewdO0G1VgeZks6DP/DUKwsLpYAqtC1shWyMmcqpG
B6baqIhvCgrHRbycORyt42pLta5x3fXslSi4tMKMzY7bU+WARJzhqLcg2T4y6MmPzdsEX3n48uUr
efiFPJ4pqJ4DvzGoKob9RfzU16DBKjss5/cyLoORpdu2/06GlZTh0mwZ0ZH1uM1JUshzI/+y8VvX
PfByqzFXqfV+fVMuhDDX2Pc8KlpPK6s8z3ZzrJzml4ASNSwz14g0C6eeybmdvCjObMh4nWAKOwZ2
Q996DRne6z9+YXhMbXVe1U0qKBJ1Ge6YAfVgqgGoRQY/+M4ZX6GlsBKEFwbJ5NtWFlTO8Bogp6af
/6mp9Zx240Hm9dp3LA2SEQDoODalqyk5uS2rjyVytnfdgETE9VFa2BUm17bNK+I6uCGcJjhRSV2G
JHtnOt3WlrOy75bG5/JdHwIYbK0sLioQXuDrsBel/yfKygSWCWtuOUvjY+xrwZqMc1/XcGHsT3po
9kkvj9cHZ2kJGVcbRXJK+pngfhBDnK35m8Z/CzsO5wR1nZVbwkIcNJmKeEwhjUAh+AD2QA/bYtI9
+CzKz9Uw3UMjdwfX23lrRfGa+8/SfBtbWo2Nz3o8VE9wpgs7/beHUbCd/uy+KJhETcaidCtLQ7YQ
090jb4AUBeiyvP55fUIWfr2pj86o5dAU3Cy8KZoDz8tXpFsKENCbe2RUnO31ThYWlEnQhsGH9PXg
wP6DqjtrnF8LiM2vnLALm+H/uNkQh/QVj/2TbOxvsWU/aRh292uA1IX1apKyBfeV9IfCPveZc3GN
zwPca+FLhFJt3TpNQLJhrdi2NBPGrvYzh0y9ikDraA5CWlun/JUWcF4uo/D6LCyNlLGt4zy2m7Rx
snODwoXwftDxLgPP+XrjS7/e2NhV7sCPiADBUiTRt7qy4dODZHQ5IHUjErkWuZc+wTigLbsZaRSP
0zmTfbulNH2sJ06RQhxXPmNppRqbubTrGNwX2EjDWfKobfXHyvwVEMPCCJk0RaTmYInZo5Y2cufG
YfJ9Suub0ibPKKv9vT4JC6vVpCrW6TDb9UjbswPFX+Wisiklfy5z71nFUGkYq2xN/n1hnEzOIvLM
GRFe2Z0BcUfloOXvlFYrb8h/0WOfFARNzmKb0aK+2EBeNt20KeAvHdg1AO5TIg5ePRxbEHk8q/4G
0bIflFT3XsK+a5E/dLPz6KbVIyzBngWxn68P6r/vgs9+zmUxfjhu7dbOcbGG11c++P3B9SKOHH2m
99y19J1fNfH9VMh4Hzm1PFuOUwUFZRSCKqz/6cWdeGLD2G/6mZXPDqQcg8oq1Kt2GlTp+wpC3tUE
MzSnAbKl66dxk9ta3jt0oDeMyD/MsfUpd2vaB4KL8t5DTvFGVxNqdBLWMlZcFY8zAaCz7iErqdqZ
7gtobO4wgjqw+j66jfCaOSMPQm4LxvUxwysnoKUkOzL3LN3YYmw2FkPBZ/a78oS0X/G9kJ4KKzqT
QzIS6KA6ZIYDE04DWRD/nFklmElI+m/nCP+Q+46/EQqRcRYyvstHkbxFmniHwR3rnY7tNKwchOVM
d8NdLzx3JZotrcDL3z/MipSjkEwgoe3S8p4xeXScNf3GhShjckLjQkREu4CzCLW3nJvMe3TGlccM
vQSSzxaTESd1A5HAwgF7pj85e3kDyXtI+fEb71Bu4m11oPf5MbqHalh7h6fabXnfr0SfpW8yIicU
dgWQDtBdlX5B5LbU5VAGfUvgL5v7ek0aemlSjPCZlBIRCAS/sz1Pv6BD+l7IZM2VYOFeZ5JEUZhy
Rc49emph4nKTZI4FFLMDA8AaOoJIXgNYDhH0EIyz7uX6zv/sazzBTGiW18Q2az04VFc5fFOd+kaR
agWhudT0JYJ/WL0jeHijzZPu3Aj3kCq+c7s13MtS05fz50PTSZ2C/mU38NWmL1H9lIvf10fjsxV0
GQ0jDDowgNJpg5CvswkizigysJg8uMkK7Paz6b00f/mcDz+bcqhCQf2hPtVOkjx1peWdp8kbQj3n
/oaiarqxh7o+AW5crzwz/+X+mnvx0qVxIUoA+GzjtorPqlBJFpRyml+KcvB3M8pO4ezUZQ89I9Kc
iXLYDmDw5M5ClgVlF5X228Qp0rOXRM6eNQ6rNrPS+rtFUmg4Dah6HCi0DtINr+OUBJ0v3TjIJm0f
C4ArbNA3MgVbBsizgBNubQrmDXhAO3b95MLf69vXZszYjQIhG1KrWLNerPxHlKXI1k8iC04bfr2S
MfnUkwBjaL528WrI2zrPEzhtDLPccA5AphtZb7qu8/roxlyiYJUU1lmjGrtJL48jv2j1qaNxVm8S
Yncx/p0gJ2Yl4htpSifwhewv1Sk1bQZPIUUiZTxvcpoXD3VHrO9siodu2wwuTt8U/g3XB+uz69ll
MRiBOQe1TrWEiqMNtPzegfTtiwcEaxYAHuSd4QXcrfGfl3oyQnFmx4SrgYgjUsrRn8HiMFlTgy8B
w4HfRRbElUtWNtVCLDABfAOctWao0GQnkXSwhyF66DaZB4X162O2EBJMFF83ZG0CIZr4BO7tL2hq
3nZTFQdFBufW6x0s/X4jTMYeaaoKCKijF5G7NqL3vJMv15temAUTqBfpgYzwuPGOA7Fg++Lhsjnf
ZfGUBroiK4/rpZ9vhEzbz7HFqeXh53fPbeOHVVquzOzSz790+SFclmoCbc5P/KMfIwGfPkM0c8sa
sZmyNZeez/Ku2BAmLE/nfVR6JRAXlItbNcQ7nrFTJh9SJCsbqcO0on/q9Ct6upfejO1XY+e1kAn2
jjkfnyiRb5NT7QuHAS8BaNLXptzYeA50PhzL95xj1kQzMDhwIp06BzKaqE4nSq3MzNKmMKLu0Nh2
T5s5Og5u/ux37g0n41PruyvrdqF5s9JMWvzuSFTi6LupeB/dWj01RSRgdG+n+s/1gVrq43JGf1hc
I2pgwP26/jEmlUbRCLhxiPb3VkAzCPavzMZSJ8be1u4gvEwV/pE01j2ZhzdgZ45po1f23lLzl43z
4RvgT03GOY3YsRz5o0rt16jx9k21xn1Zav7y9w/N523XjlwJdox9OxjLYZtG+F8//NoEGLt7cAfV
6c5nx9bfw2cNUAkgs4a1JMdnaQLsNdNfGeXGgUiEpiOcDyJorInou+v3gJZakCLYXf+Chfhk1moj
FSkL5BJ2jIroj6yggK89QgLXK7IN2CgrV7jLeHxygzPLtb4fV4lMHHYEIPOVcDC5LX9N+3pplIx9
rOY6waOfsiOpRTgo+cPp5gLoF/4wuaMMZNqsJBgWOjILtfCphYosTb1j21L5PuP9Ashl3QO328a/
65l0kPUG4//6vCx1Zmxt0Bp1qmXpHztr3ozZwXXETd4eynkGsPX1eh+ful1igZnl2yx14RTBiXuk
o5fTAIBe9/dcuwAwdW0cb90Lv8WWmuyAm+lC1hNgh906AkzNs4Dzvv4rFs4vs4oUKzq2ztQlZyn7
A7xldlPphpokZxto46wUOF3OEVuDmyz1ZoSbkQ9RBfYu1Ktn92hbfkDmKEAZ6Abb9hZ2JDsF0nbm
rznaLnRn1rCpr+qhUaMLSS/XP6A+gNgmhX2MoQoQIHGUB1ZXIo0A0RH32KVyTenlU3WIy9Qaca/p
kBBFkogdiwwKopxMrT4nikLPn6COdi8gVQ9ZvciHXDwgh2GXzvwbTaNye31S/5WU+WTHm1XulPkq
437uHCdgn19oQpABivqJOeFU0Nw7OWWuD7CMZ8MJctkDMlVNLiXAq4QiWZ8V29SZ+pAxd3qfAEVb
+VmXr//sVxkvyVqlripIwo9MTI/RiEpll/VjYGVreaOFQGcWwfUA/58YQitH7VdtGXRW7+yQI6zr
lc3yqXbrZV6Nu1HFaTolpPOOfhqFCsq9MtFPUrUbwCsDhqdbCQ2oea73hSpDHSUBrs1bVp1195oh
vW/bLxx2hA7/H2dX0hwnr0V/EVUgBokt9IzteHaSDZXhBTGLQSD49e90Vo6+pqnqrcsFjaR7Jd17
hi+Z1QalXR7gwbMyuAtbid4zb0xVuU0y4WiYqacWyGsICVTF9KViH9cX1cLg/qdpzlv0BkeX4uqX
vNW4yxZW8nj90X/ZvBdWht4z96RpgnmQsGM2TxXOmg5NQ1hqQqFg7NLNRGh5AicJwPVOuVt4eMKj
3CjdfQomSFDNbb9xQKT/ff3HXFqlzGT6lYfzYiYUxI8on8DObE5UgkNJV7700iCeH35+6acDkWEN
adJ5RRsNJL/LCIA1xFq5mi89+vz3T4+WPiRCoLoNiX1AbQl9n6qV6sXSg7WwTSE0WmbwmosszwtA
qmiSt+sjfWnJngeD/PuL1TiYOQTmvBMZvPeyTc6sQgPl/goaiWO7pu249PO1mHXTkqY1g1qOEReh
l2Z2MNp0rUqx9HDt+OP4CuSJnrdRBy+zgBvWHwlg+PXhubR7YXj0O0zt2qyQBkQdoTQUzrn74OTG
vqzMu0raD9AZ2kjS7UTi7a+/bmHd67jZQeROZjTQbxfinsGPOrH/5Hwtcy49/HzQ+rQ4/ZjCT8CC
XBIMu4LCoCG168AAv/r6b1+YBh0iawgX3a6alZFrY0iqAlXXLF07Ii0sU3r+pk+/3Zlie6o66G1Z
ybYpi3Cy/rjdu9WvLdCl558/6tPzM9OsABdqa/gjPNS0wT0pytmzKW9LOfo9ZpocT6bwiYu8sksD
c6K/XXsIr4/70k/XIrh0XXs2nQyyL5nAwc3tUPAlsBtn6ODuUpS6rr/m4lH5HApaDJdpqgCj90XU
VQ1kqUo5jOAUpMneSVm1h0wAhMj9CfIANSE7z7HyL65VZnNADTPbXP8NS0tMi3Qp69ruEZJAYZfP
GZl2bX1LBwVfp19twOIhbe5BbNvCJg7L6zE0krpaCY1LHYPzw7WrjAOap5+OwNxPKaofBvibzvyY
qm/e9OKmkJOEKcHKmxZiXL/PFMCf9S5zIJHkAKrbA3sVmiBQBXBsViuvWFhv+oG+mMfCNCfinHwX
yqommvVMhV73alfP12d56Ru0WE89AepFjS2pcDxYcH7MbbqxxrUsuDQXWqR7lTlbjdND6ikj9S6Z
rG7HK8oORYHOdqDgwLlpJpoei66gv2/7IG3zHiU3i6rHBwlnO6IXPgPrWqhxJSiWPoj8m7rcNo8n
FXvOySiq+8l0orxI3icFfrKJjjh6GWC3SmvlZUtzoyWBtEmMIjahHu4Uykf4JwDmpHdWBlmC28ZK
C3HI+ckCrXfnFMfFHqe0O7NrT8K+MYPoB2jVj1CbIWfbvRr2mD7b+SQ/3PTL9fPz6M2jhTtPEzW9
HTh0CuX04t9oOcn0GgGDeE0m2Yyom4stgSJ8Vg2bOV+pTi3EtHv++6ftj/ZzL8oCympNuS/Is/T/
B0p2l635ZS49XovoiaGi6YLMdyLZsewAfWlGeG3DgLZ8vW3snX9/v7L61nNGqqLWlHvP896nDOea
2uyO159/fo5+N0ICd7UIrvkEObjatLC5Vef6oAN5DL52xlyIKVcL4LrO4ngyBUWLtvhSznZ8NmgN
wURbOyFcLEWcf74WtZPBus4vAHbwVNKGFAY6DzYD2LqesUmgY+wHHXbEyKOO2jQzSd5K3rIv0GZS
d5SW5Rev77Jta0Gt/rY9RAdlTbjFqMQZHfRiazeAceAvECEfs4E+mGA13/gSbVG3ZVFWldW5UQMY
kJd8UdNzWjKIUH+9viiW5k1LVQmI2UmKDTAyjSGM+e8x7zYUNmTXn74QMzqWlvIWHfwkdiAe7AUo
aYRM9aFQTmCQtb7ZwqrWEbXMKYmXJL4T9X+pwptRrG0TSz9eu2q4s8fztsGP97xN6XxrcghG/Kxv
kwpiOpAWwpxDmZu1HVXeT6d9A1Q3mJvnVam4pWHRshXcl1nSxLEXsSl2gWodxJlWvLJLLI2Mlqnc
qut6MNwxMiNQTfGdAVlfyX407rCSqhZWpW5thGAeBtvOcAzwyjB37NCqH5JybcmcJ/BCItQNXTDU
kLRsJnBm6+4L7I1+lgXQBr1v+TvTgwR4LPuVLWnhWKO7u5jt6Bktad3It1TQgdptt68uyYOBlJCy
+NGZ2UqaWBowLYybNm3MEQkpcmt2aEaT7eC5s3HkvFYJXlhPOpyW5UWmGo4vMSuOtsILGM3XU8TC
ZOggWjEVCace8aIB/tpHSHWUkGQsp+1cNAVAmDPkfFM3315/2cJ82FpU5MB7QyOqbiM2z/4u9vLx
W1aNoEDDdzwsaEbSYEhYfuAz9x+vv/Ly91EdE2JadLSmorSAejqgZg8ViOQg2p9lKV/yNTr05cmh
OjAkcefU6gWQU22fmpCTiO/bufJXcvjC0rK1YJdEeibukzQSRh90NcQGoEntuGtn5YstDuzrOvyT
5TY4+wZ1InDYgr6og9bcC5oEY1KEM+yKE+eLn7UBqa2VD1o6SdjaWQXqA07swNEsImkW+PRnOv8U
MHxUzb2ZvdvdL5M9VumH2XxROH917nOPy+71xbCAtYZb379nvAKSICSuYFwB5YGQt+W7hy4tpF8g
ejAlB7u0A8/oj6rle1n1/4OMyrjhg/dq8uSYWu5OwqHdgs7HbVnD1rKG00ujjh3wPuMUzStAQJ7y
tD7Sag3yd3ldMh1DOpgqVTKv3AjAsyjubXSKmrfrI7n06HOEfzrsl9COcnlMvcgUbZipLKAQjrj+
6IXdTTcXGYF15gBeWlEB34aMoYHQ3rkDANer/lt/ofUXdiDdUwQqbDY0CJsSKoS2uudtl++huNtF
vI8h0zLlcTiJ1ji06B/UQdNa9cGAV+QXNDcdaK94apO0aAHmDml5WAC5d7B7mKIP3TT+8WcYn83U
T2FCwM2Xilnm+8zL/ickaoQdjnWffG2bs8icSvk3Gx4zT6klSxX0DRnvXBl7u2RkxgO8/4yt28bp
vSi97DXOPMDeVcXoWj1paQbtf2fQL8E5nrKpjwy/eeWwk/QT53/XZ/Cvc8Sl8dUivHcoygWyFFEB
6affMRDxuyRO64MyafcrwRbwoKbCrUJwQvjj2AGaFqDeFD/Okxz3Yyf52lpaSJ66t4s1OF0G5iZW
f1ergNn5e9l7L8yCcM71T116gZadC1Myp2qZC55AESZChRW4KL3xfP3plzcvpvus9YDcQPhmEpFV
GfZ9B4NZaK3Uk/8IseHhrXDaYluaktOV9Lj0Oi0fQRupyIBM66MYXMId6qPHroLTtvLUY8X4gzM2
K3jwhY6Ibr8G811/9DtBolyChQy8j2we3CInG2g3dZDt7s6kQqftQ/BfFKDQ7sDXtoDL2YXqKpVx
m3n17MZm5MCwJWwFORBAyQJrqn+prl2BnSy9RBvIIqsbY8xbK8rjD5kr+NY/OSWMQcmv6+tiYdXp
atpzTmenoCbq5NR5Tw0CGGflzyYgr4Z7m8op0/W0IdBbFV2Wi2ji03uajMNpHngWojlurcTOQgbS
5bQbbLdNrhwSGbb7ULjiN4zt1qgZl2cA8of/ZrfY9RszTyE03HT1r7KtISkG07mwnsjX0RRP16dh
6QO04M95i14b5UPkk+RLOtW7eVgLxaUI0bIzWMPGCBYA7M2qZCdT8KY8esdBmJIQcWjHNLTQ/7S9
teFaWlBawp7rIa65ndlRW9V3djU99pXzM4mLtZPO0nRo5y4uCrMCJNuO4mTygxlpMw9VWZ81/bDP
FnPrrNkLXr5iUF0HtSoqXrbt7EVVCQfmgcT3fQKNPx+QRTfxApwtvnuj+Hl9AVz+LKq3WqGUmBIQ
5qqIeke7e2UOZM1hcluoYnPbC86Z+tMxa1SdqF0XN30B3iHpyn01vPnDsaTNyk3/8hfgMPLvC0rP
Kzq3hL3UPD9U9b0z1c9cegcrtle+YCFGdH8daGkKYRZpE3nxh0cfocq9kj0uTzRuLv/+8smsW1Y7
NYmmetwVk/HTNYwZHCl21+fylz2L756Rr8zz0kdo04B2ldN5kjuRTOd7BxYWgaW6w/UpvsjLwWfo
NlBTNguS8RRFupk0Lw1R7NG2c/aYQfjyDU577saXc/snAbl1k3ogxPeqkUGfF1DXS0cP8sqm4Vgb
2tNkO8JKeFfbpdiRnPgwaytR86OyAmbOno6tcNgTccfp5NERZgXQfd9TtzF2XdLJ+7IGD1IN3m1i
MNQ/L7lPa7dqZmHmkNyLWIpyMMIvbx5hXiq/QQt2fFAiRnepr9ZUpC5nMIjl/vs2y3Da0oK9SCT8
5FCM/YYAPYNr2/VJWnr6eWF8+papzJOzxBa2qrF8chuYBSX+fV623257vJbtRd4wqFTBqKlBQU+I
cpMMX8v+Ns0AqnN9YG5YjjBqm6Kk6cDoj+svtnJ+wZKmXDk3Xh4dyCf8Ozp270ifM4hyWyqfv49N
C7gJhz9J4KthTUrm8tmU6LfCCR1o+LraBNrMhL5NICp+yVPAySyS8DCuW28fJ7x4vmU+iH4/5DS2
eUPNOVL2/3IhQ+7idsfWbKEu51yiX0rallFUHiv75IElHXCvc/ZFyqAQaE5fz33elcy79BptzXZ2
ClXSQUL3ZbSPfgF9NddEy0/mW3EWeLw+UpczIyHayoVAjlPVVQ9puF6d+jR99Mth5ZKw9PvJv6uK
1pmM08mYoy6tXhJjOvjWeHJn8co5WzuXLK1c7VyCHkNKQRQWUW9am6mboUg88p/gX75fH56l52vb
K0iTbZYUnn+qZN0fylRNd+CjVRujkuPj9VcszIB+l5psUAm9GBozWeLm4VSNvxqHrdTPF36+fs8Y
YhDRXOaTk+fDMaT30uKtbnB3BkarXfn5S6/QttYmKYpENlB57FXNT4NsbIjD5SifT2vXjIXMoV8z
xtgwcr80TeApk28xwAwBj/vfOCZuq3r+SJVzWxbUrxwdwqyr4C8GkrPz2AKNHxS2OEHGfA2Xs4Ce
In8Lqp92ITPPa1SkJu/k5RAnVxBGV0gfRsgmf1sB09mCsdHGuKiNxT0x15x7FirERLfumT04nk5N
Tk6YlC+NPVpvCuSZEwSKy7fExoWzN0z/fzRX40cHrcXGtLKVIV1a21oKgMKolebEbiBBLTecflNq
LfCXnqwFPoHkcmxAtTaSEEiC3Wn2ytRaf+vyyZToZ2rTxZ2WpX0btXN7p6ZsO+aRJ4CFMIutOb3Y
9dv1yF9Y2PrRenJzI2lcmI9BxCWFNPjwylHUCxLa/hFZ+aV01nRoFjKxftSe63hWnZfGp6FKwrz8
kPBeFn4WNnKNq7iQBUwtCziM+XKSVh/NOdwMYHZQHOUYowgEG6/bRBb1YzYebLT2HHunzMj6B6u0
siBXk7OpRPrr+nwsfcT575/Ck4NNCxFpCfnzDu4LXbOFYmRoVWQlGJYef17Knx5vc6Qt4TciEpkI
vTw7iYHCu8BcuYcsPd7+9/HUg5C/KlzvZDK5tRkkjeAk8W5n9VqnaSEsdHumZhhnZ0zRYS8gMSLi
6ogKtwrHimwLDmQe5NnvFDFXZntpyWrxXXQ5q2iloAUzds7GJKBwFKCphtXQwUrC3l2f8YUsohs1
zYZLypJ59dmu520Q8V3uJzfwahmkpM6FoU+zLYyaxQyCfZHH2xRYTxURE7Ahnrtr14LLP97S9T7K
BBJ9AoizaDLk0bXHfRdbK+NyeS1BGunfHx/PvOmcCXm7BT/KNzYurLic+ff1Qb+c9iz9XgmuQVub
wmyieLDkpirir9zOn+0cQPR6gOtNzsqVW9/SCGkBbRaqTrGRw2yoKI9OPOxy2r9c/4ilETq/8tP0
wmgEXhc5RHfMgYTw/ugB0OFrhu1LI6SFct3VCcw60PUYa1S2k+/sLGrIXhhEOfrWWjmeL71E25sp
FYSMAFKfGHceZSoexg4NOkk9+Lxgo0sKmFRcH6vLsQy3gX/HqoVxlQU4QnzK6LAdwQILS5eZ4Sy8
LHAy9f22t2hHdTk3ZmvNCDhnOkDtKxhdFko3Ccos2970Bh2K4OAWCeKZtE+GC5BaYpB243Ys3vMs
6/b+xLObMrmlwxGkX8mOuVDh7X323S2bt9ow7mlqraTWhajQK6zUbFtwTKHpxGsTxQq0ft2V68bS
k88L4FNQVK1NPdEbbWQrcO0SZ7A2jZG0K09fwB1Y/+FsDV07KKrqqBbiUbg03TmsYCE0PdSxaGCv
gnrR1DzmNkrs0izikLmJv0v7EnDrvuqyILO7aZ+JNWL6wrrW7aYgew5lCAeEjjKfkhJWQqy9H1nZ
n6xU2lFJsvi2ANK1LXKLE/jgQSsZItYQaJ3c4VdNrX6Lyzu/9zJIT1xf4Jd3eEvngVl1OZfuXOGD
bIgWWz2o0LB7kDnoG5FfFQ817ijX37S0UrSU4MzYMIcM2rxy/G7k5DAWazLfS5OipQG/h+4TFgMO
Dqa5GSGP7cMycohf0nRNTX8h9et0MByBCujcoVJpqxzAmtZMasiUW/aBQetxJQUszIQO1mVVlQzO
kJSRcH93VRHgkh00SRP0drzLzTs0rDfXJ+Ii4xPnFFcbLyezm8SWgBFU8ZzujSQt9smopv9Bxmab
pOj4DEp46F4J8WTbDn+MPTbsS8LUIa7M7JDPRK78lIU1oTdjZmmlIy/iNhI0A9olBuhVrGTuheGk
5z3wU2KyyDwaUp2PHKb7NVHkmzQp0Bh18xX8KDD6yyIoJ/O2k5/OgYNuoZcB72efcmc6jUZVh0Yf
3yfGWtdy6WPO6/LTxyje2THMj6xTD7nCoMsaEVLR/+qgz7YvBmCv4E+Uvl5fHgvRRM9z9eldDqkV
fGYKcurSo+eUkA35TTMFSI1306XIotpRJ5Vpbvbn4o6AJY4/tO98GIErle6Nz9dOOQxlbMoAuTjR
utq3FVzqhnd0Zm+cai2NWdBUacc8BvZGkKNhnY3mhroM/KQYdtcnYCkotPBMkzjL2rSdTx6bH5ws
P1R5vTI0C3Ors92a3pLSzZl1KnM3ykegark4Cv41tldGZ+kF5wX8afFw1qPM6PZdpJz2UMe5F5Ck
PSYj/ybLdg0GtXCM1cluHK17qODOXRRTOAhYH5YxBARIy5j/nFm1MlQLs6DT3dwcDgwFlJJOWWa+
T0S+4Oq+cqo53wf/C7WydIUKavclxx3aPDEhPtLaeHZMKLZiT3lAFIRcWAClwnPPnIs1rMACugvy
7v/OS1xM0jeBXDsZU3Occjiug5FoyGbjOS8pYFB1bkIjluzMZkANAWi45PdNi9nTgn0sjQbnMhvD
2JPHuZ+e7dU29d+GxaVx1AI9ToCuYjDVhNG6SPeMDP2p7gqVbftGlXdFM2ZlMJd+JgI4ZhUtNAyz
9gWaS9PRUjBkCehc+7iYOJa1s11nTsIJ3ekqaFTza2yGvsS1lMNfM3Ot9rFsRN8EYz4k2V7IOQ9B
7JtWoEcLpwtd2SLtR9eCTZ15suoKFnM9cKWFDGSRrXkuLL1AyyiVCTF+NWL7MOtKRf1cth+waqrv
uGHwx+vzvBD4OsGOwPS47CjmmWNsWPtAzpYuztOcrcTM397IhcnWaXaDQjZRoHqdxlrEcFFM7V2a
sf4R1fv00FZWvTGrWL7DEIxmwJ2KLITFWrtz4V92UJnrbySdymerRdvdNHswJO1ixoXRhzhMnVUH
T7jW19uGQjt5EN8FND5XXTSk/gOW1LPpoxwx+acZxNPrr1hITjpvz4QmMmAgGUw0ku5QuZSHFdLu
bZlPF8xkBmpwTAmQAim5R03rwbDTw22/W0tDPiQbStKhP1hy1XyH9IR4oLTx1jS/lxahlmyyFF2N
fAKHv4AZS17Ue9uyQLhRh9kfnq5/wcLeo5P2iMpKZpFuBPLjvqQ7mwDf0z+T2g8cvgaTWQhXnQLW
zRbQgknbR+DKtds4drpHAmvWbQkE6W2XMZ0C1jlNw8QAdV9CYnmA8RIkYbvGXynCLX2AFgE2Nz1G
DQ8gu35f0yS0IeNiw3Hu+hQsPf08+5/OGIoXfLaJm4P+MkG3JJ/ibpPKnDyk8DNfqSwtTLPuqtDm
tlNAsa3HuZTmO2Oqp3cXolUyaJgP4RjY5fKgoXIQK9+08D4dX1CLpKjNvOzhZSdfC0q+15nfhPns
f4+t7tFLhl/Xx+4vT+FCGv2rkvtp8OYeGJvJM8ipGtkzfNaaIMtEEbp2PAaeG6sNDB6SjZ01Dwkq
X1DDc/e5Ne2xQTVBId0NMZS5n1I+77CDdmEK+1YBLyrZdnYgnAGeqKSSu6LNjQOkB2qY1idyAxRD
s+WSoKrsNmCe5pn9YcCic+tCOWdlRS/capl5Xi6fvmyszZGPInFRX8jyfQqtzjnwp778AEB9uhNT
V77OVZlu4KtsbGxaxZvJsHmoBmLAhKDg4Shk/n59mBdE1KkuZFRKJeWZFRFJgw2Pw1SmB24kEJXD
kSLZZ/CnfROUDjgOWV7a7trkbI1YyJ6guGBAzQ9ie8UuKVhmhjzrobk0J/ZwNKD08Rum8dMcCOSI
b77DIabmGVXabq//8MsbC9Uvsj6BQW0MykTkVvKhKr2IwDj2+qMvhy3VpVxi3+9cD0yMCOYAKC6k
oWIQkFpTu7z8w5mp7SzDwGp3hNZvRM5uotk8VqHkycpPXyhDMlPbWNK07webDzYuffW5EjMHPZ/R
wy9+5HEujrXsfs5d8VrJPNuNcbvtvPkg6wy6m3OZBJbfvFwfw8tpgv2nHwfM0QRHBlQaRf3LTfuo
p+WG9KMXwkPyZ+PC/vb6iy7vpCgS/RtMkF9rra5FP9xgrgrKCjriFX81JnCQIaKxspcuzZl2LCXQ
ITJ5j/N7TEoUHWOIrGbFSgK//Gyq9+ISleUJXHqtqC/tHOiR8bFXq2SkpYdrt1y4ugx9TBpQVNiw
a70ob/L99XG/PMFU78KlRerkBevtaIJr0BOaQurJgPX30bCJvWlFOTwIL/dWstRCROrFdZaMkHjL
S/DAQfB3zqIrw4MaV77k8iUXsOp/V1A9mFAQP+NvAUIIpHymcx7AgydAxTQQ7RQAGxuYcNq9Pm5L
n6IFqJnWPkfQOxHSPATMbIBnLeAMV8LucjRQvUheZImgPkwxMFB1MDJxgCwV2mZVUEm6kngXJp5p
AddXgzFmRgw0PxhnTPYHH3ZahjGiDl8HllxDLi+9Rgs5lQ+0hRZVEykrD8U0hpNdHaWM7KlFX+jH
9clYGC69Wl7RWDKI6YPC3TuQ70tAE4UB8AyYbG2szLf1N7H/9yBD9TIlTMgsSg1s9yKby1DNFXvq
66w85Li+x2Eh4/gxzyBwEjjSrH9UglkviZ9495nZYf4GOJArMpOwH/Gvgd8Y/h5Qh4GHOCGVB6e3
LDDPJSk2SsFC2ppGHwr1fLxjBuEwvirpQcSuvIN1Ot1UHukOaT4z6CK5GXu1zLTaGrWkQVb26TbO
+q84mpD7sZfQbpmghFqls7cRDqiplR8DCMZ85yh57z0VflOHlNfVlxqX3QdodMZ3I2kmzBUo0bBU
h1d1Bh9DcMph69B6/ZlvOfrzRioB9RkxT69K9MmeEpjDwk1nPLZASx1jcEP8gA9x9pB3Pgs92/dh
+JOSOYTHp/MLdjjQUIH87L03q+m9sq0np09/xgO8NDoChWdVwAEeENTH3Os2PJG7xIAK5zCk6Wky
s3Tj0gYx7cOF6GgrV9xVME/oNhIKRZBWmm3gEJsudKgdb2YlsucJ+PKTiVjNNpWNk2DITdr/hLy2
FVpJxV5L4sfzphwS62A2hbfFlBIHw86aTcNpthl6xwwcPy8f+wRUt60Bsdl8w+FseBsLkepF6ryG
fZCZMYkDnDsdyGDEkaviducRN7tp+6P6Udyyyqkx48o/pdkIr3Zw6q1qNUAWEqKubm10WeVkgtaA
Q4NDNfZJF7pO2oXQTLztzkJ1YTh7qCBiJuI6ap1876pWhr1p/DAwVxBjHO44bO5Won3pY7SsJShr
oLhiAw4tG3XkMIZ+6iZuQ5qGzR835Sy9Mu47ko4+Ll9RQ4xpY6deufdV2n2by2wCMJPmK7lxARBK
dU24fpBdITo02Txqi7usaNp93Qr+G0iu2gGIC7x2q6vluKVV4TzVppn/yTon+zi7mZGVzWbh/KIX
0LMKQtBJ54koGdssrJtpV2KXDm8byfOu8OkexjzDn/LUEtGctSDElL87iYM+cewNVXxNJWdhRegY
9grK0dTmHqzq2O+BmEFfvkOZcGW5LQ3P+aWfvsCboARuzLZAxKcn6WUHxm/Dk0DP7N9HV0rRrpvh
31tJ+eRlsQq8YZyCBvJhxQSbj9umQDsNUWV7qZwcESlRhVnefSVdvatp/GDX7u76KxYmQJd7Tker
t2w3FfBwkuDJF2kQQ7jovkL9faXi+5cmcmGH18viLQG11C9nEikza9Gqynv+XigLbXGLU3FEK7R6
jO053yoZD4ehHekBr09ektgeQ15DOJ1ZzNv7uT+/uGRqQ9dvrS9JR7qND1+VvSOs5JXFk9MEdmeY
J7sbrcCACPIx6RmAHAyCAlUASjA0IdGzWSvGLxzB9EI2hbmOWYLMFXHye2BeMIwcYGYTDs4/Orl2
HV44gumycQT7b4JuC/qqLmrdqlLJF+5b2W/ThJWjVblrlb6lUNEys1KsxbTILnKz4W1qhqekmldq
xX9bRBfmX28pVNIfjNJEmw9byoNl9xzQopnwB04ICAFZPk+H1sztYQMIdf/RF5b8LnCEvoM/bLmH
kZx1JzrZvtmkc4+q5+V9g7DestorIiCsGjMERqA9CMatMEfD7Yc7N3zHRGL9amTfRyYorvs4qxro
HXrw6YU+KMRcYt86dIMx78D+Yvu0VtPBaQDsdRwuHpnJs3ez6AmqW066i3nPUHpOxLbKveEdwOj6
mHBFA1la7oa2fDyoKa+OTt+M93mi5kPCGifs7CI9ZWddUuj42CJUxsiSA2N82Lq0Laeg7uRUhB0n
4qEsmAOHQ/iAZUff49VvznwIvPUcBWkrNd8thdvv9Yg/X24vTAch/6auVlQTlSVnp3ayIahfB7m3
cdpxYyX+XjRJ0FU3VY/pfxQU4JgVO7mgp7mf25OTxtaGeXLe1Iys8SMWstffst2nDE+m+VydGeHS
Gp98cazm+3QNCrIQEXprpke5vp3jBg2CBI1H5krrbUDnaeWYsjAJem/Gm8bJBmzCjNomB07afILn
2KnIx+eRpvu+YH8mc1qZhqUUom1VTdlkvEe+xSEBGOaOH4EMCwr2UfBpf31FLb1B26ZaPjOlMsgY
GaN8MBXsHnvY1CSjWwcAKaz1vhfmWu/YWENZgDBGhqiHfQeR3/J0m8At4LZP0K7tZi18mpQiPs3t
q3D6oAYzpZruDf/P9ecvrSYtv/aGQcaKAxfKm6zc1MMcWh1fg0j9zaQXQlpvNCm7zkjZpucq9Qxb
t9qEOO1AEhe1jZRuiOskj2rs07ASuX838noOpKi5CLPUdrcCPJ9dETfAcMfvbhA7OOPJICWsCkgO
ShjAH37YcLCAxASPtMBlKd8SCK+ELovTUzG07hbOY+KJD9l477hMbFW8HWI1PIBc4O5EDadc3KDB
H0rsadh4kAJ7sUjtBenUZH04jWn85tcD/dYZtvVIrFbe5WOhjj6aFR8qi5O7zKidMaiz/E9rDMaG
sLoLlJJdioTcNfdidBVE5Rw+4/BlqGNlm5O76YXIYQAzkX2fMeMLmDTC3F6fzQUYBtXbbtDMI7wi
nnFCXWBXinxT9+UWjEmQSfem4b7R+MPw0jtHvoJAucUNYSV3L5w5dHtznJVpktZtfBrhaE/nZpNJ
AehH9Qz74siha4p3CwGtCzROaOx4iiDUYpVv28Le5Bb0O7w3ALE210dw6Q3nIP+UuLtqNrPpjCt3
TBnMbA5M9qPz05DTFQDT0khpWc9ILFw0W9M4sdiENAuE8q3qAEtsq3o1UnVb1viPVqMBHt5Y4ysa
/2VECTHmEzTU7/reXHnBQtrQ5Rold0vXTyYUX1kNXcDefYy5f1v/1dP3oF5BPgmejaC5tPZ90eS/
pMkOZhKvKXVfTtieq01Bbs0QmytrtAUSegfdzF1VZlVAK/OmnOrpor7wqo5t1zhz65nzyF3ng810
RSx/6adrZ6TaaouhcOGF0MJjhtpFwNDQG7zH64v/8qx6OkJ4ADy4hnbrFBXGdOTU3mPvWblsXY4r
T4cEl27pMKNN5yiRb733B3EWsPqbB4egm366vtMIq2toIx164pR09zVy+bGSiq8cJC4Hraen1Qma
lx4AVGVEzjw7UdqRdP2HMavvO1Dzk0asxdXC/Op5tO9ZXPoG5tdKcS6vrGAoeCBTeyVsF2ZBz5/K
J21VFAVsQEwOvx1+jKUF920RSLtYecXSF5z//imBNo7feblUQ+Sm5njEiX56KmZZhBBf/z9nZ7Yk
p85s4SciQoDEcAvU3HPb3e2+ITwySAiBQAKe/qz6r7w5rq6IvtoR3jYUoCGVmetb3ZUU179j1ICu
5m/eapcxVs4nE3RbWak6q2XwfbLIPspFPMXBtIUxwpX1+sKcWC+lTcEhseOuPDlcJjAtIsGVp7j0
LVZTeW5zJmKKNJbbeD/LaYEOy11sUnfeDddw1/vcvFjFjzqXk7QmpkdixZc+mr92ADl9fOn/sTn/
f3QX0FXsiCMOm/MGPC0NpcJz09J4HzRx6SZT7Ki7paR2ADG0G+HiYMqxSmMbDE89rIx3RTeTnaUk
dDeOIU61G2Nrfmk+uUvax6ISiW08knY8qrYjivo3HvzFjo7r2McOVIYX1zjtto77+E+Zw5Q7Cb3K
S3CgGNCZx6r2jgykT+BTPf2odD4nVVz1Xz5+6AvDe83c5azqolZwBDWLOnqFnLKoz5+7Nvr6ueuf
x/xf0ycePDP1ddWetKdSbdl3MqsdV/rp48tfGHRrPno5zF6pkPhCR6s4lKrYF6rdlgS+Okt1ZcJc
mJ3/42v+9QRRUXjDmE9I3EG+tqeL/4zS8q7M6xKGfNGzF9f7amg/x2IP1vTgkozAEzu8RYkc5j0K
B0nxuwte2msGO5e+92qtsTmF8DwfvJPvGp11kS9eC1+wo+mYd+WFXdhc1rBdgW7zQjUT9hS4yKHY
lTbmVU5fy8Ckn4QPBmu8rjRiqYpKuidY2t7J8+sniu2XvrspAFq8svT/0wk9ApZ7tdgUfOY+uMr9
SYp02lZ33hHJplRkxEmclCZwcNWZc2s2ZJsnx+ciy++a12Bz7fYXVur/R84FCc8TAjymyXTNS2tL
fzt2hdtdWUkvTJ01ODeMrYqAqOtOvP2loAFd/PspFxnljx9PzQs/fw1Mct3CRXsWOqPKLkrjKLwJ
52D/uUufR95fU9JOlVf7Q+2diNs/g3P5GDThlcjo0ls5//lfl667yhUL8EsnLxgPDU7POIZDjd7k
0IEiSdVdGVoX5si6fVF1M3NVNM0nXQxFEg18+lY1tMApnASp8ipewIiTXys8Xnqo1aQHDnrseYNu
rGDBuaC71927jxKT4lf68S9d3//vS6NFLXugD/tT6WyXBfslf6OtTr3hys78vzH5j515nUpVXu/K
3PHpiaQ0jV7sLRuS5uuQPCzHfsPTfu99g/qAPpNtkzkH59v42r42P8jTmdmchQdEa1e+24Xlc51q
jUzLl6JAk47XxzsKdnYWa/mcs+5z/YTBOtG66FGwaQ78U+fGy50u0JaPZrNrwokLc3LNURIzjdtx
LPAeXf9gOvG9DT/XmxasMUpRrpUrC05PvVX1tiuMfIZBkfic+UCwJrViCKM2RRka+SZnFxFTJ6g1
dkk+BFfG8KVXs5r4iB18x4bn9qupgG3zdMPz+MqacmHQrKFJDXO6yCwjGm3ddjfI2yXKU5dcm9yX
fvhqchOncGyc+/6pFeOvnsA/2Mm3H6+zl374al4Dg8QYHGnZaUZrjtCvTYQ2tFlf2YAuXd3776pR
NQOdaKM9NLyp2yEIoUdHaodXerny3i+9mdX2HfRlWaEv2EdLR3noOoWArYmvvfYLK/gagFRr12ME
zgunKWRzJqby1Lb5ncebEp16HsyDpvAKhOLCY6wRSLYOImty2GIwUPlTiJ90Vgh6JVi78BHW2KN4
Apl8RJfbiXtfAMCCw16fdPMnz+dr5FGL5q+CEjqelLE/I7K8BSV9q/P4LnfFNXHjhc1nzTwq4rCP
3dZidvnR8hiEqtygSZNnbrAEac9pt/l4Mvz7HMDWK1Cdw5faBRgMZejuZ0hlc1zmWRbwjuhlZgBf
+0qGQJuk6uf818e3/Pej0XW/aeGjDOryGhVEajayHuMsYnOdBXEJOxx6rU55QQgQrIUAom9IXpZB
eHL6CUEPFRywVNduNFrHthMFdTSBms8c50mpLYNMcBv6td47Khz3wJ9636IK59yPH/nSYD//+V/x
VwC4ZoPuPh/mmXOMxgV3dL/ltQk/16YWrBvT276UeXfepsJpuvX977Rmh2G5RnG5sCis280XEc59
HNbmJBkH7eSlDGDH3EXbOvoT1j8/fkP/HhTwRfnvGzK5IwOqzyFIFyZMHXLW7D2XJ2507Qx66Rus
8iDChBSpCLSjVrKI06JGGTBQ8kri9II0gK0bzeF7Ec4FaKon4vMhHfOwfCoH2T/0xjh3MJfnOoHa
d7lZYiIPlS/7LaFC7RbjqC/Ws36fDAXMKwqxdN8+fqP/fl62hkSFHNbBWEAAJzbi1ljnCc49n7z0
eaD8NZxnypCX5713El1Y3MrOlEjwldWndga2pkQ5ea1q7eOwAlfWeT9WLNiOecuuHOD+vTWwNW24
An2fjgqD2Q7fF+e+UzKZrjkyXbr2aprDmT6HXqwyJzL1WzmDNX3u6i1eP/6g/54iLF7FLUJK5IUE
pkgPEVZJbmrb7DCIEkd8rsGSrXHDUxgMAMk59CTq6GDRXJdMNf3mtu61POeF3WbNg2qgsQWrIj4X
pKAwJ43+5lCRsbLGVurohPslwy2rK3vbpc+xmvE4T3uezHG3OkYvAQram74Eczt2iit1ngtfZI2F
Ct2grUOF92Utr7PQthvPVzpxxfQYT/xzOlC2hkJBZVjDeiagJ3oO9to6eqTS3PjzfOUpLrymNRVK
eUZb7eMpEAskFQCRQQ0I9Pw5jSlba+CmbnLQOjLIE5z1XvU8fJGDf62edKGSjqTFf1citO3bkSks
chMzm7lzkQio8xeo0Mskimhq2mpb8SlI2qj7buf6jlTTu6jzzwX7cFb+7+3R7xj6oOxiSiKp8kbg
dXJ0KI02rqSfEzOzNQGKhX7nTD1OK1McPIfivCVCuVAxE6Qoz718vLRc2CvWyhY5ClhrL9gbOQAp
4HLfjKy6kuW4NEdWG7uLpptm6Rf3JAuanOnxUZgS/09u7JXY6sKaEq1muQxnBic6KEAWb3iWC9im
frAzY3PfcvtoaH4zquLKafrCTFkrWsgivTkfYazCXSxfSMajPIeq4tbn6nN735qENI2RC1KFCU4B
YvAm/OqXVy584TOsOUh9kUvbMg6woBBn9qiUX4ooH9Ml6uttxJvuShLz0is63/+v0MANBz8WHR5A
oIvW57cF/rP4V6KsC596rR2dNSN+JKAdXSiCN3OTxyKZFwMwfpe47TOBA+LH8+ECOJmtZUVlrQXQ
KCglj+hM2+UapvO5z9sv1hKy90XJyg1p8qZO5pCNadVpIbKId+W1NPaFH0DXK0sQ0IqDBIhKuUl0
nJJ516KFCUiQJnWC1HeS6Noa9u+5T9cLjD6T1GtYMp/qaH4wxfyAnssr8+Xfl8ZS9d/BEGiUxlgM
9VCvve/TJL737bWO40vjeZVmaahlDTnLiFtS7+b+jhRPYfdE62vyhUs/fbVsOUZMJre4fkh42kiV
dM6V4PnSDFmtV6MHQi9AcvBQlVWTLqj0b6eWeSl6wNT24+F7YZ6sVSzIKo8gAOfDqQKw3vcfcq/9
QtwHiPN3Tn+MPhuZrEUsbte60oSwUJORBYEJPY/mV2iLzcdPccFeha31KVOnJoS72JVU5j+DZJ82
R/01/BGf1EFv2MOc0g3fiOfqMfpGnuNb9zje1HvxKN7le+BtnCtrwYWRsCZANbIYm6pnkIEQ+aUJ
h9txvuazcunS5yHy12IZ+DIP+56g4uPpR78bX6LumlXnBdkEW0tMxmaEb1MXwT2V1iZlHHqvvCyG
Z8PrOUWXwMTSsIaiULZ2uZfhmG9qbf230gv6e5AhdFK1rMig7KJHpxVIY1ZR8+4sSGzGXFRTwmk+
wMV98L+Xg7Fb3RNy3zTFkJqhEzunK8KU2SLK3EqMnzoA0XWU4kqw1kin59Pc/HKCcbvEItPOj7On
zscj7t+LCl2rbwWEZC0QAvNpam+HOt70DHjR+Xa85oTy7+uz/0fBAofQmDx3T0sPgkaCo+jGq7+V
0zU51KXxtFoU1TANS2BRBndLeu/KYIuu5+ePX82lS6/WQ4uuEIOEGMq2ix9uZDdHO2+Ry5UF69KL
Wa2JkI5YW8qgh7KavPR5uC9nGEkO9fSoGvb+8RP8c0sNYzja/3e2qcjxCUjf1VGVHGpLzeFZLKYi
3JSq0kcH2z2+BhRwWY0Dwq8AlNkKbLA6OHx8/3894/n258X6r8muyoYpp+yLYwdFNI7tVB0m7iYj
+0wV73yDVVYmsrqzYxwUx2Bqd+Cf1pmqwq90NjT7+AnOF1rXK883OD/ZX08QW06Z9Zz6GHI0ZncT
G1/gvVod4PGIU289g8A8UVEvV2bjv4bc+Xar1TG30BYjTVAcncncQ7m1r6NrfY6XnuR8y7+eJA9c
w+o6RPs5rex9Aclgnodky2VMoL2c0nppvStD+1/b/fkpVjHQJArfM61THQd0zCv9zRPssIBp//En
+ecB+Hz51ZQfYcfplQsG9RJFm2FZvg7SiY4iDG4Vqf8Ql2+qegbCrrTvutZ9AlIzDhZ5//bx/f9X
2v/XmFitC8iwwxC6n+KjpujwV8++I5OejnDd/eUsKkFLXkLb7xHM0FI2VEdD5O58Mlike4f0D6y+
/IcRR/cObJ6iwkkqbG/rXt2VS/PswgQwXt7CyruS6Lg0oFarjOCO1Jy5FUxY+j9lFacV6X58/B4u
TO61SA3rbQ20AARbKOgCAh3fNERnMKx97VRwJRy6MGbXgsEIqabO7fClQ0dsOX9R0Xjo2J7kDyT8
5JRb6wW1I1qDLHZ1dJf85AEbUKlrLQD/rMdgpK4VUcosBOKMCK+o91IYyWU2wjLVeJlCLcTn783w
5UzvlJNKh3ncOMilB+Iz3rHnm6/WkpmIKBrmmh95uXTgBC6wdApss1XF1AKCKa+V0y4MsXXTejfn
BHNUF0dItx/aeDyaUl5Ldl1YSdZNjbFTDrSPfX4Ml1LDPSiYUwRweaLDocg+HsaXbrHao+Ayh0oS
q8VRN56Cimn6UZj+px/p3cfXd73/IaT+sWCs2+5Dt285zpz+Uc5uuSWjnu+HqFB7SWK9JJ2uRyBP
GW9+qkh3/R7rvjmM+UJevLg3/TF2fBSIBj34Lyx05L6lyoG2sy+fxeCEyeRF3j1z3CpFMS9/gQxV
4FX5NbvRhccPvQxy+LKS8oUxsTjp2LfRjR/NZZ5A38tfUcaBkZhTinDXF74rcPqTakNjVYKbwL0w
VagdxJmWFYiheYnmV8FhP4aCJhrASeCJR6lCve16z4eVNJP7nuUi6VxT7HPSRHDVq/st3H0qiKUg
oANLbWbF1kh/2MvAIQAJj2KPvZhmBZM6sbkBiLSfez9t9SyOUlH27EHNvdPODEHEnEfH2QLcMQVe
eFLN6Lx6M0w2doM7qJ/DTJ39bMPuZ5yPuKJSALXpDi4qhMK+ZWBhDq1WDaGWgR9R5sY6v3fzILRp
J9sQnNS6Kn9J6+UxkHBTXyVNRegz+jg7JB+mIhmLoc/mYrEIZ2Bzqz0G4AreF08JjcZfllbu97EY
hyZlvVt9AcBIZd4y/7YLmocTHHnY02g1CrJoNqaJCvxyG549cvkZeY4K2/xD9xUqz3A6yTNPkeFn
PhXmNa6n+T2qS/dZNi5/oqyV29wtwrfJjoPIQlJDTzUv0U5BBfYzqGZ0u7lyAAilnW13H3fdzFFn
I3ZD+DCBqT+iZVyPNr5feBenQlZOSkbgr9NlIqjd5bDVSg0GjQMWaxBmoi3InwrWcF+Zr9usRy/l
wZ0n+12g9+0mFt78Aihbt3Hn2Px2qjLeAJ5vMkr4mInQeF/9vA/hHMJsBFRxbF8GGHCe8F3ok/DH
WCX5FM800T1bUmfSMkybsvaPbs+LA94928GXKH7q9BT8meYBvehUlE1St4H8uUy+86Bj4vyATW/8
4MRDg0eFEcM7pSBU6pyOOomcxnUT3ug+g5Vd9R223T1Dd0dEf8D4Y7Cw9tTu7WwkSE2NqOMwIznc
69Miqn22Q+I5TB00kI5J71XmYJmMnobcMvzjs+2GHNSXODfj3TwwDI+moGpH6QzX4yYckzLkZ7NE
FBjSIXL7OulEjmvCrG4zoPPphjde/9yc2yoLLoCNCOJAY84F3N3EDugzoFM6aNjhw/iH9SPMvyeU
8jLoaqMb6ngQErqdEImExHpb1mCwhyEm3dkBe19L91utpbwfTGP2HpP2rfAKfaoFHR+Azum2vFbN
g6bYlIjEHjG5EDPLaMm3XcymI1d+cOuZ2D+GHXVTZvxgCwnheKdIOx1UICaw+ITjH+Aa525cT6gf
LQIuWBe15smE0r+BKXuToO/B3OKXRt8Qs7Xbaqb6rkTzPQKiqE3pWGbxYLLIx0I30hYk4AFQa3h0
Dugur/iODv44pKWeTJz5xsa3qhd5hp/MXg1xnzvwIxOR1xBkxn68dXokREd/qW9jXhYyxfl+vOsH
Bavj2o4b0xKwhFCqzPdu3VuTDJWx8tyRwTekq4JDxOHPMKqy/UOahr6ibW/Zg68nbKLN5G2grR/S
QNdhn5S1Yl91FDT7YIIleBJW+biD/HM5wBusufFi453taoFkjm2XMRGWB5yFbBawgb5OAg2ori3D
tIKzG03CuF4yC+rhthsceYxCO974dCZfkOh39paT4JtQVnYJeIsywcrLd1Edyx1FVwkwlLDmSQIS
VYlVDlhTvZq2/uh4Lws6Ox5MXNLvtA+beuvOAYe0Pjb621S7waNkbv3gdFruQCTMXwdVzq+5M4dp
b2tAxZHMTCufiJsFZ+GTQTvJPhrnYjsURG1A5wwfgNkpt5TM1VuAaX8LNlyYaXTuoOYvyRGuOrB6
D6h3X4aNwOZRwui2a4tsaALYOnROeOcpA/5WHHP3cSC02A/hEN1FFfwKqnnpDw5QPtliw7cB+fXv
A857NjE9zk1JXDr8MRqtN6U5nfosMOimyPBoNOPatofa0PlxaUOKr+mPQHbScTPIvMqA9TMv8Jto
nrqiqR4dPYF/FfuEpsp1gS0cOL6HaaR31+kqf1Lwzf0J6BWKHwAb6D0aQ7ofEuJe9Bf0xcFrcGIO
fGuR1oTCF+bgNAT5XZHiVNGwvQvblr1Tr2YnF6/vB0Q7UIsYi5HkTw7WKeYeYOXXwHyNNNtAQO4M
7GrRIg+Qg80ADmGKIdRuEQPnv6bF9HSP4Gp81HkU3+QItL8XLaBdgo8ezvC6cn97fd98gRKvuENv
SXc/F47/Pgs1vjpRxb9oNBVAbDzOAU3dYHQ3bJBouR9an7xA+NwlUJj5aecs8avITb9kFSnhvVx1
YX3UhQ/cgeD8Nmel3U6oPx24qbwNcRx2GEEU3TGvG97P1fQt1shp46F0n7ACgNG6hRlB1/Uqk6So
N9i6ux8jtshMD/MwJYjmpqTXbbmbPIDz/bzLbzu6QIJau92vKF6c7TD51W4Z4ikZQswn07Xlt9CF
WEyPPPxaSlvDDTpXgIyR6m5epjqDAhq+KLV9LYJp/DH4wF6YUJhfrlm6YVtqxsFQacib7Tt9S0es
Qy4xiwMfTMDCUsmrukhzV+n31pP+fiq9hidL6y4wSSyKZI4BbmxALL0ZFi++t01EMBH6rk0g+fbS
/Ix3lf2MUKwZF/JII2A/pd8MG17y+o8foIm0McLc9WHV3UGD7QO/diavOaQr7YErzngWT1E03zXn
PsqGVRSAqaB/iJjPt6SiqOwPfXiA1FV8oawwe2QnZ0RfUDQ9wPWnbxPtIL1TFbWXEXdyanhr0bhO
0CUo4kT7IV4W8+G1QPJ43LVVXj9WwcJJZtpatKntwvi2U3x6toGHldcHNS/sB2ePAwrOXmePgExT
t3dT6Ia9JRuYVW+GcrhCcB2iaiNNF9/LwcPax/puTJkqyzjhbUXexyYev+bu5KYm7tt7Uk60zZSG
MjWJq5KrTZS74JgMumkBDKkJTu/eMjbbMeTBARpTZ69omToQbmEv9bLF9evUOmRIW2W7HcEDiRSA
NiazQYp22iIgYj/QEte9t0tFHxWoWjyZ5cAjGIp47UMVVdXGkIA9Fl0Qf5+6WPye8lJmJfa9ErBT
d9kuCHreRh3PYDgOlXqNQ0Kx1IKRA149b2CNjE4odi8jLyYpI5V9k7WNnkdC4LDoMv+p0BogyyLQ
3sYUpoRX1BLciyiMbvu5sDKba23usVG5CJ5sSO4oGOrDxna1wevo423ccfMQiUX9pkhzI73hKvc3
sHrB3ZybFm4QenRufA++JfguPke3ubXFi6E+2anFVUd/GfhrTEpYVZmlzngZTViHeXmMwPc/u3jA
AQmhMVqQzt7te00t8AMh8Hlt1haue+/4upBJLOIoaZ2oiDfUwUHWo54Ggr1kHsEe4ju7tq/J1tqh
GRIesHlT9RH9Ch83BNjjsZwjsscOF79FA4YHNmJOt2PdjO+iC6YUTbj+rjdCAlDY9T/BqiByM0S8
zEaVLymYfMuPatGqSHDUbLHtKyf+EhsezgnlVn6rHCfIk3k23m3Pmbgd0GP5Vchg3pTM9Z4AEhZH
3msxZgvqzSAl+i5LlrqcfqOaWt/5IOnCbXra+6zcxYzZO1hhiHtsThqIgnau0zkO+KaGdT2ibcd9
FN447YRHnSgZQVHYdMA/Hj0T6lM8h8NmZB7dhQvCjqoDB3+cdJ7RaQ5frBnnBxFx8lBRag4itkXW
o+krk00f3Z+XThRc4LQ1gfWfTeAX3LSCgSOBchP0twPH55IhKv4zAieO6TaGJwKB9IaVLNwsdBr/
VKrxUDKAX31YqPlnj0D6GGI87H20NG8rEctHUSq7h1+hOA06irehRsnEc9w5q5cl+A4HrvBR43QH
pigH0q6Ic5UC8TFupmnAhAR2sPPQqciGMa1ngoK0z0t6nIq2fQhp2/zuW4NDheTFDCip6bYi8Ls0
76u5gJ10qX9QW6hkCZWtMip8mcVFob/KWrg3DtRMXVrwHpOUFsv0Qudm2fKmin/KMTqfE6niTzVK
U3esbfLuplpMtPfiRT1OAW33/TAMu26hiIlENDXdLrdEnAhSq2BcteO4UZ1e9pSg7puRCdUb2YG2
0bs+NgkeDbsIkPuXwukdPBgvfzuKoXg0En4r3Qrh+5jL0tlMjMy/wS6nj7SRot7ZOTjXAifEFBCH
9s1NPhdo41yqpoGHtnWB/oDcv8mEqENMfUCW+rO3cwTCyWHA9E9dSvTe1ILBgmywdWJFPR9BG+cH
dNsAv+SChX1X5XDha/DpW7QC1GgAUHXHsxrdB19ITcCi7ObqiYdu+D0EXQmsSwK4Fn7wU8Aq71cf
s/lpEKTYt6Nfngw6w7ZT5Ll3ca/Pm64zbAUwkmOmIVpVicIfvyxgs29IKMYHZymcb9qnxa+idesv
oeOYPAGcNMdfbK1J+xlQzQ0WZ9/PdFi1XVb5TaBSPobOj8EjcJgOZ4kCmgbPYNMCXYEBG/uLmzp+
c+arxNPyzq2GXtbUqtrAPMY/xbVvcLgZiI8NpRqCAW3twbB1PTUekM2Eo1/lIh6JW4Ay3bw5GBy0
qmS0BeqVpEcktlgSZHHUFLddKPwfsOoDlFXZRp6a2R82XYUDfGF9N0My3D35mOrbMtTzm24p3Ukb
WmDqxjI8DSMUQgXSnT5SG34DQH2t9T0wsvoB/5s/+G2o1UYsNej4nAbqe7X4NA0ETCydnjZH5vFi
Ewwap342CQPqyjzvZd+0m9Ib2U+kB/yjasG/2tZ+32e9CNubxhvyTY5W5CyfkJ2B/j5AtmEKzBYR
ClqKrOvR326FYoowntz60ywfUNX0tott+Ftj3eLGRojZSFCIl0DiyK8gGfrRznzYDGYIN8ba+ahw
xpwSCkRmpiPXeVtsydIcWaEMBm8SEn8quqQj1P6mnqO2oNUYljhx+2rnhRyNU9EpYV5dnLrRNBva
zxGi53B+jTSSdGkp5u5b3fbDWw4TkzDBwYbdKiALMuITiR0d+ZoY29eRjFN041gRIKdEc7QfIDM+
xnH7QzaObZGYaaYFauqhfgn8Yd54tunhOxGg9iq6KcNxus2M6hBLFhquVElQOONuYeN0JyeOVb1A
vDXZReIttu1xdMP2uZsn/m10I3QAQtNTYPVeSAauLBgEvkJ9P+TI2Yq5elVqzrOp1f0rXVAoLSYS
3OBorx4gbmrf0ennvi4sDPZDzL0b1ymR6Qlc7ccJZEg+GvCjahMbMnbJQsL64ZzeOIHjeR5JIF4j
JjUKRHjRs90MtOczU17xTCP4+RW2Xw4oOzb7Aoe/XTc0TYqZwjN/8qr73Ko8tSaY7gc4aALPbsm2
jztx548d6DBTELd7u9T63Z+tuD8HeRBS5EAWoR3b/aWZim7BYyQJmylOiyqO0Mg5qawcEGi5flfh
MCc8vDhs/a6u+51TtyRbOEaICnMB4QAyaInsCBpAq7Z8DktsMUqh4BPgCVOcYuQmCmsXVgMyhpOx
zNGthizJ1gR5sImwA217O7qIjnWUDL2yt77w0GLEA+gvIAZDxDXBCCTpaxWjtc31N3M+BQdnwVcJ
x9F5Ioh32gxGFeUdhkYLTb5q5LNTFxpRpGXOkwdFzD0QiDOK/t74Fd5rzo7zQd70pBm3kGaqHUBf
uZuQmLJjMY/wl2t5Ob1LhMFp0BsJz+0SofBi8uIOFlH0zdWu+dVOUfwsp0Yh0xPhy/WjPJQBZn5S
5zl+MacawKoSeylP0Cg7PHLwh+4wg5dTGHd6C9uD7nYuuX+gvLBbaVi+17V1Ducj4Z2dXWSGzBQx
LDEtIq4RpjE6AWO4Tb0gWMBuLIsN0dpBJk3ED4Pfh1APVJ3NhsClP2kQ2B4jLYi/WPQ4bWQbIM7T
g3wADjG4FcSBzD3uw2Lr6cFBMhoRE6Zef1uUeQtBNHP7rIxqdTDCzx+Z4dWpjPFutn6k8FSRJ8l+
dhbqZbbBijcaJmHKacINhEHlTrW1wqxhZs44OUcM8Pl6R3ecv6HAb4wJEFr6JoAV8mHuRLepEbu9
1YGjbjsLXpLJ/fypF7r64tpxvFWhR/ZmMeXBX1qgKoe265CVmAOx86c4OgSsUIdYzWQbIUeYNFgE
b3Q8WICref8DCeshjTSan9VEWkhexmBJp0ZC/hvIiSq4TIYgGMzKBSixV91uiL36OOaB6VKkVdpv
WOe7+2Yx9ACeOzjhEbxYvUrQO9ItzT3yRPkr3PzUbRDRIit67mWuyussdhqDrQ/gIQAJxx3PJXsN
bInzuHTrMUGWY9lF1Hf+eHNINhZaWJzuQsN/Y1ODDhKxikDVV/dps3TT48DE8OJZNiTUYrjPwra3
My+KXYXs3LbDX85yRf3tTJGsZiyc7vK4/x7jMPBchTrMsE6FSVzn1TaKCucW1lfuDbpr46yjRfXq
lMH/cXYeu3HrUBh+IgIkVbkdTdXYcUlxnI2QKonqhSp8+vtPVg6vNQJmZcALacRyeHjK99efEMyx
7+rWdgJsq8JGB1wlp/0opmSLhorS2jqw6fe2FIgQulTTA8IOuQ8oJOE/7dZXPJCith+cAVzUR6kc
pQKKqolnIAmiT2jRGR5QD91+ikCji0+5NTfu3pK981X2OLYDSyiN2+YYNT9V1neP4Ku1NLAAu4Kk
O4Lmn2g88k9oKATqVrSRDLmFCA1glYn1RYh0mHCrpl8iDYReBunOFNTHjy6Nim5TdwjI2Zq4CNGm
rDuQiUe7msLN2RagN4ZE8ybZNfYEoRFV+OOGAjYfTE1Rv6JNr/s45TlgJ0WTld/lFHeoXnBd68l3
s/HYxyDKji2ZwgjG8PeUVNk3J68nuMll93kCI8rbwSCr1xRJ0qOQ8cA32tVrKaultKiRAO9Rvg6E
XImihLn+WDCPI8mSvSILQzdJCdIENvFKrvtSJ/Je5spIdSvW0X4qCTkViejupZ7Rr4YKtUdBUvXM
ozF/qkCfORXunN25TiGO13NmixkzI209D06LhFlchNJn6Raic1ZgWdm0pfPcbzM12P6hiDRCuVmb
4u40O2TDgF87qBK8fW57+QEqSfUJ0cUE9aqpPR9i3Ao/qZI1H2ZWdq+V27fBlLbkwLvsj+KCwy9L
rLsK8k3npuxPfaO7KMBpg7BCCX3T50ZIRONiJfNfudcjDpGlYBg3MtVYD1017aI4QeQ9syC+F8Dn
Y/eIWM0lQvGsTxHdSMkfkhXxnwzuziMQ8f6eNFFrh56Mx+zQDY3GmYOg0TDSZOcWSCFVHe508E/8
uyG17Ptc8d+8soZnZxh9bLE8ehrqLtu0La++WFZr78lU55+5ZMXnqpqQXrJxryFiKA6WQsSiSYl8
6lNnvIMO2XhIqnbyNxSNj4HtjxemE0Kgdja84uoXQewJeif+zNdqSxeWrEnBgiANkIppgnyeXZHT
4LNkm0KzYDtROuy4KNkWmZZypf7kXdI4Ut//o2KRLmI4/fLQsjpuo9PW7X61U2cHfZSAcDg2v8Ye
0d2NBujxHIkGfsiA+MtHBbnwleKxpdIrE5gldRbBTPI8VBmm2nYB7KvaU5W1R+S2cJ/z6i8CrPMc
ik1W5366vnEWcvEmRgtaj5D/diYZRpHVvlCN5ExWWfbKuC5UfJjSYKPDkAOBGHQIrQZ51kPv7H0q
xgcbKWNkzOQqB48tvMmkAQGDF0c14j9hX+II2sTtpYJB+NzdAsE3PFcQCd8SHASoJYZXCpilc58l
zk9MZUs3Omb+sRpp9CIzqR6TZLARhvJuHePL2L8ppEo6SUoUalUh76KviDlDZmvQ440TaJROzU3s
zE7q4oqiQWplY+M+U16olWaCpeVhHBwQE6h8C4ydUJJ8w7kfNPEaDnZpymzjqGiZJyo69FXok979
6k+D/0yxCX5YahirzURc2KipgQ+bsuMIBvHGG5BZErgfblPJZ/jBef9YcSC33AmteB5J6pWS/CXb
YxwmCm4kTzxVhTVC/0HSpi8pKl0B2o0+OpNNg3gY5Eqxx8IAW5f1/GZt9A5E38qmwACLaJM28N75
z+s7e6lMxajmGQad5+2IAGaHzpUNzrDxu/aB5tR5aW+uv2Lpx1/+/+bH+0h6ze40uCecQI8lscM4
0ysyYkuPNpY1l7lwixqLY+odVE0+j/Tl+m9emFsTH6Vw7UzivCvDTgNMwEElAB8C6hFSM0SgE0up
MEMByg19DDhXTIwUcyYv4ilKnTTuG2T4YOOPFisAh6W6RhMT1Tcph7vc1uFYkmzDleDnMUsGfz+X
1D0g7ZJaJ0T54jngcOblEe5FdE6RiOEnC7kgtZGWXGvAvFQ/veP4mVijuK6LrhR5HFIE9QMPsWkU
Wn/JC3UYPPdU+cl+gtFfWXgLk/g/gJWbDjVk5Mswps1REfYc+ZCC8nL9y/FRCouMeHB9tSwcKybJ
qptrzgoAYsI5mqEIHB8o8KoF+8GTlXW+9ILLF77ZQqQuR5W3URwWhUTpQ9lP0UvNJ+DydSrObCiT
cXf9UxbsATcsja4Sr0GiPw55+Ri3d2hoDfLCWxmnpYcblgDx/JQXow3/yYmBzOrk52gaf855/vv6
j18wB9wwB+nMchug/jx0ND9w33tEyG9lBpYebRxxYCfkRCUTZmDy0YrXE30QcLNvHHXzkPPBqkP1
FbZFEu9t/SlxrH3B1tBIS7/dOKja3ssABC/jcMq+UWVvInpLwxsMl4mLskniE3fCk9tsQE0bmEuq
X9m8C0vexEXV0o3LTjTIL3G2FQj5Aj++x8X0scwer6+WhdVo8lpidDRrOeFQ9ecpcPjnQekNQR3L
9acvGJ+//sybLcsZAvexGhD6qS1EE5qRolcsdiS/G9M+e+6R1pAbP6HDijeyMMkmQ6qMWtBnoiEJ
Z28a7nU84BKJXO7++tcsjdXlrW++BvJKuNmiaSBsCAgGnps+ttAECbxq7Wq+9PONrcuz0s/TxkrD
EmlJuykPbkdWDsClmTC27sRS5LtwCoajg/7W0t47IOrZ2kE6ie34jT7w3zvjmxHyPO6lM74hbLXm
SALkl9haqultLS9/r4NvHu+nLskdrtMw1uyPq9khj7J2k9pIBMVOewtgAPvZJEkBrTLBpZ3RYYF0
V9+++N6f6+tnIeBjUqRiJquiJE4aFiPqNTP66nflhsrq7LQ5KlT070J7p3SNLLkw49Q4LnFnoE3f
jjDW0vqCishui9qau4SM90j++lst9Frb4YKVMtlSxBp4MgwYMG96STrUk1ufOGTnht5fMSMLDpOJ
XoopHxQALmlIa/XLq9UdlOQ3zuA4Gwu6B2i66o9EeDf2PZmav9KTGZNujV0oFRCKJejMk3uPYpEb
C+9NulLCrLhhuAeEIkLF5gwd6+d56G9zL0y4ktIi0Slib6epfJ3ht7biUaRrQ7NgoEyqEoICdcYV
fnmW0g8qU6dcdStAgaU5Ns7neo4dVPo15MSkkFtLgFRgZ1MCdcek3s9J79xDvzJ9imeXrgRC31+2
/9PyBXzKHSo/JSeuUSjR9GOx9b153nA5Tdu2G+TKofT+sQGL8u+xgc7puXelwL01SeZLKDVF3hQ5
uKrIypVXvD8v/9P3RX+tKhWAZ+iFgapOnPdxIFx+k9VF8fi/vx91Z5lHUHUW2rL5NOflsI07/9hL
m2x6q3y6bhuXvuAyeG9Me9IgoS3lnIQoCEQ5sBM4qDi9/uj3V5YnLq9882gNLdQpsV3UhtbNVpcw
v8UYMIshzzHfZz79XBC+svmWvsI4wFshIhuQyTQEeAjFGeUvN5lXDo+lRxsHOAqqWYW2izRMMvLY
Cuis8HZl6y1tBMPxLjpPDXye0rBz25Ob/J7Q6RsDYunO9sq4vH8WecLY3MpCbUvN4X1Y0NDrswfG
eNiLjyn/Ufhr07wwQCY8afBwuNaoZUE/LEJD9XeoA2xvWkAmMMmfoi5F+hkGibt3eQs6MGrTXmnn
fbf99FG75Jw5xfP1dy0YCxOe5Pk+UvoZLKwd7WbtBEX0IPs1gZi/JOD/Rx5Qz/7vVqh89O5rdHWE
Y44WtoBGNgoOHdqdy4SRX+j5UGhWSicUWEXlqaeFc9dQa9wlis/fOr8egwK85fMl8r4ZO59+6AvN
tkgAvvA4UvukmtEIglLjPdrqyYd57LPd9VFZWKEmlin1dYz8qxudMMsULeN1+QRZuvj3qFzkmpvB
WjF173tonklJmUUyNcpGZKZlOVDTPipIuPVE5/aRcvk9K/RjBaTpxcCutJAufZhhMFCSgxbJyolO
jnvUEST86m+SfEjzZGXpLi0nw2oA+pL4FI1ZJ7SvfSty61fXTOdLAvb6vCw93rAceTfMs23j54t4
OkIcdAx0UoaeX365/vwF022ymLKRpS5DbdzJk+UBwfsCis79D4/ZYVrVzmauhwN6n1fGasGAmDSm
oq5iCFajViQlFPIrgnxsIRG64sIujJQJYrIzhV/O5uik+ZcJzW45GpkbumI0ln654eqjvyUTjWbk
pMsWTUyo/5UP1szS/fVZWPrtl8X75gBtOQB0U6GTECkiq5j2KI4OpOuu5E0WtoAJYYLUeEc8ipO/
bk7DAPUD1O2NJS6p2IbXf/9CyhJ1k/9+AFN268YMH5Cj7GdvTw1/jmXSfGhQSYyLWMz2rFD5Nqde
emRRnaIsX6OyyYb2+fVfsDSCxjZ3dR0LFB2TU1dyi24I0EaQGhWoPmQNm1f82aWXGHsdXZ6opeE2
NqOD+cnyHbrtgrKbV0ZxaZEZe91TWd43FY9Odeuc3JyCgEhuvHN7nuEgpANPRaJIdJrnU4SqMstf
I18t/GyT0qF7q67Z5ejo3ZIiHw1MK7RayeH6xP6Nk71zopoUDpd4uM7VmRU26IV8jMrMglpwi2rB
wSIPfVbKD6gWIAHKq3qUyiLO2yTub0coJ9nC2vjBxOf+TIuKn1DQ552zqc5yrIzEXTlgFhaF2SVP
/HKE1nEZncr42ck/cXbH1jbu0qMv/39jFnJ70IVN6+jEJwv1+y6BOGzs5Oi5BwlDfL8+wAvT978G
eDGWBXq24nC0R7QQC5389HXCPl9/+oLtMZvHUbpnQdOY+6e56DKUjhcPdY4KXCdSv4VNV9bIwieY
HJXObpI85liBLkdHajzu6nQN77cwBSZBpYc2aAPbFp0YanHRfEYBYOqrNWmVhdExgSk+qUkE/BZC
CZN/yRihwUJsfKZ3hfpyffyXfv9lyN4soZ5SOD/d5fdX1T6qUrntKvGJZO0apHnBgTBpKZIiQNRV
McAsHho5t9Rl8okAURgOijRfUZdasEDZ+B6NKqDd9Y9aGDZTGbb30WKBViFysm1yrtv0qRxbtP+r
H5yy39dfsTBupmQfl5y7NOvcU9GQsInpL8Lp09zHxcp5tbBkTd0+VKPGkwc19JB0rb+tS3ZCb5Nc
uQwuONlmuZIASqwCFaIMi8jzwLrk6ptbKLHreNxvU27rndsA2pCXtKmDRJZry3lpLRjnY4GSsjyz
cYMu1N2AhlD+tWYZ4t8/MzoGHQrxb5obU1++ahAYmWIEqb1m3OgEJZ4NEs5sLQT3LhkckR7XOCqn
ykLH6WRd7igtui3AovdBAq9wKfGAPkZD33aGWO42mr3o2WpjBq/NUVvBWrG1x6y5qwrXf/B7+NLX
v3dpuV+m+c0ezrKptYAHBAVHDd3BtoT/ube19DalMyM7MmWWWrmdLUQRTGJN4o6lKihCmx74iVn2
GxQ9tOGgNHe4k36zvf45S1vL8KUH5RA/UxXcnEpuW8AstA9ySfn1+tMXNpZZPNd0FqiySVSE1uR6
96iYc7at0+X7609f2lnGbwdhD23KhJchVOPLauNlrHomLuj6libjFmjWn+jSaLY84vUL7+Z4JS28
MC9mYRyqI6gt884NPbulZ4+l/cFqhva5R1PNwUUXWthZrbhtuZl1cgx9NVXjMjeEzxQ2PDlmaP6g
TXaX3KKbhQ1mCk3KGlXMmSPnc0t0eQ+kxbhJe52sJOIWtoupLJnzhmde1NBzBtq6Nx/G6HfXxoGD
Xonri2BpiRlmjg99VrmDo89FWwN07+3HyP1426ONK0CH2DuURAt67i4S8Tx6lDJZQ7kvjYth1hC8
RvWhYPjZ4+cUNp96h1EhjB3/uv7bF/a1STtiaVxN4E6WIHuj7z//GnkkGMjKwxfG3LocOW9soG9l
qvVb4oVtaj1F/vjg+mplTy892tjTGOAx4wXn4USABxaNgPoM0BbXB2WhkBbNjf/+cGiSi2zqCJ6e
q/EeIM46iBP+La7hL0Fv3e/OccPVnQIQYgPuQXZoM/Ayr798Ycaty0y9GbSsmmnMtctCKHmhzc0S
r0KiOltPKHyFOvxtL7kM65uXOG0S9aqvKKptCpQigRiPpnlht0er71+uv2Jphqx/X+EyDoXjIgZS
R2dqE7Ps4Mjxth1nluCJDByV0a2bM8xre5g0GCd+7kXb6798aU8Y+9n1e+AxpEVRRu19oIl/ZnAn
6bCmErj0eGNLT5Zq0bbQp2dQewIfvfKzld1JORyv//qFcTcr20bHyiuasykUFXlF+xKYTsmf649e
OEjNWrbMcYvMS5wRufPEDTw3/qNBegFdq3n2Y2cKlECvXzGSLUnIym5Y8E7/cnffLNSo1MDEOHoK
e+aCp+uASfYYn7TyAo2eprzfXf+yvzefdwIWZm3bXFPPRi8kxbXBa91dVNV6M0QiC0ABGB8QVffA
/0FSvRus/kkMosHVBfeXeKqLo2boI4VCwnSpjFUoMrYKqDFrDxPr58cBqsPfa031TpeEnTrgE6pN
BQzBjhFU7Yk0S4uNVbTxl9hzksCNC3qchqQ9YNWJrWu7ZNdbzN2qiXsnu0z6YxqlzqH2UsCcyp9z
IiboKvnxo4U+659syJ+bSdYE3d1a7CFLV39V0Bs+yq6vA9qIGd2YLYHqGLhQ/jZFY8oRotLWvhpz
fUAbvHVG5+MMElCDhGbNu60sSLsHVlU9xeDePpaqtd2ACkZ2Vj/294TW1n2ElMnKTCzsDrMKgCet
X3teOoZN97vNv3r0Qcg1q7f0bMMHiCLlQ+BjLM/cRo3/pkvRosIhSZVs2qFJV1bse5sESQSTUTlj
N+DunqszSAVocZ/E8CBiidm3qbVNa/uQ1Krd8RiEk76dvlxfv+9t+stLjZO2sRqXj75dn8eafeuK
+BdL13C07w3a5dHGSYvHVkDpgZ7NVfWD8nh6EnVVPLpqrg63/XjjtAXBwqvzNOHo+kRViSLew2zp
T9efffmV5r6+/PrLV72xHyXTrKUz+NwjGWA/5HbM0KxLxynfjhcEt88er79oaZguM/PmRTFrLChw
sPY8MbSPua6AZ+BeMupxV2+vv2Jpko0Ttfc0QOMuGc+9k3725mjfRtONw2TsDDGnfeQwDSns8pee
mg0kZX1SBaq7j51qxedYGiHjWK3RM34h/7IzxFz6rQvMUTB0RXPq0yZfcfLf850us20crR7IALOo
8YqEuN7RrwdZba0or46sKmcciB3gUNfnYuFjzGhNR5uKEr+wISkaga7iqfgQ2V0UDqWzJkT1rheK
rzFvxQ5H+0KO7tlzOtL4RIHjAKPQHl4yaEsfGlFDr2Jq+Slr7RiM6wQ4MNIVr9e/b2EkzVYyUPNS
JJGFPksi/mTOcNadg+ATS57Tiq2kuBb2pnlBloA4zXAS2Vl4jntoq2gGpLJPtgMa0neDl7QvzCfJ
7+sf9G6rw2U0LzP5doNSEVe4JthnIN2cj47b16Fmc/yMbs8udNBn+pm17uss2vQshhmNBrnyCvBc
MuEBXFPNt5S5XX6HYSj8PIuJ1H5zdsiwpYJAl6sM5JpMz9KYGjYi6/uiBQiVnXPrDyEqGICX5BAy
U+53K5K762O5cMTZhrXIZQ/KphVN0NaQj4BEkVOsecC5AxqbvSva/GCnw+tUROVKkm1ptxmmQ7od
utRaxc6oA6l2svRRRhk1Fxwnmm2uf9PSKwzTUYCmVgj0Up19ENDLpyF61PHKbWVhTsw7ti6V4+ma
TPCs3B2g7vupBZK7r753brlrnMFdsUkLe9a8bqNVyLdzlSIOUaIQAB1b3XRAsy16lb/eNEZmi6RL
Odh+MqbnPiEfIfu5LUj+2uXuygHxLrsaW8O8dsdZD66V1vVZgaS29bSaj1bhQYi1j+ZNQXM4sHGR
nS1Un9wRD8gdHLGOBDIL7JONQB36oZEgQt32sYa9GOfR1glYl2cv69tN5zY7S1Z8M1X1bWeuZRgC
6JsULkG+AnBUYLAmtavsbt9x94sqyg8j6W5pxLiMqmESUIyYxyVoY2dngDqcsvItFB/WqkOW1pxh
CoAVq3yHRADY1DGU0qC2UXdHhemqeL1yTFzG4x0XzuyAE1ksPMjn6nOXZ1vl43wA1/b6HC/tTGPT
N+CoeWBUQq4LjC5Hsk0/fMapu5sAiEnXEjsLlsW8kNsNccvKmvW5nZtgtPaRpBtrbZUuHWvmnTy1
mgyp1K49oyCoDZVfiSRImpbEgQua35moOd0LC+QlAmrTodS2g4R71W/GHpE+pZ0brwnmRR0EIAAh
y4SeKzSZW3nQsgNx14K3S0N4WX1vzm6AtGUiK3gjUBPZSJZvmP3J6W+I02N/mH2HU5bruPdRBVGN
md45tVsFE+AcyLQ5baAmAXEwd2Lb6yvu/f0CptK/XzLOA1DqRTKffQ/iJECPWUB2KsBXExq4EuyG
6695f8/YZtGWSNOsqfrIDTUwUBsUyF4qt+yVDbk0G4bhaqXM+3REKN2H7sXgvfaus8nbGz1rs1Gv
A1gH2o5wLqTiOxfAYaX4qZj6lQn4Wzvzjjn5WwT6Zi1B/7eend4dz4nnkN9jq6I8sEFO50FswQNt
7HH+5kCsOt93GrViiV/4NpiTcXLurEllG4TvXLRZ9ImzHxngizWq2BHKsVK0j0Z5+2AXeoa6KkGw
HowLewtZFQTspdN19w1uudsefKcT91x1nNPM3Reeze6SRs3fFdfR16gb9Uck8qA8h972M0hjKFwn
ozgm0vcBP+QgK3mdgLi1Xc0vZZnbmxkDdtQIFgW6qJs0yFJPfRq0aECdUPxHVfryY1fXdTiTqn5W
fa+DBiHTk4X8JMBp1tCe4hwUR6DI/fvBAxWau4IcmYd6rI1b5CKsEJEJwAEfNznJ1X6ckFAD+TGz
DqC4g5JfJTAobZTUIeCt1nfEe4GrzPMxUwcphuGGFNFlnxpOoI9ewroCiv2sFRo4Mo+6QZpZAORm
UgZD0z3dsnUcbuzQdgZgFlqn07lz0ySA6PK8yYvh2/WHv7/9HbMpskhUUwFENJ1BMd6L4tuc/PLi
/igcurv+gvc3vmO2RuKCJqsGuudAf/LPPsKTj3UCQtNtDzfMcGI5Hhsv+qV9NtBd3nBI7ZBMrjhc
Sz/9Ym7ebExZsS6zEXw4O1GLHndKvybTdLr+y/9aj3d2/d+ygTcPdykopHnXNuco9RCaSVulHxkr
9BdmRzBdTg2ZClAU/Kfc8pydS7vpSH0JtrEtdAoUmudsmqGH+5dK675DademGltg7on2g4Hl/nFw
Kn7vo5f2VHuCb1Ph2BB3i0qyMvYLrspfn/nNB8wuBCTb3FVIecTIdVXuCyA/dyA0DCBi1iBlJ97K
Elow7389jTdv8hBEo5PF1ZkKfLAU/YdM+HOAmNmKCV56gbGREyVG0kzzDOzvoLcZQ/ND20buqwTN
ay0S9P47bLOwGEVaPMYVPwo18uAjMAJUHESzVvS59PTLJL0Zoqr2UznBeoYtDtaUJceG3ul4rbHi
/ac7Zj8nEU43kjEZzhCtt61u207fc+WveAYLFshs4wS7varaYYzChPfB5FxaRD8MCE9zKEpd32sL
P9/s5xQ8Ki3t99lZ2ZAV6fvtGAG+Uaykt5aebgw9gJljPsyjH9o4GZ32juQf6Pjztl9u2LcKUNai
8hEFdephnzvWjPRL1QeAe638+KXBv3zUm3WTMWhRkthiZzpaEL3LIFcQBbSQR2c83PYJF+P65g1x
0UadBuzgrMZvrP4Kogp2wY0Ta1wkwRRLUHeFXw9S7LHOoJTrIQGH7vW1m+rS8PB/f3yPKmC0STP7
7Hm+OqQ96/a4G4PaGdfRRigvXfH4l9aQYYDGeZLweEZ2HspXj/50aDjrNfd1wU5Tw31o4FUhmgkv
pUiTb47Hz5XNwYdBDBGBmaQqdrfMsy0uobk38+ziStyktdZnkKOTUyNY/KI8tzwURdmvNWdckkf/
PzNts0NTo7XOrTtcjHC2HCetzghiASqoICxHeHf0G/KNqGllThai3bYwNnbHmUxdnzVnSpj3bcYx
DEEkolD7AMmk5iEZChWwIQEPb3R2di6yHVC7a6fr+ysPehn/DieHYD3L4GKH1KbRs+vHOgRZHWoy
XUOPvhzXSgve93FAb/z3PQPqRxoKdteZIAy8aSz2I5u9FR/n/VVtm3XJWNBu2tJEn+2KHfoSIiEg
vl78nTVY08IgmR2vzVyinIPgZlbp+6z/RYYOLL8PWdSu+AVLzzeso1WNQMhJm50h3/rNHYriQ13k
ZOegzvpnClrwTWbMNhtfGWXNmE6Ih+VtDmHjcu5CYJydM6SN1gLkC1MhDEtZdY0aZ4IvqapfKdLs
DY83CQQfru/9pXEyzCQgs2VMqwLeB1pHo8F7qcZ4H5dWuivmnt44SqaNRJtuCdQqaregXzayB9UN
m8pbc88W9oHZ+apzJ0FJhSNC2Q57ZidPYi5/XB+d95MTttnwqtLOTqYCDkKV2BA8ahN+RAusCGJP
PMVj533Lk6Q4sULW+wzlMbdtPrMZlpCJ9dXYizAf5Qcum69ppB9o13y+/lELU272vyoQpkuc6vqs
XFQ6JU8ExNhRglfrrOy9hRVrtsCWkKgAthnCw4ioz9upj8WBA/AFNVG9pvC98A1mR1uZNynoXo0f
dvVwQlvMH0DDg9kDLL5EBcb1cVr4DLOljVPIl0EOyTqXaMkFr7WjQZpP3TYuIAF0/RVLn2HsbeFN
WgLuF4UVCtgjiL4OgDEliBz2KK25/or3fQjb4/+eElVTz4qhaiEsmb0jQMSD/h7pjzkg87n6dP0d
SyNl7G+oBNUp+pf9UOh+V5QUnVD5Yzn6K8f50icYbpAfZ1FV+c18prKmzzQf3X3VZulzV6gsEDbY
mqTwspfr37LgqJjNbBn1h7YpRxEmtXzmUJNKXcjvRrX+6g5KBABE/+mr/un6yxa+zGxtg8xTTiZB
8rNIy+gMvqWGrCGZd5AUku0G2GXyOc8Yu+2ybJttUkUv88ypJPxJSDkFgFx/mCBuaFvW8/XPeX8d
WKYjyftR0BHCbuHI7S0OEwiGxrsokjcF7dDl8O9S9tpmFmONGOJEu689cfdeWt6pLv5o+WuZ2/cN
vmU6jq4EHM1HM3c49BNYgVZ2aHh6cusC+Si73DLitZApnKC8tdYyszRmF9PwxvlO2jqX1mhFYezx
eyYnKBAlO9nSlVDP+4ejJS6vffP4mGRp6rY2znco+nSavALS/HrbbF9e+ebRdtbqoVNMhL7/MrfA
P/vDrs4Ptz3csIwTJQ3U3akfFmm+hzrNq9XEe39I1YpZXMgPW8Kwiz7vmINrlB8Cc80h4+jJh65u
7K0dsWGnZEUfIgjX7OyoUlC8q6G82RXk4FYUAGTh6K12J3rTeWkJw3xWuK14gNjDfDbJtizRdR8n
84eyKOYbX2AY0KKD3DSrLS8cmllCRWWOAtspPnV0La26sG1MP2mEBizqKlL4SXaSbRSk+YJ+5B+q
Ktrjyvo0V14RzOX8sSzFr+vrY+GKZ5lOkuJOwxCduMwfA+Op73Z1Ze2Txv0pbd1ttCW/qKg/V2n6
aapQ/Hr9tTbW9v+vsZbpO0WMyrRgiRsylRMIOo/TaUjbfHf96e8fB5bpOCVI3/hxAeWsPoKIAkm+
QHvyK5P0AME5iGNO8xp/7X2/wzJhH53F0OI25DBzTvQHBbffxFw8IEd29om1FuFZ+pjLEL4xD1k/
eqhyFvXZcrMqwBKff3KfFQGxZ/YNwezhPquK9uX6yDHvYhjemxnDYMiGeiAMjPE5gST6D/TUtumx
huKBE4xxlqiThMhqMNpWTcJxsO3Pllt0L2i/dU7IbKR3TsqKZygIS7mJ+zH/aIuiszDkA6qd63T8
IaQvXyArg061NEZZnj905R1LChs6cqzh2x4KW0+lL7qA5Jzf2w7EUoEaUUCke4OHhvMp+5LmPx1e
3XVU4waRMf0VehuYV8drv/kNlBatdKp/Mo0ygk2E/F2LG7Fsv8RVJo4SBYo7yOsMd6rpugqnEe1+
ggPYQ1sGoO3WpWzvNWBqRBNUAV0LeH46x4DG2B2k+gTuW+iMTi48XnaYyDRO0LtqyEviuNU24nO9
9bypPyXEeY4KBwwaUuVH6IKU48lJSMk2tBh6aAjmv0qpkWqOCblPIUoX6NgvghJ6W9tS9GoHrNdr
N0YWFPVGd0sGZAIlJLr2kRrqT7pwi2E3D7X1jCHVv+NS2q9W4rVP43wc/A5thuh/gdKzVXv2r7aS
vxOXQ0FGQ0hl66BfFmh012GwjnD+JHSWnC/lABKOU+o2tOdy3ENglOK3otrvM0UmE+01BcGs+5EV
I8fSIUkeZYMHmiFwP/noKMgG5o69c6D9+QDtZCh8Z0AO3bX1MACoD3qjl0g45S3UaTzUR3bpvvZH
FO6PcTx990ckUfZp5kfHrKBF6NKBH+0xAs9EWxEKV4QsPtu68F4cNTTHJncjJH947J/g0tlHa/ad
Eb4+4iCoc8EggPEnkOnU3fwznvIyrH2RHHIHOqFWlsefSayifQ4ZAhUk8yyigI8x2G1NREbQUB0C
XbgM2lUVo8WnC9ANCAwyV/etl8kP0DGPd1kGRh3t8mHbi8b5MQtb7iYfWZMNxGX9k4RcxTEDGTkP
qjHVj74oZtRR8u6DPTrVQ4WG6GcAmgn06SAAtEugN2lDxzpOhm2RVz1D5RSYPQFaXfjH63t6ydYa
J7QorHq2C9Gdvdk6oy0E1RYrF4ol82ccuA3UEnWStP1ZcPIfZ9fVIynOrn8REmAwcEuoQHV1mp54
Y00kmGQDxvDrz1NzbuZjm0ZqrbQrjWahcHzDEz6bXf3b9p2zny+nGlz1t3/83ybpa+fR6s5lQBnM
LZw8LlmJQRMAJ/9oWuVAUd2Gyss4No9VmbfxJK2BRR6aBMEBJJDph+22cw7TtQAqM8QQ9p/cybIX
VK7LLhzL3m7hSA7jrtCvW/Tu3v6xGyO9RngsgZztqQETjdpqjlreqijg3s7DX0+oyLp7lvtTgP2j
+wusSGw4brHLVNQP+TK+VC6si5maIoXG1NtfsjGz3u0y+ufSaaZ5RCq69JcF3Sh4I4e+OBX5/ZDt
obw2wvV1cdesSYsVLsfUN9VJsAwmULJPygzOJ+/7glXAXvpNQWe4e1xm6fkpoOedgPdoST+iIt/+
wTHNj2+/aOtLVvezNrzM8Aq4FGgb4q4wTv7OPEipBHvl6a2pWF3IrQXbsqAWw0UF/UEvVTTTXzLr
cWbsfMDWql2dDwP0GZxatfAZtbkbsmX4Ai/lnVRza3BWJ4QnF6/JR0dc8nn44DCWBuDXmUrt5P1b
Y7M6HOQcBMYM3lPa83mMOK6nyJ0bBB3dVcHQ531LaV3KKPy+hobQ1KLGTs+eaT9lRfZYq/43t+ed
k3RjDtYFDFjlzYQ6Hdo63iTvZj8rHhad7QkFbKQV63qFzmmdC1RFLrBMg25/qLwvY1AlDrTF2wY2
klV+yMz3jtZtrv45OvhiqODWsb1UC6CV1oPnpiB9RE21w+X6iwF85UZY91TqBabCujOHi3Nkx+Kk
P7Tp8DBdrRO8viMvUtES2Yf5jh6qk0zFg3kCXO1EE5q8vd+3pmq138nSeAFbsKSVW4Rwc3KCd+GQ
yFoARiFYGeBVhmZbMb5k9VjElmbPAqgeCu7/zlre+vWrzQ6M2dj0ooINsT/BOZw9CWev17VxQa3V
RPRYwDYRxPi0JmbE4Lo9whgrh6P74HzV6KxxKXc+YuNUWeuKmCPsZTtf+UBSBukIQies/PoXtmTf
357ijWNlTRcUk9HxyYdRY5tH3UzD3HmY+w6ExD0hko0PWFMDOek7s/ZcQL9b6AYw1gPTJj62HtuR
0tqY5TU/0BAWn/KawGmyG692xhOCcPztsblFAK/svrVKl1PWQ0YK8DW19ckWd11BL8wUUbC8LG6/
cyP9hQ++9pLbuP1zhswwt4U3GPdTBmNCuJ4xLJ7cvVo2XPasoMlfgE2qnizGgmgeAaocS8NM+rLx
krmk/EE4pYTLqICCTINuA1zQIBELeaXsuIzwdQwng8PIxGg+G8R0d9bkq8p9oOT+h0Nkw/WXZcCH
Vo3VRK4qFMLPBpTSUBpTAawEUV7kQpggkaY/f3BywouoGwtbh32Xy514eWN61lCiW7mPNiBop7z+
XIu7GvazoFN2CzQZ8p1XbOyONZbIMaCeOQ9ud/HElwFZmln0iSIpnHAPby+xrd2xOmENE3AoA77F
qeWgYLDoxLj5QpnvLH+vldTmkhQQNUFA1S7ZmSr6B92JOOizj7Yhdg6QrS9YnbK8dKgJa+vlIthU
RLSrzs1CkjqTdfz2EG2ctWtVLVQnitnUsA9fevuDIcYhBujxC2bfjZWRPc9QQMtN09nZ81tvW4VZ
vls5FhPUS9vS/d5nU7qYwcWbOnjNkhrVG/ans8ydyd84utYkThaUY+e2/XCpquYTZB+uQqtfbw/a
xqysuZvcMmHVVpTjpYH3Rih088tmVtTpme2cARubb03QNH0HJS9P2ilnn0X9CKbSGUy8sFH8APvu
nZdsDdBtW/5zNtpA4g6Fw7uLKIp7a7HTuRQ7A7T1+1fHLi+7WpAOSJgyoDBcAsLpBHck9hkl6fag
tTdG42DmP9+eja1Dfi0vNHguNKXGHoIuqn4aanO6y20O600IPye2J9C5Jb5dnmBcsqTwjVSHQsjf
zuSIxHdMIx5BPgwieyzHU9eYtoBBO5pxfFDkVILGeXVRrvsW9La82haS2Ld/9MbZt2ZZqs63sqzB
vhOqiwcG9W7fidrsk62f337B1hpdJUxGOXeoXlKEHhoEggzCb97wIwDXcufw3tjKzmoru5pVhid6
My3QoIkrF4gknUGAtbQgmlFBgSbKmM+jeoIH+Lu+aM20tIYmzyBjb6YZda8DLFkHg7342V6e/6rI
HO7dNcOy8U05wJjZSptaPQ9t82IPOllqi6e+NVE4o6C655dueYac6XDK7K763FJ4syIOGUODTDIB
Ra7YWR8b07dmYxp8aFFZhJIdCpi/7Kp4GGEaHgGdsDOYGzt0zcbs4eJpoI7lpV09R418ocIISaCi
sbpjCObfN2OrY6Atyxo22aCNeXkTyulRdXCakMf3Pfx2rP1zfPEMZNIZ1pyp5Us7cWbFwsa3UfgP
rL0lsbFJ/0OurKQmkmPueR1ETvVL2VCb5rHsdvbo7ae+Ep2ulY4Iy2G8nPdLWg+WSgcOk+lqGIKd
Adqa4tUJ4A+D605LQFPio9McBCFjdoiOSeiXXjyV75zj1TlQ9RCHJ9wgKSsN45PvyibScKk7j7Ay
O71rptccy8x2QTSCBBGcQO+g+wjn5qO099r9f325XpmENceS2RN0faBIfbl5yBQRDL+b59IANo7T
fGkOfeOLHy3cy+fQdCqHR5mvqB22kvEC/57aTy337N8AI9F4MXP5x2s4YtmucvY0w7Y6q2tXo46O
Y2XCTSJFyz0CWSAPPcg1hrhHD9JcMnQb5lMtKh2LBiqfnnt+17Cbq/hgKntoG5bAQtWAZ8am3QUp
FhQYa6Xe82va/LTVCaEYzwUfBwf+prb6oF2pr07r+Uc6u10IjysdcToyaOlIT8CLHCV4k9Dvb3/f
xu5bk1rRxRJ1A/mbNGu8MrQFHr6Mw+Hth2+c32vJqaaoGj6Jmy6Jap5JL2F6VTRX4lmf3n7+xtH0
H17rUowGrK7LS9M9NKV9nK0sEpAe8lmWvO8Nq/O1kU7vewWFYEbFvyyez6KiDQ4aDu7hzBa5M06v
ionj1l0zQpdhZKyzbSstB5mqyogbAaUJJtGXPAEU9cDGM8RyCTXB45yTGTJLA/820/xzOQlgrL8h
ydtJTramzP7fC6V0XN8GKEOncIPmX4EkIIlSTEbcd/IdFtzWK1ZH8mKbABEA6ZkGXZV6RotqRHsI
/J0P2Djw1+RGUZezPRCHgNI5hAb9zTgJC/+hpxQIkPl9gcma5Fghsu+qKaguEzxaGhjboJnggMkr
YmiUvg/paa9BUjDmkYajHZCQDUmi1mdtorqOxcyU9fsWnr1GirsUUKm6oeLS2FWfQ2Cynn+0JXU+
tlnrPI1a48Q3gtlZIvgmBb8cdI+h+rTAjSUuhxZlSBi0oDNgMPRtIoOMFFDEWzZhVurChSd2fufr
k2qtq0Gu1/rGNJcsddwymkGcjcFDvpqz9zubgZOqG//j2/t9Q2zAWqdRbek0AVl6dZF60SF8bfFx
7fKpaMVzNlLQtZ3lazcFT3VNYEZoX5mllxD4hZ3j+PW9Ya0zItYFVUNzP0hlV8aDb4SV0yeTXnby
lddPe2ttJ97YDeSUCjJcWFY9k0J+K4bd5br17FUM5NLAIbaVDxfpO0cyd1f4rO+B6V8/6K111gMd
M9MzmgpljLY5Nv2HMRjCDo5tBd0jzb/e1LHWeQ/4roHpzmi+97rykqVcPtUmeZCwoMsteDMG2SWD
JFxtNDstqq0vuq30fwJ3Nxd+gdx8uMy+acXKWrwXGMzaABUaXy2z31N93FhP6wxHIWqCPYzRX+By
MtllVCKGt9s9OMHGlK+FXMGyNKChlSF/98EGGMKl2KlmbD349uf/jI6wJyQDXjFcbEG+dvn8SXTd
8e0dvnGUrNOZbm4Yqh9SXYKhPAC8cT92wYOVTzbkd+A/yMZpJ2DfmuHVTQomf+HNdocVJaHDXTQx
zX4V7vMiqne+YHWPGr3hd2OXjxd7BkC7hEkGe8yQ9o3yw9tDZW9Nw2pL20D4QMsVeEXjpA5zxI5m
kkd1Qk4oZ0zX5YJgP7qb7rr74b46NU/2Z/6QHXb17m9v+W9OYq0zHpXlQ0uC29vHsK3CjId8Sgyd
tIebOgV8eH+9/Zkbe2Sd+xizT12f4j1OcC9GTFOyayC3MYDr6HrIPLo4vTFcdFbFrWMk5cDjt3/1
1qNvy+6fLXJzEhKqxK9eDPMTK2/UJblzNm0Ugax1OBq441jbtIIpjwVM2AQpapitAT3fhgG160vt
k/HaFpqep9mRUWnI5WDjMPgyMcVUYvqj+lyY4/KRLdre+dyNbbvWNJmaDkp5WafSVvE5HCAtCszf
vSD8U9+6sFSqXbZzQPwN4l5bd6t9xcXIDB5Idi6dvkyAOnOeie7sLvRdXycM2LinjAjnS+NWf/IJ
yfFCo3FeHomtS7hI9UOIAVCflbabF+RSZoiDwMwjo2YsZNRiO6HKxo21tlwGOVZBWrkYUn9Ypvuh
KfNHOeVOBFhnfld7KjsTh/eAJ0As95HBrG0n9t2Yib9Z7D8LbxoFLyAjPKZD7Z+hweMnUB04l6R6
ZJQALrDLeth40TqSx2gunsfwosotQ74gB3HuvcIOqQA+830dPmsdyc9V7hGrIjKdvPbCVAugLQja
oaObRBPXRLc930FabHzOWrdEsKDOF92Cimk5ZlL49de87p+HYHiW0FuPiwXy9G8fDRtSINbfNPOf
KbIgWd2irpZdGHMBncsW0efJBGeDPy0UTRZgnkr5a3FmNiQQDeGP9ehY32edew9DaQncVnTK85Ca
pWpC4CydUwDK3EOX1eq8qFJlIZz5gtj3hfNzpN7y00dTvIlLjhsVbu/kXW13a9187TqTjk5nyRT6
Ze19X83uQZaGSt4epI2qi7VuvI7ACKOx74l0mMuiCX1/Ge+5HgCKNnwmWNQ7xHgsuQIWulsC79CT
oUD3STTyz9u/YCNA+FuL+2eWesNtZrN3x3SpmPmhrQsSc08a976czFM9jsPOht2436zbn//znqLs
rFx5o0pt1zBeKJjAkDG3nDCvmLFzFm1cRmvtGZJndISAskwz4ebf3ZqjQlhU7MvbA7X1dPK/H6AB
isdSEDgIFpceBrsJ7mGk7eyUI7amYRWn1XIG054xAQ20Lj+KhdgfJnPy0tnWPKyJVl/f9RXrAiY0
Q5FtG75ISWZIyIsH8B7K7Mf3PXwVDXhulUM0ZMguPjDhNeOxZ/x++8n/n2S/ch/+x4S9y+2pdPHs
yzcj/AKTtLAOf0EsPpoiN7xe429FeBDh9cvlEl8P+OfhfD6cD9c4vl5fHp7rKAvPz+HP4/H38fn3
+bcKfw/J3ePxfA6P55dzeP5954dRcqzC5D5NkyT5eDrhP1/TD9EpPd6nEZ4Tx5dThL+TRGl0ulzj
w+FL/HT7a1EUf4njU/zlBFrDznbZPBhuy/Cf/eJ52UT0hHOHQOXiW+EGzhPrpjFufFLgom/og1V0
fmJ4lRU2ZS0iaRLx8vZobyz1tTY8mTOWFyCNnOXkHWnWR3wudpbIVlS3Noifp8XN+5J65xnUZ13A
xLsyTqb6wSmJGOiqjvE8FepRIE3Ey22v+Gi6NLHoXrdt4xz6j4c8lBmhe4wCpzmbzlkbswUfLqP+
aeSMvy9vXEuTmMi3gHD3vLPZoy9hf3L53iHq3aK//+4CbM//XRWGWcAQRTrgdFCzg/A2/8YDDVqC
l8MDMTRLy/o9aifPTobD25irznwZnbl6aVlB/2jPU0evaQFlKkqO4jFsk8uonoUVa3dJCsljRIvT
adIOeYL/FIf9siG/S2gbQ+NiaSHQZcDRxA4dTzkTeIEwSkC2CvZV0E/HBf3ZqPXcJayKvmnCXE/F
AwRa2tBdrOa0qJxrdB49dmxrI/gdtAuLqtIBJZ02FnfCLhuMKgT1gMdEBuLiB00AZwcnmNGQH1kT
LbZD0ZWbgPmKPGeaYBcieVLYI/5GSe3xwWY9iw1o2ie0zui9mbXqxUfvKwa6giGjqmVEWnjvQJap
eaA9VZGj/Tzp+6WfQmWY2cealahQkIHEGrZiEbwc5B08Nve0Hl7fV4CO/O/soXVWWb1lSqiIDY0X
BmblwKyCg5X0nn1rrknARaFzG9RsmZa5LB5ZmfGoaES5Q5d9/Yoy/8P/Vb2Zg4XhnV3yrP3nZVki
30idcg/GsFH1NNe6JxA7tEpfde5ZB+J+nIyjl1VnODKeDQukML+JjFbGdUseM0l82ANZ8VyznTLG
xtSsy9wZ9ReHViiyoTITMvnQZ5/enpPXA25zXdueTWtyaruTKe+M/liSYD6htC0ePG+w75UwqxSO
AEHy9su2pmgVo9QkX4BW4HXa2ZW8zJBAvLbZ2F/MjBaQwVHyfaxZc12gziUhbp8r4Jo783dXt/Dm
tHloZnvp3caHrHN/T+s8K1HMTaHGl7Q1ITGtgIyS3j0dxB4mceMla5ozMaHYiMTBO3dWLNSPpfeg
MHDf/nh7LjbAo2As/O9u1wVX7UAFT+G3azpgH0Ju7mQJ8CLDpcQNBLntASAVTclghR2c/0hYFhlA
T/YwOlD85KO7k4ptrcFVBS0bJkUaeKWkpfLbgwGJkx96VMSKCNUyyRZVXxZreJ80mrkmPLtwLBwC
D+eE2fg3VbQ7MydPhufuJGQbKAFzzW5WMzeXphu8s269GReC3U1ZNOdafkbMpO/crLDPhNrDs1Vr
CYiF1vYlq535HJTewKOpYVNcN9qIndYgn7SjdJSBabjz8zYW1ZoF7d1u2rxxujRgwjstjFlpnqvl
2i2kh6hXH7Cd43hjUteEaPAgs4pQt0p1YdctdPqRRBqa12dKPR5bOcLEDuIAO0to43xcs6K1qWq3
qKiEbAXXJ2a1/XH02j29vteDMtNfnVutr1TWmDdd7dYH07RnodeDTdyqvR7B1qys0qu5GuB44Toi
nZolcYJPlmwjkj0swae3N/vWB6z2er608ERtUMBRxV0Nb/K6/Ol47+uXmWst61pDg26cGplaBRTr
BwM+UWWe7ZVw/ddDyjXB0ZX+wqtpUqlmPAQ4sbAMXLaQaPcODjtky56a9cYKWnMdA38c+1rXqJ0G
4wyLINVfyrI1Dm9PwNbTb7vkn3Qpp1KSsQxEOoLE9TBiv+OwK/bwjhvL5z/MRtXBQhuIPzAbjaNl
SFSzhLi2AmwoaKK8r59vroWb+nlWebXMXVpm5NS6oAUuULoOLal/vj1Irxdr4bT2v4NEPQjlET2U
aWtnXTLDDygLG+JVSQOC+Y+yg9mcL7ofiPHyA+lytcft2Vpiq+1NGkoHWWdN2rYQ/C+r8WcwdF4k
lhaKwDTP40A0UH83/L3a49ZqWG33iUFMoYf+8xk2SCzMWqDuuslud474raevNrtTZzc54Bku3qRW
YZCL9tx1uf++SPSvnvo/K1kpeNX0M2K41iuyREBB4QHJf71T/92oK5hr4qPjD8rLVOmdidS/rMUB
DbhxHytSP1uFUOFUijMbpit0zX+VhjPtZCYbl9WaC4nWeWUEumhS5kKNWEe05wdJHuxFn0i77Lxk
4xBeUyKBRBrqanDLFKjx/EGXSIfCoDDa+9zvi53Z2XrH7YT4Z3ayTliTScHYzouPmh3EgG4UBHLf
3p9bD7/9+T8PbwFFnxkxbrTjDCaBdjnEWeE0V0lhx/D2KzbWLl0dAbxpR+X2UB6xhH/tM3oOPLKD
ebL/ViFeqU6s2Y5EQpOfw3Y5haODNJBG1eSBMMlh8VhX46PXZjLqSjSqFpu2x8ypoM7rjIiEZw7v
deRf+RTKWvbHuhjsr/CxR4dvXroZ7H5TSnGyTVo/T5Phm9Fsl/WvvLdaGdK2FffE5vQOAg8wz2K1
hEsHrVoWltk0hu5MzGvvwrV2ETDtmJkJ9DYLgg+0GbQORW47D31NQUdayv7RZGN5UbVZXCtXeCmx
eBeVFjlWQrpPNWdFVI+2/gySWXCYJ4L7uCDWyyDLMTSX2TwwyJv4EcoT+UuZF86119K575ltxBA9
ph8m3gLFFDTfgyJjP9we9kE9hDKBpTTN40IN65ejK+OzhhLId9q55aEwuDMdDNfIE5Mq/xl2r257
37gcEPii0+Mj7zrr3jTa9tCMgbYiJBW+D3MCINDCgfkVAmLT86OsRT81sdlEPxaZYUUwILaAsgwy
G2ycoYxxMvdHDvzJFHJacXKRPevSzJpJ0sq2vXfzUj4vXuCkbiflA5ttdWVE1QmD8ko0wevhqrQf
POXmQM+Aq9YQryfllY2Z+yJM00PLkvNLhtLScQ5c65sKrLqOSIVMvuNZDeMGUZ2Lqu3h28Kan7Wa
zASVnerk+W5xtuauPCptiqO3wHSbQFrrh+8YAmpQbpZUliBTomenSwxF4fLpFvlnlw3tlxqfskSm
VIEOASIILv0wQWHeGLwmtLXr46+CLuQvxaNPc5uExkJQ9qEwkEBvv6HFcfDn4NS0DRYflHkPTtUb
RxAWphPyX9iLUsaOdr8gpnRVdYZchZVwMc13KGCNl45m+b1qgvLUApYXwpDEic2WSKgv5GL65Dcy
Owco8D9lcvFvPtkwLNU2AZS4cMVNf7KxY5jM5hdeA+zcKg/yLJCdSVD7o2Dnmf6hJC5qYa6YECSo
JZkgm2IncweYLnVxwRojtx4MkWVJa8jsGkA672sPwdqozHJ5pwMLnAPCrHNZQGQfTjIQiMkXQtUN
zzwcKFVwPPX4/LWvaxZ3gvSXrvfkWbAW9TvOu3sp2ymPbB9O8rhlpx7sE90PY6Q7SLeHTcubPhZL
VnWhq53qABlEN5wzunxGf8OG+avpfFB95tyjOcSTkc71BfZ6y5QGs9sYuCTqIWmK3EQRyK7Bqyzt
sOu77Ain3fYDnaviJsNsRggq+QG+k+UHy/KrY8AoHPTy7DnDJkTx0fdiyrl1WdB5CjXL/lBkSBEx
leHBEw5CYpU/zvcuvMovii9W5GkxhtADbGItLRUN4M089hT8/bNFRv93QRw4c3WdpnAkQDX+CFLe
EAbBnMV6GUAdGpltQbZk0WZYYm5+WnMhY5+XRghl7SYp+OBePJWPh9vWAs9DBkSeKemcLgRc5weo
X3WklS7OgjjIzk0qYle2+W/mDdPX0gQrN1/K9lQ73fRb0968Ur+yf9S9MZ5bs20iWjn0lI/18gDB
HCh/EtHFcP8LrgXMfY5Z4PeHBZV2CKOjNiqi3NbDNQfZJpzc3j5B2S2oHngF53ZLdGYFZ1UX6kNO
24kf9k2A42zgPzVsUzQ1AUBXJZCtk82vQzD3LSiLEDwLPcsbnAvxCjG+795d8/zUOFstrMggdzAN
U4jKgo5hNVCHTl3lx7evxo3bd830A67dKQH2ERfeAj8EyFTnzReUI9+XoaxdGD0CYVzF/O4CmDUJ
4V95dJSq4rd/+0aCsjZddAl3cYiz7uKbLwXW1cxAhtZFzHfdBjYChzX4lUDIVHqQlb0AK/1tCIJr
4O5pmG4MPLX/N+zJgto0y3JmKfx83UQrfwi5STENTZ+8a3jWMgYw6GNASDcwY5D66Aj2QwmARBo+
/gSCd4++sjFCawUDKgJSFgzVVnvqHn3Hj5p5T7R9I3xeixc4Vo0w1qnFRapovkob/ZsYobO3B0PY
+Olr7YKhBmFo6SATDZvtn7b9x+H0w9sjvzG3a9UCR5lQY1NQ1mhc9MLGMsrh+GkZe4nexrpfKxdk
Zm37uFmwKivyxPvl5Bb1gfXzd9JlO2Ht1tjcvuyfoFzmkzFODmTMjeGLW7x4e/rZW8+9/fk/z21n
qOiBziAunViedKA/WUP2/Pagb43KKt9WUy6gV8DkRRKa2PBMhxB3UN2jHLizn7ZmdbVj0WKg9sIx
JgiTS/+l9o7a3WkQbw3LKrmWwJK60EgR0B/704gPNju/b0xWNfAWd1QPU015mbwPKAgcYPMbw7nt
CJbc+1KrNcsdF7xh8AnGCiOSdjgH1TZEyfZEl+jfat8rydUalC9HMWWjmNl5YMo42FmVfdJV659G
MpVwSIMGRd/ZOnHdHMjqxS3zp7JVEOizPZ5FLrPz6SCCRl98wYZHo6z6A0xXrAdFM++ryWX1/ab6
eAWJoHhZuryGyouDmEvp/FpLe7ov9NjCtG9ejqBQLamyJbkWXg/OG5Fmhco2xFnzcB6V9Xtuje4m
3/GnLqb5R1f7oFVzUVSxqf0Jsm6m4+QIsv3+BYCaAgUh4YpbnOWPHvLdqjkvBcQVB0HsKuoWS9/n
uV36kQ5kh2mjJosAiFmSZvHkMdAkP6B35zyrm/1uPwxqxLPRf24coozQMOEuY2hHJxlwU30FWgi6
iCheU0PfU2D7fiyk0ncz0+XBo2KG9cWiRGgBcpzFBs3LhNOJX4OyW75KD5ld4Q8dRbumrk+56qcR
1GeXfKtGCwbAA8xnD1UhkIIEBdwnGayw7j2Wsft8LoJjOVvl85LNY2zBtscIA6/Mrz32ahb2oqZX
4Gfkt0n6beQPlXcqc1fGmSusH4ufK8hjLtbByj0LdTNdvUAma47hRRnE0KwlKdJq8tMiRnkBpId8
ZFS3sZAZ5QkCWedQ5QKuruUwZXNieUtx0AY4zHDJmKGY2P4ukAN/nyeFzD0wnef6Bi5w8wCyXoZd
fC1pUES2NLxP+UymDw7EHoe4whfFbg1X6cVT3ZniT8Om4bATrEf3yL3M++BCHxiBTgGgQqMhVjlZ
hh/EtXDy76NpBrf71/8i4Kvih3lHC0DeVKPuHVY2R7hB96GUkx8aRd3dwyabnUarRatuZsgpNHNR
GK2YJBf8zNK60MxFvqi4UbdR13pTk3gw7zYT6fPmgotTptR19ZPW2ZgsFl8OvJRChL49yCFsA6f/
altOBkmaQQafPWwpFUKFgH8KNIA2XiBx3UIS+VsJkYw/g8nKnzMqlg8oA5Z1aHt295GKRr9YtdkR
gKrYUh1cSNg+TAqmIHM2SuDER9bfozrSp6N7WwELlILsjgSPY0vN2O81jVTZlYeKe1biygLCSp4k
IGm3kwHm69wBJMNE3DhllZLaaTiSTw2iOEK/VPqGfXAsWRwaKc3IRZYWIxRxUZsQ8oRO83CnsK8T
ammBrMrVYPUtZVIHojiYkt6SDC6TZh6QkPPRvmsAYAmJZ05HqSUUtwR34tmVQxCafPhiV07eIt1r
wBiZb0QzmLipp3LOyqjwluHpllY84qRaUj5bcyyGEiLxtV46rNyA15FfDc3jzFn5TL3JVSEGYD7C
HdxsozzzxbkabVg3s6W/NlZfnZER+i85cv8DbHz1r8zBkYNMZgz7iRp4rh6qWMF38WPue+63qlFO
DACtugKt50Fzor6JHQ5ZP0Ua2pYC/wMRT7U/Z3nICen70DYGeTIsCjeGcTaSgar5xKH6GcIes065
qJbICQbjSYx+5UVIpP0jH7zluw2DrNNUY+QZqZwvEs7WPzIDB0aFA+/IA3P5wHPGPpmLV56Vlcuw
yQO3Q7HBqe6gL+892VMw3xeQQX3M20LFHIiIk1Zcp8zE9IqSZg+1masThYRoUtszcFJeEyREZ/SH
b2gwXdQyfK94voSsICYAsUJQaD0MxclruzKZe7P9aCxod8qRyDJqWj9La5zWh85BSYzbDVa5OSF7
dYy5TjrdsENZkvxjDVbpYRGujomnSRXOppgQGlLg77mP1BIVW+jpupGquuzkdCjg1UMA5hBEY1sj
ux3oZnEynZ6dW88JHn1oM0B1mqJyBV2AShyk688Xy4FWvFSkDJFcz/dBRfm1DExdA0vgOQfIEUtU
WmgOsRAT0zJlzh0E+6oXxszqZawqnH7/x9l1Lcmpa9EvogqBCHoFOtGTxx7b80I5HIOIEiJ//V19
nuboDk1V+7FdI0BhS9p7BbN2IpdZ/Cs1u/LguClMpH2jviedmT5XI+f7qm6ZOkAZtPpmKNINEGua
oVleU+QlaNkekrGafl/Ej5C3oyq0ZWsdS2kk+6XBErCqugjLKnGPtcp4ZHJjOGB0JSTiOLyFiW2F
5YCzbAmUKfj8UL099UoZWLmVLA7mCCelxRq9t3xAPOEo7u9kfcEz5ZRAxiplw7dRuBNOUIm/k43h
hhDJSsNm9sU3Qc1xR3oFhd7UcA+jq9LvVTIXd8Trs0OXNMOL4JUdpdNiA7AFBpopAPJPvY6jmm2p
2ETK/WxQa8LbWP4MymBB90nFlrAoUpCskVEle1m1XTjwsYzHbLJDOQOdNTIgOeYGscVgyy+i3PSd
2hKEF8twdvjPBERWSLQpyVrMq9aPHK9ndwXOUo/wBEGuVgE09icrASTr0tZ5w/5jnZNa2EtABkSR
PSocX4gxyV2amALiyFM+weGsyMon6GJP+6bJ2ztk2evISwarRLJOdj+xPuj33CJGXM4VljUdxIsc
lXVKeLXsmWk5WMJAt7DEnl9QPjlmdVYecFoaMHMkvcPapU/VzNzfHfJ8UYMLJxziG3FEwnF4ZKUt
jzlMkcLazsRhmpV/ggnlvG8rx3jIhGGFSdEZDziYkuNAzSVy1aQepS+SJ6i7G6+ysOTXjpPyaz91
ddwx8ZTBlzUoIHoUYWvgB5PW6rKt93f5nC/7CVPySBU1kRVOhogk2NZbytVdyaT/o82xAUQu7HXu
SlKz+w4MOlyc8n4/zUb3Z1BIo2Fv508Fge7vYrRIrSF3/iabpvpZIOkXCIaEGoB9bA/uqP3smg55
9vKieXLBv/sH2tjN3vNL/9wp98UpZL4TKeWHxm+bu3S2yKtNhPEnsZvydZgq52AWAKPuW0SaB8Yb
APRLMgWMkv5nP/vWX6/3rRgfPO3MNhGnLE/oC5IFcIJc5vkrhbXCwZ0s+mcA1vxH5Siy87s22aMU
VQeKCPBXl879XSddcQ/v9OVrimRsisJaPbwC589/iqHu/mKbl3nAUHv7mXMlngfueqhSj9J6cQvo
WgdjNQx2oIoUqUMojBUmopUo7R3lVTHCMCSpkThqRHbEhq2Q9yK0fgCoGLyxtmCwFDD6u7mg1q6R
jvFVTsR4HEsTzHbIVGdIBY5uFVW218cNyCURNcHZCAAi9McI9mjTV6jgNJjrjQAbpVJRppzhCUWL
LKgFjmAHbphIepbWGzSokXmYoNrp241/AEcC8v+qJM81xCLva7ezDwreqDsrb+y7pKokpCT89IFb
MyokwDEcvM53ngorKb6mU0lr4IfaYZeCILFjrTFE2JztnwO1PewgHry8JiSKj+3UsKexA2O/sAyK
dP3UzDv0H/uTZLn3irz1dCnHdDvHtchd3hcQtnBxOj73AzO/+7zrg7EcSciYZZ18BQ2soewABFVk
nndWnaaPBTerFu7U/oTaClSIoHhURwZx6IszOpgYFtLpjxzWeQ+sNc29k4/jDsYE/a5JaPrYZA5/
MFyD75e89/4Y3AZqdLQmN0BwoI9mC7COAc/Sinv5ExBbw8OAa/k/ygRqPoAfMiCpU9qdnBm5YteR
EIlOBPQrUhz1nsspUVAyMIpnZTB4rwC7NiPGd2JnD/PB9mz3ACdN/2DTWT4jXUG/WHlrhHCDWXY5
Ff1hblFUmmRlDUEG7kLASCb+6cVEn3gJN3HZ9+7LbPMSKr5QUXQAK2JbVr0r92ydKW3VLRL8iSXO
WQmXlfk7aoMBJtP1G/Fa49qN2B7B8M1MW5zdBDqYTVy3fyBicb3tlQyETpVWSADPxoS2O8xDhP7Q
hip3GvXAX11/wEqaQGdKNw0Us+kAmPDsGLGfZY/e1Ee3NX1Jwn1IzMhWmPAqNpAHZg/Y9nED2ciF
rb3zpbM+NLwsirLJKJLYNY24X5yvouK/rr/zSoJQ50BzGF/yeoJNSmHQeOrcb0VS3qFWUAZstr/I
JN/4hJU5Y18+7cMn+NBxm7Mya89I0kRAEgBB+JA3++sfsTZptLQV8rMMd0OPxRwnzdECysn4AXOr
cDG3hFTWXl/LW83N0Mwqsxh0ZnB/tO1s1xXt42gOW1phaxhmW0tf9YZbGO2AOkWXBNUOF6gizKLq
q/vDCztc1iJ33khLrnWWtnoTU8EhTdVwV1TQaxFBgQuSYyAcldnGOlh5gs585kY5+r6XtmffQZhu
exgwWwGxIDThbwz4yqzVOc+dgmOEL5ExS7yxDxs7jWveHuEv1EfgPk2Bx5HMuT63VkZe50BXVWF7
UMwQ53wA8ml4hAtfWFQbKs9rjV968MOqqECvzWcT6XmZvNYUVWJHwYhjSytgrfXL7x9aN5UPkopx
UUdxIAnKv7m0C2YI1lzvmJWg9C/r/kPrTQY2Y9nAqUr5/c7AIV1tmk+u+DyYOl26NhOc0ZFvPOWt
QgoFyW5ImE7FAG8PMjjvPnzW3xaWjCIsy7Z6WGCmihtjOZ8AL3f5LqFAR8AxRuFMOxp/pgpF/Az4
tQA+an2QwUxlow/WZrq2aOExZU5F2dtxtzwQ+OZxBIcZ+ArXuq16qZOIpQXFrhkOPzFEXqs7+Ns0
gYCqzrvkxnTbN+gU4iq1aFX0jRMvDdSRx1MNpxzl2biC3MRQNHXmcGI6lhLwq489AsGd4k/JntJZ
BmBv3TQRdbpwmXt+2vOJwo0NqQwwuY9cVr+ut72yhHSSK6wcGlxFegvEmBfV9OHIIP5db4SWlRWk
M1sHpWzPGN0FwWt4rmrjGXThG5vWttuqgqhiClZ/nI7+twXGN2WxpTa89tbaZmv3tgc90M6KcW/e
9RBOCnh7m36Q+e/m+CGmKOn7g4dwEGc9iFWqDZTCrMk3OmVlteqSA4PdpbjlY6Igg89KLxJIVfDh
tQZF7LbZom2tGR24mnpixUgVBJWLOU5+qC2pu5U9T+eT2ywFoibpaYxjfY4iBTyUlmr4wlwaN079
ty2MLT7Vygjr1PIU2YmZ+heFs+QnMB5hUm0dvldGQCcRLx5HvpA5Vgx0bbdHyag6MlyPHsmAW2jF
k2rLGX1l3eq6h1AVLWAGkpHY8n0WMgMJPJtk3z2D7W8aap1VzEenroQlLTjAQizT/+IuD1Nzm14U
pLn/u3H3qfB64UI6Wgm4kAGbVn/PpRvIxr0tJOs83TQtPR8puxlQ4ZpFail2deLAoTr52qIGsrGx
rI2B9d+vaOC1iDwVFvPFzqxjCwTw/zBwN68PwNpy0LZe5HKXXJbYVcz6bZZIaB3riyAS5PgQka4/
Ym22assZ/OLJNxNmxdVgo0aaRnAR3bf9b1xQb/gIj+Hff7uIIl0hfcatOOlwfkq/sDx9zMq/ed6F
0qNb++NnA3F5iv/fpyi77gcoQaIGZoBJ61Ho8zPYR8WZ7cmv0IOxnrMKjnLB7BV8DywQZIryDPW2
ukY2B3l4QMOKwuufYKs83oEAQ07w9qDAIvoqbC+lrACLgQL6NpQLsGGeRFqyk5EJ5FIItz5xVyqY
5gT9KNRdbdTNQz6QIvQbx3lBGtvdeSNUPkqry95wwOmRz5wF8OOyyLoTnYoisizWOQEZrR4CemJA
DzV13HuZ3x9RfkQ+tq/oEZ5u3ZtrJcnGNemz+XXptMvvH7YikvmWRNkV8u2yAHCy2Pd1F0zL+L0B
KLEd2o18x9rYXObex8fYfkftmYhz2x4lsrM5mA2AkW7M4M8i+eUjLk/90DpyffAek4s4O5BAau16
PzVudH1xrDWtxSh7mSYfKWx5ztMX33Egu/r7esNrPWL/9507zgvIDHG4RBXvbYr8HSqlHf12W+Na
TJLVmKW9ByxdQsFi53wnvC+uk+xua12LScOyMNTUyyXuhjMsqCOjf4Mg8UbjnwogXAZTC0czaD6c
+4t/4nZRl2HOe7p3zQrlWG+Ax0jRiTOrGBLHhY+TDQwaW7mrCGxqLKW6B2gOsj206GSkHINvxK+V
sdIZm9IG5l7mkHNf0uW9LPKLNZx5MFAj3pjAaw/QQpcFhLfdUIRgw3J3ir+C+RMJ9c/14VqZwjrj
kjgmLFoux7XKq4/Stn86Svy9rWltWdugenkWVxbch4cwyZ5Iv9Ujay996akPS9qH4QCFqRa2DBPi
po2Hw1M9sY3x/GzHwxTTdQb6wVdDIS7HJq95A9j/q63oASatQ5CPauMZa0Oqre++NV2wXHE16S0K
3b97sCDg47pFhVsJ2762wBMwTT3aUDOe5a9yoTth/U7aJpixzRh8Y3DXeklb5jmQ4ZkPJFHse6+t
/14otlvaNnR4vwE5W/sIbaUndnVhxFjOZe+RPx2Ygh55bZpJlOcCuZa86AlqPd706/pkXRkRncjZ
LUJBaD43Y5u6Z7NwdkUzHd3ix/XWVyasTt8kBhD7flXiUkSHoHbeCd1oeO21tR2aAkzedb4i8Tw5
3h4Vl7OjpqesNczD9Tdfe4C+iA0LJsZVA3sMfzhCrDsFIsd/5ITsr7e/Msw6bdPJl8YCiW2K06G5
H3CaCiSxXxuFy5yd//LcLVHstedoW3XduQXLMqyJbp7ULhPlvZd7h2Vu7SBjRuyWW8WbtQ7Tlvbc
Q3GtcODQsnRzuqtMJ9kzg3k7p6zojWOire8sb6xiSaDm1JRjbHj0Wzkk79y9hQmIAPivfM6H6Fqx
kVROBlMjKOBAQsuPwDz7CiDyRuyzL6+pYzEv7WsrG1XkxsxlguBHQZxJlQEjG+AVIazZgeExAhzY
BEs55T89NZEzbsXiK8HpeAfEWnoA/45XATJGfSSWgokwGxrkGQCuP05NzVhU0JQDSwV2271RpTPw
l0aGakVldI+FTc1v8NbI3pbFgU0075u93Q/jM5jDVuwQ4JRySwzR6P3rDj3M45+bJrmOoG/HErjS
xJaxD6WyIKu6+yL3nxzW7fNx+OvZ2cZzLieCT3pWB9F3lu1lAJnIGMb0P5IK0J6hPWVT+VRBM9gV
0/eRehujuBLRdFA9wJAA3ogEcnHEikCISgNSLv9c7661trUDDxkniaDgtDFb+mPe+5BwJIsbXG98
ZX3qmPq5grUrySE2AHrfDnba71M57k0OYdTr7X9axML01jnCCeJ8Yjmmiq0W1EPSQ+zaPzpJfRoq
0JtU/UVCiIzZkFCAYNckRDRY/LY9UycKg+Nj9lbbdvC2e+aAHQOJfC+hQp6j0Lh0Y3T9C1dCqc4U
HmQKMQKgk2Ju9CLKK9VDQcuKZVK/F4Wb7/p+uvFJ2ubjCCsbIGwB1YOqfbdm64udg7DUpdMQVGr+
C/GRbGMbWpkVuoWqJ7xFTsqUcZsXLMwKk8A7evaCYdjagNaecJnsH6IqMSWvTFh0xTWwTY/Kq8en
1AUqI7WGeuO6vrJudAYxyJBd1s2QcWBe+8upjL3XG1tOBpcu/yy0aHtO2k2gCBp4/bkAbtz4Yi3m
zpB/c3PLx2Clf3QyCqBIyKlbZRePCwC1QXnxhWxIDspj01rfb5q5zuXZ/xkDw/OolVZxNcILhAuw
V4Wixcli5XwuhUMBNC6H1+sPW/sgbcAHQeZ6WCBRxRVApFwCUtV11D3JYjOVvPYI7axRZEMKiH/h
nRi5A/1r54GBOKjbloSjjXhTKmb6QyNjCkDzocozG2rECiks0dXP17voUz0FxErdtXFkuVyq0iti
SfJlhvEakT8zrniIY2cRwvwAuO4aQLqgIqUMJ+UB8bwQwTaev7JgqNZ/7WglKZNJGRuS3s/CeE3x
lOuftta01nuMA3ecD20VO3XpP/am87cHpn5jHq81rl2+amPJEhs30pjkcKKH4s+7GHi68eYr4V03
xFODJ5w0hzjdOJnlzxLuHEkgR1rcExv+scMCOnZoAD+xoQeyNoe10yAFcjnxEGohlzn+KmdUEdz5
Xcgbc4s6r2gcuMVAq63iyYHcCEqk9cn0WlC12ab03tpoaMcVw1FePyKTe6pN0gGX644HNaotFNtK
4NWJtVMj+6y3ITlS1iBFlo+smYIKoofu8nJ9pq494PL7h6BYQk50gtaEiGnGxvdeceja9Aub9tDh
zOAnlfh8496y1lFa+J1pTwZ7IFhuBekOClZudzD13mLxrrV++f3Dd4xAcFm0dJq47YGMtJPRCRML
yLzrvXQZzE/2Px2TJ5eaQoMJ4vVdAa3Q2jSQE0pAipJ+1UYQ2xSh7fi/O7t+u/68la/RIXptlcAp
2cNRflnql4YXX1S1xYZbWeC6JSOZK2k0JgTP3FkCpgF0OaoWzj3tqmNfcxpW+ZYLwcrU0q1Lqomm
I3DekG80GuD46wPjdDcXxrEZ1Lfr/bQSPnTsHgxsO1CbBqh2zsZrMquvvje/q9kQG9FwrX1tVg2Z
4KbTG1Awx+mgxf20yn24XS3H66+/NszaDmTM4Di1DK8PbtgDLsZDUMIZMLre+Fr3a3tQrooqB/0K
Vx0O0rxXgTVHiHs32PLRoP6G08TaF2h7UV9B8qWjGGNoz093nZGNh1JVN56abW13qNuhUeAnok5H
QZZIx+x3MxEvnMutavzK+Oo4PXdMCmTnFMwDWshVtG3xm3kVjya11T9rD9B2h3lu83rMcVHOx2/S
/dbNj+VWee5TiBiOTzourzDGsjScZgAmFmXmiOSTC8YYTxC1TWP6AXR2+97Ysn8T0wgNGR/iPDk8
A47eSKY9gVDaTqaugOiNlQU0hQstLc1fvdsA8D+W9tP1WbhWs/n39w+BeaI4rsAvOTlVxUWwpuw7
9dyy3PGgA4datS3y7FgkFeSe54E590631LuWFO7ZXcwIaHoGi7wxfTOS0txdf6WVYK6bGib1Uqfk
Ii6ZN8kZgiV3MvOfGtK+WEkfdtJ5NhZzK5u2Em11g8OLJi88aj0rHt3IsNjeqKBRKsydKb7DbS64
/kErK13HIQ40W/wWZhAnjPMf1eVzAIHhB4B6/jDQCa8/Y20ia6FqIlNeQU7KP/nV2RUMvDAjhHfK
Rqxaa12LVX1OTVOAO3LiszfuS+SEoW8msvdkabwbH6FFKtnXqiaTa5wczG0lXUhJuelBAgt84yho
wcomjZkuHkj3LWlkZHTVPeRS7WAqQXVkdGtCrQRcHavIOvCBM1Enp+RCtv0Lx4abxleHKBp1DgFp
OzdOHbmb3CYch9cMZ6jrjX+qO4tQpQMU3Rrw6rlfkpOJkuzZGG37ToCODZkzZJohREVkBMa6+AO7
cnfnp6jmkRmSV4aUy2G8kMppClZpA6rXbs5StoPn2nIb/EDHN/LEyG1C8OGNasORJ8ACPQHMsRFr
Via2DnDswM1t+KV11TwUIGbV+ckyf2/06mXqfnIqJdqalIrbidX3ePUBCAHFlyH0bBHkCPSVgu8d
mI8BdDLu56k2g3GW5s5bihskdC8jqq1YFGAd5imSnCzRPyZgBE9OHxRQEIG2oxJbAKqV8KnjFZUo
kJuVMgP1FgJjUC16sjLL26cOfVySQYChYb5f78y1gdJWbw6wQV6zJgUhgPJjIiu592bxT25bYmMq
rKxcHb0IrU6nnf0piyn7Jsb8bHpbPnIr766jFVuSsoWUfnKyG+sn5ELLfYoTtpuAoX1T5+igxQZu
zUYzmclpHOkcgsHrPMLWp39JkjK7sXcue9uHY4I3+Hy5+BqcRAu1gjQ06xsRQDpOsR9lNzFoRpzK
Aqn3FlKakajGfuO92edrUAcqJjZpx37Ee8/mnASiS76btvOzH7NfKG0C5Q014NlwIHTpH66Pxcpm
rwMXp57WTWIY/snLJwVyPPnu5uWrYiCZLJl4uf6QtRmlre4FdAkn9ezklJVjROuXgnYAxo8b28HK
AUz3Eck5d5xaUMixtPlDZre/i7J79Af1pYeOAeH2W+neAuRFmNL9RFwjhyHrjA+xbPd+ciDul2zJ
wX6+nsHb/u+MnReX28ICUd9syue6zr4Uabkxqdaa1m4NnHFVNVzyGJTqsLMhjLcAvLTR+5/PWF+H
9RnMEE0GwYvYKlj1ivxx7oRIWELxoRFwe2e4ww2BOY3t92nx2Emxer7tDObrLhV8hJ48FKCz2GIm
1Iv5Ax3P80y/XJ+0n68MX4f6ldXsSQhScFBRujAv9o4Jcxe3Cmt/S4z582Xh64YUPFHDjLHhMS06
WEtNRzlDsW/iWxS4tfa1DT0XsmIppBJOULE8wTAvmlL2zDjbKBCudZC2qhFhYfJ4WdXCgxpkRoLW
fPfLZ6O7cQC0I7YHHwdcNbGuiyJvgjYzoSKLcF764gvPfHLj4tB26rYZKMRjEc/JCFWP3Nn3gr7d
NIN0MF/KPclSVacxETJauqOv2gdcDMHwNfe3PUFb2S4Dp4u3OGYU1V+neATL+8lIHnqHbFzTPj8w
gWP436BkN8SgC8GxzCnrM6nTfxLOsJqhJUlq+a3p7C0x5M9juO9f5tiH/Rq0twHyOQkCK5RLSpwv
F+8eYpzRXGJljy91fhvA0tfdE9KZktmbfB9A6EcoDoa1gj1ns3VpW1lxOtzPSRGkZupgNyXDW+51
aTAW5IujtsZ7JZLr7gzwpJQsmWFFWhf20S8gn2Go1+tTae3VtdUsB2eA6ixWM8lpMNhQ6II8iie3
LpprzWuLGaz5pLGkb5xmh/6EwmsfyqpMQ1Ih8l3/gJVwpHsz9JDLdQ0TGyi25JZDFom9QZAoXHJv
4wErna+j+pBFoBajuJH7Qn6p4Fs2Dd5GEFp5dx3SV8BXHtsiTsTz0EZ2/oUVNJyKPLDLl+uds9L9
nraQqRy9HLpvKY4A2bBvEZROwEt50OI3tnyb1r5BW8JgIEyAOyAW+f4r6bHxu4fafbWTG08xOriv
IHzhBfX802h1d1AnCs1k3MhWrIQ57zLiH6LP5AkIX9UIc27l0u9OZqhwnrO/Iu3twGyIeq1knR2v
j8TaLNI35by44M8G1BDHZtxVRgUyxAS4//XW1wbB0r4kd5uSdn0Zw8OlBlJNVebeFGUWiKnJ78uO
VRtdtvYgbT1zl1EfiJ00Zj5Enp59/qQSAGu/X/+Mfyuq/5+L8HVY35K3FxPuNo2/f388GbvHe/5C
D/RwHgNIDgZzaIZW2ATnJPzjBE1gBDRUB5SfQjvCASoYAhWpiMSg4L41J+8g72bQfAMRvhpRD2PI
P9ff8vOjr6dnYxuo0czSJ1Ns9vYevn08SNj0zZpMiGvx5GcJkeuyWiD4NCz0pvH19NwsXzIUzier
PzdGAosIa+ShTxrouZa1E8IwbeNo96+dyv/3v6e7fnHAHKHm1WXnCpW2sySUOTCSXqw7d0zTvbMg
/5x3Fd/3PfULSL4UEDZPlQUhbQv6kaBLfIWTshuThRmRZMv4NA6G+43A5wm5QOln7zYKCE+Lmkxo
VtPE+gkOJn+dYddkQmjRENHMCztoar+LRJaRqC3r+qm+qK8VDYM1pc0UCbjs0m8yS4aYdbbaq7wf
Asev3RO8NkhULLKJ4Elo7HmBI13husWfwW7qne+Op6Wnke8ZERxXq4cSqOenrF5UZCf5CA37fDwC
q7Ls84KKqMxhXcXci4DTUlpR6RnDfT5kdA97ALmvJwi5i8IKaWmxe8/zAWLv/eyQ1zY9QbOvjqqx
hlwRaabHXrYu6FzAqYLSkofJZA+vhgvFC3MZywgD+3tMk2bfM75FRf887Hv61bhpyqVwkeKN03KI
8vSOAV7H8i3G0ucxwNNvw13dQrjeB2MJ2n7Fg8xsP86NYj8Rwc8+JKNuQqK5+s0Y5JypFDRtzoT9
Ztk+h+rb9fX7+fu7Oo2vhDYhvCtymHz0YDqiXDqCs2dP86EYt27Hnw+Aq9+OlUz8ToxWfYbgf1Cq
DrLXVTCOXXT9Cz5v3tNlHUof8xfICkQg5nxnfH7GKfrbkLZbCdPPe8iztCgvUxzKzWbKzm7dRvAB
DG1AhJa2CFD0213/hLUgqt2//Ka3IaDrwaMhA7DNGGec+ylkr/03Odf3TdtaQU4yMCBLbm088vMt
2NOLHsp2YTFrlfxsORAC9YvnuWw2BmStae1CNk0FoBYQzzu77hgw57nPtpIday1rJ7jZSYrK9St+
Htn47E6sCrOLluP1QVhr/DL+Hw5AmZGTSSg1np35DGVHuHlupalXZuj/VSzMzDIMz8rO4GA+F5wf
nTa9M1TzfP3F15q/fNCHFwfTu8ikxASFnt37aJdRf3HS8hq6RVn+/GLq6UURQBAstzbYcPbd5AUm
K7E7+j1ysOyOw7B24gnZTx0Ucm/7HEv7nLkDtTCnGWam+LakIGUY1hG2ODedPT29/mHhemSmQ5uh
ZEb6fQUx3MgVUm3UcFaCxb+4zA9jYRAiSAqyx9mpflBuhPaMpNbCoqx4u6l39JIHF0VftxmWQNP+
JhndGea9M40bQcH+d/l/cubR6x4ZhDMdqWgSm9SocAKAQeSxcHrkbCaY2j1Mvi3/lpCgN0/j0k8p
2K6pAxkZ2bYR703j2R7n6bvTmJV36lIqXvu549/n3h/fR/DnzpCcTL9CNNiF9EBaRXW3DDBskXY9
B2SBLqVrt9ZdunTTU5037tMkmYghCue+CWyAe1XY6ZNtQuFLJRe910G5v1Ki/B9+2qoAUCsGhW6P
ey+Tado/RNUnTZBbDuyiaQXPoCmDsRDUdfIjb+ERC/aSAW0kqzhzwvMfpQMyKAHxYgdTurIL8lkN
d/CuLo9JA1BDAbnT40iwWQbVKLM7qISyFxPIgLhnnjjMClY3TFHjbzGAORuMQpi/4XkkHzO/NNIA
GprdYfIcdZjdqj61i6l25Si9XxMUhx5L4Tt74fQ+h46Qn5wH0tWvTTW2ZxuONhaUp6omBzJOVM9Q
lJX7pEjSr2XXVyj0pk6Lwh23d64pnb8Va4rAGmsKcWmGz3eh8htAw0hGblt0e+JAgGcemhTasnz4
3bi9eiVDn4y7zHfadzpbQLBAyXi+g4S4X99BMql98gV/cKBBF9ERWu4+Stl3EF12g77w2n070Dyq
wDaCXrlR3eO3OhovV3cXyXYIa8K+MYcyRCil1YXwdqvvek4A+FuEB28Yr/XCqVXLDuRD9WZDGPRr
l/fOcWmzOaoHN4cMTA8hdTsx+WFEeiN0YX8Qtg7k8i3IMwc0sd3TbNhO4DkQYMoyN4kTni93jRRA
34xzchRwNIh9LMZjq6YZhqvwUYLbth35KGSEKWDlvyDGPd1XKYoCLahlr4uc2d4plglKkLb1a6wH
/zdb+PjmQZ9qZyCd/BsKNXD9mpxuDnER8CEMb81/YJAeJobqQmY5MPaUnLI7ZFZDmKGcrGwpg2Jk
r9UM6fHFf/dEysMCRqO7tnAgT+A6Z6eUL1ZK671o7GanXDEE+FoblCqudl6Vk59dKTFUVTl8HT04
poHLgU4t6/Y49b4X5wB972SFjIzHZRNYTjMeM69vA5r3lUKKbyggZb6U936S2vskM8Z9mqTiS87w
zrwErCqELawZtgZkN+epsR9ASIGZkKTFY03EfGe7AhZqPmRs0wm+N5XLQDWDa7QZ0crw/vQu4OUZ
ViV0rTNjgGT1PMYWWLlv6YBhMqmpniBETo9k4Mk596BlbdDEe1iI573QBSauym4gDwoAswwGns2w
8lEsSgjr4aTBYFG02GZYt+hBgQt9tAg41rgearI0Md19IeCThlsKNQVYCLwMfb9pd0tlcRtkywVW
X8JOrYgVVhE5Cn+aKa85Gz4mNS/qJITHcQnikm0dPMjmRoBN00PJ7eEnZD6bIqrtpXxXaQ6wDnzr
XkDWVcC6NNk3d2biF5Z1E7I2lSHk28lFZt2T7V7AZtvdtzVxg2wu/AQK9rR5LGHoRSIGX4k0aEay
nHNoPJqh6rm5hC6pvSqEYnP9DE1ZUu5cpwBJgFkuiXLXnd5KZ6juIYSKOQ8t6vnFV8o95HltvC4W
tUDvsEzTCXOXQNDHcaAlD4HE5N2YSih5ixQeoYUtl8exzXy4zZGZPWFpQJWc0rxDpKFlfhK4Axyd
pedjMIm5HWOI3CP57DuD8zCOiE8NXxbvWALX1z8Kc+mDOlEF2Smj5j+zskvhCeDbOOsvxgBN3HYQ
TdTmooJSBCGWCHvpzc/gcpiQo508aIlmA6//3rY/akdEu6fQLZbNFA/EBoiC45xS8x8QuN0yX/08
T+bpIkBQU0+4YvB4Wfr2jrUqLFj/biQo++HkhXW7lcpdOY7qNXbDK8EJo0isTAN/prC/TYtWbByx
Vg50eoUduQdT5j44wrnL/b3M7bvBAFqwdV1I1TJ1MhbnkW5mFj8/n7p6iZJ0yNU0kxRnWbwmSbaz
jMfSIRuf8vmBy9UrlFkz23kmRAOKuWz++jjexR215P84+7LmuHEs3b8y0e/sIQmCy43pfiCZi5Ja
Lcmy+4XhRQWC+wKAy6+/X/r2nXGhxORERlRUlEsWFxA4ODjnW56dRoDTJo0t1+O1l9CSbJbL2bSq
EgdwWEcAo/5VFv+SUMq6Zta6gVYQdWEQyxhb6gT8/B1UCse9BQOwEOaCW3SzFdAodOj/nFYLT6lW
FFOT8EnBecruK7geZ+3nMVjMkCP+3I5DncwCNRnOutu6JOzYLkrsIFcNQeWl4Pe15FtnxLXPph2q
8Zk8qdhYJVlnPHQedjsL8h65L17hLbnRuLN/0dD+ms26uriJAR0RuN5bcB7CBvg8y9G7G0WX9pEY
Uaxb4Op4buShoJaVsp+jGppAX7sptZ9J4QU0NKmS34TbuDVMKOf6vq9xhmP+UH1y4LIHeHAxk29V
4PsVFn66wC20hcJC2M8ePFNggRJBXLxBbLRxYCWO/woMhkxh31DTGwY/gjdQ5SCj7QOl54QyqNo0
nKCKjWSCBgNg8a2kYUXS+lEa1vRELdieZB3hRmiXFotBVJq+tADBgDbYV/4bmeCn1Co33ZkEEnSW
3xvfyoX6/7IWSzoHoyv7zz7xG3jKeGJ+bhvId85TvqCsaHa7Gh68x6GFQyhc4OqkqFn7IMueRsZU
dTSyYT8yxbkUFKoUGVTI6x7ySbHfmIaMM9kbb5m5GHnY1gZ4KLQpI+6wookbmKhCcRkaYE+mAUWc
pXLFq1XN1ovR+dA/t1scIfz8UXitAz9VGUTwELJ/glwesD2E6sc9fEHb58kx54c2N/tjZdfInPgC
UiN2waqElpQlpDihQBrc1BQGNwvnfejjIBaaogURvvMn9PGAIo0XmVePvUPhtOSjIZYa3DhUcCKC
fCQ17gTtu7g3x+ZroZZsv8Am8WEmVbaXnlXvi8H4VnRZs89cktIQBiDoTPVLV4cZ5NujoC0VrHcD
lofuVJNHAySTRALM8qWweh9eFxb3Hq1xKDhscCbQ13owa4AXMNj9nI02jDysFgOHJC5B3a27t5HV
x50x1bdnQ548NB0E6EgNTZnBDX20Xhejsm9oyhDfijnw2M+GD/Q02IXMIhRRUQ3PPenA4aROv8wj
zB79SjiR4ztdZMxmGRuQ5McpBdCIe3NyAtx/hAw5jggv9hCMxwKQQGi+O8OpDxorsZfZ2YuqOPsM
Q4TfnN18348mv8GsciIjaIZjRroyylInf4CQI4vcCRQMHOtgQ3s2fKTw/7xzHNs+tA0cKmZuOA9w
rExrmNZOLBEwGI5g6GDfjS1BHgPm0dEdzT5SQZF/UUpZEZInKNdPdRYSychTje9bjbb9AO532YcC
+pljWJqtm8A5YLjN4B6/g5WM86NqlQPzFWnu2IJaWjH07ldCaX6c+yaHFiEyoNDvJ3EP4x/jPpjV
WO89MP2/55npHQrknp8Nb/zDacbi0HbwIIK+vRfZzmjt63Rq7yBGP32ezyaVjYUjSMTGpXk22BwU
Z78MHFBGlO3BVvfVPS9nNMNb6OzT3eD77bHxLbEHlApuGXOHSFyW6avMU3WA3Kg9hoMyLAQSIEB+
WkFX8KgNnOLo0rkjscRJ7aWpG7RZcrvsgeYN8uYFmefSnz1jzBz2RkLdljAB/sKA4YJVgeNYkQVd
uHujovhzCVclHjV2jjRRpePMQ+TaNUIjK9G+ML3J+n55b1sJ9XrL2KcFVXPOIaxxfkx0bEjqhOVY
Rs0WlWztDlrBkS+Yj6llqFO3CIpDZofOWKVOcNl9BfB5q4/wcULm6kgWdHEgG9wh8Sur8RM4FYnV
iE+Xh+hX6+qDjcrX3iArwdMQEuV996m/5cchdKP9EN7kcfoV4uNAcj8tJ+9kHOrdc3Y60jws3qar
6EauDm+pO9cE/setExdAgd58hbnvRmq2kjLpeJYZMsvVkqHxMgvzORMpVEHIXVm5f1wetI+TWFdH
sWBd2+eiTJvYRnlwZRmllvUpb8WuL0lY9ePXwJQbb7L26bXkD1tQgBQWYyT6cYjnfoEZW+lcozvu
Ba4OaJlT2/QCmM8kMIk5WRaJzYA8we/lsDTfO3gOXzdc9p/zv3IauVUXzZh4lnPTOlUdos721tvz
A7TWPhWkfmTl0ESXb7b26bX0rsBhD1v7kiU+Ns2vgrv2G+ubMu4GbK2Xb7H2+bWeST26WWCiPZIg
dn3yA/NOGMFbbYtD1RcnQrpnl21Jnq/FF+1Mmamuajkr5xMs/6BniQStZbtJ/uD9dbgR91cL+rey
sTXQxXTGdDoNvX+aGMz8pvI4GPknq9ziA318bnV16IhllgGB9E+etDA9Y3YZ2+MJDmCo+LSgUHy+
/FF+tTQ+CGQ6iiS3KoN0FTeT/gv50t0vL8VphGlhE8ov07fh4RR8RYK8RTD4uG3metqpCU7VuQ2b
8CEBoxHe2kHf1EBBKMvfz7DdOVkF63ZjPjaQTM6V0ezh6LLFgl+JCJ62mto8t7HXdh4yiBoGEeRI
i/zH5TFcWTu6WpTFiH0mjrsnnn0hILSx5Q3510YkW7u4tmpQkCZjJxf3ZNczrJnr91laRci69Lrd
RNfq6ZVKe1sV3mlwPHGwfOIeoUPSbHTBV+awLsczkpopIxM8KTy3PfiQlnmEBw6KUg3USCUh/B2W
PFuFnpXZpavy1EiMJDqC7smt0rBRP+ZmwDEJRECeRYQP4WR0sJy7cotxz7HntwjA3CnzmxGNI17A
Iw2V6uyrDWuhb5fn1EoE09V4mgAG8lnuTGD9/pytJWwX+EyOVgjtg42Iv7IgXG2LLLgPO4t6wqnH
L/6oHPLNmdRGf3PtQ2jL3J8n1CrNDu3TLo+cxU5QD3+SwYLmTQFxiyL2VAoThvL9urHSlrbw/A4n
L3OCJw7ka6BfItEuCSCZAjfd/eVbrA2Wtj2OM5xmkbzPoBmDF+hzHqPZtKXSv9LDc3XRshkqkpIy
UifKceQuXWYaDaqHxWA2OfcLG4AL6ySN4TFb/6u2CrOIfZxSSEgHI7uvPXS8qlrREucn1r+JKXVu
0rSpkyEf8i+SjvVPA5T6jXi0MhK/Kje/TXvXGH0TnLcyWQKYNKpm2hklVNwuD/NKuKDanDRR58yU
bdRJwKYjQyejqQxg6LNoOqtNt+XGbVYyEarNTwVbzbyeTZlUmbV3aQ1t0yWaJLv3s/zkmOqzSflW
K35tvLTJSetCQKMcu/hAv3QkmestlbWVjUEXDmpVTyDefi7SqvymbrrXyQ6Oyt8S0lt7bm3fWWCU
DO80jl4xdwCB819sc/jj8lde0TxydUUan3qDX82uf7LPfSvWTXnEKOZvbfABAHHKj21qyHCqUN90
6jndtcVEj5dv7iI8f5Dv6Kp9Jql81cP4KKnGczcj47CeLuRjbs1mWOXLBpNybYad//9vqwTsZwX6
StUmDWoP9dTAh1fdwNtjV2biWPvViU8b+IW1aaCluuhspMAY4yC6KAoQ9qfOWeDW/Hx5sNYufh7E
317Dl2SpSO5jPRaFjNLO5aF0+k/zUm5sQh8veKpHk4WX6PMQIpNiQKFmqENleWFRBaEwZeT0W2S7
jyczemh/fg90kNugKlocB4v+q+FVoEWJq/InqseSVJZFbXS1TOZevIkBDrjWlp/Zx6NPdfmxuTZQ
zw0yCZjQ0u6gB2YCbmGNddjIJr1Ke4rqUURhM/JSw6wS06FRZgQHv+4fWbW1ta0NvBZFWtubMxC0
RTLM5LAEdixd+Xp5bq5cWg8iUBPtgqBiYwLTUbibwgv01Q+6fGNZfRwmqKMt4JZ2KKAPBbBlPYuc
ptlJEEs4kkeutmQ4115AW7kDpFgprbIKuCbYjYu5D1WBMt91o6OtXDZXLpQPiypB54AEqHTDSv26
K59n628xQfIqEF3GJUzX5HtaO3SC1Xe2WbRbmfSOtlTn0bOGwfRFQmjT3Y3TXLygVQ2ETesWG1vA
2i207X+QaK0RcEkTCAi/maqIRyy1EN6SWy3OtS+r7fkBUI/5bKVlMs7iNkvFC4AcP68bfS0RNRo5
pgbQ2MnoQjYdhYF+K9qsPbS2VIuzvmXe4cqsskODTfCHvy7G6MJh/WTAc3aAGUKR0YTP6Pz2wasH
6Z3LQ7LyOXWdMN4TKImWJmaMQIXeTF9h+RYDvCE2JvzKHvUXsTA4L7sQl1BJqqpd6b7DKRGFPrjC
c9TkvS1Y99pbaAvWBWbYc+tRJoaS98JwjqIhX4ueXTfn/yISZlYwgO8clQAzGwpuHwtx8hp15dW1
RQtNwWLJyhYxAfpdcWnhbAIX6VujRPf0uo+srVmopQ01QRkXfE4gVnI3qc38+9w2z5cvvxLufwl1
/xbUejGnnmjwAkPKH+CHjW6Ma9yhBXzy8i1m8MoC0609GQSeINbfiiQjt45RH2BPvL/89GszVFu6
HFA8btu48gTWFxT8952vPg1sOaTYzFU9bUEqPj7XU10pzCNOm46GpRJlkz+ymd90Uy9Cm/CHfvAO
o0CJegjcKez97DpxMqpbfE4tHUiQTiJpsfFAmgb3S4WwwhG+kxvr+xc96K9HAvqBhphbjEs/JI43
Nk/5MqgTE9VUxQFcxj+hcoTNQT5NJqC8oN/kJsBsxjlL6gQtQrOFfHwEtGMNGVKXmrtysRnIXZ3k
bsSnsn6AZ333nZmmnKOcLDCABsby7NaSwSzCr+iV8VsHAjeBXOANMakksMcXqwoeypl9ujy/VmKT
Ln1i+zzw0f1XSWbYj07q33TCe0oZjS9f/pxTfTD+OkBr8QBnLBezSWxTfM5IABvU9L7qPQnDW/Se
iZP/tBV6xpfvtvIyuvLZMAPvNBeuSiz4dwNiab3CQhwN+2nZXb7ByjrXCXY4Oc920OMG3Hny6lOV
f7183bUH14IsJROHchpVCQhtPP8p89th/nn50ivhTyfOWZ7Z+7Xo+8TL7aYNraGAUfhgou8cOhat
79JKmBsfe2107D+nj4wABjl7s0ogCxN20/1iBFdeWUuNfGVRBnCAStr6X7T/ATTU5cFZe2Iturqd
kZlji9m/QAYJwMc7otzrThk6p8cI0gJ6v1wl5TKdgXzF575uD5RnAmrZ17G5qK5qllHltSqHbXhv
zpFtmQ8ByJA2y26uGh5d1syqx6p1OMuRkUoOXcW5uUW/Yst32T6P8gfB4S/SZGiouKqXWK6V9I5G
tmRh5ZvAffcFMo0ZKGm+pNIIDd+AK99UWLG0YXYFTWUvHEVdhLJZxq8jHfMYrFce+ikpgdI2QWDw
aAoctITOXuCU1XWzRacOZbztnGDpVWIODRRfiyC/g6lO/+XyYK8sVF1IEuWqvug4E6egpG3EWsZu
jHERceY5PKRFO2zEsLX7aOkW8P686jNsJuO8gCnrlXcZDz7PRUtiOJpNV95FjwVdCTKqo1TitU/C
e68g9MO7G9vZOHesLFydODTWwMJ3BqbO0L7z/HsA88HLX2HtwlpEcCwTOCzYpiQ+TZAEoCO7pTy+
EuN1stC04IkXgDgTFOxfc9MaAAtnn/KUfr7qyXWM8gLd9F/HpcQx4bbKwDbZOvOuPfl5rH7LoDP4
yeTdAA4h5mCHk1FeA56M6v3l5167ujYfkfZNsjWBhVC+v+snHhLTjlFWunz1le9pavPQt+BSb5h4
dqizhqNxNym18dwr60inMgOKZxjzMoK0AOqLCWveZex2Mv80VVv76drIaHNRAIdIhzMJ0h1IqLJb
qwXPdd5IOT4eGEcnMXcMem69GBDMLBimzw+meLs84h+fWBydxNwTwOfcEieJDiCwIYPiGRizqn62
yyxeui1f9rXHP9/9tzkJ3efJIC4KD17uPaMbFgFDvdHi/HVq++u+5OgYeZ+Isc1nhSJSm0J7phst
80xoc2Kwo9wYTXoWq1p48ejWqBX4tSMPpmO7MSAOeZzZrXUMWDMkdkCXGEZ+6HHgLJUYfTs8l9nS
hxK6S1E1Sxpxv/bvKZ1BVIApkAWeTVvtITroI1Ja470HUtTBBjsMhCPmxGUVIJPg12EBYbH45yE0
84Es4BGqhFKQXOos20N24IVmtR0RHO83lsnah9JSNzBfu/IcVE9N+kyhJtaNW+23X5TXj76Ttj68
ghjBQlQAdesw+1mczdui4n34ir5PeV98hQlRWoX8++VpvfIeOuIQlfRGlA1uBroiDDue02UDR/Fx
HHF0uCGwK80gmxKzLT/5PAt7WgEODVOQScWXH/3js72jowr9JjdyaZMy8Qb2c1DmbSrZp8KwYSQ2
AIrLipuhM+6aMt1YQGtDdX7T39ZmX46OajjWpjN/dbobC4ZGl1/k44Do6ChD0Et6OYItlrR+G+yI
PSggeIfppmrJVsVg7Wuc3+m3Z+9G4HedzC+SCiavilZLImCd9Af1S3mHiv4WnmVtiLRNL1XZYvou
CCAC7q6TCm4A7/50eZBW3kAn4dRwUoZ7yiASKI+QsAyG56EdXsRi7dTUXnUwcHShwL70zRnc2CEx
aP5IIbRj2FviGis8EUen38wDtlXldiqZ/GCOeqeAqUJfGhGFibQTZo5bglqap00kLCJ3Agra+5mD
rBK6aTHtqmyE1skwyFfXGepbL+fApi8dxJUzbu76UbGnitDu1aQ2jZnq5B6j0u3lPPsxmpVouTc2
20Ohsn9lIH2diAtsWWiAN5BF2WTVfziytkFK7dXeNi1PhSp3p4c6nZudkhNox9g8IopDnl29mR6o
aAdVul5cLY15r6TV37SmzPZOTYona2DmH6AaibcRutAPNq5xGNqlBf3E9o/IW9IwyAl9yECcgaXL
QsVWkvtxVcbRLVRbINhzG5D0hFNXHFg2idepA8kXVgQislLoNPUjqDahHQzjtQtL2wekwWDdHeCo
PfUjWNEgMgD+f2sv0zcm1XXTUldcU7C2haUCUjLYen/nVvZjYWRrt1lJa3TkPHbn2W3apUy6eZJR
ZTQv9VIkWe29jFLckUFduWHq0msmDDsrb5hl4kwsHlETanzzupxPF10T4Lh4kts4goxdLKyvZrqx
Oa7sMDpk1q6bcVlsQySVO/vvJRn4XnFaJmopvcdWEh71cDABpczNYsir2PvLoW5lP9BhtMrhtluU
OFIZrb2bh2rPIPzJNkVI1hIMHUCrZnd2uYn2UyrONP1WGmo3QPTkDiyd/CjSGlbVpsX3zJf1/UJS
76F2rfRQ2rx6mrOW3RcNTV8vv+sKZ9DRYYN52QdeST3024nsdqqyirvaqtrIca3xONcODBgQjXet
9NpdW5JyN3LDOtJxqiJiyf5frPGqXQVHkI19ZiWIUC37KnvYVoJEJZK+kCB9Q1Y8dF37eNbniaxs
KCLpd28wOPm58f7kvDd+kO7pCOOqs5lVOOfudHtWDEkJvQWzWZZwJO+WL6Y5qJsuC+SbCbswIKY8
95tfehC8J/NiWPFYOWDYLBUEKEhJvB3hcFM3U9ndCLtKH2RQmDGUKrw92DDdNzvz1J0PDf8dXxw6
hq7pZA+pNeZ7uFxU30tVwVkEYuGQsaUGpB3Fkj/kYjZunQ64MwjMTI+mbLzHuQ4gKzELeWimah7Q
xTH8mIpm/po1Qf8oWg76UdeMn1OX89fMG/lPa6qyO1jD+DCPhdU6nxcGzLRV5rc0aJdnp62LnSu7
9tUV6BMzzIp3v7E9kN9gK/IJbY4pGqtlAqyUzYlVeuRBLJyEOWploeVa+T2VDMoAknVV3EIiIqzr
vDig+swBrmzvOwVaO68hpzSarvdVOTX6HiDw7hvhQqwOBgYHVUH+yOss8WWB0nVYlr4V0Q48d/j9
NKfcrOoIp0ARDVwGkEmasX8StdyNmWe8eym1D5nrprHRuOJ2hIMwuGMY+6ru6DEDtjSqIFhyMAQz
vpsDzaKAUhaD/gYZkJll9mdfDsZ+BCPzFVZudjhTEzQ8F8AfTHz7yEyIqwuopERqyrNXCYWFnTtW
8yMqgg6wQVb9WBCiojxQzYGAIh6DO5fu+pahKl4SCUqbkdKonNWS1CT4o2/VeEjTApodbtvf1k0w
HjzYGj0BmlJ+WZhkP8vKhsZCPpo5RrXYEqBdyRCplkSPhJC+a6HzM2Ymv7VpR+5oav+4vJhWAqeO
zbIsYdm9xNEvsJsHnGoDkEX5nlyrJO3oqCzPHIdOVVNwCuqHsnzImnd/vu68pKOyzNoljZhrAbOf
JoZJQ9iA1zv5UDoh3y6PztrQ29oZYHYd6pqIbMssgQzieXCDFUU34uba2GuJkALzULXIvhJJTYB9
acigDWVNW14kK5fXyRD5UjqFypE+Z/4BMF7UjbA8iperRkanQwQSAjoFPSeOA7Rg6/ui2rjwyqFF
l9ckaMAiqDTlmXYFOHwvGHsc+tT8o1ms7IkzXh6uegOdE8FVBjsvUaHpbD4WDYurjETXXfm8T/52
coSyxTAJJUTim8eaiBC6kOHlK6+knjr5Iev57IwBKgSsQPg3b4z2mSmoDRX5TkG15PJNVuaNznmg
0PehU4rWpoCYjMGAsD+j1lD5unz5lWxBpyQIunhNYxIgJGQQ2vadlb8YuYMmOWwdUFJu8i2wzdpg
aSfr0SIOq6AFlUjhx/Ct6FA4U5JHCxRXc+fxurex//ytRctgHGkbQ2L6zEL5YeZHnCyDvWmo5tSV
RLxBjMaPqizY8g9ZGz8tauRK9QJMaJGMfX7bW/4LkupbRs0xgi1DH7oWO1XuliDESgDUSQuNA6uy
liOGGF0LTVc3LJwNSO3K19Eh2pBsglmFgeVHa1PeofTcR6losB2nEIJQmVnsQX8wrkJqQ+X8z19p
MW2upNeJxHNTFi1pjnNtqvjJ90B4tmoXQj5U5F+sadOLZSWM6fbrhWdUABwgtpvwDru30cN8ZO2w
7BXsLsMuF8XuqvmnA2SNru88Y8pU4vpxF8pxtyy7Zccfim7jBiszQMfIWl0/tmpgONC1cyitLrTy
n5cffWUG6I6vc+1CSk1hbvljdZMzesN5d+R2h6pNC5usLpUbN1oJaI6WQDHHzw07RZ7gePDKEI9Q
nYpterj8FmunMed819+ifW9W+JwNlQlEuybITFnTkaCNfVvAVekmX4w6pAKfu/CBuJRT4D52BQQr
DLiAgXdrjbtGQV7FI02+sfv86nx+cDrSwbUepP5rB3pBSer3c1ik/CC7aVcyfL/JzL+2RvdiVNXe
gt4BqLoBlvXSb9x7baS1kGvb9uxwgkU9ItcwySPElv36upKOo0VaqMNPRtlgpg/Nd59/I3wDnrH2
zFo8hSrfmDsklQmxg9htXkvTi6xxC9K4tny0szEUEUcIOUFDVvX5DmaVxx6SJxszbyXG6JBb223n
wfZ8mSwNnSDUUVLIlOVNAv/q7KyS0+4XjkZt0NjzN9hCOdgcbKfeQeEnv5mdfIxQnQhCM2jlrhCV
feAGq79ffra1R9MmguUQo2bz+VhRtWHhmUcKJ1OrPDqmdd100MGcA+TUFnT+sKjLUz/G7hYW8ZdA
8QfLR0dwOmK2glzgwjIadu1N8Ykl6sWK67jcZ3sVuvG4b26C0/Di3PpJf6ijrU7ACkTR0U1gK7sv
U+hDIjO6JQ/+QdxAfXI/3kEi37jnd20y7Ksb9jje5km9s5PslO6Cl2ajO279wnd+8N467rPw3aXM
VFYmLOtMEk0pxGo6Kl8nL2cWCkfINDIIdj/aU5cOISRIgYUkE3BjsxqsrwYzqB+5ypb3vqqd29oM
UGU3kEjW0QKYCQHGwSnulWFXp7Fsq3OJqIIHSef4FrSY6iBU3sKjwcxbUMIW8jSVFaA/MPyMDVOm
gPEoNKhS6BASy7FuIKo5PQDDrj43EIH4I7BSdte6ovsSnKXVqS/o3gWONPYcHAtpwNS90bByn0Px
MFSAAryYgqlIUsLRXQNPrDzDWic6lfvKNCeUesbmmJpyem2UIjc55DR3HLpiP6i0fXQXHXe4y+fW
3Xt9Md+1TWXvfKdnP3ro/TShGlu8Wotaflh0bX3fQpLkGRQrwwwLSoxvqdF7t3YHET5GKxbPwreH
0Ftk9tMLzCCEZo/xShom7wsXgkjGSFkk2/Q7rTzrjWQ2C7s0Wx69wvJ3S41azkIAUJ8slddxWs4j
xC6tCnJrQsVL04pb+ORApMdyS+Pgm2r4dPZvA9nOEQ+VO45vjC51dpgzRb4gyUvD1LQxpw2wSvou
A4u3ATF5UnP91td9um/Qzrv34WafeNCsRCPECG7KiRFoAtVQjRpkZsL5WnrQ+uAcSDSoEabh7BIZ
z7VduWHbA88UCq9TO5Wn5NY3iPXctsQqQ7vNghMZujc2InwgLoHfklAo4p3YMkIU83JkWgnIOpEg
M3vHyrw2OE3561T2uzxju8tXXtlIdAqBjf3fo0YXnNwF4j0OeOlN4X1fBvd4+fprT66lMYMw+VSf
ezUzH2sottAvhYBD1+WL/0LyfbD8de5AXrBhtgWOFalLHJj3pOzbwkW6S7uuOKVVNUGUtM6j2Rqz
uDFrb48z+RyxcpmjpnKMxwkGWHFeYyMyhwmMJCrsB0hmzBsvv7ahnAfltyyrk6prhgD8DBhLpMhF
80Od+34sfNHFWZpvfMKVIdaB6I4BGvbSA3LkB23o8/u0er08vCtzQ0efUzY1fj825NTlWASwPvg+
cEx5Pngb2+FaGqojnhvC63QcegLTzbpMfNIsRxfnmXgxUEitQV1srDyD2UMNaiq01vwRNE9IJz6I
Uk4HAkm1g8GuTAN1cDT0tMrUmhvszcsNrz+XLQ+Zu3FuXJkIus1IhSRwhtJ2nkztAwnaJPCnm7G0
Dqn0NybBr77FB0tBB0qjNTbx5jwLRqyvF2hw8ds2raybNm2NI+iHCwM9wXN+BGJYXrF7VDg4Wvm+
pHAEm6Awi3/1w1ODIlCMGMnjaqZw6GiK7lhalhUNzsiPUIFWB067BuqvHQS4MtbgXOIvx3lY5N7z
HPupM+cxROou94bXwiFc9ewtoMZ86vq5OxQQBLzzgzS/L20InfDWziLPz+tdSzJj11JjjJvFD0AF
Un7s9ZkF9TrL2gUqLSEDh/9SRm4fUQDrnzKose2WYXKiAAJp15V5dEBy7yOjNCTSKBUX9Q46r94d
Tt0Q8N086KwsVh2TLGDv0TADZTZuDffF5J7aYcv06tdTfjAFdEByh6YI7QPMMsimKBGOEgD5G+6y
+tlnNZQMvaGFIDRjjvWlIsFJ9F0fLoK/VTI/EqhQf+dmYSFLMoblxOEWtLdm7h1KqyUQexNb2mcf
N1uJjtwbF3tUwgFvhvRzG7flUO34BBgJZAydYwF91zezCYKD6WWvtiiHjRPvWizTDmJ5gz7o1JQB
tuX029TwF0eZr3NAN44OK59VN/Yo+7ZtxISyHWeQVX9L85fLIXjtutpJrCxsZLd5AY2God5XbN5R
lm9snisxSUf4e/NsW9WEgAGiddhCCd3smp2Zq4PbbemErQz6XxDn1eAKaYwiqed7BS04R5C4lteZ
9zk64jxokGwV8BtMJKQhc3IU3c/Lg742Mto5cE6zyvNMrFHIgZ5IS38IKXe+zWJEmo0u0EoZSffn
ll0G2DDDTgDxn6C+M9oiMivQ+6aor7b0UNZeQ6sRpLzogrEkPBGL++zO/L11ppsilfckvzK70y0q
IO7tZuNAwLAoybwDloHsHK7oxp628gJ/gZxDpbYx+ro78cBhu2oQVhT4o/Pa+B79vHhWt7ESVqap
zk/LjWEKZiDyE6daYG9/LO1mZ/P9VZNJZ6i5o1MrZiFFBTCJhMQfX0Dyeit4ENvgRG7sW2tvcB7B
3xJNBRbUhH60SOx+L2o/dFsWpcHT5TdYiUE6Mh8CtyIHsUAkwhNp6LQ92q2iIhs58tqjn+/626Pb
nQ9fbB8A48Bd4mE+jAuNpbORYK7NIG0l24a7WJWPEno7771l38/xmEENeePTrg2MtqcgTjCG4zc+
rQtHMneMui0Q1dqgaEuXIV8U2bnJOuRvZvaeukMothjRK6FHdxmb5WBPy4T2sCtNiVzP4jsJsM9p
QhUUvNKGHxkMFeNfc+c/f0z/h703j/8v+xj++V/4848GOv6cZUL74z9fmgr//Nf5d/777/z5N/55
eG/uv1Xvg/6X/vQ7uO6/7xt/E9/+9IddjcPe/CTf+/nT+yBL8ev6eMLz3/zf/vA/3n9d5WVu3//x
tx+NBL0QV2O8qf/27x/d/PzH36xz6vafv1//3z88v8A//nYz9N/ey7/8wvu3Qfzjb4T+3fUdOwgc
SL+iuO7g+47vv37i/N12Ud/xIWJEKBJmzKm66UWGXyJ/h++2Y5uUoCTtUhc/Ghp5/pEd/B1AU2Cv
UdDyIMcI0N3/f7A/fZr/+VT/UcvqseG1GPAmvxgC/5NAejbs/AL6f5m7rh65cXT7izSgKDG9KpSq
Oie3234R2kmUKImSqPzr7ynP3r3T7dk19uECO8AYg+l2lQL58QsnKEhHCoZLAVjg7Z4MdeNKIcYh
tutaVcnO6v1lyJF0y5XuL7mdchiJ5LP7vomge26pt9WHAjWuuBdaD30cWO5rdFSaNUgg010eeliA
mhjm7uzGH1WZEHibP81VSbqogF5ll65wDHkmZsjEgnw1GeeAAWgEK44a3rmjo2luvd4eGk/2HKQv
yK8nY2BXclVUwbInRT/BOmY1gIwdUJDUl6Fv3akGZ/R6b4cJoskNqbxkCRvgYOd86wGZ8Wz/PXSB
GyPWrGcBnjD0wOCjQ6gA3xktTXq/Ce0jDXJanBaruxogPTVeAwGb21OOXqJ/9Ok4DQcgb2HeUsBW
ZI+KFrlyPLYCTj28IB70/gz3JyTYdjInOOOhAdAsVf9lhc7sGqE7wnQElXN/jTvMQEgCuTR+ARbw
WJ7U5kwP+XOSkwjOOZBUzRs5NanfMLg5BhAKv8coLQdCYi2XrOK13ZK9zdUEybDJlXFVkTqMyNL6
12h/ts+ugx9I1m1q+0zaViyxCwAGncud7JBOb9hVMK7QrFZkCex1HkyvlRbjciR5paEn37BBRh7w
+TrhVak69D1bVcXVEEC/fBFBXd6PLa2/KU/sD00AS8ao7Kr8WBQ9rESqoJRXoATVVQrRmhx9zHXs
bBRsucSYYWx5NDYFHJFgiaGgV64rt0PHgm80skAhQnILZkiYgC1YdzEVA+7LJ8MG4vqAWwX+Z7Je
vA+l+r5babt4GwoK0fyqsN/m2TKZjpvxPgufguNSC7tlApvurJIhzXUDNVPoMLa+h+pYuyHVboI+
PDR8wjBz0L1/gUBwB/FRSG2Aa7QUgKOJCgaaU9FVN66C0DvMv9B3AvGkwjCWQED6x7aF9moaV3/L
AKrb1sjINu+ycBirER6drg/CqJqsJjI6N8i+wkoob645VQvY2cCPNGgww53mxZB+komcgz6/6JXZ
oefMWkWybhc5HIHNMkFMn+sCoGR/7wDtLeDFMbOSVA9VsNoJat3QkMHOGfV2MZG21kdKrdhcVKAa
rI6+Z4IqHhaoW2MDwaogruCP89DASKs5Li3ddhtP4Be3V4GRhfvmCJoDCKDsWPa0fWUL6tmEjJuk
Z+8zHxryld8/WayEm7Zcy6seEVtD2X4ZMjN16rD3AY3VrJrftFbeHpXnmEUZsKIKwZP4FB4Tb2NW
Y1UA2e5gja1yLl0XXULxYdtBbcv9P8cN/9Fhdl2iL+7sj/H9UfXmdLvtvreP4/D9+3j92r3/zf/G
Q434QEWeOW//+mS7eu1G/fr2aPvnX/vzfJPkD8rOZ5QKQCLAcfTP802oP84HFReSSbjS//SK/N/z
jfwhpQhB5AI+Dd2fM07oH+dbQP5gQuDlQmmM+zRACvqfnG/8nD793/kG5b5QAIAcvm/vOKUCM0OR
M6O+j1MKPrNA3pmL1pSntlsWmDrrT62bsnDzP60U2Da4ol31oJ2w2XURDCMh4BnYT75fXLpm/cRt
8QLihJjMhaSf9ebCrJru6YDBxuw3P/Jmf/Lo9qL35Qm6Gi2mDXsCs7YWdXDHAY8tHQKwvrF5cULC
F9mh0gc1qptpcUWkBAy2uhYBR7QmwdD0sHjba4iYpVsrEjPwq70botafunivf6gKSDxbXuXz9rke
/WOHIVS0+7Bg4ApzsBynL4BdHJTgsZofgM99KPzhRTv+dR3DTxspv09KX2506iMItnys5v04Dejf
jfJLDQlTxOkKU5ZVZGQSt5Wsofs5x7bTjzDjGSInOSwG+kjSCh08Xb7iPHsqisVPIDHy3QXLQ21z
/xoPq0XeGHnqnq7tlMjdEDTi7fWmZlDd9Djh+AQ5nmp+2Pr5hvgaHe0Gs5yyLL51kpAoJHuiQz/r
O4CCPW+PzL57Sd6fnUzGKMBnRIP/wNYuj1kNIeeZw0x7B5bN8BvlGf/ETZDBMUZ/MGqPVak+DTlb
0hzsxVoMCFlEpmtnFFrQm0m3bRuPKKyOxWbWeCXjk9jH5RAoOo84rm2Q9WJ3WTmV65VmY3nsncnI
3GBwpKb5di8G9m2VfYHT76tee3l0evNgeBZ46KXmMNeel7gGlE+5wYs7TDKaqEZDW259m8LTzIB1
SOHObCTGqaPhP+CpiAnUpv5EEfw/BLS/z+H/CyMZPTeb/nUQeyzb4rWbhr8m6D//yp8BzCfhH0QB
hiAhuUKh+I6C8s8E3SfBH0z5DJbXDOvtZ2j7RwDz/wiFxC8r7kvIjkLq4Z8BzP/D5xBAxI/wJ6cU
8/n/IIAhq38TwHBZIoDRhpBKCn4OZO8qT7AAWF8OUGqSzd1mxPM8QEcPayvrZi+1wtTnTMSDPWJV
p+EG4e/GFR8oaeJ87/W3YuBH+Nr/aCFNHK2w5AHcC4bbEH1CWtPFM6+vrAiPOwzjunIhiCttDGy1
SxRA8sHUxI7BGqMgaIvDcQ0OhOLkeSBsMAeOMbhnUGsEFr5p74TkN5snyziQBdCfZI4NA52jhUML
3BrxGUF4X9XiQMWUnL+Vw1Snzr0UXLFrIPdjJ1ncsyZVg0o8n98NCNkHZLmPrYIDYl5MSYg8OJ+6
O72KgwdGsnD1Z5ReRwPTUDghQPE8n6/59mXsmzSo7J0nw6wIHoCUSMqquwPN4kR4E1vNjmv4AMv1
OaI6fyLwMMj6AcMubw5r+I7zk1Lyp7rSXVsip2qWQmWM2PBQgQkBt50vlnwxuBXPr68I9D908EDg
KcwbBHr8p2mufeEdQ6inMVxGUZObfh8yHnbR+bfHsc5qG+97gb63D+OG7XGvbSQFXEhV7l4WC1c9
Xe6PxmvAVRivcQZE0MTrYAvVxDsYALKi0ehJMFm8jwQvA1fEFv+ZwUWxJA/19ACbQYIXquXy3Pv3
OSkuzl+sSpbxgZ39cR/q0SZi/9br+XOtG9QXOY2CgR0BAouxHw6w5X0ZWkhdbcOjh3G7P9cpLPeA
x8Kh4uNNQ0444qMHly92bGCfCS+A+bqf2s8G9IfIAkRRWXqyWGtbPybIAQ9s47Hpi4Nd8A7E+txL
k06u+iI29aRH8vxz3dQhPg2/A8fMaLPeRV+y+5bxw+RjwLRC+fIIwkTGYEJ2vtuqJc/joJ5qu8Jy
x6Y9DeC8yLPeeelG52uUPZfSfqRll6l8uJjXdMYOmKU4NaWGtVV+6Xq4mKHtmFUbywz8p+SwpwuU
KnPZPs5VgXqxSJehu9a8TuVUfgvbQkU29NIFMMOOwj1yegi2CUAGfdlWjkIRRoIhC6/VrQwvSy5g
ZrWhXbTBLy2ZTI/lVInPjQ63hxCQoxNXzVUDY0OYF/XiqsXPYAYJFOtmBRhqGuNRUrKktmBiurmF
tgx8ozAFs20y0zBI3NTnh57rT3AFZUnn1xwlAH4ILipLyhY69zB5zoga9KEXHerfnawar2Jr46ab
XopVfUf9jRxGhHctNk7k/NWl1VpsD5CLgXA9LmgjPD9Zfl4FDW/jZW5/8BZolAYGu5eewt4NZNMm
ApqwqCdYG5+Jr7DsHdssbFR5AnLFHnlu9UEH1MvK1jsaiF82kbfmiWxnewyqkt1hVCUeoTLQpwHj
iVzVARo2iZF7RrourofyQIz9zAEbbAITo/R96eoiFVZc1KuC6kAdF4BzeXSP/nJY/KNl8qZF8rcB
mErmhxxW8Ijob6sNr2RoSYeLzSB5efDkw6xopPkXYRuYLK14DOahhrUo8fZnT/1OyMR/Ny//M/4H
6M0E1KfQYj3n139tmgYNn+HpaGzmqzBrYGwM9TtU1J08aI11avM60lnpgvQcXVcnDnr3y+Owjy72
YAgbbWt/AbkrGOaOE40LYn5ARblKgOR5mqcUeJAnwQ08D3dxU07IavEpFfj2pHny8vqCFcs9X8uX
jkCpgAMrivFsum91ej6GCFoAkJ5rHwWxB8DpLs5heazlaSxnJDd1Eob8xHAueTN/bWp3JWYahdi8
542zj+LUIrvu5gKalltKlE7Kkh/Pyaac9NdFfJAzGi0gzdX2ZAoUq+sD1hjSPLh5DdOXIggzuD9D
h7i54xWH2BK2IWsjARxrCZ8vlAXZ5NbnbrGPCu4CrApvaMBuipXfBIW4UvkMZ5Yd1q/7TJIeQnke
ek7RQtJdYcI0Al5G1w8IW6e5lxg776POf3RcnlaEa69s0gLOdFLDlrf+sjXd4/mGGA5WEV7Aq22N
XNNcja79JCx6Uiq1O4NZ2HDRBff/foG+bXj/uUDgkEs497EzsFLeLhAHoI2aIMyBgmRYIV/SxEpL
9PM4QP72dwocP9ON/6un/vw2QdBHhBqxz8R7LiVxAKoXu7QZt+JmKh2invFjUNnv4Y+OPdhNWd/z
gxeStIWhWx8e1vx3d/zzln69CPRA0TVVFDXm21tWDm7HsuQW3s5NBL+/YwAGCOlzZBUZfoAwZH++
0PNx1q/Pc13HogrS2oMdw8iXL93C4ZuNw8KDfo9YcJCifyXgn4H/F6DVsgCVysM88jfEK+6dtEdu
crnfabcczwkC5JaqCPzFVxq8zGsOUPXZYVomdIadXBk85RSuZSz21+twtMdKfwvDL4Ab3hEGSl5N
k8orfqMu9RN7+f6RKKhGIl8VSEB/EoP/MltpfYrxMbE2g+tjZH1yCuA0jb4jTrYdfiMwNA6KQ1Ff
Ov3R+cMhBNeWAqMXYEyy4rQsL1dYQJ63z1qFR9E3V87XBEu7zWyBQLd8G73lIbgDxwlsb3IDdaiH
DQC+f7+Uf4KAfr2Lc+oMX8oA3YO3L/ZsLGjCCbF2WlugO+0VJhUZDZtPnuapq2fQleYv/iIva/a0
sO2GcO9IBuSwI32FlhqiQLXWmdUAjjjxSIfxZp2Rc/rzifbi+px7Qtw2cbr4HSr1fGG/XDgPYNWN
SO0L/zyB+cvjDzoPRFS22sxOwZfN05fMEzEMHdCpg4qMnZc62hA5xy08wn8q8Zfxtu+7FP4Pe4Se
7Rmn9jO4dW6KJJKM3xxiP1GDv14fZzhJuCDkvR5JUPcBHwpnMyCHkDyOiQ/xV4g2dJ/1CjSlMFeB
3yIGi5s2DE+V52cFDhAfqfdUIp7vwY1agg/ckUMHm4KwhTrjw2SaNKQT0rD+3tvRMhj0M9romSF1
isPsxIsZyMohA0EZLthTYm1wH2IO6ld5Ajr21znQR/Y7p4i/DVAKIrBEYNjC5S/wDL7nJoDjbsaq
4P6cjVEyH2l+NdcE2Nk62TARn8vl+nyiABdxROH++O9X8U/wzS8PW6D2CAKJvOG9Tg7rOoyZfFxC
t/K4I/KEaBoP65dzlu2X+tJ3dYpS5JvzYJYwwcp0tS+sYocpbH6cs2xe1OlvLunXJCYkqCIx5vEZ
emrvJcAAxGnnfMf6ZORqF/0D1KLuxMAPYWfvhC2/QSwRPLrxRtQi/S2F6m/eCb4dbyNQPi4CduJv
d8fS09zbBobVh8RTeJ+s+8BaZJDCAwolvEedKulw3HEtvC+gRM9/Q534CbZ/+0beXsC74TD4+PCj
9XFgGFBJ9sbFUOzJOtQueCsh9X5mMy2nEGJFRl+5k5kdQEqfYDt7rfftOLE1afntjv2MLZMNw9dz
1C8CNO6xrqWBtXMHV/dRx5sTN/nQpBb5kqxQ6i4sRhKs4p/v8z/q4vx9f+ZNT/pfdq7/G7s4Z8zp
v+7iPL2W9Wv7rXx908Y5/53/beNg0BrA8ZoEhGL7nyPgn20cJf4IwIKmcEj0CcLfeTv+o41DyR9Y
lP7P/ooIEByxMP/Rh8anYa0STEYJRZqDzfyftHF+2QEYWWD1h/R8fYGg+LQ35wPpMA/ZwQY5mqrc
7hidp2uPGanjZlpJkABg7hXZCPulKZaMrFC8DSHplIGs5AGbipFLkCzDKIffHLhvgXnoyeCQJSJA
D8vHtuTvZVaY6fSMMREuq5ny/JKWKB4SPmlvTejW6KtubLtrT8O6Ph36wNy1lEA68C/v8W8KrHfT
HAB4CJwqQ4bpASWB/IUOZsF8nOH0nhVeE3C0bAoHSgSvzRZtHcHt//uve+f3I/B9mKpLIpEs+wTz
gXc5hlFqo22vRRauuZvSWQQvBvgcndSlTz4vZbPc1rkqMWdcZgtNB4OiBW69Q338zYWcg85fgxIu
JMTUXWJhSk7xEN6uiQ78CLYBA5DVxWinpBIrdK3JVnzLx9y/UbUM0UCrCoM2PdnXz8RDpVUHe+Gl
0wg8HwyU5yLHfLYX5W+WxXk1vrkyTgMVSMhCMUzYkO6/vbKix9TGSjNnoVRLfgjR4AmPQzW0v9NE
fL/+BMfwCE1NzBrRfeXv372v2gB9sX7KfACxZFr0JPQPYyfpx71f2A9qIEg8VbC4BeA/BFEjHzEp
/c36e18/iXOfFqeSOqecivyiCNSrModD9JwBjgw1aFAxK7QT1o0mSz8ExRVZyt8x4s7Z4Nvni6CD
6RYhULMk6n1ND7++gYKIMqFur7tP1VI3AGGL1cDUzYbsEv9CgVLqYFh/wy/+9V4RyTjeKHrXCJHv
9/tWNtB13aYhC8aGQIC4Iwg4xuMdVloNu7aoKPP9dxp4v94tXi4qawZECyLxexQSRljw2QzIkEG9
XR+dGvwmqmazfGthjPqNctvHvQFc/M8zEgfc32Nbzvv47UPGIPHc0hf4R6n38hIFkC/+hAl8VmwA
owJOMQ0/RIMVlW1VUU4ZINJCxdsEJMZBiZHy7N/vb4hWv93hEg0jwGqQg6JKZZyr9wJZoFbmiHgA
0kNy4cwiG18gdwuD89mSaz2yp27pgVWzXRKUaDmsVV9cSJBFyqTY2Ho5DJDTAXaohabMitR56N2p
GH117NVaPxlt/Ntho13mFvO1AQkuDdqgPOq9XVLKRwwA8jKP2FCPiQdG722xQUYVmIaGXXg270Cx
GPf+iCEVWhgz6RSUYXTpve6qRsHYL9iMe/+DQmQuWnwozKyBODkfTR6hZgAKTFEemxWWOE6i8AUG
oHnRmKme6Br86HfrX4kAoBBtsKPGqpKPhvD9wHumb+sVN04KfVdAMW7CfjyVslAXpZshV0ngYvXZ
N+plXJswcVBiu4Jj1hDDt7ftE+rIFPEAQmP9NGKsNgH/KBqvQH1K5BYLAx57FKjqEYo6mMzSkswJ
HJiXl3Uvh5QgjCY1lD0Pq8AJcPD2uS0fW0gk9LF0PkSXdjGzrgHrDePuIV7QERX6AI/7ymyxai0C
0AwHd3U5j3JXh02C9dNGtTT1oiLfoAaMgFGCTmICZz/gYWLYMZg9TKfBhepOesCwQKSgkhp6DzUb
MfHgot9xOYwOLFrzvvtk8IndFQkXajQsGirpXdfQ5gMDAwjodr+zgHEPaWfZbD5uDvY7x1qZBoyn
cFvvXDP7POusxp+L6KryPmTo1me0Rf77ofaVPLvDhtYcSr7ioKeTnKsKDxT+cODeEhAEzl+64Xn3
sq2C5M8TefWnpkXTfSHhj7Hw8bHIpMP5ATQ+fMiu1u5TsQXcj4JJhBOJAFmS+SXIJghideEQZ6oc
KtJJPSlcdQGTZ5042uLPgVQFFglM6tGsxBoyCUBPuDzVQqKoinrV9msduQKjiJsd2NouljOIwRjw
QkYxzvkKZ4PV7+fwU8CBk4pyGrgNk1Zrj2co63QVbkPfJ93gMXkTwrDMYLIO1a9DPxD4DLgC3MqL
lsxYy6QZoPtTD6771E9GgsEZBv0SB9hveFBIF2xidHvVQgziwNuqWGJxZtEkmN8M24n5Vf0AiH1Q
J0p5TFw1Hp/yw8JqsMx8eAt6j4XKgZoqwykcD9tgmvYrEGzfoSgCKdhR7eE3fy5Xdb0a1t12nKGu
XsIzNxH17KiSZqyFiJxr8KTmoCuSPnT6x+jwnIAA3soiYTbsMN6bBsj/1NWOnrsHcwNMjYycRUTg
f/bSUOtDfLJqL4cQ1NSYr7WX9ts+AFTVA91zEJoT9zoVZUdgUz+I7VgTsqJBrNHzXjm4OYeBsD32
+lH6mEDYStyZGpMHBq5scbva+TzVVv4OCf5qQhxzLO/KWMyeF08QqewPrFaDizu5r+gf94Yva1bl
CgtlVFYvMWdlO0Rjx2R3zJs5vAtI23cHAx25LgFkcvsMz6O9PWKS4hWJMQuOry6YcGRhhEDjLlwI
BIqZ3hDN2UjUEi2uVFnbQE3uMBkm8stC7AGL1ZDnRYJ9SdMBs4M+A9DcscRfyylqdyCJMUaFat0o
2uNMyrG9alAqHCCJlj8YRbyDYra99X2PY6pUL1U8MqBA2trpGH5w5paCQ3UFb1IngXLY9bdZEg6L
jy5XFfhFIo/bovTmmMw+Hk85jg7Ig664zYtaY6gDxF0OTTqtoAcGb8Joq0H3ijyRKx5btwTAWIbs
y7a0533Ug/mo9mZL/SkPb1e00C7rdgijhpUnyIwNN6QKVLZ2O6jEFCxowEVWGCKZNRdpE+rgwxRQ
XkWM7vc4Q+F8GS5oos5jf5iBnaxPBH5Z0I0Bq7gle3VUvPUuasBNYyW4Pcz1spyAXNy+lHoLoBaq
yktYNRbXYOV+JL7BSElNwxSXARxiYRW7w56+6ZbHuYH8WA7erYp1m5MxkzMQISN4zRirVsj6HJKi
FWG59+d49Ob2hLgHnpZZeLciRpHw+4RiJfIcF68moB+J4/NN2O39SbMdeNK9UKcVcLp0B+GiT9wQ
jt5r7QFd6Z/14V3jW53KTRXhoS5g7nNThp58hIkiuzPFjnAemi6Vcx4O6VgKDvUFgGgiXZv6boNj
eAG8YaVeoLDs9MVu6wIT7A07K25VUV0tYFKO16t06uvm2PS9Q8qVyrwAA6SBUXDaec4/5H1rTlB1
gTCKq7oe51a9nRrrO46J/ryUUSkBFwUYtrtfpqo/4nzwr7agu8gVAXgS+nPVTbnO462qalAlLTob
y1yxOzzDKikaXmC8WuOQrsr2EUCtJt3JxC823pEvATvPOJXG3UdIF7wEeo3+XdCO9vvS0S3dZjCr
Yak0hHVqyrahca2W6mQq0zyWeqkPS9np6xLeQ1D/rkxMqQE/noxwrKqtu4JAoSQpwpT8zk0YQLPZ
+QjXDqqww1q7WzNM6IeqyQcQBg0fuJLaLYxLQNM/QPveOxajwt6ouLkbqNrLNHehfiYQ+Tuydh1S
UK6LjDnkCOEeJFq7b8veLcmO3Qlt+Gq9nSW9Z9xCRDFvl2xtVgiJ5Gi7kybfE2Q6e5vyyrQ35eZ7
JxG2dQLdPfIViaC7WpHwJBNBxIvzSWDQtM3BrS+HCy0cvOGpxiuh/R6NcgJeqQD4LWpHvO6472bz
DJlFYL5ape2NoMbcLhawSqC9CnD0CuaWQ7tpBaxRWPfoDyHrVzr3T2sbeNG+NTMiX4mKtJ3mw4gZ
tlc3QDXN5jbMjf8RHjh+6vXrE627D3UNoJnk6KHNFtCHagcmzOnc3ewb3S/I2gcXjOTPKN1/VLNK
B7/4JhY4QglNr6dJmOOAwJiWcoPNgH5lxQ5sW1M1aDsUH8rFY9G8gwbP5P6B99OtrPImIT3Bhhy6
m6oN6bVbOcAfw3qcmaqvKZ+ewq7UhwKY/dhiMGA3YCj8tYD48DLVPyYzbhGysrTHGC1tPO3iXFQ6
EgNt0xCD1U3z8aR0R/D/Wx6H1bDflI4vh0r1JNbzXj2HjfwxTrI8DXX9yWPMuxgBLINKDxItAabK
POuPNWlfVR9iAqigEbGDsZRgxL48gw/4BSH4GlH9rgl6klRygiuLmry4VNvZGLdlhz2ov+tt/ljW
c3Vg7bIlOOGv90r3qaGQn9QcXk0N8oqDZuGhRS8RrZkiG4YBioxclMe9XL92UImKgWVuownxDzyy
sUqlAKIO7yTOt3xMAreLZNRaZRwJEDA1rrhZUZ4cLUybMJjNH5sJoEGvVMfF+pCkwIyghbtNHHpd
c8wnB8OovjLfVen1EVJKifF9YBGew/3FOMIiOTtxjXHvekQH4n7d8u4SwRPomZq5aG9m8oSY+KHa
wjzVFbTApNnqhKhZYshZKMw8+9FG3NUjlBr4ebpVV3HDcy/Z/AZDpVG89mpgyV55p9V0BJbwFHZr
Vnylht6x1ntkGzAsVk4VXn4PJleVP2M45UfYEkO0WsbvxAIVoo4cSCeW49whtJatgzkrrAcOcG4v
orXovFPAg4sNScnR5505eRjRR27kH9xGjnOBQ59CSOa46X2kkcqJSizogYnxrTpBUeJGQC4Tkosb
stmdNCFmtpAGiSATNUNIVG/HYBeQ6HCPM4S+bug+7xddP4aQFsVxX+0z1M6noDsMnD37MFn4NgfL
cPIGEjwArVc/LFCsuTAVNFTRSTEABqzFk+7b9rGtIHFV1OfRYFcNX0sM5SCSQaCAyop5/8iAec1c
A/xDE7ZfttWAROHwvF6blj83OFluVwIHeR9iFBjCyxny7mtxXTkuY7JTeoCtvEmKyfbNYcn7MeoH
IFOZACtJgCDdAd0dQcDYQgS0Eee5LDkaH0ixgg4vFNS9m7bxuwdoNdQJ030Wtr1LGttUH8VMQGNw
DS0BygybG7R/2ltATg9wrwluTN8WMQVEVCZEE35al2rZ4nqS9ozKJ2DqlwRLC2ijySZhraZbJash
GQE3GFDA8nZIF22QAgRC1LcomRUGqJT0ME7qgc/ti4CnKM2h1dgHhY7HwoCGEGxF69DzKX3g0t1E
n3TprsOl6Q+us9vFCKeLeITNXyR9NVyOuuA3K1HhpS0r9whxZRxHmFMCYOvxrbkAoLL4EpYAlYyT
wmAYfTMwIry2dTC7HwQUvtACjS3boQIrN8tjsOcRoKGWx88ZZQdVBEBT49BUPaakFmiMekb9Na9r
87num91BitX38kT1vsiTAYb0E3q2nhsvGHqS/aHtCb0m9ZhfeGZYsBDLoLyf2QJuBoc8dGr0ZJ9m
0lRtlm8BELa5lkjjVi1Q/kq3sIx2K7vzuqBIRKDNEdnjAKl3a5cQZEPZ3ubT2t0ZsgKSs2mmUDtg
VacoosI1gWFrn0wACA4HaNY/L7VBjll1hbsgA+9ftjns4T4/F/1BIVfDaBxNChbnQScI2BrActW+
k9CX3VcKePTQLfg2uR0G1s91JJQRV5smxav05+FVTet0sTZSpb0Gcrej/RYhfu3AeXB5lTvPnJDW
4REYTBBLpOk/xq0Kk3xTLmqNLU8oAlGvbdDySHjNdu80lINfxdhioCgtOVkOnTfL7yw05QVdy+aT
LIZvmPi6V9wW8FdcrgCRFI2KfeAfz0sVi1w6AucuymIsRHI7+j67A1NCXJVo2L/IuoIm1fnouUXy
ok8oy8PrxTCKK/W8TKCHfj8w3GdkVnRGI9Pucjo0Wz12EYfMLzvbDLmj9nzwntc6r5/LoloPlq7V
J2D2VmBm6HroC0g0A7ms6F1F5X6NeSriJBAwH/wmWGG3stXsxVbOv2rgYZrMVTc9eCuG72abuldU
kLchelr3vWsxCecjTWZM9vGE/Q44vj58MtZWj4AR7RdyCtgHU4rtiUBwNl0mU8OIrCihcUXBPkKO
nTpCm0cFYtVFpVFsT22zRxVxgOwFkjEwHNE5MimjkAiLdjvsAJzS8gSiMbuA/KFM9ED4kHg78k6e
axQoqPdZAJ2gtqMJYpZOugXiRnSGf98+sK/LLB9K+j/UnceS3Mjanq8IJ2ATwBYoX9Wu2nOD6G6S
8DYTQAJ3o2vRjempOfpDcTZSaKMILWYxJIfTZZD5fa/tAmAaCzGRsXTsLeFjR/QgCUEtqKcbIs8Y
RA72OSUFWKT/rGedcMSZ/XeXDCy5lDqJsxVO85NniOBUc4ZEc1p85WpYI6cmijpgcY0IZF3qPXpX
lvWwy0aI9lU80GgTRn4zZaR9qMa9qd/Nl97zFKUHqI7C0TfUPnRk8tvPpHxIOqQ8uMO/1WD5/sYW
SOecuna2YWEuO/Jo8gOVCrXGzrpkO8sZbN6IZdpCCL91sjuo0Zviymr2mB2qQ6NsNJaZCt89q9ym
xfw4c+Dea+1QyTNeJvQCra4eB4afOR1p3lXq19JSYefoxj6D2s59bJDrRAoUn1ZBmELc4uRBIOg2
SxwUJGFlgXUoeqLyZbBwHM+F9TJl7raocx0T7NHNMQH9abXvMevMjCGLL++H1AwQwJgAXgermdD4
VkIqxSoqE1ioqjTMeB4QnMT4kRKAphW0/DGXjNxUI6gwPC1pXyeEZ5sKkWfqoDdszRnFBSJjectT
NmW5kU7p12fcv/jicqcI/qYqm+ZTO0KjroEHzJlg9gtLuVmHgT2w8ckc1jKa8/J9bjCr5siM63DO
Y+3SkNo536W1ov/XeY/SmKD++pKBVy3aPmltbLpc73LPfzOK8liu84dcJ0HWi+vG5ejJy6bJZxlr
hC1YbV2BWqx+kFyjkB1V1OWLfykUMZyOqbINOYWHIChQGGbLn0WFd46dnPnqvxH/u5/m7DK05LQb
RpPsErr24syrGaD1NcFUFftoDhJ7eHZqOUSwGl9lXfQsKuKxbvnQXO0+yzU8WhmxKE4XGgxBFSiP
SgQZoMJjAyRPSObVfVaL77YL9oUuqk0WusXe7Isr9pYX5Y2cWOXdHNQXG5cLqFi4vuNCO/plmsTS
yk+1bH6jw0AglmTjpQ3CHQsSFFth2YzqVR0v5thESnKj9XV7lhw4W3OA3O7HIWVHYJA3U6QLxbJ8
GAEVYm4vOpoEwOZ2TSPkfAq7+Se3SGDFPl6Y29zSHZdykFz8ahCnwgP7c9HThTlAT2LyhtqKfjCf
Obqz3mURPpO5Ze/tJLXfUunGaDvE3YQy/IrTrzhPDnnlec3ZghS4/OrqLk+jNQsMsUHTV45x5Tkh
HH5GxzAu6rx4B9hul78WfrrwdUmK5If0IZXieetkdj9Ldo2oHC13Og8gtCO7c8g7vnAZLjuL/qrf
hdHlK0K+th0f3Sb31Rd566SXec1aGeelc0ErIhSQWu2NoeANSD0rM7DbsBVFfW2iRTaZuAnnm/Tr
IOdrkxmPVjC+AeHHeH+sg1sNJSqgLNtwy/Gze8FL1k0CeaXv78yx6D4YfoJdas5vjIjlTg6gjFPr
X33DALNzzeGuMuQlm1LvUcxL5ezTVU0mMbHYY5Kaay5S6Vg/DSlDuNauFW5HezbfgW954nAeurSn
ZKI4pHUyXAoP5XvvUMAKUJMW19Rvbq8vs39RF8DH2pZk0Mei8tUVe1SbcEK54ck2peEw06fj0cwK
bCtzwbQpKzCJaJBkpbq1eFf2IpbzWCaZfQpV7b6aefIHwHm6T3ztEy6EYimuJtPud1aajsQDsdCz
J/kpOK45fwTmzbnFYXj1nXHcpY7qjpSUeXxGVboDninu18qfrj7e32sx995OejbPuT38LHUxHkmV
yz4TznsYRcMg63EsaW+WnQksbZZesDfrMH2oOkUY8rAA7fZA+oWSJYLSqq3vCfSmjQ91Dg/CVB/G
UZaf0Mrr3h8tGi/Xudkg52k31dR+cj7qE9l25qHmxoqMJU1xVFsqvdjJZAtMYZALIwzZQ5OmYTyg
Uj2FmQWkUA0oqOtpyU9rOHa7ieKfY+LxKUdZStRnvfjitQH6fkNiX+y6IOm3Q8bga1U1Q0cgm7i3
ADERx3MBthVCbLvNN1Nur+WGXmMS6rxsPjnccBvbadxd5o/gFp0PIWTUFVKc1E4VPqRck/nndMRq
55O4eHTNf+p8HZ/7Xn/1ulVbI028p9EJyW1tlvRFzzmO5LG4Vo2uLs7a6GtR1YUVhR32swGFxZ6w
Nef3rHV1ctCu863iq7tO/K6Zg+zOOpxOFb3VuzFP079SrBnNuW33ZXD3RVk76Yshx58JAPQpqY27
0m/OaEuZwEJVMgxSOJ1db2GyOxMiZFMpaPqgZlcqhTIRP7e2T5MwM7K1IQLrLbX6dQY0RQxaKG/Z
V9yl5E6t/pvCQB9NfUkO1JKR9N0ESPUDUHhedf6hG7CPhbEH6CK0tlZV/qmz2trmnsiOrpxfllWb
h04M4ik3wmVvqzX8PSdt/26HnUH3VJPs28oL0QIJB0QC0LTrfFSnBmPh2R8c8W2IVD/55WzGaWLk
r7AK3i6bWj6PtlVxkFUW8KgtyCAfh2uYBD1HoHL/DqRqoELucUdLz92gsJ+PjEcYzxlV3rx16u5H
AhTxlFc6zsLW3WfTlG9wJd4IBlW+9mIqIwuX4AcJi+t+CnW7cWp3jukUqe98LCKX0hrK61L1z/Yk
sv2oREHFVSG2wimWyGDA+9U4dfHApz1fA9E7L7Mkx4jfCabXCRLHjc3WNvz7IfDybT/kAGCwUFHX
TizodZPoimt9ZfNw7PZHEM5Ii1VXIarC26w2Iq8G9j8W5Y1bZCwbLUG4Ub24A25oZ5I/JqSRGRtD
Iu7nrtfgNJ3RfWO8q94bO8zvuaIacPms/ll62x6gM0P72k2tS8pP3Vn1pik0Eq7R64rjOAGZQuWl
W2+Z1Y42jRbqbUoeKvBhrIPMSp4ljWNYinYkzyzPPye7Cx3yx9PZIIcrzevNTLHBrtK9eOpKvfBA
+T0opG/f5bzu+jj3qTiL1BhRo7W0oZRNMO6bxUpfuaaMDeGJVOo58K6L1/dvMBrL1ZJuszGNkLuq
DtRr0c4lZqbRuPPoJd8VYqRepM/HYOfYN6V/LX1u0+V7sRc2ZF8VPOvheukI8YmceXH2XjWsOyeQ
S2x1hLjZs7tGLGj0aCUtYvuKOSpYPdaNBLa06UbrWfKmx2Vt+A9gye7WLyZF/0yYH1yEoZHrZZDW
Jn4unmB/Mw71uw6K/Afrhp/HSwtAls0dvZCTX25mb12PdVKlj3Ybtjsxia3VF9MBgg6AsUkcRsR0
JGlbi41mIIrZqkFFpzDf5UYVxIVVTB/d0Ix3gryEU7XWeg+gYMQ269MG52d5oCo+O65NyQ6X+gBc
UxI8oYJaY9efcrxyWXaHkN7fVDgP3mVmokwMhLxBqEH74U8i5L0ff5irSMNDZ/5R0G6KazRQD0G3
Wvesl97fIqM4psmFt6HRWR3QXPAlFGPwNVrtcivNfCtm3982QUY/2cw3YV8ljuKhC14opQOKDepP
h8jU3bLomvIc8Rsii24Q1ryIGO7uZvNxI7YjJGFG9uJ6pFsqrw/2Q9COH6NM2Schhc+VzVi8Ki4c
2L3iJXN0CJtagZrVlVP/tQq8CG3FEivpuToSYcDQ4em5ZTWxmh3aDycuqeWJGXeG8ajXtXitgEnW
DZkYKWum6A+WSpbHZURIEy2ZmnpeRCG3bgdAvbUyD/IDf3KVxFPZNMcxqbtfWskaGAdPY771lXk3
5cNaML7Wc4bufFoxPa0oIvQ886RZ2UftjvKopPSZEsc0ecjpUIqdYVyePICfo4l36a0rR16kvc5q
3bKQ5SqCABBR3ae2uREpS/7fokgJdQrHwEv3c0B7XDyQP+HeEC03phlrPo+Ok50VCQi/q1mGAE99
6RwDvkdtPIu1jrp0XLiVdPDXNNPlFbcglsbRw6iXWDeuWiGPzg0+lKg3CvNDIYhLtqqv0q+2rAHR
29R+aFzffMqcmuQRFZZ0vIky3ai0W6+hmOkMQRWmaTjqMsFjIaUd1WHlc8BKWHgnx24WOeTUHjRf
0Q8xJNlP6c7d1oYZjyD+vzI/+1l8CyyalqGCuqDCjKQjuLrtdDQ4E5EU54WhT/NA1yCDgNfv7WW2
sWWW4Wvj3hoJfcPxPhurCx4zVdPb22Wde5ra1T0nlcFGRCzat1M3gLR1il/SKBbW+Yn6uJkTpoyq
zB3Pdj/YBzOFalVVCknhEP3Cx9OKd7+XZswwMadYD2TybPW+enGc0ng0S/T5g50SPbw0tcI7pvz1
iCBfbVbeuywqjWbET3KDgrQk6c1qjQlw9Rajuvr8+ZZD8JhWKAKA8arwPARWFtPjaQ2xy6j1nhdJ
0EGm+PVDI1MJEr9kGOKpCEkP2mrpgybscj5bXbNi/Qg2WJhAPUEu90EOcrJ3Xae2ow5W19mupUFy
R2/L8s0vblMVXbnZib3GPwy37pde2BPWk9SQsYmAGSRoEaRcptPY4h0Ra0DSG0Tn3h2LBzPLl23V
BNMmSQOcugkhnWAk3XNAlGtJcXyD9V32dfC0hlQ13YOAGWfpW8ME4Oo5z+Oc5nu7rgfG+9wc47Ee
6xf5T1oLQQsEf2utN9SzDmRW0xDlR9zI4fqAPoAHPVdiidDyraAUft/vutzE6WEsSr9Oue9MLDZ4
AqEp+vzkU7+67B1IRJjxJm1OKoFljOp6sWMpq/CZjBWYn94GpB4IUXWx9nOpdRw2ckPdvAPP3kOK
pHZ7bOl6IzInawLrOo32+G00Q/5UaOEvGzZDbMFw674XLbOTP7Q585As23VrwBqgXDImiPIhaWzs
k71aM+aBLtsWK2IuqmidvdZyvRq11AcRGppsnyrl3ScJekZ4Y9r7vsC7ZbM4zbvKETO9Yk6/QSfE
U1YVhiqBDVTKjj7m93JCKmD2ebKnJo7XhYUBE696L+fZ+6xDou+ixZ9Zw4wsPTCqrOcsrDHYuLQk
i00xaoph8rBRPAmgJqmz2h+rtRTb1XbuAgNgja99E5ezl9/3bDRsotwlgB6T32+hUujyQt6yxFI4
V1HXctPwWt4Ifal2JdTADtkAepPWWp5qc8126+z8rnOhwH7JW4GxlJtOy2w38u10suC5CKzkoJcJ
/MZBidWtater4cfXJttAVz97JAS+dgy7T8TGkPpvOePVdgO4+qwUPtNg3Rv5fk2reTmx8EJVEGgk
9KlOYZG27AEgfNFUKY1gUEwuGoyhYSg4hNpDnFRlA7KVKphya5P3fjJfZyvnV7yg993j2LTG/Krn
YSnf//0rdbYAd1myNJvXlMKH6dFFSY1TSzNugh/2Fdoh2yz5q41JIkE1qvymWix1iKupnsQfy006
zowkmdAvrTWw+bG76aGsvC/a0+LxPJIpFKKEMhdO5WiUbq9/8Ww7/beRaVRBwje6z8AuDQKBjDrT
rwYPi7w3oIfoqJNN5527SXLSrU4nkvO/9SRVWPjuQY5MBBtf96gxJrOSMAuWVzRTHkFoCS6LksXx
ahVlz+TZJARGOf8IkUwtpmZfp12GcO0mzduSJoWCDFPEwEcQ6mU8GhDL/UPNnWQ/4D7N4NLGwu4+
R0NwafWKtwFpkgkGHdSary02D5DxtEFlLoUZJXBDl1l53k/LQA7mYenwkNJ8ELdpqHz+3b93yIKH
JunUuB1WvITEqzv2fTIO5jUT3JCow7L5yJLQWFHn9+mPVan5hW3yTsGqQASNZTFvh0HYSOQI/Ng7
sjE/utwOr3JW+X1OcPcmYWx5afO2PLoeE+5EDuC9JXUeGxnjNXFX1Z9OuyXV4jn54dHcMo7XKSa2
fCLNDzWA+zWPXvlNM6F8HeucFZ1iidvq2UCPwIut7veMa/UxwZ76QCJMysi3FOeysOd7MdULdL3S
5LY3uy4JaJFvXR4Punl5q/rRuGZt+bgaArrft4r+yL6zgtymqnsjPeZD1YDDuav7y6RAhLGkUVSY
GJyPiwUyVAwf+A6SvT/VwcvsTO7G8KfyZZln8QbZbW9ZOl0UKX53yJkqf4227W8rweSiOgujIien
vNgqQMNki/yU50Z7V2sW97wNr2Xm40ddUJ8FWg2fILRf1TjW576sykvFk/2Z1dlTwGR3sUz3Qybp
mm5dZrxYrhS4uKWJBEojjRM5STLrypBmjjf0mjxSURXW5ha1tPOmyr4Udj3EmRlKk8JDQ/87/fT/
mWPlP3wt/x9lB9q3jPb/na1l4QCQ6r//t/9IHPznv/q3scX3/oVlC7U4SSPCNRHM/5exRWBscRzb
dwPXcrD0hcj4/6exxbX+ZYIjBSi2LEKe/vG8/FfAkvgXJjAL/fm/8wjJO/m/yCf5J3H+f6msRRi4
/AQhayZGGnihW1Lhfxgf68xaUvTPaOxcnI5+uaijCyd46RtQetW3zM8m/oZtMbNeljcZSNDP/tad
E9psMmG/chrqberLYhvqujtKs04FxpMSWIJgdv2xjHbxzp+ZH8jZWw+r6M3PgkSX73QuRGQ5S43I
wlLxlM7D1kn/j9452/pHp/0fL9LHKGO5eP8ReZsYn//zRSL4Mf210NbenpHOWLnsXnlzKc3RfpKg
5DJRFCW4iJaNSISadlWXMPQ3zVZjlf+RA5WP7Wg6T2OwznuiDfy3MFvTZ5wB2D3rZnbA+bws2Lk2
mdKEjNiH2Xamp4DoxBsu4Q3WhsUjQ3Oy6gkgWYvvJEHlhfCrwyOvkwuKSqDFhGg9y4Yyr7PhWxC8
fdB16uyYa4MvXd1kS4aaLWs39UYdIWyA+RpZyYoTMe3R6iGwiIVVN3+0G+R/VYsC5KjS2hr2BOEN
LbgZiDKOZozSpJVcuplSE8tAyNkoTPkRkj4i75nuVFSNXf8TwhE9l+2trmG0+uyHUz38QLvVbP1q
URsk1yF0uko9kiE9d0y3Oikna9O5nv9qzJP8cKvZLnZEDXcY9oxCosym/CNetY/mbC7AtxaI4RgR
/C2Hgfls6y91cBe0ujn6zMbbiUSHQzri7XECVu9uWMieaMvicQkIVEgAa251KsXfoJuNbUPW432Q
kHEYuak9XrwRxMZWjrHBIKPvrDDpXmjppdF1JTGwTMrycW6rfFMSzLHr28lByjPrT+XlxOwveqp/
a6a+jzVJrTMMi3s3TaihlsLp39yxtnaOB++rErIqIRsoXVvMgGR+qzB3uevdKOah63+zMHoPoNw3
qJlCGC53ugrWjBy+yhjB0ApzOBkYzu67EXPvQj/PJhhttcuJkPxSQbjpxuE+NIet5bpr3NTUxjSO
lkcSwvon1dkOEo9eb1DvkqHVpb85iZB3+m2JZsZKd1lDFnBj1CDGONSORVNZb4S9SVIsHbVvc8SZ
RWXWvyhr8Z8kY8zfm6qhQiSx5M/dmjUr+MnCsEbO4aazlokeZC8YT01rLp9+qcjsWxHRRTl7Mvpx
j83ecZJ6VzcpJ8G6HFfX/lHOlFyoZaE3xxu+qd5cIlEvRewgTojdKdORZeCpE0bwxwkwbBZDjGq7
3XoTCIkHJuXJtH9Ip3LbrbxlST8Wj3OANksQyHnuNXhuerMpZ8kJefu1k24H3bT+RuR+hKBEbd+N
F1D0ekfsSYz/CqLSZnontux9ti30mPbPUBX2xjHTP4b13HfG/YrKsybTLQI0pioof6MI9mUQwykh
HsBIs+cyr6921h8KgPjQqTdBMe/FmN85Ahl7AvXJcEJEqeJhKhs6oNPhpWmGL6OY3waGzcjnYY9u
HGGZWgBLt3z7DVa178xxX7LS/rWATt0JQ7QkjaP0yD3lPIJ7/16yFPZMaX3fKeNSLgiYYUUsCSU1
MzwPf2oQxahyDYIqLEaUCan5KqH4K/lihs2WEyl2EtbolWBzEqKDi8orZvJieHEXjPghWhQKihDe
RenqHcx+juA5It7UjGr1TDmIbZyfSoAhGxQi3Y30ph0hWspDEzQvbpl4pGd4kOdZ0f/QFNFsijot
d9rykHsvD5ZqP4wiC/4YIUJR4oxOxTwTBZC7W9NT7bPlTVu7qdJ3pF5skxOBeNDufZWdiBSN3OJ9
bpXaC2vctiIgwJIDsyKYbu1+eROZ3YuTUkFb/Gns/lrUTocyn+NdEXg03yIUchhj+F3/xtYF91me
vRQOZeJ12fwmMZAaop5+5c5O7pQ/kvyHvrUY56uPAAKV4v62tt9GQRye+amakJlmJnp280Fr887v
hmgJJsb1yribxDyRydA98eFu9BAcgOa7nan9DHpMXtUK8k2uXSTp8LFFtm0NkvbmZD0abn7XD97W
a+m5zoM+9kONg65f721Oqrlon2x0K6xzKLHwZG+A5z7SXHzYXXfnhnxW+eC8FyrYssw+jVmNVNd6
skZU62ZQnAaBghcU+kKMOs7VZELC38EEEUkbmUX+UDjGAw/1s0GCYu7zt6VCSPSVRwuHTNQ2WHIC
0gaYTOutmjx0upKKma57mKfp0hnjZ0cVZYItBvb9Szk58VNax0kW+ntSC89rIA08IXKPZ/LOWnzS
jAZxTcfxXKH2Q5DDcmS8eU5zsYDiiwxMO6unJ1TL3GotCkd/2cpM3ULOnONM8nUES0N+jb2x/Cqq
EkViiT4o79VWrEjsvbChegy33tDrCJ1kclDWcCEb9053BI243R+er2yjYQjj1dH+OUGRFtPaUG4z
DvhLKDLr0pNzRSKCXBSpWGbz2LRKv6yBME6NcK+Im4h/rF00VlhdorUgjyOsq3+sDXxpjDrka21y
+/l8R1MVHIoV3lK2qDI1A8UpN5tlP+nMiuS4bJXzRbJJsVnciXU7NESM19WPgTXKc46TyE9JJLQ5
YFqZF81uAqd5NsDab44MvX5N/nhN2vrNUljdndp5I4tABxdSe1+DVgISV7tpRjcg/BMRFdCjFMKH
xa4myBZVrL4LnIvq34IOPcTk8ulII3+szdujTLFku9y7JAKRdfHmG/6ru/TxOpUB4tLi066zmUMv
o/yS4qTI182t9ocIsNmRv3wxPK4aDVKz3KJ+Ba0eXESrdfAt9Rb0CXGP6H+wvXBY2QG66e53b2Fp
831SjeBSelJdENP5nft7avzXdiFOuPO6aSO76vsWGxWqW0IcwoxYKn1EgUqbWcHGxyT5PKb2sTPE
oenzR1l2zxlF7ZXMz4nhxghTwYObR+171X0zPI8IGypNNDWdhWmiwUibl6Uf0bbAcvAFCfeoMU8l
qkuur/5UBA7K8MR75Sf+DEfes6QFrTJ35UyOAJFEHzrTmzIHwCjV3yLp7kLVnzDu7InI+9RFfu0M
g5cVbC1St/ZJqq5OW3VIPns3zrr8FwXYkkUX9FsY/in1lzP5oQg80d11ii/8QgMsUh3z0GeoH4bV
ijsz26zAiOlNmN7WXoy/6iIxXmywoK1xxxc1cudjrhFE90V/KYJxjiYOLtGj3BJM+IDiwyMdjt8D
oES8oJ3Yp90wbsivo1pt0c5W6WfsXHZMS1bH/1Ds0NGfbyKjfBSoPzwo4mLMr9BL0yYP5o5E6pSf
Gn5ikkhbKZTBkIP9AfbY3bnIaKJxNRn+XZHuaZB61V6P3LQaduNoEVM4bi1pVvugTRB82oSPIGBx
IlNa9iFHCBvbzNjbesk+lNXts6o6GVXz5GZMYjMHSUROGYFsACSDJgl7cSqSlAk9NJgqSDHM8TM5
jNttnn6XSedFouKAtCx7G/aI1v3AfCO4/ilZ1zvL9UhL9fuQjD/afHHW/NGdtzHq5akF8ad2zjeI
IyowCNi8wZqjsNh4HEnZ0nzUMs9P5HSjna7Ds+Ut8q1mYiNtOzgmeW7G0zCgpEYtCtFNgnP2l4bI
GzgyvJXG+Nj59pvrBgf60eIkHTg57DJWty+loESvz2bsuKH/oKHW2jYrj4uhoFk8k4QCAaMIm2Nr
RlrTNsPYBLeDTSKgpqhEHdGsNoKKYw5qk+EJ/+BbobKDyflMxn7sCRLNFYRn6r/jhO052iZnn9ka
op6iRKnLV598u9jp9LbE7cVIpd5Etdy59gy4vh4QdrwLEiTr2nu0x/CQ9/p11giQCmPfKg9V0zlN
ZbGb5OLSarie10mfc8f800uA9hROkpHsbCfq05FMN9ikznQRkoXuoRXoe8B76cmvbky2/sDPMPWI
NMZh+YXnDNikWL/4Wb+COf1wJSGOOYFIVuvWke0YAJzN9B3U1ZOzoAGTBIQYHJnEc3s3vYqXKqSn
wHOpb+cnA4AwCdKjcq1LbppkJfYowPWlIVU9dvv0pUFAuO+8nOTwuYyyYeij2V3uaIPsog69QQqM
yww9xoI40IiacOlckbyeBl9sLIFUaSxGhH6i5NhBzstBX7w4pSKap7xF+jt/LWobrXq64KzagtS9
IEdftpAye6fN3wZnuFYlFricI3e84eKynyLXULu51NN+LNrspSJOqtlIlFYQ8iJsD3PIcx2hWWZP
rIOP0K8lOraRIOOA1Nx2ssNj403iqWfa3g6aFPc4aS19pNuxQS7k1zsbNfUejbXzB62I/R60xK1H
1uyvh6ZND36GoFSxQkSFhtmytJk8FNIlDIEwf6gWLU3jlLlh8kOGvvNBmyx8INMF3HlHrvwji5SV
xo3uWV4lMqm4ahYfN2TgOS8ggmxxMFOY07Tl/ClZMDgzboV3DAvD31lAdHHUQ2yzlltH8h777dx1
lt55/WA86GGqfrfIO85QIcbBsAJ3W07FfISZHA84XIx7fxSEJOmmhMZC33AFPHF2KJ6YFtu+ER85
2ojYKwWS+9qaUeujqN01IfF9ix/0vz3O+ktrUldIgLKdvIqhn37sNVlOgSq7D2ELal6rFTmyWS0a
W5I5lXHm+xB7s9UcbLr2nil9DnZ5aDiHEbf1b5pAsOZglCmNyDHmOjjkZk26Xhr2QYzuT/9VZWY8
wMvbke0n6CgXup/Dpt4vbr8MHHeD+J2Mrn5knBhvxGrm3qfGmrOvaOmdaGTgtEK8+6JKgR3KEuqg
7NB9m3vD+mod3nyU2n/WJryFXa5qC62GEqvX6b1ynGOVlW/BrSSCEHlzr6XsDEzIrb112qy9M0KM
ogN2PhYr7PSFJH52tAwMMh5MN9OFMJ5VWuDnT/pyji12SnQXDVLlpBvtbJ/4zvB6EwX8mddp+lUI
7RwHr552Q70wKbu9cbeOyIvMZOQqTGZ1ykKr3aW4z6KQ3X6PS4qgdE50ZPliYV5bp8o/ECVaPpbS
L45W68kzzLXeLTN+yWH2UBNZnT7MQZJEPDfte5/W8xfa2nep+d5DRaesUPtmcDx6y1ORf5tOwbna
yTArWZJGrLS0QZBQUA6wd3oi7VLDJP64WVuc3da9hZg7DI2mb7mbwsYeXDhF8ijMcb0pOrvTJKf+
rndFuQnY8/mx9UshGrEfLMydfkpGoBTefe+wwrUSuXBt63scVYLH2pj9g8S0dm4FhQerlOu34RoV
qWFw9e1kaTTNRfXUE0DyWdieQ9YXgz3/2FeZWDVJsNPCmlyQvR1yfByGJcfwoURfmPEiMshIgpJY
uXzvXpcz+LyTuPWOLIdmk3kDxj3bmKLWz+0/de4Vn2wOwW8aGJbdkszJpe3cPurTjG6lxU5fktmH
+iw9/8FVc7DFGJlvO0chUJjw7a+0FhucDDS2p2ySp6Sp8wfTLzm1tSd3w6CLdzdUzWNJaPKDn1Jm
mwOgP7itPz+Vcp4umb+uv0qLm05ko/eUWQECr9Jazu5087m0y/qL+8FlMg4asSlbd7x5XVTDHVrl
dx3aThsXd9v8HmXHCMnMeiFtoXn0ws6NIYns15vHIMps1Z1vbvIX05fcMix4UhI7kBrxtBpdTCLj
/2DvTJrbVrJt/V/uHCeARJPA4E3YiqQkqpetCcKWbHSJLtHj17+P99y6ZbPKdhRnL+JNzolw2CSI
JpF777W+JQjMDlGQmk1/oEhJdoGsvCN1BuZoZcyr3HXipT+b4qlCnnxFdkmKRsQFZjgG6VU3+QCp
0rorl61pIbHrpwxJlWGum5O+PZJ8dFsSbaF6jDC+NPPXyQ/nA1ZZe225RniQoj1WQ/7ogZzZws8c
2eOwqRAJzRvd5c7jLBsiO3DLoHFzXQrik1nJQZoKGX/uFnCAk4Mui/a5Gk0HSQX+3BSs7ePc+RgS
hMcG0kewJxm+0TfwJuspNEzIFEGJUgt9jyvvDNOo73VRIjfUUfYpa5ElbIq0lDcdz+WmjGuUozlZ
dLclcisSMLDKYVRqY57uE7OVSX10yDMNym4YtdHeTCUKokVbT4zsXMw9TLF10T5hxcqek1A1zmIK
AnWs3YlA6TA5lYA2D6SQBX3rjsKPwt2hEPW17z3l1Yx3UjpyFafoiyWWiKNid+JCvSvlUttWQwpc
QMHs67LGgJ6x//HGqV7LsFR7rDLVO9ke1s6OwXDQ2SyPsFV4KRh6afUiuy0yZNHoQa1XCLvdXZGd
CKYhReyNRmC46bz0c6JyKI0ZqcqPWT8XW1I5mk8iN+x3IzG9bamTaWdh4f86Znn4PohKfO0SUzxW
fmLsPebKSBCDGaWdbwS48T3astWmVsn4IgNmbwgYWJFpdWju8MHybzqno6ZM6oEh+MQo/s1XUfml
Qav3NbToYq7TUOmrPohKFCtEp1DrnYRjcaZAN+fGvGlH2SR3SCwDOkoS5sdKSxQ1637qqNwUU9Od
E+QsUWbUVGzqk6hbUwPbj74Yh+1gTO5djJ/mieEDm4AanfB10SViM0g2jsy0A4XbytLple6j4MWr
M7lulW1tZvriuA66emTBqKp+D/+SSL7SieFtNIg4xLqnT3MYZl9fjUT44PDCUIz2wHkL20x8doy+
23K2i72DARf+ALYVGozelH9EFoIm0l7C41ClzovBBuXowk+xFgmfv8zLxN81Zcoib1WV/dzUtI03
Abajp0oxqCbTpC6X+Xzi2qa4ixjVLWs0g1ursJwdji6W+6ly9WOtVL9mcoSRFE/jdNRzZdwkhTe+
R3YsaFfN5WMyViXEkTEStx1UqztyqwUgTElOU5QDHaqUwrsyBgYp5zbgkafaCIydaaruWUytsZtG
VqSFTxf1E0y7j6ifcI93ZUDTGI0D1mvv2jDEElkexp3iLoyiCviEOa+DcqacsE5svO4qGp2RwXZp
ZHTeQ5Pw8EqeWKIIPeHx6GsY7OKAu9XkilrINLknSoIqR2dlpjR+WME+oq6iE11a9o3tjvqpqerq
ucTA4oKhH+b93NKFQ9qUGGsro4lFfpJENds56GBkKOmtxb3YFEM5I0HCYA+7miaLdtnYzhnTe3rC
zxR14aH3+vJAgak3AjzM4xAY1n7Esm3R2LDde7pmJWGR9oTgzYHTE+BwUS34jRUsHSSVTc5dYdOS
jKtaPkaEfrDnN5LuCR6z96pLw9t2/KYXd3CLq3YYl7maOnsF6yv+Es6xYdyUA47OGxcV1gyGJv2E
NL1Yx0GtV7Fi8oRNOwlOGwxUwD1riLvWSSe2No3u8aXrau9IiWGRfC9cYa/CeZqz9VyF4yYfWHWO
TqLLIzIUhLZ2VmTwFIxSf25KN32nXaUo5Ys4PiQnzZ1IDf++UyjfFIlS73NaFd9zfCYbtiLd85BX
PBMqcD73TQfzWYJQf2zQO16NKBt3dWTRgEX6YNxAoFHHhtH1beiUxq5xU2wbiRMfS7e2r2uUKwtt
AlrLlFkd6TJxZ7WB+JL4qSi2qp3Y5AnHbddZ1PfPtMWaDDV01KyjIrOXuDWdNfVhvkFUG+8SVqVD
xp7nmfvjoyk8NgZ0l7ZhGrQPRhu0T3PT03wZ8VPf5yw18cqabW4F7PbFvQ/lBKy/GlZEUXOFS42F
ssmLD4YH9XYoJrAUrrKmNeHBPDtN3QVEleghv1ZY8rAQdve6o/tluYN6ajG0r4FiiD3TQHzbrW+r
NSCB8jnOOrlhsdNbYtnqVeJMmJ9cwqBg+fsCgGrC68Hq63Xn0TUqT/odrqtNSVa13+TAbL9tDfPO
C8b5tjWl2FixEGjXve4GeA7FkyMbdL+mctmr1SWbqUHfhSESvNScnyBSPuk0HB9yWeVrrHRE/nKo
uLZHHqpNhAv2GdmN51FUDEO3SNxcs7dGu6ox9PnGbp4ZhEKxwPhV+tWD5uWHsUXqlSJ/+C1P/OaN
RWa4drxpvjHT0D7E1DXXSeHMz5Gwq0Urveoti7X4BBUQyxujv68qLa2nImw+sGTQnC3jcFPRUrkW
DqMz5Fm26pdciXnZ9Xl/QPWTH3vIWF9geF3Ntj/uheZYVVZ2GPP7pt7RiB7vvMJ32iXiytNuq04w
QsY6za9DKqwZAs5d6pqsQE5eHXJT4pFDw9queY1V70bh9c+sQjQ7KFG3lFbsrsR8mCy/XJl2VND+
sz8yNSks+LkghmrObPDmepxOSOqk3XjwfbIFm5XyxdCO9c1DYYfqmQHdGKppQ3k73OgZk256YnOh
xIRnpMWBNDvNbeK92o6WV4bd25sps8K7ZKgrdr6JE25r2zDapXTN/LYDAoPM07hVSe29R575BbBk
/BKU9L1IvGFiAV/FxeezouRitJ4F7JXgQJdZB6zCB4+GqhIx3cLjYtPyxo+Zzmy6/Mo2UXD5LzAB
IIpk84khn0Lz6Xa2WWrkbMUNyeYITg3joW+0fegz+nGUv8MiDk/1e2cdMUJOr0XKGGVk44XomZ8t
mZWucJRzqjtiAPXgPY7k7lUAoRcM4mcq0ZmcjnQlZP4chfq5VvMpVWEyd2wy9pONeKsHrQ4ZvjXu
o9Q/qrS6HTDR0bO9tkvzLSyKg1+TeCLUbrSCh3Qs7tMB40k655wKG5NIEN5HnZYvlj0rGDQ9PFef
8CNDe7uUnae3MIfRfGXbiS3XQIddtA+Dhxeqdw1zo43xiWKDsh7Krzewo1bSy99xA9X7OZ1QyApP
90gO2Qp+RQd7slhGgVwa4Je3jePmZGSw8a029MKm/WjYGtl/U70OLH3bOXbJeUp8+zVIsnYZxTOi
naA4tZqq4QHnPjkg+BgZfuJcppndZDYS1il9aiYcjLTiw/R69CDlB+OQ79rSZfrr+/kbs21qatXo
TW27zH46j8H76Nya1JYIF6fqKqBu62Daiu9pNfIjzDKUi3LGqTDYBqtkE6t7dBnOLSUpzV5N3NzW
8sL5tmct3I4yx5A7969k3aFlZQK/mrOWVj6V+U6Mcfhi1p618YaAgSE6aooGqHCwawRMg0Xg+8PG
agpeUsj8qvuoRK59ZQomVbrWGSepZKY2INRN/XRej6SNd8AvWZqXVjS0tJfNVj/DjJ8Res/ZYbKb
6Zpq0VlXE13RglKZiJd46D4FjA0/sjKmPzbVUftmTm75gDZ/ZFRk4bcFpnSgFUw+o+uWsI9mCFc8
FnFxYxoGsIIWCymv6uEZB56+btDdfPGMrqHHxy4jWLpW23zUVTvuR8L6XskabQ4jCi7mvFPi7gJm
zFtYHb2NS9mj2uwTFPiVMiMUg2hh8iXuHd63c6JUtzTZddBgmQbrkd5b/9wVfXqCEOeevW6coLie
Rsso11E7CjID0fZhEp6JWNgwvi+wCTODfUSKmWLnkM6N9IeMWX9m7Ei86pgqjdYDI8OadkIxb9mT
Ym31SNKl+xjl+9BMKrWcbAs3cOamVFWTSNZZ5vgvbiyJvGAWWfLEFHH5omYv2/QlCzGha8W9NVqW
i+EcCoqYA4vQL2bpNK5J3bSjEnNiUJps0GJz0sEmV4O3pntbIgpy0A6oQOiVh3dgb1bySSmfBpUb
R+mtpi49oGZPNqDnmENR3SZT6/CCxWfmhZn8LnSW3M3KHRjt6so+2h0P4LK3jY770VMHWVgJ86K2
PqZYQV8ZuvUnT4mx8rJELHlj8/uYJzL15+clg9Pf9+iPBS682kAePUxPhduVzx7wsKsJMcWC2KZ2
M3tuSIBZCLMsvo9F+WYXyatbe3Ql/NjHk2n2jySblVcme9dPzlyKOyWydsXeq39rYkNg3EuN66po
gGCCpwMaXgXqDvFg8jihL71HMPlVJHTt1rT7KppPmWsS9mnh+8SplzLtMjxCfyy2mg9FkXl3tZPJ
lcREIaFUy+B9OFk/0qnsGXtDWC0m1jCjNo3vmBAQr7tp/JJThW5YDuxdpB1zmUW5jS/RnmOmopZ3
EzRljPIAt17V5ZQulba+VkYIyKZ33WuTmcEeU2dxO+W1v2NUSNiALL7GYfWoQrPEV0G9SHeV76hP
9xIeGX4/kAKWLyjIjvbztbaC7w0Zb0+piAX8s+SbXdXNwZCK4CHgWDcAk9IjXWP/iYk5+lS/6+4n
pjo3icpof4Zzy2yDydgiJnT20TZk7Sw6mQZfKPApn2qqX2yDuXc/ioKeE+QCDboqpbCU/lRcxUPm
Y/vy3W/c/idLS+u8NFERXVHkx7SajGBDPXoVpAmBeW4OjAZcuNz0BpJsOygYrqnKglYQMw5yWw3A
xIehfFsEbQg7sPPuzf40w6Swwz2aJ3KZEMc5LBSUgmhpdYLmn7Iid0cTy7rLC7+869K4u8XdW96k
Q2wPGEiZ7ZMVZu2o8ZkwDBnNKlU333MziV87w51IwswAFi2CwfDXpcqfZzpfr3TjaJ3VpXMdUVIC
uKvqdTmgClIRbRWGnRIKhmqP6YDZosK4vPRb/E9h7VQrjXx5MYusuO7nMtypQDGRFJpVNpAYtPEW
3toTqL+axJSlmRdWv8hAoaECyRlUCDZyw1xDVKmDezt2oDMGyn4oq2y6gWcsl0Pl1y9yWNdIEpZh
1d55ISa1DpEC3jFzWSFpWpeddECQeX1ASw0p/Gl7ggh7psvSTeYIL8CWyUE5vTp4fTuh609SFAyn
khk+ExATZ9xroBmv9BZRxmDKJWAqO4Dp0kdLVsmWyjZ7nme7PU4uML9xMvPPFlXeNirn+lOIK+zV
Swzvw8n1aT+BLQthGl61EWd7EVvqWVfl89Dkq5E64uhPTb038558FHM2OMe1cyOcdtx0SVcfpqY0
tozkcf3gGb6j589vtWwgmyvaRuaOvnKI3cQk0iozK1AYCK+2Tek0XxCVi5n5fRB+xFEsryy7bgHq
AJqEupGlj3AsGVmiPxxumGIMV0Fr5R23th6uRSQIY8FAoAAtBYn9YSK4W9Hivwn63KHf4kQS5QO9
mkqc5uYGtoN917O5bJuTH2lwK8CrjLmeLAuxANkR6x7D5Vdin08LqpmMHyVanTvs0ZBBYEGA3sFO
WZ8CLhbIH78BRTWWoPSfenNC0WL1e77HPmT019ZhjEkcpmdZvzVoVshZioDpAFOPH7KmXQYUzWuL
cfHNCHjMX8Hccz/cJGaO77Kfu6Wnlt72iL3WgLbrtV3rXa0kcQYRmx4m5I4z4rGMTnGahm8NSx4T
o/nPoOLIYCVddtP2Agf8vC/EWSINNOUxYTlKrjqS4peDoYtyl6SYT9iMiGCDIEWvHfQFBANIce0T
cBQtOo0K7w9BJD+TuzkO33XA3AN1N5npSfOMKZ4kVjSC34B+GY/4+uK4XSd2k/6NNv6PxNy/zBb4
San9/1oqrjjlBvxGrt1BZv1WJP8q2D79u78F2x4Ca//Enfa4BCxMFtDzv5MIXPEXomzCYQLhkSpA
GsY/BdviLxjVnkcKgW+fRNV83D8E2wjAQZv6AQRtxwMV9Z/otc8A4GQcSJIWT2Jmh/9Zp6/5Ua7d
hywRykXzICpNzKzDUCOGcEs+3eBuhxo+yA+n5+5vjfSP6Wk/34/8Gr6PwAJ+mWc5vu2dfZ/wiE4P
cjK586xGV2i0EBh9IALiP3sA/+eLfIv8TvYzkCpOKQM/BPCIlGGhQWTnWpkUsGBwgF9uayeRt1CP
pHWTYhyk0y4jWpdW5oXWHlQUAj8GKmhCf/+jzxINIFZYEMw4bTYxIpzqs0QumnM+zSrylGJzzq78
2oqePKCoh3ya8+wP33U6gX+f9t3H//kvfjfRxlxINP6QiJDin53gUcuuZrAD3gPwzaIHMnaHAhnd
NrHbrxa7kEMRz8kdLv3m/fe/0vqZbv73V3PHmvxC2yUg4+yUYzLJSGGELlmR/XetpBPft5anbxgZ
ogK1epN5CZ3pcd+HfXOMOc+IA0LKVAhG4CRPRqq0KvPnPxyW+DdnhIVTStdmJRT/Haj3w52AszPt
DYfENbcEMOHjoEHyPKG6nATRaOEIwdAmXZDpUbIyqm7ctrNRHNhqegjn2O3/4QL9yxPHBSIflle3
7QfcC6ez+MPhFDkRei5KbALgJkSA+MCIg0zAWwbLIYcDUUYR76rfn4N/eepO38mzFzhYRyT975+/
s8WsCfrN4DvHur1WAG4h8KEq/P23/Mutx/uUzSZLHe8sgsdO3P8fflkelLDfE+CqMq60fdtZfRvf
V2YGTEjjonsfjTwLdr0oZHVVZnlT/+Fd5wVn8RE2i0pAkDe3H+9daVtnvzM1IqqK0Go2jBM9O2Dv
azFrRQ6PS0BnTfelJwjkbZyF+wZwLnnGDsX4LpiQZy1CGIJkhoH8VFFIz1vFuQt9xky6eYOD0ApW
pJ6gjwg9myFCnoCOOxbCU8chrYd4HWXO9MT22ayfJ7/17sUwMQHOcQ58p987tkeDKYC58Dy2Vs+p
HkeEjeNYm/XaL7rJfTb7SbvJQraQGMDSZY3e9Ro12krWEHZoKFuiYsNmB9dJJXPAK13WGQvPpRmx
EKjC79IsSTjFmG/WNaPheEk2iz1sSwEG9qTwrWV+xVTJ8461o6oXm2n6tZxGrg893rwOvualR7+Z
Hk9hB9lSV4Ys7tqYTIZVaWYDitLGak1E+6LvMQgydvoeEs42Pfa6d9ur2WxUc4cjcf6eT5UoV4ab
x++1GY0Ghl+X+L/GVz77/oHG1qK389Za8FQ6FqLeVrwNjpyA/YXx/JYIWLds5Tpj3LCQhPNGD1X7
OSM6o2XVyOOOE2emn4fZYBZUOpQ6eLIlFMSJ8YJYsB0z/IOXIKbC+syOn0qPxRAuAKC9A+Bz3R5E
FOAVUqBZ9CadBcre2TDRkDSxXee0DnoHLrYrjE2ei25Cvj2wZc8b4i0xxsPo60Lp4nINK4UmzcaV
Gs50xKldW4SpNsZ3tPgoRMLdBJ8byXLp9d91GcTmQ8Oy6FENuCWB6hohOkV0pu3Pwg5R8bsz3f27
2DVLc20DAXIfaKmn0NBjWDNfZ5SehgK/VhaPU5WE1sGVmGZuSgnWRG65PGO6TLkzhteOs0eCjtuq
fguGhZoaFyVrg4E4EQLLYR4iG4LFLFmEmvVETEe1Vg30M1bJvAX2RxYOwXBOi7XST2XbbEq6IfWi
y5zwHX57ku2hgjBan3sjdlcmb3s0ywZR9Kux6X2oLL5gFsSoCa24G4g0XZdN1cbbGXnWCQelLKIi
mAoF4DtcAri0kyZPlsQWk09TOay6wHHR5Lkkcy7LBNa6yn1E1mE9Qpr3mQJkaxojJ0BVgHl6ZbWq
vgWGQJ2eFHG3Yyk1+C1o2IvVVEMbw/Ezqy/sfb1pG9SZTjfzqJR51MCAzJWwUnEAVeLzhJrt9C3l
P1+y0LaGBVsES3zidvVakJZFYR3awpih/3dIMRYz+jS1ZcFo+jc4mUwEoesP0dexgDe6dNMxdK9m
q/SKbU+v7XMgkb5TsjWjsWVSE6dr5gw4cyenQuAQRdAX17M9UOyVbTSMp3VsuB6ytA+3UWTb0Krz
YQIHIqNRXOlMeRvXxXC6BIMEKD7twPjgnWEcvCA+OEAZHqc9poXONay1CjmzyyLLBN0GBaHa6/1E
4oVA1bcw3RIatEpM/9McJcmtogdb03ZK8Iuq2J8Q3xI8QIrmVFsfKnTEbkhmlMtphoaxnGP9FqeZ
DSZ09ut569qt8d0oe+wRHiEXw20dMWtDAK6j4TaKLFBGQ2r31ypjf/DJjWRtXs01Mzl6ipGLFWTG
BZb5qANyH9SbTR+MSr/OHgtG3l8aeE7HpEiQm6CkJMwAzOUpHoEKv13p0klefGtG5AKd57SQoVYo
H2kGpGAg8YSrwzT72ORby0qna5mqNt8HANqfaBNq91rMduWAcTaQABaDpZJlRdcTAkdYVWrTjDPX
hpDioLvucWWNW1zCRAQESAaDdVMoEEN4Z6dVPun+CYIc7Xs12cY3lmVwfjKMjGpTxcL+CGibMql0
Ta/ZgIsB9hCZNswli6HuUhaODQEQD1R7SAq7CK/0OGvjanaQB+1mmcflvoqlRg0oBMsNkE2CnZmT
u5ouEpEJaGM6YTA+9eBaUDqXdnxtV0b7LTKtonqgszEwfIgyea+9oAInjbuiu/aa2rup/AHhsHKo
WxewRqJHSFHMknO3NttFIIr0u+FWJxT0yUSF3sj1D0kYaP/GTBw5GxvhMbivFoCTkC+NqFGaDUJW
uIVZVWeLnCyHBh/OZL+DLkDI0MEMnhakUQBsyBQRHovUr1DSDRUuCqgf4IcRqfETM8a1u2I2Eby2
RSmuS/YbAa+uMgHeXcbNdJSSDtFhCpFOvLYGkKjr2skNdYvoIM62kQoMvWLW0M8+drWoKcRRGeMw
r5yKdZL+J9jH7IpooCEIgJm2aY89Es2EWIGp0xII3ThgmVwC9IcT4tZtZ33iTYEuHT6B9A4l2G+E
Q/Q6aPVrQGjdJwLm3AzzW485LqlG4dPDsfJd7oGpWyO8byfALY0kOYKIR6bBeF5qBrV1OaAw7woz
J80EAvyxwlRHRia37auueO8t68Eu8l0iEyWYIaXDo9ZzND23MUD8G3wcoUE0W9LcyT5ijgdz2072
ZW64NzRp1ISLIEEDBwEriR4Dw4i+Q9/Ja9CVXtCuxKjbaAMoTKX7DKlo8x6e+BuYNOExf9IVI5nl
iFRiuPNqp7kLJWPyz52VhK8gsVR6pWrUmqsQbgsyDEbU2cqOeeRfkX657luVMdjY+LM1szVMvIfW
GjnPY6dDOIeZxQw1gH91ZA7gwxeZQZcs2yqIULfUrYAppidFsFBIc9C1GtaUkFSjaunWEU1K5Mad
WJieH2L3QfWGx6hnhIUzowrenSTtn0cg1t66MQL/jidffJVmGh/q+WRfUqM3fYiqJ/aiOsERjNDW
j2kdpzM14VzfpqEnq0M0pqP65vRl9NAGHmYdoDNRdT10iYfnCX+pZsARG18nEbPn6zKInyRSR5n1
mfQgL1t7SNH0Y+PG5k3q+eNEloXTlAdLC7SviW5zYxUL5QUrZQO4YIYV5/eJ2aNM7t0U308fNy99
PYUeiiUfU6i0Mxc/mxO4CKN8U9c7d+LdjlRKurhB88CExI4WxCCjRcfuEgp0bC1lZJL3ZMiMqKae
pW5YsWOhVyhkD/C88MNEgYxwUHhHdCIAIwoypVnr7fhFZQVXVwGMfTI6W4+4TeLsOwJbmNz1lJcf
A8OJT2nnBfXS5ZXHSKSNLcicdcQBRWZqIqmR+ktZTkguqlZYn+aSicVSxnP8lVKtam/I20i9flHl
g9T3JKu01bYvQqTrXo2Z+JX7ofE/Mke71WfTrEW3Y+8YoMDQIZ5vC4F4JNJV3jipu0OsBrGbl3jg
TleJcuPyC1uj8pYJNDNn7AcxERyOsoPHHtZJfLBPWT/t0p0CExsYLLpwO59SP1jQlHC1gfoqSwLe
kUVkfnOhF6tNlCPVAxGpTLFw5Zxdx10/vBkz+vxNMqCKMZDC5bcB29WvIOd1t6lJrM828TTm5koz
eXvGNT7aq6CxR39pEwbBfIv9a7n2aGHEa2kpD8Ha1HZHYpNIJfUIB2BV9Zg/89dz4D6VcdJSUXaF
3xje4KvKxia4ZiIlMbTVo9lhepIYmc0izK8mVI3ZNnHyjOUXfvGnnoEmMAjt2G94v4zPvGyck/kt
VMOSFGm0YFmV9G/SSdHNm+CSMsRfxCQsralxYdNFI28T2ymY0LdK6nYjPTT2q4JkG7BYvj1+MC4j
KSAqU1JtA98Q90VLiAD+ZCT8i9Keer10Q8VbGWecZa0xcINnrcxavkO7s0/J9Tzl26RuGwCjgYJt
ooA0egvB24zebxlcO6HE1op4yx4WNphk9pVARypcXY28l8mcVVdT0PrA7CVUqKCoErxhzKsp/OxE
E7GSczeVQ9LD6u9K61sLqwhnC/FOJRzmFLmsACk9MWVsZ3PfGoYD9lPazlXIc3wbt7H87grMLguw
t0D2CIOx7pjJm2LtZwn3x+xU3nWHGW7czMwu490E4Oc7ZiSWmsZORr42Inlwy2xCvDJKGQfy2IyO
CZ/bN2qVWFmD209mubV3Axt1mDdYg3eTtLGSu7z1UWS0mdOIU0e5sT3kunbWr6G406gfW5LNlvh5
J9Y6swaTHAgXyHZiIrDoXWnEtEAcdEHSMpKNqAfc78nJsrSIrCx+pQsS+2tjdKlfFfI6rqlOwJqE
ZRN9sVNUu3iuyMPYIhbvP/dpZtrks/Xz12JM+2DFXUoazDSliFzrBr/pCj5LbG+n1qT5Z8Pta65I
JKvVR+56UfFuKn9UO8/VpnsV105sXMWpJ0LmJmysN4XL1OjI0uThl+APPHRPGTDa/25l/P+G9n8J
lybzrxvaL8m3tviS/xSqe/oX/wjVDf5yyElkpgDb3mKx+Ucrm8baX/SQPdqYBFjSfqT5849QXfsv
Ol0mqbpwJVzLkjTo/qeV7f/l8GdkpONGCKj1TfGf9LJ/7nIZdPYk/XDa7D/3nTzbhg2ryhEpPy07
CSrWvvrhHPyxa/2/n+yeNW7HxLO0qtSwj9vhnTX7HarnHxI4f3HQ7lmftkpHgyinYty3qZwRS1sP
pJT3f9/Gv4y8/NWHn3XiGCywRqp02Esko6uxzI+KYnZz2Uk5NTh/aPPBr838QYAPdmV3HYC+Xc6K
UvOyDz/r4Pkg4kvdceSM0sMNhMACz1FQ/KFT+avzcvrzHw59pMxhv9D0e1y/2GN8XKrmJOSFx37W
2Y2SGKc8FxHdTd2vPV7GhyCbhguPnafox2OfwilBWeV1+8yvYA4q5L/yD1f05wbuP2/zM5zNkFFK
h9kEeFmQU35FCmbTbGdBa/oL0ql5XHZTiMXWCHvj4DBzvfBiO2ffi5Zc81INWzSObGJ7EDeAYqbL
zpdzviqo0FJT6LR7r0/wned5faNd5w8t51/cSPbZwgB5FGaDKDr0bcFNqM1yn0E9+ENK/a8+/Gxp
8EnKxHRltnsjH5Eqqrh7Moz8wiXt7LSM/oz2cSKPhcyDb5SL6HWbj4ue3fMxlxA5IRS5TdSLVaGm
RAmi0F7P0XC87PPPngC/69HpBnG3J6+LXI62rLdWF/9pWPeLs34eAx5wI8q0rTgxrXHTWFSJY/90
2YGfLcdWZ3UFU+BuX0sE2US06eLOAc9/4Xk5W5AJmzEZ+tXdHkdc+sD2ybmaLCialx382Yoc0TuN
TbSW+7omLQX1PKihcL6/7MNPF+OHBbmq5ogimkPXRHHXqym0qq8Mq7Mvv//40xn451D0fxc252xF
Rr4MN9lkgRGRQTSBoYZw39l5/lDPARFAoZuYu99/0y/uHvvsEhPRZcvGbVhtCM85WH5hbkAS/Wm4
+6tPP7vCCcnMXjTY7b6gDkoAmSbJcUxI1llddvRn13jA1jc0JitO0Wix7lKJ2r7u3i/78LNrzJBF
0kbKWwBCXvAZxez0CUKm+MO761en5uwSw4JMkynjEpPqQw840AxTi/ru94d+unr/5v6xz1YcoWoU
1pFs9ql2h++1csWhqGY8h4DjicDrwumUTWy7l50pcfZ1Ziz0lOtW7/Fb3diMY5AEqeff/5RfnCdx
9q51ogjduJz0nmCrjQcWbALzddlHn71SSDkRTmaMej8XzStqjLXRNvuLPvoknflxfSirqgQFzFHT
Q7oh83ibaueyF6F19pZ1YySHIdrsvV2JjyGbrklKuOyo7bNzTSQtvAmHVwkKvF08xt/HOQ0uW47t
s5OtExGRL8q2RvnDAeXQkyOqx4tOtjg72UM3pLqq/HYf9PF1ava7KY+2l3302clGD1Tw2RGbVw8r
QN4Zn10wzJedEnG29sYyKPvKZHVsO4KPZguyfjmI6vWyQz9bezsrVLhcyMULIEeEYLJg4V32yWer
Lu2iMTNbAbAvddDIDggM5IWP5GkV+OG9WljSFnFh6D1xCUdo1M+lb114Kc8WXMBroBermaNujXKR
m95TPIIHueiUnEtIZtkCqFGJ3lsZFguAdxGU2ss++uw6kv8azpZXaMhH5ZfAah9wMF+4RzrXnVR6
wo0C2Gg/xo5cgyuutx3DiPVlR352MSvUpTGWZL233XrpkE8C8/nCRfDsYvYI5EgayvTeRXu9gnr9
Ecj5+2WHffY2AwumWtvj9rZs+y2eyvu01Je99K2zBfaEWvGyE/CGc7MIo28IXy+8Ac+W1wqkbeOf
znVszDSm32kWXHYVzbPV1W8kM4OKlzsQ/Y+4i8l9HJqvF51q82x5nQAXpB08KMIvMTW1efcttJzL
VinzbHX1UYInNX36vZzwpUhrnSEpueywzx5Jr6lg7JJ8tsd7cNdr71OYwzT6/WefPuPfbN3O9Z+V
b1gjOkR6CwgZzEVXK7wRgcrrb0h63BzOha8vqtflqb/542LrZzmmksjV+0BG0JIIngo2bRyO3h9+
yuk5/3c/5ez5nwonH02Lz++n8cZtxJsU7sPvz9KvPvrs+Q+ibCIpgIvbVCAsggrfHZMN67KHie7u
TycmajB1jTAS93AjIMw2x6lvLmufmmcrwPB/OTu33rhxLQv/IgG6kJT4qiqXpbKTTpw4txehu5NI
oq4URVLSr59VZ2aAmJ2GcfjQQCMPLJri5mVz7W8dnAg+YIM7dkibsgFPUtDXzZ4j7qwCk9jgIQSD
3OuOV8UagrOk6r2WAWi8X47JwGlUH1BoXOc0hKUBJ3Bcm+JPPp8z5c46gIOQVkxjXQST96S2Dzhk
nf1adlYBhdfLji83xBiKEyXQduCr+LXsLAJ1aGCVDbvP685AGlpZ+hH8lfqVGXg7Sv0zdPDG8HK0
QwPeG9usulaR7FbQERPJn0Y20ulTpYGV9voTUncyTouFfAVFPtkAgChEFd/hDE9e+RN+H6LpDer+
6+rCF4nSeIGRx7N20cHkQ2aV50d1oj9uYCZVpxzsSSPPZhsLg0Oo15BwJ/Q7hUV3jTPUPanvCqII
ITynuDPW4cFUOKEa/UrUAH0PrL0gUvMcaifsiRaGjlOKoR4bAB9NFaJC0e/8CZn0y+84gs8FzCrO
iKk5RCGh+znvk4i9tlLUWLxsXQPgUN3AEdcMNXS9TvIOhhFenzJzQh+VApsFg15e4eB20RKGdFtV
+jXtxD4GF6iKFLG/jhQV58ljhHuWX9NO5Hd4A7fA8mJA4BoH+3ceMs/xIC+HOoIbM5xXMNTKxuc5
A6YPpWx+nXYDEiLmBH6o8poMO1QH0G6kr52Hbr37zUqYOQEZaix3My4QV9135y3GWlhHnr12QlKS
sYeNAyYIEDgnHfePYJx7ThAnIlsYuI6CJRLITBE/kUTv+ZKI2K/11AnJCI9zaZwRrCUJLLSjJf2o
+Gs5oFt0/Ga83TqcdFMA9GtkPVMD9c6FaDwUoTY/mXOypfy7ge4aMrqQDK+VHv7LB06dMF0O8JLh
2Y5YYtHZEgXWFuCzXvMydeO0gux32u1yBV0MJlZVxoHaFn4ZBdTpvAwoqaOALVkrr3bbr0Mmy37x
3DxTJ1Z38R+NDpqGleT7cIw/8Jb9VxVt//+2kKZOrA5LyyPdRRjvQ14ZoFWwo734Dbc761FvTwPe
yWt0CHIC9EOd0yGhZ6/WmTPrlyiVFSC+8kqPCgSXFLjJUPgl+lK3vo9o8KLTBrMQtUA3oRI88DYg
1Px67kxxXPa72BzYQjn4fTGc7pclukf9OaATfj/gzHMNoAURKEy64uoCTHoCS9rEs2lnkgcVeBOH
wEyEF9QJLxbvVmn8ljHmTPJKz6JGmYXEsMgHsS0ovQnv/AbEmeQqhDO4WDETVRCeOQPEYRze+zUd
v4z6LYDmtQ6H5Wqp6k81NPZwAO7j8W+/5p1NSUCMAUXhDqnE0EZPW0O3QsFr5Idf606EZnHFBxhS
4Ewk4h9iab7AkdIvB5q6oqP9WFms4d597VQFkMzyVrXat23nmIgi+QAoOczCfuE/og4VHjEwFV5j
Qp3oDI1mE2H4oFMQgpTINz6jtB/1AcZvxlAnOuWaWfg3Y+GCAjdGPelwb5Twmy7UCc82gMllNCGG
mLJvjwGAScm8tCIpdcITjn193UQ1ThlB/HmhGTgKrx3Nb0v2bw4Z1AnPJgEwupoX3Mp7KHHfR3KV
4pKBbgN/zlv5JST+B/0Edn4q7jIKfsm5SRRYsX4f3IlgqA2SPusneQWG7CcqkI5Tkko/MVV60yD+
eu0NhFhWo26PIyvqtEcQUJsb38Ov52748sCCKQT7hEHun8Yk+4Tj2Revpl0RjEjibTAzUkdgXYY/
TWtvwuoJWG+/5p0ANoeCHFpqHONTuD+HOD0OK4zR/Bp3IhgVsKBljxgWqLffmWr+2oSJ595NnOAN
IWNqxhmTBQJOQDHG52ON/TJIbt05XJtWueKJ5LqhaGpratg5qye/EXFidwXOfO4OQNx0AohOVaMO
zWjPHImrToElaJ8Ey+30iBqRGYeYQS2eXzJ+GT1qrlGnkOK2B2PfL7FJYZqm/aLeFe1xPfZHEFmc
1mtSGGqH0z42q2e/ncDskemGCCvF8TGu38E29o3qMr8svSvZ6wnAbAbAnSssYqu8Ajwzb6PwL695
4mI0cI4hI0pdEfV8+tZzCY/2CKKp/eTXvBOYMCeF1H1EygEWu+/bigGYHPkdHhMnLlsZR0t0O5fC
UxKOsQqWJinxEyuAEPFyGpKoYuDaYcdWiYUDEaM/BnZ4ZjQSJzZlUK8oQArljRz0BFrfm3HuPOeK
s6/qY43GOkXT29Je5wqHdVU/+X1KJzL7bDEMGdz5CgrYp3gTT7FJPJt2t0y7J3aFte410+IR4ORP
Y2Y9MwCu7GRTPYoYNaKemuU71oBHCVtIrxFxZScqRk0kB3UXk7u9hwHGw5DNF7+mnd1yalWWbnAZ
uDIAj1Gn+Fbb6YNf005IbgdouiLq5mso1u+grryt4Xqe+7XtxCSKeWjLD3SbAK8Hf8G3UJV7Nu1E
ZLCCQJxliEg4B79P5+aJ86Dw67UTj9mMgr4jwQKb6PC5ISFoup7xGDvxOHETJocZ5isKxZ+BKVzz
Ooatjl+/45eL1LrFVnS3DQ3VK5d9QeOrRdWxX+NOTAIYKgfA13BnmbIA7gAR/xKkVvkdNmNnu4wq
ipKYBfsCBQF4s/yPBi+iXh13lXdDAtsaU8sZnNX6q8nCD2PQe+mVU1d5Z+hmEhipYMCpQnX3CMou
EPKNX8y7EiIyo0TUNDHOJwHvT3rUHFgO5jfHb/VPv95KcH5AJbWg85Xp8UO2cgC9t69+A+5EZoOl
qWkVrv3WwCQReKjzzpbKbxq6DKRUxyKrLabhfMDVgvAO9D5AZPx67kRnGoBbON7ytwHcpFQXn4cs
8vyYTmwK1DHtwYKEHFUWrjioP0WFKFRQfh13gtNWq107ustr1cEaj278nZTKM9USObE5Kk3hvo7l
UOsElSedyOHM5ifKSV0xEUNl6xFqfM9NbZeaiOelVn4bm6slMl0HukWLUwQjzYyKcPYhqo2XaiN1
tUQAqTBGNW48wgJM3dvhuCMhzOW8PieMzF8EJ5AGDSxI1XxtETdg3v9NbfTavnlr4zeZFldOZMNK
9EcDXZjebPsJK5h+AvezvlY43cK8tK7m13I6t+3yd7/kbKN8i1FuO5P5WlXyPt3NRxEJvyeL0AlU
OzQrG27p7QDoh3xtdH0ONpn4RZOr9ml6FL9X2DeujaSPNEzKFLZffl/WCVRIIJIA3GdsRhNcteXc
fG/N0PgtXy4is9qIYmu64XCx9EBDmHd7zb2Wr//llf0qwyVCkpVA7IMaehg6gQxygjmNV9oDqM+X
0/0AqyHIYLZwBVz1MTuWt30jvC6F7FbM++s2h8x2QEfJb8kasaPmWz1MsWeZJONOmNZs15CZY9XV
qxbntJfvDsr9tHIwlXrZ8yUEX2oPBcoc0gTZvekpDoM/fSYhyK4vm052HSSSYUEnBLkauMpEJ4X3
Y68pDleDl633fIT9LUx+4N5OLku3PsML7dmv484mirt3ksQsmK+yBeZihg+LlZ/8mnYDM45B8xsh
TqpADxmBAOlM5hWWqCp/OSAiwzvlAX/Haz9A9pjZEJhyCxMJr467ahy4eXAb9na+Ao0CO+b1xxqk
n/2aduJyWwYG1A7WEwHEnRrhDis2vzFxpTj9KlFTudZI0K6wdtwaGKmDXe83TTInLqNw6rY1xvw2
Yf81GfQjqYnXvs9c/uSyh1m1A0F4vTnb83l4MkfldU8BdfTlNIGbmwTKFLc3PDv3fyWANt7FE+h0
ft/SicqoUnAmi5H/BT0uugypfLsvK/XbHVxJDmrRYzIYnPjr+D2HKSVRvWfLTlimRHOYb2H97mBc
W4BKCIzdROOz36A4kckBc4KZAiYKZ/p+NMcDvBTvvZp2FTkAzkixpJgoBxUXGAG95x33uiszV5Bz
jDuD1hl6DRhQ/ty2Du6qfjk9gHdfzkHwx4H9NVhgUzHPl/VQx323DMbrzslc8U0NyhBsV/G8AX/K
x2gOrnNff/Qbbvqy4y1vIBWUUGvQG1WItPc78yuvY67ypgqNSMFYQ68bwHo40m9N77dVusob7MFj
fGyYJDVjBdLsD1XotwS6Sn4UBtQjXNTnK7yavg48ms/wJKs9u+0EJYdJ1DqPCPejCU9T0j/CzfWV
89ptov3zzgAE88vviHRhj2IvvAMfkjPybYDE9Fs/AR1XrHDWY0AuqfDdHpJkeeVvue1lv/lB93VW
2WNMkavorsCvVg2Qg3X9uNULB1c0ltC3mH56QrFFBesNBhtLr9lKnb8ylkMc7e2Cc8y0ii+EHfBk
OTop/OLM1UXhBaEC+AwfP+PknazjN1M0+fXcVUU1Nzo8qfh8HadsOEHK+K2ns/Jbjpmz+lSkX+MD
ZjPXFITxfuzfJunu9Q4CZvvLeYXtTwPyhH4rtZxDlcJ4NRn99CK4+L9sPF1bDeImxnvV7c/RJM8r
HNVfOd7d2vjN/HQlUXXTAOnZEFAyQ5D9RrY8wWKMfYZvkt9GxZyDAapahphv6Yzj+pjkZJ3+FEa8
ljr6l3BmzoEdSZJ23yPk/4cUhkkHnFh+zO0Uw1C5AkzvVHcyeFdNk+eqx5yFqa2WRUwGUqlEqM/R
Hr9J9eqV6mUummnV41xzYNCuB59RWgS7lBzcVr/6IuYqpaZ2gfsxZuV1tCz52YShhq4JKMZXJtHt
CPmbSeQimiLQDZcUyfvrTvX+HFab+JosQ+MXtq5cKuklW1Lg666HZVMZR4HIp0HYd35rpRO5WzBv
/WHwggl63IhXNQ4bsVjZV/abfxsZJ3SPDiVpK8HtqTEbirvoO1gS+i05rlqKI5lhWYT0I564xQgC
tTSwHG6OV3b4+F9WBlcyBXxcLcaWT1er16hDy93+Fj6LSwv3G2Pgapvq6SMSzfJpaaLweRQrbBQY
GdLvGYCJDw2shcRl7Fb+AJB78JyBvrvlFOeG9+3aTV/hdLUscGQMt+8rfGXmCzZ6VT2CNWweTCDR
loEp8E1nDoah36d2VotRqpnATWy8Hol8WOQMawvul2JyxUwwKjTE9oaXOBf+aDgA9FPwt1evXdxO
z6dx4R2aJvEbCNaXw2+rJc5uCHbVatoF7dZbf8rAYV+BcPbrshNTpopapnAhLAGNzd7fdqsPuF4N
3/xad2IKVn87r+GFWC5SnLcd+Mv2u1/Ltyj+JQsZ1d3Sm3rGUIdDvlUP2eBX985cBVMl7MxZNYHL
rO6CsD+lIET69dmZ1HEDwxywnXlJk/luVxm8mqXnDHG2O5CTKSzv0XTExSVRByxqZ7/tzmWONXML
F2SKyQdXwPpU13hGzo7B3nmNiatgortq6ziWvOzqIzrDPO6dGcEQ92v8dtL/ZZKISh8wRkbjJIDV
Nr0wPvp9SheNVDd9ojYUkJXpmJwpHKqt+OjXZycg6bHEcF4e8SU7cQLzAi53Xo+xzBUuCQGLVthu
sDIltAeNXolTBAKx54g4AUnWKujTQaQQGYfqDO+vJj8aME/9RsU5mkIsDso8v9nWUto+pJTCsfGQ
7Ssb6K2PvzkUuUikDbRY1qczg29p0r2Jp776KOXmO8Wd2OQyiInaGC0zeyNeRxcpYs/ocW6PYunt
dhhDyyg0Z3hytvBZ8RpwV8DU3pxq4Y3CyhXOeFP1XR6eJ9DYCUpSaZgtVT1aXvl8rkn0JKI5u/h1
29kpgfvqu6UitBTW/FEd2xtl/d6QWewE5p4cAiZXlJahhIvAKqsB7iPM89j/n6PdL0tVPbKW0MPS
cqDJh30V7+BD+OQ3Jk5kRhlKRGB2Q0ucTcolqq8L8TvXuhIma8ScQSZBsXjDDDxSWhdV3/jJ85hL
DlviVERQutAS60pzSYNwPa/T0HhJfpnLDoOVNBw4BoSO4SiTTOmVrn7KLjhHvdx2rIVokcIpoJwt
DJYCfmqJ30LlCphqIkV0tDst4c4+3GVCh3ew4/ITKjNXwzSnAa86+DZhobo550wwqwhxyvLbIFwN
U4DkqYrhwFeibulx0uLzdBC/3cFVMK2kIY0aEPVKZ+JPXK9g8W6VCJTfquJqDPYGtklmO7YSjs5F
o+LT2g9+BzdXYHBUAZj/1baVDI65ud35R9QW+q3hLk9kPJabhYHeyo3Ozd3c1fKyVunkly1y+VDd
aiVoohG+5zw39wluisWyRp4T3VmzjiZjbdgEtGwBtRLVuJ7IyDwXlsg5TGS9gfYiRuMTXGvzCHK3
E1ywmec8j19GP5ew7I6ijJa2FsC4EPiWQJfS1sKvXIa5oChUo6Z4F1wITNvnszlu9s7c78Ds6ruQ
Xs9kOPVhqarqFEVVmdjYc6Lzl8OyQ3luUXgSli3A9hKeXk3M/U5BrrprBhyvH1UdljKQH+a4/yiH
wEtdxFxx1zA2fTc35ijjIf4E/AfYc531myiutIslsAVJj2wvgeuG+3TLP9t0e++157vSrm5YzCGH
5igrFIzGSAC15qPqBj/IAAud8BzhcR4nIsWqpdkbNg53iod+txRXuYR6SA5MmdhKHaa5Xvu7sam8
lnHqYooYt5HCxmnLcUZSDC+PXb7s5IvPiFNXuTQxPBeFLbclCqKhAqJvJu1XOk9d5VIVw2PuUIEu
kdQ+p6opu5R4LeKQJL2MSg0bLNWaxpSt2nNC4jygXsla6oqWJkDnthQ2GqVg253IqoupfviNtDP5
BNnnZtJEY4ZY+8RoSgv4h/uV96Ca/+WIwENu2JIm1KWJZHpuQCu4S6wfSQAWgU7jGvsOLJt02Vt6
Hmj0BtY+XmcgerNd/jXXwQSBOfdUm3JO9FulpzOUaF6LIHVVSyaRNaFyMqUcVJ/DMqIM+uyn18d0
NUvSbrLfQYYvG5qWdgnO9cK81kDq4oMybjKQpTEDN1jF5f24j5cmXAO/8XZlS3QTMB4OIw3hWWLu
As5pXsOM/uw3LE5cDlIAERxuumzH4OkQ9tJ27C+/punLiZKCerDRUOgyCrqyisf38JD85Ne0E5k7
rHq6lq66BGrqXRXzT/Hop8eHf/jLXgPlaTSuELqcu/6+t3uRekJPqCtZUgKmVTZAr/sYLqhjGj/U
ffq334g4URn1okIl2KzLmH2pQ3sXja3XoYdmziVzXPuVZoyjZZTEH4O+l/Q1zM9tkv0zHQZTnJdj
HY89gSeHhQXZNO/8Lh2WtL0z1RJ/rfEozPIULmR+eSbqKpi21YbhxDUW86R9iIHNhF+g1/mKugom
oQlvQD1YSw4bvQo1BeHymu/1bUL/boSc8KyOZN7jiazlLmz1rMK5fayG1I/Ygv3r5fgzJlNsQsFa
JkMT5mAHpw/JNu1+W74rYkobI7SgLVbc8QZQ4Oeubv1WXFfElIQkswk43qVd2X3C1SPIjRevQHJV
TBPeKUFjD1R5KJ6nS1XMXep16aEu6fDo8AiW2GYt2bfM3CX/Z7v1X/oVUVe/lDIYrM09XOojE8DV
S5Sbrp69BsNV9fBUYPVDeqPUQQpaiyjA+HlNZfIvU9uV9cAyzYRNj9Fo07V6sIiiImBC+e2arq5n
2NhsYVOkykXQZxjWD/nIlfYLeFfZA1MrGUIpv5Z1AH2WXtrnGZanXvdXlHW/DEroDBIO9JYqMz5c
RJoWYqNeqUjqCnuaJhUtbIXX8oj6DyJezrTf/JIF1NX0BBu8pmGYvJaDiX9GIvo26cgvXwg55csh
YWu2ZLAaVmU8/aBbd+5463f8cdU7tNcyrlYMdjUdJ8gZLmCb+O2brnrH7ns8L7cJXQ/KFkx3yx3N
VvXK4pr+fmNw1Ts8GCOdgsqArVMkVwvF8p9yHig8tbtWkrs1UHWUJxL4Y78574oWrdqsmEGxLYcA
TsDLtIRn1vvhvakrFgrhWQ4d+qzKpg6PfM60PMGBykuHQV2t0LBKEmSmVyWcx+EfzcR8Tsdh9Luz
uFylLli3gS2Ym3BTCh/7KMURYPEkB1OXrNSg2ryJ1bKUPII9XzMMX2BK78cno65aiI4xaO2xXMqJ
p/B0fd/W7IPXvuHqhOpNrgTFPksJG83c8uR710x+6Q/qrAVr027LKND0MqH+CStxzqx+rVDxX/Yk
VyRr+2hqj5ksZRQBhNOHj6ua/DYkVw2UZElmjZ6WMtvh4ZlW+Tj4vYhTVw1kYTIMC9thKdupuhzz
jzis/NYwVw8Ubhl42CGgklGcnEEOOGWr5z3LRRqxo42bACymcunGXPMtz+bR75zlIo3go9yhPOmQ
5TDV9ZfMbu27I6zjv7zmNrnNnV8eUPnUZBWMsWRZA8ZC+yofNs8jkasIyta9GTWc3kubNeu527U4
wZV985yBTuRMegoAhEXrMhL33aQLyKi9HoDgRfpyTMDwq2te9wP2ung9wy1pLBoNya3fiDs30PlW
b5YcY11GUAPhKPc+m/0e9KirCmrtQNsq3ASkKhGUtdXY20+DOgY/JjF10UZYTqpKNWjfrDY6y6P7
poPeM4PoaoNIkyVg4Qe0MIpf1z3JU5ADvYbcBRs17XAshrRpMQX6bOMN9gY94EZ+jTsn3B0wEh3M
hBUEhtQHlEcs8otNl2oUri2Rsm1NIWGxfMma+rhf98z4HRaT5OUshzhySWtam6IL2GPQNHfczH5J
bFcYNGUqoiuS2AUsH20eLvxNXLV+D4XUddTqrVUxpJ2maJf94wI7Ejiec89zv8s24sGArIS6DYqu
YSGXZiXo3p49d8VBCWyviN24LngNMmsWW3ZC//2SCK4+aKgaE/Rbisar6gMYNp8r63cmdD21lmEe
1T4mpgj6+RSJ5pya1C8wXXFQ1Mg9aGyscStszibOoA/60ysqXWGQXqLBELabIqTiax8MF9stnuPh
bJnYJPelmawpqNweZtNe+OGHAaSuMmjGM17cNNIURgzVhddBlBsyxX4XZlcZBH+RSOCJwxTLlp5l
KJ6rQz77DbezZZqhQ15FalOsa/QmrmtQfOPI73kdpZ4vVyocj00PO3lMQCrfcp5OyDYvfkuVKw1K
x7CdZNOZwqrjhB+6T1LjN09cXZBawo62HT7mMYRBnsbTXUAPz1TqP2RBRlSzDHtTTArPHHt3sDsQ
5b97fU1XGASbB0M16pGLaZP3x8ByDJLfruPKX8JsnZAnR9Mp7U69ak9z7WdhQl2wUbVEu0w7NL1t
x4WbG2SDe35KZ69ctAxBGEfkwNF1zadRPGfhIvwOEJFzkpUoi6LLNppiFOGJJvpuZJ5nKlfzImhY
mwj/FdxWP/F4dWok++E3R5ygbAkXx7gicJKDXKZwMnmGbLvfkLhMo3HY1SJEY4phEh/i7q8pSL1k
+dQVvchx4rGaMNhJuGFPoPe1XP0O9q7oJQQXdhIWg90qAG/65h51PX6XHVfzMhHQwCI8JcOPfcwZ
rDUY+Bpe39GVvCwRIqUbhCnq9jh3abnOk9/m7qpd+thMsQkCXWwNrMV1k8Ox2O9Zw1UWhnLZZThi
9atv1rVthmrnw9PDhLraQl4L1kU1+s358ld/0A+m34XnaDv7ZNqHAXTyaLtJHnWUncLj8GzZicc+
ag4W4qJQ6HnP9+rHnH32mSDElf+sdcPoumGCQE9zhpI7t7302gzgSfRyYw9n1ixqzHQhN8oAA4Eg
b+1U4Nn6Ldn8S2qjyTpW69txW0WRPkOc8pmYfvMabuIqgG4X7NQu6LpK9vt52+/t5IeiI64EKErj
eEthgFbghVfm0w0dw2u/oCQuuUi1aYXkRqKLhXT8pIdDvt+4Va+cpv6z1/7zhZe4MiC+HrguTaEq
QiRNwyLcmyV428xcVycamb760ItIZHiFXGxzD2bDAuMbas1yv/BtEvd9OLQkD3e+dW+bY5O2hTNm
T/xSi8Rlz9Ae+5WxvSrmqAJzLop+wpfM67JOXPiM6QJaDXAhLI55+EpoLZAp9rOZIq6Kw0wJadK4
U0Wm2qLtszaPpJ8sjLgyjuMYZJdBB15sZo5zKc2eg2qZ+YVJ5qx3U1i32xG1txHvuhzOObcC2cOP
/kFcMYc2clKrxJhrxGJeR9V0WjP602vdc+UcWlQGpGp0vaLNl3C1ZbIErzx3EaxAv4kSV71h4vZo
DKnQ77g+ky0peOpX8UVc9cY6rINlClMljiZygrlPdDrgdug1JK4OrzKU4QCyqSLqkwcqtjPIcF6H
BeLq8DITZovgCk1zG+eWBmUHVIPnTuDsje1QU9MGVhVdqO82gR8AsdkPM0dcKR6rE90M1aKKehyH
MzX7cGf5knidV4mrxquqNBygmbtdIlOJq8dAbI2a8rXyutkQV48nxNB0UTii9/iyZStk88hXy/zu
NsQFiWlua5juIoikeQYH7U2nhVcyg7gopNDOPW0xRYpqnb5OW/0O3+CVpZz+S3je/v2Xg4OxLK6z
rEdWipPxAXSh8ap5soeoK1XpN69QcuVEEQrhwjWkWNLHNMvtqP6uzOyXkib/EBS1MH7t5xjznYr7
WH3dxswvklw9EXb3AAWkaDnke30SSXgKYXHit1m4iqJ6naN5PNB4k8o3lezx9CK9Xs2JqypiWzdN
FFXTBSNzcB5Y90dQV36JB+LqigZG4iW0iSr6m4YAdd/fhrbzPMW6wqI1scfSzkQVu2jfkGU4LWvv
F0KuqqiSYMukSYQ5WLctEqVNdQLKzc+EkLiyomZJpmOKMCrZvBZjk5xxp/d6oCOuqIhNgRgCiIoK
3vb3FRtP2cC89EqwHH8Z++G0tWwHtg0OYQHqKEzetH5vC8TVFNFNZT3gHJgmW5RDsZExr1w3cQVF
MVtktwRo2MAC6k1Q8zZXgvnhjYgrKhJcZ2ESa1Wk1WDr8zrLsc7nZkbdnddS6EqLYtA9M3AJb19z
Ps1UPyeJXw0v+YeuiM5ybyUOLP02xOe42QqreeO3XLkyH7mkMzyYcWQZenJvV543PPSb4K7IJ4h6
lDj1aDrp0ytSKOdm9vOqJK7CpwJc5DCJwQQPePOmqwaMeY+nUa9v6Sp8brJt4D3DsSBJHV2bQDeX
IVszv+B0JT7HQPgSSYnW26YN86lX03Dahlr68SmIq/ShwT4K2s9jUY1Dn0vcJ+a99tvxXanPsMaL
rDqpCr0cObRbD13bPPuNunPLaoTiSkaDLOCCqS+2occpCOEc4Ne6c3rekR9cl55vRcuRAKfTOyZW
v23ZlREdSUCXbj62wmxBewaZarnbptDz2O8qiaD1VQ1b9q2Y+uxTjbRvPtLNb+90tURVB2ODKJZ7
AUc/BQiUie8V7/wILMSVEy0xWfDiWm3FkO7rkEPTkQwnLnf7w+uTupqiZpyAZdzwSQN0WVtxx+Rr
GpHfSzmJKyiauki3m8EnxcOr+cnxecldPdrl70mSHmQtAMXFp+BIB3Xn97ckL3fsYwvnPeXhVrD1
KVABQE++XyF2Wh6HmkDKuRW00/mq+3ylfv4ExJUYBTsBnTzDKDVW/SHS6D7yNMghLngo3Y9gWNto
K3DFAPBwOvq8XTyTIq7CqCYV6O9q2YqKtN0zckeBzvclTl7LMEThf262v0mOuCIjMUgU9nd8LkbU
+ZKP8ChuroaZgD42K+ryn4A2i+aPqu5amPLuR6emPzdmkx3o0WruzZC3ePUaZY5M4nRcYVsDpM52
1M3yIRoYlQ/R0uv2uhi5r2/VXrf8rgtR7luuQHkt57GPqS73ldnsDYGhQ3Q3Vkk9nA2tQXnIK8rr
LySgcXbqDywB576S03JWlMFnM+FBb4u1RTLqHYl1QC/dGpL6nm3QTb2zc0ZOB9237Q4vlVczxOQT
DlH6LxJO6xv6aX4/3jVPSDc1qs4uCmrnvzV+bT9RuIawAgw80I2SLMx+BniPBBIHy0aN+v42rS/J
PpHpQyRi8/PYgFMDanWQCfxRYB9RTltCh+/ReODViwb9MBWNSMXxScxNv13WjAX7JUXZ6VKihKnP
HgLFjXxDBzom34BF33WRwGqhPWVsFc+q3ml9qigkiScdTXNfDrWtl7cDCJv7Rwbr0fbcTSjwO3U1
H9kJzgS0uqzRUanrzZa8OYdjt5M/8MLc2pxXccD/2jHoS0ljpeGN2fNEfG7FVoVlYGmWnjfWrMMl
Y0Ncn3iC94E7lm7BH5YeDbkDimDPToToiv2xt+34ZGMhpru60SN5P4GugN6s43jDkU1ZeJK16rN8
W8XYXUIQb5I/uiZe+pMEVx7vU4cB0bQZB5TfpJ2F4N8SXQcnPqbTej42qNBPoV0jkNZlxYBsisg0
3WccArtcEn58sgpyrVwk2RycbNjVJD92nXYXAKdDfjcoXYtTti36s+77CAzMJrT6PqEsSH8cIFgl
RVLNUX2fRPBAz/WcwPgnAL5JnyoZ2GsaVing3ZDM1KdDzvGf+BkFwG7amysu+jPLwUqc1RctMtXl
SOumvGipCg1ARDEy6RtBFOXrmDD9TnOyV02u4tocuRimZD/TrQrGi+6yvT2pGhxhuOAcR3Waxgl1
0zZJM3W3zDFks6QPq/YUZ01XX/pKke0cQUz/pxX1ZvIgnCb4coxCV+cs7Lj5KDVJPyNxUDXn2VK+
5ENlK3uv8M99obNkPfK2lyT7A08HTOXAItvpvhoy/L9stpQ2ecBkDwP7DoCf7bxo3exfop030PGB
fS+mH2nLF34O20Enjz2wkT/io93C+yALtr8XWKh82+su/hhlY8eQs2iD5amquyMEYIbZ44E2Fozi
kyDLHN2tVczIOzvsNLzoeujHctdVPN03Nu1krqg2f0ij+/GC2Er0aaL/Q92XLTeOa1v+yo16Z10Q
AEkw4p7zwEHUYMnylHbmC8I5cQAncAb/qb+if6yXXNXdVQrn8e3z1hEVUel0SpRIYGPvtddeq2u/
zzkH8ichoT1uYSRkFYllpvTZdzHC3Y6Ea8g9dpX3NDuNtVcT/ibIoeriPQ+tqMo2hq5k2ah47ide
3uWuLOuf6ObZbgxZGSpGcIklc/fLwKCqHNRT6mR1qNAWalngEpabEF/WdKcWggNToi1OxU07t5c1
YHkpwlLapnhcqAvlA8bYcvtBjVZew720l7YOWp0CRXOLqn2qbULy70KzKv3ew4VCR6STSLHzvHSr
Qw757mVXu/Za3q5d4X4qF2WxUJFpdjZdk439CdHUWkKej427QefUowHkF1X1hPER5j+ljS33okVf
HyPRsk/3rbu4P8uRVmDvcq+ej3VdI12g1dQ/Q+J1hP1aNhY/h3Iazk22SC+oWuwoK+xXqqqHYlwt
GdkrcowACm0zi3LkSzohLdYEsdxMnBZfpiRR1qjTuECqZoVaeCmLPUyZpVEvcqsJMq93rLiwrPnV
rUWtd41aI7YidgQz+p2X23tP/QlnjUACmUkeZNJAire7XdM+bvP+Tlmdv8YICR4+YaokonMtJCeb
oZTE3lmAXRs7Yphw+aSNA7zMdnv/tbOZdxCsmY9uZxXN3vfyiiUOPC7ohmMTDEccgPvKtKGGFOS4
5Ed/dnNMlRR8PQq31jeAtXC6M/BGaGi8WhabRnlzFhgOxDjABvW/QLHTnPyMl14IGeTPtND+d8fX
6Vfakra+a718xUrI7cwOXZKLaNG2woEIsUxIrxkJzUIKOyxV5l/5JDYTV+O+romOAaBnEXRs6rgZ
ZJIvy5aToomcDK2j3mNJx2wS+La5ldXSBUyuVeBDHC7IIPGEdVncIY0YgxKTuOG4WHOwQpNA+d4a
Sc8dA9l4zU1B6XGxVeR43YucrWlDSZFHIwyRItiV36xeZwDlKWFFA+zdIllNfpg11uQHNnT0kiWF
/hWic+kdfVE+jqYbEc+Xr56UwwZ65TxyJzU/elPaRLqAvDWUBTod+jABHLFsRYrw4yzLHop2NIAJ
06PiqCAsRHgcbfWTERbiYar9gOPhhuBQ2AG3zdE2MrGL5ehPHYkhe7/ASLXKwsFTeWh6cird8TNu
oxtrKDduAWR9zbhcY8bmCLRWGVWm+Ak/kjy2RnSUBRzPkAAs5SZbssRUUoepT4aQtCOOldE+k0rc
jsbbsxZcwdwBxQfDwnXgpWNSce3ftLw8ptkyR65r7sq6a9UmX6zPHNZVgUrVYZjWo53KJpB2/9TM
Sux7V3RxOrs/VT6dpEK7OKxxD52yGbATmiXURNyg5FwvJwAkzJepQQiqrcHOAyo7ZFvMYf0mY64K
xJJNIS0zK+Stvk896W3pIKEf3pA7jiESqCuVIctoG6ixC4qW4DVejSmECbzfuHS42gGscNPAnjFj
ogA6B11dOmcY13s4adIIX0jW0QpzzyxovbU/U2m7P2c3HdLIn3L6mDdsNJGeSjQdbVqo4sZ2bAfY
wTTa5gS3IS+aSS2zRIoyUyG+n01Dx6pSe+MBmVr2pGH20SVW1gRcYhY1WLpGfGuMU0dtwSyxE2Xq
PrdV5SwBM8PyAsNIl2z8TqfPc1nOPXI+zIXufcrFgpXZQcNYtvn65HN0QmMBYdCwMjV9hj1M0wVd
kXfPXqvlz06i83OoqhF3Z1TYU9hO2oPzdF6sOEAAlJ1caynNfVf7st57kgi66agkYFxX1sDj1u4q
HomylmA71XN66p20H5OScfWlWgd1YaxnvAYROcOyom1vZvSXjD9GcijxWTnGZco75uf2t96Dy9xT
1pByDGgLsBUY6axfSFnpEUmVyMttnrb1p2YwvP3cDN78c3DBWgo6l4HJ3yEjRu9qrm0eQUCbivOU
VU0T07GETp2qTam2HhyaHojNUxW3TYYFqUeBcU6ZD/BSzUavux3mWa5ITbpBwYdqGetzq1tZhNVY
MxuBpSBDAITV6Td+X6920ClpdIihZ/tWQxZfPWjITfS3XU+I3rRk7LNNYafIDX2GqeNwXiimgfEt
6mEztayIeEPIFkkz9U2EUvAGMm89+M+2vYesR+8doGZOkY8569rFJeLMM6FsXb47JgXds5m0NSRd
Cw3rCHPBhbxTsCllO80ET3ErCpcF02RnWUg8WiGuuHIJZjzPcutAkxpaxYvC8J0ji6K9s+qlLm5t
263zyEHKawdDAwWkM+oW2IXzfuUiRm59htZijqkmInCUrpMxazR6mXsoFu5ke2HLAfwa1xsz0AB7
kQZTseqHZRTdK9cQxUtK8Oit0C3gnx5ylc0/G0tkNMgwG/xUGwsynLV2S7mF3j2yEnfBEEU0Dcjd
A6sR3WEoGitWOMhf+cicx15bau96PgqKol72CIV2dnLYwKdAqWnhez+TBUcJMEE+m6/rTzU5/SdU
dcILyrZLWdhRsqWpzGJLzdUQTZbQPGHcWpawmbi93A12MZiQNeUUIdaJl3VUKVS1YU9cY4+19YtF
PLHEVYlc4EYj8q63CulqMMJ9cZO6dUO+kqFna4hip6iTwTKqiVfflvfgd/h5vFrWZO+9hXP/INvR
PMKCMvsJnsckw143dZ5opFsF+kmztqOVlzfDVM30tlSXxKgeUzjuQCux+e7TgrtnT/I1bk3deyG6
f9sFkp5L0MN8swlSix+dbvVRIcI4poaVSWp6AG2c8Wh0uSRhliuFfAzG2nc6b6171U0ZTqJBeXdi
9rLxdnX6tjvPtqm+1nO9UMwVN5kVmIzieOp71kFxt13pyamz6Zz3qoUR/Jy/ZIVZ9Etqu80UshRj
ZswXlhVhA0ApQJb9JcIb3fmI9mLowmWduzyZ1Ur3kxjyAkJtK1/CvkEtTKDdVL4gqSvdoOa0gKs6
PsjD6vvFDyfL5jvA5ewp95y5ibN1yHY9nHCRJA2uKbEhXYvsczB/omKxpzj1hmyboVMXZMtKiw2p
xyU9qKlf5CnviHzSk3ML02weNBTDuzQbstiDGT0L5xwUvthlS64OfctmiISVbICknDSYcpGtn8XD
wmVxGgu2WgmZFLmhopuf05lZx9ry+BAxt2wAIWAkyduuHeqK2NaMdce0p9nXpagzFRBksnPcOfYo
Dq5deVvjqxJsKjppcC5sN2vj1tHWJ6NsHgBE8MJaOGUyskpfaDbf2omc+NjC88IS7oqcovSsqPZs
JhOZ6r4IJrn6d/5crq+N08i9PcvppDJUgoG/VHZxFDjDzVfY0JopXg3OwGSop3a72Gv6pa1H08R6
9mqcNtnSTps6tUl7C0wORflEkR7ChlR+Rw1dPqh+ANM2X92tFtP00CFY7qhhqXsgy5CrM2D86ocU
la/DNjNDRPVS7ZmTIr9RXXcafAldR4gBI4y1PmcvGrwtHlAIBK6xXtbmNLTFIOPUmb1bG/aqwzaV
A8rSyhDnG3b2BawhnrHuO72UIwpav72py6XdOnTkLz34mBXyK3+a48puOqwqHIpFoPrc37mQUeWB
KbzGChdfT/QglSP9SHv15Ugo8wc7b05q4ixSat0Xq9FB4bTkHnaM601LYN55pEwsjyvOCh2XcsaI
eQchhFjbjefu2nFZ6L6Wo/eY9bAtw03PKhXCWcf+grvG2T5nql4JqP2a1j2iTm+WKJ31dHa5hzia
21Z/l2UihfVwVvmHppx/gPTprq895tt/1HSCmi9APBWozJhwsSAEm8zSGBIYgunD2hsOZF1ih5d2
HldVthxTWmyXtDqbquczwAnq7XD4g3IGMTxSO6GFeajvRgp7O5m1f8htOqoQE0cw3LBLu9c7Xgno
youer/fWWo92MJacvoI7rz5PdGR8SyqcSeHEnEVvCoNBKFXCH0EaOh/7ceqQfqnGSkYHeEc4d/Oa
7Qm0pceD6dGUDXlHaXtjKSJw8+eMPKqUTP3Jd7jvbShYoPoBNOmmD6vZVOPjkDf5TzQZhibCETwB
hmnSFu+yYnoHaoejU9xYC+4/ZYt7dpqqKTeNXmH8y8fOOFsHDFIaSB+q5cGc2/y2ELRxwgmB/Uga
Ob9meVl5iadaENAQhQqobEOb0I6KNG/aDXSL+s88W9Dlhekdos0AnQ0VNtzGyQd/N+zldsyou229
elK73GCP7zCL0j54yredQ9vlJRY1b/JoqnldBBUOtCxAKt/6e8NG2gTo84xIcEk1Zs/iYksb4cyA
BYpjYD+24arifdR1lV9uPFb3+alJG4mqh05uG49DNn0dIMdFQnui6DNOmRhFaOtcPEAMrZChtlwn
vyEMiMYjigDf7NjIjP1IUxgYf/cysPRPs1DDuHdAxqGJntKyO4uqatmPNa1VlkDgT/6chtHODzaq
9RU7V3XOrZ0DIIiyLs+tc0pXSIQEdoZGBHZ6LzocojbGe6PRVCinlwz2Cp9gZuRBCWagzokB3aRV
YCHq8DN1arIndeFN0ezpigUjwc04FBiOYUlBfa02vMId/DRXqqfxki6GR5MHb45QzUNVv4yDQXRD
i0svt+0CkDIYHVaXgRSKpCHU0wcZQfF0eqhYDmu7RtYuKDsz6ukAp0j27I5F321GaQE6GIexRbbr
9nZ7UvB9o5GcPS9/WGpitSHmK8kctt26DGdvLHRc1SPqRtQgldpIkdv+T8BIzhzXXulotK2QaQc9
AKn2HvTWqYVkJF6wKwVxqQrSZsymjfQAZL5oO824HQC/wHQHdhmzbnVjIdJWfSYgomPVfm4Cj1f9
dKOQZWVL4E6UyteU+X4W+ISrLhhgHPWaKfwZKVLhzEFVrfge0NXvXoF6uzCtRzN0CNOiwxOqam/t
tjMuUEbNQjC1VyCZdl9JAyOYbdk6vXPvz9UsYzfFIg+o8ZozKcmgvonOgupTWxZpERWGZB4oBRQz
H31U8XrhX3pntfxvbGpaIA+THosY1F8L9VOlBh56TU/8YEEubv49Gtz1cPDAMlXksmm3PQw1t7Xf
iVuAZfzfbMdcDwh3dms3pOrarRjIEpW1aoK1zv60xvjPv2ka9f/8L/z8DRJfXZ5mw9WP/3xsKvz3
X5fX/J9/8/dX/DP50Zxeqx/99T/622vwvn9eN3odXv/2Q1wP+WDuxh+duf/Rj+Xw9v7pj+byL/+7
v/yPH2/v8mjaH//47Vsz1sPl3RAS69/+/NXu+z9+AxJ9mSn6z79e4c9fX77CP37b9eVr/x8Pbfc6
lOadV/547Yd//IbK5Xew1AQhQPVsz78wqOYff/zG/h1hlALHtEFWty+Nsrrphuzyot9BdSF4EbEF
0KQL16BvEBD/8Zv7O4MZOd6HceJznN/st//9Cc9/tJj+eCy4J3/+/B/1WJ2bvB56vPGlwf1eJwoX
+CsPsMsgUWj46IH5u++d+hug4aiiEjCpnVhdA0wDoN18O6b+B+y6iw7aexe8Ih9VmEsqaU+X3UoY
MAs/oSPRgODyT7lpPyA3vsk1v3eRq34pSe05K1Fe7NR4P6884vUQzRi/gM5BPC1fJZAUACeHjq3I
J7pwGFBhyo+Y7G9Dbe9d/aqnWroVfPu4smCcMydNpdBAs8IGjAi7ryCAciYcVj0wTRhUFlpLdVN/
pOr9NvP23pWvSBJozqGs1lD/sgRPRJMMXb5zoJKQpuYwkuk8a+/gKTfqLB3C3+sDctMvF9EVe0Jx
nWo4nTQ7s8T+7Xgqb4dnVP3ASgBpf3CRy7zMO1/terDcQq4y9Gsjd7DOi1ruRyBRJ6a7Tf0lGhs/
ygB2/mUXv7cnLqvkvUtdPsJfuLG5mYkP9dFlN7siWY0f5AIdBkkDJ83PpcMCIdfkppoOY/0IGDCq
QOn44NKXB/Xepa/medzVWtAVmYcdUuFkIudh9hKnSzFuR1DM4LTqcUf5QQtIC7kfGUwgAr170ctW
/cv3Ff5iNcRbh52iJLgYE2BuMLEmnvjYMnxBrYaR3nz+SFj4V6uUXsWcySFG6EGIXfvSPuQ/0BCd
lxD1tHzujrDOWD9cl7+6m1exRsmuEEwxvfMtL2jYY2XXwC/9t+WzIqIBf0Fzf2MX7Il8GODstxP1
vYd4FX2cWVpmll2zGzauF+af7Jf62GTH7CHXYpOd6x2FG5sXqDWcoumbdPdZUJ7qI/hqyyGXwTdZ
HGwU8UAfbtTJGcP+U3F2rNfpxgrQhA1Eyo76tTk19+UYo+aLdeI4Ryv2wx4tqlNzVxS74Sha+7nU
Zbg8W/EUfBOBpgAdUBFtB7bveejDajH/PNxP97042rEdNjdiCL2k3xWx2To72Mya3bJZIh4yuTFJ
t2/igWwAbu7qbVdvZP8tO3anfptX+2Hbnfx7F+8IXlmwPFb31ma81Wftwf7wjsuvxTO7SROBzt02
PTRbzADb8Ypm1Xf0AjOIZ0TTV84RME7WfgZ/JumSOvGKAybPPuDs/XLNXcVke66gdmMZuuM+QcLs
RzPPt8ipIUY1FWevEZEtWQQlvEDgzzkxH4Stt6Hv9xbDVUi22Ky1WgjdjZftS2jg2X7UOSjn6JcM
hrHNBWfrvuTouEuElWloz1VOEyOdYPhwh7/Ry9/7FNcR2l0QPOkkd4IfCGuAnmMwDrJWs1/s+1Wu
AJUD8Aaey5kcJGgVceOkMO5Fod33kQMgKehbm8SXMnSZZrTZAZn2Ec0JCRYzo05O4QKmc32P7lWX
+ioYUzrtZ2Hnm4rnsc67CGfiGGla3loWkIDZgjkbHeybah7RfAPu6vRTEXQiLMr02TM5Fpt5KlJ7
B+3qbOMwm4XTaD7ndXYLe62wGErwKFJ+XmznaGongtyg3rDKC4ReIzjlQoexOmUT2AVFFVV59tBk
GACxewdFXbUl6HRvTMFHjP07p7qht349h0P7NRVf7I/cQH+VhlwLLwDZ9JG/t3In822hX3w//Sos
Ei35ePYwiJat8eC290YcxYqmD5444vAHh9gvYvq1MMMIWb7JUbXc2VJ/zZgdwTotyhlSAOlFeeod
GizFoWMfTHv98qteHVy8EyCVk0rudJ3gqznSDeCM8nZqBk1zn00m6PN7aKEgvKdbz/M++J6/yj2u
dRxWttBqSS25c3lzrkFiq1sRlEDts1ZEftEe+HqYnLu6uf/giP5FdnCt7sAZOvfM6Yp9vWt9f1/2
3ZMFGPfyUIsmjZV1nLry7Ng4qV16WNO9v/vXV/5FBnSt/WAsKI31rVsAlPYPmlOQQaZD71vIBMyh
xc+XNOhfX+qXd/XqCGvIXAo4SdJdY8g5k2QvnEcOsHtM+ye05ZEZ5UELUgvNyo9Sn0skfidEvWXT
f8lClrXvasZ8ezfJ4WDlayDne4G2FIa3YvCRDjmioTTerURq6+CjKON9FKTp2yToexe/itK8Ny6A
VKR8y3RQsw+vqnYjcDgUDaipNhgWAWvIJ14iRCk13AAbP1Slf1t1mFLtTvW6HNZy3pVafm5Zc8No
2GcKMsd5oFkRWsOWuhvRbxTb637TNAezIhQlqtugC5HZG2uQYQZynaFbeIkFFJmBAAS+oHWCoJXh
ycJzRS9jWLvZ5eAOsxW2gvdsPcztV16eWySJWTJNmDDe1WKbou9ygfS3HoStl7gBwzaw8sRFQmeB
OCEPRr0wepqrg+QvDr8f6aO/PLf858A/VfWDPSWKJZMHvGwLOd6p3xFnQ+ykUgBNE3u5fGj0Fbsl
wcieNW2zdJc6Oyfbwv61ACBWVEEr7TKwWnozCYNCZCqW0KutbcFARuvGRwjZ3jCIQY5yPcGu8+BD
4g7TZ1vX6DilS8jyaaNGfzelUTbp02LQIi/YA0Q7kxGeKGQ9cfHM3CcYjCWwjt6WKc5QbPeh5Yei
dDaZnyeZWL7bmFD2hHnwywy8JgZWYW3fm1488eEElH3HSvcRDt/HmlXfBj87eGDB2By9ZRhpmN6N
ATlFaQUuDLrmtm/Ftum/zZbY+Mhy4KGL5nj9uhIfLdk8u8uFScxqEHP4U1UWyarrMMfsYWD1gPEK
QW5Iph4L7UEZPHDKH1mu0dZsgl5/6eXPPN2C1l76UYnhyqBj8zEbRVw4XUIatNDLGn3rGc2LFEXd
4qNFVUcOiAwzo7vUauOKrmfIRYSin+C4O49BahLH3eu8PIhW3NlZt62HJdYji3ydx20WrlA5sDK6
BanooVzq22KaogJdHM8mO+k3c+AlctGXW3OLmvJxUM9MGcDvNmoCbxRIlYp7Vc3f2roJ0xpkgLWF
JB+U8tv+6ELw1BRFDtrIcjK5+MHp8jC2Rw0s/4JBBQ1m40Ovco+T2VKS7+eU36uFH0fjPsyp9xWs
YcjiQlCR0G1WlhvjODdDoFxz1go0Ju3cTWRGQ0uBz+juZjImDvAKDAJvLdnsHE5D6Ymtm53Rfomh
0XoQgz4Uo4oz+tlqJfbvcpelaFIj3ZbFVAZc5a9A/jZpBkQApB1GXhBZA+Who5WfbTf/6Jz8VZS7
SsRA6esgdgVRe22gV75shZ6i0uriPBORcyk3f1YAvOGYmYwumL0fVc9v0wbvBLhrtRlPliv3ejbt
BFj2MpXHdMAGr6ZNU5ATGx2s5zLk/QBKJjgUDUgSD2AwRikSPuI+aAyGCk+EXqqjtnRBzcFQ5DBC
lXeIp0qHjdwW4I6nNgBZdnGYLULlqYDXj339mRBkO9/zmca+dDazzXFGggIjrOTCu5uQoi1jH4/U
QE3gLp3ObX2vvDFADyX0Hqv5I/GQN8G1927BVVmPcXTouU+p2jEwv2h9kOW+pI81+YwTJnBQdYpl
hOo9muspFBvMufed0EfOiqYt5BruYJZG6hCaykHttjj88sin7AaZ26nSbnwHougHh++bvsZ7H/Q6
l7J5tnJHQbjZsF2GQ9izhoikc1J3LwO/J/6pW1XoYZJM0buO2jeirsAwGW4gjL2pZi/swHwc23NO
j1N2mLHI6KGENzqIs/GYdWGpwnFEC7B8YQOW29dRg35XyqSHx4WCs82CufEejdBU1ZErYY2CLd5P
WbReOEUaVCkrBgUarJAiuEQM3TxWaZz7a1ixPiDsW1n9vJQAjgv2KTrW/aLQ+fUC26DzBKKL6Ag8
Fybcwldr/mKnMOSjN63jgL5p7gawdKkiAe3u1LArsx0tbjktA3dVgM+wCsG9hFPGTfO8tMOmoWIj
QHLETPeFQBiaAnMqeHsY5cL5uYzTygXZ7XM9kKDyHjlO7ws5DkF3hDfav06V3ubV3ntaV+iJ5dUp
Uz0EyYsbUdhJg05pUlL3bIYmSVUf9GrnDA9j8SmdQfhZPuvszqmmMJ1RSrtjvKLVBaH0R7CwN6I8
FGBsgkXXFW9F1n72zIMD+Z9FZ2HadUcmVTwqKK2Bl2t8mRSqu/VVfVNAvAyhL6hcCptQCV7kFGXC
RMwAPgDaOQ8qrFUa62ndcq3CwnXAGKj2oCNuFdVRUeFcdep41U1c5CnMSNIIzd0AbJ8PCuG3wez3
7tMV6gMpCHi59hIk+PKzhFGi0u4Rh/eBgJ3N02ELOtZJ5/4d+uHfWyt/HEmSeeRI8eDAGzixTu8m
V9/Z3Y5jmRfGul3dpgQD6gkMr2da9Tsw4tBMpGg9NqHrq9CpL0X0lKIm+ez23Q3m9A/CaraMQn+l
fB39OvRxlq6pggG5lYiCxBlWo6mtW6vUt+3s7sBuiTLdhRr+pbb5whugfWsXTEsTu8NybD3MUeTt
FloFCYRRYoL/a+LGU+cmJBuj4pO+DB5dKubmQRag8HZo24JQBdeUlahEOWCjggcv5UfB463uee82
87+DeU1K0TRgRbbPtRsJv0Oe3t+NADAFSEhmuF0s/HUpkjZ1It37T5VkAXIuKMUMZ2385GNY8c09
+r2PclVErGaSHBCAtRNQvUDwYgdibnvT2IAzDajumAthZXlTevMj0u8dWx/gz6DEwQGZBw8EZNrh
DubcIP6ulJPQmGdTPq1DgckPwApz9bUa1x1g/T31A9B4kIOK4X4FNX/PdBFQfzs7uw+dW39V4V5L
Znktd7xhhjmxlhzYWPbCgGi1bjTYmM2IpsI91EP6iRJ2aJaDy6xoHcaPene/vPhVfaJWbUMBbEKb
BoCwsWmka3FoWv+14uMh0zSozXRgJo0vj9EvygPmPgKLf2R8/6t68Np6r6xt16Jd6u2KyrsFH/XA
tBPJUZ1lAYy/AVp5wa5m57w2xad/HVjfRzDQAP77Qu6U5RN7geWsjbK2RrNIiPOlrr8gJyVSE7Au
gtL5wK74FzcY/K+/X43kBENCxGfwpNNPLmIzzBE3rfOdZv7BEY9V3kaN40U8686WYw5ehpkK1EH/
+qu+X9mzaxe/Sde2zzCUtcNEVjRXbrKOJ+M6ERyEcBrIhIIT+K+v9AvxKvaWc/ylyqbTakBLQ52o
zS2IZFEhqieC73i5s6AOJN3PXotwsQsclT2L6tzFOYDUtGAfnAO/QGLZtfQXqKfdwNgqdgqnJSgU
6L2z0FbAynE/Ne7xMNgJLUU4I/VQ+FgffPP3mwHsWhWsLCe7m7kRu94HU8V7uexdLT/11EOCsx5s
3Hq3tqKlVWfdfHi/f/Vor2IgiMWcO+jgwuJnbELggH39SRgAA5hnCCwwvF17C3nnCe2HYkz3teB3
S/qCCZsvkFo8p8CjWcejVH7U3PrVrrrUJX95/qVm+YhhO3/XlvRVTmncc+eQEycBkRhJPzl0ljnY
0vlovb3fXwZ88/fraQa5sGZq/R2G1r5CrQ480m6v57d4JVgW09yJmuY5RzH8bz7nqwoLBPDUsQRW
uIOdk3MSUaeN2PwiUxHBmeM8G4DF7Yv2EmKl/16sutZHqrLRgU+cbyFjnw7p6hwKdMtG7OBLWIT6
zYGgWWnj1P3gO/7irl4rJo0OLctOcWuXAvq7BIwG+3RZGU5vc4BQSyA5w/61I8eRf1zzT6LF+Y9z
+4rRcfXjf4fgccy/dU3f/Bz+P2B40Mtx9mt+x/1Yvdb/83+8/pXa8faSP4gd1P/do75gPtJGHzDD
RS/oD2IHJb9Tl9quEIJT6L5x5GJ/Eju4wK+gM+L5tu9TW3jIhv8kdnD2O/zVkaQR6MkwApu1/xdi
B2gk2GH/N/vywEFzqUddeDBRj3D7WnoE065WWWRIokCuztvPdCqrYQEmv1pouVoahd8tFcSu7qo1
z6wFIs6t144R7KFI9Shqi7unzgHr7SsxFQRAJJjabQgD60xGZUcszKeK3vFfF1NiRMYtU1v/L+rO
K8duLOvSU/knwAS9eekHel4TPkLmhQhJEfTeczY9lp5Yf1Tpr5TUZZBoNNCVQkKhG9ecS56z7Vpr
3xq7kkqXTVx3IRzzasXAMZUkSZ+KMp6Ea1NNqpXYSlU2zaXWITU80H+G8jI3jWQwNVMeH02gbedC
1c07ZcqGPcqmQv0AaEZo3bVqtQQQ2FLdGjHeyp0SY6WxgBdtqi/auEsT1ALYIPElBry7iC79j1V8
FjeljG86U9zaQLVKs/aVxNoG+hSbNTpcIklzLVhhQCWrWPflcp7XsDa56/aYW2XsbfrYjs4+QdCF
KdsB6MiFHZZAzaSfgszUFBIfmHwi+EnCfES3HoYluZajZV0rZa0e2yLbZ7/vhuUilksjg5qc04kC
oJl9Hsd9fNj0hYnM4ABXyFZzrfgbFETTqxahV301B2TpKqUpbSTZyTyRgYsA8q6q3Cwf21yHHKtk
xzzGMukzydYmgXQ8IdN/y7ZxeymoMCWxtVVunw00voZEvy8h+lx2vTKoBow6VdQuk5JvdaUW8Dtj
4aEqRW1zS6ZWvcZlDIukSdBoYLvDU1f3DwAJbaOjTKMZSXuSq1junThPx/MhlE48Ae34OWWgUNS2
ZnldYYsAO2EwzUmqx+lLohzV0mwtnblSyq+kn/CFu6quVqcocuvWKDTqSfG2UAhE3VQ7i/maf6bf
kvSOAXl6ddoKIUq3X1bzPckmwAtY9LWjdgDCONAEA2ynArfvsZqbVPR6hj8EmqVSwekKUKjUSMX1
CuJiBiCzpxQ/DCufLFtDUlrywQgzVV6TiyVzEhjhpMYMdrJFdQQ7UxOvhL02kYWXcjU+rCNTN2xC
9OZDP/WoLQ8mqyevaqtbZVBVKnrqXEg2mqf1TZMJx1KZ1LMz8GLun2r4dt9MPOHoFEo+f1jSLO0o
Zivb0zToRmmnfUzzg0byKIRbNmqVTR6dfAMzmT730m6krhyvEHjjFSqpuy5b+94NSUmRFgTEfS1Y
ygjpZxDuu1rLQUjCDKBPOlCm5fLO5adlnilUgNTlBshCI52rMR8AKSdC9g0xhHG7jGkBQ9DKFP1e
yovk2TIltXdmPY+DNKOwaidjrHyUtww6pWgmwuyJQpfflrBSKASNlfZepUICiQau+WwPJXwTuGzz
ckkMVXnKyrx56CcDMixFSplalhUvjjarwwcBuNx4MbppC+dGVQVbqmPrmlWl1iCt3oFoAGYLC5Gi
xlw4ID/FW5MKr+XnIwwc4J5LO52In1cqjpMwfGsXYXlrlH4vI5S9reROazvGOu2SuMXgO7FeX5Rt
GABuD0b8qTHanWs0AyLGwAm95KRKBXKUpsDqU89odWfKBON5XOfKcGS5pm6Zz01fUWiRimeSpi12
x2qqPqyWMktOv+fm155xw3cmk6ty8pcORJqoqUrjA52Oa0eQOuFzosXqYG9W2T4Z4wzbUFxMsfSF
WE7fZWNFkLKo2uajniTjcBrNeaycTlkpayfNapK1SCgutzpjbLxhgzLnj3qRUohCb8F0zHzhHkHb
Np8VhAksOykB2fso19Iu56xafqrNcgg6jCoJBd38rmsNZcO0lPF9zJSJ3lGVGmzH2CUfdXlsYHch
qJyEfOi8OpuoxnE0pIqMqAM3bHRnhiOCAJCVJoXBFJevFTpy1CgXrJrbcYRVGBd0730D7lsHQ7fV
VleBHXKv71IOgytuEMlcU41ZC2ouUpSS2lI4tWrT0imqh/0rcr/mM0X18Q25iv1aGvJSUcBMis9D
zkgcW2r0Jna44KxdX4Q9cXsYzI+DBYfWRYem7V0IUbPB/Op2e1ymQ1Fw0YSCrg2M497NxSoHqdfP
mUZVoY4rX2nMKneL1KpfuGtz72jg2b/R54IgWWr7nDi9gillFpTaPKOt2J8n2kMDg6d2ujvjYuZp
AHldfEj2GvKWWSl97bTAEaJtYYgCVJ9tftitAcXXNYaGiv4IZPtSnJJbY+uX0tmqCgR+lTUD+tpr
s9+qA0PFXFNJlh7rtOzfyiRZTpmRCzArt0GiarpuI0XDvRrvBUGXWwePanzs6lX5JOkjUChttJj0
ni7EzuAxLRUFh016EMQaiqI8ZGxXY26NEI0OcNQgsxWoWnKT6H4q6CUkCUtQM0esFfFVNNResmFu
1BD760q/qzcDF7NPnTpcNmQbFQjd6nYnFCzH6SVTnlwKV8PLpKby/c4Dgo/PEjN7UzLpGcfUFCdt
nmS8Wj/vNEsyBbwT5MeWoWzDJNoD/rb1m6TfUoCBEnwPTbaMj7s5T5XX6qpwY1UW/OylMtk1Vceo
UZf+k/kOU4BeV9oRDtnKPo2xrQnD9JX3oHwsKuIx2DjN7pA4yBQPpRAKzi0IvVO1QlNymPVnxG5s
atmjBdkLAehm6E0PbuDYu/JeD+c4prQFtMZqDSfdSs7bJInFl50h4TcdbMzEVhENGvEP3MWjoTje
SzUyI6eqoA+bw03rnG3VOyhg5qbjbmM5b2yTDurqpElcfIRLtSIrhSzGpZw23FcMkg+67ShgsDe4
vx+0Qw2NWGNQnhv4HHugGPKu2fUo7JM/LCucmX6jhuqpe7Zs9trySU6R0vq2J3Wr97CpW6NydA7N
4Mbpoj3p2c7YdEaKEAmueWrd5RYtW4+wMVMvq6wncHkMXZ48rRdM2jo6oa8d77P8ZRLWWiKCiM3X
oUiSz+M6SR3KHgZ8wbYqabYX5iA8MNWvLyhgp9CioT9mYPSKXDVtGV0KmEZCDzipQ/khovylz5d+
N4+jtEmt2+IM4D9v6ncKJFBDB9omtcRhm6WHQ6LhQbeU4vNiVMZoywwWCciGq9xvK7McnKxt2K2I
0dabk8C/yCpflrRV9OHNLMINjjTtzgipZJBrB1NLP5X7JOi9rW6Jbt1LE0o5pT2MJjk1p3SqX+YZ
7pCX56Uo9jREaNO+iD0DnL+s4rgX10Yuu+5pFWNCz5G9VX9b50JPPU1BruTT1CCo9umn1OVH9vYz
0Pso//6SDaiSfFx7jWxFold7/P6n/D/OZUFv8z6B4yBJaG0WtLEao/r6rz/ltzohSYcqmZpkiAyy
wSLrv09qsnrmKRHtFW6rroCx0LBcHyVjxDwSM1JLKiXoU3rb5LmzKcR6Yr90yCJk/dP3hfylbPWf
pqK/8BNu27f6cezf3sbra/sfkLTqDAEyDm2qf564HsSE/3qENNuMr79QGv7+2h/UBFX/w5JhGEiy
wY1Tj9EbP6gJ/EYzmTMqGoYEH/gQqvrvDFb5wzQtVUQCTkLkRD60T//MYCnKi0ceoKsKrzb+Sgb7
OyiHboWmqirvJ6saQkHi78QYXY7LJqmRExA66YO6yac+re/zXqLRWFYujugsmYnP+5zlIja8oWze
1G17jM3mBZL2VaqEzMkHwCjCFVHyBwyRn4zksPWCEkn2UjS77nTtmvt6nIcaYBVvbibQtE0CKmV7
3PoCimr9Aug6Mrrts9loZ6RPnrYsBwZCiGdbu+JSGyCEbpq3GeUMO88ROsahPim59FgJnZfpQjgn
5kADFdc4Nvo7BcfbaVSwl0aEPOhTYwhPomkhJkJGaWZhNx3KQQKDrKpPFV1aprrQflaa2E6ZNOdU
RfPWE6zb7YSYyLiQ0ak183q0zOhsEfAwgj+jMzfbZzjcvGYtPgl0WxBfqFo32bIvxHaPaKt3di9p
s6NR7CUNyO1EaV7MRcTDTyZRhYLul5TahfxdeC6E++gvlfFCQJE4qcXcYjAkPglOiIMDY9MzH3BR
l0eUyw4BSPlkbfG7vABVRoXAFpiOYFsW13Y9JMQrmanBZiPSwkV0Tuzp7BQFdEvSnDlgOti9jMWA
R/ydnf3Ca4FimXCQdYO3bRS/NGEQayMPm6pxkzZz5cUZDT0zJyeF//mWMzHEtgRQ0GgxlLahpqRg
CQoIZc+d2IfuJU/2D4tCai8Kt6RD5zKniYoo0IOwiF+1pj1AAWpnS3gBux76B2nSn0RruhGAwy3b
G6CjuyzJPpEPHvzz+i2hngJywc8tbYO6VxGRYmtFU22Ont8IMDE/xELa0mmH3ArXfPtg5cply9fP
2pTA3jFuoEiTgyrC+5QOAdJ2j4kKHmPYhtYtByHzqFaEqlDHiBqR4Wmx4Gl599BJQijN4oe57F4K
iVaY0bzAcruP9+m6yfWD1JiZszTVS7xvj7JVJqhu7Y9oHsHLbxTURcbSYQRMfGj+WMzVBg00y9rH
2SQ6kOM4FMHdaKl6sWQQMvFQt+jJ9G+FxB3u5bOQFvezFXugvRxDSUMIAyeGCb/NZhEWpuSZeXWV
SNoIX8z7VZ1r25x7zxhijznPmp0D7JqNLtA7icLCMgNPiG9xC4PDGfsk5GPA8uxV295laQhmWQjF
vAzFlprWkH+KW/HzMrWeCYxgWsp7aaOksCwlDbDJeuoW9avVSuC7tKgdq+9LQ3MN3IfwXqTqySiN
qBW4OOoiXVQr/bKJ2pOkSOdtrhJ3X9RTKRahpbQPQ7E+ip0QankVbia7QlDTL6nQPojy+rlZiCVp
HC+dchJl+Zxv++e80aNC2z4vdfW2tvJ50WhL/mTQ/4E7/41j9MM2app8VBhpHEnGr/4cclimJcu6
P9fwRN24az/mEiMMzRrFhjb5uqxgAwzd3+P6QrL4Ma9mFxyZ/29WcXQxfooqvltozbI06p/GjxLo
z1EFrHmKE30vsoqq9ZQkFuy20MJuFsDzlRerbB7ztvpcMaO53eJT0yv3cpK9j3X1N/To/wN//0+j
guOz/k5b/P+DgmhRQOP2/nRTDprjLyTEx7e6eEXTbEibsfm5Uv331/7w9bL6B6VgSYQ9+N8e/Yev
l5U/aGErClLu6CcRJv7d18sa8YElUpLW+I0uHXNUf/h6fgVhwTLRfbFM3ZQIKP8CDRFRkV92kiBL
qsHsl+8hyM87SOOgGQjGKdc8ys7dabgBgxEqNgE9Jvgqn45/qjfmjU6WYc/+4OAHTtJjr9jSbXyf
3UBB9uorCIEw9la/8vLbJchOsoNu5Sm/FK+UexpbgZW82W1Eb+ace4m7+roj+bFTuLKre/ppjgpv
DlVn4ufVlYPWLR7ikwzBZj2nzuZ0YXcePNWBUXMGYB5RjXN2FzhD2EebN/pioJ66oAhyd/MEvwn1
U/uYnBRXcoubAQExe7pKbhsx0t7X/OomuZkbW/IVdwxVV7ge8KDMNi/F1Qi7G/lk3OpBd7NdU1eP
VHc/lTdZNIetX4X4BR/PG04n89Tcx3fCDQIXJ+umuVZhd7BxvMyBhh2BGfKEqxYgchKZIDpRbrum
t6hDxkBQcLbP8d0E3HX9AoUnApbn5byt4g/2W+SR6vlPmW05UqC7mSd78bvucF39NtS/L0P1pJB3
cLsA9xGSn0aD74l38WU9ZUETFB4SdnyzKajd1F/8LkIALKAQ4kpBH+qf+jNQGp8pb65yKi6Gt/hG
UERSsNzVIQO+guWhuk/9PbDuKXQPEcSp+8U1nCKoTmDXioCQxamDzZ2dzInt/JSe8pPpK+/Sqbgr
vslfrc9j2LAOdAfs6clJnMUdbcOZPe00XBZfv20i1UeEyyuCNhT9yk3D6WLcx7fbBS0tl5TPRd7G
7lz9Nn8QL9W3/QWYBSMAExw4Q4Rmp78R3d5DB+DGug5R8dg+114Xre+ovThaZLgVb5Ldpec5kEPS
THhVoyd5hZ9f0cFxEfUH3DeRINnZo3FnRNRtuNpZgNqgvxd39QkdJDcPMpeZXiHV9fPygf6iCzyO
xZre+DXj580VQ/WhOisRo9xye5Mc80Z9kO7YiUHsZX7pdZwTRFgevk3n8lm6y75wfnhmfg8OOcgG
Wz+pAdWW2+Ixv+YX+VRe9GtzNh/yq8EJ6C95lJ7qk3oe/o2otGIcrulPp/HnUf8NCLY0CEboTSdd
N2fxgBWu/ui2LgjucLINu2UNvfv+js/3DU5lGbXR7qoeiGJndIUncEL24FWv6d3ilI5oo4znL57s
iE5hv2Ru5iOR4cgOYFPTzkLJ7SNOmF+EEmwvO/+aeYbHLnJSt3OQK/QNv/BM7rfCLh/PanKqAhj+
/Blt1GDdKkBZ+147Ayz2oA8HSZAF2RvqNmjWa4MzvO1fqmcmwp7Bcj2buY2AeLDdtqHF7i8aZz4/
CI7hCC+q2/PYGMafUl+PyrMaFU7sNs/mp+QqRxKikhcU6bSrfsuGjJJIftoftAdyGX8+GVeEd5Jo
PiWX8rzfxP7gq7daoDR3CAR4sc2MElu6roHmSGzv9TgP/uyYtsTj7+gPOq+fSvsrpD1v4SxstuYO
nnhC/8f+9p7z+sXlTPLc2IF85Ww2A36g5w2RdloueUgRCsNq3nThCBlQ82cQ3rbkLt7EkzMfKZkt
tNiPwjn5wI5zW+eVWapR5uwOjE4W9w0bfkFc1ZGvwrm+7P7sTh44cG86W3elo/Gv4mb3R9/0zAeq
u2UAQZOtJweaC1XJhT7tlV7tEIBHwu12Oj63vG5fkluKQyQVCR+Ze42fehyBqAsbTw2SUPRWt7Bb
R3YR73Eyt3R0r3cXR3Wkc+GJjmJnfuEv9mL3kBuR/2VTCXZlT/Z7gkeYXay+vbp1RE/QBYZtRTnP
Qn3+oQtzcMnGJ6rIbL/sY8+7a64SCXgggW2c89VASrvxgxEBJLflQAhb3iQ9tc+JOzk/efl/FACq
32dM/qNz9FspB+mPQlYQHLh2nn7dcWWgdAPEb90urMi1uCfUtX2GcDt8Ay7l5BiXlDuB3CsXB1Ud
V3AfQdX61On4MeNqvHQ28hpeZX+rndqZbIRDnTiYuZKG2wblaQun88QxRD3OP44siae7up/NQA9m
H9cMPzX3wZTgFRGO9MvFPrbN4ST5hZt4rBDnOvNqPZD8PjJPMYaq901MeeyVHGHx83Qqo+MNh1Bn
j4lOdbP6HT+lGE00OfkzeT1AzgDyq206x0PsoNdjPw8hYBL+DQA4Kh6I3KMO9ovFlpD5mDxanJUv
e7x550lRzmahPfH9i+QECjO7G4aAa7qli6qcl0e86goOyTHs7mXi28lsH50vw9a64aLhxBUf68U3
52z4zWv+xPtzXVHVcRAc8cRg9Heup+RWXsYf3SGqOPF+XG72lHBXPpMzeR1L2t65LU7rcgC/QKpM
HuPETp+Hc8feUYPdBZHtlC7KdVHFfYZZge1c/ZrbiQiJezRtMGcqhs8MkDogVmGju6I3u7Rh7M05
mMPH745rBrSem5n45KUhEGkco8ZGXmxImZxGDl2E9K5/bOXGs3id5DZ8SM13qGBpXiQbHVI3jo6v
c4RKo48oUogl4O5t7BYuEM8Q7GPrNeFx8epo/2hel9PG5RhYtcm9J54I4qC9pNFw6o6N6uqBcHvc
acPdwhobYLCBE78PSq93HuGK8h02NlztvBcsymK5KVYBAeDv14IkkkWT932/yCOLL/hfxA+IRDRA
BnfuM8sJ5fMY6KEejnjlzKXnFwpnbNBZuFtgG2/s4+OzKIZzrxYncXMv/b4x0crEz9AMctqg1x0h
QsOBT5M9g5N3bIn6gm0Ky2MnY11EtliK8Yi9Phi5xMQdTovDGrz94/4xjcAPb24KH7oJhwQbZODq
GViO7Rozu2TnIe3sd19AMUW9L3Nm5YBhu6HAKT52anZjBvDDfcpDfkhv62xFEMWC4ziMPAWGmK1g
gWcP/pybEupioh0hTKPxq4oZti6HrUKojUsqs6WPrzrZmVtzRSng8BEGu0rmWm4eVzTgSN2bz8u9
eoNN415XrnSt3ON6tyxGdYqQ8Nfl3ezCRbAHqxc7xEh+zzrqAPlTGyoAz9n4/g0WwQwW7styI/Hq
w/ArvKaNJk5CjC1C8t6ZcRScC8JoMTCv2led4yveb4GJi+mdzW1fhaDBrCFixvFvXhaOY0UYsGJ4
FmwwbTEO4fHJlo0iF3eqjIhfHcK2MHbRNfUtvieQewyB6Vlu4xLMOSUXefS5sK54Ur7bNvH7Dl99
CYt1eJ7jtG6OdJghZqUFnFRHIf5s+erQti4DBBf8SMo17ZzZRrnZlj3JhwWx8LLvXo+lzJeU2GK2
0Uq1i4f0W3NzXOrupLHQksuA9eT3rYdsP6Yhf4oJsdvbKugIVICAYJ8YWX7e9Wt9W91vb2t4BAoj
kU1GuNKHWA6OehxIPM2i8WXPZ7ISD4GkoLgmp5LypA/q0G1OtQ8F4JScmqDcLugwpLfrubsO1+Et
JVrefCuAZ+kQBMGfeC59UqqQtfhIfzpA6H02mJ26S9A5q52hQDDbqFYRJTVB62chkuc8i2jEzUkp
MptOH1HREXYJ5Cedg0Snk/qjLX4TnIScwXJa74hbWo8b5G/X6Wa9oGXuw+tDLMAKRgK1NYTdO/D2
MsoHmRdHSuxYN22oBMjwEbIXjhi1Z+0mfkIqbuQH8dF47vTnrff0C4GYx6weOEqBSSqhBbrikAXY
GZcFrrCnP80Yk2g8x1HzzPVlo6iufDuRhdRn+W4RUCm3s2c1konglM/qN/NJvcsCLg/PzR8TlqN/
yt6g55xpIgWAsX2gBRngCA+B4eRe8ASvD6sAF0mYecSh0m5rXhIIXsf3rIgUEx6OyZcqp7Qpg7mo
QYxhQSSlBTxgd85g3xGbvtavkFjGzSsu2SVpyGsmXwkWv/UI80LaAmoXooqYRdZnTaO76Qwf5cdY
dDX2CT80TzyZmO+4vdDpUOJ2NJis7GSTa9hERx5mfb9vFm84+Pmrup6Fz4SnbEBhuMQhAnN28qTQ
GI6yPtqD1G+c2s0/IUjofl25ifHXxV381XuFcIpR6G3TNjmJrNFwDE+1dVtndw1uy94d+dfmHmHo
TNitfo8aE864CUOeOm5hk3ORXoouYkE+PD8e3ZAkG98HzCqQoq1BFY/lyF+rKIt6L0Xz2F/fN7/3
Yj7uiG4RWlhJvzo+AUk1W+bYmnwSq7CtIDFD4V72dR9JAJYxEifnoIO+lQ/lzZYEjH7HuR1hHUEQ
Zi1mT7chiejV8NjtmPXEz73KpcrGZ4m+xHNabAM+hxvH3nVeR0fB0bJ45zg0LZ/eEnYfQXfmH8H2
sbn30+48v+fBEc8el+tIQdBdYzkTad7hPcQPAjZKt+cTfCi7x2Ufi5oc/sYA0e21cwwS0TmJgMxj
En6Hd8YvGth/4L1E0kdUJ5xzB6dGMooMMKog+FRkrI/vwUUnDQ1qb2Sxk7uzkNZhYp57hINwUwl1
c8/0u6cG429FZYBUx3cpD4DjPBP366y3Gl9ADa0T++ipi7heOKXFG152H1kIjLKJ7829OWBEMtkG
jjQ46i9jkB5m2DuuMikARpmw4DIjkPE+EDEKPoryXu4t+BYCF5sXsGACKT+NkFS9yaMjxkZWN/Nl
mwxEdcGiEIilXvtGqo2HOdJFgajiX8ffKG39kzT2ePynTipEtKzamla6EqQSaVa7U1NYwq9734hT
PJjaGz6kVhwSAG6AQWS1kFeQdHK+TSwV6o6OhatDkYJAZXeTsLw74q01kg6/EKQYOOpT1JKITO39
Nn6Or/G1v1i3TDHx5ghEMRUOi4h1cKgxEVQvJ42a0fBSPm1eEo5RTLy3ODoWW8T6U6gJq9NwLX3U
iMOa/2HyHk7jOp716LCIk28+zkfaxgrnD+uH1b4zcEJVMDzvdn07XPPH4e1wA9LT4d/ABKA+o4WS
3eAChnvjvNpfZw43DZvvpoo+Bn/Q9SXdnjluI9ZBC/fU3vn1zDE6rFrloB6N9AZx5uFXTLc/C1hD
yTVPNMkIfKkfue2I0c79motHYYki3eFSwEtcFkJUPt+hcuJsPuOLyDOGI2j1D6e0ct4WFzPBc44Y
Lb5f/SO60Sg0EDXb8svuHrHBUb6TvdYfMGTHhcCXBkKg+427f/86oH8ICjvMFHdkwI2oeOcm2k+1
cj/oHHe7oZQFAoIzuxBJY8lXB7Vl4EVYXP2Rr44ZoLnizS/C/c5BQ0/SQ1iVVF/Da88hjjnYsJeK
x+Egz8r8nFjJDGDwkx8dcSQkGCLEI8YmW+A70EQHsnNr3bVX8UN+X8FCA+nq5deF430YEfgFieNU
BGGtAyE0Ywv27rEnF37uSbXO2znxn3MixSnqbZp82IjyftWd9NQfBiQ8UluSa87swn0kMLc5gLdH
iDgR/xwhnuJ1aALRLDyBlmFBR2C4cuGmCNeKLWmxGkdI1xKWUckhqGuVy5GUGJzH/Lvlwo5d4q/l
TXK3uCs26Sg50NXFUpXEs//6tEraPzutv/EeqqJlwENqGtf4TbpFl7uxKUMc8d6z+LA/AlKEK+vv
7hHImpjGI7SU/PqOhg5V5vGTFmWPSPKfqard71/LC4+/FzeGr4T4eM88wafz09uY+vERPcR3MDke
53N7lgLltL831DdhyDq7J1Pl3Pws0gkMxwsJNGEMqXE0ExKTxPl9uN2WxBr6XX82nvcT9T13iHCa
XnFq2CLZpboMpJjXTzhHTL8r3hQYvN3zaoou8p38aTxVF7wQAa2ML4v9iSJnR2lCD4fIujcTd/mK
FksXdT4yYmfrtoyw71hxyudU3pRb+WY4GxGpt3ck+Hlghd9vwV/q0Dz9e4HI/6T2zDEY71+jMIb/
cl6z6n/9z19QGMfL/taUEYyDQyAjAql/F4BEOPW/ERiCiQSkDJoC5L4MWgsc/9/bMhKv0nRDB6co
gmYzNV71oy3Dr+AXQEqAjqDoClMc/kpbRj5Ksn+WmBBIkJCahD0g68cq6Hb/6utqNJ+YWoNSyZwV
Y1AncnVbtC8IlTP9gH46tBOjdEZFyj5RvvpGIza5M8QV0bB9cMVOIuQp5ti1ksYKxZFwDZxeTnMn
M/Fj1R7foZ6MSZi7kJHxX8vJGN6yWFL9Yq/+3aTe70v9/auYMogWCawLtIjfqmZpVxZZr/TEYQpd
wKR4NtqN4KlbihS5/xTi3bYFKYPTqCGniFswsWPFliUNQidFn9028k4lTFr1SwdF4iSKCYGIWa8a
wtPz9NibRfuw7u0HhiL8G+OlcKd/vQv02DRQOsyiZe3/B3MOuYuMORQ6DRpZBCQmqf2TyRSrT43a
MW+HsaGio4Pee202tX5ou+U57TLxijzxdJMBq1cO4G5+N4tV+4IyeLmB6rRigm99Io21quUtRak7
qtPx00aHNqrEdH4VlJ7hOOZW1fejCYNNENH2d1eRfoXVyIYNBD0ubebjMDqkrFt/S7MPItK+B31c
ihmVtWmpBXh4zL/8dTvyT43Ezy3c//GfhuzikDMW5V8iux6ar0jOfnv7r0v2Wn9tpn78teX74w1+
tHwV6Q+TGdeWhZasaf1kXIAx/GFyH7AuJtJKpsph+AHvUow/ZFUxkKoFXAB16UB+/bAtx6+YFqJC
ChLBEfKGf8W2/I5goNmrqZBoNJMhIIqG1u2vtgXc194ITN65T6r3XH1eRQbEFIOLRJizloxe6hOn
SQn1S0IUiqZ13Ns/meN/VEL/NSYw/o8V/Gbd0ngsFKtnBUi12SXSMwPqB42Zu8t1ixje6prdfcbA
cx2YLjwMS/j217fy/41L/GW3f8hgcb19y17/AzCMEjsIotu/dJ+Pr3Xy8+b+8zV/2924ThVYAn7l
B1uOPfw3QINh4h7hux3gBFnl7592N04VOjf/6SAhGIb0J3iRIyGa+FSLk4KkJ+CGv7S7D8/9k9H+
s8v527Ze4gQyyphRhZPXjzMTLNw5GbtgZFRPUCToUeUqEDhNz2j07ibTxsW1tpuauVdTkqH6ZKmT
0yaHPAISkm635VReqobxNEr9OasayZ4Zr3rqzLZ67ZN4jjIBXoKk7aO3HhwJAG56uCIqwpgObaWW
OQBBywvtWW+yr11p0JyBnXRTFhPqR4U1vmbWsl0VEUWebY0zv+2QBbGNXl++bMsoniYGsDEwh/El
dWc1Tj/N5E2ENKdWn1XP7NoerVNLpo5QqWhJik2Odgw8KqRdTf3eYq4Y5KdGf+kyeXKqRmsR+RIp
MS5749bTgoCAFJMuWBVJJXJqUYZgts0Igg9Cbo1oN6oH7LHbXhiegoRglm5vwKEmRlAZFC2YBeTU
IrpE8qBUdlXkdH8ZmgEbsX0XRGkEeNi1NvgWlqNPhmQ3BgBDtQSvJqKFo0l0D7U8e4IKYx4QtYm0
28gmB8WDh1LVUi9V6uuyTxZfghnU4ZQsZQi7bUVcZqdONIJtQkbeeDDreAv0ZtmvGgwOVxj79VJn
w+IXDO/wTXMeTnC/w1qXP5oQCDxpSMn/1Wlw2lGkLx+raF2pKoXZXadnUfSF4U/rTsNkWZ/SLg/M
dWO2ZFPQIFH7q16swCAgVjplPAvIoK3Iaa4mAP/VQPNZfNohl+hLHkebAfkKDh2ldROQfcIQWSAM
hgDSdE3CrpLvK12ZIJQs/WUa6+JeZy7EIf5J2Wcsrc+D8r+5O7OmupFtz3+VfuyOaFVIqSGl1721
BzajAYPNiwLbWPM8pKRP3z/hc27BNheuz325p6McuAoKEqUyV65c6z90JEFVbx7CkSBpzaW1HwK9
uhukqm4GhKT8KOzlaZ2Sn6ywoglWxgzuMlPYsiVj3Nz1Pb5cclbgZzQn33u5yO7/PIz+1zKCt4Pt
/0Dg1/tZAH5IVfP0Mjgu//+vsGgC83JdTmeDQ/UfEe5XWDQFVwM4xyC3EULzYCf/fejbfzkeQGXC
8nL0yxeY7uXnOais8F3SRQOOYPoHOK+jLFwKW2dcS8cIzBCc8MeyAKVnDUYbxJR3h7lpMMRVtbHS
k7Ts14ObkUbbw/BJSxvjzKvQD1ZR3kQrDEsajIkc0IWyaQV2alb1OTFGVa/xF+qwEHKqL20gAVDX
PWyDTZ10FVzRIY6KbYGqovUB7pGZehHbl6cA5+7RYkeZ30WNf0ksXpQAm0oqnNw1Y23jSIXqVkM5
vU3sdTJbtV9KGuE5pZik//p+wvLWsCZHl+SDiaHMUb7ijRW2xZlnrKcQco0VIJiFaKSeX87jfKiG
4Vw1zkf3ptc3wF+P+nLM5Zh78agj8gZm1S1j6tQng8oGQ4YqcF2Lh/cfTrw+MH+NxGxaQrg2S9Q5
Ojj1JpaxViVgew0TYHpeYpXqxwN0q1VSDNptN3nWaR5NkoJ2XyeUszlHxhnvyw0ON86pppX23rV1
PLGGVKBTVkUm5R4FgxwpGWE86nauIQ8G2wtSUuaVV5XZojBWGUOa+e8/zHMicbxEDAcUxkLkX1Lp
5U73Yt4MPJpFUSbzEkvDDGk1CRhfjxQVedMwxg2nCy5OtTtVFMDnTLNWWl7PX1BTlFiQKRvEjxqM
8yAoZgXjtB+hD4b18BRZEzsmnRz8uTSpBYDDewuWFeBflEON50cUy9NaqUhRQaq4oM19xnS4VTnS
mVxmSS3z5YUKc7+ASbQKxEFW2fPUtsssx8t818g+gnd6fg2QZ2lR625AXdZyQ31lVmZGbTfKracp
KdORbEP3yoNtulit4V841j63Rg0D23n8aY1VqGDQkgxtIlgCSC12nvkzxSlSg5lndO6qExptyEEE
Fj5c5hCM/mgrKzlrowZHvDkfMX5BeXPMfCSeHLBMlkn7vAtnYWzAu2JnMk4cPn4q0P68wefxUIfw
ORIDE6qDKpBWNJx5tDcFKWO1yut8vC+AymPCI+Bxb72wv86afr5OUHu6hQIXAb80ZN1eoQ+vDL/D
BQxSfFeeRDAYhq09t1At7RmLmo0ak5jmpfTG8WJM8xrzI6XF9LCHdrou3XKGMOFM3oJZ74Jw52Sp
aa8yK2nS9YQsHoTsDn8xoO+NMfg4s9IItnPgVXkYQ85GCXPetvGIb25bdAIsvqOmVdxC8FibyEuk
a6XZ6lYEU3NAUTPPd3wXKyQLGjHDqMhnhbmv3d44Dhz5dRuE4mcUjB5Ga9ZgPpUxNSAg/cKssaUY
+kfua+oOxxgFxCPmRWdhndN5TUpImaOt26jaGqbnj8NQN6c5bw0ubp5nEx6NlQp2aa1T3XcbB23I
vqy/tEt8HuJ6hOC7RG1nid8YRBLKiyWql60gwLtLrA+WqN8u8V+aCOf9X2yq67SrG1TAPM3bVGHl
YJ+ko3DgeBF6tpY+akj34MYD5sFJvds4gVP80R3xt/jnSHwUKYNxX6YUZ3JnebmPFVdYFclwkSKT
l4ii/nATErzc7TyiUHw29g2HkhA/KyzBA69r/blxziwbLkUQDtfowu5rLrPvR5fXWGkiJb/TArzm
3u46nKdHkfLviYlbyROL54d3UzzP7ec5sZ/nJ+s0aC/1Mm3TMoHPv8MflXP/a0nXv1sZxl4U3v7z
su5t/NQ0j0sNpnj8ET/9r/8d9ssn/s+rdGz5Ef/Ix+y/SBIov1i2t5xsBgfBP/Ix6y/Ptk2HCu9x
gZe7qOew6sjWTBRhjCVV+2cRhsqNYYO4B1frLAy9P+LY/eKJ/F0WXU5dNrgDv4xLGavqGZf/4pzK
BtVrwiaAT0Z/ksRndWNehFX5DfOrmZtXti2C+Ar5h8994B4I+gcJsQhsfmalp4aJ9Mis619lZYCx
IPeIzPEpnNEvwVIWRpDuzNRTgq0RY5UkHrTAAJ8WlyHMdLgqLfz47dy2Z4WNomjoIqRg1Y/C2glw
0zdectmmmMxi2LCaKvzJNk65xpOo8pt2Z7vcgK8uOwdotzwXRNjobIxW/Q5iGvVOBSSDTja3PrIE
cIjJatVKlImRUz7RabRWG51GXn/lpdR3/Li8xnkjrrZ1iSctXoorNwX5txPpReNtPesku8lusArz
s8sg/Fl/NsGCntsgY8I1H030PrL5LNtmW/sey/YJw8cHd9pVNw0swXR1S5qolxgJr9v4KTKuC0rF
q9s6uyi1O5F2K9udubKtw5VmlguCTiCXTDu/QRKYTqA2YpgJ7CCGq57P/kk2njVevXf6T5gURv22
5u6liPY4/RKjVwbICk6JNUYJ/Zfpu/agPUzf9ee/9ee/l4/RY/fz18foUXzvforv//xn+Jk82jt7
Z30fflrfwcmAldIEnIHpYmi3wYILqtMzIdGIQ+dVcFPHj29lHrLlHnyBBquu6K2WXwHMz+DgkeH4
AiRlMXCg1nCLoub1qJ+kHWrMuxXGIycYIYy5r8KdRzMwuEzztQGOirwCnEN5iWH5OF+C1TG5pQ4I
VO/4CCkgLy9dNM5xs8A9wVnlgg8F4t/ahjvnV0Aog4fGLYYva+okfDd/pzdAu+EDeCvvYVhblyty
xrXrPpbWpsCY7mGXN/uk+i7cS7sCXzhtTH2HNSSlSGfcmpk/XfGc0PyR9kaUxrpFOsC6na6ibwEC
2C3GHaeyOIyC5jpmItU+6q1nRW4nuw6172F7mTtnYIf6bbjj28vobhyvR/PBLg5X2Gkn2heWasjV
QVpAg0JMSNWwRvRm7U7ldtRCMKMwOHBQ7YeTlGYtOFDrtAG5Y45XERDmYacjHA+KUNsUPHBpb+Wq
q8/HSF9roGgoJ+3sAAnZ8+qM6/+4tQ5ld+Z+erBRNPVAj6Itf9l0Bwxkw5JNvZ7EbatdtQMFGxI0
FA0S/SoZVupndBtfnPtbdEQP7s9tPfqldqEezzXIpwsw01sXePzOW0TRK3rv1rq9QFm19VtQXOZZ
A0rsVrsccKhFI2Ha2FyTACSLCOc/BJnP0vxnEN8vpszpRK3gDMx29zhqwYbazpor5Q49t5VFBm+L
3K8geNZxwd1L9yVqU4i4Z12yNqC3ou0xtocG8g96/WEPIe0MWjqJL1iLeet1m+pKfwyRAAfEdLco
9V/n9c/URfRkWufZuJGwPa5nar4Ralj6vKqgIYWXwjokrb4vfsTlqYhAcHQDCuEAF/CdNlhS6879
cbkN4SVXvFEIASeGDxMxx/FGPqCxt47kk6e0+y7ZZjb+hCeTeZp7Gwmo3g1vI+PecgFpmTsU1dPi
rtDv9GxTIdx64T4KBNXbqF2RJIr5oICgUW7T3U3vIKe37bMrfUJZf21V2yE868/lvSIeGqvyU/4J
zxv+TFwunv+luOwB+T1/ms/9+opOeEUFqgCbQUCj0/PrzzPJoTyPSRnVCYERWNw9mjrEqRRQ4JwD
0wACvnKvauvCJruevrHsTQQpxm9tRrWyvbAn5ErEvaZvQsuPe/YUOIpOxx/ABOyvfzMKoC/atWxA
AeIkUGkri99CFidt0q08G6CAytkBh0Bso+qksT/D8lUbBYJmkqtk7skzA+dLqxNX6eBV18wqEhOL
RkkNaiFkbr4BR2NkHyTkTP7NhWRYNd6ubFdYvaMw5VVfMuVsM1CH6SChlwH3f3TOEMZW6zrFprU+
j8oLJ7wrORPBZXvFnuYAbKoZgtJFBfLTWtvzehRfCrQaOyRNwkHDX23cxC57B7cbV8ybKRVXnXT5
7wTZtcfGAFvHRWmA23pv2eMGTzMEiICASpyRygDwfPUztEHYJoRYC1uFvlx5neJq8zkw0m+c5l+T
zAL9jWabBX81toHZ9fpV3nGbo4KpWxRK50867F43RG/aAy3fG+veMk7awtloWXWaOUACcQEytczP
S/gh6qcKz9z2PtXUznHww411DOS9K81ERiUy0NKZQwLFFH+K7QIGmutx5569dYP2C/Lcw6nAEwOl
hxBkqwtmQcDbKWqflAPF9SpEf2WYt1q6QwbkAcWhCyRAz0Y7u5TZeJdnzg9RWGehdRkViPGRmv1R
lvrvln/SXHsv/9w2j0XynH/uHmem45eX5WJY+fyNf1cBHa4Guqe7AnvJpbH/H1mnMFzgAWg0UJh/
VQU0/kIFjf4HmSXWl4AHXmadlOsMuKCGSevEBgz3B1VAkwd6VRwBuSDRCjHQO0Ra11osMV9eqoq2
c2RQccC2dgalpEdL/WIw2WB4g2AmPh60AAvcdYh8aIu5WKj4FAiJZt+U/TD6RlSbpFOwYM7bQaSn
du1p0xarrwFtenNuVxhbkz2anJ4oRoSs75Gyh18BK/DLftS0y1ZHnR1RKxTqpyJG9qlokwiDa8cA
Pif6kLSyoNWS4TFd/qod/tGS/P/04oTui5QoYsIIp79n2Qvz7z+/SD2rlKyzuKqemq58hZABdvL7
T/q1sjXqSH/R0mYRWiBfKLyxuH4t7ecvCZYTXWt63r/0TP7R1jb0v2iES521Td932RL/sbb5knBZ
jbouXNM1TMv9k7VtPFdh/75R/faru0cVAy9s4z7ureSkz08jC/Es4ylf8OUkmhoGFMZ0kcKwVFwU
EOX6XIdbvUDSCjmTjRtxpB0yyFeAKoAUIrGZ7uX3FFSrfuI513V95QQXs7dbOjHZXs73bg/L/0c8
AMKejFXcfa+tT4Z1FoS3WL5FJI7kk1jY2I/4oLnphdZfyOpQi9PWuSrdMwtQSHua8vFUC07nGIO1
neuCvwtODQMkYHzRoDMip3k9dxcSdh1VFz39Jot9EFwr784GFaM9pZzavYU1BU5f5PEFxKrsPE+u
rOHEATgUIOu+cYpbgDIpmFi6mcleNCeRehQDGiT4hBpBu07663y6iczbWT/R0ntjfsCQXEbnQbvP
MZAGsKh2DT8HAm+1TzLkHM8cA1xldufZlMHXi7JpejnShIu3ln0ZeWcG8kvZaVvtx+iAq840XE3I
hYFwjQ7z8FUrt1kLdG7YorZMOyww93LYN/MX3w73GgGIP+V2tu4xjOnT20pBOE1O8/y8sC8a66Zu
b4LsPIn2GkV/uGOwU4pVUSNt73fJbnIOjbYnoRDpeQXlqdrV0S+v6D+KIv823SwskN8NBM0RQO75
//+13R3zL5PtakuPGopLLZ2j4tdut6y/aFbJxVbZ1CWKusSBf2JYwMctyBKPuoq+fDv9mX+UT5At
0G3PEZ7FjeH52/5ksy9b+e+tThkSGB5Rg1YWiqveb6LqxZxI+vNCbPK0r4LDgI34aZS0RrAfXeQP
H+yyRDhPFGFH1eHFFF39GuSlntdRXfJ5aDp2lmHrwHWIt0dHaD3HcWoFCGD2ceJrRTLdKmuAZTmg
ZPvBWMeP6XhghYAPEWwRLXYWuOHL43rIW8NOqWH7EYbqW+QkMfVpxu2chc69UXfVRRQm6uz953tz
TIOxTEcIE5DH6zFRYRzHMpeQQazJXElzrJ9w2wvvtSrVLtK6unYa1GjfH3P5mS9f5/KcqGMYFjJm
HAMgQF49p913Um8trOesKozSVdAl2JZNpgBQXYzZDYo+5ac/H5FeLCcT2ZAEj/V6RDW1c5NFJTQP
Vaenpl4np46cxVavTXWnI0i4++PxPCBdyCKRd3muPBqvzZLWnY0atocZnkYIp7qojF40ThifIHmo
PgAuvvEOwS0aHKwIedlAvF4/XdN6bRyPAixzSvmrHHEe0DI0XHtt5RT23nSjm/cfD2DP8QvEmvj5
6AfHYx03SKdpDN1sSic/Fs5nbEW9g43u5gdz+NYgDpg18EUGiYh3NIdCG8Hbtc3kz8HiltOqcupX
c4mt8fsP8/vsSdYEUnq05UEH62QsL3ddnVa17pjG5IeqmeGuNvkQX5pOKcJtr3mSjghtKtqESZuP
9gf9y+OxCau0FqgWEz1tExjg67FFnuRFHTWzPwyTth7CqvtsRIOO+a9Rr8K4gLNUMNEfxJnjmV1G
RUuI2MzFgNd3tF7mdA4kUL/Zj0fEVn3LCRyIpK4Rzr9ycPBwb7ve/zYQkYzYjTo6KsI86NHUdkg3
lpG0OawlQrMqQlZO5Hr964z+o1E8Cvzkm84CcDwKYRIrx0yzI51ukTE9oGzdumQXkeH84TaTiw4f
HWauZ8A9f9tmQ+1UIYWD2bd7J/1hEVNRFjbyS93J+9OCk2SduGEXfvCyjqUeWRX04QVNg6XFrTvO
ckK96By4fZCFbZIOiNbuKogUboqwFxwQYe5bjR5z4m2Cqt/p5kfL5LfFifo7748miEWXhD3yemAL
WVtNS1vUWqQZnqnUDP3OLdH3cQsgaaFVxpCLJ/xw3t+PxyeutGjHeNwPyCoAMx13AmXhDUoQ7ZB9
bSZnYzXmHKD6HEw1JuZFqcXn74/32yJlPNuyhbU4AuiEmtePSV1G6TVVSz9samqJTlnuAy9NPtgK
vz0V1yiuPwZABSCPIARfj6IK/DL7MHf9yVb2YQQXeJfjU3KlGju4fv+B3hrKZMkQWHTypWPzCrTs
SwTLUKM3Iw86fOOhLywjFcNXRYE4/mB9/jZ9PBhZoW7CnNAxYzgK07015l2McprfSj09aTqX20I0
Nh+o2bz1TA4wajYgQGrvGAlUxUlk4wUAzS+o5PdCL8vvVtKiMZ/RGvf/fP7YPZR0qJtJdLxev6pu
lACAMkf6g45Gca3a+Jzbccx1BtPC94d6c/IW+DcdZoM8mgT65d4OZTonzszkiRAnZRcU53qWefun
AXJ5RewnxMNIyKlUvR5FYB+h+iRFbUcO5e1QVMkhD5Pig1d0nNXJo1GOnsXJzRrfZpYdHnmI1SRM
1mT2uBpGIaRCLco+vz93R1ZSEgTd8ljUo6gpmADEjt5To1nBQOiCded06nNVJfGNQmvxNI2ndGsk
DvRjtv7WTVv90Jha74O7QEpL9CAmU3urh0N6eP9XWkZ8mdg+/0akYCD7l6VjHJ13UVpJOeWsHNkO
+Vbjcn8GklgiAl1E60bvf+iqEXfvj7kc1r+NaYMF4bIF4m+pQL5cQn1ezOWYG9IfTYEMhLKR9EJF
fpfJXrtDbPQ6DHp13mU4Fr8/8JtbEmoBeTnAC86K1wPjmTBJLbclSKHB3KMZj254P8xUonT5wYVh
CcG/P+PfQx2FaLeYs1jNPGMfqfEsorsremj/UUGnyjDzvdvq802N7cO2NMvyg5f65h4FMOdw1aWB
L48GL73WBJzHS8UzEsgYWrS7qfWKfyXo/D3KMdakDicnUoOU/mwO46nVR7DGPbda25X1kZPmmw+0
hGwiAlXoReP45YrJZqXVJE28OOENu0LK8kGW/Ud3hDfXpWNTHeTGzmY92gsaqCY7TJi20XaKg2fO
8jAEKsSoQVqPpUFPlqu8vXMXo/X3F+bbI7uocBsOO9I9CkSRW+gqx6XRz1SKlwva88be0WNta/dl
dBhrq/EdFNa3qhnS7+8P/dbUku2SH7IlPCg3r6d2jnXQgdrA0GYsb2aE5g+xGMMPIt9bO+/lKEdT
O8lW6WZL51+rjGRLyd1a10bbbNHm7T/w6/vogY6Oji73cumC0PMLiU95Uieoo3X9R+ivt44OwLZw
/ykNgABbvv4ixZWF3i44GAjQdeH5hrCGNf64hm8ALU5Ws4sr6Pvv6c0ZfDHg0dGhw0+0u1jQyney
7HuB3ZefBkhVt6o31+8P9dYMUrlyKQI4XBuekdovnq12Q6sfPY7FoWnM77IZphMMdboPjvi3HohC
CqBynVPeWuyuXs5g3VpRHdrs6dTyxjU33eBUQPbYlry9zfsP9OZQgio/riMkfM9NpxcP1GDkEyEs
j6hfsci15Fr5Q4Kk3PdB1H16f6g3546qjcFNFdDU8boAvDk33Aek35kW6J6qxohdow37r4wCiF8H
eQhO7GiNu14KwbcJwTgCu96CFKvOplL1J/+9UY6i0pS2XGE03hCeU0R5Otib2Czzf2kUrMKpJNKg
sY/XQeDq8TgQ+8p6lohaj2KFs0P8wRJ4672gVevYLlVDup5HJwhc49masYeg8QyewxNhTmw3PyrM
vLHQqLdy6qKdb9NlPRqlFThHJKoyfC9JsJRsRtDZm2CykWvAz9f7YJ/+Phq7gqSfJfBcsDiKQbNt
pX0aLCBd0P9iHTXguP0c1k52ppd2W3yQ0vw+hbblUYCncwxsnVf1esMaAr8aXY8wU25yJHInCWoq
dD8yAX3jocApLOko4Mildv56lNbtoVdQcfTLroaPXMvKxCajCdGhr900Tf94XYCyNClRUEeziRBH
c4hTPSkF0HC/jHX7B7Ut5MqnYlQfVWKef+/XCaGDHyDleKCeFiWso9yzgkE/VRgr+PMwpepbUNRO
LTeGhD19knq4sdUrt7XM9N6awHrt9MFUuGnlogHmIQLuEtwF+Mo19W4Rb0v8muutZ6Q6YOPA9dAI
pBxS5NtAlxFCeu0wo3CPvam5ez8m/P564JjAyyVR4OD77e4cNhByusbkvtCzZ7dS2jgbYYxWx9sx
Lcrr90c7PmWxDENlgEoS4dRi+x4deryxmXsPyEtwoMZi1aOlX/s6KjPf0GbIelgaW9Xq/TGPn5Ax
Pdq90AQWOQDAr68XYN+GcZkVlud77ey5p5UyTVD+rqnh7tQXyGi+P9zxrgJAvsAcUGSgkEP56CiU
27jd1V6Kq2/YYBwEZtaxvjbOID6Isr/P5EJJWhg0zCMYjqNhNBcjiBI7Il/LZJ340CDl05QnqF7Z
QfVgp72h/vCMcsGSYAfiLmf8YktytJEpAivKxAJJ2041+6ot0GNSrfvB9C0NNV7Iy53FdY4fjzcN
nhCUU/WjgdpGtQUNoHKjRIYieqY7Wr2XuAk017GAjbENa32E6zIF/ZcoycCa9iK9zJrcvQwHcwQH
HM1mTDPbw+s3LKPupk7S4BEGByYhjQY3kmhYfpnTEGKMcYujmrXHNiVALSwJTLRzci+4MHIyc8fJ
1RWJbgbIksrLXTTXYArjObnBTrO91oRXA6YzoiY8TfS5qpD/T/ExI7eK9lM/0qNLDUAAhWxsOD1O
nN/aXa92ZhBbJ3pG+Nvg3mXfD6GHBmZQTxeaqJ8qocUgBXtc6ZogMn7kSQ0FzGiTB2Py2tOqlRk6
dQbHqlY20S3emflWmgVCcvwmkILhCVn29C0dizBe3J26mxFxfvBuw1QI2EkFzfSh1iRtdGg3sT+F
bohWaKocbOrm3MUtcx5sbZW5FSpCeEDuHSy1TnHsQBs0M1EBiTQL5UdcOC/ytkw20u4bvCxb2KxT
U+tg0AodnvHQlwvRFUvELg3yeWVawOI2Vos2OUTm9nwKczNZe2kBqDwYxrvEoiICR8dep3aLWGmV
QP7Vosh8ssQghjVgnihfRT346KbkYBxC0e2TiHz3rqskOkiLQRYzVeDMeRElSgGxwAkuX+c4P7rb
wMnBarpxZMt708yUvSq9Wr9TJQ5pCscrmNma4YHpdI3yMUuKmpeHSMDPrDOKU7hJYQ+8OwMDumpg
ZZY0uUq6i+HKgYUNUzvqK/WU49NoXLUh3+ibjXBwcjO84MCPbSlOzqlFwWDEl21L64rOWKK6zDiv
zV4g4pk11T4IM6vZ1JCN4bmUMP/w2zSc0xBzuuFglNFQXdYEHXsnczvWf2B8BpS98Gp5n5qRdmhE
N8ebHuvCezEm10Y0lSCIe4QBJyExlNSUhP9bJhVKdR3hFouW0vs+G116NVU4VYLdjpCVM8L0HCx4
gE9s0ljgcbNu+tS0kBWJZpWjfIqeUJ/qIg6hGRUqL9Gxi6cp3IvEUXaLn5dT2+WwjaUBvKVOrQk9
/mqO8m0Re6hAlXOqr9JybNVa1W110bUMtlbQ1rGCwcQk8xNHdOm65NydzpMqTs38uuQaQ61lxBBt
/Gz2o8E+UlUJniRzXWQ/83qKrjkg+2QrhJrtDU6fVXLtwNxiZyuIiGHsh1Y2lJdenWhI83dYrfRr
pkN069EOW8TwOhfWo5fK1Fr1RdPe1cqtEXpuPS18KPS0ADoSFhC2nSTUtEPpdu2lBuFrIb+1qvVW
Fn6jEd3OKg/WsR7TLhlkOw+L/1bprjScHvnBELjQLMTYRm4cN5w0H/YPJK04rT0E02ADbS32au8r
vUiQJZzc6sod2EnbaMzmq9Cb3cIPnKGgxTROXLXMOnR+YAPammsN1YPIhwNnGts86sC8ubVCoqXC
DagA6d6rynd1TbhgtdP5Tgs1fGc03BvNjYyTEBZFNkaXMR5188ptigpqoS4u7TFQsd9jjDL5pdFa
CBOCOTyLjDkGeKpUetKnrTOeVt7kfQkbTj+IG2J2/RnTG9T9WNYexM5EofjbBPM3laS6ua4Kd/g6
zCKVOysx6K9oZRs+Oi20QZCqoU6nNQLisKqTOOH3NdLo3mm0GhpGja/khu6+Fm8n0xp3ClJdtNZj
mLSrbiwdVFpnvcYP1ayn06mbB8DjIQ2qlSdxv9xUems6IOXNXIzII7pj4scOrM0TqQzlnHO2U6Nl
DeTGITHS1t0b9tBmvtdpPZLonoR6gPWcuI/C2ot3nRmPcBvwlYIgUwzTTx2IRHQyuFU6bocodM68
NOa0GuxKR9HUHY0rUVcT7g0oJ0UE2Ej+7I3UuyBrMq19hHf7V8fpZtRpuwVohWmVl+ytChogeO2C
EFImlvFUqRiXRCu3sXuW5J5rbKxAJQUFikvbURrd/ex1LlTQeE6rfcep8QkSpuBsKBE5wKU0M4FO
B9LDt7YO3LOAls0PLS0lLAtDQcRJ6q5Fh7EO4mpnlJOJNnUvne+sry4EbVzrxsaYETdYVeY0NOsZ
vAEGEZ2VJTsMb81PEcZvMDVqDVx8rcrxR1kmhB/XwYfQ71Gn6LaWVUSJX4SjWpwBpYWtUht701oX
raLJaCWkoi0L4cHkJwpQBUGm1mBGTWglTat91RvLfFBZTAF4yHPzS2LlMHTirk3THR6ymGjYssE9
pB6XxZQr6a30SoAXsxN4uhDvg6dae7aNtVWJzlFj2ThTOVHXblNqHALnr7i/dI3MqVeIO1DGoGjX
Ij4/WZm7DijKImoehSMGWtqUfu7iOUNhODdT1DhNVfdb21LjtzkgTl84Iuo/B3MaI2iRRurBknMK
bSHTxcqKF+ZuV4T5k9YTFtdV10Xep9JR0ILcWCtCkIQtzkp93qlybbZj5K5KPeJoG7SaF4jvpTL9
aUglgslTkA8bRKBqnDPKOS63PZONtGg68YjKCCt9lYwZZIeGzvl32x1N87SWJUSfCv0vC/ERjEEP
kT5FaD6rzIUoJbU4Xmej1rurOSXErrPBhKSALoeZgMgzyotoCNKFzKHha1XNcehxkcAea99MWH+V
TZnjk+qppv8iAoL8yVClBgYqrbLFY9BPibGZLdGmF2Ux06ZflVFUTcDsUCRDciIz609zbc8pQnpt
GSXfpIjj8kc3ak5A5RERj2zHGeia7efYbc1ifihiXaGEO0xlSbsf+q4S2CXYiy7LJhgbVXGT14yG
aksqMrtZtX3eFHs7NKwk2RkZ9jk/SweOWwbQfxziH3EWifSLhGCMm/LY58RJSU4CUScYcZoeZVMW
2yp3JtQpi7gJfLtLW7S2w7yrLgORJQcTVIyzRPhkcdaysifCdRduZN1USMBEEV6dY04VajV4Nabh
TayipzYJF9ktMdY3eg6KCbDjbO8KGg3ZNqK/Ga+6ns9gDybFeU5XhzN14KWuTOJeuC4q8qDzxhKJ
t3D0mq8WP1sDeFppO7PuBrXT8q4rfbchJ13lvZ26myAf1acs6SzndFSp9mWAoYQTRSgNdGVn6Okb
laewGrZ1Yo8N7aQQ3RYzT3q43nkCp0Zz+2GbzUl40MPaKE56DHznz00zQA3iyKjc+6zUIGxVpYwf
B1CAM6DVjsNv9obZ26a8CCh9PcXRtZon92bMuqLGTC1BTCbqxzTYhui3RWtToOCC5FhhoFWLotl1
WE/46VROYp9qsTacgpdxRjiBSfR1Sk3za5IUZXSbVEVa76xoTi6jsSVqNXXcHZpJQR5c0M7QHbws
IWOkSvMVwoLI14JyRQgr3ygT5tu1iq1uNS5ut23200jzScJVX9xpBwnzmlgolPCtRI7XmayKb0RF
cZsXxoRdjMDPezebSSJX4C0c+q2zg6ZN0UU/F3yFtctT0f+YtLYEgIpbsusHyNbtp6SrUJh3reyn
V3Lsr6jTQC9p0m64Gq0UIR67NIKnRDgdV5fKIXOvpzl9Gl1Os00Z1c2ZPswTosAaRudc3jKQsWVg
NIeiiMgKh9aU1RYTOpJtrGPRrjUSE+Mgz6ywC+LGo1b6PAVkkrJKFOhZ+F6kBij8YRH33bBCa52E
0084eumhQ8Lpcq7U/KkX/VXe6Bh76H117tI6I7VpGzfEKjwo26uIfQ7UdowhgtmiP4mcvkDat6+3
Th6hFkJyYBRrjsF2N1H239JL0ba4kkMhM+s5/9ZnQ32faNbNyP0nWqmOpGhl48AMm3M0zB2cdbSq
9Xb2EZuoEdJ0xLSUt2DDkIZzhRli9DmjJLjO8d1GZiLBl84NtBPcu5E7n0bj1tLR2pnTBqnmbnLP
3UjWWzF53p1H3/HU00vsAGWBVFGvK+22igvta26lxQ1u5JjtiMa6bYQaPg1uLjBe8eKHAoUT7p4z
AgsrLHV7sbyuxq9mdz5EpPW7OMgjyIGJvMdFUt3k3v9j7zyW5Da2df0ud547YBPAtByq2tObCYKS
SPiETbinPx8o7XNZ1b27gnd2TtyZQhKJQiLNyn/9BsVRZC3Dg+OWhA40LbWUQJwv3fL9MqmjqesS
ikq/3FmDHLZjy4rGTxsS92DgskLFs1qtZM6ntCnIyanK7PPC6bEXpKKThYfC0Y0m/x63gBTuN2vK
3YiI16ry+V3ncRYmjXZuxjntTwnA9Wbqjbt+KRBAEmHgzZh+O3gLqsiBk56A8AUSsVU+msUGwoL1
yeBmffSqKQ+rarK+LKhUAP6K7KNSmBptZGx4j0tCUmc7+bfTHKkPs5CK305gbT7L9jZyghtBE+bH
PHTNaRzSz0HpJA+2Icpt7Rg4KqXEj0yFKz4lht3cza2r3vuu07/FO3yWh8GJCi6qo0WAUjH3e2PO
7u1lsA927n0ZuGWiKjVOdJeqT60GzV0Kle0tfGY289B0JB4m6Uy31Qi+pE3mJQcH16xt0gWQ9MvW
Py5xFu/mscKCHfXNbdGVyw/fF/Yxbwoq6dxKdwG352U0vspakngc5NHRinu8uUm3PqY1KMQmESla
xolcyN7tnpzCTN+nqezwTtb5fTJN4gQcMR1ZfOxhw/ydRO/uwLlD+nUm9WdgKMKvNeLiyO/yP6M8
Xm4quo13hVt9U9RdXCjQ4OF14ey6YU5vx1Kl30RcVu8h+lo3SrTdvokAGjazlIwxIfRwYpvhkHF6
FtvIEUgbXcCmQ8ZdHnEiTlOQr94sQRvcOgNE160j8aFfFsUEVvlo7RM5yB2B8t6NoRQp7tK8GYox
Ojmyym9JXv/oRLZ4WnxzQjvoYOVvJAbzcZmqTzKpvQdPWm9jJb3vZeZwJsjYfvLy6EfvdJ807/CN
W0fVbkv8BL9ORZAUSOMyuXfzrHtnEX1+Uyxpe7SN8alQ2mbdsJlu5ibK4BdL+wkWBiWX049f0iHF
6GLh4jvpKMVjw+YCwnlkm8m2rOE+b7jfk8WaO2X02bTnnNwYA3hsO+uuXhPCekTTWFssaDwJvd+k
U95Tnaft1Iat0Q3ENAml3yaqkjvuoObbIa6Mac/Pd9ttoAATdjrS+bxxmkKQfALk8HYaXSpWEjmt
W1mB127q0bE/125ZkbUaS+sPONjlIXGCLjrkDnmy20XL7GGKA3LYQYUIX/WbeIx3DV+LHBO2CLyc
C8xBWPC1/6fJFpuz9KQb4pxiFWExTMgdvTyn1oqIq2cD0Qp/r9RREebNCSBPEogy2KTMIVQPhKY6
B6fEdvTgtlyPNmXRZphP17Y2T7nyR71dXAYPV9BVtTgmA8Z3OTajJN7XhfckolQSYbIID5GIb89E
f1pzss3wCbE2hYjtT5WIzWpDS0Ii2M2svt/4hjve44DqzdvMLIO/2kp0f8i+75+KoRw79L5OHO8G
du0/lUj9fMeZVtqHHvk8ExN2HUkAmWd1JPRWzgdVC7Y2WJQpQSbCR6ucUlfW9xr0hFD0fsxR13Id
CnbdXDTZPutk904NVUqOADQMXMWdvE92Tu5ZX8G0NDeOsvWw3xv7iTCstEcrP48qB34yY999089O
dN93JqozRa8p2kxpNj4Ebm0K9vQYY7hcNvUHr5+Bi9XSRUhF84kogHZO451DCfZDtzluLFU51N+q
fGjK04SCD2b3GFnevbDXu/Ls9T729FVUwR92cg4aizPawn6h8ggXiJrmSz34vEM5A5YGA4DRhp2W
0bPiGndvH/MfgmKmuiaBxMz9+0EV/tulGYL2UGYRwqRMtvO08yau4KjXU2GcmmGJF3gG7XjIppwG
xUy+L7buemCLTBVE/h0cj8kLA+VLPGuK1ijDyujIVIzcL7ZbWsSgFzGqmhH0lZymoViVUnM7LEeq
7L7fF+zbH2VjR9/jjJNnO8tGvfXTtEvuLIo5JIRrgwaop/D/qulIDvvY6w2mYJxEb6towGhCWNay
gPVB0tmL1I4WtOYq/lAMEQA2EzDjyufHeO1C8KrqjQAfbjZjnA9IbnunZXVas50f/CgY7peq5TIW
4IlM1e6XXoN4VomJM8Ov/W1XGz43x9LT1vvKFzr+kWU5Fgi6KK3uZIK13as5rvU7A2u9OhQVS4qb
SAP/da8cBuPgc3GpAUaIOd5h4cYBYtiD6+7SpcYRY1JB6m/taBS3nkfLO6NvQ/bSQvbvxmwzZexm
WCEPTY6o1JyCTG0bTBQfrWlmA9TSQC4dLUoRwOO4/YNOPJXuErsQzMikNN8P2ou9sNfz4Oxg8iFn
K2o4uVsnjpJ5M7Rcx24aZfLhd00y1r1EzeWgGa77enI+9DR+8jdt06nmPoPPI50tliLFQvlW0Pz1
7TH60cwFl54lKKt0E5W1ITdxWeMXAY6t5w9+XwjCK9jrgGmll3O/oWH9VOnCoCBuisneNIE1Nrs+
1g6ZAHIsovtmdj1zAxrqwrKJZNCFqs476OqQ5y0IWXU36oYSYCFyac40TmBezz66cQZ3Qae9YBr/
NOdma95jelyinB96DB9IdNa4QuR2rrF6ZNCQwzSMU2THpXeahoBsZBCJXnyaQQVxmR+pDg9uBflM
bSJkQsbHKROJS0TJRB/gNpi9bLoBvxz6p66rU0wPmsIa3rmdz31qry0bA1AgzDSTYZVGbfM+K1yn
ZOaIcXwTzbYR/2groxQ3CVyw+saf0CYe2Fia9t0YDBaEtDpLgj+qxK4JpVCoWTQGGykWCqFLQwih
PVVuULAByVptWHlp85AC9WE2GtTJYFZbg/xxrCmmWo+Vse2XqiZosrRd+QNb0ekPGfU0UwIQDnfe
BQAKRnvQgTRyPEEq10o+gnQZI1tZKRZBMkoQyWbYcAkUQORFZ3byQzDl9vS4dDilv00LC+THTPF8
i47aSeaYnrBjcxGgkjKDG2fMhHwENy+wPkucTpSbxsxwxtxkYnFRN87UUe3e5oIg3o5zYXZ3lQVU
tI1FI7g7uuOA3cMSzJOk0FN0mTD87boJZwXlZk1YJ5U37w0MCbybMYqEqDf2bNdRsKMGjMuPZTON
WFk200C5LTjLeYqVJiLHOq0S0wcIx1lCgmhW9qXYtnNQjWEXuVXwVGb9PN9GVZDGt5LbPaE1enDy
nU2HIKWxP7QZAe0ANvlRFG1fv6Urhe2Bq3J3eCikVdGAD3RT+zd5BJF22ehO+eqx7iuv+aZMmlzv
5sJoSpfzbhJ1/Xc7+LfEhv87JcumRZ/xP0uUCaT+6xul75nKfv0j/6jsMdtHZ0SXPEDigX6LpuR/
q+yZ5xK+E7z61T+MTuy/xYkoGsFsgbpsd9XtrdrIf4sTUTavftzwSqArrFSF3xEnIgE575langE5
dH0+pwJSgkvC+DClQd9Zut8GrOYjtimohZfKot/WtIF37FtREFEXG9nJ6bjUH4RX7rg3ze22a53+
Nl688dSZ9kdYi9y0Un96YzX9F12lOxs64YMa0vmDKD37vSXaQG2R1o9hbWckIy7GcjehJ8S4pO6f
kB4QLuaWsruxRzMgH2vq+BUWfrDtIagpy2488gVWSrRdgjYiRUzJ7TTa7l4bUvd660uFfSIx1FH+
vXDXaww3Gwc9jY1eD++ZOPHF6lkxx3tcjK2u3vRZiUJwVznxNFEH0WGk96JY0eRN347NIJvb2kO3
u9RzhpVThq7JjlwOTaMtS7CQOHYfinYcT36lLKLCwOs3Zr8o5GsosbbJZKd6r/LU7FdodlzkAyBw
Qhzt1DbE9ulJOm8j0dbcgjLDx+Q8mtNT108kzY5LahoNjYyix82k8dL41Np18N7udGSM7Jayc6jP
2Utu3RxPA2GK8guOhZN3VzS1emiaCZ5ITAvpkW5Zvs1maOa+UZoEDAfZpB+KoObvpfL02NVV4H6z
ddzyDpAQiveG5Ey7kYvQdsQokXUAPzrWesK016uiDFa4iCK5a5WRftJmk8hbqc3SIJPYMGby2rQ0
xS5LzabbYcPnfkptOZHIA+EVo04wCuyDlya2MRmJqhozogBIzc47TICENnIq5WJuC+z0Wmva5B0a
ok03Dtga1bmB58qUVbb4ko9Bu2zt3vDxUU2jqdqOnQSz5JR3STrUdbPhVohfzTLOQM9jiu/ldsxL
eoV16hYk+Yrlz97KUOlNE0bYW/AI4wv3qDTel1QRxjurLYj4opSJPvb+EH8rHCASrvjAK7gZ5QFt
iyzJ3+H47K4eXXPhbKCqcwoa3JaqbWJkPs2HutK3vpywHBVae4+uU2MAtIqHHrvYo13GWcsBawIc
oHtPyvQUjb7zw3PsUm6sOfJvIVhV5JNXlKVbp6pz4m+E491x9lhcIRovOBY20OkmycflLZ1kfHzS
2ImJHZyc4D5nfLAM43g65a2dAkUtmYOrbrXM71u3Jf8tHXP9h5/WPSmsreP9lXgdJliFNxmfERXO
H+y6ssiBwSpDwWMs8/daoejlvjoDGTpNVWL3pQCO7vWMm2qIoBkPABgmSt3GuPX3m0ZUzXeNCCra
D06ZEejUQGne2VTqoOeOa947QwxD1/eLW5NT3jyIGnOEXQWZlmSmfB6Mu9g3eiJrWjpWjIqsEd4D
91l7B31zsekGG16Uklw4d51P3ym3yo+idZd6v3jDUtN+CMr3Rh+kOwkW+yAN1eXbQS7pIVWKHkiW
SoMuTZJgKOa4hvbeYLI6FTTE7Pqj18bddx2owMbUU0yf07bM32LamYJKTbZ5RE4LHppUw0SDi7/I
OzSeR9YZpfVxAKSADDybEdW+ptnX4rPl+M5hiaYuP9jWnTUhjIPezeHeS/8APlziOeA58d8Et/9/
Qv8fiK+vndC3evyW9mfn8/oH/j6fHf9fjo3Nv0+vH4XbSj7+xztAYmqNzS7wvYGT1E83kH8fzwZ+
jVSwGAf8tAdYz/R/H8/+v34qaHyUgDaGib9pFPJTRPsrpQmhsosYwFi1Gx56h5U09gthec49DWRI
99UcuwmXG+6CesveM6GswCo3qAjEqEQN3OvCVdy2Wo7TRtRG02x01BqEfk9xWm5VnOMF6/dVhLAo
TaIbC0FyulVD1OCpH0xthL17UsO+1ok5bcFn4uhe5zJvdhb1rzqCnE1/tnE2QxWIjJUOBVGMsFHY
TTdrR3HY+INvvsEfIOaaDQGIepjG3DZw6gFGgNY+IA390HpT1yYEJKPKczqyQ02X1WvUCY7TRDBb
3Rr3IsLZ8qi6Irlr09LhXuRY2JQ4k5M+lRhgqdMI3Z7s6axrh92oKh8DABX1+7yY00cDG5Klz/2H
qTLEvRUAWPGCrZO9gcKcfokngacct/NxOAqQ64nbQ/qUTEH0EadcA2B74R9Vz013C17izG9Zp5Kb
XiPsd5GMYv1XoDPh7otYEfOeKJx1byD+jPGhkK3s9vNCmFEzszluci9y4o2fzG39EIu5wpVu8C3o
uQbeyw96SLhISgBV9iEzONIkM5cw14mdvFFJoCcuQXZ/rJ20j576trH1frQBKe3Y89Uxs6v6dmoa
5fzR6cp8LMcIzF8BG7FxB9lTQTFa44/NmZnKVL6LTLO469psgIIxLTP/dmjxWK59W9ETnOo/k7xf
NoayPOezG1vjEW/gnztt/eDa8zeQWnjfJcO4sXuXzq5zExVt8cnLCRfYUmst9HLsYgOgZLh7neEH
CVWNyhGFTbo35+mRoAC8PzVFEAbGXbvyOoCq2tEHfpxyuvdhVk3XlJc/Zb7nywcMBC8rG1N7LAYu
yY5OlQRMk0Xv6jhND7FIZWgZMG43VOYlWXwAP/BnKAA3je0M3GJxCt4opeTRHe36FhqN96b2Kgcd
R43RjDJpNayjB/I4XWNJXtJNYdGy1NEMIwqEonnp8+D0c2TkaGt3MXyZdJNldpQ/RWnn+3ztLJ82
GcgFzeHJKGBRWt3XaVmM6daurTzAN68jib2FrgoVwlnazQQ17YfsZfwjmFw4MwJjOkHUxjsryTlg
srKlJvKyrLpNLCV3KlE/ZObf26NXPVQsxgNNpxpn9E7nuxjr2u/B7GZv6nrpv5agdM3GGtRcQtEx
bW/bJWb0sXSF+D7HEVE5pHw8lBLu0iZq7FpvjI6/Ylu0Cbf1Cf57qMscgk7C3aK8QoU3LxVU6zBy
xHqw+6ULm/aCXo3lvzeMiaXRSabu26psh8+6kR/yJLWOc1z0J9eI861qMfBsJN0JkfceVFHdPXli
NE9ySHs89BKxy4thvvUpXw9e0+eHWVjDlU/+wk+Va8gBSgO+OyKO8809GFRCewcC5tJa+lPC19iP
Wb0cKm1YQJ+S0GLOJz68BXvjlxPw6e8l8Ks1zEsrA7GSiS7FW0U3wcUwBUGb+OUMdS1G43ZSOW0p
M2sDiAtz/d4Xg/kAywnftbQrDzicAUZWuLYvQXWgo7DsjTz4HpWxuHNmq9zT3LBuJliKV+Ttl1EQ
LFufU5bBoT+CS49xoUnzMzWVlUz0rvAzjpS26HY67qJ3NCg5P5a5w/4WcIfQ0Flb6N8jvY8GG09z
L/+MydZ4pFvrfEYbiUl6Y4mHNhLd3vSH8ijRMBwnr9BhrCzzjZlEyT/uB79VcP1PMxa0wAf+M9Zx
R7DY5lvyrfzW/VpOrX/oH+c1zyKs0LcwIl3hNgSUFFp/11PCx14NdwScliTCK+AOpvs/BZW1poax
cP1/LNnW//Tvgsr4Fwg7nh+S+geJGH5xv+EquJZL//c8wCWFswAyH0TxVVEeXIqyXBjis226dQja
wSlmQ+ZVrawPvwzKC4trFSM8f8qquiWHj838omizygoaZoClV9FZ2IYZQbnNhTOCEdOujFVbAufF
VxTsL76ZswpjGcjV9f18L1mqZFlmR9Zh6VjVfm47mNUGjIvX3+zC0GMdQAuhGYgqoBUX30vRP3t6
AlWiqcJF+PKGvW36gmYL4Nuo5o+dm0wP8WTgnpY5f02+Ir/UmJwrb/rz0D4fXny7cNhY1ZYAa5fq
3LFaAq2DoQq7RThPkD/T1XgN3gK1iPvRT3v/zTxaztvFTD1kn02z9zTt09lUWtEP8H5P3/BzTOgV
MBbAcessvdjGh0AgXlSeCmn+tCfxM6cjaPsrO/b6t5y9NdQeNA0rGMh7I1M6/8ACZMqgP1uEaT1Q
yo9VcYO+wd8UqWivfOVn85flibgHGQUrhCvMihn+cumgyWOZnaGS0MHh57ac+ulTjzhU0etTHwyo
BX+ZcTtci7B8/oJ4jIBn8m0xarPMixeMyOzoud4QdZw6HqqMzH7j9dr7mi52cXp9Gj97FJe61b2U
IbVcjyik8xeMLW9ozN5swpTPeZOkfb4v/Dm77ZFWXPls668++2w/H7WKlzAtYq5e6J2jmpoLBK4J
Rd9l75PIuaWP0V5R0LKpPnsI3woRlmTDwbzu/H0y+IWjTU8QIhBQUgt9+2j10/BYtkF7X2jX+90N
zgN/Zg+gcKEA4Zp8/jz40uyt89SElT8+WXZ6t2BostNi2JeT+NOdwFBf/2AvjCJlHY9k0wb9ti/k
X1EKMV9JgJ3Sl/G2nDOEYHbi/v634ikBcIDELcG+lIZ6WlloJj3gI2UFG8w2qBXM6FqF+uK7MICI
kIkRxPvsfPC8tMd1qqCPO7YAYnM2/jGZXnflVX7+LRfzjvMU916TAwH98cUnivpmaJiVvItDPQSj
T6HPWHoI7ubH0pwlnLUsPzbWksCS1OmhwYFwX42G3P3+l/MsSGjrRFnle+dvCzBYQGDky411R5xD
AYYG4Se6MiHNF1Y0HHymBtI2jobL102bHDkNPcowwLEb23GLrPdk2Fvl+G4uB+Lx6hS2Bj1Howrj
tDlFtfl1iiciJVpstOFBChoE7ZVf9dKXXr2nGH+SeY1LPZrjxqsolzoAL5n3NOvEwWmIqfj9AV7z
xTgcJBYqa6vo183adjsQRxCisK57FQqBZgE1Y3xlPr00vmuUjCM55mjKXEzarvNzmI5THYLAGkeN
IuB9zq52M3Vednz9hc5vRewprA0fvyS6ZWt+zaWkfeZjDLrVdThUPdWT8slQN1y1qyFubKHykiSA
ZGffGnN95SWfLxrfMEx37cmhpV7hwPOxjGQcZU5d1aEcu+FLpjH6UF0swhre1s7GBPpWk+r2vWMG
30NoLm4Kx462MnLTKx91/WhnqxcAAONSvLRdLmc4MJz/EIGpX9VXQRVacfPDMES2r+ehILAksjek
cl5zEXh24DPKaxwqr8++RP1+/rguIlKqLIQKEUJk+RaQPSZgk+n7kEX9eMzLKpr35eDMH17/1M8W
CM8NqGcMrsHr0r243vWuHDGm0VRO/KZ79L/9pghi98rp+MJTMCQ3Vj9xxMPPHFhF0BWj5c0qTObZ
3ZUGBWCTDV9ef5Wf6+zik/EUD5B2DVBk+p6P4YiXF26HkwrbqPgzrtPHScJJTdNUbANzgJg6qKfE
Fu+UgYU/pqaEmUjSWeKDZefQcFR9B/4FPFJjF/D6T3u2drny0F/G15qLl8S++vyX4Xye+Xo0VFiO
5Yj5q0vsAfkIuzLV1f71Rz1buxePuhgE2JBD5TcLE8ma9Gkx23a31DZ5L1YGFG3GzCWL9eSkpr97
/ckvfmR/vSa6P00O10H4pWaN0YONqNRU6LdrhJtsklWQ414ZyhefEpiANpQ+lHMX6zK3azvKxDph
O22GNm6bOxz+Pv7+q1gAWDhiUdPhrHb+KgYsw5SMrjJsTb/ZLZok9WokYO71p7z0qbicWuy09Dae
bTESdQJ+dBmzgrOT6CQn/5xEo7uKa6r7LBvlzRj3AzGzAgj+9Ue/NIpQIejssddSZ11MyCFPkd6A
7ISJctKPTmEonCRG93jlKevucbkiaevwmVj0ECQvTsZJYiMwabxdCy36Dw2S0FMwF/oYtaW4naEq
0xCZx1NSJknYC6948Drf3qMH9bcx9lzcFaUuZtgOo6x3mY8sMaHD+IGOzOcSeuGbXFD5crEfQmnB
+c3zpjkFSHN3UxvXN9CFobgbk94J4eo3tucM+5x+6EYVg3Gr9JLcRkbbwy0W6d7u7QQXU4UqsKcM
yWMdheTM5A91ucjdvFDKvD44LxwwbIScMmAhQKX+xY0BsuiMk0RahlbZyFtVqPGBoUngNKTOto2d
5Nvrz3thtjGbgScw7XI5Xtcp8cvytJC2N5bMyhC5twhdtBebdohtQH/kOL0GA7UGiFW4blxLcF/f
5GIWOJTa7Mv4boJKXVwdIHiSX1YNRYjLb7tzO9uG+by0Oztvs3eSGQ/zU7U7HPmbTUVz6re8UtYb
Eq4svzz+YsfQrLBa6K4IReNMNGQaeAeScOjXh/eFz+nA3MXOga8GKe3ic+bwWeqIoIxQ0E88TlSd
R0S5ZH0BhB9cu+2vTJ/ng8pJgqEcaQk2LhnPvMLEREWNs3BY4UqDbLj6PLJlfvHh028DDWkuJ5X7
USRetS2n4Zq5zvNyxfQxeCC8eHUN9C/vaSO85aGSRh1mTQ6fgpDbonaqNwIzwVvml/HgFfGV3fIC
iV6/I88E5gGBpAqmoD+fwDqueqg3XR1WJvGdOydVDjogyxqSHQNtkDrVp/EdPFUxk4MjihtbUS+i
/2rcU2M0mC7A5v2De2wASVhV2n4H3GHr0KqhRJMm1om7OVHCetIm/bfDnHZx83aO0+T96zNl7XRf
rIcV9F8ra5xIuX1c1Fym3YxxSpcm9Lw2S96CiY3fnbStx9upaOzva8MheKQxQFalFescEo3r1whz
6E5V+zKegk+Iyf2t9ibOBTm38kvbmbjGgRuKb2NWIMM0Mdlu4Q2hENwYuic7DK5x/9bI0Vxuge65
dllxZMZbSDE92Qd+1n1Ubq9Pdh5XX3XspSMs6RqOc4xPyCP3tJ3VCOl/sWPfT2D9jsnX3C/X+Ov/
xrKf/t4Tfu2JrCXC+U6B3yyFP64v+LvjrXP+iUuUomoxUC27gRvddpRkmAZI+6MNrnllOr0wg396
F7lENwJpGBePUsNil6Lpq1CA0kTIxcwxIIjKRoVEt3hjdX5w5cx9jtz6q2MiTbE1oBS/7ouNCMZN
l/htqkLDdfQJf5LoZjYqgnJsGd8EFnnNEVKO/VTWKFJg1hCO443Xjp3n7/3TthGUFPht9fG+GOKp
q3Kri8oQSSlXjCIYmhvdLP4JIROS9dKLzVsj8pe/Xv+yL708ZQ4edixezNIvu11S0t3BJasM+9TL
D1ldGQ+seLFzWAPYrvT9Q5pk/teo9yD6Vp064Ba4hK//iOd7poUSH84ItlXgIe7FwgtE0par9joU
yq7f44eSntB89HtvbLKtJkwgwwWly26zpB8PTo67wevPd55N7/PnX+xgUT8bHozwMmxS/Q3mlf/W
dZbuyjn/8kj/8pYXxWuFgGZoIqsMtT3RCe6X7M2ELGWfDiOMQNetb5FSenRdEVgNTgUjkzSJK3P9
pTelR/HTO8xl/79YXX0HTj+Qec4ss5OnbnCMjWmV9rX68oXxJGX1ZwW7uoReLKgE4xtdt1Sx0DyM
XW+W1hO2sv6Vk/Y5sgUlBJNgQi44dOirrbvWL5WTPQQQbf2GYjkrSaV2xuTd1M39Dktdcd+75Bs2
GAY9qQhMQqlioYCf8u+ofu39gtL9AV1Efoxn2vioj7Lfrm7Of9xFia0lZg2B2TGnoMOFuC7Nb0SE
bOj1mft8Y+YpJEXBucKI8hlHOUlGu4FlWoYK7uQH227U3dLk6T5z/onM+Y92/M8PR54kSaVyXUgj
mBKfD3ZUt3GunaIMZ/i3W9TKJHp6QYJ1U/u199S1m961x11shwJ71SnF5CCcjSLa2pUtdxLDkROX
+OwUoC64MpAvPg8MlsMNnJtC/Pz1uj4emxTHC0zlovhDaVdmKLpE7pLG64HWq+i3y1KGkywtCmCO
EWxfz583RuXqU8PzIqXFXTHGxP7NTr0N/G4OrYgE09cnygvvZ4Oo8zDKQ4CAiy1Wqc5IRkgeYUL8
xFZKnex9eOALJju3Hnq+w+uPe6EotGyKYMvA/Tww3Z+11i9rU8SVlUcVmYXABeiSs/xHj5wL/dmh
itUjimvi6heq8DS/y0Rzk0b+ziurXWvmB1HFdxVNVKzkskMq1a6oalJkK1JmyZ8qjGsVxzpzz4sb
zC6BDbkG0Qx41kExu6a3R2nnYW4pdZxKZN9RhM3K+HWJnW7jz32wywQq+NeH6MXH0kLk8KXaBBk7
nwFeHJtJH8g8tI0W3yVPrJfuNN8aXXYfSyVvYm8xQMlgzr3+4BfOABqYtBIlGMMqojh/MIrZRYlV
Qj6P2sVsOGt2cO/7K6934eO+Xgsgj0Dd4VbAU561jIRnLGMVJXnYI2Hd4jiHgYlKusepRzxBJkt6
Y0Xe8q3oMTwKTG08GMMUnNyihcvuDD5aqta98uYv7JbcT9jBVmgVnsX633+ZlOSr4WCDW2LoVa5x
slVPmWOk2DPAobmy3l58FNsJfA/unDQgzh/VFIMPTM3b572TEkubcY2P+/KETcCn3/6cbFo0h6lg
Qfkuj3TEJYTRdH4WNg2pL5XdtAdIntnvDx1flL0fSIxFchl03hmzM8N6ywiRZub4gxm8820//aCa
4do97IWhgxa+ZnewcWACerEVD1464D1pZyFOgs4NXZzp4KXtfONrVV3Z9V98FA0imjcID56FsGhR
lVNqkTmXlFjc21WCtpnEqpPUmXMFav+5o19sM4EHOZptkZ2fXur5jCAFrNKoeFM6Ceb4PmjwAkIy
XIUu+rVdm5fdsTVa47ioOTnIRjr3C84NJ8S04y1RT9GbJHUcmBp+85ftxW6zEZP7vZ3jYaemFlHr
UOZbmdMEQX1KDFZeSDxao+ExX+0l8aQIth3CkSuEkxe2EnqLCLS4q2Hhc0ka0gY0aBxA03CiY7OT
A4H2s6vzK2tpLUrPRw7DSt+U2FdizgnX6XzkzDLq0mKo0xD34+FQubXcD66vw8nJqlBKER0atqMr
J9jzqcGhwOkMAkidDJnm/KH2nPRDWSRpCGyUY7sXuHv0HH+knje8f30Bv3AxWFFmiy7TSlIgnuT8
UZPIEgPPxSTUENbDUSOBMO3eutFVY+8hbKbbpmr6R3cEEx1Hophl3F4LKnj+JTF8hvtFKUKgBHTb
898wcLVrgGHSsAVpQXZb9Ht3gs585VVffAxlKi01TgZy/84fo/VKtA2CJCzYnikBYmHu28zAchUy
OR1ngiSLuevv6rJSpwR3n0ccR79iNOfeLeNgb2Ym8a09L0145Yetp+3FHGO3RkYAfWsFzi4ORRM0
eY3SW7+BiE4iHadtM8Xd0S0XrAeUmh6UNfR7TCMR+UGyPy41rPWlTReMhHGVfP3nvDT5gIIJO1i3
dZyRzofJRROFekgmYdxJ90s0z8Zh5cfvkil3r0QBPC9D+OrUoXQdqNeASS8e1XEyQ1zPQ4PpDfSL
+C/DG2EzxxUAl3IwYYiRVwCAXAMOX5r33F0sslxIgaSlfDHnkFamw2w3eYiflthPE54+yE4ccJdh
PPZLDYNW3EduVG7merZCP7Hbd789ztxpVocRDlB2sMsabNRaJ1acU4U31d6m63C0kX9sW2qH3euP
emETszhoYCFatK6eoaQ2UUdy/nmqWVZ3IxLp35SD6kmix7K2cwlz1X3124QabmqsaMimqFlh+V+c
OZ5U6DNzjtIZOTw+vWa7o+3y/1DqYS9MLckjqKC58Z/PIVs1ZLk0ThaSxvWwTJn/6PcZxpYZ0s6d
EZmU7whjTrKz551OqalVFDf8jxy3fumWJ7M264+vD/cLKwjmx+rFDgcL5tfFT0rsuJD+tGThUpAY
7DvNXeYP9SYJKue3gmTWOhdOIKRLR/pUJVwdz18eM96+lkWZ4QAnkRPKsvQ3nqNxcXz9jdaK8WKH
QkxAh8jnsmCzNVw8Z8YGwMRsLcRgw8RESMa4HHaYlBmPbFfFlae9NF3pD8KRWj0C2IXOn9a3lpG4
8KCI9jaiw9I5VMkpzsyzUzaHxMPrEWdb58rx8NJHg2TxX6SdR5eb2J+Gv9BwDjlsQUJSBdtVju0N
x3a3yXDJ4dPPQ81/YVGMmOrZeON2X3HjL7yBsjkum1Q1Vp+YZI5TDahsnPKijH0hzNA30ZvxtV7b
a8evyBD/s2xkAbKzgEhAz61eItmJlWiQAzaIpHyMUN6I6/YdcecDNOZjH1nnxKguqF76SaC4Wm89
L8SxsWze2XGDviYV96F+pwfjZ0v059sr/RrGuxRY4P9Qp1PRWV9naJaVShMxXnLKqHh6KaBPzxwF
ColKPBxMBDn9IYE5NRtqeeETw2MXzP3Jkjo0otRwr3Twv/ycF6QWWrf6GvtTNYRCac1ZSvpJHGPZ
VO7HvP6RdSL9MBRWeOYAQhkHcovsTjveTbpV+GHR1acopal3e3Je14qZG0NeoLDgoWizXW/Mgsa1
rCKyfUpoD13oV8NKgtTnBYWsXgRuZTiTOebXUo368zSLfxEnMTy1AmhIOqiyVV7XI8MSyT1L4wyC
1F2pdK8kLj79i48kWcAw+MUPYbU5g7Ig4JUmRtFkWHEUOb/I9qQcqA3DYuPIe5MNSygZ9PxdU+pv
M7f5z9kgp3xpCmMxt5pjAKxq3ndDcrLDuT4uKh/ekIX5TuSxedoRcliawAsIcokV/8jGLWj11YAe
K1iHGsqmNsp+3kaIIreO8+n2fG6EnVQsF9zYUovS18E8Sg5z52DKtxx2+xQ50yIhgsr9vxkFyz8s
gpcCw2rVqtRJwIPJyakInepuMKGKm5L6NuOy/ywOrCF6yxSyQcpeT1s1apmamSyO3inzIQxk/Kvz
8c04cN4yGA3cj2TGeOisXjUxGilSb2NyonClg1QSEw6lBQJpYq+3uPGuMRLfQV8C56H1iTL6Wo8S
nb0+mfb80Eup7slpaV8Qv0xgqolyZ9tt7AVIM9oi6QHkDdrt9fzlxgjDVubLRpg6B7gDlp9aU/z2
vcAonHxKrmQTaJFcbW4y4S6XCYVOeYduWJYb5jHseUHevOMW/B49EKJX41WUYxFqDdkyd4U5Vfdm
7PQHkpZ8p3SxcVBByYFQJhB4gSVdfwvvz6xqUZecOsjPvt7m02EIC3E0LPEfJv7/2mVYbpZVkLOU
xF+gC4xmLYv3x50g1UpQlbIRn3KDWpNw7H86DfF7u04+yCj/3JWNre/ctVv7gXcdJNSCjmPDXw9Z
RxpsTZsinYXu0GFspPkYxWa0Uyl56Y+sv2xJ80lgANETK18P06N6NEgtzJFk4t5z6TbklWdbMUy8
WhHR+06CPXiMVSutfeB5reFhc2IMd7We20jTRsF8j3wFcoFcAEjI8AimX+tIrT6ls/O3EUA8lMbW
+KLQaJNd2Wpj5MZhLXaLzrXSu5Wwev2uM16EMcyq/Yi0VCe5kTKgWjxOZkJQbilTiJLbLH5ZIF79
NHYggcmh7hR33GWV8hSotaMf+z7vv5l1nEArqvOhPVUGOmduDPoD7V2lN09ZCQjUC+pS/UsmrU7c
rtTzS6702FaxxX4BfDFGV8sp+BdWmb+vq8lX4RpClx27GGU52l0fBhvIBOhPNfsuWkddft80ns0Q
x263dQzc11H6Mr9lQpafW0QI0WVv2/prVCnNz3mmi+sFiOuYHurMzQ8zHU/8SxjVyN/oqPZnBtL1
wkhQ90Ho9S8tTbRnRBdbA7TVAIGy6M0hwmfBgl08WWb5VAM3Q0FPEQmuE53ywJx1810tkvBzldrV
ZaIQ+yE3I6THJhwarHJWH6tB6XzZmPKzE1sxSlq4BuJ1IRSKjZZZzV9RjrUp+weIm+zcPxtp/VKX
A0fAHzakoevtJssD0mEQ+E+iKiYY5eCj/XRpxUiinn0tQKJRL8n6h9z+fPtO2jrC8IZk4E0Y4FJ7
vh656POZisgYn2IzaX3UJ+1nqZio4ebTcKrIK35m5hwcbw+69YhAG9H4VIvq0jpizjq1R1QfkGAx
jOods9xftHwsT2Uy/qJ/I+/cGRs3IpVIA+AEbwj7cvn7P66pOuhQLjcbcj4R5fitGOVBiPjvGaLO
zodtBd8MRROB8icd9XUv3VbnukmRGT6Zdp1/CjIue9mu8TMDr+HFemW5Cr1mZNwTNJaD0LyvVdEc
wxkQZdijKHd7njcW9+rXrC5LuQwNCaUHfs0cUCCLEg+H+/IQtaByqlTKL1ki/7495OZca+BDlkbi
Qgu6nmskSdEgqXkNmi5zjroRiUMnJsOfrVLbOTQvIefqktYXn0+ksMAmwjC4Hmuwk25Ugf6erBmA
VpiMwE1wRD/GcR15pp1WxyoH0GZRnPPEqPUuHS7pUiZF4ati0LwWhYkj9K+dkGVjd1/9rGVV/thu
3KmhzdtBpDyn2RmgveyHqK8jFqQ3R7mhPn17yjdyLGq0BIA6agEkIOtpwI7STBVcJxZSBKqMraAO
WnxXs1E+Jo6VH9EvrE5ynUpnVaDqeHv0lzh5vQpUkSjcEETTRl7FToBgxgJtWW4QuUjpc5TH0rHR
p6oeWrP7Z7Zwj59i30zrL8GQXIBAPBBueeyOg9SKv0al/GapwSUz8/eWjMdR1n1ScfLY+ZUbYQMd
KvrpYEvhaqzDyB5KUVgtTYkBUwNkYQrnmHboXN6ei41RHENhHuBKgYXTVlFDCpYeNdSQsvxkD27X
qeUptVNl51s22D0LRxcYMpoCGKTrqzMmZxqM6FgJ/BqDX2ITJz+aCC+f83lEYxo84IMjJeK5LLLg
KNeRcVTNWj7lTfz79ue+3ujU0UCS/o/SB7/neqPLnRrWMm1+35qSCc1/wDzjnIbHKpqw21DrakdF
YWe8dRFoCLoGheCKAleklg+ol5dn1GzUEwlj+aOqtD1z7Q3IEuXfBepmUsWgYr/a2qqUJcCBLMdP
avWSap0muZJeO/gglBh36ej0HpEjmnwqloGrNOi9RboqWPg4fm9XQX8XO9IcHoqmqw6o+Ozdf8tF
cn3y6IFQo1YtdQkc1GU7/nHRJCMCrEj7O35jNfhKIv4JqAqBtcI4lJGFSnduP9PqRylJGyRAQKhz
CUyGdFRgpmdzAigZ4KZmFR/RG955CDeWimouimfkorBM1g11S1QIhXEf+VYbPQyzZk0YjshPKHqO
n20jzHZqcK+uQKIXyhIKAldU4Mjnr2cibKskiqo5PulhMXiBJNveHCX9I24VGip7IS3bAPHrVPlr
RPhlZx1eLcMyOCQQ6rx05WDzXw8+j7mGBlITn+BDR26uhR/MofiipGnuik78NvT+w+1ztzngS8WV
oIYa3ypmi6UZTyvRc5n1IjhladF+ROewPjiTbCN3aZhuhy/XTiXv1d0GoBjwCzf9oiLGkbj+ykKC
DRWh+3ySO5NXc8gcdAax7rr9aa/2zTIK7xhiExqQl/W+cdLRwmmMT6tCRVxCQ0YcRcoizLomZKOC
NH3rjb2MR2kBOgWFQuj6119V9WE9dshAn5Ic8YUcR2A/6BGTuf1Vr8L71Sire6QYserKEIw/4dP1
rirhZVJssB8Ds5hca+gsr1eF8QGZl73a9MZ0cjsvpCHTBm6irx4kdDmbXo0n+qRl0Z2kGeO2dh7j
oylP42Nq7NLKXj9NRHwLSWmpO9MOXZ8FKQwlNQmq6BQIVT1DO9KeRThqdyJkpzZoM17aqctOUw8w
XQmt8hDEyLDj7yV9uj3lL8zSq8uRX0L/heAHpDgKJqvCUQgorMawil8S4RoCRCbxVKn5h8QQ0D43
u0uZ9uJUo4/elzdRL8EocEo8PHqQH0b4nyC5PoJP0g9DKh8DbFOKZIqOU2xf0rhs3VGWnwbUuXFn
f6+BfloELGuXesI9BRHz2LRt8/a9evVFq72KDVolRUUYEedN2KVr4bsYANDl9rxt7Rg6nksvgwYz
F9rqQHSix00pjU5NI+kuppDNMTXlz6Bh+gNqJnukptcJ07JMi1M2KQMaDOZy7fzxho1WLiVYXoVY
plV/W6hiH5JJ1z6k0HWxjDCeEW1Lj0BVogcuYIwQIKX6k2lJ9732djLD8lsW1BQNWK649WnB96st
YUmHJwdh3yOC5CGyL83iQDOQEGemjmvlvJcybtwNS80WvvaCmQGYcj0BJC1hrrSsaty0T0WIW5IT
dvlHhR7lJyXSK69AHD1Cid4Kdpb6RRJ5dUQYmiScAI6avr7aUFwXszLFcXRCK+0+VObITYMAh4sh
o49mURpp0QEusvHbaHVckMFTZlkXzax+keH+XRkB7mhInGd5/9uMUlpKGexuqf9BnfocQrU6NHX3
CHI7Qaum+mEZZXPs8qI9hkJ6+9u0EIF4mfgUFD2WB/OPTdR1pWlM6CKfxgKpL8dqLYykIbnfPhrL
Vnw1XSQQrBNNXRiA16NQBSWxDBF9G0glDuxoFc/Xac/+d+Nxh0pqUSNGOZc3cHVlIweWSigChye6
8bMHp1M+IHSnXHIMQbm8i8Rdaio7W2Hz04CL41cPRF9bKxGlcpw7vaWFJxSmf1WtohwN1DZ3YsKX
KtarCbR4iKh/L3nqagLLOtATm5YnLPlEvNcrzF1QrMGvqg+NuwLZxQMJfXoEdSR9lkTVelWdyUcg
Y/FHMDFYpfajTiVPN973c6sfWiPDM6acLBQrU/suqK35HkuMDBnGjj8lRDr9f7EDbKIESs+wfddh
ZpLEcdBKMmvTOYNrqujEmH30+98MQjeDyJwreF0LFGkZ1HbFILLZtCctyY2jiRHp4e2jEC6D+F4w
ICz79WbWrDYdaEew4jOU3wJLNa9bwoPbo7wu0RAoLj17mr/wHF/xlfIOcenAarlSUV7/4jRRdgfq
ZnyHYDE6JiTsB8WyBZX1ITwGYmyReVXxGwKAex7GqXfLFP2pFMuOnYRhK1ABxCQzwoLrJzq6/n4s
X8w8hMLr86B0P4C04PQJ6QQXiLm6k40mcZucBwZss44vVAbNqTP9JBHN3gwtA60OBfR7wHVo3NB/
WqMo5rmMC9yrJCwKS+d9GI8PVShhrSXnum8kWv6+EAMS7E7wm8pm/hslVkKNuR+fhFEqT7eXa+Ma
QJ6X8B5SxZJPruLU0GmGurFLyRfY0CDtHSpYigDrf+soS/eLkBvYCBzfdTm2KRWA3TPSOWaGbK3c
JvUlytI9HYXX9yijoAu5XKOcpXUlVpcnMy2UOfDJU9VDLabpHAf9YloVj2cVh1cPkdhx51RxD7xa
ToblBeJhpdwMTft6XzXxpNXGSPk+w1hZiZUHFP/Fr3mgWnyU9RTPADCRWIQieKx5Xd5kz7hX4gVX
0+nEMg1jnPtQWPIzaJ/pCbAKnn+W/B45eOdjiIvG97EEjnPEYJicRZvV/BP24OovhOh1xdMFCrCe
OmrT9y5T8vGAfukkuX3a5vplrEfEWB3aUXia4VWKFKU2J59Qjc8CGFW4zuLiFC1OWBrApQNuTc54
iI0yDA6o0UmOZ0tqnZwTMwsf+6mNH+q8C1CZl6KDOTriRxx2U+amCSQqVwWn99R3Qv+sDGP+u2jV
4mciwgpDkhAnK3ouRs92dmKSAyn+meqt8y5GIcbEWFtmKISSUQuNZzyJj5I1CJAGJozbuU+jX4ld
cQJKlHZ/SIOj5C5C5vHXUC27LybimRcN4PkXpZwF/q4ae+CUoAt76tW2g4sLpu7XqCvdezMuHNBf
hlmfJyi0T/mik43vryo9KLUeB0cNE+Zz1Gmq4aqSnH2PJHv4ijts85Thd+ZWgdw82TQVvMjIH3Dt
lFCksju5cKtZUHUphuCT2VfGPbeL9Qln++CpSpLgmFMzarAbcKZ7DJ4H59xKCb0/rAGw0K7tRsg/
hZW2tqsPDpazE853BqaigTP48ErD70ox99WhU5TuXdJH6XSqDSHp3n9lLcK6RYXLaxpbONNaQnee
pNQs3vVyYXxGyq/AQMYagg9j5bTPIRyw0C1sbOldBc9SKkNyGn62M1N6GuI8/3L7xC8x7PUdB5gD
oiydEYpBr+DKIQYcY5AmeJc2ovSCqMgxclbUk4UpzttHQvmHyIl2K0WEVTRNSFGpdZhTGkWl4V40
0e8W6vc7GVvlnZhz65vQd1Jlg+id1tI6mEnCMOrHiJHICfwqzOv7WQSG13TSt9vf9BLyraYPeBkw
Jqp9L3T36zsltQWmimxKX4QN4j/anH+SLFqX3AfamcdjOmAQROsSZCNuwfjMwU/Yu04XKfj1GvIj
+AHwSkgOXwgTf8TYg9BGbp3A8fPQnP1sxGPcGJ3RL/Xiszp19xAza9cM7AFLzeZHkdiUU3Cbuq+l
9p/Q+Z5Iw33bBn/FNhYbEf7CnZjDc5NoYudl31gXKkjQmEhhqSM5q3UZK2vW5ZK91kpNf0Ic+G9s
KbsjgNjAvb0uGy+MDhsMRA1IdOLZVapshwEYGy3DgtkwS/y3DXpLnWUdRIGytVtnGv5ptLbfvu+o
tC8aSItKE6nz9WYIg3hAInSpSVuh/K1vlckN1WQ489+a/2IqYVVQOOLgUrlYHSYs1HUnKhgKv27Z
7eIUkzwrrhDha+edr9rc4woHlv0Nph967PVnOUbaDWgHOD5y7vT9S9AAR/RIm2Mzq84xU43+MvDg
HiVD6Q+VLYoL/mF7z/cyd+uDhvYIyR2ioZzs1dya6ElMCoYI/pwoma84an7oo9H245nmJWKi9adq
JC3JjGJvVTdHXkDfS+a3SN9ef74h51EiZdTLW8ikx6KoK1ePKvtO6tGjTOMh/DyVSX1UU0PdWeTX
MR+YJ4ug26DdDaV2NbIdIt9Qh9D9OuC1xwnhGBobzp6G0dapxJSCcMxAbJdg9/r7hirt5LgYHb/A
/vLQ4HX5A3bJA0Aoa6f7uvk9ZB2AKaAKcEiuR8I/Nq+yVHV8PTard7SoSnZuvAdDWmbl1U6hQgSK
izgF7O/1KAbNc4cgg1EKNHD6Wmt8TRmzR1kk9WNByXXnrtm6fdVlXwDSoCiwVljHMy0aBfetLxVR
9d6ZENkIRSuOaJnn3DK9euhbLXe1RoveF/Ww1+Td2p7cpuQG7BVaHKtLdRBKAIqG4Zsxk381uL/c
4xQT+1Bw8qfJ0WuYjLV+kCzz0+07dmfg9bWwuITIRcXAyBPJvqqH2Vc1sSS3U9GfiPA4P1RalP1M
82CHJ7B1ucPEQDsRKAdJ+PL3fzx3LTZPNTAVFpjmGUIFNT7xWpad5baqvamNyo/oF/26/bEvb+h6
V9GbpoLO9WPSbbketDONJEBDxvFHI/uJG3F+HC1+CA6zWoCRdaGrvpWExV2NxqkbSijaB63B9Tzl
DfgsaaJhYn01pLr60Bit+U6dFcfL2R2+ynNyrnRn8Pq+yn3aqOolo6AGxAwtSjBoBf9U637VRR4+
3/6ozZ27MJjBilHNWissNa1eYorKRNLMSQrMx0LloklTeulkoz/MAQZsahek91KlZl5OWnO5Pf5L
JWM1qVR0WQ36pPTo1iiRqJ4tkitelras20dZjrPHeLS7x9rSc2/WivKRH5I/2K3luE3rBG4VVcMH
ibTtUCipfDBTK7vk3WifCSeL+x4vedwh7eG+QY/KtYcB1nyoA7hFpNhlW5qPcaaER8jz8mfDxkS1
EY2FY2QxHuWwiQ6yCu5gZHTPnFXlHpU6tKUU/MmUMZ69tDviVUYdDg0hOut61FYnO8eKTe/i6Zui
hOne/Ly+yRDPW6SglhYYRI7rPSd3WSXJNbvIaPP+Udi9c5TjSNu5vzbO8YLkpg+FJvDCnbweJcKf
NFDtiugRifFjmI9owwll8elqqANNaXZQMZL0S4o1/u31f4F2rNef7APpSK7qJS+/HrqMlX7oDZ5W
EIX5RURa1d/DglUXo71RxnA4FdP3UW21g63Xo4V5c5p+wf7sCN9knDAV6/S/irjuPrYCmXaMyyT5
wZajskBoN6i+IAahPEuy0n1E3nT4EOEj+GYSxQKDpx+BhDnbF8bn9RekU2ojxr5MXqFoZwnvD89S
R4xzo6o8zKreHUxDA/RPmc+XnG4PRbbxdpN7AISAQrHU8lZXYahk+jjVJaEZTp2HScV6qRVNdjaU
YOe2fwFUvForWCJE7woS4+sLMJvktJvnxTzM6ppPWlf295VUJV9AJKaHTqtaB6e6sP4Jx1H9BvFj
qF0s3n5IODiCaMOi8f0EL/FXACapxmhpfEwopOJoZsTJX6qkIOo2oQ74NUuNNsJvCt1AbwoC9Vsa
JMoeA2wjEKHowsSxYmgKrItp+N1YyIexakrch35sG40XyqG8c7A2Kqy8F/byLkPEInpcnawxzuO8
mWuCVAwcY19pYrt2QZOOSLASbWaeiOL4rA5F8L3I0/Bjg+kfjq9ZnJ1jKYvp3wBXJJcrJ6zb29GJ
P+6cv42XdCn2QYyCMA0CbbV9SseSksDKHH9ozUMlOd/HpF7k1PJjERpnUab3fZm9cwLqO6H+nA/y
z7SfH8WU34W1eOqq4TiI2DPk4mNPQV+0mpda41lSyqNqCE9yoCOHHIFO4zXpnNpVUePYmeStTzDI
uri6qIxST7w+gHFmdimoetsn0QO82QGwwbZZ9xrdeFCctj1YC9jx9rxtvJsUSemWIOKmcXut17VD
8jsqJttvnR9Zls/3SKnml0IABbZ7lH9rGUfyqKrToxYC4r49+EZbFmGvhSJKe4A7dw0LzgIlsATI
Hj+hBexaSXWvBM1JSupPcmjTUlcKX+qyj4WjPEem9FuHz6DGzZ606+a8W3SLyIxAYq2BLgrCvmFa
tbY/h847ZYiWav3M41ngbOkEWDdawT+3P3zr0ALBJhF6if3Wm3XosgxmHSstFMwUnRz79DLi5N4e
ZauYQkBCm52WJVXwNWWrjGU0IzreujacvsMTXE4vSkKCXsllTIv6PGZ0ZeS8MT/ZASbyc2zpJ1MJ
q9M8L83ZuBjOtKujhwkxuHskyDQ/E1RnRzPK3qF6/famJNoeAGQW3I+91DuuD0Aza1LRCM32q15N
72njqT60vsaNQrU+OXMiPYaSNO6cus21IBSGVYkyDcHJ9aCUu2eIoLPtU4RJKFZWJt6hlbETH2yd
M2qSmBdTwqFytHpczbkWNY7ytp8pdunDuDCpgA6OX81l8tkw4uYhnmPnPi96+2OdVdnO8MsxXr94
wO8BzEB+Xuxgrj8SZH/l4HFu+3W69NBxfhrdHtcXegNOdAdn4vftrbc5qQuKyyY5xnNmNamSiEFS
9dQ07EhX3Cmw9HMLcf/w/xplHfQbwA9HauC2L2l184CBNwRkR2p35m7zW9BBUKjzgbhe04+oxUyU
TRp2pdKhut4p1iG0kYL4F98CNAXVFGJXwFTXK5QZ+DTrXc82jKOQy9b8WKCptnPhbu1CskwIW/Ca
aMiuBlHtokV9lJtujAr1fWbP8Tv8G3VXmuzkrGUWygNjA4+8KtWjQ7985xu3wnNCSxqidK3ouK7O
N5iDSPRVxkzmKk62SacQZ3EBQhkbzgnZ47HVOsMbZWvaCQ+2rviFtIikD6ePHsH17KaqWpl0iblw
5zD6UKMafajM9BuC6x/tzn6OrHkP8rd14v4ccXXg9cwGviFz5SJQeqBX8Cuz1PkM0wV/5Vna2aKv
dbUW1vqCcEIr0wDls1rYqu7iLu14ULJBKr7ldTlWrkD191g1MMEjHtmHuUHSsZikL5HZOncDkm+H
UbNTr7O7vysFg9A372cAcdw5HP7FnGK11rUj2R35iu2HSCmdi0Lv7/4PcenGul6NsvruuY/qMFzu
mWlEgSoOA91HZcukXdY0H9IQg1NJ3ksfNu4D1Fds8DlUbQx6QNd7ySilAXdIbh2tnLEWt+bJM5c0
/vb8bbV4gcrQWKYqTldwzSUILC0tdb0DdqJEFspO1aBfJJlOKUAB82S3fFdrOsk3XUvH0sWPSZ6x
azekFL/bZDTujKSfbRfXHxFi0FMEv7ueyrPrSGWPh3vXW42bFwZ6n8rEuQ+rUsHJvXagJnfzVFH4
oSy/GJU5WIJrHX+6UlotTUTLyZ+JJcJnzcma77e/eivPIP+EJAu6Gmb22hbCRNlZKcE4UjxS+yej
cyKP7mt1GCMlOjahYn+pk3bC9TmoD40+aXelVug/aC327xUjyO6iVJK8uQNFcfuHbdyc4EwXoCe/
ClDW6gJBeFLHbQvVi2g2cQO3AD73bUDyQH3Jy9OcvpgmKX5vaF9tue4/3x79tTAFWvDAR5D6AEJq
IEh9vedy8tSZPkXgk0Xh/e4k4fAYBUYvvNiBZ1aMiuIcUrsJn5Vq0WNI53aIXSXIPqjUEyI37hs6
1XZBAnuQaAIfk2rMIj8pY4zdO1jYSJDbmb7zszfuexi05IwL9Q/k3HKS/qhuWqNqSMmw1JccdXik
XfhLGsz25GRYfEs9MgwWZS5fbgJzh8KxcURf8IYvxTjatKtrwUmyBLNy2/KVCRUv17GF1uBcLPKd
2PH19UNLFlTjQozCHWENopIzq9bKprf8oHGygyyl0XOU1Iln6KN1Gkk43NwJ0ufbm2Fj0KXBAYqH
FJFoefWysE+ESBVMKPRAbSqsdp3pQ+koXwNTrR9KMRe/ams0d67zF7jMdQRJBwJQIlQcSN8A667X
sii0UQDZAJzaESsd8N7F4C6wW81yZwTIu3eN6MUnuR7i0BONUX6Kg0ZrCaWDTiNyshZEoQMDBBJs
od23UYMN9YzMdHMQoTnYx4k6WON1EUBOr9GMXAZQEijPgYDO5WZNPCaek5WJ+mDXU1UhPtMloRt1
tdwcmm7UfnScgxY0FU61rlwH5d9OkQ4/LOrQ32KrbCEZoy6Jabye4ILdzs18qWHRVD52x2CAC3mw
M09PEVFwFUmaeU8y+Zkqgyy76Ly39h2W2Wl+DoyycryYmtIDxrcZdrCmlMN5l4zZpYBliAWlMvee
UYVldgChKACr5jjWH8gms6cRf/L4OE3x19SQGnGUg2DMPAsmybcp6PWn0Y4rLL+LcczuUREb7QPq
hoPVN4qfkb3nB9OZTQRS+3x85NcnD32NybSXTkUKTLaTNZCCXVLsbLiN6ILKLfxHAiccswCjXK89
Lhwxlb/I8hFHDu+ocjfPk0ENxA4VDdlMVAUrRQTvagdczziazjuUNYRfmjSNGxu0gG6Jt2dt2ABz
H1NOBvbHMbj+SVFnB6HdaKafOUF21tKqO2FWWh1vH7XXQRyjwDFFbw3sHCn09Sgi06MYgy3Tx5Yt
O9eEtgdENg44hYxkiuWePujecKuPajSnablRTB+6lek1sqiPDpbzrmwt7gJx//b8iRo5GTcdTKwN
6Idff16cSbU0S5Ppj5qoT2NLzzsT0rBzdbx+BRhlSZ1I69FUWhNH68bUkOxvTN8M1PSgBc341Guh
BsxRYjzZVB8sEB7eHI97zLrl96/uLKQ8KH5wSyMnsoZOZKFw8mwSpg/UXPKmrEHuTM+qS5xa/VuV
vSnmOCQ1wPrpWwJBXU1lYsyWkQ6Gb8xOfeF6CS69pcrxzoOz8UWLNg42CKAlFh7/9TAUbvKwiEvD
zyIpvE/jRD33wLb8srLKnTd0YygorLgTkykuKsirC1/vItQKighOdSyVaKTNlYe9hHMQ5bxXgNsc
alEwe6nI0wC4/qqoieKmHhzdL4y49IkR6BMO6nBSuBR3NuPG44mzF01P3k8qj2utSbqXdRvNuu5j
aAypNQ0Q94tC4508x+lXpVbkE4XSeWfVNgpxTCOnQIe+vHhlrtACskJ4jtGwhk4p5YlqQMNsFDyi
maXf9Vlao3PY689DqP5KHC3+mGpANTH8iP1xdhwEswzlbkaM4mBmeuuHdpr5M1ofdGbSEAnM4PPt
W29jjl5Kk6RuAIWp4FwvB8kxhu7gm3wp120uO+4G39NB/p3rPIjOtwfbuPMcNH1RfGQxgCgvP+aP
GJHGqGOjjKT7GFxr9wSExkmapB5BOwwuJikf3kyvQFYIOBXoWaQXiduuxxsyMXCEQT0HM9DYWoHi
m9t5vPNVGzv6hRVGpM6yA3+/HsVK+qQSWcwo5qQ/m042HcNsbpFz5zq/PYGvY10ugoUVT9sOeY01
FBiPnazQEovS7FQr7wOnCVEciPfyn9f8e1ZpoZ8iAQVwAMeX6y+qcms0kORUfXQVpTvJsYPnJg0F
/UAkRVI31qXyaFdivGCTNf6Tl/XkF6M+Xmq0Gd5bEFrvHZOOtBFX5YxqS5Z5FUEsthdx5HZWNDfe
rEjmByOLJv+tE0RBhJryImNLRr3OQlqtKltT2CpSJ7Q2MhH8su06/DeDUNKH2MXscG6up0ep5rxD
JFf1MZ7ugSSWzXczrIpPtz/l9WFBd02jnE8ETrdkTZvT8zBNYP5T0J+VgCpuF3lz25K7gZVBBTje
8+/byDuvB1SvP0saiFiT0bR8VUjt3ZTVpZ9OUf7PUKbxXfQQQapUut6jrWyhstKRHsdj5KMrNPyV
Y2dEaGs5z4mJJIgNvNgnDLDPjcjVy+15eX3c+Jm0/5Ya/tLGWv1MLZ4rQJKWhQ9UWnlVRyAoBrlz
AWBoOwu9QelgLBgUlNLhzaA6eD0l+NI4YObwiI5DJfXg+NUHpSwVjwby6AeFoF2BPPNFFmVzQOpn
OvSpLnlmURU7d8zrg88PQbd+qbGTZb/aDA55M4wayx87ZA2HAO1wbXL26pgbkEmG4TvpyUBIAl5z
/b1hMWdNAHCA1k9I7gIr7BwGUedWdkVmbQiUVyZ18DKspu4FiPPLQJF7Z323PpUYlTIi1FRo8Mu5
+OORKJOIlBfYhR+Flo5LYFR6mtzpb75JCfRJqhcECamFvAquZGEr5eL648ftYB2CaZjOCT71x9t7
dfm/XAeljAJbGvWeRV1jvX/krh5hKakLd9ACdGkr41mZrX+GyKIUoiowyoY0v1OJAXZCn61D8iJj
jXoKOc26+o52aBtklc4kzsK6bxsjODZBhp+1UuwNtXVPAcUi9KZ4CRxqtWfQzNckMbFeQzcWhz6h
ragocYL1b8ujbuhvT2ReUjT6dCCWib5XK6egZNxI42D5pjqVF7WLMzfrI3sndNj8Ku53Tj2lXwpy
17uwVybcwKWRqlJh2R79LEEJJi7OcT581sYq+3B7o7xAN17tlKUbSgxG+LhOu1OahHIQ2aY/tWWB
zHfneJYRj4cISX8vDDXhNjBkzuh/mueB8MCHfIIu+VBH7+csqw8RFUNXgtBBUoKVR9bpgzfJkEn6
JldcpLz7xw67kYeoI5Od2gbN5cAUD7bZD4duXrCfQzhdLBIaD5CYXLqOUulnUQeY8GIsoDXD6Jql
7SLBbpvliOtPYpzUSUvuyxFxg/8SSt2GcV2jpZhDpBTS3NwhBdXBpRnsr7cna2ttFg7+4ncPGnfd
OtaqThPTTCVOqjPVz7I08ClZgIWBv0H/WFN28L9bp5gbcfGPpJulrfHMQqmizIipzjeOWrl1m2tf
jNZQ3ldBonkVAtwnhM4MzwHGtXOMN+5CmgFImjlkgIAmVnfhGJaO3lgxt1RvVA/diKa0kjXN+fZ8
blwW4PV44SyahYAaV+EeIN0xNWFV+33W4nKXGeIca+XDaIzNzql6nW1QxfxjpNXbnecaEs9ZyKkK
w/9m7zySI1fSO36VF28ttOBNhGYWAAos+jZsu8loC+8T9jY6gE6hi+kHdj8Nq0ix1LOeTUfTVQKJ
ROZn/sYKDL2acAAAI66sIIUcBavTTlW6f2YSoW4QEm4x27HAvQKdRLZ9xiZsVfNZ5TUK3ZzsFJz6
HgV+9AZzjmy6oghCkXUcxQopTaQERDVnJ1jQXQ3EOBDeQOJWLCLSYyM+X41R3bvUkYH7p/OFDm4V
alxT7MsZ+WRSPRlqqjTP1cxAYKcci1Aq6bdGTvo1gAgNkoRV7zWpNRcyHz+uBSQ0TwMFNYpyuJ0R
jLhSpLADqYHcizNRwYhak7Pn18pjASN0uTAnZhrxkNtqBocboxwrL5Vl6URGnCx6pBmN0gSxYrhf
ioYeoZ/Wqu27UL/QvEin5RZfBbPzhdX2l+5kNn3YIri/t5caxBb6Ru2HXKrzqVreUyua9g1d5K1P
ah03JJM2iRuzoYiZdwMyRapSBVM96RdSsU4hKZ8cit1og1QhUOceHRSJ0qWxpRUOgXDehq2nv4Hh
me37GhjLial/ajfYFHL/Gmr7+cPIqCyG3ElsO1Jsy7n2nKSJelHnVyZ8vGj2RPOpImO4S13Cz6Hq
HD+mGne2Su1VFitrKFFQOi9gf5wI2J5IFyHfbr12AkYNMsbRdVGpZ3JHpsBMbH+ykqjBbHb1nE+a
t94mCjBIVSN5MWEZJtlLY5j3o55cTxvEfMjTl0ujnNta9a62ZLAY6k3vKMG0dqd0Qe6P0OMXlAAa
DjxnOpv5UZ5OmcNZ+4ICr6sogi7qMC2XnhWPO5lKCvE45kSl3jf7GG8Gv1lrCFAJgkt6so6g4rJy
t8zGtFOQOd/l5ZLtlaIwb7whW6/syQY3b9LZyOxVe/9vOnIDU02sFE16vuxRGJ52gIVM2vSde2J3
ewJXt1GfiTC3ygr3dRQPLWu7xE7OWJsu29el6WsfPZ4xzFSzOqfnIAPFGPUzRS/Xl4lXgXH0UnL4
srQwnCc0/ScWKcU2mkccVziYHC0GbELnJcs8O0o28EzflegR6bF5Zgmz9LNiRfjUVVIIqGjaqYX9
vRurEY56kfsEqOgpduoQdTBeT0zT9nAfPXxqAgDj4LuAFz98dzwF2FDBIR/1ibgidKre2HncvpEj
oq6Nqn63U6fZl7CDI2NF1fD5SXnqxSXZoEOJrhcyHEeD69OYZ3Ym7IiMZwm1FP4FwZJ3IqV5Iiyi
vg+eept25MOOgoVBE1NPDZdeYY2TqSWG6apaircmHI9dJr3fh0rBqkObETAnzVC0Zg9ndKN5DGnn
2NGQCGcnZiMNWx1F4een7ol+FMOgYmNSWwPse7/8H2x6ZZ8YmjLRJ6nyfPDRKCoCKsfvV731woX/
f5oWlDm6zrow4hr9XffaVawwGeZ3z1/I49nFWg1pQlqiENtQFjq83U7vNTsuJj2al+IjOZceWAq8
6RgTdTBvlTyxXh8fKwwHwvveq/GxMkxrjTik2ZUemauiDD4Qr8EfizK51O3a/O1+xsFY91WBB1NM
GtX1TplTzxLqfFUV+Q/R1KeKik/OHwYpVH0JM2nSHM5fUYvc6mxQnssCtdUdPHVnLE29czpJauUs
pxL8pyYQwA7oEvCegBOPglqcQ5cNbaxFs9NIv0bf7pbwr9r1ljbvnl8aTw0FMgl1Tqp0ED23nz+Y
v0otEZ9AOAvoQ6XuhhTMjSpdHKIckZ8Y6qlZtLfbovcEw/J4FpGihXeO7j9Zj2neGnXTXHSibXYx
OMNL0VTtiWW4rerDbROXAXJ70OJwOtEGPbw1tuslT9KaW1tVKlsT1aldijklmaEsd0Jty1CBzBjO
hXfqDXi8aTK0TqkbAi/tomNcxzzoqd7HhRbhx92d1XiR+RW0yRMT+vQobC2ohaHWd1y9WPGkbzU3
1TAd1cxADhRKkEk4ZcP01AqhlUcKh0wRQen2WB+skGboGiAFPLZNHR2G2LLiMNgsQWu23YkbemqF
4KVAFY+EB3TV0bovTaS/6q7VIjXrCz+LZzvskkEP43YYfQn3+ERK90T8AdYYajwEeQjkFCcP7631
Mpr/lVCjdErdoOyU/EpxERcy1djycxTqdyWrKPENZKnBNAh9r7bqeg4eow26yjkFhH881VwO5WEU
Zwj9gescXk6l1trIxeKX1ruQmtQ2jSYOsAjExN3zr/3jmT4cabuSBw9V9CSycBnUiMTN3i21O4DA
zPG7StRyB0Xs8/PDPV6pFrAqtBARlyEuO/bY6hFgKMuKG9ukQc68Vky7QqvaEyTVJ6ZPszh5KBuS
5xGiHt6U21fAXmpvRZyur85Tq4ijCkDtOfnnqU7pEzcEkBUdJ6KybXc5OlF7YKlSr601Wi3UmtE3
HgKQOdmJrOmJp8QotMtcOsBbXHR0Q0K1BsfW18jqk5bSfHEtcnGjjb3N4lhOQace3xO1N/Aj8DAg
9XPUHY7WDIIpM2Y9GnSjjVBSKVDt6ZW3zy+F+2d9uC1TlIRbfw+2tR7JlHtVW8aF2qnRMPTCCCZ1
Fp/WSreMsJ2QV/JHpRd5OBViJZ7FNvsyA/TcRHFXJ8MFv4I01oCkUHUJgbZY/UEttTeag/tjqLNZ
hCBR41dZtlTTuajW5h0uDza6aI2XLq9Ur/sB3LR5ix9UpvmiGdb32Sq6yZfdACE1GRWd5kQ2FcVt
4k52G5Za1mrgmBSWUt4BwJ6d+q1aTNqAP9xWxpu3Lkv4/BQ98SDIlNFTAw2CauhxmULF6boy7FGN
5r6UZ92cqmSnSfLx+VGegLBuiBr07TZlGPxKjqohCbE8bDlU4sWs0O1Np+SmqtYOfUK0J7Irq1mU
bJs4Lw1Fz8vrQ/9wliDLdOssroX5OrXV5k6uuYCECbDqxOJ/fHwD5yD8QcCJiOuRRvmk5qk+V/kS
GbNdXW7c1NCYkvKmkwqoCOgg0Lj76hZzjFP6tI/nn5Fp8lN3I2y3j+vnWCrSS/To73Z4Tux1AKeh
4Vbjift7YhRyNnxEQRxBpDi2BiDEM5Up4+WWQzYh/LoiVm/O9gn7mydmkV77JjJIYU8DB3j4Utcd
7pS81muE9HZ3Y2AbPYBS3JiDql4FldsrO6VchtBoxlMqCU/QVzc8zqYPCBCIhbzNwINDpi06Y2wX
nQa7OZAeJ3NZvO/IC7qLQtHX1u+Vor3qZzWuLpW8g0GcGBNeG7G61IqfGYpr7+Rqys9Nk4xXZOuJ
ODPF0r71qLgmQdcoMMEaOHEIV7We4nvdOsx+W1f6jRSQLMOx1bJTJbOnnho9bYI1ALWInxzNZ94K
GRsdLiTt2g5h2S515Blw0J5/N0+NchQIaVbruK0q1yiuZXppAw8LUrt0T6zAx+clz4cnZIE2ANF0
HG5Nbj4pSH6xAvOq9esuNXwzr9YgZgM6kQo/dUOc+xbyqsAzgJ0eLoWimjIcTTKGik01LDJo7pk7
q+HvTxuoGdgO1MuBch9NWww41EkXd4lIQyjYWeUUKoY4Fdw/PpU3yD/Z0j28wTpOmTq1K2d9MAH3
L0bybrVGeQbYrTirUe0JSljwJ+7qCco+9TU62mxFNIwegXSm1S66gYZeVAKdviykPtaBlq7vY0Og
z80y8eemqYJZsaoPglfrlnAO0HLfKF+6au3PMT4Z8SICyKyMKhJtaQ0mZtLbvdm1Ku3y7Jsp1eQt
b3J1Yvd5PFXbi8JGSkhB2/v4iLH7xhnU1pyjztSmKIPvcDnohXEnrFnHAXSwT8SZT4AetlYQWR9R
DA/oGAgLOKDok22qlrbxXpZZGl+oc/1+MKo+mnX1rT0bWYSoCHwYtAn3xPolqrXNKd21p66DSvcW
7W6dXs7yw/XeLiKz1VlOAB6r5gOwnwKeE+2yl3UTdz8UhWoITeaprHZGOy2vKs3pHAypnM+VOZWn
1CYev+ckVZs2GwEFWOTjwG4uUmsEurZpe9OEMzpnuLIQhgvLpdBPbCmP33PgJtQSNoIyhabjyoWT
Jfj9FAw1jlP8CXudIeyBf5wI9J+aXsrGhCx0c2guHp+dWBh59mgXU0Rl+Q7lHREUI+3NZUXlZS6u
VmldzM5kBoo+nlsy+0KefwpI9UTuSI5GNrPlM8zpMfpQXyxnLJZkiqYczSNLq03s6/T4tjCN1qeo
Vu/T1DOiuRrKQE5LfyEyTBfqNJZBmY7miU3iiYlHuBUJJnrtyAsco2DzhprDqFhjVKa28bqBRRNO
Qx2foD09sZJgvxMtcpzTE7yfkwcnuta6wOt7RkGepkUxP+7fyBUkv68qRn/iju57m4eJwgYooF5J
bwpcwbFIyoo0RdE1mqQBOePcYzdJAODFxc1jctc5nGtTWX1LgZV21o4F/ttaga95YI0KfPheTKYM
PdhZl/SZxGer79IS799CFueNLYxy73iSalomWwMwa9rvrN5BgN9om/QzyMDRO4tTiwES7BlWvzca
LUc4w3UyvwZsX/mU/SvNB3PatIHZ12JvSPrc6Avp+g1s+vUqdXrntWrOuBurraz6UDiLGvvI/yZV
gI77sNN01AADTVje7Ge1OqLBMer91ZI1RZChEYMeT5lXn3urwq29VxXtY0op7zqt8WjbL+Vify3w
79F3Ls46NRhhOHCByHD68PukM+ewcK1hvDK8sqc3YSQIEibgz8BW0MV9/uB9BBwmzIN4DKJhE8pl
v9sOggcLQ20qxUS8DJoKCKydzlH4MRFje4YGkXcDZRi3AZm4rwphFZ9cJY/PzXpyrk36rz4C0vSj
UpS2G3PsLrvS0Rc/y1XvXce2uAeYml3ROcx+MyLZrtgDILfB/SFOHCPUu6ZRIJcPbTSZlRMk6+oQ
Rk7riUDuUeOOYTbtBNq53CpphXM4MdOEOAFrrI20SdUxhswkSnqqnqQ+so8VAlCkrhjuTalMQjfe
uEqjXQ+XhdZ+0stywO1PBzUbLBPoeT9OzLnwZWNg6CVbnOr2DR00aPJZb9+mAxakSDYl4zsnqadv
xVjjK1XZ5Xk2qmx/OJDZv5tCcncgBphB6gZbA+8o4CoAkCUjQX5UJ3Zy4yxtemUUifdKl3Z3rikU
4i2JXR+OFl39Gubr8jpz6q0bsIA5ycys0YO1r41Xq2eeklc/3hC3S+OAoJBGoA4V6GjiqyWj9tDg
9z1jNw110EiivI5PmVAcp1eMQi+DUcDNU3g6XvdOq2ItQ8chSpauuIGN1l/DCRuDIa2s60ZU9jVS
tvkuQZv31Cu3hcwPt8dtaCxo0LFk8ZInH4UYotQR88OsJSqs8l1p1ywPQ50qv8vV4c2M/dON6KEa
m7342OQ2As/5PJ04h4+PA4tznu65y3EDZeZRVI99r6VPjjFG42rUQdrZ/UXbJcrZMBNcPr/DPDnU
1sHiMDAAFG2P+8EGg6SqkkoX7bY1d7/3+WKcL3X63i6bUzj/RzjS7aZs2tFQpmEVAA08HAm58bps
nHKMWoGVq5pg7+PkufHGXjq8vHL0X2ak/0IxFd1drlbrzjR+GyvPNZBfbpGjR5YBM/XwGux4m+3R
G6LVBVhgpKUM1lae2gKfmNMti8UIhyQQqaSjUaACeXBCxQC9tsrBCfYigFM8XJbUJU4c5k8NBefI
Yl43SMs9DOPB40t64HxObQ/AKwo11BAuvKjrpb2Yp1MCe8dv5DZ10E55L6iiG2jIH07dahnzlMQ0
4hNHrQD30H8ZXCvfdwZOtMZq9K9xN5WRO6Nw9vwSvcfOP3wjt6HRdaIEjfjUYxF9yJVGNzXdEMXp
MmA+Zmi+1QzIF3hIdGvJWtU+Z3/7Bkt6ahrqemYPIMkGrWsul8Rr9kJPnJDXzYoMo8zxyjPXu1ZU
2Ymk7KlnQRK+oRChZ/G/wxkaaWuIBCHuSJ2AKtio3J91cTPuwMJaJ6ZkeysPZ0TbMMSEBWwRVBuP
3iVSjWXAVryNPNlg+26uqI9OYj6xN9zD046GsThbVbD1W8h4HJa2eZyLMa2bSOva1grzpV++GCqr
wI8Xx72YMeqB9IEV500x933nL6YNOjYzrMnzMR9uaj83eiuNmsrWwyIxjQ6dddPZpeBncZzRcGM9
E7VK7Jdpi/G9Sau29nvL6jm/cXS4oHmkXE/CVL9DF1Zg6xRJ/Mmgh8MpX7QDpXsVb11/8aYekFHW
pX1Q2JX7bSxz9btlDvJtYxpxHGZjP1a7ASsMZBJHy71x8TxGmNxK5o+pkljC7xszewfLEoM73R7H
JPKE5fQQ5rXhlTVq+LnGRr7JA6HvryblelfmAkwTyRhVP6MM8DZe3066kUaZ2eqOr6C1FweUCF1w
t3bTvzQFvJjfDLUA1NBc22KEjeEINv9wwRWuLKyut5rIKhO21QWr6D4zqxOjbAf60SKgS7I5yxNu
bQWTw1EQbFkAJ5dNBKq1C0tPFyHCwTmoHLrbjaOIEOzjqfP/vqd0OOoGIdlqTibZF25wh6P2dQFB
Dv2UjWVhjn6DFOkSVmaqmOGSKObLRtfy26Ip+ylYWaMmKoud+tVyEm3nrgvEjNRexCf0gdZpt9jp
ctMOeW2dmbXsk8jUkdQVnbBzWlokN7sZYf7l3Pa69PUCUxVD5AQa8y5tpdD9CgOJnfASFP4MCgxz
oGTGjGPRJiYVUhtGYMApZQwtOLblEOExkubIV2gqcvdGi1kpNmQz/uHVMmlnU2MI2+9bh5LSwhtr
biz1RcXai3HM4U7htbd8c0IhOWAj1uSJp/kocMYrAoYW5LT7btQjN82qlWqpNH1OtYbHmSkZ3dZy
GNaX6drkJbSKOvd1tTMqLsId3ZdtmVM6rnqMcdYCdaxzdR3r78awpuDjIBb7Q8m7GpipmrVB1uKK
zSu2FqSIay93WdMgL4sslXwPDM67GTh+U59M2JvCqVrq8uWJs2JbjQfrho4z4AJSdlzhoBQerdYk
GQyZD10aScyYoeeM5rCGpqG0L8XiKZgAuQluU43rQdsv4I114Tg3HpKwTAoQITt7N3m4x9xf1b8f
ONj3f/8Pvv5aNwvozkQeffn36/RrV/f1D/kf25/9768d/tHfb5vv1RvZff8urz83x7958Id8/q/x
w8/y88EXuwp04vJq+N4tr7+Tfsj7QeLv9fab/98f/vH9/lPulub73/78Wg8oQ/FpcVpXf/760fm3
v/1JLe7BA9o+/9cPbz6X/N3Vf//Xl89V/egvvn/u5d/+NOwXsCP//GP6fv+V9WJzv6DuC2kSVMkm
plGhlZvwi+YLMgEVZWoAxhxFW/ABHfT+R8YLuH1sgaxnlOrpxfz5192+/Lkufj4I7v7X139QGHqJ
243sufx78Yx/rJ8NDAhMYpNR2uJDQo6jQ7yTo1vHZa4Fs53KbpeNefyt8IwxCUrHza9VZca6JJP5
x9KpF6w4ly6D/5Qrnxy3s91dkcX1tyFLSQvGpijeUlgRX/Ithw07yqsvhQCWGVTIk69hWWGfHOeq
9PWiQ8JHxZHrCsxLXtGURYvXL3ttIPNUV0hBc756I5+ZiQJOgzY1oeqJ6UfRetbbqvBwWBmr/E5U
YzL61ao4b2rqdLlfj2ZzRb473ZVQRW6UccA9NxvT+GroNIl6QleIJDRs9AWo7qqdP1pL90EamhCB
9DqvCm1riG+SfnWawLF7++0wYt0QdkoFbn5thqa51MZZ7DzEW2k0DQXbB+WRxva7Zco/xmnzrZi6
PAs5nnY8Q73btcqEccFYqm4cmK0X54EeT+onc12Ma3So6/dGot0gfm8lO8XMtCrIBd1K1xicXdUO
EvJJUstQcWWr+6LQc8x9dKBRvmktAGnoe6kXTTFWRmToZfLJKtR4wl5uxPDeHTSp+FXf4rBrJG5h
BFpMFSHkuy0VYgUD7xgbeeSjtGJ6M2ZudtP3lnprqEqmcHNL36Nj6tH8MiXbQJiwyYszp5+s12lf
LZ9cV5TeGWUIc/ZFsmbSbxGK2pVFjbVeHA/xS5Rk7DygASYyP83hKIatYyQf56EWS4DPC94HYp68
JQDcWytB7ZTtftAG/WtRjzl2nshRRoun5T9KEudvaVJk7cXagWDGvUqxv+tdU7+tDGHIXRGPbRwS
8SiV33hD+aVbaFxEZT8v3b6XRX/dZLFXRl1qJlmY2R6tvzjLu1dpv2q9L3HMtEIkVfIfet7WDU1q
G/MZc3SkEuRW3t+ZzVq+KZwiK0Ilw+kI+9+mvehWy/0wL5NlnsX9oHY/Q9J/7aR/3ntS/vtfe9ej
nfS2/O//PNx5Nw/Ln/uo5b24lwlDCWXbN5Fr+GtP3ba3X3uobr8A7rI1CalpbNkp0eKvPVRjH8YN
gho3qBjQUZbxO3voPZHiwRZKfEKcuHVyqcrdl3EOQ7dUOmlWZtSTNYKZ2PfI6fIIaLeK0um8aC/H
dFXk+Ti6Y3utYNZQ+fkAURePvdqtQqXpILYpKJL8aBQx5ZTAkZbJ9HpEMr0cnE04vQdMIQckcf0K
LxxsqegD+Iqck21T1VBPt/Iyb31wd9YbpRrHd+rSJlaQNhvFx0HW3gxNr5kG3wZ29kpKJflQras1
+G7i5lR5kZdHHnONm8U360bP95rWWcVlttaJ7iPSP38s8WXoQn3uYOXkntPiatW2nRbBjbeLnZQY
mUZ6naHClriZOCtbwArBhBnNetEZnaZjftFr+c7jHcIm2yq2iDFPU+POq/PxcqYP7/hmbGT8f85Q
h8UxBOcsGbfsc24/rPu1BJvob2175cKpN2GVfEqMN6PGTQb1kq8IvTvdibrUUW8GyAzmHVR3QV5u
Sieck4ePFr3eQh0yG7Na4TXVfhwUi57MVJbwIkRhv8rYHUNhKWUoyblv1F6VdmCjRoCq0uS4ez64
OhHxbXWHh6tts8ncSPcIecNBegT30GAll8nkuSHyjsYNEgJzWLeTu8fJQl7orTgl9P7EeNhTUHPe
wB9UuI/qn5NQ6YlQ7g/LuV+jQXbpR+FyHpWYun7V9OwUw+ewqkDLD1ViegAYmRKMUKM7CmgHQnVq
DehwFDG3livxdEGNPwtEikXtg9jsiejnsKrwayjabijvekjEWkf5ZF97PVwSww2VJXN3lTLXX9Op
WU+hsB8Nw/ZD/sG/0EEocG4z/KBmlU4SwEKcoqJKj2kX0zuB1k2b4PmbwVzgcGXQKKU6vVkmbUo5
m+no4Tj5NJtTutKtlBjQ4zdgz5Yyh1o8GcvFaGBp/5aeuWp9LExFU84qR09/EA3ozU5kbe2KoEo6
dNx8VL1GdqEkn+dbmk7Au3w5meJjZhLcYIpU44jmZ3aDoeSCmLbwswnkzT5HJ/K7l9ltee3FhjLu
h3m135uTIpfdKgcWUM4m2VGFMC2996sOTi5iDtYAdM+d1vJjoplESlgyrksJ8CKbUWmsR8VJI0Mx
ijeTobBHyLHLqzAr9MbD2bcX5isc1LdgdcKiAA2ZMjHKEChF3F3aCLFNAobCoBQ6ORobsBWI0nK0
GjvKxFoucqFgAxfntlPslcpawOZpJbYRWmWP5Y22sreGctMXK/2hzx1xOdRzyUokAVR3sarJLBqd
FDkS3x6nRVyVo2qnO6slHbwRkwoawC43b0RUaDPrS5ej17tr9b5pzxK376tLta7Eh5LmXR96+FUO
H2baA1/XTC1eYZawMWT6Vkvly7XKlewdSLWse2Us7TDeUfFtsr2b5nV6veZVM/p9UUGNC0Qz2Wkb
ZhYstYhC7DLs5UpJ42rN5yx/R0HRzF63umwbRC67BDncTcXjcs3mYfliFYL2oicxlLgdB1ssYYuo
BfIWyPRS2pqb1EUy27S+YCxRXE9KvEx+MjYWNotK1jffRFzk2ehnMnaHvaUsnuGvttbb1mbioShv
9Y562XlRgjSBwskZhShQ64xnZmeU8m0PLdt8M65aMr8rAFxAU4jdeT6bygJrEM1VlvG2aNcqxnpR
tIX4QGxm2Bdgqzrp20qsVZ94Fklc7BM5ORqCt4416p/1eHAUedZoc9l+XRtdn6aA5zHngNYgZwaU
c8F8MXaeBkA8kMwzUrUJlp4Tksc+QkKvukyRl1ZsYF9NzOdioZ2UU3nRea1zBgNUOJFLuWQhVqZP
x4pbQFxJ3Dg9X8K5QuWXq88Aeq9JFbWgy/R94+X1xwW/dB11/Zyq2iC9ag7VqZZQ+Xts1ndpPtAj
yKiMAOFGVFJeuNIc413RUG/fmaqS4pUr3OWtu4j4Sq1Q4N3NhpWuqHUq0ttJF7aOb00m8lyZ05hh
0s3IWSmiMuljKZqehKVuoCI7I5KLW4jXLIi8Jcmy0I021PjKMNs5xiFIG5d9ojfWZSZT6LZV3nqf
0tqJmyiB646Zt47vcNS2qWOf22UL895ZB1u9wJHHsH3pKAra+o5bXev56MW3oxw6C3/NWVf2tTGo
Y4AdTHVDndJp2JVwLgiRXYrvzJH7DeIWdXysWmQNA18bMqNcrxezawolRCGUgirZn80j5soLh3GG
svWTlGzyZlayEo+fuUt1bz9zerAPmWvcEaijDIst5gUFvlYv8TioCiDeBVqEPV5La1OaZynGDtop
OegjpCzSoNSg6AfBHN6qmPS4D3doNhJZofI4oW2QDcSBLsIG5k3XGS32zI3jNe9meibrOV4LDS0j
JdY/ScOtvasK7QJ5RdNI1c5afPDcgGR28W6SrPVOaa8eHcAkZCD4QGZsuumbafVRJRLl3DhJMcYK
k6kyb715U2EcxETPQzsp47wdSQ+CmfuxwCVzanHcE4ofHVnElA3bg5OESMhWkVGspZ9i/ROaYOLf
LdbmZGo0gu/p8Y1wFXVXQ/EN0HRvzp8/PY+inO1CSFO3VIImJIiro5v2WrU3MO8E+20ueDpx4MRf
THZF7FJxPfEQ4RTm7+Hkt9VAMAD0nz4WAor6MdQGcrpmKqY5hRrQrVCir+gXc32KLXUcFbDm6EFS
NyewImf1juKpEU4iIuTaAtplNDGJj7Oz0UM6+fn5e2IUhE+Yua3QSrPzKMZpa6IfoPOUrBOpvup6
Uz+flN75+vwoh6V5Zkznw0nY7m2v4PccPSWj1ydkRwoqUG3h7CxU1ALYBVrk1R7nhBsjFYKh588G
+b9S8D/vFVb+7xT8rkur9Nvnb38sf9zVXz7HB2XN+7/9mY4rtvoCqBgNE7q/dIARhPwrH1ds7QW5
E7sela6NgrhRoX8l6Jr2AhYyGTyIrPs0ntLjXwm6+gLOItVIyCNk1KAh/qoT/Irqn6txHi5NsjZc
owG82hshCinpY5gtyh7x3MaWFyTTNJyNY2/spnmW4fNL817j4B9bGVp+mMvBtaL0RrlBR2LjcG+3
R31diRJFoFCvv3bWcV52BYfa5mXWJR/zxFSgj6QKbszqks3abh3TXPU1SZi9WFW6RCs4AZWzVx37
nb3Wdo+615ABtLRlGvSJqs+4XpvDbUmHqtitrjt/MUvCgkkxlPwsnkv5bu1NBB9A+qhWOLb60gSU
yvqPq9V0L7vFjOPL3l6FgxTFYrwq0gGs41AMeMG7NlrFvqUpZRmgoJ9Z56KQ7nCeOe34MjP6Anrx
2Mw3I7GhjVVC7ilns71g2tcKs7oqKwxl/KyqhgKaqUA7wDO5PbhM3vpjcqY2DlD6qG9zJUnfpTxy
cFy9PbzDnA6Nns7ECMw3lWq5GgonA5LRd+a5nuXrxTKloObsUh/XXbNa7eRjQ0l64qa0t4M6xys4
sPJ6MYORu/FHzazuytVdlbC2TPsmMWhx+i16DK82lkTu5yvGsuCl0HsXsylcCpu4QlDMyAHbmEqu
UzLO9S957BqULZc8/k37KkCVDmkaDFmgIdT3j2Wl83KWOkV0JTDW3tv386r7npEM0fOr8Rh88nMY
avsA2Gljg2A6XI1LhVK1B+lqi2Onc8yrX/cjfu014IxL10DFMBVCXGpY3ga8ttnVLLL0xDVsC/7g
heBON1YKBGOaU+zWh5cQZ42YvbJR0HBK+uuC0tE+7VPdX82kgSBMh/z5ez6MW3gBGY9Nhn83GNEj
qVhpEsuaaqYE6E83gblaMixkT5hfOadsRY6bittY9CJJ5fX7KX7ESGkSgRFZJoJmzLVvBar9SELr
af+BJMVGkipRJFLgRmWtoUJVLAcS2L/EmVxFSLCk9mUUmXE1r3niBnNVj7ftuAXiYvXwWzONMQXo
KwHsCANzdzoJ1brZoCfte/gEzetOs7SrpPKc68yuu586T/867f6EtPRgQT0qOAf08rqDxt32+78K
zvoLDiGqvJvoDzyXzVjqZxPPUl8ALKYjB0Af84qH5xsF6E0+niIW1R8qaJvX6a/zTTdfbKry1NSQ
0rKx73X/+QOOIuXmkMBRiRLFJu1x/K7jt6lMyJGjC9815rXmlNlFquqvHkzG/6NWxl1ylFK0J1wl
Pj6GxgyUWBXk3TsIlQpVXtbgvoWd8HthOKV0Pl7d3NCJjpG1Y8oelsoyaGQ1cXoXylaol7Qk7xIL
6VKUwIuoBrj8s7ty0KZ+2P7c8q1/bFHM3H3wTbEE1A/yh8dutD3m78MsaWxBj7LDtMXIdXUXDTSE
NQVAdNIL/LNdn0JSdfb8dD49MuEPoSywhmNtwloKdSHJ7pBEHour2B6rM+TlgFcPtJfaFUE6yzSX
88zqlxN4z8Nt8uc9I+a3afpBASdaOZziEayIKOHNhh7QTn+aRsy4m43N48r4RPn88VDsRIyBBjTF
atbP4VC400DX611MA2iGBrVKxaD1+i6w5LKc2Pwpgj96liD17M2BB40Zwr3t5w+qrCW1tB6TxgpF
d+qgQVsP5UWqO/GbVEvsakfZo/vk0hrtOewNLQ0WdxrOC2soPxWtMM5GK8F3AR8N67pdRvGOxnlS
h92Spz/cwjUwx6ucD3Ob16HZzGqE62qQ6ajip52hZn6DsTrqTk3ff1jWIn5vjmL8hOhTeieghRqE
KOuAzZSQUg31ojdF0ItEt3bgsKc6cuNuxavWVK8SF0NXDGyFvKKyaoNJGVqUw7RMWd8hKqd9RcQZ
LPfopUXPd3Xy0zHRvR/UrTw0V9t+ofHc9rH0k8oWl06mOYFdq8tHEQ//Q915JdmNZGl6K7MBlEE5
xOMAuCp0MBQZLzCqAOCAQ+s99SpmY/Mhq6ss4zI7o9lPM2bMNJqRDL/AdT9+xC/iV/Sp+pe+M+M3
FyZXEQ5FXf5gSNMYp0miCRL1faGeGLICZ/FogmZBO6xPGRPOx0Us9lPaVhawndiZ6THj7uQEYJW0
L9Izlu/mwigmUmKSBl0dJW8yZ9IWfIld+A4YOxflDuuIZIjw7k0FPwTqdWDN/RzCLOv6SPQO7Rvb
weci0MFBfe1oIulR7KR6QxPL0S4Hny5iVNb98r12yuSn7mrNNaJCOCHobZN+1oXMHvUp61yoScJ5
XHtrorcj3eKHl0Fb4If7+vUktebGlMu6693NwxQJojJc1zS9bXtfv1C1aQ+kojCrgrb16HTTzhnz
cHJWzQk0CybWuAxgEnBJECsO5Us0CEs7Nqpwbgyr62YcUKT/Ax3+7j7DFbk+ANKXZMVFy/QvXQHs
I4xdDmFar/I5BjggdzxT7O8muVl5dLLMAHWiZUWmOwtMCHv8ZIxlbME9lvV8a3aj2+1IdBWGwgkW
W6ljVxGWuS6pxjLkx36a1x+LkuUYzMuKb89gQC9CJtOZ30avrbDWlcvXTrXjCw7FICkhawszICp3
TTgbtfPZE5QOwdhW4xBKdzRfaDYXoVUbhdpnRMrTWLcejc9s/DZgiPKp1VG1yKp1fOv7DvPhyejs
qElL/d4cjK78QKnnjA68RTB8WQjZGw7Y8BgVvT/pkO0rq2eeGC3NGsoOh9rFO0z+U5mQSw8bFQcd
LcHrGJxgKB/q5vtkXXaFChsoJP7VrG4n2USALzwcpSjSTA2CfPHPAP9bedT/b+CmP/hv/3U/4H+3
X79lX//Xw9fhx//5jz9nSn/8u//MlMQ/ADMhvgVKl24N/aB/ZUpgmshTGO7hKIVFJ0XwvzsBlvkP
gEmoInEFm1vRQBvwX50ApvjEdbKozeUNI+3fSZSoA95fEnScychsBvCIbUC6O+83guJNio6YFRSN
UWmHOEnUTxhDE74zrQvXTxDDzHZd9dDUTH0KDKtfnlcGUsZpJHD4oe6o4q1VxvKQACax9qaN2dvg
mfKARF6XQ0JKaVe6E8YwmZ80x9pOsPeRCzhfRqXJD1EmzYks56kEkR+2nl5eGiCVdKqwuH3JwBNG
ZplpP2LylU9uXRr7SeAExIv+wjBLQuQCve97w8SUoymt7lS3efJ1xsbny5JsxKzMLT4Rj3Efivs8
P+WJvYR8JVd8br9D0Naj+d/WpnhL+tJn1NCSajRDad+J2AENqXV2WMfWdI+Am0yx2EncLLTiajx0
9jhYwein9mHp+h7sE1N7epf9quSpblC4vMTpxLUu8rzABsRLW/kAbtAcD9Y0L3XkosbRXzNVzA4V
jbxrqdU5hXfpis86CIr5yRRDW57WWBaXLqO9n3QRioOdFjpSwF6K73JhNsXTnFYZJ9/wGf5jet9g
pEg1H+ffAe3gchKoMR8K9QzmafFHyBWxcnB691Y7fsQebknA+NRceOnOHsehGd+mdKarKYGAenXX
JqFQQ2xoPw2EbIc7sxFCOT5fWGL6u5JssWq1SHEx1Pr1rIQHgBT78yy5ybDtrZCWNl2twuAxMbE2
BviG1LRvXEvPgxe/jsA0I1S8Y5ohpT78mLgg+cDsoGvSjq49TQ101HAUsvKuvLUzkYMFmx3vNGN2
XsBTM/nqHK8ZSRBnGEjT5Plfh0GsRlCJ3L9021H0V3XR26sXzG0JgSBOe4UK0DxghFcwegyHwTKL
694u7PGTY6uRraUsx/4iRLrsxBqrJaiGdvRffD/3Hj3ynRunlvQn9LTP711n9sZPZCOlOE1x3XbP
E+IKz9St8keql5Z921Rj/ToveZkdVhfr2hJJ1iRsZp/Ueq6UuMMeCTjZUGvorDArztOnbnLz5TBy
k6hwwt30u9OKPAlzBlw0rQvX+94hZQqOpYb6dxmbIJxDo265fXs8pfyLAsIiCD5B4pYaXXK5mlON
qDgDtiJw58zMdm2prUOklcl066XGiPRmDdJlpdrz9xbNmPtaDeaTEMzj0M9oli/lgOd5NJakgGGX
D/l+nJS/E7nXGxeGNy7MnADwhPjRWY9NtuDjNWKV8CTT1ZQ7MpnslBmi1aNJqxMm0MnUzLs1aab1
q04zcNq11prIIHWXpL5IZd50x05l6YyPxZZMlklf33oGwmLRvGr5+limNTicamEvBpPRGPatYlqM
d+liuT/aucSPSgPvl0Tm1NaPA5jM/lR7mbOG7aDSJUobN1M7lTvjPjNMZn2g9ny161HCmYLacNKv
IKHtY4UVNK1IyFj7sezdF8oeuTCp920N1wvD5EuJjam7RFaW4y/dzP65MikEmj6bF76YwD5VSSPf
XAQZBiyIKlR1eh/GVeiuqZ7Rmy+y6mIhxYiWRG+daEZx76j0oa6ipUrKZ0a85md86knL+tWrXkBu
iC+zMfQ6mhxOlkQGkPKN/x53A1vFzcHJZ1nXg6RKEgzEZ8dKwzKzc1j79oBdELOjaE2S5pZ5pP+i
EVjrYAL04e3T3lanykXNZ+81Rh+HapspB2ryfRk0slkhU872WKp9o/rMCcysLEpM7TV8nNxeetQw
a2pll1ZXJe4JHcYKRjzk06IPO1AeJc5sHXDM5QE1g/FzpimsDMEupGuoxUofNVRyFqOF1+PhlDyF
mq6PzhWCgxgUEjyY5aggT7rpVTUJsHyzsZwsHEy907wxUrKq0c4JmmTR4vrOhYaRQxlohGpGWk1T
wxvtOCLTSgcUMgn8YiCjpc7eaJBwBNuo2VqqMdA3Bm+XWaTIKppdu0NJ0k4oKRpLYIBO8YnFQ2hy
KRpXpV7Opr7LwLPX0y5NRibV+8WGuELQGdLIFMpd8K3LEyguns0gLw70dojdMUqSZB6G3ZC61nSp
RBo3bZBBLpnzO81eY9gEte2rZic7Q/suwG8MQTvRsr+yJV8nuFvjVUy0Hx4WxLE76odh8TEkbssH
Cna3Cp10AFI8KYGQlR6rvr2XQJqHq5hWIS67AjzJERXv7g2IbfeozX4/73DxcxI+YK1+pipl+BtD
6YBCvRbNElZoV72CJEjXR21CWgH8sZsj0q2ZuTgoijf31sytrL5MbLPNQ4mikMehALhCW5o6kK+g
YCQRelpn9oem48PjBZjhOh51yhvF51GJWiMjb521v+2pDAtIBQkY4Vqqqdu75NkZqJimXK0gkQRj
y0zJuq11cdRVqg/JackII1eTGnQB+5ufuR50/PbsG/A3s3m36qWywrnAL2nfzKUDUG3Gum6zVDNf
k44mYlAYa+0DAfFkdzMBhj160+Ld9jyR/wx8o/IIKfYI0anAp++iYCbRnvI21yCXQzPUy9s+NwAh
epMubtH2xYVkHXrVB3JrwHzvjDipsEAZpi9FoyUtjIs5uRGjtjyIOo73bmoTNNslS23qMlOqHnEs
czBfjaxN6y3k2NVrhXfg58LoN4PFMqdLz9hkdU6o5jbZvV+n5YOxMI551oAKLTryG3lhXhA3fHtX
NM7UAxw3EOqyKx7qufJU6e8qqcY0glDVwIFi93fxZYsnlX6Q9YS2kdflNIz7mE4MQjmciGwOcZBo
rAvUZuR3UNZOvfPGBGRIyl5c7kY1w9Aa+rV4lcCtrHCVG3laAlbkOy1KUe8qEt7stFhjJx6TUoNK
HCgherUnM0SlTM3DvK/71ECR14+d9ZPhrYnxmC2pLndrU/kuFrZ+Y76WZjp0d4pR0V1fz+6rLGy9
2c1dblqHoc/YKqVhYqAH4AM40ASiJue1rRNAe8tAKOJ1kKjyEh26QuwXzx/GY9pqQMLHnEI6AMO1
eBDAreJzzN7Wr4G4tOIw5xgUnaSZ4CrgOTUXgbO6UrnYTfQ8otVsRZbo/HbEwlugcp1pi70n60qv
jXkyX8pilrcmY6VHr/KWJRQxoju7vpmsJYR3RA7e4zJxr1dkw1260IdyvBGQWLOpX0RL7rcvOpw/
+vnpMAwROGtX2xVr7uS3uaj7/NbABddEQrv0j2u2aN3F4hcyVHRGMBMDvHkRg279GtddOYaAN73X
hq4UAB42jfOgYQyRRzpu7fQo8mXAZoj03unr5BgPGl0UOdjdW6WL+akeRuMwggVIjwXksE8rRxVJ
saVji6LQUNBm8cQpMcdiN8aZfh8D87mFDWe/oYQ2jWhNi+q2QXsC8wTSxxAfQh3eE/OMPqxKm02j
TSlb30uALEcd/Rw/6Hy4/jtHK9fEBZ4bJ8h2g1a9XGkb6SroRiv9gRVvgwkf/g9dYNqp4LJVqvNP
TBScz5WW403Rj1YXwLGe+jBfK28Mp1yfv4q2QW/Wchs6Ej0pI64KXeEoUuu4dfHEqNJrzYjBylUd
xDcKaqVzP0AUvyNR97+Cgav2kuapCGDmZx1YwIFDY0k6WhGJ7viYrpM7HNc+Xe6ccSD6LIktj2BM
B05AGkM3c/t2/pbr0q9OahTEvw60FBzPynBhhwh0Ry76eTDUbqpRIgiamej+AW5hayj/qQMMD4U3
vBH8acKDyjnHLeS2MTOtW1WY2z4HJiebeJvFxtegLuAz9zSPZxrr/fqRbNvWpXi3Mop0CGYhVQ13
mtr3DPpStaQYaPqUId6n3C75KpIHWcb0L4uU1ZVTCugvmrqzMiRgVrKK6YNnfz8YZx5hWZhqMIXE
pw/btnOVUO7qZs0z4nSt9Pimw/wOW9+le/v7Tvcf2g3nD2oxLHNpBaMzcN6YXRHsz4GBqhBSIH0i
t+lUHQ5O5l+ZND+RW9Mw54Y+O/MWSOSIKkbjWGuYggR5hBaSfiSD/utzI2FN9e9hiei5zjmHvJda
FRd2VoUQcOy94VDBl/GS/N7AhLeLyjqjoW1Todl9vkpupNXophQQsL3XE7URyvd2XH6gPHvWYt8k
g2BcopiwiZ6DcjjreovZo3KUXkljgtKdKI4/EYVLszzJJUmqD6YWv7455N02SVSkOhgDmWeroeYT
O308lWRlCGQFC3BhLH3r8SM27PvR8bYz0VDGeNnxBPOxX5ybmEcM3HmcjRiCl9xXmiBpjZeW1rBV
l7scMPNHk6ez8cG2JEMDGHXMRdD72sgmfx4foDfgc7+CfvCcsntrM8e6E2k6Xurp4Dzq66S+c+fM
oa6xT39vIrPFIJApgOAEQxKQMtvb+NPkokL90ncWm1ZCXjCeSIBt0y3q1ED/PZHm6wfncQNJvTuP
DH0YYPNWQR9sc8v3y5l1VqvM8EhwRotrp/dnLgZZLMuTGBW5Fuu797FIxbPXeHF5EK0b32R1nn3+
+w/yy5fM5yD4GaDg8Cgxz00Slk6XJkoBKpQ9M51gKlfqCKMloQr1JnesQBTOhzvrL+I9XUF0XFB2
YyZ1PnfLEGxC+GMiGPVCPKsKnLARZtIXKipKfUwOfuKtYG7y1k/UBxZKv5xVnNxApYBMYFdzfM5e
vCHbrQyGWl8glnGp41FVRZnmdW/I8VDH/NbbRagGPW929Kb2x3LnDnIL6Bp9trEcKShRL4dhdHO4
wM6XooOb2Ho0Bz9Y8Cw2bAtyhWy293+YQp4vWPuyT82hysKqd2mJSoHX8cdR9WzT0DneaPKMAOgI
I8f+S7zzsiKtsSQM+1zVu9aXRrTaOHWHONvIo6PPH11fZxvmnwtuy208XPhkZyHPUckIE6vOwjax
zNeCqvVlJgTRNBHRkNAKSpkHfSR0cLZTWHTDywDDhcVBhnAeERhetMxoNoi+Nv2I6cKEfjX8KEzn
I9+6v1gIBWXIL/wisp/raqRLZtRmK5Nw4VgEoKCXsCgYn0gsWz7YH3+xlAPSjxqDBVE4OEMkTfq0
6BmVQDDHtYz+eKiC9DTyt8f7+73/C22L9wcggsudmSj38DlYoYihj+CVnoa1xRMZtSw9ep5TP17L
RqzyIl7RdraqLr5ZFfVWwCivT0JvVmt8GO3CKa6hCxTT7u8/1q9vYGO7wjY0dBvm9rk5VtmPXo1g
KV3ildou1tGUUN4gd/72u99fymLnUCdzVf/ysrO1SOcyTdLQaMYnd5ieRjU86fz+95chheTuQiTT
APz4/iqRmbRrWEMY8BqSma5RFDtbenbg923xP3h5MNUhvFnsVDbR+6WyAYbnmMOgnjq1ID26xjeQ
5OYw237390/165FHsJkpFIEacil3xful6LLgUG2C/ifXkYjpzJzveRzWE/Yg8siII7kWsCy///2q
Z/UAZ54knMsBLAgbBPWZ96vCZtew0sPMmAjnw1Ci4LyZxDDc+l3PPk3T6WXNWiALHhMdKDrqg3z1
L3any/70SNDxzSFjfb8+FfPkNZq13f9jbd65emG+IkpCbqAcxQf6+6f9dTUeFawP9Dq8IOzz2kOp
oh6gkWpB0y5PmtLofTv9038jFvy6ENM+l8wKUhy34EYQ/nNyZUhg4WO60O1c5z9OArOz/9FJQIrB
3HRjQARu2pnvl+lx+8o25YCwcdYxyviOnpt5GJlc8bvffXUO2TEeaOwVnut8o0x97yWWUfPqOnmx
nW2lZxf/k7PNRthQawDfiNjn4vEFIu1d3zAqRS+7uqTp+kNZdnkp0/7H3z/PL4mDwyyfPJDcm2qJ
auj9qxOpBtukp90hbUMebTGN0cdP8xeLYAiF+Ce5NpDN80V6Vy1ZJT08pAH/PtggUt84Ufb+tx/F
22ppgCSEKBS23j+Kmiogcd0cB/loJffcL+Vl0w8fVZa/bmmk1mDnwB5Bnowp1ftVyG8zNAz6ODAr
RO4im2cbD4MtSZ991Ig/Yi395XIAH0EYkooAXn6/XAyCGMVR+qVmNS1PBeiSU7PQMCgc9/dMhIi0
oJUhw2xavPTtfjmsVoOSEfMBLWiRm0J31M+qSz2nfK6azPuIMPvLlqAJgKktzgXg9X+t+GCj+mBi
4P7JWLf3Gp2gnZ6y+X5zS5A12uAhNjtbdve5T6u25u1os0yQbduto+0a1Yv32y+OVXhpdP+265g7
6/13NNRy1Jw2j4OE0nk6Dhtpj1pZAfvmNm0+aDr8koSzGjgOghAJP6nj2YmdByTJMHuPGWrk2bNl
VcAXdKv5tBgjI3fpJNe//w5hvgIp4aYgrztbT5fSa5iq+8EffWXNMcdo9j15/O1VeK4/pI/5tL/k
TDGlTQUROg7SQouXS13NlINePGMt+EF29svO44uiYeORn9G9EfqWCvyp4IcdClA3gzltKlS6mLCZ
fYWMvfI/snv8Q5z0T7U+dohICZKZIaUNwIb/v1+pS6ap/EPvrdhi9+jn8zXAf/ObApBwVXdWnIIi
qKtbFKEqpoK2VcAXXyQQj1aXXrCmePahv0CuivyXrl3qixqugDh0G3FFZTsDXb6boR/Fq6gcC6GU
tOhuXEOtz6mPIdyB9uPy5Nh9VV828cA0ym1AZzG7tbN7ptr0/XomC1aQ5k6TnPLO8uMjQ8wXjH0s
eaFikXzpBDoXe3Orsp5maLA3NNY7K2CCU42h0MvuaVprL7npehXb8Hh1665JTG+NOjANV/5swPrw
7M1gF0tAxLr4YvyfsHMcFRDLJ0yhWmc+rgneRTd91hmv0tVIdzx3oP37uzsMUiV0J5w6KGKp786+
jcLr4H26fjAk5LBdrpVMnz7cx7+eTgSUuUsZMdJuBYD7fpWY1wFvgevB9iraSVYxxzelP5BDov17
Yyz1evq9x0Ibg0ILXBWK+Ztkw9mCVYuCqYsIBsiRvHuD82EfinL8CEx8fmhYZTNSQYeXqG3+0kaW
GGZC6WCVdrZIxTPSrBXhjYe/f5bzy45V0LP06QASCGjJnd3gcZGZA1SrOBjLobqUXZ1gOl7EVAAK
VO4HhcZfPBIVGgeU1J9E+DxdyCXmkVU1aMEwaXZQKa6FhOnlP6PNbyERHyvFr3N9tXe6bP89vbbD
z2pTOuvOf9T2af6t8fb/hlSbuREh/ms040PWZl/foRi3v/9PFKNtgjrcOi84BqJ9Q5L1bxSj+Adj
EwDmcF3/gLUTu/8l2ub+w6KbCWWRopsCf0uU/hPFCMCRPwK3upnSQYd0/N+BMdIuODvjMCPIKciU
CCWkmuD435/xbhDtLHvNDDNLU0k4mx0g6WZ0ml1Vp7hha2k8M9+waJDRTLW6NSykLbQvhdMVzN3x
YmXsmdsJ4UHXEAntoYShFV9Cq91waj1ixC1gojBNLWavLW7A1qVmmYhtFw2qB0h5iWWleZmKl3Ja
2i6iS25okQWTP9kmsB38Q6hfmXOJ1ZJ8ydtYcyI8twpE7Bu9LizQfA1KpYQM3ZkVmhON0WS7xeib
8rujSu7OwGt6kRvPppEiUR4YyrWHh8ztZxuEVLW4SFQmftkiMJCmIntj7t/nVug3qGQ3aCLOR1W4
Q/dpjhsUFZRMN1+wtjVnRXcin8WbZQwj7QSzH+b8evDnVr/zGHh+k2Q+Bm9zYXA4B8OMXtpzU6ih
PDnl3JiHpXfXDOx9jKhR4Y8twq7a4IFjCRQyMq+AXZbHQjrdbTOgVwSYMIS0nBxddJq+d5rzXMXW
TZ+MeL7P4sos+sOi64GcrZ9Dlt43xQTeEp0QZFIGMKNlY+ig57Ht8WR1jX3x9LSiBkUnt2uvNumr
najAmyhfu4ITcIUlq1KBGJdLsdTf4Dpeofl2YOgbNKv7nFYkoCVUyba1tSuwAlGy+tmD0/M5hjE0
3W6vgSILDD9kJBcwUtdCeyhfRuV9aTcplXqBrXlFm6zbcXLCpfHxO9SKOWor93FGpL2x9PwWcEIZ
+c5w6jP/0KHlHtRsV9T1ZtpRC41+Y/pGpVHusrndDcoGWdNNx9EYTuhUXXj8wD7IZV+daKcHfuWZ
B+H3L0AFVRzit54Rm6vMJHNgwBykXPCA06wGYivQO215Wqa2DEc28oWPpp9XpbYdVi1wgcIx7tty
6cQxGbGwxd5NB0KF7GAaA5ofHOzRxwU5DubTadg1Zbof8v4zmGWAPPH6Kv3GO8WafeymKQ+twhEn
3Qa2X62mfxgb7avEPCKUmndXST1aG/1RxPM9SvbYKHhJGcAvuSzXQpE4tQ9285q0/WaOGu/XAmiX
xNaB14r6UMCMaFh3Ferlj1Xia8mu1kH2RsY0gvxlFyGmUh8z0X7K7LUNXDcu92M732RuDuuWrRMg
23UzWjoaJr0fpdLn8fF5EM7yaWyqo1tnfTStfXlgNP2E7t9eB68Q5GLNr60+FhxJ61IHBhbWWv/Y
gZjeNw04UX9ZhYRgexR67gbCucfutP0K8tP5NK8WhucmYoDaSUMsoa/GyzFrrgfNQgC8ztLy+6IA
gA5YszOPSMCFmlnM4WvNfI9DnfMipmS8l+ZU3LnW0OMqnj7649gIpI7jLZzZFVhlr7X9yJC1/bKg
lJ/hRJamiNxMCyzMOBJtvhtRsm3Ln1m+c8xGViB8KmUd5eT0P3M0Z330hNgcEtF3d9FvLBRzrzHE
880LdAS15VC7l3lWXMx9fU1ncRkZ1UCKkDsD3OC0K+3YqHfoUew1t9LqU0H7umQ3y+mqMwcPjifj
+yTyZrCqpdxjPT4l2CtlcXsjvNI5oq/ldKEF7T25Xype7YxHLjIoj7lLjN2UL9O+pzVVFaFnJPWV
LuIL1Eo+L25ZaN+U1Zhp4HjwQKuTNMCmZ56uSMPj0vre+RQQaPZ7iJ60/rXpGTdZRZzMMx+/tLjS
7mwnvWiz+iYrO/sy4dUMdWHfFqPkL3l4KwuCNryb3gbBLmcQb4OkeW68lRKBM6fg6ayx+dlOKn5r
U/e18LWdNfpj4Fu5Cla99vbLHL/E43LNFaCd5l6tT2YJglmP/QbjCOsGvgyUamJQZYVdrfKvVayV
t0k5AesUgIEhgR/zUt4hHXUD77oF8Aredj+6Gr606FhGDJc8xj6tB+hTJAEaWPCuRBvV+QSReb0G
oG7tOC/8ESZ/LwaCNKHtd6l2bySNuKQTUMB7R2mnltWD28eRtyLmW3coV+G35eMwNHjpRH9ZP1h2
LW4QTAJGG/cYtjqYOB7rRrYBpCbwIU04onGMMxa3SVJ1jFIX9yFG11LE02dXVO7V4j/3ZXOsPDSO
xmbLIburlXi0yPUEyHv4rOg6BK4/nMr2Sqyn2a+wtm5u82YBpTPBxLFEHaxV85y0en+ZxDOSLyQE
u9SsLwF9zThDfJ+XZAhkmohrhKPsT9ZsJz+s8WdRFztMCXiDWtfld9lm8pIX934/QfCfD32cX1Ge
oLlSN7cZ07OgUI7+KjoKeL+8KlLrk+N9rXsxXiW6BKTbHts1voVWdq1XQ3fUFgKxUzXFnvFi9c1P
htsa7sSUGtfA+C4WWdzn5gnhWPBXWdDEFwZORbNV7ue2ilJ9utay4SpZjAFBdO1pWQQIc+226Tlt
SdmelJn8rPN+Sk4uBLjQFOkt7a5iTypz5WlvtXE/bMDurtiTObyM/koDx5F1YBGL/Tr3t6bEwVZZ
kUVTk3+viYNV/Wha3zz4fWNqB638AeKYMXt1i/LtXp+nUG+vkf8MZ0hXdZk80l3jmBmQiUCAaUnY
dUaIcMHR6W9a7UFp7UsznDJmAQwACbkx9+hPz9HgVQADc7VomJt9IaejKocbZ72xvde1I8anWQie
PxgdN3S9G+rDa47sHUloWCggsa13xAsQBuhEmF+CJpNR3tW4B40XnTkfe6M5OO73ohW3Xmbdpara
5Q1ew2ipIRxE8vFFaFfKspHKanSDfGGI1tG/VsO488nACjdylEFLbWfaP1qd+9M0s7sBOKeLt9kM
ojhsV2fX4qQKqn7nac2VD5MyiJNpHIOq96t7HFaA4dnoOpn71CQ5mf3bGt04XHmPg3PXdClDoKTa
/I2keQ1UDIjyhFwP4Jj6XqK3ugltu144CRDPDlpwESRV6whm97RaB4Gc7jxaBzoIkVGzW4CR1tAU
L6ahyCM3ng8guG6nGXkppzHini+7ri6cZO3u10YzT8KeyguQItkxWdSMl9EeqGN3Xcmes1/2n7vF
tk6gU8FTOi6KamhnZe29OWWfVHvrprI6jsrA7K9Zb02vuzTa8dLsd7g9LJHpYqoU5MolRFb5J2Gp
+nm2/PFIE8wLYZ2ApJW4gFf2G5IRd74/nxL+STBxX01KPQDotsNFiOE4lksWoqK7VzkORegLBFO9
XHl6+tBY+FkIG2BuanG1HKpeWj3eD/WO/+CPlp/tckovpgkvFhsKCdgQJEcCyZA/9Mz0a2o6J9eV
L1WSkjtO1kO8pLuUDMxqsmBxu5MtikeTlcsWrQ0kXQ7QV5/tbIh82JnBat7Y/X1jbjueJlA9WHuo
OeGAIpbSshAI85WR6YD9El5MkFfylLq4uiLepWoPg7IK+ZKk342yYfPaoT+xWbP5WDh6BIOnDzYE
OFDqKI3Vvtb0z1bmRODPo3ipH5Rd3UgkdAPNtZ46vX3Z/pXTFs/6nD9kUnvFD/HaHftPmqG/9dr4
NPmN5J4f0sCPx7Bvcps2kq/drhNsvyXeN4Xcq7m51gvjQrPUhZsZIXhaAN+z+WDY3dMMp8iqvnUF
x8uFX4tS2KVeOOwA59Xo5i8+uGWvda+TQUeJpbSCbCYJMZNDmdVPcxXf2IM44orm7JHxUkHdlmKX
9Lr1NLnQUhxHi3fCEwv/FsESgbaqBqM1FGlenMzM3rnQAHRtAAqa1M4SqQT6pYSzI9ZkT8WQwZeZ
D0CGXvsxay9Tc26OrZtdNRNkxSXbDX0DgL24T+ILv7S+0KK8zNkn/Zzs1Ca9AmWWDwpwtGh9LFm8
iwQBQ03VaJ7481EM1Fky/bJ6zhII8uFjWetfTcRqZzMLKugiHpFRxpBxYyfa5iS9fVHhaAb97avb
aY9+7D4mxXhwKiNAcxCUojN/E/llrJmIV9RwWCnZ0IHybx05zhgoKKb966X0cdFYhbhAhkVeOnMD
uVnUR8iCRCALGhWyfTl6NBZ8sEk/oEa3M021d6favcCGau+6y6fMzU5wS5mGlldxW0LMlyERZtd0
1WuROzt4tNHEbJ1SJnI34UVRXCGYe5Gut5VeB679mcn8zurfkkrbDWt5ny0jKrlDUFXthZv0EUJB
gV3e6nAQFM57EaUUcq9kVIl+v5rOES7w0eZmQx8m0PI+0pVkSNpea4723PW3bjk/NCK97pCNMZKv
k5uY0bz4+8RxrpGqiWQ/PVej1YRQDsZgRf/8kWEAd8PsAUMy69uxA/0UZ9qbY807rUbLz3RQPuuS
5dIxZlFgKrIsejAuTfE9T3wbloMrSPH0vMLUNm6xqcO9yZMv7pAznfHs2QZruVbx9yLNoDSD7J/X
T9o86n1YG4kTH4QFgpzaw5jeJOi+MnAHB/2IGqJJEBuZ8zWtW/Xq652yKXp69ZbWdplGFZhfdNYt
f/m/7J3HkuRIlmV/pWX2KAEUfGsGo87DacQG4sHAOVEAu/m2+bE58KzpdjO3dpuI3YhMLUokUzJC
ARig5L17z703xtTWF8jHx+oqlG6809uZFQ4dkjyC3jUrhMlvPHEHzPwN5zxsbKOpkT0eW3qN+tRv
61cIonDJxRuj3PYD2o4JEFNKivia3IWGllGyYIE3Tx229OvGqNW9/sY/VztKDwv3jYuOmUFRlxTV
gaZzkLBXauEPa5ukDKDqb4B1EWrX1htzfaavdyJUv+lvSPYum/HskG7Rnw7KOIJtH/JVWLND9vTQ
IIHFQcFtLaI34vugKFjDy6z2wcYC67vAWpSyteqxERIVa1qPwRtBnjkf20PUgyXo3hjzcsbNG1ln
lcvsDUUv9K6x1slMqJ8cCZbKr+LomguTD4HSlZdSKDp6HM7v9xkkK4TkM/c+HsrkAQ6j+TjNVHzF
1ADkT2pNsAM46JlkqamZBCQ5HyvkoLK2mqkZQ580UnZvojAg7U1UxSdwAUjAl0GP8dGzmTHsJeSm
WSzW1tYXH9jkgxNPYCdpMmJj10pTKpdxg7992Q6IRNeNlUuoICoRgyt9ygfHM63IlAubGuuNYZQp
n3/X2TdOlQ6g+suiu2Bb6RDYptldQZgYK+XScCgtMIlLs8WRr8X3Wkvfif2Aa05s9wsMFw2+i9co
yZQnrU7HYJPaSaTeS2kS0kjlX/1KY1LDRIDNdvSkMv0oiKvmBUyyCJ09jhVYSLPn6h8hwx9VV//v
Sqf/r7nBKR8ZnCg+q6FeEPDRH2Dh/vMP/VNIFdq/3ojEtN5RXc5Bif+nkCpAvNGM519riGx0x0KF
8+9CqqH/C9WWTg8DiSoE7jnT5N+FVEP7lwMuBZ7ULGuizPpn6Rec8SiUvmuQIe9B+faGnjQRSiL5
OSykprEPJNRK0E/nTXg7NKCSse5ku9AooaTh6MaB6oV5hyx3LHDSiiZ9ss3yZ1Ck3/pR37Nheo1V
nEUmCrpVCat1YTPDY8i1ULpNtn4XFKzzfQPm0c78h6G23XXbyFeCJCDDkei1UCp5E8QQY/Xcf5Kz
Yc5Sc4zZ/m1uK9k2dEYFL5hYogd0l2qg3YhuuM1UNpJ9X4DlVLQrB8bpfS33haPtB2zm+1oJH4eo
/QWYtcKWKLvrXIxYTHIKJX4HIQNaHmZ19ETsFvzvmivBSFTXOSXJwU5eEIXsjT4LcLhVeCCybqeV
WbCif3jp4/5AvV9+Ib4k2+Rx2nGmCwCmthoHhEpQIksvptF+EXpRXEeRedeNxn0+10fV0SqWo1sU
6yqJb5pyiFZWaYVrYmRuMxh2e8PhWFuPW5rZJBdpQHfcOFs5SbOxEeouRUX+aBnAYhHWU0sLcqrd
Za03nIEJ64jRMS8GXceYP1xXZb90jeKL6o5UgymXYcCtp3oXUdbKS30HCOayV/WVw1FUEt08VFB+
MsRXWYw0OC4f8NPwX1b2o9tgAEQ2/DTadAU1Bdk7dIONm9WPYhBrE0sohGWRA6U10lWsKiuFhNgV
FvoFmXQ/5kjf0J42JWVjL8lDsQur0vHiBktA6N9nWEDzjDnOSCb2QGHiETxENcYgiSWMV3ZmZ8ux
Y9l3kp3SBVtBTaEyrasoddZREoPLrWB/GAmm0aS5YId3IXHvz4FN7kKpMw53dvGCZdMmLgMimdJX
y1qz1qKxf0UOjiGj9OEQJmyAKh3IdWRv/Lj70RvaJec1KsHwZBaJsHGIcOqoyCzg49ioAoUolt4t
FU/aC/r4mqrjN1cGm9GpgBZ2+SV1zieF2kNmdTeVxla/6R98yP++kbLtRz4rCBsXbUt+l7aJyhgQ
QFwOnjSc79TaN4OTGGsrFwrrWE7BTkbEvOMGkra69bX2y9BTYNCtS70YdpYyezNHhKUJvV88FgRz
8/48+Tk8fvycntNZmOoAIiSyuFSiKljldbVNBr1c+mq+Gid8zXCN8aZ1LlR7Ew+fyFaAG+5xHa6D
sljZo/8sxyngUbTf8Xsvyin8YQjlaQQ9sNcDIrp648dk2691Q61GhD9stcG6OpgPorbTH5hd7s3a
3w22dsmm5VLPokUyVtsZTb1k2+SxiG1iS7up83JjJ8Odq7AOOqN7iQDvMaziu6ASq6jQ7ysR3JWa
8iXKeVuQC4hqpHRl5Q8i1rWFn2hrJx03ljrh60/dZ73gQBvq14DAXyewQHSEqjsKiB57rqu2LLdT
XBgLDFic+dWtFnPSz11zS3X1p02+cez8FFD4F2pT3EtN2UNwUFmkjcCr665fOzkTRNK1Sxzv7ZbU
m3xpZcYPBw7BjtQ7DnrDExzpC6ygGF/peFOipTiXiwf+Aa8V+7NxNnJP4iuvKNHb0Bfp8mSrmPA9
uhDJZaUoe42wRx9owU1FNM4ONsCaXNuHamoehczYTgb0p4ZmkxRatWzVlt2GpprgYHCjT2X46CjS
syKOVIkLXkP3HFFc9bixPKePttmFTGhVPLn5Y+g80n+dlqNerEuNU5Ai9bs+apn4p/5K5TiUDeIp
qetN6/pe44w/ipGmxtxCc8fKWEeNGxMzM4iVhh2/ZY9rDtE1tdSalx7cDwfeCzBZV3CqqLBH5hLn
HaIPOXnCgT1g57e2ycfWTTFfiShxB/sttvNG36EB/RrZ5hdM1ctcZFscM7dAip47s+k4WdFa8YPa
XWQ101pmXIcjMb/l1P8kD7fc6EGmL/QivuuG/lvGiXUjG3f+/ZzHWua4aCVxgn5hLi0ze5VhpC+M
rL4rKnWdTZjlhcmUa4/9s+z4p8YIKDPnRbRtFfe7NOk1dIO+l2p+y1QwLHjWz1aiTff9ED41Rv7d
CqxLN69+jIa4DbL0hel8V/vqLqVst8AXRgxi94RNfEvTXV36Xb2zi5yvOeJxx6NYp+XYwVoAPm1a
Od0avUcYOw57q4q+c+SiHh722mKypQf14moEnp/2Q+71sgtXbq0/EVpsk3GWtkQclIQZGJfsM2tC
kNzfEjnzmvwCqpAVQcJDzjYypjx3WVTBt0GqL06c7icj29RYMRcsbMkicO0f09BfFF15E9HlXUy5
Uq5L8tQWLjPDwg7y51yLq7UVRLeRPj5lqvKLLEWoRLLdGaP2pSWZj7oNYdSufQf24soo2tssrV6L
iQWVDfHCcfprJEPLVqcy0zbDheNIjh6JvS0kNHeW8maVDe62ta1V2EGGlyj4KdmIn3Ysbvk5SYAM
6sskKbcJgQnL3sdrWpbdF87R0NEVwM8q/A13tOSy6IZf2MLvUTkXS+oqF61bXrN0YAQoW4fXQl3V
MV7alrDJShRrrL13aR0PC9lQ1jaK5BbFBsQs5y4qEpNXt+Mc1kOKnQxK75EMvjeDQ/AVlRndSH40
wtmHLmAccJbxFbuZhMmGdhYF0GdpmPGynZqMiuG4KsKayLqo+BKV2YumVy1rttjWhQiWYD3K1WTV
KwRu19m85Wo7uqjpY1o0vxWqicVU4Z7M9d9ZwQm6di56J0QuUmZ8W5QVDAOJmh5oNEBEp11F5Veg
ZFw6kfDW7Dfud62pXietuyFEoKIvPQ0LW5uYHpq1zMZ1OtqEfLvtjjQAePTJ9C2ynO+jRrCuHYAK
7EjPGu2Y8sX0tfD5nSwt5q8uhkUpY36S5LXBpXuhj8NFGLNGCLf/ogu6fm2cbfTSoRA0NrzOuX4Z
zUduQylpgnZdOdNT+k2OW3fpZuarrsNoayN5leaTSt/LpCinN5vMocVkzCmd1RQ/mk62G2moV72l
LWs3uqqCQVtqGZruuqWcredyrbWh4UEofVAi9VKYfrxhIutWmP4dSuRRhSIFT08In90rA+pq9ODo
xKU0KFrTuKyIWluMyLHILdvDKPOXoR88A+kmcXis9I1utsKrBJ3LrFWDdWimzIuBpLcTVlhuDXRc
sUO/u7gmjuSVsm+5qFkLSJNsoalZF2SCkxBHQ80X0RURAq92ys9FKCbFVShK9F3Yb7XwwNXAJxCp
Je8richXigeTolB6Y+HwXKWm89iK8YvVRV/lNF6JLLpsmvjV7mywqnbL1ZhJvxJhRYBl22BUdiOi
VquSrYCfjhwNbHqAgf2r1DtrxbwYeXEy3khWXKOiCWBUV1VJN6fp5Y0i9Ji+g37XDkzMWq5eyxp5
haG3F87Q2qtOoYEgh804tBekL+yDYixmvuTPkrCrC3uQ94jZHhvDWdWK8xuCh7uEK4Dsoly3hb8O
rTJB9pQVayLC+bQUe5VmLOGEBACMyGkL9YWdeo1aMOmM8uuIraUzyJAKXXmJps9fMJnWi7ZEo073
cxen/hc54lmv6EAzZcavydBdahpMFV0j5wKWzrVlcxFNHFP/IRZvnc1ZL6rB+l11d7x9IYYe8bOt
ikfMmrt47Lw401dlP1evx+kB4D4JMWn1kDdBuSJv+6IR44tiOxx8dLKnauQSwq8vh1h/yHzrxkmm
L03eXfAOZ/ys8kFzBDmbmvm9cfurVo0lWczDXo/T7WjKC4NqeYAyf9G34KoU26S2yYbKKLrbPrVp
42TKL1FUV2QPUuQuU7B2sXsTwF9YtGl/IfMC/eXECzk2qad2k+kpKeDdJPEJMHFviZnZtU3wm95e
tzFtfZWyqsSKRumxKcx9lclnPCnxJg2yb52SrMza3SlG7lwS555tQDB0+yS0rg03piUXkq8bTusg
ia/Kytyy7SJNJHwp7IFZB7/HDoJ+u0VB1K8tRe22FbZQatahuQtNpmsX5s927Fp240yr+zFs1VXr
p3Kv1/l+AlHgV8bFqOMCriL3tafHtWrSlg2uSzGUBl3ZKRm5gI2yjkjEYZuiUv+NKB6SZ1wvm9bd
D8g31oDHoFTJ8YXquFhiHr8NISISBRivSOXlBJo0z3qbXYoiwiCaX9DI11d+QcpJaSWvesnXaBR0
eYiFpePnSv5UzTawNxdkrNbrWLFK8vOyBezw9LafiDCOQj9fahKoRx3G38klmS6or+8zEzNKXzEl
DrpCkG1Qb9S485dwyoIV4o1rPcxu0f68tmZNhd6Or1uFFm9VF+s5pauYR5TmnW1XeD+ca4NdLNE0
/CVzd0+pVqpTvACMm2lIiPwIDgL/abrIIjjMWL2+zLLokc/1B7kHN2E0ny/qTLArr3+6WGgBOIT3
FsIGPX2mjEmuoA7Sg701J1jkSiNu9lVLeu46SSbtW6gV+dIB47RCHQp6qiTceUzK9BIh/KtGiRWy
En8qiyyVmkt43054t2oULospdTwLoppnjbTVbXdVabG2zIzIK63L0VFe4vAuYyPYptqFmWvmooly
0Jf0UgVgB6sGhgk8QmPpbKL+p1OsppEEo54tiL7zjfYWgDVzc4mOIDC2YZ98sfQbNyfatqJ2sxA2
CchjsyvLkRSuam+RkLOAA7yO/AaFbWhduKoCJk/UL3kA+Y7qAJNiZ9H6UAQU68m4a9WXQVb+TpTG
GqANBDsdJRV9JsOpnofejJZ+NT2Ro8suZqQNy6clx+ui0eu1b+s3IgPz7tobN892QyHv8sQ3EW0R
XFQUF1GjXmE4vGrZggF5fWyK+iErzXvYX0+a1LZNSLeQUvO2m4wVyTYPlBGw4bvNLSoYjZ2JYBeE
6gQG5Fe/gEHTNVPNYbd7iePrrKke68xUvSBskq2wxp/1ZOyrhqOpwQ7MBxrICp4tkrLDl26G8F0n
SyzNEmZMLSnB6vm+d2O5mBo3XwR8x/Soo30Lx0Hxf+jiWTIh9lN1F/VjuOmD9OUC1txVUWZXfa/t
1QGOidr7N9Sg053p+PuccepspEFrhb8aGwE32iRLzTZKyWlaNatLu8uWhk153Ypepuy16m7N8tWg
pAuqL/dspV+3JXsSNVaXHUaRRaT5u6y9bmryc0y/+EKXblrkUZZ55hDeQxdD8S271mvNEZBQ37PX
t9Xr0UaZlDiPUPzIbOU/gGRUa9sELlvRETJc/DQnQWpsPl3Xkb2cRCc3XV1uMStfl4271Hw6p3Xz
gDChXufjqxmbr3Zl27tk+B2nwy6mkpDl6k0F6fPaJCitK5SfGlf0DIRnoarOS15NxbZrk5+Fz10A
ZEMyMiLtQCm5FFZIqa0ynUUbxWKVumrIL+5razvJvICmKMcsmjdoculqdspGo8anDznXDsmL5mUk
ULig3BlaNjoGOuqNMIr4ihR1ZW82Nq2rVtdWg0YZQApklIavTEsEmf8Ikf9/Xfl/vAXX/fe63FUW
1a9kB/7H//qf8EZ/Nf/xSAhJ0RwqdSnj/lNgNueUT0rLjk2gGW4UHYzKv8ns2r+wYAGRwI6HBxgP
4H8WmCGzq9R6AYDga0ORP+c0/bvALMS/LH12TNBetU2atH+k1D2qLjMmniassRgdZ7/McXwkCL+J
7kYkgKZP1rJLkKgIq8hv39Xcb/+pVr+nmM816nc17LdR8G67xmzwwGHAI3hvJ3F0Gell3QmPxbpG
uin1b0rXFVs2CNGlZjMfcACoPUg8+sz+Lc4MfyyZ5yaNWfis2bhNMHcfDZ9OUVb48Cs8CcF1pWQq
LT0t1D29Lp1/pOz/La/9KNbCnm+VsTAdMY7AtnU0lg4bRwhlMDxyoNdGNj24sCiBAw6QQvoNYDww
m3YTsTHOu0Uroq+fP+kTvycPenZvkAHAO6UfPum6rxUzzRRuNYz9Rea7yhqa2Tky0JG4++0mAfpz
o9gcTDx3h6MA9LImxzdNT0V0dDkOaf5NYdyFFmXGpZok3Y/P7+qY0DMPOJvS4VJYNFzwRx4O6JZV
oXXS1jnuEqeisTneKbGJAXryRQGLHz9Ut7TQv6w7ISxOJdm3iOzCNXja8vHMtcyP8Ohl5lowImsW
InfCGA+vpUFJZ2shJdWs76k/WbY3DtENFFcQ1z0CYGC8y8JvrkyueYeTmqJ1YX0LWDM89szV8vPL
OfFuH1wNnaiDTytr1Aj8pe6ZaK85eDWvqh+oexUD1J8Fw7y92iaoApceGd4zvuPDoVpj1rwN9fwZ
ge+CNH+flo0449w7eT88ldluOze8Zuv7O+dZaiO7y3NMoy6f7F4n02g52HHI2u2Xm794dO+GOnqp
DL91Bis2dA9kGv1lO0SZ15VXbdD8YcLZP6+vC0BpNpTPOVSHN0WJGREjU5NXolWEt6dWF1LvnD9+
FYil4OtggsNThzn1cBSCLVt6gtTOTV9Xd3k2jTuAg9mO5nbzF0NhS8UYqHO21vR5Gnr3KxFkiHfO
sEuPkMn2Ccqxsp2cTDwFjV//obVyTr6gk26wRAFAMo/nmrbD8ogODSKrtMsNG7J+gWzonD31mKjA
X8zf7wrarawRLBKHNzRapAjqBdxXlnHtl9UQONRMFmdJC7GtpJ/2PRa9v/3TF/Bw0HmmefcUu8Gu
MttHF2H5mgNbtuoRHaqUfLTUtc687B8XhvmnmhPGWB7EP9G878YqqmowzNpCLCfJBmgHl3BJo/XP
kO8/LgwgDPCu8/a5LAtvq+O7UajIIN7ozcbLNaJQ9Ka0t9Dxqf7IjMeoKeYZf9qJn83UMMPhu50J
OMcvh5kOdqjXGkJS6t/oPadCLn17QICMQHVfxVa3op5bnFnkP85RfMPG/BBpw+gfIGN2EQa6m4Wd
l7g6fYm8zvZpUbeeE2v1mRs88UBp+uNZRBGP7e+YChCGdC3AXXCDatffFGbd3asTIbdFiYLXCF1n
OHNvJ5ZaVlmTLSf7F8EPeTQrNrRpB1FFtQf2UKe90+agvqyKekUqdRQHUSXiBalO5isFQejiddu1
dy7FkbsI/0l/ZqKZRztcbNnl8oyZ0oiINOyjmTNq88TO0rb2zFSnQT9QRKA327YJWCNA9V+aeAT1
OQ6WRtBCrNGa+vwTPfGCMS/zMpODzgM5hnP0eSNgTjN+57ZzLJtSehDQyO1qtNcudsNd1VGr/nzM
D68XcmO2EHNwFz+5daz4IGtam9qWigls9njV9HO5uHAQBxX5r89H+vhjMxQSFvgW3BsT+dHjLVs9
oB6PrkrmaJa8zBb+xsEQsas5Q0IHryRG6wJn8jQ2hr0UfmjvHGl0ezulGuZ9fjUn7huHqU0E45xK
hbX5cDqUeUoKtyBquoXrurAVu/piplr4gI86PrOofPisQFDAIIDqBlyKD/lo5p1yEokBu7VeqRbh
qo5iSpZKQIESV+I6GDvn5fNb+zD7Mh54AAEMEsk0ls3DW7OUPrZrnxmjDl33R4IObA2BSNl9Psrb
Ezr4WhhGZ73EscsRBMzZ4TBx7/tYkCW3VSZk5zVugl4WyrzXKoCt9qQS1yvK583s5gtBkAcIOIg7
2MvSocungNtEBh0Y6PzaaPX5tZ16AqbB1tHCVz5TDA4vzRIp/IecdK4ZQbfvdX1YT0Uantk9zjd4
9ACYmOctEEPgWJ5fsXfrT9SBP0/NifiFJCrDZdhPyWWEfML3yqoTGx3r0FXDlOoJvD1bE4StcuYl
1uYb+XAJ+hyijDdAQGU7vISg0hKt8PuGolxCq922fK/y84JSjjAvurRqF1FTYmpSUUK/8I66t43s
3jREiScmqlQlMUFnluWTjwWGKk9l3rsfzyiBKISdIBHzWr+I0OuXKKPYT6lU6lnMkq0aqf5S9io1
+1ydtnIwC+PMpPZhIgXoSOUYbhNIWQfGzeFjgSJgKoM9v5qxVt2UPI2FlYzJroMY8ntSnIF3dNLO
fObax1FB2KpEqmhkn85H8sNRLQiDCkI46VGofTbq67xoydRRvBw3+0yDQF+40y1KaeF4EU+ECiQ7
Agt6QsgbGdIHBC0VTDeffwknrgnRIsUWEsVtm4LQ4TWFrjbQrERVT1Ogu8RJJa6bUqtuJ4MthBJP
eD1Gu/z++aAfJzxeSViW7CU0kDzHkEB6rLKDmKyi3qJAOP5OmpUxlNmKpS370yUT8aOjmygm9Rkb
8Eb8ePcNZhIxiTMlk0faVX1H0Fa3gmiU3ycYg7bgC5zLSTfEmSC3EyvZPCr1MmoeLCDHiAfNoEUD
PXKEbMVjDEUe7zHeNNsWHFCO+twPt3hH63UZZqgHRO3jEOzG65bO9plZ+OMyxgUYbJ1YYtBRH9cq
MEyYEESiicRwekE06dEX2UXzVdapODPUx0kVNhl7E3ow87N+eyjvHnUZl/PObBq9ITX9n1nuR095
p3/9/NX5OAiQDuo8fIimDrXw6Bsq/dGJyf8ZvXHStF9KEeo/ohwL1eejfHxBGYWjgKoaFOE+0G3l
GNaDFsajp3V1urMaoyTkUIuYuBsI8GE0us4fr0jzMqkCt5gXDGCWh9+hdKYRb387er6jqVu9rpQr
IXvzzLx36ukx+8xnLgNSg3m0IgGtrzudri71mWTAG4wzEzB7sv786Z0chU0y6BbqUkI72rRPpMHI
IWpGL9XYwGRNbF10cTCced1O/EaokW0itAHJWeTLHj4x1Ito1W2H3SLC0l1RVHPUgV99MbAoexow
8jPP7uOXZNA75+lBbpkL5Ue7piHpYqTxjJc5kUJDXVHcRW2kuY3SbTi3Rp66OaBlyP5Uhz33cbAn
jWhq0A0eW8VvQy/GoRSrwW9VjW95e/Izb/uJ34vDFceJebaaF6jDJ6kRDmJVo9MCfKhcDk4tcYVh
1W0/fytOPL/5W9IgfcwcLPXo+QEtp06pmOgdjOBX5kcGOx79a8tstPmbgTipcUilSnv8kitdXcP7
0zuPwKr8SyVzIJjUvC79qTszGZ26JbhyOshEAV5kbqa83+ApTtYjC1Y7T3W18lYvTH2l2Ep5P5SD
fuY3eqMdH+7k5gL3f40lDsciBVoESB06ryptxNh4Z2s0kROJG8x//p2emAAdJCJpy+vdesrZS5UD
cSq5ze6P3IXCXdrQnJtFCwgK3aZEToyjuMe3NOSEIj1IJS9/1WYvEHck2Wh72URCmPf5b/OxI2EZ
OuhOPh/BXshWjx8ZkoWwV4reM8k0osesN1dEyrYvY96SxeESGwXjAadkZkwwN5rI39I+Lf/iVZwf
5gz1poR2jPnqRk61o0CiVRi4hANBSxMGVLeZKXtnhjrxIc+bPbY7wJDZXx299SOkSwwbYPKqtEqu
cigVmNoDpbysgZMsylCvrDPz1MkR6SuQ9Uj0L/CdwxfFzMkB6JO29wxqJ7tIt7otcG6UHkSaald6
Uoa3n/+mJ6YPAx8gTR52SnTvjqePCbqdIUbpwWEt8Cij0CLPLT7z5py4LYBZtJHgC7H+H/Oy29Tw
x15iC6niUvVimXZ7bBH1dlKj+kZpCCz7/K5OvalM+LDHqbHiqjnezmSxiC1RtANNcNljZ5k1eoEA
HhLHxQOGQuU1A9eheNRv5V1Uu+53lPMIsc9cxqn7phGJqpMtOlu4+em/21WpgMibuh4Gb8TqiiSC
YJfLwUjDGz13+otRhGJZWBjtWnKVlvi40Kcror5q5+zYQLNJTzSC7CrAqkJhtw3XHNi7M2eIE9Pg
3H9SOUUASjSPQe0j5xUMlQjHS2cEjZJbyrB1M6nd5rmUPz5/HqdeNl5uvl5XZ1PrHL3duCbI/sqy
wVNDzIRhgV+nGsxg/Rej8N06NPdUENRHr7RUXGcSZT5QOS79bdrExb50SUL6fJT5bzma0pkILVCN
1IvprR/NDRHeSVnqrvSaccxvU8BT9pIePcfx2EbzaNV99gVrsy+XdFPcM8WJjwc/ahPs0tlfkOli
Hh9Rhsg0hrTgQVKlmHZjGWWXaVDHGIt9fyNTMAmdVhrfP7/jk2+KTecUGC/ylVlj8P5lrqDG94Vb
4HJuk+eaHNClqmL5DtwpW30+0sn35N1I82f17rNpKFHGasFIeZ+TgjzG6VU4pfJMKeP0/WCso++M
J+94NcuEkVPsrbkfM0KKG3TEDEVk3+AjStWXv7gjx+E7432k5Xn0tsSJ31WKZD5KJL4V3HUM2Kjl
mTs69dzmuiemwbncfrzxrOyBud5sBs+QsltpYwjYqhzOEedPTWrvRzn6vhJNbSpNx8GUcQS77wrC
DwZfhyYyuvauDDRU0p8/vBMnctTRc52VFw8L43HrQmrGqJLzKHkViLMKDAeNNZFkct8HmfMsaxcn
oO7UL0Oppo8E1ymXfttFF0Y2OtaZz/70tYCzZF8/w+iso3ezx+nrKgay9VFoKXM2xr5MDZ8Hza43
yPJ+93rk5R2YEew008IaooAAsujMNuHkD03FB0Q8G2XbPjpIowwN1WEifAo+Xbk1e63F1NZkZw5p
H6IF2GzMzSmNhAZ4tGhQDr9Du4SqaRc88qYO7IspC5K7hL3nNWtl43jCt9p91AT2KiYD9buCChhl
p+28COpyrzCDtHP76FNf7PvrOdp/GmViSyK3pOf4BBl0NQ+ApgSxc8I6V0Q49YQRC9pAjDnykJ9y
eOtJwraCfgaZv6NO4KJvgK4ok+DMRHdqEWFRmAuLnBYJiz4cpe4kcYYSDV/MnrtbRPjKyTWaG0h3
hpqAEOnh0lyqxMdgbMK58qc5JvMPTLNGUMplA8hycjg+jdfAngJTekXoZnscjghCk6z+8vn3e+pn
Y4pV5zKeidzMPRylTpwyN/1g8Nwu13aUbjCC4ihxbsdpyPozj/TkYMjgOO4DJf/QUe37OGgknQvk
/IDJICWqyyK0saI66F8/v6+T34eFGIwSHf/DoX14Y6IKcQQ6FGNqfQxfU2EGkWdPnfIw4uW/6KQw
v0sqa5gBE4CAi6BHtLObWk15lqIxqkXTBYAMP7+oU1sDXpBZ44C+F43c4TVVSQVJplcllRVV35K0
OQJLa+3byXGyrVWYBcLRzHz4fNBTS8K8ycWnbHB0Oe5tBkEXiSRjgh6LNFpFYXPbKUW87Czzq9Yq
T58PdurTtHncNEbY4gMfPbxDUXQgz0a+fVrYYq9XDuHAsdmdeY6nbokHyOwn+H8OvoejjHkoVYpJ
rDlF2D5nAtcQqmlyMoKw2g+a2v/NXemGo9PWgEimz+/1uz1PryWmnUX8bvpgwdfJs9up7ev7zx/d
ydXLBpRP+xDFAYTWw1Ei+CUcNWiRBE4S3Ltaa8E0Qjsfa5myEgRGk9IyNftcqdtv8B/dVezrmD5V
qf3N40XXQY6bS+f4GOpKy7KPC1RT+NOAjoUkoe6rUiGqPMNUGaK0zpLHz+/95GtjW1SfKewjXzla
PKoC7qeNOMeT0nU9+HyGp/RRvP58lFPTD3eEtpA0Y1KpjpbMKKwFJkZt8HwwM9d6M7h7mlPtToXD
emb6ObV4kFphMNlRL0N7e/hbprVhwUJJYBgFurxOoOI9+nabbwcQtquMt2AXYKF8yYWv/8WjpP6s
zjVi9iBvxN5372qp2g1VaoUdoD5ET1FRzgaS3DhzMj31g1HgoTjHWRE69dEXOAGWjfpUZ3ZtCA+D
qYm7V4rC/ZtFEJj33NOcVZgztuP9l1eyo8mtchygoQ7aypUupvKxrLzPX4zTd/Nfoxx93+QTWtBA
GUW1Wm0FzhJX0uTWf3EwpFnMAQDlFD/N0dxYBbz3tUHBwTR8edVFfhquZKdR7MaZZHn1mJH6rqby
jLboZL3FZQfB0KjsmDKPnmHeBq2qzVSDzgDXaUKTuPXbsXlkCbC2fo/rq0F6u5mKuL+RbsiJearO
hf3NgxwfyV12lZSyKJ5R0zq8CGPSmkIb+PZS6eOn1tx+01tq+Ro3frQZp9z4qYpJ/5oLtyEvugFz
BIrEvMXpOZ05sZz6sd9fydE0G5NCXSbhxEHMKjuIfKFYx259LprixCiI9lkBqd3QTTnevZkljvzI
LDgRgbUIgSzjk10Maamd+XVPjMMxgwMPeyqOPMcN9zLTRJk1reaRJJNhXiz6TU1D7cwzm3eBR78e
zXWCG2ZZIY3I+SreTSoxllRsVanmySoUdyC9wjUwnWGZAFFYdgRi7qd4qEg9D8fllJSlemb8Exun
g/GPPlBC36va1EPNMxwFoldvjT/I/c03NbqsLRAmE9YbOpfN59PCifUCeRKFXlwFs1TraNQ6JLY8
DALNc7VOvc04u67svB7vbdirfzESdUh2+TTdeGEOny989SlIwcB6ONrHi8roqtWUVMq9qrfnVqYT
LwwKJRKI5h66g1r0cKhIxqX0I7gTI7K+xWBj6BQw27zPb2iey45fGA7bCFssSmAU4g5HcWrTr2sy
R7ygslGQuVYTPruQJ8dNb8LrvQzyHNbR52Oe0EWxRXs36NFZxkrwAbYuLhe/rurfsPO6mx7j1GqK
ZjxjkRn5Ru9ktjIUG0z95Azgc3zLeBKRckEQ5aqIYKhDFWl+fH5hJx+5q84CR/b1HFgPH4bMe/Am
FMO9QWfcNEkDeAYyP/PI4Qp/eOgcKZD9cF5ElcCR9XAccN3SVRrK07kCimJrj1P1MoE1NLTpqz5C
nkudOtmYPWHgSxDyIS7Eski8RgtdJNed/7/ZO5PlvJEszb5KW67LwwDHbNZdC+AfOA8iKVLcwChR
wuyYHcOj9bZfrA4UmV0iFSZZ1Do3UVapAeL/Aw73e797jrpKBI2riAFvS8DaNQfnfsw6kVyzBKnL
eVyB342dtt1Qt4lvMHYcMNeIRch3TxMLxtMh6zov2blJkjWHumiD53huwHzCp6vxc4vFOSeiMS8n
6zouFF+GXiYXFQOR5DwBLUJ0UItAcdGJpThWMfG1ncfT3UUZaJVgZ8BXsnfMkPYEinowFHPn98He
nEoAhaayS3+P7SW5WJxmfZjqlZnHRCGrC2e/DaCfa0jYex93y3BWTCCyoox5FvB5Kco7/pZ6gKk0
edQ2jbEAXbCMcQU1gCHOTx2yF3miHCtTh96kBBqlTe54+75TMbBJgUrnMCcOGCL0vWAC+JFi76Cn
3DuWKen5M9m0/rSzE8vK911qJeP5aLWaoXrprWuYE4SIDPA8NTQSATavo9AAdNAPsilaXWSfkRTC
bj9ugz/mMc9bPiqzcOWu8Pv1Vjq4D4iTwz8POWOK9pCO2bSE/F5vDrNMZo+SKhEzWZZuL+tWNE+O
0wOmYaz2rFkYuuBvy5o6KqfUulPUnAqmC5ZWnAnNrgm08LieII12zDBPlmAJyR/4lNQTK9fnpRyZ
V8x03+N4yuxhZ/oFzYNkoJN/LEe3gNwRx95F7nrQYex4lfOxzwBjy6TKF7qmhXWVMQ8JVD7lPXNK
xS63ImgIvQQ5kJbtRctklwSk2ncbwXNszwMLdliI42fFNDZu3D5GOb32RPtMr19LT4mPyKD1U7cU
aI28ySxHxHHK/bxwC7+4vpquOxNYol+tFX1/g7F7TlXGhj/Mp3vDRjOIBK6bzrwaJG5IwskcgLXU
wxAQQq5mQLZ+4l8ZQx+IkykLkvnT6PuDAzNDWnAOh0EL/ltW+a7UhvVtVjaMGGFY+VGLTnyrM2pl
zAMzLQQcWHELG6pcPrBkgkVe1Vo9OhWs9VAlVLkiyrnpc543/im+teprDdbrZjJnnV/HiWc/Fhkq
o7AkFSbDKU1TY4doLO64eSpy0lUwgPmcErjfp5W39PgunCV7VBrXJxGVKa5vZrmKAjoVrbcID0P3
6iC5r8OiVFAwYq/RzwPOsOakHQBn7r08cR5TUU76iPI3BgfXjtZ1kc6BQ4cZQ1JKhknshzJY+zC1
F55SraBz7O0iaIy9B4cK2YVYg+siKQUDsDH/kIzBsCQs+dLKUASL+dpxrEIWZOnPYMeFiCRkqix0
wHE9ZsxSMGvrNVgXijTPit1M+Kfbk1Qz/dMAGqqxywKfbR3eCBfGe79mN5KHGyci7LwRFA2DHhG0
WiXQZ5TqNLAzpOgZrBNzD1CqSUDjSFjE5dxClpdJXva3o5B07uc0G+1daxSq2U0+j/ulK8XkRBkE
OEQhIoVjJ3BxgD3prbTbcUxST3IyelRLuqrz4xIw8X+QRupXhO41wgee9BGPhoTniS+9Y4YnU/FA
rC6w1O08+86dSKHuwRJeOxhskzsBGkqLbNpVI3KIMCYBvYT9lv8OmZEAMu/UxXSc3W6Bv9zG7npW
6R4c0K5qp4DENbgmj3CcmEVs9p8JKapZ3DI8v7rAX1D6ifKhngsfQBDCJgka5j+wsaSIUFx7p/tM
XVG0DO4cuND3juwEddA26Pdu5pZnOcBjwMyAgqQnILy1nnxYUhOihxv03QOGiIY7qqyF+s1O7ac4
rk/IhkYf6StqmSSX3p1HE6KlGgw4BBk3uePjgjNsxgukBKPcoU1mewhrbWfFxSuvqQLNhfCgsVOd
CmwWm2bsH76/8v89Nf0P0iU/7H52L8PL//qqhmxYNh3T//lHlNGz7V5f1Dun0fan/pyUtpw/mEYm
FEs8FgotIcp/TUpb9h90hYlJbTMRxK22jdK/nEbyD2SMm5Z+a1GTO+WX/jkpbZl/bPEICh4cq5lw
YGDxP//3m0leNFBv/v8fZ5gpcb3dRWFH5IxD3JJQMEVTsqZvd1Euykyqboy4AH4707H9cbDc8abJ
GPYd6TKcuC0Lj548M3Tqcj331/lGlrA+VGXAN2C4BZymTsaQ/vfFaHT20RAwZoLCWm9q155P5ixv
09CepX2kU7yzyFyeU3w2DlnlDvgZ0Bn2A50rSScPp0RR70fFLFfgCtgItnXeLeWws2RbOwcrHcTV
hFFHjOQmqZiJw6Dd/Fu81NA5B1M9FmIxbxCpiFsJrOpmnDLjjC1/deFoxOVhrRYAIyxY6aOWrXfe
AdINC6Fx9yz5tc7NcFrAfszyA3OGh6Wb8GC4YOAzq3tyK36bCoYl9Ib02szzvZt6F6nTnUrIiQ6w
Djs9LV7QE2Epnm+cWr3Ebvus1vZzByiGkt++9ILzKW4uIM8g8GluvMS9MRN1UykBLsMioh6b98gl
drBajm68n7wb5ed3adfcKY9EswStyC5iD6k3bBeT3VhyXpTzzeQ/5Zm3s7I44pV6hG564fbzhQak
NamxYa5JPLeDO7JsVrdgde4CwBGh5+TPw8w0ylA9uv56kRbe+aLjT0W9Pk59eQrwkSmZ/oEk1z4Z
vYPVqNsl6cA6x2mkEjZBXv2pr/bTzDSwI+JrsKgLPoQ8nIxPVnmRtF9nZFV1m18Ubf1B1thPoJme
e3VwmKshi/xEniPa5V+S+ZepWX1rOV2FLKmuCK6arjtpe/9atlyR6c/VW/KTxM9P19yJHF3shvw6
yELOmNdjAnSqi184Ib8qb92J4VbI/DpPCyCTINqLKMGeI29G1e9Ed1jXT1qd+un8MTVXdulMb+gF
OpQhX5pawgq7tk0grwTXj0FQHiFbKwj5w5MoxaET66FP6gcnvq8toGblh86MmS6Zj6PMj7y48xQE
nUhORWAfO4ljnBalNThXOMivpPIPbf1x7R9jNZ4ytfKMh2jXVM4J3cQ9jMDLRa9nXmU/Z11ygx3p
OBvl9SLY6Ng1V2qBCbRDHyVWeSqK5x5YCTuIE6dhz2cs0bwsSI5cii/+sZXykop7csWhD1Jc+uzI
F+6g87XrD6Y2PhXyU+5/MFO+p/ZExXEbVnr6xrvw1iimO6UtXvfpMSna0JitU089KdGyaXSdcyoS
e78ZLqwpOON48pCNzq4fwKR5lz1jg34xHjrzA7rVRzP3DvZ06VuXo3OOX7AJJ285Bst8gZDyvHMZ
Dc3PjKQ8WFtsn7e3p6yjzGCT9slzUJYYmVR8u5TTnbc9eqkf3Jv6pB0/2O3XCuwBvNEOs4Zy8sM8
oKSEQTD5gCrbg2/0IErzg9uAdaHMHrLtgAM0gdCr0cADGA8xZ7FnQ0ZhVdeO6J5KzzlZZPzAXnrf
N82FKCqEHiK41Y1zLtxbnbR8DPJYB8mp5FQ1rUdVdftF6ZPe6fdO+rzYzk0/9EzI9OVxmo2Pcauv
UAk/0rv/Yvp5EjXZxG63Qzgz7LEkOG6d8TMnx6FvwHY3J3ZyhqnT1hvS3oaTB8slyWfMQ3bwYATG
jRV0USlGtoxsS6KOpn7omuVhNj8v/sIOaN0lgXdYu2PL7cv2niko/VEaCb6nLv6WxmsUGGvMcbc4
D3JmVKzcA+sbnzdKvTbML7GOx5iXUCwY0j7rVnBY6XSHhGiCg2vqPVXeLAKeFDz6qoGpZTTPQZx2
F3aaN5fdULZR7xnnHNivLbFetEvC8WcSzGUI7V+PMU8rbbT0aGf5a8rYZ2yWF26AmM7vx/w8rtLb
DWAO6dbk5vBOKv5o2LjMDQ+m/FSo9W5wypex1lc9NIrzNu3YdQ/KOEFWpy+GRjKzutjVlc0L54NT
9fJmWizzShpPDPo5fVzuLA8gCAieJHtIExeQU5+AbMOAd/Qz79AHl1OQvZSg2EmqVCu6FQymSX+C
hPl2qDDC5Ev9IEAfFugrSlqM5+ooCtwoOfM1wwxTzaMOEPZd7JBHmM6D0ghOGMA+BHVb79ske2TN
L6NquZPxbuXweyyN+lzm/lOb6ocank2Ydt5Dl7XIFPiyCo9+ytiOF5W6ySo4FLi7YME5VCz6aj7T
sn5FEfNlHa17UEXnKp9aiKTFiQ/CxxY9JgTTeGrcJn5pOm+M0H1D5uHpmM8Upm/gvdgSVFSD3o8g
WiY7pHp5OCgekGnsCFVxjjIqIHrwL/cExh/R/gynwsqTU9+cL/P1xZPp07TwuyCFdfmxqnxY/UzI
qFy8GkyJVRr7slhBSLXTrkishQIIMF/TKa8UjWgzQPrgbh4LvT4Zo/VNgCYLVzMgWpwz4geGLCa0
whFjnO0LKkAXRRnfm2v8XEwxBNX0SqvgiSTnyxTIG3JxB8seXtP5tJUfknpCgIKdb+CldD+1lMJy
w0CU6GgDYxLnMAkf5jjViBfSxq0uBHC5MC9GdBvzZLF8l3dWmcyMeIPU1Mh1O4hRR7t32kO8fWIl
m3IgkmV8qEtzvBxSn2d6GT6qFvKCtsv4AvWhFZK0SC6ytLjMXN7feA+pRMQlL3i71V9tMXjAfLkb
5pGGCMh/PyyCbDhjg/GqXDzFQbFeMOWKymfNNmhrpU9V7BQXae8WV5W7GMfMNoeD34F0NfqNHZo3
xHO7E1l1zZa7W/DpsklaOde5QL5h2fTHyVXH0gKEZoxPzfypzeyLxGlEVAXxjeVNFbI/Sl0LSDM9
+PdiCK77sjudWUYsYzrpevI989ARIDWukuJzUHMSxJ4x7qWzXPlTe8cEQBFOAlmUUYjbAjcbuL3q
nkPk2cKxzE/jLtKtTg+Npe7aOb1YFWS1UgwQTPOuOXOd0T9XQ96twFEt76rB3ntJe7a88btt9WwL
Trn5ENiH2lzULUZaPjXrrDGcWz9Z/NMpbZ4GIZKDlZ30Ri4+rL4VPATeBmK3giY3eKdNZFqxMOzn
km98amEGtlXZH9PWelSN5+11L779R1WDwxfaIhlveXdCD6eLUW20XSofrRhPW9yaxRaInhvglp38
DDl0J7V8HdlfQviOZPbPg9+/z1n/4Kzzq3PW5Us3ZCr78vIjj+r7n/nzlIU46Q/aCUzxAEMEMAWq
4V/HLOGafzCxyjHZk0T2OFHxS/88Z5kcwRippc9D398jNP//j1n8CiZifonXM4EzUgp/55j1tiSO
q520JXlB6uEojgPCcm8PWQoWoa2SQOHooK5L+cc4NRbh/6Yk/n0I77/bEP+8jEOuktT+Jmx/1/os
+xGVep2ie1I8WCEN0vgkX9SMbWCBCVqhYTu1aGcdWOPWHQ8t3Oi1t79WyAheGuHBVF202skmx67E
ka19NEFAqq6pb3Qxizt76JlzzLvgHqR3S6UxL9n4TsFuLhr13AKTvq+nbPzaN84tB4TWDRcIlLtZ
6fY81zK97ivkiqlwUkR2nQeIgQH8K79D/u5RudtEZL756laj8wSzu7vhtAa8c537u6TBAAEooaL1
tWbWcAd/Cn+u05TfFth2bWjDbyWyLtk9mbK1XhlH83Q4ISu87WZioAmETF6hs23XkSwtC7camN6w
xKFeHyzd+6clywn+gGR9clGUcbIoa2rHhn6OqxZAXcf8cGgEKTAm3JzUWoY+PSUBIF/LGmE9nHOk
VMZNE0/mg6v65tXK1uGjJWrOnayoxoknVRDNa9NJlnpPhXrOW7arLjxZL1iqJ1+nZRkt84hdlYLX
n02Zf68c/2D85lcrx/3/+7/q6/rjsvH9D/y5bJjA6pg1xWtCIY3A2Nan/xNj5/2xkQaYtjGo0VC/
ocL2r9oMv0Rxmck/xnDIttn8mX/VZozvK41DM3iLvTHd93cWjfeVGaa7N2s1CxfZQS94H+vPZ3sl
XFYpsKV2/FrKgbOrnaGWjUd9h6633C0d1RhPGYg4Rdf/psi4FX7+ezGhP8dPwEC3x6yiu6VC3/U0
R3IoysHHwuEzNW5qtY684OL5DsB785uF66dLEf0kqOSxdJEXJDD+dnlk3NKe+4lnwkJscj8Pucu+
dAQxADLoNz/VTx/q5tYhkIgwnBCosdXpfmztw+ydmYLZpKsOvDryjxmA2UBXTpiurAQrl7x3tV+R
jE/S4Gs/9Vhrf7j/bv78CH+suZk//7jwMrjniPkQmnLfx7/6bEwm+hGYoGKSZydTMKV9BNWfo7S/
ZnYQWqMw7lA4l5+chP55qJm2+giNvN1pOobUnC01fnRsB9uBi21R7lFBNb+beH/7zuL7p6/Knbyh
sFD/8F59+0lli1+aq9tAi/fW/rIRuT4TVVv9ZsR9s7O/vc0IG3Mhk8kvigCgH99eBgB2E7QmjspC
KBzTbFMXppP0WvORdNL45M1Jdl2NWE0iF+noepRJxqHRTUz7C1rcDnk3/YWbzIOsGrWtxjDXqYkO
TxmXxv2QmcsYJbFPsk83Q3osglJdVYE3WIxZWJ4+DoF2OJmkFqcfRsLs3zTD3yUDeOMzz+kQNQbk
REDuPZOFFEtFOt+ieDcWxcEtDGpAPHQUGqtp3w/pdPObm+svLshEO91wonhkOYz3rQEo8pNfoxkz
GfZFPon802KUMwa8ExfPftzd1b5zzLHDBbX9aTLcM8OPd8ofjspVl4kuorYX+je3PEvimy95G7Tj
M2BCiEMn0KN3X7LnCMPBcU4Vp3OyuwZJGu6w5SueJ/98tjVGd6jx0a8/iff3Lxs6l40QzwfPOc/8
u0Vl1amaEwjgnKJQN6cSxjYUbv0bGMdfXYUkCxcKiLIwWvv29sUogqlaxnk4V361nZxxXri9+5vP
76+uwrsArAaRh222+u1VFgy5sVZcBdd5cgop0t0BZy7/XriKcTgKMKSrGFckoclb7+1VWljPAlkw
j2LWvlS2NT2bbWe//uZrkT/doZ7hchlorwYrPlWjt5eZTZdsnHa+dPSygVikk1OcuNkaNF8pZ1EO
wLv+2CdzaZwkti3YLRUrfPnE1InYtZRQpqtxsGqJ3y/DtT0ahVdfWZUz9Ce9my9gT9ahbk8He0j8
CA8MlWY595kPocYrndtKz21JPbL0rYtEJvxZ4kdLc5bGTsMLaDFgbukeHdMJuDyFGKpLwXR7KZnS
tU00dpuyMTa3Xko9umBck9HobKSoxxfShku11aY76nafBwKx+a4bJsUbvOooALYU+pLrhnDcybx0
c/koHGvxKMh5osf/XI3rB6ouq/EQw2KTR83NtO6nwOy+BIgPk0PXVasfGYObVydeVpJaKAgra0aR
DPrrdB+rdjfUshG7TvdLdcCk4COHstfu0WjocsD1j5PhUMWNc03CrDD2S8cU51m8NnrFkuXUJtDR
Pl4u7aZv0w2IUIN4yGy0nkjY03vfXUdMRA60l4NY6FCFjEMxVtjm0m+PchiVt4vrzobLbXE6jmqz
d8z9lkcAg65N68Qwe6M7JGtZI80xbT6fosfCjWdF8Gf6xHiul6ou9k3GkGrYEEFrD+aMonqXNNsn
CAUWqczionIfZkgv5DAq52qR5GWYrO3mJMybwe/5MhZRhCsCxU/z0hRfu4ktPvD6vAiwnATmA0hZ
boLStj+YAw6ra/6yLo2K2HSrfVfoaj7KhmP9Pivi9bGQ2WJcznWeDntzVkZwoIqtDlQbFXz1nkX4
TPoLmm+/s4ryRuiepoVZSPRgDl2Ilm3GKJ7MLqiXvWjaqg0Zuq8++ZauPsdZSgiAnWmWXS7tDNUv
J4fkRKzcnG+012HiYRuovooGxc2eTll5niVdrSkA+7nc9UbVvkqGdMtw6nL7JDMLsBxJ667AmbYU
RI20NeebcNQccXPRNoptwu2R9r3KoxBTlmjyrAq8zELm0IpUNlufnZq5R8boa4Qf7A3t4ZB6s1me
N2ahqVXnU34WG35FoE6P6XIwqqRtCNe1A72WWuDEiBUK9CirveRl8drApo1YIlerFiE/Yw2vWCph
3PEOrmawvokBDb2iLu+derZbH2jlpdXeLArrIo/bRd84ZeDw/BgT+UtZSGIYSdtR0DLy0rR2ng68
+ADN3c32Ao67tb1m2m9NsARXcm3EcAWE056PjOyt3s2oe/nJFW3T3MT9ksQP5kCQ56wd6+xsNVr0
BWOjEZFUvVYpkm2sd0h1UpfKWi/mT/nUiz4qiBHXuxizmKZy3Ktn3CXTrZWSHCBmFHuUA6mFOTQ4
4ebnB7sfXDS5ujHdqK1JIB3TorHJeRXrUB5lWjj1LktM4nKdoT2LGu64Im8OyvROtEvcRJ6nbKJR
jjezRWJNDSLfT1FO1GPCuOO8Bt7GI+r887bp0VPTkgwUBqEMjInIF1RdbOI5P0/gEG6kP1Kh82VL
CDm3YvNoz0uWHgzg8Y8kx7QZscdsXzlle5eytrKa+p3Be3qcA3wsKsD/onK/wYzbuvf8k+LLOO99
OJU1tcywK0pULnPZtidZ2Wke67xDWKUd5d7RR7VPhY+dYucapX1ZcA6eUNV7IAywuRbJLitzoBJG
1gRnMgU/eQnCkN0StVQ0W9Jo4jvbW/mJdWUlr0EymlfCXhlOr/x6mSIbQY6xk3YwrseCRE5DwbeZ
2htNwsQ9dVwcTZFypsCNXHcpIUm7ffvSOWRQjcqssgi3Er5DzUH8ozmTito3rGbHFTCGHZYqtdoD
SRvUaU7ODZxYMdPy3mper3OGxaoRDumldOW9B7fAqXbpaJtnPkVBiz6HEOeUweXKBxE0t2WF2AqO
M7yUMKmmiSSSJ0tUu7nJ3Fbu5zjIulmKbzwf/dPC3PBL3dSiC6e1taAIVqnLEwzvwmCbh6099Hza
TeE0JwjeiPdxaGzcJDAiIyA2Q4HSc54DuzBllKYapVKN1jsPnT4dVCSSSlBpoVARGZPA47tyzS9Y
z3uM3nZNrxnlhj/isag6Y7/laeV+sKzkCW+Ep87sBLdv5IgaZEFXu+I6iSuGWqpxqe9iN5MpC1qG
U5GXQHZfDLP/EMxN/K0ag7yPRMvm/YIzF20uq1iol65pk3zDOUuliqRc9XFhhxcQSuoBvqTzdvhx
sUJ6FGATH3ckGbLLcYz7C8Gj3YZZ4TU3buNO7ChjLR/KOB38iOXF/7QObXPriFI91EVvm2S5U1pG
4Gyalt6hokyFhnlZ9owtW/6t12BEODHpPBRH9LUdIhQ+kCtLefV0lvYEpXbpVnaPHKedvlTaRpNG
DbAteLsKxJas+mMQkpkkolgplM7uQKshrmFgIiBx0i7sYmLeJzBsBJbwkdvXCmPhFWM0yO2xCrLt
W9WqpaO1mirbuQECRwl2u7PnsOxoCx/mxvCSGzyI6K+FaeebYo2GmXdW87+NpPZM6uFhrryFp6xh
fUxJKyomAJJDLa2YNReF1Lcxtc1qh4HbV9W+LzLXrXbft3z/rj39g+TcD7vfn9JBn75WX9Wb0tP2
+/8sPTn2Hxt4jPGs79Xl7+mfP0tPm2yX0jYDWxws+M+GJP9XvZpD+D9rTab8g/g8bSbYRJI6wt8q
NUl3O0H8UO2BO7QhfzfUCxEloBjvNuUNBHoncwo3rAORiqOVkzq5WQs7pU+aDEGiw7Kct3BHwvEw
w1iWVM6RMcH12luJOJ663lLwUrGlYCNoqZYJ4nwd4MrKiiS4hwfq0yI1YIqWvPAjOVXvk18XaxaJ
uKgffQvwfThOAFux6rW18KZoJIDqPw/a2izUcefbpI0J2as22QXFsvCXpLHWD6ab1OhCyzZFLJr1
XS6+FeVoV11k69RkpTBIMRbkO0W+wUJBhlL3Qecr/GiyyINf+Oz1rUPbq/RiMEaB2m3KMK2vpSGn
g1cuOJPI5vj9jWNkrn1KdDe1VLisnbMQJm6L+sUfDMbq/dS1ko5qSeane9MTRRl2XuGQGIVVmspj
PgGpvkjHYYhZCaDNsLWeRueFqLhv3NMedwCvFJ21UpvOnEyo9Dzv8rr6qCxeys/L3M/dQ1dMqOQa
StqLCicVV1uMuJD5LghA2FWRt7jWcoV+Vaa3wRoHzzOMk+Y0nmudXs4g+132iQxI5x2vRrHEDlxY
8DcS16uKMQ8k/tpUNj67rO13cUJeB8GSJGA47uqJwCcu+7zpkooIEVhiOmqx59Urehi5grLX3wxk
hU66D9ZllETXVZOmD2JCI8C8Fdtnls3EqkBJ8RocZmu4KFteudTiSW4WX6RGI0meJVeSUPww2NVJ
7uJY/taOnAPv6Njxfsg8Nuo4woqH2GiGFyhFeeSkpaF2gRrooRtxXp635djkpwTcu+rSY3qW5qny
nCc4rp11AiXEbc7UVJkJpiK5xFG94lVbx6C8neIFnqgdtLfYhfCuuymJkbCfXPOWlulwOkg97Vu/
Gh9kMwVPg1E1n3M3v5Zd4z0aSS6W0C0s+7a2uuqLJDXdRrY12sCmjbF7stoMyNCc2+VTY8zGHefJ
DSzSBJ8gAiWXSUKWe+c0ZKKils03oeZRHaZM3Fkc0ELd1uX5kpXE5uzFGZ4nZ2YnkU72s7TRQ0Yy
BX0ebsCHnVmu1sGffJMhBDq61SSz80IZ4kCaKbJUo04ZS4Cw07dILtGPsQlxvpF4qveDlgR6VuNe
l0O/90fpXrg4EjFfye4Dr4gP+nuQvrTnb3WTd+fLUst9rUgm8HAUeztnluCur/q6joLZyTUtmbaZ
UeTmlbsvVWG4BMBKi7MW+svirHUyQnFZRj1955O38w86iPviqjTMOd9bLmDLJ+6DfHrdkNIBm/Ip
Nq60Rt4JKyUR7qck7xe+3mX2smisS45OOl1jtVO4kMXVOiPMisSCEOk6oN/u7uXAUFdYr0X6rSC6
rUlku80H7ergZp6z7rNvFoMXpoXrpZE/D3Lgb8rqh4Btq3vMJRMCEYclzc0UVErt2a+bxl4WA5vN
erGRgfbTkA5RzTGuRxtuyKfJ1B14b9Mi3iCnxl54ynOacCmbK/VS9WnRnRX2VOcnolkTc1+6Xlzh
gYXHXnMGmFL9aLmtP5PH0rWMrDHJ04u22XAC8dz1HBS6uHXLrx6no/zGbjjZHCiQdJ1xsrbdst5R
iR5EFLDXKs87NVR8Oj1Fy4Qyqyb6/8Mb7i+q29uL4scXCdV7sveB9NhmM6T3vtSXAlFkfJzTe5cP
iFBxOBr1rmm64TeF1b+8DkxShnEZVUcA8LaK5DASsHqWxqxYme3nJp2WzybFkN8UEd8VLrdeBEPF
MFgDCBwuBbK3V1mh1JcuEzQcdJGcgn3NiPOU6gMBjDlsm6K/XGIeil9/hD+NsG5XpXC5FcgCk7H/
d6X3clIcM3wrDmXFgXcQs4Uoz0iGPYeffD/aeXak6kmFo24DhHoMPZdhY9jex1//O96V5r//8PQB
3G2SgKXRffcRB2Xt5VbvxEwVJcTY8uSCVy3ZXn/p/l59kysxBUh1HOYrY2NAQN5+zD7rZsbeWGC5
VsG9s6INW/vld4P+P/88zIxKapt0AEESvZ/SU17F4bKn2ewGPA99IHt64Cq+WAY8dr/+6H6+OwmO
077bSqkOfGL59gdaF4e5EVfFIf7x+txnxCOd2Hb/+iJ/8fMAn950WjBTNgLY24uUrmMQPMoDDkMx
m5/Ejkn3xUDPZVGSU/71xf7iJ3I3AAVPtou34H3VFuWeqzlRBhvB7kkgyNutSZH95j74q5+Ifahp
b/cAmfR3P1HjtJbI7CkIV4scQ2iMyObOC61W9lV13+rd3/+ZwOVvgKoNVPW+eO8iSAHvzc9UuP14
kN0Q7IGYlftfX2X7R/+4IqJegRblkuW3SX+Qi3r7NXmM8UOP5hSbOiQ+e0361R15uDuhxzNOnq9/
+3IcC2hnB/ScYAa9e5a8wbeypnc9ktQie5xbMvSiDOR5NwbUyZfF/ptz/nSoaUhYtPACVmOGh9/+
eMk65UbbLx4phtQlUJG80BQjdK7Nq8XtVCh19Zsr/nyXcEW647zwWeaglLy7YpZYmVZcETsKLVuP
6UBeEQGZ1+J3Iqqf138utS0aFhgNhoi3p+KHSXDHVr0GU+KF7L5nnKLTdKDpNN57hFYOiZlnD15P
luY3z9pf/YBbt4zhXkCN9vfxnx+u2rllwgoyoiU3TY1mMuv3sinaQ98QUvv13fLzY42BhdWd/zII
8lNniciqitn0xiHtlfE8E962z+z1ya+v8v4R2F5oxAkg2/F/eBLe9f8UNfli9iru+VKnn4uuEDBS
K7UfllJfVwwPHP4H16NUbNjAdLcF+O3XlsdJCd+b0ZLAA76d2swBjwBnnjTLyhgSyqx+8zH+fJ+w
N6CpBUNma3J+73L/8I1l4yo0RBcaIow/M6jhsvWWqVfc23KezugSMYWwuO30d0kB33NrrCrG9nMi
W3z3gw6zNukQFLwCKO3el81C8bYM6lvVOcOXBTTQnagZCP71p/vzPSNduoSAuXnBgZ17ty8gg7LQ
sQqCLU9MMr8vDeuzZLBz9+vL/PwU0FSFoAGNgPALub23XyLxW206tgyYB8E2Def3lTWoPuYBNfD/
wZX4Sii4cDFSIW+vpHOjI3sMmqSmQcVwBDFUAmU9ZGltEq399cW2f/aPrwO+MkwF3CQ8COx4fgJm
ukk3msQAwzqm9L8JKkXvfZkSi/yp1fwmXvHzVwUk47/YO5PtqpVsXb/KGdlXXimkUNG8S6vwcolt
bNjuaGDYqK6lkBRvc57lvNj9ZJPj4kUePOhni80GrCqKGXP+/zchZAo0gciRTku6mVd3kTYq/Jg0
wgjNOULgLOvgnUf6xY9oI9xB24gcijDZxr369gUmSTMXSeUhQI70FG1Hd8LuMS5iXLauUaN7U4vP
O82Ul3zGDdDpbWvSbXxjG4nX7BemB6nYKHHIhMaV+R4s+t++hDWkAGMsvRdH35tFnJNm1Ns8tde4
NJiPMJ8tbvRej6lflwAEmEjC2O1BOrH2vH0HPpwJ0uSI4GlbbFzWcPg/xCY1Wsvvm/vFG9rPKSK0
P5MfEDhDfabfD5wnqIg839uLToaHGEzn/gbNhn9I5FJue6pG76xu6/L8ZsgCsuEiCNqYYcI/RYY6
HH2HbBqpSVjapxpW5CShUsrN7baj9bRxnbQZPTIlIHZ3k9oUXP9wygDLxwbposJljwLr8/Yp0R+l
5UBaf4PKqbscY03awukszIXVQnlVD+l72Nf1J548Mag1iy61BNFIeE7WnjGImjRhmaeqnjjVgxPV
EdgCqm3OUVvZFLyzP/4yQmFluBx8IIq+gN7E2wcUjT0ASXPlxhomsQ0ieEAwZ/94k1qvskqdOV0S
XJ/28KA7tvIhhUuYHHlP26/aOsjc6UOrFlZo52XzrY2kem9tOM0sg0qFSsy8I3zi8sHp3q9pUKKc
ePU2xFi0rflz6lqPVeBdU8H8KEv17GAodDz1MandP+a12jTCIOwmOUSIasK2eftmh0EPk7UUcjMb
stsZjqmPSZyNYa7l/MGlQvtE1Tq7bXuaZRu9oGV5KPGLfPv9AD75vsSPiEvX2yCiQ251ikfKaEOP
u1+XYeZV/qYZ6K5GLvwPWTcvV0GqueJRHQGM6eRZizxedJMGZSjndgnTNqHxo86tdz7oyTpHIxNO
FXxJutZSTeK3b99oWomJhWjqwkCrIN5XkRt8GdDXFGGejh36END8OB1dNNXvYbVOZuV6acjOa7RD
JM4xcb21n6IsKeLGTzQgE1xIxh2bBqXu2savuzfwKw1/dhjlamxrwB0BsjmQfU5jf5fsGLhzdwiH
mApEzltPSO5mY7lxvcl/j0v/MhJ/WnK4HIJLUHYeAlUgt87JIjfjbOpSq1EhejYDfIylAsp2btd7
00GZ2TycjxlIgG1vde7ysUV5LnZuRVL+4AaF0V47XQDgAgy3Uu6XzgR/u3UU9ratJ2Lro3Lrkqqj
38yBe1sQ76ij9JpJnme51QR7enXSp3ozECnXGOZMJ/vyMgP+UwP8B+fsnxaDX2qAH+qiPqEDvPyL
1yqgcP5JTzu+KJGTZ7PBsTq+VgExoBC1oZtEHeqvGRf+5EcVkNLhyrSycLtwzufPOOL/qAo6wT9p
a0A7CnMduKS4/ogOcJqIROJOt/Y1NYeEkgjvNNI3UTd0ZkzkaOhG652tM3PYm0MASmSc3ATptNd3
BX5Jx/8QRdrddamQaKdG0b1nbjmZ++utEOwQgsC7Rgd5ihNUTovSmSU+HCl+7+LCi3Zj191BphHv
LHDvXelklfHqVixjI8ywnEu56+DihjkZ+xvEDObup6HAl1/iunojBT/ZHF+eiuMNGVbgmQE1jLcr
WuFZS96XFqZUtuyDVihIZstptqiJil2V0KZlcWiu5wpE0YTW897wg+iv39/Ev3ven+/hJNbRzkhn
JcrRYeIl6Y1tt6g34lHdedDY3nm1J2ef18dF8U6sQwqRksfbx5WLogbaMJ5oUzXCQbBrK3T9HJEn
+THLoAw1T+9lOE72q5drcjQnE0Ya2yQKObmmQRVbJjxexlcESwT8fgddCmlX3RvXRo59NUpS/U5E
9xIT/7Scv1yW5mIwNQh6+N1JGm6J26XKx9QKS6EocFvjeBknI+n7Xk0utlEbUH3Y4SmHZYgiausE
6NWPHYpMar3aLN0ztP+oJ0sTS/uW+EE7GEEy474ftPGhcs24uWm6HKNsVrZGe2c7XfoejvTfjQwC
ltWl4NOH7bQRcZFXtaL+YoX0xBULTTcB+GRz4gokiVH++ffDEJ4qX+LklZHsMtfmb7wx6i1vv9Si
nWCufBJ5iR44HCIPnkk3R0l162BW8LBFJE20umsNaPfUSi892Qq1GRoJwyjVETnP2KjRo9KQHEOB
hXD30jLgnmwnVDEtKKDKHs4IvOxq23aDk4RIFOaPNGmzrA3vvX5QszeXD3gwcEGjLkMSlsmBiM2L
HaXOoqhpv9POA1YQ5OnqAyJFgNvSojWE3HopmaaFrRuxMLpbcWaoqKONTdaqBsAa5sYPQAec6Wwl
o1EX61A9hQbOwKeqnptiD71KyKvOHylve0Ns3HdSOc8jhrdmH9mVpiqbR6kb2i3QeZPjCZV/MEBf
rdhEYOy0VmdsiLigOsw+UExvpLfxYPUJaO+kHUbO4cmASVes1oh5tHJq123wYbTLCCpQ5zQPZA9M
7wpLeX0r81aWwD/GmqZkhfYegqGJ51Cmhbjxur79i9dE+dCfxPiNyNdb9iP4z45OTxGqut6L5d8T
bZyRGlgwn/BPF/1X11m8T2k5up8J2WdrQ/XYPW/koL/2ItMrY622P0t8/tfAAuO/rUVMtwqTIGMN
bcBTbvu1v+0qrTnrxstwC8RYJNuybuTj0gfRKsB2l3u0hiCvGl2b9xrJNPi7qFb3ENr8O+0pXlSh
6DC0mTOggOBQCjhvYG1IUhfgEzeT6WuQZ/5qpa46dKvQrTwkubwU76tbzVF20LmRfh8yx0Km5xj5
pRO1JVD+Ag/RVi+mp25k3AuadGP235QM/zv2TK/YuSIV3ripiTX14xzFpjrQ3sZxz5OqdpxzADwi
wupYTio7UJDLHqqoEx6MFKcfN3j7c0QStdc99GsecuPlAc2sOHE48uiMJZJZT/WgPxw/6Qa6WcMg
t6mYtEmA/M7pU3E9QbSJQSP2mOqdjhh71yG4vcWYSIUR7YtClMxiZoOWI6DelnNdfLWxIc47jQgl
I6g3M6bkooanBotnuzcMQ5vhoDy5nC29lkwVx6MWlQ3e8GCzky1hYC+pHepBDTWmTZ17OwKd/gvI
n9i6bOkGsJmavHI28CJRQKpAGNdxiQ7/TCR0W4NKFrvTVY5j0t1WohHTwVGjnvd+2eB/aO2IoTD4
C2rYTYaTr7qQk5TZQ93iP0D3oECXVa5ug8OSz/5yBcdhohliNyIdmin4ql3V0AAcFSZS8r+jPsnm
Y0wDhASBsze5Y7gIby6eBZPMCeFU9Ne1U5XjYw//RoEbEnlyY3aIMDbEZvWFgzCo36ZRPJq3TWvY
nyjO0dtbuwsS0mgqDIT7jM4E2z3y5y0y2ogUMSjk4ZohEKDQXxr3mLWTR56qkmAEhRUF+ji/OBgM
D16LJmm1YiwS576yUHts8E84A8tNZ39QojdiZAsmjLQhXfpsrQ0b45lL5+Blh0aBFYRFs5bWJ2nY
yQeviadnS45afY7KJgWzgVM/ap9QCHVoFOtpRC9ylQjV0sFHWJ0sLyI7ar2zGvSZQjiuEDQC9Ola
QU9Ls8IseVPmxrjIbWD2RVwQOKWAwo+RUaKtTOPU/YjBbVSbgLo9u2AlnWZjs5dMV1ijyvIwOQ2D
cCSdhLA6i0f0WUj/P7YY+pKzMrOo0Ramr4YQgUtqk8Sf80+LhGiysRbEEKExjK67V8gjDnU05+WV
0ze5OOuXoa/vRzJjKJShIT/mo6uw+FXBpYFg4IptSI+bObcib6OlE1/U3Tjv0X8kcD3tPJyxJeAN
VM1DX9vIjxOE34jglNxOSH1HqHElpKcEEsQ8tdZmwaB31ydN/5CggL1UwTJsXVprPEYGRjQ/pmlz
hAqlE/2wo2PLVZG083WWFV8AgABAAGDX4eZrNGCSDkBdTw+DPgnU3hGTh1QlFlsgWB6gz64sPvap
Ugj0R8u8WOJ+1+Z+vjOBUVKSQxfjxlvHLnxzMyaDPKvLMeWYHASf8zEwNtqLb1XjiPSstP3LPAii
K7MbPNwRBjjBpNx0Y2Wfz6X5FKGX3iFO7h4gvgy01ummM9A96gs8QJgiTqfYcR0lGQV+XGycRPX7
NC+S/WA2wFPaT61OqLk7zex/QRjk79H/lGdjNYzHvIuKv4JZzGdT7ahDueJB5ln6hyAuWD88Sy+7
xpm/VkH9Kc+jAoxPslvslsWeeliY+5Fq9p6cs6tsBt6YenZ/kfcNPd4zK3pyJsc6lPVE4nf0vejZ
CqZjZRvRWV6Jr/7UyDw0SuupzbURDgt9l7w+o06Eyhl9UEapBvX3p2ie3E9oiJqPNusbwjPt3xqL
tqGb1P3G9sbvGQCRnREkF33ffp29CJxUW9zWlTwGMQhEUFSfPMv7MAXZfChK9uN8fVd5gZElzh2x
1RRwgjAyuxVpWimUWR1wNJmc96n1Eas68NraakIoKu1+ynoPzXAkzxf0y5sqbW2grpiSRqKAcmM6
DrgbhPsdTOB4OViVsK8zv0J/1i4aM5KY8nHTKYEeP2+fnKpN7iuhkAr75tBKkrmzL7DJNB8Kd3H3
Q6uiIzHrR7Lq1vWUSvYW0VY3gAfOuzQ4KxvRhH5fP6NtuM6C6Fx0q4Qjs/qjP9T6vI69m9SppzAY
+8tENHEYeYGB03VdQCZ0oNmWQPeywWfxnZjQf4YNa0DXB1KUgG0KTbT9NLB2e5efIJbQVH7GvPfi
0KmMcrPUEzsvG+dlArdss9DZb+eU+RGD2XIvJ/uGfMnf5si/GapFnMk+C1Vtfp8qd084Ntw0hkka
rvIPSth92Bjl18hHF+loHxuG7dwkU6w+z7I3jo5ObnNNixUcoiP+DgjK2872qX25Gn5V73V7RI3b
0XcqBlG7G91ZIsTTIacZAQNn2BHuRcdUktytC1/t0mq5rZ0uxlZTPsW98u/tyjqnOc0UGuZ4KKkc
boLIv4rA/gxe88UJyHRFRg+FJDsOwRLC7vk82NHHZawXTDzdRVObYtsk8Re4MxP2q1X610bXZWHA
qmzaHVK/BPsO55+IsGYcrK99qxVlw9oPvdYyMaQQD9tR4XMcmbOwWMp0F/SCv6wQlhziLMPEutSp
+7mmmLE1l+W7WaQpqIll24/QstDOYb2RuF8E+jI3BTjZFMzJ5ckxk3GXuONOGwHkMB/WV7LUVw4R
L4DllNRwAWr5wcdG4VISNjqQEzbKSNOdJjrMt64iHgG9ySgPAITLYIAyNBAcfo5h8vLDnGR5FmOr
8SANS3zLu858UGQdi9to6NvUjeL7JZ2rT8nkYlHxZEp+VJVxibPATjDDKFKaf4PdsUjyuyPmH/qZ
Zm1YpC4iq0iXoCnYK3n1VTFh0i4btzpaSS/8jTSkHj8HLR1UD2Yq2+DYaG+4ztQSOXsrcuoPudnB
gmkj9GOl2Sfngi2Wo1zkFumm68R8NLGqnNFGPkGDqkd00FVf5d7GCRL7ObZcoBDSLPp0l9l2953X
WHjsAZW57ZMl+NYtoLkQAI4OeNjWA0ClY2dK9qgQvacA/4LY9NUi1bGh3fZ1TzKH12iY0cfMLBXQ
p8QTdz6i0jq0DSuD8bvQxLTDhfqFSral7yOSTYJBjVs+xIYC25+nzKIdGIvW38I3o9OO9iNCWyF1
jR6YqkpPr6jGfORse9+UDS7MgCwNouupXd3IVbKqQuOG/1YOvGWcCUbyvQGcmG/G3qE3U9MbzXCI
gW+0G3c00qNlq/oJlvSym2QkHodADnQxwBP+aQq8rtvOS8Vb8gR06s0U5J4OGz92L7FIAsfVQqHf
mxLcUaGnvB6spDWWjwjW6RcSlwxUS1TeR8uf2b38IffTTeLGqtjSwLB76ps+410tpd6kkTG2YYPp
5UOy4GmDihglKxY6n7m4NxRPXtb6K//Xas4sUSwjcmFgdZHw0qcSXcAtIqHpya+d9og+ebEZ21Vr
7zzMbZ8GKN1pWFQtzqXeqgeiaU2BoJnIiWELCkhDp3q0nlWSBp+cKGAZKiR6482QG7He2kvnPvSN
4RKpMzBR69vFdOd4bf0NNyN2IC9uoWqOFAYux5qoP8QVqjiPjI5sd0HQQ8gyaqv+u/MX58ksI/nR
dksobzWSujpMlWyiTU67rHHroZFn4ZqXomEqVtM3l0ihC3XVw2oZkP3cOYU33MaRLNPznovcgdlW
/YbMj6FwpA85u+TkFvSGpuhCudDXz1Ep69vFQG+O8DkuHqNatF9VYeobxNRWvc6yRjIW4vZjmYmB
k62b0FerHYIgowc5bSa38dhrXNi1O/fhoHVsU0aTzhMaPH/huUX61eiRTbHRRiX0YyV72LzJkH5f
DY+3I1YA9pbBA+BHZKA/+5ouduwuXsUBelBLdehFUzzMRO0e7PWy+maMCDFZiLv2ToEOrjemrupm
47PSxruiQNfVRo2jw2gxJy+E/O46uymtaw0obCHk1HpaBix9y3KZ2mrteipn46+C6ri1QQoJnrwr
yKlCDZv7fD/nxlxvSpj2vORh4dREywEj3yXTOHfhgJt5z9GW7SKZstgLbVHIO7vUGcRpQviHYkGq
uLF6H6cytozEopGSXQ5niUuviZ0huuaoRvXCqI+tiUOcax1LJBfWHub0MO81BeDhkCsRLFeyGCkV
BK7IHo06KBF+ZU5y6xGXYhWTEyJyqae+2bYt/H3qM2WFZhQGahIaXa7/9u1+TA5BHVUE8UoZd35i
Yv8ycWfDLY7wTOxl000PrtG5NXx5HpMIumpvLZ3G+QbQe96f+eQqyoMJCvO2G+bACYEEmRHW3USl
DCxBipjexXjcvKlnOY/YuTmPqb0ug5k23o3rf4roV6Lobs0OhX0kEiOk+yh/LXv8r3xd65ecFvXW
tQtOIFdzDUnetzktt3Yg8Nllsi2q2bzTmBvoLl/l1OiCetpRgcrOBjKF0GS9vr5uZmzeoxLGx4xz
41Uf68Ta/z7N9ksKlhsKKBHCpEIgaLsneck0kH2e53GyFfbyF02nRuJxZImUttMd8Zf54Y8vR7GQ
dK8QJOmsFxbKTyW7HJ+uO87QFgNZ5iAoFmuLADI9g5rx3Qf6ffj95dbX+SaFuJJ8SL5RCEOfBKfy
7eump30sUlOm20EnUf+lrTEOPZZxVe+cJDGWJ6Equ/hSuUW501AU/jyTTsqFaJj8CYrc044UlVmC
9i2pHOC5R7zH/rFZBtc8GDQw3v7+QX/5jNTUwQIBGaKoHSABfvugYI9zPa6XmlH479sSoYmNj2lr
De501lb03Pj99f5NKnh9KLRENkUnUD1vrwddpTDlmrmnhwJbOfaRCyY8S7BhzO98w18u5TNlkHeu
QnAPde7JpWx7wuKDoyekUb0beibRTCU5Dtjakq9K0v9UJf/Bl1qH3//5Fwv8l7rk/y2Guv+vb38X
/3Woi//57zc2xR//+LVEact/omEnHw80adU1vpYn+b8UcRAd2iTr0eat9bh/AbLsf6LNddGlowhD
y70Sz3+UJ23xT3RKSIjo2szP+tfN/aiU/Q5cjqTg7VQXYAd8eu2Y9J2y6R1KpfONGIBDDfgMB48z
obXetKXrhEVA19B+Go/KL/aZgFXnke4ayg+dA9QdRuVSe1dUVJ1dPfQXkhoLsIlw0uWNYbjntXKu
0bJc+FP+mIIXNRNNQcCdOUh55wX6ENX1ZwAQNkElnhczPu8c8652CImNHLe9U8pv+LI3pVqJb9Z3
l5jX2vTldCgKiLF1lj17ee7+3ShFdk5oYT3MVTAepGxpMkDF/xwkwwAXwbKPc4JW1izc8XEgFb9h
N5+fzCUS29kum9DAvHib0N8j77/EeVPf0G8b5kHjfm3MdN4mmaTdUdeX53EwKeaOR5N3y0vOnAyG
XtOgFVxl2rCS7awIu6Fz7+Ylv49NWX+lFcba+oMGW4YwneshGyWEU3BT247ORkmYtJEiU+jDCK68
T21JDoTshU8rSoOyC3aycIHaFNpm84EOLEc7m8vNVA5jWLjGECZdUW87c7T+kgWbdc1fQt1wnpd9
fBuUzXFogTiXBd7RToVRnR8CVe7cerzIyjrEQHZc+3J4+UU/5Rd+BsSbuLMrH/thONY+/mmzIsNV
b3ypr9OUhPaSRGEWJY9LrPgL9XXi+MOWjGu2KZr+WcbevhLjB779X3MDaYUEheV/xhO61xAFU6c6
avjfpFgM7x4+IdUaGthQQwh4KAd3F1H5pZUYahPP44eKXfwvahq8Ylt5sJkt7JNfe5vCTSYTvaOq
2x85aeSP9moqKyoO501+7HTR7WGKPM2whR6ipbmnumGeUWrIbtr8Cn7guYyyvx11QYJ6z2zbexln
UkPoHLOMvFc4yRjBX7u8Lz4IouSzfkzPMyWBmXCLZasMGuGhPrbVss8tevraVvWNgWCAHJitLbeV
7wX1pIuyKG4KUAxXnoiGsG/l5dyJ8mg7C94+k0DWazk7+UN842hdbeI8oewUTJ9RPXrhy0r0n2X5
H/Zv1+TwS/Xl2//898+O8fUfvK7DhmTxxDG+7o2ITH/WimDuZ/X7sfz6NpISqIUIXtEtoSBh4fyX
OsT6J/r0F9Gou/7BH63AL76V/x9rseCidqfjJ/YPwi3aVZzEWn6jTaP2pvjeswOtl+c+SapkbZoC
7nN4KH05uiAM2nnKjU1Rj1ZTfchg6rUM/ixu+mmvwPNhYx6EymBBlBpzp3MEiBB75mFwsQB9KYa8
7lNMv9PAMhcoUmbijMUFSPRx6khElFdQonO/QlDgGYW4dYX203tzsVBNbCXtIBpSGNXo9PuoQ5Ri
XaPd9NFxZWQ0+V2skpn2Uz9uq6eQ2AJryazOLraFYXBqufdB1gjKAO2I/RZHc08yYNNRvnEsbNw0
hspoOq59AK8bI63MLnpH4bsSAn4KaR2Pyru96lARvSDaxKb/dp8r8a42FSz/TzjdK6xRje5pJblb
oQAeTc7ww8c0KBinqH02ZqlnZmsiOG3s86YZ00eVulNNqyRJt7dhO5RWVAGCGkRETBzzcbLlqIwh
DiBSsFZxNPaHkXP+mly3edlumfd8AcRBrcfmUZSY5kPYrrUJhSIeW866JBwL7ov9g3B1x0YgkuDQ
x5nt1pugLSOhzss5aujsgSTA9G7tqYxZMvLFUt43cGNW/eDwHrm7yjDXH+h2tcml5yTG57tZXE63
pFlkGQ9U1amCA2O2ER71W6+NBtO60LauRu+QR0btyL1PJNOUV3FFu+tvHfaCcdojAq1nj4rtiF+d
gIGOJeKsbUmdq0vI0hUvgdMiyrlLh2InV2tX5096aFdUHT7+tp0dunvNqUWfH3c01/tPR5qOYerK
hGyff4rEfgQ7P8uCmOMnn9x7ka36yCHocfIilPjp0NTlg3SLbOoetQ3Tim2UFqp6OjezSbly26KT
HZKdiHW+TEdqj2iz7o0hn4bszCJz4+bvaFneHqoYgRxo1k7aNqGWK5EpvR2B1CIGEcxz9NCDN2Zo
zJkZz8nWcqfFKHeNO6+vSk0JjSbovFE0rrqc07GK09dt4X8/TL+V8qw3wurnWo6LUB5T7qmBU/sT
59Wm9x68Oq9leU1AVlEv7zqoJc4tgMwUJE88Mh7pHiHI2GOhNwAaMbTAWTrTso80idJlr6YFXzWQ
GgQI1o1HttY2bsqZ5MtzbQ9jnEP7iuz8Cp695d7+/uO+PbnxEJigkO4xnVeXnuef6Gex0bE2yWZ5
gK+cJWS1lLZ5jc5IoWrBAkLAoc4Do+prEj6/vzRQ/NORtZp2bCwDrCqCk+PJml12ljMm2o4f3NId
l+gjbbpyr90PvdvyDSPagXBxL1XrHHDqjmQbVZheBe0V9eO+sq8boWdmRJLG60xVykpoDzT2tbWO
i9hAfrDtEgshwE3N8VTIA9nBdTmZVFLzM9EyLUg6hIV3myqbQkL8V1Tm2dzcNVWQMYsdgkRKWYEc
6fm9t9kBmGR9k9FMZ7+IWq4Tt+8LbnOZF4+fHNjNyLqzqG7kjigwrrPSSNN1TYqM2eXj40pz+Jud
mnNiotRDJeGFTTuucxsyCl3KQv/1p6iW1sjqnFJ9ynPNDiYV7zBDIeB/+lUVr483V+szZ2RS2ucZ
VyoXd+ha4SRfo5RjwnLRo+1C/UFzAbN9ZhGteMNVr1mpd5oKgGi29BBwib2a1EzYALugzGzCOdIa
TXpc4gnd9W3WpDmfBBx9rKLbJqefn/Glfl0gC7K5fLy5HYq5+UtZ9N4Asr9UvO9PZu5TgbssMlHn
qLUi+u7MtFUwmA0rykAN/FUgiutd+07U8FxBFivY3oojgQdg4eU+W9p1G/e0+Vj30Vp6cYIeYRE0
XNnTkcXsrU060rsh2FQmvQnNHdu53UJ2Gww+048fFa9ttNwb+bqizkNcz3clJRAAGnHew8xGTwRg
4eNYU/UGrYVqMCs+DWryqcjk3mRl0TlB5jrOpmEM3PFCmEvPGlNFcBvb/e/nxkty5qdwht3SdZh7
bEFstUyOk6mRuJHZoy4aHsmJI1YJI80poAp/rHlG2828MlflmkEz0bKAX0jfT9zdj79Cu8IeR4yd
lYNxS4/YdbOGU9nxFQdSGtM9dQiz7LcIWHNGFe0f11mGusVyD7LMYuhvc2530rlH7CAROWzMoG9q
eT/UUgz6zpyzPr6b5kzO7iUFpwVU5UaKpvXGC/t1A6WQKfOrGiwUF3j9DdaedXzXr6PdUssa90AY
W9dsSbMZ1FAyLRXjoFskbJ8PjVUXJl4bnK/1kHz6sdtZs1h4YlL0GdXq1gio5oQGiGi+B9sjYRW0
mzTm5BA7GfWFfZUlIxI9dBxd/xX6K4K9M2uQgj3WtvQIpNIohrZ3z7GgxFGwK0tLV/OhRE5n05nS
itZJLRtDi+zdVfDtIkgnstUqCXLAtlFPUxR/u58BuLFZk2R+j/TDqU2QXWohChS0NKMJ54/QMHLA
jpBLBsLX0kvVyhKyT/ZiT6zK1AbM1PnD3Q2xKJAJOg6s5F7xa6CnU3rYpEvaPVDdmnh4rer1l6Jv
I5rTDA01mDsWX79mvR7Mfp6+BkXgNbT+ESgKja+LOZgExIE1j7Z7oAWkav2QXmqK3aWc6agBsaKL
UDFcGX4GyQhKKcH1O97sky3aJ0WEeBPFaOCjnEGE/vbdznIy0E634t5aujY2qBzNOkarmBPbElvD
sMXjf6SL5DA1h24hgys+/n4in0Qr3AHzGNsWAxvTqOmuf/5T8KS7zpKTbqd7tNm5Jz9NJpKSZW9g
OGbI556dKxrWut3At7Z8Z/26nlfay7z70/vAqyJdbgAl2+ojeXsfeSscsEdtc/+6NgrZrwsyM59t
fz9E5sxnoXAVrBOCWU84Aud0jXt/fxsn4QaHRXzdviArzt0AiTi5DXraDF3i2j0fpDfqEqaQFRg2
iifYQsL/Tl2n7POLzJnRVbxzdPnlS3Dh1aTgIINe38JJ3IgDEjcJ+r17eg+5nP5YLDBbwaIODH75
sfiQW+qW+mgnSi2PUWTJon7nDRA686p/WtpX/AJANXySqzObb3ryDqbCr/u8DJr7OqFaZl2TgVln
Fj4lvt5ZQRupjCZQed3xP38EMSWArUldolxalUCwcTmOwnRN1iU7p7UtLX3GlC0PadW6ITgNqFqe
6fUH2wSSCSfUYol6qk3JLDtsoS0k0vkjPZjrMbsZwO/Vxs70chwgR99JnNy9EBVcS3U+RY7bPkvD
XwOHzlsAP8JRWxW2d3Hgr6O4MbsxW845IRUq3TRGRNC5zxJTcCs0r11DnyHoSn4x0FCsO9Xr8p8p
Rt9zT9KJy/TB1Gb9pZIznQMPuWWum4YloCu4MF5MVwZ7oXpdP1Sz7thjLCTo7PGvO2CNhQhlyka2
4JJG4FJFyc06teSodaHRsdrN3rQimq5COYZCfl1F9UDfqKgAlE7BMot5xr208ZWqS2ydmqrCsERw
0fYRhRNaR01OjiBw6/jVjGDAp7XyWi7NXKN54L3U7LQ6XT/2nvNkzi1oKRNuoX6NWaauREmIKnzw
kgUGV5XyZ1qQE1/bPjnrfgVTC/kl5zjtcGMFWUOOgfDGEn6YnJeEvyJej6poyCV/88c/sJjWDBTa
566HSWK29QVHNgq89ED0nxIjlolFSKWwU5FIMDPlzOUZG/0aAYKRXK/aYcTiF0Sk64jqK3cNtIbZ
LdhP6QS1xhoWFV7+AQHBuldbIKC5nDNT3KQRRMq7SvbUVukXDqK/dPICsZIn8iW+GEHZknIVReZF
7Q44NfEIph2p8z1M22H6DnH1JXqHfcw7MrIaudvGz/II/W9coex0bo24Yoy7dpr5fei9Tg1NUob1
adC53UAejZJS+cYluuIudddWaUu7Kj2NzE++l5wHkOYL0AVBf+sUg569FYOwxm1ZRXUsPiv9qqjp
JhWolLXjcbVmqvbcyNiWLGirZkaQ3c29bY77qC9jfeHWAGeaa8Dxc7AgxHTQm0ABi1BDJAeS5eka
viK40OnWiDjKlkeU+et8Mr2BKtyuRF4g1TaDKMhzEqbZwt2iUM65kBd360Hhx+nmx/emmeIaHmFI
X2cG1t31p/zYlY2RxsfqMvBQLYiz1xD69wv3L6snxithUgSDSkC19vSo1hatBTamTu5e9w8yBoR2
Nk8038ppVuxejjsl3Dsy9IRzZO0p5vbv7+GXzcP31m0DRwbuJGTn6z3+tJe2qVdnCk7NrSnGYr5N
zNrNr5aKw8SjUdmcdWg6neAmfmfFfnm2Nws2F8N3IonTKFODFnh73cwtyVcFQ3eXpFEAw9wqgxT4
sIgFFfLd5Mx0zLiy2qSn/GNZSevVO+ZivsiLgLS31g9BgiM0PkNIy9felW3h+c3eiicC17NeSJtv
nejMIupjVYuGjJpK0aq7mOrF/+PsvJYiybJ0/URu5lrchoJAZEIKsrpu3JLuGtda+9Ofb4XvOlME
ZjAzfdFpUEC42GLtf/0C0LJJCWWfbswaOaRxivAoGDj+cNQz8puEpau2DrkVWrH+yRnkovH8532b
gKnYQuCjI31W+3qjMlzEHZGbD9+CcnWN9nc62y11XtJ2A+/bqiDnk+vnT2Rd3JTJgsP4Pq3wh23h
7Lam/6Mn8YDvgeLISdXQO14UbHOdH6jqefJSeHuhuHQTlyGgQ7r9YeLa07S96wdjtqdjoLUArEhd
debXPQ5lLlTAuI+oX85uGCyUL0RsNzzsHhqmLE1YkSX2X42nwXu8h6bBlUQ1Me7tgayT2pnu5hrW
Rn7Utay1xSOFXSjc17EJqbvYNaEeDMnzXBN8UN9ywg9G7YQx9EjwadMFg0GesMN+AyN9B3VG3nLd
h+vl3sn30E/M3QJ33Y+H/nUhywGQVqX0FXXStt/Brmk3J0FIb+vZsmFZ139wos/m5zW2Iuaa1Cys
3jDZHJ7GbNqCIn/8+ddTDyRUZwhwFpUy+l35COtxjZas8J8BmPP1xdnm+mLlHkMAb+yRT6SAZ034
X38uRiF4OXlIUejgXhVtTj25yWSv9rNua3wuXSvBcSdYi8yZbraA0olRMPjex5970f69GfsCc2Og
gZ+zNDmu6/Y8Tojmmdb1ecRBG6EeNK/CgkW6lassULFZ3VWF53naEbeWuXaempwzGyzKNF6KjiOu
nXrtuYrnxlh2Zkcd9AcQgz9Nwyel/cXs7M21Ev8EmK1z1oBKyzL9dn0i1RM2vW3Fz3PoD5wS/SyW
gWC3buf/SQ2QRsHBTEmn+ZmOWG425CUvc/pvzn+IAkiXvBxFQhxE13ofJ32elgfLqjVyMvERlQf9
8bO9wpNh+3AOQjvL0/WlL3/1TrtGT/25LJwnyGYzC4mbxDKKaDkufFVfNo5kaoRLh3S3WG70NsHX
C827FXIu+fhi3g1sWCs+vscYTvE/QvnePjspE/oKrP25hGnLXNKhIDKXLIdWcIwxJfbjz105JevL
x597cU18+9Lg5HAawj+EqfXu2B9Ec8Th0Gal8RqtP5ftKPBrWc7oy/Zm7wh8uFbVMPpSe8ZV9qxq
rqhDFEt1hmSHcmDyie4Jdo5BZAm4yobIFXXjktRAMqoAoSZMuiH5YkQIGdcDlKCKwgEifOYk//Xx
TV1MCN7cFHkwbJS8W8w2BTh4+zQDeyG3akzHZ4XIBjWBnF8HgxTO+Jh4ON3WtyNg5oojauY2BLpj
4ND19R4DfmnFRd3UcDd9axqUgiPnlrxiHANXfSN2zAvxDU0H1xL1UsfRdWfZc4B1feOSTa3tMKJ3
suHs9Tautzd2r1H8/hwtrK2141YsmBPeNRTZNox+ql5Ancs/HIa7f8WYyThgk+guovnoLXqdW6ji
EttZdiEK17E85lkMmeRuaMZe+75i6Gv3r+p1rAuBQvluHRZ5cV1XVhbHF9iiETcX5QZ99XHDpUHY
CkazwpLzOWYLPAw0iSq8OLSaPeUhtwiKxnU3cJ1luuGc5xf4qtYZjH7tHBV6jVDZy4gWFg4xfvaf
WWq9221ox+IQArDrmOb7sek6cbTaXtY/w0+TGbpWIK+veQxrnGYl+iwuzjPysD93SUZy9CeL7/uP
l0mBB5wjR2XO6m9HEbVWkgLz188KyoRHp7O/ZIPv8vnJpcVl48fPVeRRykv/5PPNdxeAySrOcKTN
2RQU7+Zm3NtpaqzN+BS5kZyq0pz6DYzUigbMWhzykOfgwOWsnM3Q9wmMYK42YwTlTVNxqFBnM83E
pkg/EnAhZ8Gw1gTGL7eegCrnlwr3z+9h57S6hzIkGocU2urlU9XIKmxEXXT9ooG8ydsF3WgB6Ufv
h9Q99AbeZzCHyVsI0V7nWIUX2icr5Lvl2gULxCiSfiltekx73r6NOXczs6N5+6SWKI4jpKLsVLPa
4rjavGZLzBrmuqXFaFlcsq6epwJO/usn6wsf9c/lBXG0z3igZYR/D5YrVweA0JhhmS/5/KMoey0i
eQJ6Y/OKiihnqQ58xuPHn3flOAFXzJMKwHNs6ZJBVb3aWSfNwc89HKIfsY2QCTmqTnfOQuIHekXJ
SHjP+HuyxUqw7/oQ58ectS6f95kORtFCgqJh89nkfMd0oGnHI5B6kN7A+y2rm7FTrfBP+REFkawk
i5VZbPcZPTTK361Am2gSzc+1NvBMilmXAmm97DNsa3b26MQLWqA9Ex119M5dHU7XXaLJ29sWygJj
9PXFS1FD1zerx7v41kwh7ed9lxfSbt0K0IbamVnYuYhan1VfK7E6GeZuUTAkchxcsaxHA7DQfkfe
EEGE8vTQeyDfq9eXfaShTz90kOqY2o1HGKF5i2l4wSlunLAdB+doA6lnDbswuDx/INDI3COwk1n3
8eu+rgWY9DSVxaGRigCS4dXwQoaUEKk6mN/VybJoPUjaVYK97Imj6ZISUlIzvT/7XFnP/ntYO9Lm
sWkn6YxuFtt3NYhZLwmalWp+WjQ9mOu/CKnumvyF5kjxKQP8Yoj0jw9jzBDfiSqbeYTp3ztA2p5X
E81H6z3FVQWNYpeBfGK5Hju4YmP3HtvjXN0WZi94VebojJ8oqo3U2YcoO/mnzkmhKQ8hfU3emKW3
JPFugMNoWIv83KWB5yBV5AvH0OGt8JZt1/3TNQeL76WsMpz2gCPl/Dj0eE3E9zbFaGrd9ZM1Ix0b
UKryk2yNK5fhA49r30Uszp8y0mEYXyaDQIf5OKaYUPT7QgPaCnfJdqFaPMiNebMpv4y4nWi6OOfo
bp6LqQWZPeAeQw9ol4FX4Ds/z1aHk5Fq/JU0Ntrw5OC0EuQ/y+1BTJyK5uVXMYsHJVLoftCtr3Ru
x2S5K9LOdYdTj8G83dwj+KBp+YwgVm6/tJums6GQZDHPjPAdoSjEAQcmJFzNuCbz7ULqEbc1Ur+7
xa0zd7Ud02ly6a4hcdJRtR0tZx656tgMmyF7iOjy8cJWAff0c0wZsIZPue0mRnqCNJqHJJVTtoI0
xfkEKPgc0g11/0RLJ5eSWKVD/yYDJmFLUu8gWzOQLQw97KYMv6l5HOiZCyhaZhMC4mNjEQVhfRn0
HtOmfVCYEaQnKzNWWAJaG8n1raB08HCMICcJk4K2l1euzXLLwHZTinRFB+S0DmJJyJtnqZdConIq
mrvbENKolHgxZmkEg3YM+8XGQrCiOdbGxxqlEg/RNuqOEdoNuVVot1m4RHxTNTDmFuOY8C7Bes2b
b2nk09FBiqN5XfSojyYdc7RpSNDNG9J9xoE0d72Z5/hHHJpF176Ybubw6TUwLU+jxrRiWs50ERmZ
Zwi+Mt5z35b/NloLKo8+qXvjQRUpdPwpmR6Ji22cWw1b0OgYmTbKw68pUk2ucUicml/9eMnihb9d
PDiYs2Qxq1EesVcBz7/dnvl0aCpzTiY2lYDdHlaYM5pEmTkR4vsGOw9KRwsefpPuN5aAohP4G3Fo
iQfDIXutqEwhPJhuHTXeiwZtwo/+mEKGTrUjnFcjJUshprAW6BE3+pIX4b4NIKFVB044WonJMwkt
+XCe607n6Y40pKS/ARGXDUERswI9BrWbnZBtKGFBZr1fNyqZw5/g51Bn+UgSjTCZjeYY262Guram
UxvdRNiF0MWjwxBw9OHcYIGR++GS82sFwmMZ0X0nuLbqLDcp2gMsRaoWXA+sNynr0DvSPZ3q/j7H
EQjNpfrFxcwbUlhC/O0XdF/N6C3Nwe9Xm38cy+59AnINQg1+qTIusuqxqE+zhWfgvKs0Rj0Mj63E
i81MDqxbi0IxQkw/FNaHs7Zh+3WtM1hUaDKyGuZEmQZNzFVaG/xedXFSFfetrMQx1dQixaOqIbs1
CrWkRyo+CKbG2llU0VfX7YuW0VkHY0/zQNWPiq2QOp29Nk8o+Byjuc2WTronZrNIh4hDjtWGB4fY
cT25ASJY+HVFugi34rUpZ4uXqDpLivpi1pRL7Ps62H29t+IQ1tgOCxc3/VdngEiWR5Mkxbw6E7EB
RLJXgHbAkCNZql41GuqfeMu+rdnBiOifY4wN+Z/t1MDW8O08aKUyzAhT+RLllbQ2NxxBzwcqE5+b
ZxgrnMyL9c8BsrdVMh+Pmy3OWYBG4ILmuz0c5dhcFbY/fzHxjuLJDg0Oa3Dxt2KZ5TzB3iTBPoky
qIT0z9UUnjQV/ifggimT/p+bPBOStjNNZ9viGI6A5e3DAIr1EFU5Ka/NHpbiMe8ZpFNzSFgNdG0/
FKSJTsexrirmSjD1VNFxQpYpHbqNmKpGKy2g0EufwGdoM+1ifo/pGoSZ9KbSS98x8i4dvUFjWP4e
Kj8qxm9ZVsqWplp/CRswOZYRC/fyWYG+Kdb+eadsRmCirOe0U4Grryt0O+7JcoTN87WMKnqaR8oR
v6xOlCIM+2MHBMVboMUpO82a09H6opZwEopq7HExiyHu/kxiaOaku1ofcMbqQ0crT6HrpPwu02WG
UmsR4Luz4jZeX3BIW6m3QeGBO4c8ERYkoWzyCdLLnJ89GzoS7BzUiHwvwFBUFgM49PxTV9jD2vtO
4+iAKnAAZobuNbTyR9yBpNF4l3Wx0bzaZk8FXmAhwJ9q2DyAo0rfk+N4CthBAxuKo3AJ4WlZ1MfN
lApipREvxIFYUeE4XXONpOAYzleWR7r+uxJwZHkwsT4AHfc1PDiWm3wk8RjC3RxZ2IKQdhsmwy6b
R85Vp8GsBdzVnQ6CGeonEJ5ni9Zw9r2eoOqet9p/LjIhEiRCl5GhDXNoPQ1EM1XFURGlsx7CG4oM
hNL0sGdeQ41sQtDk2tbl9hGcCinDL1o3qe7Gif0OfcZYcJistMyPpxlRKyDWcB+RssLHdGkgBwQ3
I+vn0cayhu+5uU7tSPv8AoEqgLptRlSGt52RR653Tt1GTjD9bOqUJt7ckK9F3wLZexmERrDcpUZ7
wRu3C/Yaw+eyesJpedodzE0+U9ezTh6c2YWeTaZenrecW+IKnT35T9mgYQWaWlE0fHX0EubwjT+R
DmqezCYmLel+ymxpeCTeHHFdy/bwhjIYKdeyJJujYe/BiEy0k5nki7RXKo9so3PPasYMxI9mCqLn
ZJzqqD2baeXG5xieNIVdvQ643twzKGceKZ4VKb/Nji9MyiXQ6OSPNXNZR0WtR1rbvrRuLbCrqmJ8
i5C/7H7xwpILMyo2VfNWPUxoMvbaksJk1Gt/Ykn3WeDx2JASUP26qQ8dkheL/2gn+4L2b/U19FqI
BkFuSn8Lz/ia65r9QrqX/SyNhf3cu179bUmK2XUP28nVK0NhpLBJMsTUF1W+dvwuGIe89d6eWVIV
oUh1zzKkSJF+i+JrxSxwWIy6jk+jD2b+vQZBzaihHbMVEr5rCp+CcNimtO6diITXfs+KKSu3mox6
QjCYt6sbwtkkTEmX+RJtL2x2sQpYbjb4IcDkNs1u2yEXsHrXbWMNH2z7PC1pV/j3JrvPGC0H4mou
1YiqEvJxkraR0cNlPSEvZ0E6ge5j27BHXYO7D10rY9LvGtoKC6YuNeSJ6qDu2JlarKJ28zDDxfxS
VaUsSSAAWW/uMS4eytf8soxMTEvWA/b+ep6fKMQ8j3Be9ug19O/zmqplvvHiCF3BLtGLOLurTc1u
SMqD9D4GX9CayxGiJyCN95X6bgMjYNpQQW1BzsP0dhiLYDE+9H2ITROv6UXvVwPPItzNLw26cdSl
06C4bCZpEiysbFzSWzBYUOgtlkEjK/VCM5F3rBjRWTvI2qNlCDtgeHOPXIR6emuvddxyVDf6cF7r
zn+CF0Is70hcEZdDHpzA+Tg0sDaQMS2/iVPRgJw89soG78zKwKIFX/guHHHtKLQ2KbNdh61xWn/H
YW/lFzLqjKU8ZsMQecPd3+0KIGGuO/Q1mZFZ2NYyobeOVBPGsjBZZW4sp6Rw5+C3nbUmq5OJRxo+
YO5Cytou7TqPp2rM8eiSI6im2UQ0nYZlSTK1KxgjtnA48OZPNT8GDrHDO1Dm8ugnLry6pMpkBFu0
eBzvnJCUy/VC5tWh4Laky/OVmpMkIiLdzXZOHrd8tx5x82ToE4TVJycvAeOIAqIGkng4N84AR9jP
ZoHFs4Vs6Ow+4m752A3OaRO8NAiMoQ5vyieUjrJgNUYdckUzB2b+myrHVadOc3UcH/bVaKa5/7J4
RBGfY+p33pC6nmLb08xLd3gONbu2vqn3NeQwfqDFDanNuRgYQJMFG2c0W0QcKeT5/jQVMWDgo6Ku
5ZHVyDK58dnGOpYBOpUtZe63isgxzTklDVTav6JJp+YJE+lYxqNFjThf8Mq4jYS9MG3QUwdTmzHN
8nx5yCz9fOWnUTVODwUB6W16W2OIxlMlbgMEcO90CCWmGzfG98aB0pOYjIZI9D+vOXhA87oEa+WH
MFcv00TdYO/TZGTU6MWF+JmXsix0kDCaV7XE0LVgAlhBKqin2i7DfJJPhsBk8/TVil0Mk8stbwSJ
bEPqm9qXWYRNkM7ljxiMUTyQEYt35mGsCpl2xtZhy3NLPqfGyJ4/gk2FPG88DOUtQL26lKsbXSFp
Q2lC4QggJFWFGDRZLcCOU47SmYoQM/BV5VI4MM3TQnb/we9kG1D942xbAdcLYNxeQMRla2ljA3sZ
dZ63wBdvBovuzMnU/J7FwRkmYUuqaj41o5jxmc02gKe5UVGKeZZPSZtepmieI0Yly9vNR2ZqYTvy
2y6UjvUlIZAvdM4dq6Y+35lwjmDRqPtWg0g9DDWzHbsSmkO39UX92SsZWer21SIceExDa9dTiLnp
IZpo3lDGGFCovX1sQms7kyzJ8ztNW/FXDs7Kxr04AKXV/dzXmpc/OG2RTTgcOk04/QUEz2J5wH+j
p6Y1u8Zz/7T5JrXshqHhjGVZ3ZEkmx7fuLJ3BN0idFfgD4fNAyQKO1rBLyDO+PxaOMirQdEOMNRJ
Tw+XtqJ1+AfV78SHMKpbwAobX4w+eJySBrNAdl4LT/RD6+TyT2AnUOoAvu1w/m2NUGr/FKIrN2b5
82XgOD6XSHuSy+0t8jfyA+SdvDF3bmpm9U8imAWns1pfcLpunWXkbrARBUTHFwooijYYsG5r2fiH
BFdnnGbsUCDjj+EUORf98zRBH53WD00GDk2c5q79MeIcY5CyryzsxdhmKlJmvTntD1bGo3lFEyMj
pzOntUrg/o2pld5v4+7jq3h3loTmQSwc/Ra6TzSirvpfnh5rro39/6NvYX18VlMnixkNHDsu/fF0
JixxuSm3CVtsnfF4q4w+vpi3oDgHW5r09Bp0F9dgqo/rnksKUbIhdW98jB3M52CkjlRZrDCX88A6
JZepWE6iDvn4g9+9C0d3EfVT5QOL41ZyBWyZvY92KrCHR2fbcL0WOC27Vy3cwW7gM6haYEyGILb/
ira6/ePLuL5/4VawuhOEgQkIjvhXlzFMxthFxZQ/IovZUMvY5TUAYSfsjhz7Ybsf1Fn+40823mot
ab0KoQPOOa1YugLe9dm2GZMIsmmoPcTEcnJ2xGWcc88RL7Aa7zsM1WD8QkKUtsi8nT8Hv5H1GChC
VnU79KLwh1GnKUTrj6/teoiiCJB0AICKAN8F4jTeAgxut0ID8EL9QZ2wnY3112Pm2J+3ITqVWFE9
q25Q4ZLAYHI0+h9AL1euNvKcSPqzUSngIQNj7R3044pUkETYh2zM7BXS6PZM4AKO+rcl6ht7OAxG
7+m/88yVnc2w2tL43QxQ8iOSSFFoAENHpNqkZCzlsWV+xtC5BqfIOWFCI7JzoTLRI7gCp/RQR/fQ
rPbDVPj+Gv+yMC9Ebk/T1ta++6znLGgeSuPiD5MnBCYzj2lAkdNH86QFX2bPLqbpWAKuYG2mBC5T
XsnGCpfQ9/+kVrO688rbopBATxRq/enjN349HS+pTb7pSlwUrvfXJCNWzRE2fOA9/q042yZbrVEJ
gLD4KWW/nzjUuihAoWUZK0lqnwbhvFUM0oI2MfnQfTxzIQcQhHMFbLGzjYJIL49pW+VsNWPTVX77
GIxBHr5E86xhO9xrCxq553WT2SnlcOJCzCYbgC4mRhKes9TZTb02eoXXWx9lv2PNQCpk7dzOGKGL
+AMVJ0LjRZOufhX5EKgnw4xAyIBn6UbZ0M4YNaoYbXCK562hsRRGt0J8q2gee0jpJTh18wqXA5Lb
35wThbYxJCr+5DAhg5x2mj86eCP4foVA+ND4xGZPtJJRO6+Mad+nqFILnoudm/Y9QjaENTiqOa8d
j+DkVueXuHKRlo6uIVtE16WPjVZH3EE8DMVNZlVC14j8TmZjbsZxrB89h9IMV3DHwrrirm1iGHdH
DvWx/vLxEDLejSF0OKwbCOkBZgyOUm9XDQLrYnui2/mokO56u30qGc53EKNdPfQRWU55QCeypbGF
GmzjOStIsdn0nhneQjx8ndhknt5q90J/3ARm6rYLWmvVT302Ix1XIHzwwt+f3Mt13wXrAigqrIDI
eyA6Xc8HCz03ILbePnC2qZ3y3wjfSWI/obKh2FcCRzVT11IThj86SU5X27Idj56wsD6+JueqehHx
mIveSOKUcEW65uuOC/wlnJm7B2/V+hZiQBcWVnTQZiCQePd/qg48HTKqg/MOyjV0xNfRhvRMGo5n
TvGgGoqqmGu2Ug2Be0Ld2LgQnc1PuBnXSypLAIZcAWoaGGfWu1ItGxshbkz1QxKnHgsNMdj0G//+
/NyDKPrkBZ103kJjRL18+/HDfvf5UMKJpb6A7DYuW1dLepkvcY/bZUwG+oWzP7EgyPHqjZyoMByI
D+fGRLL6GUvp3QXwmiE8SYgT5T/L89vJ5IIkumjtuzuYdJfVw76ct9TmF2m9gCxsEUWDtLJNOu/X
xw9AbvCftTKJGZekX1mUg/cbQjZPNhrJaLlPWVzWH74/4KYc40fOeZ+LbrXuhL2p3n0yyM3rqohK
kHU0gIlEZciYu7rvzLFGsquq9h7JS9wMXzy7rpaXoGjT9aya6SUuDtav3milq023Rk4+8OWlIZOE
ZipQKNa5nGE6D6KemCLOoD8nDGYE+FDdevobF3Q5KgvGEAohnYJ7tNhaWnGxR4lEV1UYER8/1uvK
CnosAxuSKdw7qv/r1k3ohPVMAlp63wejddmxzCTzdujV2wwv3zIbnfRvUZKzgJi/Dqi7Rh1ljg+h
8ZOXfL2kkKBL3S/ZPTj501W6OopMeR9EVr+k996FzpNEkNHA/6Sy2xChj2/+/cexctHIQaEHKZaS
7u2YThPHoYe5Onf4ZXhgJqkpwJ+djxSwvd183rZzLild/xzGbLocbljE8JTQMZG5+siuC+cmoEa8
UwTg9CKkm6OiXl+GbpK2iwi8x/w+XnokXvu2dDu7/mIO/SpBGbYV6u29XcOTGB8UcKWUPk4Ea51j
dtCCrc15COCgmEXEgmCbbBPW1D3h2NuTU+HyV6V2W+BlINkKF+lm1FMnZw52eRm7uVtInyQOgfFR
B0HrACC6dFDyjeLlDKN0NrykkEZ6H0ctP+5vjKmqnKQblcIYBKUj7RO4JNlquDJrKtpaYyH6ogI/
bphfRiJlHQNKZkTcjgnxCnnY0O3Zo++BFZRsPZix1EQ5tnqlXCjKFkGoWkRbfIg6FFRR6YBQjfUg
tyT2BX9rd0j6EaxWgSqhs8qEq0J/pTjBjF1QpO1EkcsR8HXBH7c7+a1mR1htt1q7uDddgSInIKlg
RQm9ndN1fZq47xS4fLVOToT2+2l7WOqwopbjdBO/KgxF4cbVTLrJi+ohA3HJ6c68HP83mBCcRSDD
CwdVLx19SW9CZGsk3W6UOXUS9M1AHqbXjKKhVW2xyp7EfCK54I3/5NmpkppY7sR+zn1GEhoHwC6b
qgZEq/4vqkuMw9sVa4rfvT2lCJ4wpk16EmYwnb4FBOUugcmSy3AljoEHqA2mKPXgB7TlqWZaBe5d
YdZTcJ8MXjf8SDEvQKMG1OyswWErS5ADlRQxmNJ2Ba0xdOuRtU9b2wYzapCg/4b4lHj7HuzdbY6j
XgtYGiUIJl+Gpcf5GhmeoUWQ6SFmjjsXm+raOlZ5hiRnx7cAs/os1Z2bNiqlxVYCKRDMAp9kdv5Y
N4BbvNmsr1HmIlg9KDxWNfDNrYeqEElcpk3ztcjtUU5PQBD2l1ZvpizeN+uQrT+nFp/kF6vRjOmv
AhYnPg5xusbOy8zfWV9osw7DvwEzDPuF/ug4fMW3pahJ79NqbXnx7HXW+q/IyirWfWe1pYOYoeXu
oDOmq9Hlh25rCSqwGNm78C+RFF0aD34iJ00P6JLBylnZNTi51WkFsO/RglpPqi/MashacIMVrNuO
z56f9RiqKbCVlVewlnZbBVQBFyyunfwqfNtIn7dhjcE7UxY7XP5/1IFbo8M6+mZXHcdel2G49a1D
Dej7ttZMbSQFZ2P2bEf1DLUiA3PjdKammTo6XEwMF9ZDTQgncDFOUgJlK0UXdp9T1B71pnAG0Lw8
jjBrT9tw/OJlVjRB9FJ8znKO2WzVnW5DzF9cZGB6TlsTzeBsrZiSbMDaNtWxdfa1X6PTjtYx2JYu
1QayHLz6Wf4usr/+wmPVL0JA9ZiUmL1Nc5GJZGxVfPYGoIP6gUsoDJcQClZiRV21YQ8D6OKzEukv
c091QRtFyfGjqOnxDDe9+FhZzliA5m5499ascHGmZwwP05rzAkFr5AmtMzoLGtU8mSA6bA2V1dQr
kGclkCyaQfhKAVg2Py80weZVOdD0E00+gg/gObHAL5dh6oG60niPDcHbGyN24kcnqdwVI5RtoUzw
lGYRLebKYTJmVayT1lIGGp4Qu0CzISw022Sbtr93Ab5ba1n8n5hX8XZ3YbqERDyi5TV0RsHGYdpe
zd9j+7LqETkiNaUHN55Htq2UCDW4PMNvhY7EJiu7QNrH0v7YOrmqv7yxJeyyFYAiIs+HoTq4l81t
g45U29W6nJ/U8rCBjAOBpTxgGw8D3qu7sQRaGC2My7LpCCqJ9nWd8E6DhmQaBJMlB+BhX2qtaGIM
ev88720RR6RrU6UjwZfjV7ydg//WXl4asf9/sF0EQNOyYlB8O5aZ/Ly1HfrxM5MHgLW27MpRrjO2
1AvS9VkAA3PN4zX5lnZLCm1EbXO211PTTP4q+5rCTbKqv3RVNrYQSR4yNMinpRfwaFFm0LfINu+c
fltXaiOHyXcapBmpHeEkOnpFw7uXthd1Or2dP+pwkD52bsJgo0zYvjI2WtK8ffpWu0EtkYODoiVl
OBYwjjIWVG4uHErWSDSpwi3xNnUOJ87CeEw1Uo4eGvfSdan72v+zRV0V/4roM+LmD8Sg/ZWnrq8k
wHk+yq6u+lM1TCw2RAVpT3ZEOSk+A3TyybJg+RzNkRGr5FcBzRoNGRhCPIC6MArKzDppLhzAak/K
glDYOxtvKoCaepL9BMzYzv09UpwwKg8uAODQHQedsKjg2G/E9W3YBptAXlUCarvHyYcV4Jw05gAT
EAOzFYvNqKmQPdM9KyxtPeVtJe+XN8SFqwVZFY5qoIPXCWafLcKHUa26smXjflYnxNwpFmkjbgyV
QENtjxyrRgdlQmq41LjDVlQpug8SHWGeBFMkSyaaQxkxNE+Yd06JyWZ2j7mcrLNWSuiQd4YlEc/f
CetJ++qQbKKddvNKIx5bFqnUoAeGb4MViRX41oSDDyRVpa3+IvUhf5EdXbDRIu6F7qdoQnUzcurw
N0KHzlYgr4F2JXNh248CM4Czo8EJhla2rU5b8dRu5SFEAVktVBMw2lqueApBg9iagGp44rAuHMdm
Eu3/VpBuIE+3Vbbwjl1s3cbYKEwIVpBTeJIs8mBG57TgvujBa77Y1WyjeYighUJD2OZcKgTnBuP6
0YLb2XbQiDySYsqmSk6JHrr2a7G9bDKmmAp9ilwfiX0M3ezZcnXpvVpjFHXjj5AYC6dCkyBKdNwB
hRnEEUB6zxu5Q0svIL2zdSdBaIocThnP1MT9wqaa3qt27NI5+QiNKkT/Fe+HzpaOjxK7pBsdyaC8
4P03Xe401ZM+JRZej0VCKwHyUwajlibfZbVWcwza/EpOgu8na+6eFVihRVOfGfsIxwQ8gpt0vIDN
7JJZSYgai9G0X3R6ejRsN36blTuMV/kc0I6dt0QEBrFOXXrIqnrNyLRmLBpsyYwc9ZCVBJEdGj3s
XphH8fyl29gkCFLL3j9yCJmr+mAnedSl//r4PHmNUeDKh5MWHQK8+jBauQbpVsedqyQq87siryFn
Q8Te6vlVWofL1slSMpP/1QejFOIIDzxjix/0e4+XPLP6xq/W+C4lUst/XTgpeJD8a6xBsEhoNGK6
jiVbBcv8xx983QwBHudA69v0zeh6YDh9JVnSNB+XxqKMb8uJIDL7DCjZu9FdgPkJFG663YPn36ym
3RpQKtYh7nLMopPFwmbFZU9tzQdyQllaeh1LjOwr5LBhqp8+vshrfiqkVIIzyfH1IDHo7714FogP
nleP1o3iqGzMtFn5mLWpwKW6TxCldsIPpY69dEcYlOd/n/uxrrGvznEfS3Zm0QKDt1WiVdEe/hRc
413BMLAwMNwM5JoYI2EMcZJcK/Pd4LQ54Q4xlaoVHwt8RgDtt9niXBD1j28Tn6e3GBk9ZMNFOW/o
GGciZ7yGT3RYHozN0Tz1mC5rJHemUWlj5hYERoO/GrFU/FMZCbX/fp0CkhiPmO3G1VdzMzhzLSpu
zo9ea2ivxsCigmPSpRmh/NoUHxt8EzbmrvDggccHHe9b8beO16p9xPh6WkgP9uKYgBC910X3UU75
4OGDiw0LJ7uJBA288zi5LCyEzcU+DSaN0IHtkTycehegYDAlqoc94lUZ1lR5XTbaHrrVaow3NV4v
hPLEaefUjxVlYFbcAPp25m+cL2FkHxensLyXbA0dRLaerQ1ddgzHFXLofWOG1NU364DHwReIOUvB
AQbSBoFNRA8mxJblS1CGj4acuqFgOoE2tQe4GnWwfMFa3Ldq5NCJoAaO5q8RjMoRJ87lrHdo3+aD
NYUJ4SSq1nK6zp+1X8uCr02176wWy9BdhdBY+2FPuk5oCSe+dslPGcYspneT+E7OWj8tiAEQWq/9
QpxBMnYdnbsLc7rYuhEhSifv3/jAxOkNCR5TA2iXlYjzDm3TTwy7dXOIVJ2oCbpritJbW5jDh3Hu
vCba99bCSX7PyggB8ExSzjK0P6CQrEij9CbAzOIZGk6aNNj4VJ7e4UM71NnvIZ4n/ZXq1/TPQ01+
bLTP5jAf6A1B5KbrpGwlt0NT4scDL6TNwmHJHka/Fl+fTaugvDZVLaDxSikTtnPbuFYicO6zWqrp
ESHQ0FHFTg4J9CYV3vifbSJFaUmvLPbcCZmBS9CL3h4mqxrxV0t9LX35ZIphA/F2joEBAwKztGND
bUMZuG4qIdkr4RHUznms4sQia6iWpLsfBgw7DBtZCcNbD09oh84g2eh50JLLxdHKu51yPDoPszEn
4GE96sZDjW/PwzT1NdjcYEQ/8nzACjqwi4hYSK/oun0sIak6z2BgMrNfRtkdvEdwvAy7/77TD0PL
f4tvCjPTqq9phpX0nUbkynIzIIsgn6xKxt9hly3pyXKSCRWcabTfsEFIqmNT9zoO+KvvLNDEiaI8
u9D5csKZw4D8mjDCjz/pZ7iJB4O8WeM+CMr6i+YtHglWqH283VDE02HiNLjuytivD6AzVXAXOShq
8JEuvQdMA8rgOEEs9bnZzPuel4PxOLT2OKFMscw/DTdI7vLZ6dwdKFH6pS0CzPb7xHiZiznaZX37
243j5kUjH+tLbmtE5669DQlkR6ctLEgxtWIcMx+Aq+gjH2bHXpNgn1pt0ekPaHC0/wRjZN1gvFcc
FnjxRyiu0d5zOv+WezWOuhazBlXgHz9cTFV2HQQQHKSC9aFfQ5vkntxbfuq5vZ7o6hMFNRp593VM
mvoptOr2MUJ3c8qW3vnW+5p1EwZ6dazSWiz2AA/u6beXNzonh4MBdivWMt4jbtvRbY3T5g+9dpx/
LaYf/wy7viUAqg0fInyxznnX9qSBIZ87VEllUC9N69GdU4IMg5WcVt3qh/sKhcfXyuyM4zq16TEj
Tg4/rZEsaOQqy39qchy+N4M9PRW23t/hnhV/mTy9wDy/TZtjXrTrPYqq4Dt2UPmdQV7Vkw9R1t6l
2IzuIA779zo8yJ+5M7Q/Cb5Kb2DcaHtwkvDWaYea3QTQbQ9cpNmApr59a49u+b3up5LYIujYJ2sZ
td/k0VQPQVWDeHBo/A5J14Rx3Vo3k1eZj6YV4c+/jutfZGFWr5FLhjfWXtqhGrMWUCo0Xg2svW69
aslurcRZvq6m1j+6UVffGPE4koiQImMK1/9H3Xk1R5Gs6/qvTMx9zS5vTuxZF9VWHgQIc1MhQFPe
+/r158nOYi3UsNHm3J2IiZgAic6urDSfec0MtDh2E1z4SvMVErrutEOAt2AULdgp5K5XVWXOfuK6
jbN3szT4B9Dpg4e5wmeN6+0AZM3zU4QeIHlZnIdxqr41OYB3ypS6eBo7ztFY4hLdrJYHoCxsvXUJ
5qHOj/Bst7grFI99nlixDzO6vGZpkiZ4FVaEll5A7kIti/gi1a5DBGYep9hULmsdR7aAdOfC4jh5
jQsRFFI05B/QmFn8chmSx6hIY7y+9QIgtTUWVEowzfXw8xkAjA4GPNQxKz5zoOaGr/O/xOfiSakt
QcnzZ12pP8yK0+8tOKsXaV/1nBnRkr5GO697PXLZ0Mlui0OPtLvvUoZ+Y4O7w2gxL7UUc9B4iMiQ
qZ9Pwz4L8/aj5nTFbUSwtlNGgCHbYHDUGCeEMdzB/3wYE4Tqpr58Hy16d4HU+pehNR7wGpoQpU6n
vdI7WPx5er0n8amUC62rU++aWl1+5MEyY0N4VN0SUUTentZmMNBHx3TMjxTqO1DXKo5XvDyFfHKi
PoI+mDajZ+HXYlbKRyXscAStGmwrfL5V9tVeCuuYRIp5VS5z/QnamnKZktKwuczpJjSN8bKP2wS0
hG3lW5Qt6o8jd8eVNlv2O/TT6td5UKt4KEdpt7fn0X7A2S/HWTRQmkunsxxk5AmIn5Qoj2aYXlWH
voeOeP4uwizwpp6MHlGbACOwKrUcXDOw8orcD+Bq3I3eNjOqdczwZT/k+lYtR1DKi93el6iL7Xo9
ieI9VQz1PqQTMPiFmwc8UMlZAq7zHjq+8lpDnOypNHA/Sr3YuEbnNMH8UO/UyxEPgJ1r9Plb6JlU
2abFfQyMMnyXAgfA0k7AO3xmoXqjeYm1TyYNufA4aDI8B934k2n37dFR5uiz2QLxMYPOQREFz/be
XnBOnQKsuf0Wyu0e5bn6MtbjYovIFlUwMw22SVzFX90qwj1yct3XDZU0LBHM8Ji5y0RCj+8v+kvh
VY6l8FUdz7d88S9Ja+df6kUrUC5Bvq5MDc7u2uh2IDVj/hU9usvU7Lxb+Cvmbo6tZm/UY5j71hhX
+Iso1rVZTTZW0OontHXMqymdnI0XcQjlFGPwB2DvbuOmyj4sph4hSm3h3JKnnXeszKF5a6NBhJJa
msa3SqjoGy7h8r5opuFoe8pyoXKaHcZ5Do4mYydbZzCV+8gdBlTnqHtm+ylJ4+KQhm6UPEmgNVVC
AS5dYheliHTRhGZIjJM7hTjJHqoWArV4EyN9TRSpe2EMdWdNF6WyhKx6rLIjK6qtHQW2534FNeN3
TM59I8ueWDdGFA6haKHcueuQpcu8zZSF4xI/OBBniWMTzAn4FUtqWhFciaRU9vMW9GL6wlerHg6N
TxGB/twUd2H9PrC8fBq+FVqWAmgHYT8EpQuvsArzy1p7pXWBRuWmzZFb3c79MCw3IFPC5tgEtDdQ
pwox+PbZdXZxm+R9h/li6FldsusxsIh2StsYzVbBGo5OU1DM7pOKdmFwiZa6lsNnSQnxFIT3x31N
+714bY6YnH7orLDsKuRL2jK+R2Uy0DQKs2mmq1c0fSfLPiB/ENYxFtBJgQrviLL7vAvsIrKvp96h
UrrMAUL9+2BMuLh8xDcEM6ad6LitHc7Ey2Br9Vhm0pY7VYy8kxJavSzV7IF4ifPuCSXctAcgCTbd
+vpNhE6vXAQL8Z3JLwfTJsRynbI6BCl2eJg/muliP46IBARbbH7VFDsGLS1erXLx+UJrHEvFKqQ3
KLskHuAxlxwkYhqdaNDaf8hZBcxGnUeRLkxWLkoxQPDhHt/K0DhWFVFGW9sLALxhBvoQlur29Soh
t5J7vMDMbHsXGFx+zS2xFNXyceW1yMaJ0etLnmwWV2nn8IDCV8WYsrGoLEgIXsj6oGiCoF916pWs
WGGQggK/yjoX8CqU4wTLULYkIvl3aztm5eCUoy7EsiN1FA1hyaeVecSKjJecx0Fyguq4ECU2siBR
ulbHk9ySI+kQaw9JfpvUcHm3OEKLXs1aPVw7O4MmOmdwB4MiE4ePO2kXkTNYg3JBr8+IUb9xmJry
QPY9N/pdMJRN+U/n2U6TXJEXw0rCQte21OpyCfGGGDY6nMAKQgMC6WxyaaZQoCHegs6LJHXGLWmL
w3hTTdG6CBwQKBStA01Bp7rRBxAZSHGnsAMPK4GgrF1BzKvxZe4v1haorNfZqsukr2yyTs8jWvKh
TnbQ7dwYCccnlMXDkpZl4OKGxeqxRXnxhJwVSITIvSBZRwPTL7GyQJZgGReEVw4aVvAzCvCy0lqb
+jQB+nCUQUcW71Q9HqT/waDrC2hopUwp3/p4jI+sjZULsRaRDdmHwSFU9KC+YXjla/pWlqVZTQE1
D8qFltQQeeKFBgQsmXWdpGZF/W+tOjonlPrKqiSzEGVDe4q0KTnkI9RbYp8gbWaiQWQh+SomxqDM
sVbQCqTP3So0wKAZiuVYC/TD51kqGPZYFzsl5BLMuXMhOFOb75ACFLqRHfgZNdrECZkDxCNrcnuE
G0/cq7UPvfK/7HoYyFEm7IvVys/QVZseJnTB2s8ro6/0YghiK7KipSoV8y3Gtp5bBE9OeIQI143k
UBuNrbxLOBbUtyrSshWnsxcl+R6W4TB8ImuLHwshfzvSL/e09F6Nsh4t3MloKKa1TZ2YD9ESJtk1
/s9c8w35mP1aniWdTWefhtqprt6FOUxqxYI/GPn0b/9dSZebbm0zrvTyQTKk8iEWM6pnHQfFynld
6bbDCSWOQxNLsqh60a9HxgF6E2CJ3EaUR2J2G3at9Wl0Js37UkaE0p9TC19rNG8ldG3dtCfKt6wC
tYEqUB2wr0UjqKtMvbvP5zLIHysdibLep6A2zao/myj94iV8KiquUkQSY4O2rvg6cJmH5TDnLoiY
wClMfM9k07byRkAfcoqaNK1yUax354C1QPo4fZCdUa0tQ2bKlKLly0kmUvYP5I2dArTi4ComU9z2
unsiSxsUVPjLMVBF10jimeQZvV7zs0PDpvLS2XhqLXAbOYxfJOtfrzRWSCIC5yLbQPrsCKX7DGVW
fdqGAJOtt/IoQzFXkKzWbrjsO7eygKIijwi8YJS4/bxrxS/2p1ZHgJsMqC7Ju6buJb6iNs1ip1YD
6nL93Sq+0+TIAJRURk/4Tgo/gj4mlwllM3H9lHUlHl5q5CLFL66flbNRFvpU0gwZ9HzCikMexDZw
AXY7bFEB+wFvL/j+8YAUR7T1QATzuuR66WTbLYlHAV4wcIVaHuxhRmT9AvtrHHAALFMAzonnyzSx
nd3a9aqnBLLFxWBn4iSgNChiHtlBnStsGoVIw9jhu6dlZcxJv/IGpA7jN53VORB93QFCJRfZKIEW
8r2t0g7ry5YcrxIVdj63bkJx3NhjIK7nWDIqnNI5NQROHUiI9D0nXoHIn4JOOtxGj+D3xPJvTrx+
c0mHvjkGcdEaWMhjZpJll5Q/3bo5aJiZu/SjPXuaUKy0cxb/AfWuVIXACNYXMH+aR4KAhme2sKno
QSQgJ+SnBr7uyXHtia0IfsNsRD8HTLGISmFrG1GFHXdWdV/aTCt7/Y3RmLkZby11mJ1xr2mzkABT
kYZkZmQPvRw8wQX5hqEjgBfd84zw8bV9unKUrBUXrSTwhySggh13wiiv9DZCYvGpqBGKCYQnLyKA
6tQNC4AhMleqVMuUlxddMhsmrSGolTQSpWjfUC6Fgw4GGg5ldQTPgZjcZYmyL19tOUHizE5dBO01
p/GcbQeFlHIL7ABzoFvMGkhNt6ERTU66XQX7V4UKz0XCQH+XoHWUecBuTzt5XcZyQxfR0BnBTRgr
0wImCFuCsv7UamCpdiUuJcO8pX1u8hRrpGPI9x/nimN0n7HiOC2vE1wtDMuSpZ16QI3wgHTamLlS
zUacuiuddeWES6WPWCIgkEcRgKx1AtMmEVA5izCTf1b2jdihGEKKxlo8OeKarZqTCmhL94QpbJQE
qRyUKNsEfCAaSCyX6CSy22N1CPN2hUmsfegVJkTjUzTcddnwX4UAVsE3pUV3FLqS1DpdcTkVqHte
s2GqpC6v0xTJKuO2JOjDta1IYBXAD+UK5t+FJR7eEOWTrKdEPyGWL0IDNQhp+HUAJpmiwkaQCWeN
jugItTaczhW8HVNAXVScQSXm+B+dwugVWgjfD5ubi0ExYqfdflO0w6WJ96JJ36OaoIUvJikm8kYc
PIhX1hWWq4ItvvJnrTYXzeoZkxr6kMlspnrzmKbWiXouQ1uKMA0vUCIyy2ZuWWTrmmkqXTTiAfMI
uZsuaJB1P7heQI/hEEPPOvGEC8IxojKxbSSIzM1UscnWeUX6W+wUwAViG05BJ3avOnKcWL7Xouig
bqemGvN8I+82SukCazFTjBx3jiEs24EtGgm6qOuaWTMPVOhPCUiLCuTFeuzHUg5zBVlieCA4l2ua
NCPj22rbAp4p/Q+ZkYZlK/BpXRJ1zJm85Nc9jVGZfHZy4mRfS8G9WXPwReGOCxAA2UuC+HpgK5J6
zMMLKvlqa5VLEMKK1nEkvMGdDXHqrj1Wc8ZvpoFBySeiBXGSjoRuKa6c9cgGiSTO9l5Fww0Ip4Qm
ZAkKF9ZW6koCaDCrA6ArY9QuqlP0vaIDlcrA0ucqijVOvl2PYhkPIydaLjkPhCJzJP9Kl7AgKf+h
S+r1t7cpkZNh04qXr5oT9SYfADgh1NIiIgATuxfyOhgvclXPVPF6xfbnxQO56avouBWVH9LZooxP
yUlFdEzCaOV7MDpXvHSJbWrcUCgTSXR1KEPu9SL3yJ0YypNs/PVPlA/EK1oxWoBnxQWttVbk4gXg
mqGFyoHcFHUL6yjZf5MIlwgONF3Eci0kPzqS8N8GNXUiKHCbCuN9Q9HJr9xVEyWAFXApYYQRGim8
ohXrJSE8yO+LpS7vAVsWNKhRnsymlkUAllqjFnOvzpNQDhCTKQArkigMjlActR40B+Y71EuRia3u
agNWwfwJvS8hs7A08OuRV6W8gYTw0E/iZcwc0XxYSQWbT1nFyFdZgTXpXSzQEnwJSV7vJfG6xwGD
zxTpmvgupxhmjRYHb0ThfCtEfQHGdcEYtkBuJMia/AtcC04n4vCX4BRZtAkNlwrmxqI66GA1ynXD
uyEZFVT0lemeKyxbCPYnXc5x0gWSRwa769WNaSRRpim5T3WEsRFhmASWgiUnuq+parBg7FNpROIQ
Vz0NGUW1J3RwLiP90KxEep3IkyJN+qGiNkp4EyiXmvSXQviO/GdFxqz3Aq22U7VMrvV17pTImMTZ
diq3rDtOxpoTkBCeY2Xur2gQEB8CuirDpwDFqPozMHNSfoeDTLxeWe5SsbbmT+sduvoAqFU6FAR4
aassLYKjUZ/eolqiLuOmVidPI+oR6UyZNAKwJkNtegoCdrOyxozFrWah0KSiRgP0V9ymCFWJMFYD
JStuJlmfs4xExMRpoLHMJUaRi3wWus4hZkEPq+TCyvAHFyrOd5kKuPKUX6caHoW4zqM6FW/dsU9g
fmcKIn26cSkn4gduS2tFTSeWt7arXsqKiFwhousBhNWBiEtk/UsmQMoEcOAG8xXNokbcG2PprpdI
3uqCifxNoOB7swVAa6dNJ0GJ4IzEFLVGCnmxoL8HbLXYISMuKNzfeLoSSEQuJmL9NcEXrGh+5RvO
R+IR2aZkiXI5rCVMfAZnFIWwCYD/mZ8wb2vJpQqTztGxJpjUfWQr4j5c8XtyIUsxaRzGOiYPLR7x
TiSTjjjRAjJvKG276u00MK7bG3zN0xIOypDPd1mNsrvrS8Tq0jQCPLvSfdbbURqVrAYJq35XXJOm
aDtwjEszXGpVTqyyh+3WDFi1KKGAfa7nnjOWAmO4ihbVUq3qG671FKOFcBXZ5Ws9pSSpE2FlM4it
uqZKhj2KsKGUDiXrYbUqG61ch0JGbqXlCnGoCHALAZWudkIKAcMow225SOGXVQcgC+Ibobkl6AWa
5UbdhKhGkFJjWr9t68Vwse9WuCydZfFAoT1PanNA29/V5i01OqGrnQElYl9KVK8tkn+mT2ot4QfF
qqM2xqs2UO3jqdjEkKf2ElwvywIrWlNuIieh9E9SWpsizGhUW2i9wLEXn+rkBe2d7QpzrmuOMi7q
9kSyWXlr1EsXHtdaGrEU1sBkkKohi4ykAOEKELFQihCfqbo9/6CVYc1Kv1CwtHToiHUJmsUbSQsJ
FkSY9ONodQ6h45pLrphyGR9opxS/74EThruo1swufcNxJwJzNJfFhLuqKV6pNtMYoRiKu6UbgPJw
YJiu53iUQc7hFzuoe1QlpHTByos2TRFEVyn2aKUP3E0c7isMfd0UToik22ePmi67bwU8oz0vYr9W
QkObIpoddmZqtClxlQTQSkGlFV/uTW3Y73K3g/NH3+kUiq4l5xV1L4itvMJIRn2uFDEZZfGwkKDL
VUFghL1gqptyLNp5eFAiirxklG6hadPlomHrgtmEnWf9clMB+5+sW+hiqJCJWukSVFn0NDUqMdTe
SQs9ue9S0DX2IdLtwXKhOGlhrx46B0ll36KK3PebxO7m+inUq3KYtjAYl/SWVFvLtnZFFa5/3yLC
aLpbHcILcrLWshjOrgooDh2WwansrahGaTdtgsLT1VADiooOXkYm/mqOht64KOaizB4KltE/lkJb
9yGze2/Yo7W70NdM8tmmHA906rIc6/6DWtVNeQsrLsgPwcD3A0VlgOgu2XeIP1k7RBDMAzW/qH81
Naytfa4Hs3qoSnVcrnQEQrZpmegg6kvdIS4IOX6Bm5heOfsdDOl+q44T+C+jjcbLxhrskkoN+Z12
XSxFMULwqhJ7j86JhxCMvozllRtni9rszdbrutLvXYy54r2ZjQrubnGp9DeKk07ZvAGbC6Lfj2kB
TopvFcGYGhhwqYXh0K1VkIvb9EszzkCd3KQdcMsCWGZOmzLG6SfxY7zUwW9HnA/2VmUbGJDRTdW6
DoAZ66WvROngeJeIBsWd7RuDpk7LdqBnNd5lpZ03j6VVgGrxhsgar2CR9uUeIV+9wCItU48xchQo
O8N2uatC16kuaiqe5o2XtaVyZZVIIn5xOZSrL5Vq2wk1UAV+96d8Ae+U7qJ+GszBb4GZV1SGUQr4
bGcjPScEyN9DQ6F95Vur+tIJ3cwSEZB6i4s76qg12kvsj71jlJ+shfBKUNwmqm2raY4sHDpaGCrX
IGN0+xUgGWbGb0xvLg38KVJ6UUj904SK59wyj6FQO519+ppC+UAeywogFs7VFfy9BsoyxJcshBjq
xvDepdJOciBDpDIUlMCDFNXUpbWS1GWXaOoJgYn0RsKJ5Ycksn/J6TdwOctP0bTF4ZnwVKKrs/Yy
ktwYXXYY+yCYtxKkvF44suQpW6QBIkCnsxmpJRarA5Je3fQlpWzw/0ifYBSjL4v1LhjqRnXvJnMp
FHeXdhrNizh2RIq0aCD9nlpcokpgxKdA9N85mwiOJq3mdGvhXpRvu8oNis9xl9rB1xHrcgiS6qDm
r7usM9FkaAW3UT7tvNadTn8l0fXxPMZUmK1M7XSaQW324HCTzbuS6mLvovinhJOxRZZW1CdSqZET
n6KSkIfUwXBgmhwX11afVO5hnjqgmYGqYwV3V2t9mMHzpRuNG05vkU60+OZqY0tIAfv2zjaKYPnQ
E3joQDsAUg4bmGHUC3ZGl8IMedQzPdGUQ9lmMUJh907Lxzv1EaiP5g1XUdNz/ClwKeeo9BDDjuMQ
N8VNXQ2oU0+5alW7vqmb2gc0pStQ2fDJvK0mrwb8NI9hQghguekeDaRmb3VjlB28bgaehB6A4wFc
j/Q3qarU6m0Lw2o7WPVEyyjLPqaQVx8Q706Ppe72X7h8umrrLCoNWM8K4O7MEYNmTtRdUURE8b4Z
qvFpiKnBHcnryvuIKuZtngzGpZsMw64fPTZiR33Z/Fphq1tsWxwTm0M0ZNOXxgRS5ruLPsabse2r
z3VYoc8ygwHawup23jSQla+QxDSvEcAwaPyOSTTvdSuvb21rSj4DF6/vON0y3nJiRmjp5ca7qGqU
oxNwzsMYnYejnmkjXGySbPUTsGhOtawqu/fE8uFly8vPGj8oe8PZhmA9L3Sq319hXkyX6HJGoD4a
DygCLQgmL61a/TMtiNS60UnzCsS/x0TbRDS0a79pYirkmj3Yh9Ah0vNj2lr2hWUtcQrJxQ0TwGB6
+3kpchBIoW4bCGfRvwNHkSHgMesQsfRErW+wTqBbXDiZnm4TEiT6dnV54eSxsU00Y7xOglD74Kql
8wnVofhLHKX9JchH426cNFaZZwd7r9JV8EuZeamPbepuOur2k6+rQXOJTEX5kbuNm2GAtPRR0cxi
H4XsO1K9dz3I+w8B+RA2yWPyqlC9fN/pnXewLHXaG6juf9JzPXoIYsveWF4a70dlCe6jBOyOM+oZ
ndhenzbIodS3hWlwpMZKNGxB2OX1wcid+OtUKtqb1m2jaZcOavMF7OvkbEE2UgA0I2Wo/CoNOVkC
BA03dQMPEu8lFIEzJa1u3W5q2p3a63m+HbzCAGiqxsMBmvj4mHjkYtsibNWNbgYDwJDJvErQ6L2x
uOOvlrAHNxjN1hutqLN9nwQ4mqPUf4HyWQgmshvH4ALsZh/uOJfKN24/h9fofrburiKCez2G8fhV
r7qQ7G1w6cgbSdU2Wx7EeGMIO85X6oQtEZ3oxFU3FeK4NwwLaTUMln09dPmXTEFt+G3iDlhR8y/2
rugP/BNzZz4WiloER1UZ7P6dNwNmsm7ccXJgFJJ+L5791nJ5Q1OKr/2AOcYBAXUAvQDWaaBCclL6
SO+p15SBZuyWmVIwPMsun+7gQ6XdjT5CIbkAnlNpF9TRUu3zPONDkGxcb3SthxCeRdL7jsZu42zR
KRl32wlf5/xOVfUctSQQo0j259t0VmxvMaAAYqGX3MUYAoAk6shoiAcvEc7hfs+aedzmRdA7N5Oa
qHSiS1VVr8c5pLVbDPBYD/ocL69KpEccX02t9lWceHDcsTHQI68BoAgkzU9UGuzHGTpdiZcEvaIt
XicdhJk+rNULlkFmvEr6zFpetDN8jhNG9AiVDoPyggNIBS/mMykDREhmzQLJdTROlMU1Qey44Vab
mv/6Mv2f8Kl8JdUD2n/9N3/+UlbUhcKoO/vjvw5P5e1j/tT+t/hX//6t5//mX2/LnP9++Ss38Zem
bIEvnP/Ws89l9PXbbR+7x2d/2BXC2P51/9TM90+4InSn78BziN/83/7wj6fTp7ydq6e///yCF3Mn
Pi2My+LP9UcXX//+EwcTojkPwY7/+n6Q9TfEdPz959s+//zHzSNmy3/Mf9w8FWXz8094emy7v/+0
rL+wPeW+cXRhBoH1z59/gCCUP9EMZEdU2jaa4zgGr5MP66K//9Ttv3QXw0Rg4biVOgjY/flHW8Jh
kD8yuF+gRfI9YWXYf377ps9e639e8x9Fn78q46Jr//5TyBX9RzrCgb1iWxr6GAi+gzvHR4yff+dH
qun54sHwNclBaYr0ZgtzIPqQGOnnvI+ag0eba5/V199N1/olvh9Ue66RIUd1bN2EPiNkh9yzUfmL
2IZWam21iqO+g/7kR0Z2maCfDLIphhBR5qAojUOSZ69CHH5AgeXxFe2jd0kBmhueyrJRi8Tcn77Y
b636u+qpeNM1T0/dzWP1/8GKNSHs/M9rdYNZxdP3y1P8ulyYim3/BecALrogMX1blHQxvb9Mk780
YQAS2AtVoHVVKprzFz8xHF4IbXmo1Ci/rMsSG6m/+GWPHyJrhhiAq/3Ouny+QhBqdF0oR6wO1jmr
3BAKOt+tS1jKRqJo03LVUu0xFmAO5tx/QkW61N5FuHR+/m5SfrIinyvW2EjBmZyoJh0IoKIIMolt
8t1w5gwyY/FS93LZ3915m8Nt43vbXw9xphz24xjiO3w3RqBHGoyXzL1MAxLj8uDkvV8sEQpDwO9E
im3kW889es4bDSqGikMa/cFN0ALtSxdsAmm+I7NW9S98rxce/ZxfWM+qNcA/dy9z/1O0edv5t7pf
vCAIpD3XvPvh2U+CSN89+0ztQ85vu3v94ebtq2T7atl8xAbe//Ukv/QwZ0o43jzAN7d4j6n/4dPb
0L8O/Bc8Os4ULX98FPGo3z1KPFmg+uAyXDr+Xejfv7++ffP6pcc4M237cZDzi562/IyMjnt55fna
9m205UHy7UuvRXzKfw5/3DXgr3A3qWwyjd3snR3DFdHflHtOdygdXIqTqXYpZCjOC0zJs618GsVG
ehR5RU3o1J9tZZSy9Smje3Ew8Br8OM1x9zDi1wENq37JSoij6dkD6Tp3GbJx6GFReQCQ+/zdpLOZ
LCng+2Pdau1+UUfbRxSl2ea6XiAc47yk7ypu6B8GFLNoQ6qjO2Kd72klgXOh6wzIdenrjWnv6IbY
GEKlzpaaxbwdht4SDWsPw+fauYI5WB1bDcR+6oX1ngh4fKwqtak2nab10DEKd5vFMRlaT9qK7l2Q
3Cs2Jh8tYNwbJwht4t24PIYNWT80im4Xt4NzQSCRX8HFq3cmRzS93RqnINxRb3ER1RAuyDNE03Nr
/+vd9sPT81JNhD3RYlZ1F02z59NddjkVITRC9kaFc7cHS3VfluPwu6MIYRk4wRZJJ4HP+fqZaQYH
mBHW+9nO9Q1q+MO+UfrmhVHOVylAW5VnQQjORAXNPr8BlkZJdWvOzX3Xec1D5RbKZQZD5g1qBNrx
19P2k6GwlkVv0IRVDcbnbNvpaQA4Ng3M/Rw6xTZl5Hdz3vUwXsz+/veH4iq3oe5akLids3utzGe3
jEGs7xcttHZ1A9WAole0j8hmXjjjf1gMnsFbsggbeF108M62QqIXSxXEkb2nimHRyK/GbZcpL6lb
P1cMtE3iaCpKRBhiKQCCFz//7vQNWhg23ej11FA0/Z+i0oBFNZkZ/5MFHmfYAhz6jdcipbr99UQ+
j5NZ5pAzUWoE2AcJmj0k3ul346po2tadOQSHkETe9G1SyQ/oCYzpvlDj+H1nOc3HmJiK8hNaxi/F
DufnGiJQQgKAWrBpcMadn2s5VY1qMNvsqKUqFNslLDXrOLVYSmycJlXv9cELtReu0vOZJtMEVKiR
b6L860DGf/7Ebj41OXb09oFKQXzkwA0/VDYg0rZxjKvFXcoduVX3wtb4YVCLPUGehOgA2a3unS+i
sgZEFhXVEVsV4HJBNzjRXoX64e6UENfhjRGEykehZxL+5vI1GdnDd0vTTKTLf9DCtPIAv0HLxTeS
bggNeau8qSHjviBtcL71T6OAyLO5dnnS8+fTbC2c2frlse7a/EoDmY70lNXt03ZSXnigH4dyWKcO
T6XS38D//fn7690ymFK9m46jamaIaBrRFVrslEP6Mbv99eY43/q8LI4YWrqo4tq2e771l17pysiy
56MaBM2tFWTNgZbZ9ELk9bNRPK512jQm6Ajj7IEU11NRl27no4YF5b4b4+ao1MXn334UZCxQURSa
9Yj5np3N49KPAWTO8djF/cAVCnvOHyyt+/rrYX5c54xBmoHyODUdBAifv5zSnabapNl0BDWq37WT
m+wU+P77Wo2T+2p2lw15z/zl14OKD/0+3OM1WUhSooDPjcq9I06Z784wpK+rkHb8dLQLM3xto9K2
0wxIsUme1+BIx3TbVZ2ONntgX3QG/lW/Hv4nC5KiFWEZJ7i4/c6GTw0OtkgfxmNrxRhjVrFCGwup
cD+r7eHdr8f6yVqhqckgPCjVDU38/LtHJanJs2LQxmNYxJQiISXrGy9UY+OFQ/Jnz0QJhyFQEUaC
8+yZAmBiCd6n83GazeKRGXXaI6XTWDsANjTKi18/1XnugTQyl55n45ApUmKW0PPHauO+ix0jU45D
OBoo1WZ27b5SlbB8KEJFucWTHk5tgpzkW1axC9+wNNwdEIVRtOgyL3nhNDvTBuFWJNLmguDJPcpV
1I+ef59wshMzGVX1GDIPg6/H0+AdFIf2wF7wd5ot7iVWu4txJUHuwSLt36eRPVQbM9Er55AGU1dA
zHWUCfOiJcm2UdIpD1oYz6/0qTCS7W/PH5kBGvvca1yorna27SbbSfrcWOZjQoH1axHgJrOJiyXf
6JYV3ox6CIIvd9sbTdHra7CvIHZjCMSdiX/er7/KDwfAKUchnvFsXiQqvM9nzun6yjLzej4Ceg8w
i8WKVRuHmDZE3nwIqIFdF0zDC+vnZ4O6qoGAPwcclUP9+aAtktbOWLNaadyTYJBIFD41t/7o8Zi7
EuoHdmYAMH93k/Cs3w97tkqWHiczvVDmI07c3UNbJ+4EtaItA3/AeHX53XtPjAbcR5RcWZHW2TVR
jSlABtuaj8UQDxfAGhHZwYva2eiRrr60AX7Y/2IwomukfglWCIKezyiKhtFCd3Q+LrQM/HqBMHXQ
Qey/MmJ3NHE5LI7ZPOwrlJveq+FY3QHE3YWFkWI42hjAMYf4RiPXyDZKBt38+OtF9kPYyLcj2ND4
hpxNFLeefzsldkA50+c4AgbEiRoAzNusByHrK13XXBkQIe9/PeDPFhghlIpqE4kAasTPB8RnM3bV
MVePYGSyTZoX3k1ttOW7ykSepW8M81Di7XT1/zAo4s7IaRMZAJh4PqgK8lWxIn051qju2z5V4WZn
DXr9Jvdm5RUEivmfpCqBjfx62J+8emoN1E14+9QP3bNVPdU6iVAXAwYZvcpEUdhrlV0WDO5XUFPN
+18P9pOJJQMmB6CKAoL4XBZfmbwgSx1nPkY0xllEHYJQVmz3t2PUFju+R4+tQt/+blxnI0xvGiaF
ekx08Fx/PrP2YJQwCezlqFJVq/xGM+saLkDihC+chj9c16eB0BpTITK5nnl2MLlRZBgZ1d5jjs/n
liQoPdLC7l94Yz8bxeae4qEINWgrPn8cYfQ7aV2pHbulKYetFYyFuuWWzfMXBjovd4p7ERdf/kdr
hxDvPHcqoCgpQapoR93onX5naIXabsc68ojrAsg5oAjH+B28zdlFq6SLYcU1OmbpStQ40aYbM5Xu
YwUB7hiDu3vJ+OZn80BuQKEMu2Gm4ezQCrygqOK80o742VXetkzoc+5tVFZfKgn8bIt8P9DZJUd+
CUTEYCALnbjQX9DawpN8qrN7rakp6v96j4iv/Sy85RymPASiCll/7nbx2N/HfHXXl2NacPgoirPB
yUJ5byedftFOU/4mt1rnLm70ZuvlhhG/MLR4kPOheRoVIINnsD/PjqAZcNqcOZwFc+4V9MOXTt00
tTfdcy2g+JN1nnodKsF8iYZTtZmHDF2VXz/8T96paVF0QddFBPfG2VQ7etnXnt2qRztPMoClatuO
l3EP++OF3t1PBnJ0IlAKSmSVnH7PZ7nAqDwt0s45qqFlbrOsmrbt3OW/f3ORq1CF44ClF2SdHa5g
D0ZAAAhcAZGw6cXk44ToxxjnXziIohQnv8D88OsZ/MlipddKNZzL/GQW9vzBdFSHqzrKnGOpjA76
xU67Q2BYvey6NnghE9LsnwzGFenp4nglSFHPTtZAwW9EXRL7mKtd+lX3SuV9OnEp7zskbF4ramja
t5raGMXBtaouOWAO1jTYGevWlw7Yk7rX085OWEnFYO1Qvk4f0ICqyy2qeWQdcaLPmA1kTeTuBlA6
D0URNz3c9UCPt+FgJhnN0yV4gyJA9h4TsPxWjaa2/mAsaWMcvVSb7nJQK9XGbSmUbAdKI0Bewyqo
9koG6xg8kGKOV1GKtvxmASc1bmAKCXyom2tfG6Tz/8k6pS6vI91S2k026ulDjaqNwovsHGcXg5O8
R+jfdLARVdQFKZDWGXal3plfBg/aHMa+QZcjgqwxJWDOvQ89RtTAw80pRTUPGQV3P7FCxo0yJBPi
rqkR3NHIGMr7BFGGYOsYg7f4uF+U1t5IEBr1TdIizc9rVw92S2FOn7QOlOxdEvfNDXA0FEHtyGo+
JRUB4yZztP/L2XntyG107fqGNgGSxXjKjpxRGgVL8gmhYDPnzKv/n5KBjWkO0cR88IlhwaquYoUV
3qD8aINSdfw5j8f52Ljm/Be6jf3nqiuQqRfton0WcaL8g3qD8SsiDYI/mynLE1rwlY50XYJ/4hLo
7nwMUnId4uzJFE+ZZjXhcUC77alBSmP2XCO0PgaVmahAnMLgV1SgjuYNAIDedSpqSFfmNHwp+94M
3ls9ItgoioDDOmVlk7/rCw0dFJyPQDU1YlSa0whg6O8R3xFxwUgp+zKNpoZGYT32v4H8z+EVG1gs
YnOtjTRgTKr5ywm1kfnUVVE8Rjlc/YO9TDWE5jKlnG8ZvR57Qc8POrd56NRn0qUke4LHUvZ4Rtca
2ukI//XgdYUa+EqezAOILnXU6ejDfjkgz6tf0wZA8WVinweHEroOKNR6VFEWGFLxqzRDE6UsTRvt
A0jVIX9wlCr7MUE//kUohSOKneIcgCMARBhTrxtxbpwp+BkCM/tpCFShzmUDteaAl5tSnMrZUb4p
oWq1x7TNmidUWDJeU8CtVyByLcJSajdiqaKIsWWHTLSHxmzKjRP8Dv3f/zdgCjO1SS14RmBZnGH2
NS7+p1jL7yQqG9E5GQPofHoByPmui7rkKY6WdZpB76jr/s7TsPggkDgdjm6dI83QlHbT7ySAG08k
TwNu85jdy1La6vJORIXAYtAirDaKBtywmtVoSk5T9K3BpQ39HLMpro0iQsLJoQt282/5Dq7eSRjt
BGBkIxbVKP32jjXLpppRdjSuub7U9rmdFx1ZuzpPPzT44DwuY1F9DFEH+Be89ph7AJ1RMRsyqzze
v+s3HjEJeHEN6X7kkLDc/g5ksINiVCv92lmm9a6hEHhEYzXaGWUjaKeRRGdM4rUo964q6NPcd6IU
uX7VW2UAME+MwOvvqH2+4AKfFtmhF5n9M7JnwFP3J7i1tyyKvqAnKJQirn07QaNHUII9p1/nLKmB
0qBzB2lKXT6alWNfptb6fn+8l1PFzI5+DNE1uCSxbmkhtlYoWjSa1yXIwaLiWazG8EI0S3kTG0bM
Vdyay3RGQDbcy/dfDk2NGwCLQ9qJl7qz2lMqIW6MGHHiV2mLEfuAjkDuQRMM9GNe2kWP9hlPiodP
nLuXea7b9AT41OCIUky62qRm6yPczZEFHzjJfSu2kGAcLAeVsiIuQNyKkDD7hMiLpXmNErfiOjtQ
3h6nbhGTZ6hFke7cJy9jCgImnQCY+iod2XXhI8XMU0xZjCVjg2M7ZO3GfZxbzXwYmtj5cf97v9xf
jMXnprrAHrPXW7sKzbpA5DH1C1ThTpGI0xP94f4t3nju2XSGaGduGx9ZdhVlpZHq9Yv22wi5Ngen
61xjfD6wL0IxcgzG/lRBhLqIZNYucZvudcA2FtS2HBXxY+bIVFfnV0ieJomee+Wtyt4RuiA2PVvL
KUQAbmd+Ly8kif8jgaB/QqlGwrGe5y6oyFh2Z7buFd4/7i1Gnz50ybzX4974avzVuPKaEuRkrZuY
WrCQJgB0v7pqovBoBsoneDvDKR5RQYsWLdqpH6w0smV9WDpTcQRZKOCKtpz2s5QsmaAKT+Rr1IcR
GqHm5XDpUckQ9SMSFuIJCPNo+ei4t/lh1IIguCSRFr1vx8b+EKOiITyQxrTjkqBRPgez3YZHrUXs
7G2iGwUSVyJe+ktbmd1TonZD8M4uZuN7F8zulyUk+Dvf3/Rb+8GlywVjGbyHtT5gvdmm7hKkzhVv
7MY9RKUBOt0hcf5QL8icnV49mkN2YFp4OZMACXG7dvGsE7qbXXCdVGD/wEOCOjqBlUMfHImmKd15
rDYm58AnZJ+buuW49mo4pXWQg1PS4FrVvYOyXFHkyonidPPZyBC6fHW6Kg2R2RUadSX6J6uNAYy5
UexIC65d3hK+h4P1vYd19eH+Em6cKvBNKDcDPGInrsv9eJZpINsQWSwtJSLYS0XSf1EnLvSdgV7G
VUyHBwiuFv1Wys633yq1DWnlWAXXxY7t5Ug6gox34LSHpu1zNBYCazxVzhS9iecl3ys+bH05vrvs
qHHIKH/cDp7xR5I+JSH6XfyZCkOnf0sTUXxBKMSoPt9f0q3BQECAdAIGAQ509eHC1gnReB+Uq9J0
SNTViZug0ATqfdDceOe8bVxXjkmzhkqAxDuvr6tlWorUQEjvGqL4g8dHh+5KqI9ngN2QBPRh5w7e
eGNoXRuAThGFcl7cwabaIWaUa8rVAB3zXlfr5mgtVvamTWGaF2jI+w3eDzs752XlCKQaXXriCFAW
miF/1LMbshtgPRMkKNwpuaV6qI5FwSGtkcM49VYL1dbKsRfzRFyMPxQ9cC56287GqyvoNtcU8aBj
65Bx1gudFpOVm1avXCmQ5to1KgNAY0NojiNOtsOsHhfoK+3BCebm0/3ttHVCSQV426n26Ma6ZsdR
hNTa5so1qxfrMU8W5RBSLtiZ39YoxMJ0KcEgMtYqGm6VajEbp+TLpnNko5UWKOJY9MjZ7Ay0tWMB
j9ACMWiAvKj7WoNrpGYQMR2bqlUCPe3gxsNvI6S2ixjkHkx06zCCIQEQAYCT93UVoOAXkGSVcFww
K61xNETZniYbOusMue31h0N27Ymwgaxx8FdDOSYtdVxRgmufYrRw6J2kf1Kj3KiPad7nIIaNiukl
teu+/hIgnAWJQUBrO4azunCWkq3fLcyxD7ruSts2kxxN60s2UP+iqFuc7u/IjTWVFXvDAWjI07Ee
z8wo3sPmca6ZZsJKC7TkOEOypcjZtq9/BN0/Nw1wNv6RyPznZx/wAPavWY1iMCrf7zK9iB56a0gu
9ye0laQQqZN1S3wOWMDVy24pA5LeJsLEbbZ0i5fDt8sPvY6+6WnG91M5Q5iKax8dJWPwc8yAyhMk
eaTDkVmbs51fs7W85P9UWAFZckRWRxF7LG1EzY6IMM2mR6dNulNYa+E/yAAVx52Jyz15W20gnKGY
yxFxgdqs43dFuPhuIFh2dRR0VKHd2WdcEyQd282rx6wLikMW9kAJ2wE1YhAzXxuxhBcbI86dgu9G
fEBgxSfWwGHZSDvcfumMClbeTDIQaWHGHVIH2V7E04aHkILpIVbC7BQ3qI5REFPqnWXYWnH6PJJe
xMHlbbsdOwZpZvc5Y9NcapI3ozUBB3P41rZvKRM6zPdXfXs4l+cEzCS1nlUjIhZx1RfCJGxV3MqP
rEk4R/KE8cOI+FG4M9jK+fZPgkEfglAShSPosZIm9fwIJaPRGoljBNc2GXPj4FJzqR/SsA++4nU5
oAyqjqkOZ7KhyBxliROcYuFUqm/NVv8tqnCp99ANtkLE6mPIsk2o5fkFWxD7YabXg7YwHijB6f4K
bTwSMosgguI0OkSNt795RB1sdAa25WKDT9cm5A2IFwVyI92MCrrq7izS1nho/RJmAzeBFLlaoyKI
w0ldsBBxk6b5p3JF/F1FeOY7ED3cSYtkMPWdLfdyu4MxAw5OQuFyjf75as+CGpujZUZa7lyp2VJu
gkoUf8YUulaPwumgbJNZV8UJCJDxaWlbV9+ZsHwSbs89aJP/AJY8xgxxu8ARQN2+Cx37ivakc1Gi
rPD7DgGE+5/x5UZnFODbtJLJ26mx3Y7SZuBR07JllDTKztoyGEdMtqMzCMVp59LcnJDsjRMp6WSe
8s+frWc0l30ErNi+4l6MCD1w/mulD/3OE785IVv942hFHuGsLimQqerSzpZ9jWzJhIdTemgGVfi2
0rw+cGHtiMiIOTWoA9bqTsKjw4ynaqS7wQN0cAoY/JUbTQfUF7X/ZVaUeB26leTR69ivQEQNeINq
X5do+qoZwQhuemwvTlqNO5f8y3MG803CpQn8qBtJ3tzzrxSbQA0Xa7KBdJV4S6MNfVYRSD9MbqHD
3RJ7BYKN8WCsQR8FC8g+t1epQ4COCQ7jlCMKiMgPpRqkeFcvLfY1LQRzC+er+xt+azxgIHIZdYe8
evXRihTZHgBczpVOn/qhp8v9RCpVt2/wzDF/qQE6MTvJ0caOhMcMxBDQnnw69dsVxeCvSXulcq6R
0s9eXI54zbL2qOXN1c6VtTUUJXoSMaI/ILmrZ8vuSgyhQUtel2JxHiK8JY90vaZjYRTDzlAbp5my
IYwMGQyQ+K1Oc+rWwup4e65ioEzbNW2KoqYy7uz7ra/1fBQ54Wd3htASwLwznkS4CoLAdPWZNuc8
fJ6duLtOaBKfXr87LFrZlqQUk/6sdv9IIDPTwOZboZbrGUXpPs3WNEuf3OJsGAm2LvcH3PxiNJFc
iNXkQH84xs8mqDiDTZGvdK72gOUchpX92QKKR2Nv2iN/vEzS6ZhxzqgOWDzca7BmbyYtcUHBWjZI
IXcVjbHUYEeiUIP9zCjUa+XQcK8pdx3NpNF/35/pyg9RRjmMDz3JsknmJAXl9ltisZdGwmJt0Y03
KqzYw/QfF4Nw45jGjp0dct1qyw9znTbjxUHtvCYQEu2n3EKnuKJjQIN9RBrqeP9nbbzysHTJLGTs
RXS8+uIFcvh9MwmbUpCJJghdOox1m8D+0WMzhcwhraLWc8TQ/6vVJl3v+6PLOa8eeTD68l6g6kXL
Y3X75eCjrdolirIapUXbjLYAHF/Fvz/K1iYjTpPwNBllruuUUWgbU6wsbLK0nt/hZ5KckgHQFr6O
v+6PtJGmQfgXyANIghHPiFh9ZIHIPDUX5wrKY3g/FrRID8iTORamrJn13SjaBDksNxx9VSX/dTXk
fACc73WRNtYVMrRExwGUo2q6+hm9iAWslNm9FhgmvuvTavCGuXg1Pt9istQqCf/4dCB8bifbIMmn
j43mXoMiiYM/BYvxEM1Ol+3cEnIbrLYJwgY0IRzaDLz/q3s9ykMJJQlpF6GxGRyzVhH1scma9K8s
Cyx0QZKsfovmrrpXT9+4f2kw02chEwJ566wGnhvABii1sT8zPLo6VvthsqPwrYEf8AE3GmsnRtzc
P+jjwGEUrKq1zjFRjiVGTDUKF4YYvqeYW7212ghRKEE5PxqD6WTGxKgQU91Lm+L6MOLA9/pHB3Q9
TUEif8Kg9SMwGQhhtzFtrL4x0+9TUrbuxUJ5y/WqQhjixH9Y0p2HZ+OIEoJTrkWYgLtg/YXJ/UeR
uzx0Tmf3WA9GGKaVbnVOmrncGWrjxgM5CsyO1xsldVWenWdPjqqOU2HOJBZWH6nGQSEw/t4vWetP
wDgKxOZC7QOQE8f2SvC60/X+DbE10eejyz9/Nrow577oUUm+RsA4vmSxa/zT8jQgnZHjnLhzbrau
ATJGsCmgcanBrw6oTvMRuTjFuSr6WL6LjXR8A1hf3wmZt6ZEDkVpT/JIuPZup6SmSFFW/cz1OpvN
yRBxeEBY1kC4sgr+hwnRTCMD5nJDVUW/HcqIwmVRM6KuoE9qPw0wBXMKUf4Po0hdDDRd6OT+h/t7
9o26LhlVo0ita5Tl0WVJ8xLBwLra2YcbvBvJtpHlehDvdKZXTy815alarNy6lnVWwbrT2o+zUFyP
A46JsJFahwpttkulT/GxrQIVPytVOmeO9BGNXjmqyqh5tl03iKGFCJ0uibnzZVf7xyJQkVxKulG4
LqO0uEoWXMBoodIuDWVFS3xWzHJ80FxkoO4fiT/Fq2fX+59h4DULQPg8nsYaUNQv0QiNNG/8UDHU
L5hhBu+rRrUvSqO1hyo1lEMFzO8AgbQ7g7VysbOc6s+mkqc7sNjVTv7vhxCL0KclUyG4v91eMTAy
vcPSHSm0ongH/6T4GrhzTfwTDjs3/dbSEvby3VWT86GuDk1SxcukJVbt94sVnYaCMHBMMRS6v7Sr
h9MCRIq8C6ANQFIwW9YfsKxEoOiunfqqXZB3ZZxiZjO6Q4vRw1KrsvHdfgh1dMV3dveL+TEyqRHo
WODFtFRXV09W8JondZb4ceSGH0XXJ55ptP3OBv0TYtxsHYaRNxtvhk58t26borTQ6nbUJn5RzWI6
4R1SVTj9hPnsIa5rmCc1D2a/asoFE2QncX8JY8oCj+BbTR6DKFbeVEmXpp7agKD1JkvgZjkjTncG
AhV9bpsKH3oFReBXovf/fBgaEwCVScZhF8gP9+yKCdymKxwtTfzWshGQyRbMHOfaevXJkstjUDTX
BU+dYa02dJ6FcS1dc/xwqB3liDLCEHsmXrrVuyHNx+CLHnULzpCj3orzoA5xd3ByE6vJ2gAhjpK1
myS6f39Pvjhk/Ca0hTCjB74i//V26kY/4IeCNpVv1Mb0mFhF7ONbDJQ2y92dTt7mUDxLiBxKWVh3
dcNig10guLGkvqCQfF3aSPemMrWv8ZJ9ef2kiE1h5KGRIlt5t5MK87JKhrBLOGi55XWiQU4wmISH
hqeyc7LWeJw/ewfIGgpyYB/R/VodrYFaQwj2J/XnYtZ/l0ZRdacxF+4XZUK5FZ5Clv9ds/B/J4ma
Jg84GsSOJyWOv9cRFrhIHvaGoGKeotNrVoMppU5N5WRnOIceJt0pfsIANzRvaCfxV+kAHMfQC2ev
wxiKeW82W5+IyN6BbiGz8nWZV6+rOtSTMfFRC88OWEElXq029WHIXxs8/LduVPQo1v/hI6zWDWxs
VMC5SnwjBq+79HP8phRNeL6/E7YuPniEsKBIVEiPVnuubqPOzWw78a3EdY5J1ISoGc/WzsW+NYrD
K0X4gOQJ0Lbb/QbQfkH3tY99M5/NI0gxcaZN8creplwxiQ7k/wRvTzlodVRjfO6jEvCpT/8l/DA5
1NNAGOQ7l/jGXBgF/R0SZjBL+mrFUHwcC9GHjKLOzSkfghQH2VHs3IUbG02WiAHx8siBP1yN0iio
XSd1yl2A2YZ9siV3Fccyxyk8olcn2dkGcjOtHiaGkzVpbl2DBubtB5IWWxaJVOLrYzFf+8EpcqzE
8hmOhbt8nbSIcp6aiB9qluzBsuRfvR6aC0+HkSLFCtf4cIyADEEbKvUjvFIvYmq5gqAwOx+RSC4+
RWkS6w+1gUX8/Y0v35LVsDDoCWZ0BBd49FebxQrMtCgaN/UH9N2khK7hNO9C6KmOb7lpGgL3q5un
FhGU/jTPixDnmW7nsvMrNj4zTSMYVHxlEA4v2sWlM5I3moB5oYPg4+cUNaZWFOVyxEvN/vUPDLBI
G2IlXRBInasoDj5qa0dmUfgl6FLd06DRfKydOvw9CZT5dy7+je96M5g8R89ihtQIaoSngty3+xSd
KCcJj1S4Va9NviiJ+q0MzHJnE8szsf6kBkoqEgxH4XJ9/vu4g2heGalvUmsZvBTPm89tQZ4OXSVW
kbNSwnzaY2PLHG49KBG4ZPbT7gGldjvNslUVMUAP83OnXp6okCLkEk8zbOQBxglC1+cBwgOmX5YG
IrUcDklYNycoqc3Pdi6snVxwa1eDCbcQuKQdBNjh9te0kW2lhFCJX7qNODYirBWvzLVFXCeYK2+1
aBr/woPR/Zcinv27Vs3f90/V1kfnxZJqhuwyornb8dm98dTqDoGFmbDg6tA/YNZXvenDKMGKVDfO
PaS3eWfWclbrb2CTNQBAp/nL3XA7qokccYFRWupD4FqeurIRGN4ozs/7c9vaXnAqyLWQtULURJ7l
Zxu60RfoXx2BDAL4yrmA03Lu3KT+1NhF8zGF03W8P97W3UBNVJaZOK8IxNyOZ3VEua2rsJbSu3dY
pvJkhj3NZdT2/5ehaHlJsLu0dZQL/GxqwFMnWl556luNbnpon/+sDG05zOAgdt61zU9F+V7iQuj3
rmPcRMpaY1/Ibd8nxRsVq7SHwDTL6/2l23jOBJVXuPk6Fx0mNrfzcdWm7e2RfAUG3jK8L4I2nLzJ
xQPsFFNPb+BOhEI/usFU2w9FVEb/3h9/jRGRoQiqAKTLVLNpTbmrm3YxWttuF0L5tMCs2BvQ2fZL
mCH2EaXq7onjoMwQ13q3ehRabGdfC+SlUtyVqkEqhM+UkL3Otcsvc5xYxhGGYNMeFiTdixMmFymC
Z5Wr7cFoNr4NP1qCduTnMdeI4gXUGyoCHCOE74OnNIvzR+ocO6doaxA+vSVB41wR6w4OHii2smRG
6DtwGy64OPZeF4twpzSycVYNFPTpUvO82uzo2w1gF+DKo3wIfaUs62MXL/oFQ/P5raMs38VMw3rn
e0v8zOoGkrgCaFfonMgQ93a80lFiZ5rr0EdR3vYxHQivxSSM94OVhr7pTsu/WYo5iIfPQP4uE32X
HbO6tp7u/4yNG8NAhIQmCqEEX3J1Y5R4VzqhmYR+iW/IacRWj26OEEiatfPx/lBbC4w5hIQsU+1+
ISaVAf0bicCVqzph2tBbXfCpbofib7tvlkOcKvpeU2V7QCThuHqlnNTqnQ1YLSMPwQuPWo8zQSne
hZpB9mW0w8OyKHu9+a1tSp4nJNdG0i5Wwy15qvYAUYAnq8goxMIMkc9dip17amsUavpgG3iy0RBd
BaEjdwPPuKtcW5F1B0NJ84uNqPbl/rfaeJQltPT/j7J6lEF6Zosx2cpVKEaFEv+o/8QBQHtsMRr8
iP8bAX/d7oX1m1OjjkdRTQKz1NUJtKxlwraXExFmkkXOEb0kYbIHNN246In3ZBOGN5nHcrWAOMJO
GW2Q0A9sQYsr1ZRT2izxOewH/SG3mugS4g13xJokfn9/Ubf245/EAf0Hgvc1ZrfHQqUaA84aNkkx
AoVheoE1qnluynRHdE93Hs4/vdjVFQNsScpNUCISMKlur5gqoMs+lkPkd3ldPgkLrStPH2cEzUOM
YT9pYzCUb51AtRo/5edex34ZTA/O/PxgwXmFk95DaT4WKpywH3gJifzaJbiHHK0uH4SnzmkYHLoE
Q9FDP0HS90KEhsKT5WJTeBSDIyjChh2snCLHp+VQMuOEYDZzgnOm5iUSnInSPNSBIzqvmaDsH/ME
ocgvcDdK+9xoUxnv3EEb+xpNTsAz9DwliGa1IghIVaSsduTnxqw8Ga3mnFOKpEicAiNrrSS7muO8
ByPbHBRWIHkydxHX5+1n6Ko2yBKM4/xRg9Wfjstw6JvI9J1Ot49DaXZXXAv3OmMbFzvRNCUnirAa
yIfVoHZr1YGitKHPjaG9q1KrI5S3+7+UwRXn+/t6cyiKJwDkCAMI4W/nBzvMGhz5Phdx7Jx7K8iQ
ScvDd049/P4fRpKyWWT4Gpff6vMhqp+beVURCZh13R+0ODMqvLfK/HsOBHY83R9t46YwCQbp/Mn9
wrt1O6+wqm3cR4oIkFzN1kyjDtRQpLzPpxqLlVjDF9IxIYW0Qd/sDL1uk8toEKUWckMeLtDJa02j
eQqjCt/MyG+7vn9jOEp6tmG4wTR0QutTixV7dTLzBU04A6L833AQ6zf1ku9qBG3cWTIoIktClRd9
11WU4phmMZqTCP027XtvSuzfudBbz7VSHAchlO+kZVtbCaURiuc8AGAGVx84K0dDD0rJ25L1v2M5
9fG1DbvoZ6co9Z4q4sZ7wwuAi92fsBuLsdvvO5UL/duyUq64DI0HobXNw5yqqn9/F21OiaxFwo+A
WqwzzTmvrd7MdOU6VWhgH82hwpMl7V1k5Yhiv98fbOuqQTkB0oLka1FiuJ1SNOKZWOojyotNlyqo
YxThpSlxrGwDbfYxZXGOYZ+SG75+WMSkaPeArDMh0t4OWyE8CB4NyygSG1E/oC5m+/nQRz/sUquj
g13VrnkwpXH2zhO39Qnptki7YgktXR/RukJu1UEszk/ihKOQG+6hhNOxM8rWqoL/IRqiRqGzM2+n
F1SL1FYnNWgKpbf80IJ2ckHm1zw7g+geJTYSuo+IzMv9Zd3YOuj80DeHngwfY/013ZEyWFSobFAz
0R6iqIxPqRhtrLacvdhr3auXFw7MNtmro9xHXVGu9LN8HhfWZXaTIfaHCHbfRc+DrsaDKAuWQz/q
jfJXMJq1dUYnIo+vWIsq9SEoWmQS9CVQGg/5PueTiq6Aili8KK8ptm1fMhyOrHNiBqa6E0ptrczz
Xyv//NmvbZQ5yZAmjv1SBP3RmIcI7GCne7z8r6SU/bcwLkkhKTmIjHUFNGsTNiDdbCpFy/AZ/8Xy
UBY0mfHJrd/DUzeObdf1O19e3nOryI0Koe3CJ+PtIVC5nV+BG0BdNoQMduEmT92ozZ6FcsWhl5Rd
x8qUo9Rs+s7nUY8DokNP9zfexq3Paeb6lVVRqLir4YcysroRqSbf0gtRHMMmo7vsmF2uX8JJz2Jv
Vu1+Lz/ceG5JnaB2WjKeRF7vds55Pqta0feR7yp6/Kj1ZXuG2pl6i5JpbCKKwRowv+8B8LQdAYCt
3UR1gSG5p8GqrGKlKaySVEch11eqwHqP+2VFaxDlIT1p7J0Pu7WyHC440AxH+2x1ldiz1U5LLrsm
iAWQ5NRCu+RWql+sihpnqNbLzknZWlWqq6QBEh1B4n27qgjJJgK8ZuJH4RB+xcmu8sewTk6Nqc32
Q9ziN+hxZbpnQn0l3xn8z3TW+xg0MqojJPzAs+TN+uycmr0W0P+uWdk+SvqjjsNofUTyWI0eRGtP
DWpGJeqn4xBGR9FhtXqih6nqXiOc4j1k+PFL2Cglskuh3hbvJ55ok2xUCx5sCiLpUxDE3VNdZcVX
xEQWRPsqp1rOjWOWxc6J2HhoqHJRm2OfoFizrkFNTVQbSU0qVVfJ9B4gsRZ6fdQ65/sHb2sY7AKo
qfGKchrk13y2XkkypbEyZJFfDMr8xulRKCkMtOXvj7Kx30l98IJjC0LKWKvwWYjc9NZo5T7ivsNy
FGHl5h5m15nhGRSQ/74/2sYOBAXB0yklWMDPySPxbE51nOkNppqFbw5uKryC58c6irxPtDNOgOOD
MUdwy5JBSS74Zeba6f7wfxrsqz0oYTpMly4vANbV6R5syWaUXaUArbHwHLT4kXiMo3+Kc2PsD1ZU
oVfGKek4hRpem8ewGIUP82bI3+a6mSxnVjHOjnMy979F4CzLwZj0JrvaOBv0hylHp9brXSdoL+US
Tk9j0avje0ONwvFTh+t6ejAKe2gOfY0rwEPNVuK9HPrs0Qj74gmoJKYh9+e88YGBEsuiLEw6iN6r
Q18j59TbvciRO0iyRpoa5tcgnLLGpy1r7MYOMrxbr7AUayFRkUzhNSZ8yYpuAD/ICseD5hz6pMu0
Q5+rDZJOJtxVqntqSi9vgWLkWSEKlIcoqVrHU4ZGw3aUSzDyxiWvXkkqlW83QRt3OgJmVNfXJblC
1fJlGubML7CMhGVZ9WdlmlvsbDNj52LfWnIHyzjYhIAeX0i5Y6UbRVnWZL6JGMS5z5ruV5BD3e31
pfj39V+XIpnU7MJqhmf69kCFsvVe4bnqq13pnOdUWMeOYvLBSovP90faOrq8iuhVyRYPvhO3I41B
2qdLm2c+JbG/szx2Tq41Ox6KSsuT4Y7DoUzM9DhqVfL9/sAb9yCwD4MRcSKUnJLbgYPODNXcZDXL
squkwKX9dgbg9frmNgEWAQeQGeA5ax3orDWyom1atkcYZ9clVapTNC32W6XXrB0IiHzo1kcEVAbF
ETqsRPOrlYxRSczxVWNC2J4/RPlYHBqLdDDuZ403T5GGumr55f4qbuxJl1iKjhZTBEa1SsuCjr6N
Ca3ej+emBanVBo+JNv7tlHa8M72tegXfywFLTFxDW2P1wbpYdxtN0wCfLFGi+saCc7c39I76zU2R
tfYi1MerA8pfS/N2ScppejeAibU+QX3Vg510bSuXoVfE+eDBlu28VdTRzU2uhuh++YlqxL8Chfoi
dJUo+axZWVZ7rW3ln3vi99Cvkz5pPipz5Uolw8bBtso04vd6B03oMuiO+QgYDaB8NYah4SGbnXen
+99oY2PwW116BsA5eCFXCxejydMnmMD6FRHhJdcnyyvVdEFhSyyHLCe9CLAr2Al4N8414a7U+iN3
IbFcPYlOVY5qYA+p32Ng+D0aVOMz3rLLUVvC7hJkZvOY04vjfVNN//50t0aGJkkmJTelvX4qIq2e
C7Diqa/buHJ7czmrvlY7mXvMkHvGfcGRBsgUvYraGyKnb3b2xtaRkFV/iuIcQnDJtxcLOzIbOKIZ
ChK2YnsQNfRvcWjU+nlAvGuP9LFxjUkoFtkjaTw32Wo08vo8wtY284El2se2b5F21YM9BYmtOUlr
GwSVqVZyU9/OKSRGoVzYM0qm2U8ATwTGQHNxCnkWd3ar/MGrawymkLQskLVA0Pi3Q02IfddKZ2W+
YQbpBbdTOz6IKbK/TukYCXo2ffHl/oZ5OTmq17KfBvhIKkWutupC93NsXLQLC+DOxQHbZDoJalzT
qEAme9oZbePqoNSLRDaVbOl4saYsFAYlSCXg6nAGpy4PfZm0odcVY/Q+BEE9XYy8depDF8ZN9eSW
YxR6QeACbZ8bU5kvFu8wDGC7X4LTWLklduW1MRanutA7nBFNURuv/iDUJMDlShqcFEtdLQ8ySwNm
z6BLTZBZ8Gcn88FMK8gWjp6+79xu2Rlv43PAG+Cap6eKAtO6QAvWr6LSUyZ+0CTiQNTRHBJngYYn
EAG+/+U3EBHcT6StEgNKBP9iX3e1ZQ1al/kswNweFYJr7HFi1KarBqTawe0hrntB1tblZbGbmFAe
1hqojTJLI08t6gqqeZdH1mNk5FJOuKbVfdTDcQyP1Put8TgkI2/wzs+WKfztGZE1QuSi4Jzy1K+B
HJO+sGMrnsJcTcBEjgG3oWfM+mIdmsA0/iE7RXJkyV0uHSTZkk95mubzG6vIkomaMFypnSz85aGF
QcABkkQCGG9rPDpL2Gtuyw8atbL6rMWK5YnRdU9DPmhfqn76en8BNoYDUAClRkZVtKlX4WmMW82Y
DXHm18EwXpD7Dt/1yQK+yrWoHBlLspfhvXxTOK3kH1KnRFLeVk9oYnSFUFITKFLcxR/HCIi4ls7B
sU1C95RURXRarDr+Ask92Ql7Xt7v4Ky51lHvkbf7+raAnFG2/ZAOiLoidr04mOA2hW7vvJmkyPIY
r/aUbFeTynEFAvdframVx4E6pJnrt2Ej8OKFWRO+K2bbPLkoz0VePkKVOozRZH/XuhGBrcicWvs4
tvUwe7mjDL/h6ZJ8pXFlfevwhn1fBRm4ErNuJzS/tHyo39CF6trDWExzCa6giUKwRXoI4GYO7NGr
w24aPrQjJF8POcuCvDcNsu5x4RA2B1Ha7g90mpVvRm3mH/K0k2I1ph58c8IwWnCPI4I6CsNQ/kVZ
sEHPZRnKd1oedj/mecryN+4yTb9MbRgSmCrmUBxECmXjwFSizEu0Dg4oILb2r8ad1Ah/e7M2z3Vn
RvNhce05/VAYdfZZLfL0m53o5TdMOlA6j/Ss/QsxTxUHsXhZFi9rxhHB9j5I038ypY5Kv6cKpXiO
m0WjV5lV1n0ag6LLM28UWWpcxtGiXeOi61D9CGNBNXKea/OjopbOTwxVavMUI7c7XvS4ttJjoqVd
8yZV6Mm+yaFwhcfenLL0sc+VWX0EyC7EzyFzY8WD8TMuvwa1SruDWWc6EHptKYJD7M4ZNQdLodHX
cIl8yIoAhxhTCcIB8s7kqr+RPXcL+I71KN4moqSM6w3KpOpcybZSkOI7bQpY97fuRL11ABBWTIS2
wvxND6OwHknW50s6L3WLOhq6BdeJ2tZwzZwh+x0Fev+NzjQRSg7S40uvVpp6pWwQDR7I07E4Jt2s
T17RVXaIdUXnVgc9iMb6AHQq/Nf5P4rOpDtOJAjCv4j32Jcr0N3aJcvWMrrwbMuCYqsqKCjg18+n
w1zGM3I3orIyIyIjRhWEhXKc9siXceg/5F5bncdDbaFHNElfraq8Hmna0LzpqFKatbep/89MIuwL
P51pv/eA+QLdHWLCE+m0g84RGXjYgR09934/jVmXR3swfFb1lDWF5yG5YUWg3usS7Rx5mjRK2ytb
hd4DFLL5D22DGU+NmrvptPa1nega0nXBRb+q+iLNjMQ+JjrmL0iYqFzR0/zY52wUudhNfOeMS4r8
L4HsJNG78wqImq7A9T5eijVrxA+HmEn2jWaSXvMk1Mtt16bkWvDP9Frrrr9tI64rZxzUnz2Ih+zi
d7unypl9sr7IbJX8EEbGbe6M/roVvP5dm3NHuEE+HVHyz1uD6v3w6/pGtpvYTmz69Ioozz7oS+Me
VXDXaO2z8NKp8KYBGZe5q+x8uwj87fMuqasf3uGK92xhCix2K+qfsqvaX26kj4/GaUm1ikTj7UXr
V/XfUNjGyYW/9oKcoEHWubOb7TsZIMFUQnlmew18HTxlCjkaPid197p1R/SS1eFii0Pv8cMyoHYt
G5HavzJ0dj9fVglSOqWpbFjOWoIk17Nq68JLBuGWjVz3Jc/ksTr8+4VqTcdfFesh20fEb7XHNxOJ
bstllpEug30W+19WCTnKcyaippRHGvZXjtHhHa5GzuNRNVk5aGdUuZSL3XP0j+FRmLVdZSnBUoZ8
iMe0GPrZPjuYVcwlqxHho7t17X84o2GZkfVjr3H4NxXGoYma3hOddF+kDdDr1d9rdXlKIK7hLRzH
J73rJikiwsnemrrHPlFvNbbpuLZzQNaJ3LgCwx39p4t8afOKYjaUswYqPJsmjl9jt7Vfc5z2r8G4
dMSaxSsJWNkcN0+RcuL6gsae5aR91EtdNv0UfUNp9OcljT4xERrHgDm3teNfwrkbCDiW0FX5Ws/T
PWkLJBcs1WBfKt8H8xpDyWOTSRv8Fa6om9M+6X0+d92egujA8/wXHGPblCkIGalrfhC+zE5TLcUg
4ugNLG8yp5Z0U4ln+Hp8OaOR31uFW3rgdOjsb3Kz40R6oTNcTSHzc2F157U5rKHTlTHvDBHhjhqf
WDls31FyoMRbZ7NuORau5qOuK70T9yHd3zFI7FuPqEODGvjdRx/tsT7VYU95yCypZXki+LuKVmCo
zhcaowjnZaG+yF2Jp3IieWI4reuWJJh7uP0jdqTjD2yJYcHN1jSmiNsmeP2Okl1yVyypeqmMG+Ow
Fq7j7+NbycJx9EipOGpcH85+ooIy9MicKDvtG3ygkmZ7VWwOzSW3rBOdajpwTC5oz5cymabDy4/J
1xv3n7ctl3g8juSUktaC2CdxkEwgmK38PAwVAl8Xw7HLLNX3AmYSCh6Kv8EtFFHX+U4xKt8bTq11
/FeQAOzaEZAhk1ykDD7nIcvu2Yhi+zPZ2bvJ9SCXsVRhv/8ItlXdRV0zJzlGDgjLuCK7x92f9pdQ
dseL7DXvar2J+CutaOZOEnsATe3osH9ou8XlpvxO0Qg3XQV5phYs39zdHXky7RD2d4Few2tRQ/AT
8UvHbduGtBv8PPXLHAZNd25XdgVWCAV5I1RzaIimEP8BNXu/dVeToLgqfsLi+LOgzC9ufRqnxH6p
FSfuXHphBHI8zJRBd5bZPYsfVV3uy55cPH+cNfG6UTwWKmrMv2gEr8gP5TbNud1NMnDK6uwL1mHa
85Fq4uSH5LYsBsSYDRvmQvc5bPfwtYh4PegtGiJCItmHdI2oGEzh1VPd554ds8embuab1d2jrSCb
c5jyMNDt+9ovzT+pfLuWVTKkO2C2E/+oA1dy/iMnHOG2+ogGY65WlFBcrJ3m95yHyzg/Hqm/zCTT
pN5z5bCid56p/ddLvFVZuQ0VHbLiJvKBCPclRdctkhQe0nLrxnE1vfmhxHBl2Oru17QfWX8aJbq8
fBVO+qhU4K9lslW8k9I323zVsUH3Lxid8alzxmDIoyEcbFGnqeoK22YYR+3dd9WCsdh/bLUU8VXr
t+KevAbD2o2YdFSM0bQ+df4Y7xcM3g7vTJVwn9LFmTaaAm8/yWVQ2QP+6u2PbEceeJpCnQwlFhRo
6nbnW5jBfYP1DvNbr06ucHuTq9rl2qmDuEnynlQUcec4NTihmWSvCssCCPcj9gEcUar9v/Ew7dNB
glOUe/geq2IBI/OvDjNun5m31Jc5HqOM82K2XzLe5W2zB+aX6w5cg+48tjYf9UyCpfSpsIVGKWXz
IXS5/J2uc/urNEHhEE82/q9PW06Ye0zBTdUOqeEbAHjm1URRLojCJfIkdBo8G2tfxvcMdGLLEzy0
VRm2weKejk76PjCFpi5OwRZFJcIgpEu9RjrBEcnSR4RHLb4GVYMVmmP3auT1a5y7OdsIE1FoovlD
sWaPsgfB455JSCSqbGbtZTWwkzB1PY1XO9XVP+UTkYlbAE0sUtahjfJ+9nlXqn3pPhc+W5X3fuP9
HAZVvzjRkr0ns8slX/fU9KXdIvdim6aaztNhhgVzJN+bAKaVI4tp3mKHF350YE7iUb6vmUskag8n
cBXuU0Nk5CaCXwOZNgHzh0dorZp8xJPZMnnj2dVOiM40Qg1SYs9E2oaLofFjmB7JljchnDSzbtSo
nAmrn3K1+w3m/jA0Jpdovb673cRdcieOuj8Loe3T1Rg2zvMwED2cz0j0X7xvKUoRTcfKhBCjas3R
YfhXGMLjrLVPohM5d9LyMxNKu0Vn0vVjdr36rkk4dkU3Bb2+whjHawvWPLhJHIadjvZwCIlawfAn
79LGuyHWybOXAZHdnPepXX5t0Rzxqd2IKB924NyPTrXtjY0JVyvGREmC8bTa3jQSPZM33hzbPGNz
fysanFRNjnNipYqKSPbm5C004kVGevlQ8qp6GL2ifP7bdOGKyWcmkjbnlnFcgl6RnNwyHGAr7JOa
xSi1+sOzFkLOuRx7/y8uABEtSDYOpzrRajjZduQlC4XZbe5mo36q0U4S4x3O1Z9g8czrofB6LTea
j5Hn9D0JTMM2TOW6dwaMPCXCKq8gKNH5aC1+zu2RPSJr4P4/4n2y5/lIh/DbSrn+a3RQ/Ybi9IYi
SrW7FnEVKv5aX+wPEvrocwojOuzGjZ8Hh4XhfMSS5qFWLvly+xhtv3tYVx6Tt/lpEUo123LPlvEP
u+HTGyiycs6WfuTdOTxcuoLsG/XZQHIp0sNu8o7u5ffQr3w9f97XtuiRJz9UrLHbs+/04i8j2vbV
qx5z/TnpeUXDQU0d08Sqbd42IUW42iI+sLXeRQU9M8Yw+/9VVWDu0U5ExGaOqv8bpHL6G9YZt0Yf
WsK6dDPjz2JaJ3wPF2azAsm8fWegpZBRsBCJppTnu64eQlHsnlgb7LzRsPB8Bjhwc/T7R7TFmszK
9WC2jPwj+GDfjs7HEavZiBDLoG/3bJXvohL2M1oGRCPtwOiUI4NxHunYI8bXRffVZdWDhxXsQib9
d1q7FqdA1WRYDWg7Dbfitv83iK7ycpNMroOJbNreVNkoqTZTt/9xbC1upU+o1I/RQ3QknSF+JWuu
7s7K7hkrIVJlwW3qaqHKlJStS1ohMsRYu1ZIZbx9VZdhxXkh36Y9qOmzKzkicPEXJuch9DnWw0ai
WxV/A8UYOOtCTMn0j8zltMvtfghmwNrongTWyvk4HOJD8xgRUldSo6uHTQfiK45N2JbR7PTPq++K
kZjESN7KIUsm2v7Y1QXbHf5dgI4ctG026PQs3ePPdI+hEmZrN7dAfIIdmXW65fPbX2elnh4SNLlZ
t6uxzbSX01pNL3W6EwCctJhL5M40Ob97Lo0/1RbLjy6ojyy3fbZQ+8luYyKO6bq8cPMItFmUkxU4
ns9vhC1GIp+cbUrO3Pv7z9aV4jeCHP0jwcL+g8xSj5ij1dOmgF1jUJrjXXFjDOMii+YYEsr/gPgX
N2wdMhx3TYht3WQeAsHfm4uxWj831Q09U/dhK7wNiL3L8Qbfo8LVm33q+bPnXjiZc4lxPvyvGobs
mcysNisrB4kXJ4G0ZQRAAPc5oiw6LuyhtmuC1I6GsN8lQHiWHljvWjuKl47e95INafZhjxir2iYb
24h6Zwg+U6rK/onY0+QqNWw0nLKpCvszXg1pWwRpQ0ElgHJ4o2v07uyYHkseqshjAEu8eT5LV6e/
t6rdP0Lrm5vIa5H96DrePynXvCupifgLs2EZqZJoE+vcAwL4JLg7fVySQx9FELfiD/1RFuZkq403
7KuY74DNBaEBeICurht1gCPN2j3spc1sC1Tvttwe8TElGQNtMFxaJvPtalJr47CoHzneqZn7+R6F
zE7cn0nJQOXAAkGNTs1vv9XL1OezP/ZcZ8Fu01tHWfdlaablkc1ZmqEjHJo7mmbGtb3payIaonkd
8n31AezE4QT0hWgK+7xRcp1PQ+TXP9zB9Fej78tne8yzU3rZOGZ55aWbLG3VJCo/0tWOmFakqSia
Zud0LKyzAJet/n5Kw6b/c6xe9uE6ZmqLRmce3Ks+siVf092vc5WCjRfLooJfgbvKj5YUy5bjmFqb
E7GI8zRz42LpWO0kitpMrlc0oMvE+mEp+LPGRZ/3YtXNg+tkTMt0dI1zZlkSloPdzOi5bWJvLHt/
ORBKAnDteUjIlsjbZJOfMRkZc15jjMldn6Xza9du1bPdgqoqIRf8fzPf5qHLfBYbE69Pf2zCbHzG
of3e0PaTjwrx15B3LUNZPlcg23k4ZfVvkiSXuhikVtwwdZPqk1JO8M8PbNqURknJtWJWAl0jFbCq
KvFCf6iCgTtVA9DMZ29XaX9jDr0+kh85NCgPTfak4mmhQJP/CLCRTIEpHdDW8XRE0uFlkBMbPO5w
+DdykXHIB67id6x1WLKBahx+OKHX3OOtC6+bTpt8S/ZlDgs3Ftsv2/o1z6ve4xtnkk5yw2pi6kEo
LfVWcMkn8U0VTNuXwgC9A6fI5JcKd2CZOnTXDDopo3BOpl8+xzXtGN+qYb6nM9uXC/6zPo2iAOPB
l1FtjxNt7MeYxdiBJvDuL9nRLg0D+bdbI91/+qHGrP+1DpqmpdoUyzkttLHNu0OuTxlMVsOkTRDn
KRxI2WSxLXF/QgQ60/X4HfmTZ5UfP/RRFdwkHFw/T9d6+djqaPhDB+d/BcMOIdCIcHUKqwI8elSV
QNIYc3jTpRqFe8syq5qQcFdyK1Nbq98iwHIN6iyrZ4wlSI09maOeXlewNp/mve7UiV4AaBG6TczY
yzX6q3e1O0P9VMPflWxUL+/BbAkvJlWDk3dswxP5W80XwhxmbF8v66/Dm7fHPWzsf7wfwTNryOGf
BpST1McZHWoOJqQ/Bjws7uta1j5maWv9e6djTIup3cGEsoRhLD86X77Vdh3/OzrPfV+JvPw5Yd30
7gzzFF8sSsVHPAyS30LUlTqpee/aUoPAjeXhwCsiQcOzlSbT/3egN/9vxp/ovR+3YStwMWJwpVP1
P4cdnL/E3SrmnVs4JEsadEO5uF73Kw6JTT11foWWJOT+d/OsMXOW70OfTUXkbtt2ySYQFtoWaV4h
rP0fbZLJn5j1yVtPi6Qj5sh1m7LDryQsLJfJlpuGOD54Xe+Y892G9a/K0d8BAInfvtmscSibm3WD
k5RT9G90kh04Fd7n/RALkQFNL8gcBzl11Qnix96o2G7YDrqJefVqv9EUtTpILuSCrGnOe4m4mm+H
/cK+uHcUIsqbqGQF46q89QvRIlXFJRzFK2CYpHPmeX2TfLzmv3aVbMwLhinnOlAkiiIugD/MVUaC
ZU7rsX5olhTGHLtWgvbQpcZT3sMKjLlWIlzKxVBh8gGpt4AyWXixgtrv/80ADODZnovsc5oDXIKR
EXpFaJaA8bmZWuAEBGx1rp2ekfhQOL3k0ai8vWTxgmfVE+70tHS64nnYIZbcuTLLirrV0431sZzj
I7ZrWw5JHdz3esjioic//bXapvgLa8zx51iv9Bim4/1cCOOawAkjGVKeZicrgx75q28sgU2bSMTL
ugRr8GInGz5rFGSK7C8F2f0GVz3/W7TvUONnMv4kQzN3XXSJRavuOx82tQj0MN15Au3GFTtY63Da
V1l9LNSOazrDbTi3Kon6oo+N/AxF1R4nWfXplJNTAPTcOUPG6CzX5QVn3QaUlZrdXNbELPeZMSyl
i6Revxptvyc2BsQf0d6pp114yYj7whRYmv92uLfK85+6dXPFSbMJJvJUzvtXO8TBrWyS/VcEufo2
8JZG5ZFo+7RvwfRbtjp+HSHYQdBEzLg5fqdo9Qi75V0yjymhs21vGSu1T/O8Dl4LJLSuEbMEhVTo
BwW6OnlXvcQLuAOEifaIAO7I3SUp2Rrd+hADFkwks8IKjAldTrvTubtIkLtTM3kVM5cXiBule9Bn
d6yTMXfSzXPLifr60hLr9ZSCnNJuoLr5Z13ff1u62Xmf+CweUdhZtcMLzR6roUzrn4kJWL31GZFh
uqVtbwyYliqbWX3jgFQZknf9XrKC5lt9ais+DqzGFt+whDGGZ7fB9fyz91iiJFR4Wsw5jauVTiaj
ocQljIme4oD6DDvSHIvZ6iHaQncr1n3Ifo5Wb/rKJ9l6v6xD2zLZdoOrrnzLEHeK/GFbT30w1m+j
gyYW+GIC0ukP28SFK7OoLZu9OcytG9dtddqCI8nKcYxTk4tZJbaUSDBS2hIzPrMbsrf5hAchou/E
8iC6bLI/ASLkXLRZ76afjdtHsIJpM7k38+LhJJpwezbFrALaM5MS1Mdhok2/QAwdV/68MDjoWOmh
1MOgd/BTlkRO3+n2DIACHQfQ0o6w4yx7b/OeWMNYUWxyx735e5Wm+Oh8B0SfVBgM7omg8u11TRaT
lTZIDHvkMVQWzuHWHo/8+jRO2zGMW2nWVN1yaQ/v62QDUix6/bfjBmuu1pko8jN50UN7jrXOHod1
HrqSwwKE0OKDzYZUG3fZSXqspeZiiWgQBQC7On9fj951bYVM7lsGhb9VH2IMoNfgP2kIXCjb3hvH
fMOxRhbkZFCMkBN7X9EY0tnkwGEmvniJ8s3THonleAf02Ob7Awg8PoW0MQ36CVv/Y4Wx3i8e1N1w
OxwpsAxZDsnwKlmK8s+exsWgBBQM9XVQh219XpOpkQ/hrqotr+2RjNcWOH1iEg33pOBc0ASDRov9
ZgjC2XunbDHRZIp9B5ELOy1x3gvu4IfN7UX05GSYsQS5k+2bObGl2v+iq6riax8Yv36M9cpg16XR
TlaqK49PKYACfy/fW6IXw4tmOPIuxF0jXO8UUPLakyBYIyhW0/QVVXckIRnxx8JsyvsDlepZjOVE
Fa6G/1JW4Q0OWbG5RZ/syxfrN+n2t+2dhTA+mKuZSNx44XnhGbw99GG6UNqk204FM2sQ3CfbhkUz
0+7QFQSctHRi1jZI3clPd+O/Mo5UdgHKH+qiT2f4kSaqs/UEN5G9NnvmIPvTh/832MN5e8bueV5O
0nZdBqs6mvnehivr1E0WavfSN77v3Xt96HgXpxWQes5E6T1T5/TXFjiTeyYJBsMKAxd67g/Pfqq6
BQfpqn2zNC+Z97Xyw9c7IDjdnQNATPOC99nY5928ONtdE7VrUBAz5NHc4koUFHxpvb5jWbTceThU
TJ9cJKktYJpG78mpdBoUTaoy5ymkYVPnYDmW9SGrbAolyXm3Pzy5TPYebDoJ3z2cSJLTvM0hzIrc
fXvT7qk197zznimYKhVeoYYDUIYSX9l8XefI/evBa09lKoDirwPb9+oaGBdPB7T1XBomSv2ZOsXl
cDVFRjVlFAvCM/wF2VCOhfju/+qBg+acnAsMkTsX6LzQu9zG+zGZqf09c+tc2mlEh77hnzPkvTqo
1Agj3FvXW1tAJhFMe+GrMDOMQpi03mQAbZ+H2uGUWU6czYlBtQrOta5wI2SFwK53Y6Z5b6C0j600
tDryZ4svADFkgcCaZ1s2TG5l3IUdH3Op2ozI9yreikqa9cPvjpWoIDT+R84LZmLyBZPWnGfSO5ga
MrevT/64jqaYwnbpytmHCjpVOI74ZWNCvb916eC7kJPhEv+KZuUlNxlcKkMh3opF4Ix88Lodzcuk
t8ovlETDXqxewAeYjdqOUvTrGtOj78ZsN3M1ib3cjlC0J/Z1fL5WfLCp0zgTzsuZHaNnfjgXouTL
vc7Gzl55mCXDVAQe/5PJaX5gPaTeryYO+2ssOub7prepe+c2G8GuKrN0EpGlv4Shc2jrmrge1E1b
G+7BrnGOuETxccB2o2tWewFsqoObzDHhz5BxFpVdazDZywEnu5ExoVqOV+Sl5EqjHUor6ITR+o8y
W6rq7CJ5VS8QDzO/mLUd6luAC1j/WRgDpgyfFZ/6rfE4w/08Q13Xvbe+Ars39fnYCFeFrItiXaqU
5WRyOFKzPYxL4txHyCnSa+CDWOWOcoV3G4F1vHAbVWtpwBWo72BIP32eAkhc2IX7nUlGKDq3W9Kl
qP1Z2xuT1DHp0IKx8YZQQAyJx054z0CwzBL+TrIlSBG+3jm/g/ajCT15lNIeoiqG+FAzGU0yFGU7
ItT5Tw0DLW4AD9XmSQC5fTVJMbuPWcda5nkg3MO9d4kjpFSvYAOQlxAitDdI/8mCwTC1xTMTmqs/
pdvIotoyzWwLNW0Pmush53UeAgIX5x/RtwHKG7F7TQPru0LLnlRbMeCGqKmjnyoW7louK+7Gn62p
Ug0rQMHsacQBakBhXd5w3MUqfQknsMmHw/daUTooW4OTiWxmrsY6nJdzhly5+blM20TfgCRrPG+O
CW4VCZDyytrZ/BqQL94SIpZOpS/MAX2IoKMMGi8a75Kgleqa62yoruJNgIUIM8MITiJYt7MNxPAO
sFXFhdBp1eRpFS1fw2FigeVAv4TXqp5whFpZ9fhUypsfLSzXO54wRN8CkLgg/sbswRlM2PGva+F7
408em4HSmsNEl75qnSqPDnrfDQdm2C1kBMF5HLFa+4V3BjL0RAbjv3aZt+NmpPrZk2NFityDWnc9
Vgp+xnLO/GeEFlK6xdCBc/+Tve3bC2Yg3VBMENZJ6Y9JvJ51CB/PptrmLFrmydF2Is5dd13Vfe2s
44pXMljMHaJWsZ7jVuoP3lF6OWxQNrY7cBStKIJ1XRezf/gwIOsxvTEwDOvjFGXNHSvKU31ppn0N
zhIcGCBg7aBm5+zwRpQ0Y1CVyu+6OJ+sSRHwxBO436xZec0jVtyGfHMCey+g5bOLsNSPwpthBYto
2Pz9ytcTA9vizGI5j51WF4Oeqi6Cni2DOx9ebCD+hvXjqxRfLgS2+9jtJVuIiyqkv3tHaepILgU0
ApcyN7kIoK7DxSn2KKnvN6WD+KxGmwLeZV3zYJBqIhZqlogvJrzjFAvPBJc9G6f/2nGqH1ZWoJG7
CD63hwXzcD4YlV6bRscPO597LLIqXRiwayHf7Nb7v/FW6J7DqFcfdeUNiCvWIzyevsU16b0XrOCq
yJNm3ILAtVUB/iSP3GJc+xF0ftKdp75DmuWiKbwcmzP+8wRn+dxvlRnP4ySi6ML5M+nJb5K1P+MB
gQDKyH1XF9+Ju+0SoxaYi1nUSXRmx2eufq0Lg3A5heF38R+N+8YP86Y7QzPq/bbKZNFFSsfzS9nY
ozmrNJ6z8956h3peqlW8hG3IaRWEcpPdkM2gE1sYfEDloNFqp87+NDtg4GmrbfQx1SyF5JrhDR6Y
hoRTTi16ncHTmqJqJv2FH5Q7lALe5wG0r0MyE5vkCZeBCeFCGq3tGeacdB46Mtzh3UAKtERycUfM
EesY1Htwx5dGbtlLu8fqCyFw2N+HuysQJA8sMPir7IcikQ34WeQKxW6a5pP9NJGWzRWyLMl9v4JK
/1qSb0KCLnr5EVu9//HQ2QyYa6bMo6kj9SfkWyvugtFwuVdxPIe3wW7m+d2ihUzOVefP4WVqKCk3
+yi1uHTjILZSz8GKHsa3A4usFUNLC1y0XS8iMT+xAubddJxYfQysp/2xqKl/OBnO0cVY41QDIkyw
y1W7YTpQxolV9iWoxxXtVLCI/arZnVVenFVvzysp5czKk8JZxsC+Z6Wf7vBCtdOzE582Yt1LpRhd
EWrYfb5CpLTYkv/VfcKzHiRMspKIoSmzLMFwjHr/5JpuEE97AtGskTro28P3jSziZa6eh8Ucn1W1
bvoaUR8PgsZB5fM47sM57faxnXOgsX14hcVGHTGn3cQhTiVcdc56h8SJWflzc1qAVtv7TrbitbFd
35Vasgx/GhOdyve+D5p3lgxIYt+nOGvRBw6LV+yVV1HLsbAwV65nQot50+D+MZVFn4PWPjpQTtn1
z2ycA3sGLRaDKUUbDE9JRNQ1yOJKWUj8Lnp0k2ayn71egFKWABausO7MSnI/Oo0sNOiLODfht4Q7
w/YFY8BAqVfrY7J9nuw02SvqUhecuqDf0RQdbtYXc+zxas96MBayI1bmrh+9JUbA6SMTGDdZe7zt
fu9DyTrxjTfWcrunfn23nbh94pGRRKg+avbUQUhrt0JWBIsyXo99hindOqY14Kjxp6bUnh8P+BbN
85FXKgXi22WmUQIDB6EnxM06yhfF/hfcPARuua0NRA9qSRcZAwXYybd6O/zyWPpkuhLQ47/JRAEA
S0B/VzqzuqODEI3+ta4iW6+3ZvP+xXMTV6cJBPtHe8zIhLgDm2vY1CT+JhiH5YR8PWYZZGvCEkYw
+qURxMQnlhGqfzgcoq5h/d57OmJ/aC+LqOLkukmnBBVvMAc+N4DSzLTR4aICYiJvzjWNYHqJ+J1+
uYlmeatuTSIuPVLj/vc84b+f00vAKrN1MfpXAPv1DVv0znId+lHWfStZDlXEw8aE7gMi6mcZg4fn
/pgC081t6m23VMfWFlGm0lP6veiVGzgB7yrCjna4MOo0rOnVpCfeoD3uNmSV0cwSewJWduZtHrt7
D4nowDkDpzix3F/dEDo13TcmrugW48X9Cf21PrO8kX1MaCimbyKvkS4Is9uE+XZY90tMmdPlBmqy
KaFyvODcZRv0BDh6j6ZrA8petJieExu6tqx42OxiLqNKc4P0zSI9nq1/AjfvoO084aMAB2UXt93q
BJy+yTM1VDzI1HtCnIhzJwK1iDLTELlFSM6mLfzGd44fqC7Azoyusri0vRvd96i4mudd8onb3BzD
vBToSsR9bzZvfAwOO0HTzXuTXQJHiO9ogtl7dlmgxPXLEf72Q2eytnnsKvNvkwSP/M/ZmTTHqWxr
+79840sEZCYkTKuK6tTLcqcJIcvb9H3Pr78PnnzbZYUU+57BiRNhH1NAkrnWu97magLFLe+oNcgi
Y/YbUOgWZmkeGJ5SbSinq8U92FIJEgAjodoqMdXXZTumaiMDTHCfFhBc6qQ0BN0NKBSMr1ZdG8P1
nFnM15bSM+xbAKxs2GP1b6vPRpktcgcxawL8dWLprn3HiAQD2lG0a6lY4006Jp3BY6q8+4SWCwCa
0aZ5hJLsfZfwt5N91yvWjedlE2REKefXfvBmTrq0ZngcwoVZY5i78JeBOGV4DMk5YbcLCFS8V5E7
wwMF7hnvF9kPz1Bi0wZSKty7TT2QkHJQHXQmP+w8QsLkQobztpz0cL/0iRioUIPye0edEyIjKY3v
c2VQBWa2wMvBk/kwPhF44XWvDrAuZHA1duhbyqWaPi24dZn3HZAPpAfRK1Uf43HgGArhtD0IPSsF
kmF7XwsrM19qr9FfJFz7fu3c6u95mCXeJxEk0L8RtSTe9WhWYXY/LXLFnNzYrQ8ilGi9QXXgvlWC
ce3DEoMNXTdNXXvXVqWZEKhuSD/Z6EOdW6PrRXKgwAmEL1JGIacQGpoBUmUEDb2qE8bTdWKDKPkj
IdOvHgfqsG2jqmIXbkuz2Oeczss2sKwW9B73vLsEVmG+ceKqh0BR0Nvez0BA5Q5bsCLYUE/k3V5V
SzZsILY2OHvaDO7hPq7OBzRUA7VJtQjefedCvuvUEnRb3cwlYFYperkNee4YXvX1WFJDOG61Ra/W
rBUqis5dOTO9BpqHBXkO+AS97RyDQm7TOndLqpSqLraYO/MLXa8ym1/LlEgRrQznfvZRMdliawFs
f4/TMRs3KGil8HsdaXXT4tsU7lSLJfUNHhiQoCtPVO1TBsq67GeST9bV6AGroa1Isu3itEW2V5BN
ZsiUtC0Jrh+wmiRgAPu+Y3+zKqCiLYWslR9So62aq3FI4yerqfJ2O7TJbOz6CZ4tM1UJ61iBQN8t
xGMYe9wFc+kXVRhW59Gqk+hKudVAPSoHWJY8GqrMIh7n2wKLA4zB6qycDi3BWgndZFu0VNbefEbR
kWTfkCqTTLVE/WMtIwhAU11VL6Ots19ME90nMm8AtXsRQKBfxHKDCjG9y5As349F2TX+xKwBjmY/
i0cyyTOm1gysH9XAIcRUErskKqCR7LIgExCYzb4d9mPRSu8aoNHSu96N2me+hnra5TT1DLetkayI
klrze+4OA3KHuYHQNoe2+yucPBH6Sdym0xZqW1sdvaiWv3IDgqrvZNAi6BBdEePCWyeVw0Q5nX70
kPi/Ti1nxDqVdtq9WurUvLNm9vktgwjRnGTcB8shVaH8Ds8JGYOYc/fJ0p3T3FXQ7DpAKG2NICdu
UN717swm3boDjnfD5NovUZwm+gB4wbyrDNv4LPXsIUvAyjs7cqh3kEd1aPra1k3uw0qF/tZmjXW1
VAszhgTv0uic44z5UHZtSbZdCSVJ1AE3Ncdj0PlBaaqzq3N2WdmU7fchN4S511HC/k5DzibLj6QH
SuPMqV8sDpTPU+S0zTbCSkf6ph2RUJrHlPE+eiZVwTUpbHykgrDUKFcquGGJM+avU+b2X+fZqPuz
oc3xlHbhoB4ry65mtQnyXvwMtWY+pgoBmD9iPvZ9WAQ4Xo0jtLFf2L7wxC2TAlUtFmP7pbdpssBg
pyjfW8ZkxUgRxv4+MoziJy4dtLuzaTbPZZwl5R7KFbzjZBiA6MuiKm1q8cL8GjN5iJ7Q04yf6UYQ
yE3u7O3mhdMT9oM0Uck0nMYzZfmPTDXjhDCxZzsjTw2alSldaMw5feRtAnfyMzaUjM1UHdWvaAnS
buOmGDhrWZbKd4MerIaoufgKZINVhKHm1G7dSNjPkxUmX+bYjfWmZfARbZoZusYmzuNl2KgsiuFT
rUPAa5dIn8m3ghaOhe4sGN8Dg8h6O0pDAJC0M35hHUYYT2rJQ+YP8B1edY9a+aSHcclOqbk4zV4L
CN/bwJxkfZAUa8E6n/fi7cBAwq+NiBoMd/7yNeZzjM5dgfwMkFCIbGeMkm22N0oFGsUNJdd5zmgC
Rn4NRwRmIET4QvTD4meta7R+5YXTLV5Lo/ODsG9YeIDegKyVVjlqp6QXwz6KvV76zijn9JjpSdU8
L5udIluyDuXOEBEXRguDN/9mopxkOZjMNADbq/IZty7EW7wKGe+Yca7Eocr0fpgVDKoNDPAsvl3M
Nqt9w3HhaFGXKMXDJbYSxnk9BP2+QfTSHl0D8JyR7AL7teks1lwLh7XdofcsPZgzM1TduJKAXF6I
f42PW7iAohJ1tymd2o3WXRvudNSF+tqRs/VDTlijMiEdRnUAN5rmQxt7Y/WStroV23iA635eWV/V
DhclgA4QPHfYOUaIWosCw3WPrTUmyc1SW+UrjfD8yK6WxgcUMfGN0Tp9dRinMLavIHt7Txhaxa96
7GD2twyoxxvK1DiibccNfJPrgaMZXlQR+1MEcXSLXABBEQPYEPSopBnc466mGJ/FkqMZKp29HMZk
6NQ90igr3geiS67xd106v6XUTW9bOox90Us8ujyjbtgtY6P5RTSQSs5QB4dvngriWzEw2tu1ud2/
wvD1niMNK+Ha6JNxOOcTDOeXLO/yFu6AWzsINz14yVogAdnREg4eR1Q26RNBW8U/bHvW58nCLZhh
XRGoLcf8km44+3rMR2mWWlx8rUIdjLFXxg6dQfEIGB3/Ko3BeK2g4BUb+he4W03U5y9GXlAbYhtQ
L0fmPU7s21GWUjglU+SLOFnHVe4a+5dTx143IAbFrjah2G5cJVPlp5Y2bBD4Rf8opojBmzWg8qFu
qdNlNxUoRP1Mx3ABB8za5NExYH8ckn4R33UPG2pnQarODqajgx/OyE9t+qBHzcws7Q7FBzSpfoLS
shrYwMPp8mLuTjY49j515qmGrcD6yRGzFc3XKBkMcYSCiE9hI+1xOtTAmTUbQe6+IAKWD1AjxA/2
88FZeVBpuAc/rKNPVmT2Fbx8TufuIUrHkmkMDNHAT/JpHjl47Dg9WiIUVNjOTFtJc1+UOwOo+1tZ
R6o/yJkmi3lUWOY3kSBHAl1eUPb3ZmRX7W6o5+E6HdICrijERpomyRTvBtFEaUJpjRcG97msUmOn
urifjoYFYr0BNLWOosocE47WhDIHwUWb7PDwKa7spKjVHRkaUbN3jBVmaQcvvucHFc9whHk+m4UZ
F5XabEXgBIUIq08ymBhg4HPcQdHFFx9Fy1jO7TnRpZf72Kjp5xStHDx6/I/dA/uaORyNCPIpxAav
ZUcE/36CXD5TOdu1CG/Cpi+629Fblh6MQrMK0ZuGNEJNh16l7ZHHH/ImCPQjP6oAkkV2E2zHwJSf
CbC1421lxTS6Ooq8ACJdwQbsRdD9ZrNHNz4w+r8OhGHrfYFg4SpNWfQP2iQ46UiHDrme7goCnFNb
RvAtS6ceoLMox182JILlRMPVTAeDEa08Q3WnxHSKVO6hqWcspCROb/rSGmGWwm9/UusHsV0K9qIH
yk7vFbpiiuZXh329RY4l6FW7MoyenDoKX+AI6Xlf4fpp00OQ9YfaSmmxr/PfDSd+epLvDhj9VYxV
M27gwiY3wwJseSY5Ih+2U562vybiYJNDqoEl2dNXPoNRF7ztmJJ92Zt2Xy3nkk85JAUhju/jME9Q
V2g+5S+cyAU8fqb64U0E09k9QwqP5a5PkZJCdGQEuwvmrr7KM5kEWxA692uNW056QPdHDdPnONOc
dGOl0dkSxLZvAe0zxDWMi/DYDMH7NmHAzHrbZKqtvo5lylcmRIL1JV6kZCnYhdl1PjC2m91BsiUj
gChxlCWzqMI7UvhKTtohm3xwfRX4eTKCXVeGdD8XIdwk7nQegxs+MugRaxv3yQyV1R+zxaVaCbTL
FuHYiIwchLrurrVajntPVqVz3U8ayYAGAGDbtUZ9M6bO8i0mzZa/B9rubXMZMEHzUlKFkQ8N833O
dXgqqAxiPuCKHgSEuSCNmtG/7UuSPEY/l2j6/MJShklh2ZfsOw0sKWwVhEoPUGlSdy9iN1eHyWDw
iY1W0RxMN4YaW7ezjI/KCWK1H+JIrtwvO7nrujEo4aelTnW35E1cPPD9ls4psIxxOiGCAA7OVH8X
aVSw27KKBsiePESqcBynhFlZ/Q1GPpN79qqmuA1nxOgnb8YpBOpKutA9xLMLcyVIfi2oVJsTo0oa
J8AoLzbvc8N2qw1WaKlitSVLtsu7yC53DSPRH23OGN7XrVE221qDHlFWLeFDC6d/eqk7SXpGTJWW
+gHEDudQDQywjtXQaKpFTCx/kUAN6pRogp92piOS4jD0ahjvO6tMHYR52fxFjyQhcAkndxEbyObK
LafQPJgdnNVNv4TMHfBsYGMvQrSGIFA1J0+eQmPZTKlj8UODhIEGsFwG1dg0nJ9epMOGIeEUxVu3
mWvLz/G9Pk0e2+cWpiRmqDYVcsP5NTXt53YIF2cztqRFlRRKCnlV2M+f2zRwH0JmNxblAnT8nam6
INlakIrgKpcRkuUCu2cUGZndjhs70PULMw5G8F7hSbpXFUET5OHEoBXUgukRIriV+kLqBZDG6VXM
YAtBsI/lTaj3VgO4f5qhwQBXFVBHKbtSswUGhBq3q/UYG9skbTnbAvwh1WlaIIMf7Sl3fzJTQEhl
BAgBfDnVk/SXMp8/8xUzIURIOW9cay6tgyxwrMUMYVBPNdzB8rr0xrk7h7U9fOEDXxP/hj70c68s
f8pOzr+g2saov2pjhs/lUjADbQuE0ohF9xyzeeybXtkxvUYQ5x2MqV2a7RQGweI3UtI5sdzvS/hN
vxiIezv4e6uOCLi5+bbMw5Lw4xzq35EWA1nIENZ3TJ9qSsIJvsqJan10qcWbxt2UwcKuJz3sGbbI
ZorSJ3rEhruyNjm7KcI7nqTodv46eHb3SdZW+33K9XwkubeMz3WbiSttumoVoI4IZzLSWODganIT
QLOC5LqGv/ZNRI1bUE6WVgWFmo2bJa/rycd6KgDLJLNFH93RcNPdLCNkPd6o3EPkQlw4VJD0sGMw
ahd2gRsW98Sv1d8xxY0e4zk1vlt9weAm15wm11hYZdIHohzsLaR191onEyIQEnwUJCaTkECZasgO
eSDG4zrXZGYHYX7c4G8ub1o1VT9Mu4xHv58UJgKYIaD31m4ZOoeJSACPeQp0ocdudjyaOs6eDQ2S
96WFRxejeQl6Z+ehDX2yYSInB/CD6Ym6sP5KjjsxWtIqo5eOXW/ys9zUP2oDttYGgnA4HbCuN19Y
EviL0pqY9EJ6nO4wh1Cryd1iK6IJmjT1W69v2/ui7hoI0XKxXp2aA3ODCB8mb6lx396Fi64+xeTY
SL+u+vA+xvbpJ4e5dnZGn6GJpzHFJwHZVvajYBI3QR+vNb3MMioYcjJlZNUMJVSgRc6Q0Cv0pvBa
3dQ+akFDto3gzAMbCZyaGdTiLbEVVsSYQk2hh79EjAVRB3mrP6RhOQQc86PzDYfOEW2KzO27UIf0
P1biyW9DoAUT/VJPD0mchdmVAwnll6OH+FtrVHzLOd/Wb3B06XeY1OV6i51R9EWXZTIc63hBa6FD
7R0NT4rxFm0XuWWDN/VwIUUs57PrwBileBzAQcqUTNRN2k3O93mcmPxPvdcFh7Sna7EQ3MX7ivwZ
k9KoXQFjxIzqsBjLfN3X3difBPI5b+ekNKqoBUdPXzEFbXM+wppfYfQlEDQayyRlxokfxM62uqS6
LcIAewpWr/k5ZbcoDtCtyI4yZDq3j6nTJ/dpOy+vFkqF02ShiGTq1s9ICYeyDvcw6uwFYZELVO0F
jie2qqIKOBVOrUxoJQbWcCqO0vBg46vAnN1WZbibFPXlASw+sp6ndhqfSjUY7R5BonOzdGHeHBzs
HL7HPZ0FwGqVP0LGLMbNaPPgWAZeAcbI/p8h9nCWxzLr7XkDeDDDvG0Ml6rEcmCm9MYMxkSHP4fH
EHTSF+YUs3zj3FIULkP9sxMuTUIHW6DbdKMzKbqdJXjI+1waewn5/9VkzOac1CjkP/1S2TlwimPe
BySCQ5cv3f7bGkndwvVqKkoFVXj2eYEkGfsJjh93BX5TCpF+yNJaDU3uag/6vT8Tubrs0YwXEF4R
xWxsIsteRnTwIOeu3b54Th4Zpx6M7VONzCDZoGyObzvIwMnOkpW6t8DDWXCzZCAg5jIObpARxsg1
08a7a60smw7IK4k2FutYBn5M/cmwOtApsxBe5NtdVvMlGU3X33ljOIX+PGaklLVYxZdHdiqKLy+3
iElmZWYEk0xumrG0NJYgcQEzJAoZkbEpda48VELZ6CF/A0T5KvAE2uDE2s7ItK/schpYfDnkJGqo
iHEMViw9DD+LwdWPtIm8u4STDpMXzpRnB5VWc46jIBS+MWngB/CIUfoaq5B4h4JWP4pgsWCuyyrK
ibdo9H0X1Wz4bU+9Z+Q1IlecbSq2cpwNPUYDXhbK3ZIGFSCbqPTeZDgFdamIpL3tGcAAQppm+Ui9
Rk03lqaFYq1lxzostpzvMovtdDPMzNJGO4nXaroBdF4GJwEYK+NoG0/QeTdDQFTLlazMrF1VJVSV
P2hvtMbYwxZ3PGeOFds2SSBjVjw/KHy1vgZl3eKhEEno9EvMZrKfTK9rzibNzGM4auSlyq5iCEDo
ooZNmcAqvwF7AAcLy1Z9Cdw0uO/CJbgxGdcEV6p0Fr3FOsMYfc8brXyzzJYzX1Whwv5s6sz8F8GK
1Xcj6oMvMxzQ5bS6a/1iAhITkFbAdti43TJgI15HQGNW4OXXbbOqyqQaoh/YEkX6QGwQOZDznM0O
HS7uBidDV/VdENUWMLxDD+bbDfM+XkNUIEeynUAetQEXHlk9OrKd29TNuss5YtMhMDqrIoe7Snqb
TZZSzNACGkwS7NSiXYhpsJYJEUmzvnhEv9Dfz0k/PMi8bNm2Iae3MOuj6Wuj1n4FLchwxlcBZpib
5nq8Ys8LzE8sSUQRziyLAToa1px+GLj4NegGbtqGRnW16ze78SpwJ3iQtmFjcskYL986bmiZ4SYl
tOqfmjH6ykdDNbwBvh++95YLm5u+pXmMugr6Pc42VyVEKNsPZoZxeDCFaMsCGcY/w7q3ph30b2xc
Vv8LsVmgeAR7GxymQ/wvva92IKIvGLyXn9Ip5uuJVdEdZ6c0TQYykbpCbBOKTcLKITCA+ifx7VTi
EDHHpncovUReM5/tCoLOAbzvij6DfANkbT91nju0m6qXDV8DPJ8AeCHkBFWUk+3tEsS1twkxnrK3
rVWsiuyQOsc3Qiv55rRJvexrRi79PT91emw4rLDzB5sCRXVs2fkL0gG4kpxlDo/LZtaZq6X9gn0T
c6Asc6vX1ht0s7FCx+XoyHpUGJA24IiopjO6TbhGKmwTGeTxoTGninlB3xD9ATok21uxePEToL9j
37IaM6w+hdMHvlXbnHGMARiihz3MaYBLuw59Mx1xd+H/OtQ+DsZ4ECR6afhTD4Bjy7NFPwWcBPiK
TYNOds0wdsm+tbUX0XBFw60Qg7kaArjRzbJIw/0UBmp+ytcvErgioeutSs95MhvATChSVXoVNm4m
ccvx2m8D48/pkKOXv805IEhsKgjfDRlAlRwV/fjcGcn4D+4H6loZucKmSLuBuw0VhOgzqjQTE+aq
nE44DdnnpiHScYNIJey2C5UW65W+3362AEW/WrAvKaPgGAFqQpnUnxyRycofmsHBtYYDetsiGDph
KjHUB/4sSjftODEoyIRTmTuJSggmiurn50yPoNvLEHnhTtAR588As66PXHeFeCTMgyPtniGPcAb7
8yAHcCXDrW2+YG17L8zRRIag3orWQwKDZ7QP2SifcFUzP02tyF4N1sn3Np/Km0iF8yoBCdhG7WAu
XhHdm6va2AI+83Cl+yfKDfKymMQ402bmELvyWOnzVaby7N5Ik9TeLnB+k42tIR18w+UiRLlGNCtK
MxyWwe4XOkcOG8bOu26qxscpSZbusWRwhwbKa7ovORgl7E9b2d/gWozuAbqYrGH9FGyXGJVqe1PX
NKLH0SyN9pkRuVlsxRjX1TU4R3kuqbeWQwP3RfiRGRrIE6BsYbiTT9HD6t79bIUB1WixQCCBj91B
dlvMpO6wxiEvYlMzYSoBmGWVHJbFm1GHFRnFdOWYHmsuKhRlMxvgtJ89qD3b3orm7t4rVHqLMKZJ
rscqs/1UmzkkqzSUBUzgRIW+DapcUVIO60S0DrR6wNEMGbptxW5xgizjyC08rOAFN60wua96u0n2
BGiIwm+EN8K7dEV9S6ZtXW+s2ORXI5oR4ixcqN0wsN3skFl5Fp0BTEvqOOKNIMEX7Wx+69zK+El3
XvB0x1I/zE6uYFfOSeNscIDs4091uLR7GU5z72diAgFYxNDCcZVBuYdFl9xbuBZh+1SW1XIb17Uk
1hbZDOl9EGzD/PZ/oAA6Rhd348lxh+iMxWalbwYRB95m0fNk7f5HBLJR8F7z0xIMxGtZeVEV2Oeo
IvNHzHynPQxzs+SfWqAnlEk1H6tmLrSf9Rxbc8+LQwSRjh84dL5hBuo4GjdYrHSFpeSFvzRj0Jlh
T9WfjGExt5ZdShgiUHQFfecHvr3WG66aGH6YJC+sZqcI9f7fHykCyYQZMeqc/tRjebALMDDyY0e4
tzNGL1sQI/1sBAv9hUcxyHQbynNJdY6oL5EfuIa/ZfqoJYEGjIY0IQ0XHrgGSxr4zOxPrV66fY/B
5Tlq4+Hwvovm+q9cOj5iJs/Nkr+yJsP+eb9GCKw705ac+qD5xAsMv8qI3tGUrnECT6CpqjPE1e9f
9O2nrNbjSzqk4aqLeyuQM44BIORpHAbrHkKDe+BvG1ulM9ZYYOBCBNPGz1tn2VUjmuNOL962GsuP
Qn/fWlr6Xz9k9fz8V2gEzkmNbhwe8pDnOOlBuHJdK75C+jl8kPv65uuEUOeZvyMhL1NCtTM5mVZN
f3KYIR8kS+/WqRb38f0n++brBFzmliR5avriU5Fd6MCUmvpThfT4ROZD6LvMcb7id1WckwYeI9XY
8H9Zqf+66IU58AA9prdaSe9MsC0QmbKP5djY/vu39sarwr/cXa2nTW2Z8uIqHlUuwKPqTxpvQ5/Z
fXfbp2OAERsSvvcv9ca7IhKPjAkH4pIn1IWfdo9xEsyQpD+RuCfQwjLg3MOYZID+X68jTGm6DubD
lqX05WcQFWzn0FlYfUkrb8tFwAddpvCDNfG3US5XQaEgyXciP0xeZAFhvAgB3GblBVgn7t2yFp8D
bzKm8xIn4gQuGIgPouf/dsolxcrEt3l9U9A/Lq4oiCjReAu1J0qE/ktk02YYSZb6U+GE/aZZLfpT
p8TJLRDiAxPb327Nf25ozE2kywNFeGqyYi6+aKYwiLzi5dQNhmOd0qBAIsOowaMLrgpRngYNA/HU
9NRjR6YETk2bYtnnvkeGsE9Nr6a5CtAHM6fHg8XO9JxvUT0E9rFAGguRIMfTk8mr64XnXNtM4qsW
a7cMeX3uEyLV4SKKfwmcQbJtn3SzyOqD7fPv5YlTNZ+3gjuDl79c//xfm5blZWUcx2KG05o6T5g+
wWVYIvPh/cX59/e2XoVYDFyxcZm+PAmb1EgVM46Z0RWWAZExdltjiMRprJb2g0PozRvygCo9tcYo
XyYkmshOFzfUXGoImHIrkNqVRPjBV/3WDRF3aXucpnAr5eWhYzRe03hqPq3cp+3c2tgYLDR1aBT+
e1AhxnqmxcGN/JOgyYu9CnQzyXtVTycwCwNIL2d+Wo4Q5mj7r+raTHaOLKsPTpg3vjrXsgC5LJKZ
HSLm/1wWUKsLhJDudArpyspNlo8YTPXj6omEA6KIrvFpjV5Gr4f1KzJjjj7Yzd54vq6FGQgZSMLF
//bi+lVQxYnumvmUGHF2jpwx83XTj77Ewua/v0oXb3h2GGUKJS4DY0InwQg+ZW0mavoGcbdHwMXs
ly0w/+BKfx+ovMn/f6VLl/GuNrCD6fP51FGEPsLfcm4Lr5yRwojhVONYwozWdfb/+dNz+bAF6c1r
fsRl+DZ0NSGdOGPgJpwal4bc2EWwZvYkyfxf7o8vnN0E2olFLfbnokFdR6/uohVp4Y38kDAvXvOK
PimKk+6h61zr68zQ98d/vz+XNhBWnmcJ/Tsd4V8bGD7StKhjNZ1GhcH3qGrERvHwTz+N3gcn0Ruv
j+gRF3iQTYz/XJS39azKYrCc8ZS0Q3ePI6jcz/1SfmbUW1+7QQiRMTZf37+7N6+phIe4zMQw/ndQ
2L/uLp6BFa11XDpAEM6ZArfZVYZn/C6eMEFC729i5TPDK1fH9y/890EvrbVbIMcCDg8l0p/vEj5c
keJxVHPo2RHSaIbvmRqyn2Xel/9IDEfCDz6Ov/dtLiip311kqDgmXeyoDR/eGKEkxZfeaOkZ8YXL
07j94B2+eRXSdYTJ5EP/lfljtQVOjVNXn/Jygk7iQeB/8BJHfHAzf29f3AzVuUvpLRwCKf98ehbQ
qRqCrjk1I95ksHna5eCAJ467CCfiX++/qjcutiYYUTSzVZL0d1GnM+2adR1H3QnzHOOqI7RwH01B
fjub1UeZSX8fC9JZM0UdByYR8bIXnv7eaNtMFYL25IChzdiCmBNe7hgNwp0eGEQO5wJrzntChzK6
XItj/v1bvbw+QpvVsgHZCdUEB+LFrVoE/jFWaLpT3PbdtjcsCGu2hSV+Yhl7PTE9n6ghH2qQkd1/
vbIw8YO12WrYwmk0/3yjTjJ7gj+aTxAbKvVpPZW9X6ge+ugAeQWaRpQ3de7bA4P7rcKHv/zgB1zu
BBxO/AD+m0BM/qe6qINrrOvNSBvzKQjd3HyqYeLVN6GtnAPW2MmtBmi9m6sy/Pb+fV/uA+sFEQFb
Eg6n5NVf3HeMV1m2pHJhFl4W0JQZ+phIexj8ZXo/j85HwfOXi5nrcQjj2sdCpqW/PI2zVGNDy2M4
Raot/BhmCcML859uwK79/Tt744H++0qXa3kSoohhE5qnDnMJv5u8Hkr8ADmpzPB5iKBj29NcH96/
6OX+8/v22M8pbthT/wJiumRmX4i4PTIIou2IsOc8TGnzQePyxlV4cg7tLVEu1Izyz8Val8Myj5EF
8bQukuN63F8tZtF/sCKt9Wv/d3vEzVBl8zJcU9raURcHYlfoBFNQm8s4ywRU3sT3/dyk3yG+Iq6U
omPiS0Pf34i0BeYS5AMf2q4fP7jb38Xoxe/gYPYUmX8Ae1Qef96um1Z2nGSxS9xxHNbw8CJ3r3Kh
XnCUcD5hVyCfK9vObppKNjeYmbn7NhR43OrGjp7DoZhIPuowX9lAbbBe3n/hb3w/lCU2eBint8dp
8OdvM5xYuFhm6JMTYAlW2aLaT543XRVmM1+ZQ2F/sKrfePUcbKZAeQmP3LUu3gmhJdh1STjH6MRW
1aSVXs25CD8IkVn/lcsnLigrTRTYVOiXYEMvTafzAhaYkUn8swBBA+z/klHeFqjHvzR1VFwxKR2u
gXbDT8z8gtf3H+sbH68nTTaItRhzrMu6qAvRB3QVrxxHMvOhgaI0bTols2OAgRxOl7HjPc1l0H95
/7Jv7E5clkIMpSozdPPi/OOkT0TXcFkIa92uhayM5HWaPk0wco/vX+qthQOeY1Kr0PQxBP1z4Zh1
wuHaE8yDJzVKVZS/HHWGRZBl691aIcl371/vzVsjvhJKLaJO+7JPcMOqnoxQafrmGV5h6NRnd1Dl
Y4lzn//+pd5ao3wJ9CTknFqOeXFrWE6KVKhWnxRGGds6G61bexjnx/ev8vcSoSBCZYE0yFVKXGJ8
weyIerAm92S3hnmVJCHWewvJF0yZyBrzTGz7BKv2/Yv+/RQlmCyGMzSvDvDYxa05GEzH6TC4JwFV
E9QH+siaZojcefgoQurtS4HDAYqxJN11Af2rNYApVAfmiHNLOSOBB3DCB1fZ8yHHV23//l39RoH+
/N7X2wLXZ4vl9LIv1v0S5q1u6t49gXp0N+40YvM9I8F7aIXBb9sGLab5O9PsRL0pu7Ia97mZFvKU
FgaGnDIgFgW5pLO8KJ1W5kpUDiWO6AmGTW4SY4zauAtWNlFJHpPvpklzrjpkmFvI+PFN7WHKvbHT
vvnuDGxGcJZIWSQ1gBds+i1um6+u1dXnFsmFvPVyaKMboubxg++gckmfjBDAC4aP3geb0N/rmL2A
q1Dl02GTAf3nG4BgHeP3w25AoEqwqftpuSHKov6PUWgk52BsSTCyC37sAQD8eRUN3XfuBz7MLLcH
0wfMDlebR1vTCCYuTMV5xSPff+FvrS2PltOCEAS65V68b/y5oC7KxDvhoMghjq1mS5AQ9g1k79j1
B1jP34cJX4xj8ijhEEpLXRzfBu5BdTzH9qlbuvK5VkEYHUdU8hDFxlDo3TRJ/HSdCengTGMV7Kyh
svIPlvgb7xKGKpCh4zg0bpfvMlu0UTlVo6gGMVGJE3zhpxCGyPvPVdhrmX7xJQkeKnfMBsH1Lp5s
gR1q1/PQT82QFOMXOUAKe14wQ59eNAPz/MpUEeFcKX8JNk7cQMglSSSBV51BQsDPTXj1KZRxCuU4
y+DZVs7cLTtsaUSKDUqO1aC0OuwiMzS064S5qpIrTAkjLBqclGwKki/meFeZsq9PLct1IGcD9i6E
eXf4WSlSSvworjvImlGwGPDlLavYdKvCdA/7rEgPIWLv4UyKhuzvjf8l7Tx25EaidP1EBOgiSG7T
M6tUTqbU2hCy9N7z6e9HDXCnk5koonq0Vasjg+GO+U1gxdqjjc3B8MkpeuXzLMwZQC33W/9OdDac
a1TV/D+IJsTWzizAce3KNoxfkDZD2HDqacdvJ0SfoiNliOIhgjud7JPOVyfKiqF8NGWKqLE0muxn
HqvmAQ9P7dkuU+up4gff6b2jBTs/8FWeSDi0NY5aOm7oELSi8h63iVlSFmD0F63RcMEKoOgOTKnR
H/pGm6Kv9cT53VjSbxJAzUiHYOyUVsU3O2rt6keTILM3R7BOcCdop4/w8JToSzOOgbcr0QvND+CA
nGOnZ0bzE85Y+BE0TRofpQRCeUL4Ysqf1Jz85WcG6L5ivkqBhm8ga8gKzaR/BPBOG63u2yjZF0PR
5k9RiQbYVh2EHX7X6yTXz7VdYc+k8GEMeNcV8k+OyDrnxDXnhS58NFDeE5yUM4omDQjtuNJGhMRp
S2+zIGuUx6TpZL9FgQamhQ0xxvtHFpE8N40OzVWRJICgyYLoqyJgI+GnocXDp2QqdAfJfPRdH70w
Mos90ohoBVogG+0vvW+1/f1Utj2qaABV8+9+HBOb6FbVnIyKpuQGVCWmGeZs0nWvNB7oWM4vV/cU
FJ55V03YBp38NK8Gt6hV5BuAyykaClCjRMAU1GV9AEUAjgmpVmfcqZEwiteuDq3+lSio1vEm0fXv
PnTs+i4PMwgyfh1Q5R9IhtXTiJjGAOUmYUCnMfJHISQ5q4MvqXqAt6GCcpCg1oa0LpHZnvSs2jWB
dJBkLqRmRvumQh9sE+F2cFZzBIC2E5H7N5jnHlAz+OXazkya8Rl+KdRz24etic0Zygi2L4cPeRqP
JXiTLGi3Me26H55X0Rmy8Dop7jLbwf6ltsLZI6lg2YVnDkiBQSxUXMiwUJQTJExCRDgoduwTyBOS
10zAVm+Egm9a3dmNtjXg9v2oRI9NYAmBAEUR6CMoaxH9pjtfr9Rwlw1KmJ40FGjSM6Q4MO0hor1f
chR87iR0Z6D76JA+q6KRYm9HKNSehUnwdy4cLawP1mR5Lglx3D8SEYQfIOSo+THpJXZSiFZxsHgP
Wgs65pj696rWICCKOCg6qHQGfgo7R0/GTEDlbCch22DX993MMCuUCCgE+uQxQQPImSOg/AkFcLu8
46vx0YGbQ1Mq6eCjOG+rmbafIgcNBBl5sv0yqE1l/TJUFY1Cu27hwZKkeyg2VTqFkFFkM6ecpGU3
EGBmvzIoMNpPalTdFwTZsyct0bXPIqg9/xgi9Oz2qBxouzGH83tXtmVVHflfGG5nh2yxvBLggyhp
6+9/0Un9CdtN+oo2nYfLF92bGmDPGm+AGQB2E4jQHlRUardiyId9BWzz6e1X58bbRsUKmjP1G1WQ
hV6Ol6oViN++t9w4L9KHCSYvlEDLXskJb8TbhqRzblCig+r/9+X7VzzqIFsO8MuxXC51B6lXLK2g
Cmnbdqrtgx122gm0avcfIhXKRRRyDDTSeE4XZTGbWxMJfVO6yQCkKCwU3wVcDkbdCez9259xDrQW
T/fcjnJ0ugxUjpedRark+Guheew6U5/jpYHFxx/FUJBXnWzVLVpbrDThbhRYqN1YguTPJNOl9Hi5
cAMgEh/+A4ojie9/aKGL/VKc2HjlyDufhgTdnSxuuEJMpCKB3ZdfkXeOipXIyLkRnwEnEAZYJlMa
YtnrjDDh9CenVAg4avEzEHbGaVTsycU8R7WQoXFQarHsWv2tKlb8hNBeB9LSGcNHFUbMd3TYxfQp
DeIIaZMpRaFw0MU0PORhmqcAlscIuTcE6mYedof2Fxi+UDs0jWZ5gAgjFVBb6ztcNDCgp30HMve+
NvLGxl0goUlQywTQaiCRZEUIOuzj+w7FWWDyY6+KE/If2ifgLU5/0pQoJ7bwO+Ol7mvvtZJ5+NJU
OBHt4hDcx55QJmiOY6LXz5MWIzPc9DNNtSHXwz1nLNE57uOZBteF5vBRxpiCbDGxVHEkGlvtERiE
BEMrUnxesgDDAag92aeuDfAbV9EzR6PJU4BRommMQlk1pHSKrbKx6l3aOUW6bcBGy03ja0CgBTHZ
S6tqqHrbBcYcm6AdSmIp5F+fMd4CRghAAIarnSWD/pRFMs92AdoN9SaK7fGcyab8k4pGh8+e624x
On607/02/RbHRYyiMM9JvVXR9PgBbNf4VKVh+oP6rvcP0ojVT0Rl9PEc4YD8WcsbkNo2U0V7L2jt
+7gVFnocloJUbxDjeedRUIC7ocVFQps4ss3PqWLJwH377N24wmhE0WenSWuAMVvkCNB97AR/X8f1
ayTeDZoPBy3Ps5UTfiPt4XSbOs09jjm/+/K8zfakaVpXlusUbfsJfSWib92oB+SMWtxb3p7SjcG4
Kuc6iE25zl5eJz10d6cKHeFms9BIEyfoZhQhfpQT5rrTymDz91ncXVTvVUvFeoqq+rLYHcE4aHw1
kS4OnTROnGH8ipYIWbyNJPeTSbW03LJTVUS2oLKvDH5j8cBhSDBVqkO2vKzEYNfiG7FEG7u0MKDE
OyTe4oGzVqS4NQpFdbI4HQyis2wEowrrQf6LbNdu62SPLIlx4jW0V+Zya9UET6mcU1ZaMYstkjuY
QfkD9dwwQIViaFCdbagvPEYQo1ce1JsTogliUT5lTsuydjhYWQ7133ZlgvJgbEYdLJdoeHj/NuR5
+f+jLIIRstCoNM2Yz6aH094nQjj4g9d9iuCKrBziGw/oXD+iXOswJwLpy+OFgpxmIGVuuyNeah+4
pkvieK3ufjhlTfEdqOHu7bnderng8MxIv3nnL5tXUrPyqrJyrIhlYeVIoyDlNkXj0O0Az6RfAtok
DrSOAAE6R8exYsNlV4QrO+bG0UNtRGW3WDTSAFNeztoUQYAyraOA+Z5Cd+gG+ZRD8Np24YiIYYDW
DEkMelwTVKi3p3/jezPyfGHC87CtJR7XCtI0oxWguI2mTiPsDCUdYe4o459s8jgZAdpaKyWxv2u4
uGgsDGcQaQSTMXdpL2erNiGVD9VUXDGZ1GsK2KotYvLHWIMXqsbo+I9oReFJ/MWpSfispjPAv0XK
1qu8Z8AB3zzsj1e2wY0zyxU7q4gTQlF0XsS/mJLWKP23iosY62tbh7j5KSJR96aZhSuh9q2h2OMO
mw2x1ysUA2qgPe4DOqeprNpnSjbKg9VNBcazlr9/e3VvXA90YKSgkMRtZCxbIPFA9w1ajO02pLun
GO7iwxhBAXj/KEL7W9Sm30Hge7meBGeoV2qT7XajBgTN6roPqJRlKyt0Y6eixwbnW6ch4MCsuBxF
AshHAMSygYlrytciNdQPdFogG848hGA35HberQx5a6U4GwLkBM1L/lwOaQeIwoWgmdy+Rl017tJh
h3XYT0Pt45Vr7/ZI9FTM+f1jpS5HUmK9y5JMpSeAMt42dsrkSD4ebhs11k7/YbXM/x1qsdNNqSRS
BqyWBbd/Ju9BES2QJ3//KNxo3KkqCD2AZZcTQsHDjqEnOSQA6HDUFJF/1YoV/Xh7lBufzaEdRbwA
2oIWxyLk070uLqqGh0mgsI7AaqPskhrvbbD+a0yNG1e0wzshgY0SYtpLbIUvM+5nfaTETulWmVl3
FOhQzI9Q0FFnHELGqwZaCH7dg0Yb4/ntmd7Y/cRFOAnodL546hdbMTAsj8ItnSo45ulGwboIXd+g
MF0qJuOn2jT8lW1yI1Vn4WjSqo5JIrusuE8JZfiIkrCLqHepQgGXlYkleJNhItcNe9zV1YcaN4L/
EDwRA5rU+klJqREs8tlJKlnYzoUIO+on3EewbTnMuO1HCs6mvnLAb9yPVCM0omuSZw18wuUurTln
3mTlFuAgX6KA4aQPmEskK6Nc71K64HzBuZrPyi1jmg7rEAvtUxReKLaeqKvWm7YO8sfBWoXk3Xhb
qW+AQwd6ZdGlXZ4IohyNGlnguRmWd2jpqOaIFiwdODRAJyR6CGGqfguXUyJZhirZgAISwgQbszAz
mKp9ghzvpiwiioNKUAav6J1AhHx7L19vrfk38vzBdaAnKRY3uZXmSizLUHHTfhjB0UTAdhkT5NQ2
glRuohvpVyHFk8oI928PfX2KGdoUgAJmooCQiwtjsHOgcKrmuWHbihRvAx8nbfR78DNDDjW/63rV
eM11I/F2FKdWX8pbM5/xMPMTRv6x7CDpfh6M2HJg2amolGMatPDCpjZ3XWQqGOaF/iezGLIVPOON
EhHxHX0zINoQzK6+d1WVJaCE3HNVA7mDzmxSlGrY8MexhYrYag3eV3h1bfXC7p+gF8P+Mvvi5e0v
f+sQGOSVM21GRU5wca5Zla6unUpxMQI2kCEe4oOXNBleL5ZYOW/Xp3qOZ8nxgA6Aw1jiaVBikX7e
5wqdyUSlv0Asj82Z8R+2Ei8B+5jOK+do8WRDkmsLDC7mrxqNB1VLYFk1WDQNMVLkmAokuwRnO7zh
huE/nB/KmORI5t824eJTBi2ABm8yPbcIBY4eJrpYbVX0R9SaJ8T0FK7oDD3TlVFvfVXw/uxaatLs
4UWOEo0UrCCvOqB9Q1vb50Fl2adMLdt65eXR5gjkMj8wITMQN5jMkMrt4n6ABmJqQjSOO9lUWKmX
pbH+bSoSv3wRHbLShwy73FeraYzPUwVzfstBzcP9pGrkwFOY+m5XpOIZdaFsDbuhzat69dsMAZiN
LwC9dhE9oUSGvHZVACpKRJweuj6OP6oy0u2NbI3yi4F/GJ4/tci+qYrjoxrV+NkztsZ6tetbK8Kf
ScHmb2XDzx9k+aPARc9kDEEGu2wW1LGltCSxlhuF6svYpvc5IJ5j6NTiPPpass+C4heE+2mHQk7y
9e1zfeNKI2kCgjTDrBDCW2wLmemBITGqhgUiP6CZtIsDNMArK3lI8oB2H2riK/vjxk2ikT8JHmzA
a1RzLh/tvI0QVYhLh3K+GHa0tDoqvo7/Ixp7cyUsv7HnGQqgqcXlCXhwsdptMep1oTFUaKU6cjtV
uyv1pllZvpsTkhAv/udhMOe//1dXBAsuaoeUvl3akz6dXitGXULPYVz3BtnA2+t1a7CZLDPDo2dw
6eJw+TPo0cOQ3vUluTU992xnZZ6A9O2tZWy3Hh4gwcCP5reWEH+xN0w/DO0as2G3TFGPOTYdvwob
XiOihh0gobXFL1hDCqez/Y/N2MrfcOX9V7Sjo89vT/o6eubGQLKaqi08CVUu4jyquDZhHj9EtZVp
Z4fmtJ+MpkTZqkN8qO/H99+VmhQSeMx8MsCbXq4oyug68ggkjm0t+g8zXPBERLOGFLk1KwmlZQZ7
AyzXFwdhRGAecVvJUo4OTn3CR4YkDQ1ufrWwsIakMPh+6DWG1kDlwNfzthrOYsge0let+zwCVo8D
tVpX9wXGEB/oheCu9Paa3dqoFmcO6ObMV12Wo0clbZFrS3V3KNR+3+k1vkF0hbZqgDXTu4cC7AUa
WgdwPdPZLpdLnQBnGaM03MAC1L2fehqVNC2E8qcI6jjdvz3aFRsdODTsd5oI1L/gzS3jky6EO6TQ
JHVjHnlz62FI8A9Ux0ScLRlV+bNR9dPoxn5VEBk6Pf5icawjSlPMCkd7yhxYtr79k27cczbz5kPz
s8BJL+65yGvKOPUn4eLAWL1Oqv864Dnw8u5BqG/wbhKL8oCai0HUwDNQ7sukq+GosNV4sl1lnOIV
pNj1oZhh1PBUwfBQ9dIXwRGSzVprxuTprZ0Xz4rEqg81vVButHKKvoejb658uzlluHx8GVBSySRV
hv+wPIVo1gO/0yLLRbfae26kiX1NH9Wv4DEoZAZ4RtcpDlqRqFdq/zdnCqeNfGZOp5bVqVrzGiNS
O9C44BuOADwLmr4I+uhG3IIYMKLDe9fvb5mcqIdQw+HbXp6SMXYwM+1LIPReNxxzDLZOVddb737d
KcJSyYG/wqzYKZejtPpEK5a2k1v5lNlH1fDvs2r6gY9W/v7vx1wIIOZND2d2Xth/Pbum1XYxcilE
LtjcP+itAyKkqXuknhTtMKmADd/+fteR0lwkRSOBOgO4DnVxy1RWhwBQZFDZaDHIimSI60Mhum2n
eMNZK3tnT285+g+fE/V+suxZ0wME6uUkAdg6WDsVYB8qrG+wMylRlwGq1UywEt+e3/UlQhAI+pcO
BvgRZ0nLARvZ0gsbvBO2scFzV/eVaxdav8Z1njfA4rzNPHHHhGpFy2uZHYxGIwvpG94pt02lwBUI
QVkdIFm7wyZwrYB+czCySeDutKMov11+Pl3LTW5GpPNGVSbHui2o9skSJT2tXGNl/AVIX0wMbVZK
zdxdoLWJVhZLpWWitlMcCs8IL4MVDsbasvYqss/xBmXf5ueYFrgy5Dhw4HVYJfmsy9hk37PJiTLE
nPBG3kzDUL5mIk9/9xlJ3AHP2jGnvpHkPwKCIGot4Gi9rSmw6t5GUwk3YUB5xXo0fNZM3/g+/FU0
wiN8DHMlbBPkPHMpT6kuugJPrdj3djRxx1ej9MrfPXLvxaYEB9tuDTTA54sd2+wM54l6a2SKwl9O
WU9ptKWHg5yKVz4KZaK+lk5+ACp5MtJX/gM73kyobv2ZIr86gQ8X2g6lcA3lhh5BtE2iTvHLMNkg
AN+5YecPrhOo0YWixLlkCpYUWjNAZD7c8draNsh+nroyWGvRXm0hgN+cQOoQJF1zr+1yC8F4qkWV
DIqbBabywqsHFoSc4ktM22LlKbo6gX+HshiGrUqFYLFbEWoMJoHVLBIKdbg3ukq/m7J0eO87MI9C
9kWLlkiG2OxyQlPSttIXE60yHIeO2hgqeNvF1spcrm5LgyLA39jZJCTBafhylGJyqqizhefSmtP3
ntUkIF4VZYs4OGX2yNajXYk+9Je3t8SNxWInoDNKmZ0bzFicQRpYSABBXEaQMFe2Va1aR4/4exME
3Wp2NN/3l+edwjqTI22GjnUVBubaqJcBhnmup49BwBBV722b0pfPQ8EtsQ+xwulBdk89RyWQzTlD
Le8F3ebhRc8GhNqEgSaex9bCLyfXI3vPwc1+gPqp1ro5Nz8Lh0ToPF7cuYugqk2bxlcsQ3F7qbTP
CrChr4FaabtqCMv92yvwN6defhZOJaoqFAlpuSy2Fx5i+LxIB2CprYSAoAK/d3iYDRIMxPx07xR3
A9rZtRcq/nZEEFY54WUlm5OuYfaXhih5P+OzpnQ7nBbEVxEUIEaDvMagAr96fJ1o4TX4cKncoHdd
jIXeVgSiCp41b5i16rJU4giX6404Elchf5xOUR8ghTjZHx1zrKM9rPfa2AurxR0kMARK8HTBQLmp
+gTYSccErfv59ke5+v7U8DgMFt0DCThz+eZBqa3Gvm3jc5mn3wzkYk+j3RLpBclaUHRzJN5Xkzb4
TOZdfH3VMysjapoEfZo0/9LkdoONXe6gKjjKaSUAuzWWphMSSap4DLW4GUljdKOlInVGiH76WFix
eAyiwkNMvFuLKq9LEXzB+VCzg7nW9SXdFX4Ofh3oyp2RlOm6kxn4wt+NSiR3CF9IDYw7pQicD1oE
ToMKyN8mRH+JlwqKnb55ezWvE8D5x4CVBO8xgyWXkfSUm+jT1ykSv7XZFnt91HFjjov8R6UiWThE
mgePoi6PuJaFCLYbonNxXmq1TU9Ovnv7x9xcBJoic9cZMMayYTQigWwrmojPugz817Yata3o8+qc
JP64/78Ntbhcc/zxOqS143OA1PI2b9sSK6EyfVCM9N0l8vkLI79BC4zes718PWoQakqNUeY5iDXs
Xa3AOA34fLnO0MRHsiRxGgN/JfO8en1pds8dFtq9BIs8Ipcv1oApSIMLXXpGWWG8R29RfEowcXVW
ds9VvjkPA2sb8XvODKWjy2GojiOMGhTpGXHF6Bcq2K23tRpVHG1vsCAkxbErxDh8CW0Vdd23V/Dq
yZrHnosW8NK5kZbINpy8LUG4mZ6hL4770A9Rt++VbDZCk/dhXSv/YbyZ2kqXhQNDEehyrjomlIjR
Tyni0oW2oRTrfdDxP3nQDWx+BuRAVoKOW0tI8jmTMmnR0bC9HC+Tg9PUZZeeEeqzPqIdET80qvZe
YShkmmDgCYf6tYGMwfKFC81U1tLmjp2lrX6WaYnjURsMmAbFK62/68PNSBRcdAiuKGEYywIsAgLp
qGesl2jUJ18f40MRjCP204GyUkO79en+PZR++enqEX9ID5/5cy7op9dwAu9D4piVBbq1ARE1Ri2T
CsTMoL0cJWrraLKkg2ftWDTbrAdSstEUtAtCfC6ONf/m+e0dfxWGslYmYDWoESSBV0UWCSrM6y0j
OVcaKDxJnfCrPSnOyWtQQZ+d6fynrqidtfvr70QuoqB5XIogdL8MA9+VxSkfbPT/8J1Kz300wqYp
KFYkQA/zUsN2IMg+FWUMMo7wEc1/rz1jkKTclxDbtg1Wza91HMjvhp7AJ7PBxAMY0bxuZW9dt8Lm
n0hYMmdRgGLsxU/E/FggNmsm5yITSJ/HeXzo8RD7RIcO09rQn05lgTL1kGRYx6e2ig8W/h9+V9v4
tkFVf3uh/qoWLL8Yv4PalGGbXIuLvS7UyO/CpsvOfY+SPIjC1KuwXzHMc5/2NqShQGRYAyOiPR6g
4mOlag+Kg92dBlFqm2MfggA5LCx7CwsJ6jy+5YP32E8a/axcR4oVueApK3ZhYBN4Dk2lqytTmG+X
5Qy45uhUwOigXWJcbm5ETbA+wUTg7Oie3KPpJA9tPwZbC6LhB91LsM/DzR4fsPAMaDVcqRTdOFpg
fEmD4bfOW25x95m8pmMU6BmU/kp5pOrcHDQMR45I8jlbmlfeymyvoSrUOcCAwD4k+ZllLy+ny7lS
Mt/X03MGfd1NVTyaPN/EJjfYD0lkHh16rXfZJMtDO079XVbbWrGxuh74u1rq0VNbqNXHAFH4lR92
tQx0UUlz5hoTqTRkqMvflaOijfnEDEVPxNeyMlPYr6NEL0KIU1VUKe7Q1fTVVqcEEmvx7iohjTKq
kpSAgCXRr1p8lSLvpE25QLqOkgf7vPbtR+xDuw+zqeABP1CxLSbfW3ln/+LEL7YevGYYcVTUYI+D
j1lsvQHcsR2pkLkdM8NFkQcFi8nZmzpGo2NwvihRZJ8NUn/8aODhPXV8fLlJ0zYKdjGcTfh/AA9O
2OEqSGcDE/gIADB4UOUQnSeznu54yvW1OPpqx/KjSdFJEmf5ISxHLxfKD3hlEuSQXao2r4jRl0fT
8uNDzWW1BVWzlpneGG5WcgTBQvEWicpFEhz6eu0Fau+4csqGF8+CHpOWhrkxR1/5AZb309sX2tXL
A9gViAF9Nm5/XoHF7GDhqp051I6bG1CHN3HstZhT6l9RmDef0DyqThpk3uPbg14FDAw6cw4Jt/S5
ADN/g3/VxIe0KDukXBw38pPRtc3S3ppjPO773n53j5Sh6JgwCC1MWmGLp7xrMQ3D750tJyEC7rAt
DfyTOarer7endL1soO/mdjdP+F/p5cspdXPxzcPC0sXO2d5FZkJ5rIVr7E1heIAFv6a5cX19zBAz
VgwmLI/isuLe6D3cc70Gk9r61bMT582pFGp28kWRn7UBdxMFn6EHe4BkMxqpsnJ7XW8b6n6zJgM3
qiDVXXzW0kwcdYIY5wKQ9h4rr0r+sYglGFVgRIDNIa+0Y2HZ9fZXvt44DAsGBNDOrCG5PIstYu9+
jNIYLVQFD+iyw9QZL6YDuUS0clndWNBZwY4kBNVBJPoW59DH8g8z0k7h2KufPVxyYJOqFpaqVrbr
iiH58vbMbgxHyYAzT1GQNsoy5Mx9Lc0BoXAkZIU7rjp09T+UrMOHARL3U9OP/UpgdXtALjV75qMQ
d15uWCpMeU9JwHHtPrM/4hCgwtjLta+W1kqilerP2/O7sWHAkSHjSKpMXXf5DLdJoJC0ao7rzekV
hkLBwxjDVTQUC3UNyvDuhBDE4e1Br5JYtibHA8YqV+o1Raq1QLbZU+W4TWo6/tEXxGwbJw0sBB+0
0IrdvB4UxJAz7TtiC81ar2V+RC+fO4afSzB04Eml5fz3/7rmAryneim5yvHi0A6jbcQnjEvblfrW
rVFIUsj1yL/m2tPlKEDDjRaMJ/CXqjRfS0Saz3noR+8/eTTUKcQTMAKcXu5PG6s1v8e69KyNTr0v
nULscs9QNyTnaw/ujQldDDXv3H99ttSvsWIDqXC28B3a12gs7NsCYtTbe+PmKIjlcOLm1VmWIIFu
ZrbpK/7ZaqZyp7Wj7hqt7a18tpujEGUj/KTTwLfmHfqvuQxB4fSYazEXpDNcbYh7ADTTGjXmxrUI
5Jb+KyElEcoS86D5mpaWVROejSj7MjVegmeuFm5L4NcrX40nhl+82NSUSrg1Zgkg5rUI4PW07PUh
zKIz9gbWo4XR29fOUOSjNqlBtGkNVCd3YQYvGcOsNIl2qBLpyZesE+1TjIukPOe0IWDXmH14wpSt
Qama6uRjoCTRn1j3sRzlSA/ZtrKHLP4QSh1POIRE1Z9qHsh2U2uB/mI11pBsM+p7CKxFnfkhsFMc
3FOTOuomJqTFW0oJ1b3VBFO4dZqw0w8Jwkz6Jy5eYMnCr6duD/vZmo0PU4Sr8xIvMPRfQqzbRuxU
n+SEN+4sEmEle6U3edlQmLZ/mXasFrtkxA92E1eD+WSPAAU3NbT0aRP05TQ+EORibVZXDj33wVa/
54MT/QmgVjzreN15ZHyRg5BMpxW/zSrJXpIE4+xjxu3/aOJ0nO96afWYsbW4Om673ClfIyXDmx29
ZmfbC5Hau6QrvB4HLyv4FNveNO0aUxR7w7P79uS1g/wg6Yd2z2iAGR8L4cxUjtozvkYNahLUnQ3x
hMdZrOz7doZxSezolEOsheV9OvS4NPeIpH8LPSzOMb8CUIbpmVY5h6bCg2Zr4yaDNktoqaiKmUOl
bltdlI8ZMMxy5w2NXiA6muJDOtV++msK6ug1L4RVYgcY+PyQEImhjagbGweYOOiUHeg9C6BCzh9M
40TxCMlBiXelVzi49xK7qawUdKJN0/AKP4xVIdDwsEbjzkqtofqg6OlYP9e+of7OcmAd27gEX7zp
ynIqn3QvxntX5oiZ+LC9lA0orOpnwWJ32x6hlGhb4oPMHrSH/HmykBPbiAix/BPS4uWfabKTwK0Y
kvXQU4yNRGhHzhNiXrr62HWSYg3ZSX3Phdv4J61Pi2GD2Iv1XcHhDDuVqEujF1SkwnyFK3t1Cmfx
W+StAclR4KMCfXmveCaeFMA447OS2PicTZr3jBVx+/LOO/LvKHPwY9JRBvV7OYpjVJMiIR+d61ZH
oMcvgwecJbtf7xyFC4sIhAgdbwpe6cUdKcNSU0fdCs9j4/d3mlF7eyFxI357lFt3JHEHaB/Q3mQf
i0QHgViMmWIlOMP7wS6wT6Y9CCZ8vry+Wwk7bg0F2meWgwSZCZ/q8rMFyRQ2E46gZ3wDC1TqE28/
NGF8JK2rV4Q5bgz1P0qjYNDmDsTi26l6neM9iCKGFzXGNiqr9FCU0r83GpRP3x8Rsw3mUiFAVtq0
i4i4ETLX7dL3z5ow270c1XgvcpF8V0AW3vcahgMrA15tciJ5GFrkwIwIMHqe/L8ezyQj5Mm7zHMx
kht2aY3aR8mVsRIIX1eI5mEAGKCoDt7nqvzfQDFIJIpbCN+nwS4pW2eLuGC1tXskumSvmz9FV8Un
OeJ3kML5uOvK8Qfw+ASzWpmd+kJvgaLn3entDXsjYuZ9pe1PyjMz1RYBumVpiYFkt+3WsuiQ2XOC
fxIdmcEGS99v5ijFkQAzf//WJdn5S5eiWcoFc/nJPS7XKcmQLmipCu+8UCsP3eQXR9kq1soVNl8e
l4EEO2luk9LN4ssvJWXGya7yVBS6q/k+rmgBXP/wS6UWxgmT3Dr8nvfempfE9WmhjWrNephkIVhh
LWbnZ2ZSD3WnueHQ27uqAhvn6bXYR1m5Ruq93rtElZBniC/R1gA3vfiQtt3Qg5xUl/RL/NP5XvOF
2H9tlKtvyETgetpod2ALA1L6chSJ8XqbNQaobB04/8ZXo25vCyoOYQlOy+GtWjmSV1+QF4HGNl3P
OfsGOH05YI9ElggQ5D/70LE3jaIadzGmjls/8KqVvObG3OYaGFAEdgjLtbjaME1RcqNS43Pql+mp
BFWxr5KmOZa5WmCMGK9WJ+cludiQ89zmOjG4QhrmS1wTTQUhG2R7zmYTJuMOCk2v7GJYes+pEk3V
bx01ud/Y77WfxjHCqU9kg3VqEZqb3nsI+SFoNFMX45egJbV4qrq2FJC+gvBsiny6x9/oF3Y92S7D
3Xr/9h0DheZq0vNyAoTBJWBuPi12UNEW5WiXdAlxD7XLfRkO8qCrvie3yLEEyWYcCutPnDWo2gO+
j+yNaqaWfTByr4i2kv7lZ50Grb+jghx6u6H303ZD1jAQp+VWvokNHfexoLXieNsDH3oMEbQcdgHB
fLbDDdKMD0rdiyenchB0jOtmCHdWXY4Ylo6+fnTo90CnQFE2voe+MpnbFFgDwZgz6L/QfxP1wa6T
/quVawOufQJx2L1HKfmfzLT98GjYST0dAPUkhwmIKL3dKkcknLQ8KQ6aE432TnY0DzCDrQlzfauv
zJ0wk9DZqko/6/rXjertg3xoBmwDzfRb6ugDXtFBWiLshQCM2IUYHeubynSqj3XddT1hqg2uY+gj
S9ui+0x1aoT4b21hgdDLw/IhxzfKkdjRmYkfa/jR5zLfFpizc4BjI/ohwir0tkSQ8U8AqIZ5wCna
+aoUduU/OH6W3NWa41XHiig5xwpD1sGhBbn5I041Lzm0Ymhe0EBqI4xFw3zYILyBP0JutMZ9P039
hBOxE/gfnFixO4zaDfur6EO0Duk6Jsk2deLpLlCxfN7Z2dz97CB/KKCZvPxX4+ExvS1yM0rxW/Zi
aPCqUdzbThJ320wdRnMTDb7xe8Jf9lvcNMadHMmz93riD/XGsiK/PEVxrZ4wN0V6o3VSwDB9pvzS
JTbHtlaJb1iToyDR6cmPtqrLr1VWN8DiupcOo8nWC81T4hnOR9y223DfD9oY7ef3Go8c4tJsE0xR
95tFLz9EsKG1JzWZJOp8etcmz1NG3+7QgUytYFcp46cuHFqBO2vXHTGUDI296aWNoLYXOo92NSrl
DlZNCGJTTs0+BQkYuFmLLeUWdHLxLUlAVm5MnCaaQ+1ManyypGf+zofCKXeUhdAM7ILajHdJO6XP
Ppgv71CqfoFjaGO2aCLWrc8WUHH4QcxLG+oXD2NodHWM3CjvVZ/Mc4NDu7B2veohWR9GYRXhm6w0
J9klYEhnmkXsDq2VPpZKYHIaZP8y5Z7zoUaP8+MY0ItHdKxJwk3ayeQzXd0EtT3V9Kt92di2f6wt
o/6G2Lydbwr0obvvvj712i51So3UNR5FeQxCJ/+UYrwMdrYp8wAqs130O7vo0tMQakW1I0zQXxot
ENODowz1P1UunR9WFuTK3TB1anMXBD75qeKH+V2PzIu995sIqGE4GPjFxLjQPVaxgSV5XYD6O44K
btLbWnjOZxmJof9o1T6fUo/Y4ZxPwpDHnCC3+Yicdog6mp7V/rZNkK07syr6Jw/l3lcvoGF2NLOp
+FTkVbmmT/63TXX5UBDVIzoBOBzuAGH+5SPYdZbAjtRLSFisElffWeN9Y5SqU+wtqCfexqCiaD1X
nlP8tpuZiNk41EW2WeZZn9MktpNNgcinhVaZIuqVF/r/cXZeO3Lj2hp+IgHK4VaVVNV2O4zT+Ebw
9niUc6Ckpz8ffXNcaqGEnsHGYIANNIsUubi41h9kwH7x43jg4i0KupvM4/7H9altVRRW85upKNap
nUM6ZaKxLwZx8dJTxPusUas4ZCK+aPHy7fF98vLOlu8dDOm5riFHu6vuuANWN25qtEobxao+w+hU
/ChFFA+rsCzzKy1WX/v+kZY2Djo/gCZ+Cz7ez9ZEvaEbkf69waXv/bGkerEUjeLriLvulL62FpY8
hJjOonp0FO6H6kFBqGYTAQqp1CGIhtb527Ni7Zwruvu1Ar/+mTt7hC0dObWvKNHek/9l6kWbhd1G
fY9XmLPu1E0e2NLOsklPolS71YttXqgJKVBkuMwef8YXTw9WlaY5/wMgC913lRQ0xTBTLGGqdlhN
Z7fQ8me7tDNfCLqQfhxSiKq6Za8ruDUq25amC9BvsJOrUVURq6HSA56cLCv8MsaRcmhsTlPWi+Lt
UKeLzCPqna+6tap/DLpWwa76yHHUFGe3pa2qizW0+ROK3/qxbhzt8nhVXzwJWFWbDiFYbFqRYLLv
NxCIOnTrEazBZ0UnweBF/04Ns3ZH0lVuwxfnn3MviwEAedd0AyMe8tAOmRBVS/1jnVIR6EYLAQZl
NDW/mgr7ksbim6J13k4yuTU/3IV5NcJ2Agm2erDCClDswu2yW8m995zms/vdSaz/NAotHT6LygPS
WD2sijFTQoeq1G2kWn9KzHYgTfby4PG32tqLUO+pF1Ftls/v+2+FPItrJkgj37omOUzhlJ90CH+n
PGlDhL07+zRW7n84dLIdxwpiT4lz6v2QTgWiCNQhEsmFEGfUy4pT3bXxETBNe0UDOTmirjzvbP+t
b0bdiLXkygBhtVrNsq4ssSAdDbSrC78MemZ+oPgbHx+v5tYh40VDJ4wYqb8ACI6akSxtFhU3TFiK
AxAq7YATcvNxMKs95+et7c+LmBgNqVXKCt2vIq9tAK0OdzNPhxF1l6FuD3mb9WQPihL6vROTj85V
fs5we//2eJqbmwY0jVQ3prLxu3XyR72qSuj1dQOA6zaT7h5179CEN6dT7qDy4kOTVg4k++r3x6Nu
LK5Gj1ret7yUKZfdzxhV+kmrBHeuggvNm1wZer9xlPQ7qt97Xf+toXiVIjElqTI84+6HihW3583L
4i6LmaFxm3UXDUrWEUF2Zef1v7Ex2ZFSuU5ed1zt90MZmO2aUx4CGC+1dwn1t6e20Zed0t/mfLhR
pQEWDgjeKl2Z84I9ZOkMkrn/WnkUf+IV1l1GbypfH08oYEpXQYl609bIp1qxkijXlezmYb78Nlay
7kBhnednFv7K9KT75ChovLx+Y4DrAUykS+Tb+muFGSc7y6fsFvZ6+naecutDWCwCe6JsEslO2rnx
vbjVZLWWFjEdb7nUf+x93FIMLxJFCsA/Uw9oiCdnQ2v706unBHERjVCNQAJzZLXX0WtdKjq16a3K
le9ZVxbHSYG7Xw2x+Ph4JBknVtcoCmx4AvHFuLfXyQhYwYqexBzdYLUOvyIKJwuXZ6uBHNCBB/uy
CxV98kg9cXqI9WU68iK09xhRW6tK9RtQiDRggllyv6raaDSZKMroxt+ej5EWR2dTqZKd8LwxCsxB
iV1is9PZXX27fqkmyoz0K9J07J88McXWwUlrtN8er+nmONLGk9WSnZhVbAb0MfW2WrCmS6LdXDuP
3uUe/h6PR9m4AcBUUtT67Q4Jd3C1ZrhH66JQ0GUaYMTTBvb8QmgLVYVGf3brFNfnUQWmDjhtJ/Xa
CCfcLTxHwFZKM55VgqdbsTomI83+JApz9LeV8ISGmnscoiXeefdsLKUEFBC2+GQIPayGinBr0UnO
41vsasr7VjjaD2QF051RNi40EFDAFiB6ooWzFvZckiYZlCFEtda14/GkNZH+y8psr/OLKW/dM2Xi
erpWEYXm10dm+AQS3UYBmMi8Cv95ObaVC3Hx1gvqKV6ctcdkXurjVCp7gt5bX40Thq4jRDQAQauY
IrQuyYHKxTeUAKpbSzm3BAYZJWclLPcs5LfG4mPB/HSQHHHXwMdszHDLCJ3oZtW4n6CDF9vBPEYp
TeukFHvM483RJCyET0/W85sg9kdMFq2FElrSJbes4fHmNC7Ygia0UKZR9ppVW/uRxzGgEMzUJGH3
/tBBJO1dtMJpRJRh9JYC1HxBxeHfxyf7Jb0Oqztaj8AepSbZi7dN5bWWsCm33OhE16fUyNoPos6K
Q9kK4zSlSO3wNkCSKlXsU5gI6zKV86uxNtJuj+wc9jP3HAbT9zONE2dI1ZDivFCL5pobjXYxhKod
m6ibdw7B1qLyIJDRjIyBUHE/FNQAT03Lgu+HhVLgTul8mTI32SGUba4qqloS5YiYHZvzfhieI3Rx
YS3c1FrTj3GlO+dqwegH0e/0MKhDfhR5BUc/XSIkAobiQxO+2sUeAT1ZWUGMk1Nhomh0/xuSeR7z
SLoE21lVnRO6T2A6K+GDq8l3VnXrVJC90pxDLhPg1+oWihVEBoaujW5gY9sf3TA7fjtN7fe5223P
bQ4l3/uAdGVraTWrxjFi02pHhkrU9KQ3NLCNKTF95JP2kLEv2Z5Q/7l0QFCgJYzO0CpilmVMRQW3
4dswhwtuHBPuFoVaHhqjFGhvTQaFU2mVQ1viOUwGCKD0FS82jhg796/cLqvMic4gwEeCKWFuLdXm
WlGk9EYPQdFwYwjUc3VDVki5cAm7fxVWNB8fR4WNRWY8SgHASHj3rWuOKg5bka4y3lAvOHQB0O7f
GFRZ34MXC3f2jvxg67kBuQEMI5HrtCXvt+lo1gLShCRfAgRIjxap4HHUeq9E/AdTJXpHGf5h/eL8
9XiOGzkNmGd4R5j08JBel45UqzLqOueNN9Z9eopDXL9SQ83fGWOH6bWWdjQ2BvVdmRfi9TmNbJYT
BNAcAmm0eiJNRaHAj7DyW9kjC2JFMTqv45LjgRL3/yEQUYMAqg+LgyfmenU7G0nZKo8rnK5iE5uq
xJ5Ota5N57S07cjnzQ1Jx66cm64A+jpWUzPYT41nDF8fr/bqK/N98cCgiACt15VSXavLLBxlZSHW
rMBLgXZgu5X72vGklrF6mqBV7byc1vH3xXByg/9xTcdlXSRqFNlBPY7ajxCzvH/Q9EzHczo5DfA6
HscX3v7LN8eAK/QkeLGYUogcD6/H816dpN8/5HfdRHKSXMAn9z+kMvUZ0ZvRDhSR9t+8GAippTfR
u8wq49PjoVZX2++hZJ2LdylS1bTc74dq8jq2S3d2AnzDwC11KqqRcbtHtF2Fot+jkEKi0MqnhFW5
iol22ovEJVEN4hiprrhz9aPRRhCcuqp839Bp2lnAjY0Drw7yss73QEtutXFos9d97YV2gNL+8BSi
TH5ql0J55lxjAmdZ5bmbu2pnKTe+GvB91pJ3FZfa2i5Xzzx82BUGNfqcYnlZ60chFCvQByvZeQ9s
DsV1JiuGkMfWGLpcHWiwpqkToOOTHNpE158dIPQHb2r2FKU2Ph0B5/+HWu3FOF7GHv4wGwSvuAMO
HpQ/8ZS/xBSYDzRXXqmOKbcKdyYoK0j1UJLWmL0a1OaQhDoiRDVE1ijJu3eiUcTnyt6DhG/NjF3C
qwopPNDncpH/OO6UDrvGc0V0FVUy+qSpzant3P5pEW56SB1Lvzw+aqtKxu+Z0crh6gCxw8FeHYIx
KRQDGcroarSOk1/7cCw/pyV6VoesMsR3FzZ6fpJivJGfpYb+1Gdjen38EzZOO1UvtBLg8qKCZK9O
ex9Pqlbi3XUd6k47WfVgHmEa7BHeV5fk74lKKBlvf0hY3rozYGHTmTeNEV2nvq/fGDVIQRtBzrdO
a9tvAGBV2EhaTh/5Tu9FHx/PcGtsi68K4R5rYso19x91yFrazxbYhYgCP4xtXXHO4RDH7/Nk6W+e
Wlq+C/Lh5MzFnhnc1qEkb8ayFhIDOZAMSn/sp9CpwtztJyVQC1UcvWHRL2GBZG1WTbv+9lvT5GYE
jSitY8EM3Y/VO/gvK1MZw78CmH6YZsgnp6QtXPPN0AGEPGgN0ueHqcbMy7fGLg5vVj4Wuo+IKFRo
PRzMSzvZ5nIGxNAufuOmznARiutmR8uVIsuLlvNnHGE25rfHn2jrHKB8JuGkvKdeXAYOh04tSoxv
yiHOvEsz6yNt8LbO++92aOjf3dEAjKOYXuonsYm/GIAJ73XZ1O8tSui0wB6irAHY9H79DMpdrZkM
8dXVpuTkuW14mp3oZzfHeyCF3/n+H6mqHIraNQIevAcox66TGFjNCTmCxadq+7j4pwFqlDzFfdcP
vknvQ/Eh7kQeEAavnC6D6qC0VQ3CGpCCaub0GoF7S782JnasCCIZrXgKy3F4joEK9YfeGGEIz0uK
ARvgh2G+oa5ftx+TcEntXwqHrPclFp7PWYMA2mkNbNyyMMgp2NCDAxq4lmxNszTCbyBRAtym4arF
aADgnTQo7XKIYZgZ/mh7vTglDWa2h8d7aCN2Q2AGKge+giR1LeaoCxkBxk4JjMJ1hrfF6Kaw18ZK
dMeK/+9jZ8ZD8/pLl6hGCcxCqwpF8tV9McWJjltqpgSlUD/nTV9+VvPic4Gq/87m3FpXCFHUNTgm
vLBXmzN3LKRI9CrEPLXl9YhHE4Cq3BhvjQC65o+L65WnyYGPeHy8qhsRjJIKQE82qyztrNKmGcvW
ocd2N6jyPnaPWa1AvdFtDdMTCB57elAbMQzyKNkZbynEiDz5jf+IlxnMMkKBG4Kg0hW5jm0EHaBG
xALB72p6M4ABqQLTTav22ixiVL48nu1GHCJ+0kGT/A2o9/L3/TG+59posrWgybCndMZ/hjGlYlyx
4QB/6UI4h9p10vKQOai1+ENktdJ7qKvrnUVfa3/8DhBUJai6kJfyVF/tq6p082xRHCVoG1sBD1gb
kXrmbYZk4jgb5hX4Zm0k0Bc6Jz/H1O27r14RpROi4VHunNGvadMLTC2KmSjmDU9CUebnCfcke+e8
b20PMHWkm8jf8mBYXTpV0zRzVhec96mLnnIXZKObDy293Kj4D2fNBfgOvMYkx7VW17hViFr12kgJ
3EQMlg/tMPqujGOLfHLWVqb/eCdsRROEdVFs5LDB+F9NrMhCPQszlOVi3reBYjWVBREpXgxs1evo
R4Jl73x+PORGJoZdEhkKLwYZS1YTRJ6hn/RITa7mjHF9hxfdeRG2fnr9KNy0lEko6pFUrw60rSmd
Kgw7udKJx3GssetDnPd77aR1yUvuYEoioN6lkJwDsOD+JAkTPiXROrnWeorvDcQh4K4KP0r3mxmn
0bdUamn/66EX8YxeOiZbWGann822yb/rTWrumVtubFXWlO1D+0laJKwmjgOKO6LtklwLx0pvKvno
+6xf6gtMVu3v/7DGEo/G009azKw2z1Ig+dnCYr4ilD5dphTenYa73M4W3bgT2CUS44hBNJWZ1YRy
tcnUkofktadkelAcFs4XbecEVW13x9rU+7d0JevLf5gbC0nFCT0uXmP3HzZfRqNsenapjgdt4Xuz
qUiKppvvrOHGAYQZrrJ8hGFqwqs1jJqlnkxaPZyGlncJ4jEHdLLq57JVw6Ds+zh4PK/N8ZC1l5IC
tO/WpWcRd1GN2Eh8RdoyPQPWNQJzqXFvmeP5qzqle3anG1eN1PiFdY9LADKAqxAfCrer7ChPr4Sa
Vj/HwMtB3qZL2h/wCjFqv8jKcLp4oZvU6OM142cTYHuyE3M2Zi3ZDCTdEqICtPv+a/YUS7x6aSJ+
RSd95FPLF2lSXsI6mQK1Kffui+3xCDwUYlBoX2vbpL2jmKQx0dUxl3Y4jVBfW3/xsA4+kwpPzg80
g03u1sffduPoIyQJtI/etqeCvL2fJdDXKHfDGtPvsZ0OSw8ocybWnmc9jHeYU9tDIaBCUgh3Y52F
ktgDFGsyJliCxF/aqXrX0Lu51iJ5JWtShlgqBzwkgOIgAb+WGVlQicwrnXftKOglLGmXP4VN5N6w
TRD/YVY8jeghSvTwi1CTTbZd4lvlBaKxMNuB8BbAe81vZLt7OKatkiv1HspldGFpoK9rMIqJ0Fah
g6LPgQA+J21jknvBVBjxzkJuB3cGgWnZqQmT5Ni0sXpo8CI+Pt4wG3koTzQaJRIxRq6xOpxdB78w
VVtE3sp6/LeqpvGG0pB5DF1oLrOZiI+uVfwK02b8+nhgGbNXL0MuTgaEZgS9w5RR448EdImtKkkm
zQMREfZBOBv2e4jP3s5TaXuNUTygdCRRy2svwRmZsaojh4HygaKwX3eKGR5nPGjiMzZZ7d+ePqdf
i8nQ4FBHs1FdFSjT9sXMTG8Pz7y51JSbJYZGootX94kDBZfkcg6DdsIU4uKBAqRRNI9uH1Sp1VYX
TL3tX/BfEJTCoG0PZLkVkKA184qTXlrgee4XPEdlFSIF+7lrcRtOnGj51/ai5VIhu+bXc1h/e/yB
N6bLI04K5VBbR9xlFYpi4UQIa9ZuIFpaF579r6Ml7+LWfovq89dWM35UJWLFj8eUf3O1qeSLirML
+IsK0SpR6ISBYXg2ecESGdXfXYi/r+r2Ol6ODpXOpf5HzWzz9RED50byZ7RP8CFcNxFsgx4U5QUv
KLz0b4o1/QEPDM+v26XdOasbFyn1NVJNmQKBql7Nzm7hPltszGBIzDE5wPiijNIhAzD5TUMjy6/s
3hqPUgPhf1G7dOHBK1rl/eMl3gj76L3yTgBiJA/VahdXba6MScMu1mraX76TqfZz51ghWo025Jyd
87s5GpLhlFmI+7Tl7zftCEYkmooxDJIuLS/NoPxt1Kk4z1omdvKDvZFW8cjqIAqZJs9/Ia0ANKuK
vrRWnB4SY2x2lnDjJIKMx6UY7TnutXVMKgS2Emk4hMFQIJVf6/BRSBHisztX/cGdOvPyHz4ZtBDi
H3BFWM73i1gbNN/VHCcHRFe7xK+KWR1OetcXvwxt0ffIuVtnkEIKR4HeAsdilc4m2OSpXW8TcW1L
snOnpEifQTJa2VGfZzQstFTXYtRPrKQ+vX6iYDh07jFIuxCS7yfqGZMt4hnFUgT+xhNMe/e5rAr1
YOBs8R+GQvECCKhEbFHIvR9KmRKbuyUPg6aKFqQrSWY7M1IDbXD3iqhbO1NC8eU9TfK/FiDoAQrW
E4ThIKtE/r5QNTQ+6tk54KPNjfZ4BbeCNpgiGGW0YKWl8f20IDQriygsXlZxGKpXvQnL4Qxf0/6l
5lH4L4CnsTtGIje+kiDke/CRrZnS+SIpojTN+KvRPbpQIAA8J3CKuXjXF/Z0rt3O9nFasr4+nujm
ULxbZf6B+P5LnkMTJxYty6AaxvDcpsZybMYku6mdbu1sla3j7qGhCCaGqElJ535NDfTNDGpbbtB5
7vKmto3x0KOIfIibdPLHrN3bLxvXBG1R9GUpLyLd8ELYGYRNqCyuG8yJDrEvNKzlc4OadUuxvYr+
xsWwQ2dVL9J/KR5UEgs+//N4ceVFtLqGCTMq+ARSDdAwq1g6R4j0GIhVBjqaO4e26/PjWDh73fuN
T0jJRUoP0MN4adJpuFOPgJvhBsPkOmfRmPHBLfXpkraZvXMsNj4hiBCJwufzUaVcT6gdl3SQn5Aq
g3KQortXxUg1vyit5Trq5Z5H2dbUJIjXpTgMgHgt+5eQUISWMN3AEqrzofIAVPU1pPRR9X49/lRb
I5GboaZGtgQQYnWd96OSIFEUR1ccA7Lq7AzI1B60LHK7s56gSLGzkPIEr3eGzMah34AIpVx2fxbm
hu4vsU4JBpASZ16y0Sf02ztE/2IbvUrTPHqGKXYG3Zwjbzo6XbLrtb6RGrttOrhi9C5G0V35eOGz
7lX2Ozhqe9SAzfnxGKYxI2221lD5zpnMWXStEuhLMVrHLO1SKOxWiydb2g+L+g6hpwXYFNraTfD4
S/4GB6zXlhSJWhIvcn7AKj0sktYx+rSnlM4FO/81eOh10c+AB2q2mYebEqJ5HBa8L/OnJVHSN1FP
VdtPh8z+VuHINB6spcFTLUS8D7DeMuE9o1pAIIKyUsz0QxLZXnlIJgu9MiUe2s9NXmYoSHe9iphZ
nylAYHHI+UHHNf1CDlAqZ+l7dsMwNY994ZblUxuFr7VplMUBgiupIeo81AjX5LEwVorZniiV1bGI
PtsOcHsqLu6XQtG7nWx0q1tBCsUTDkEMOpprQDjWEY1uJVp0rZY0ay6g/KLBn1yv+qeLe/0pm+jd
YETVhMZRGOqcH3ovbe0zTPTy2TXasf7QDIPzZrCN2jzZVpo8R6jGxl8e74SN/S4JbpIBTSeLGHl/
yCbCigI5QAk8tficZYZ3qTF8xFtqMnb23Eagl/710tGH5iD17/uR+jHVvdCh6z9kfX4K62I+thW+
24/ns/WIl9rrcgRSrhcl9qquEbYoTHY2in5v8Eloj/DLQ3/0NDZdWprm/+rRxo7azr6JMU5O0aDt
xMmNG4CfQLsXASiQR2tgqzZQeSo9hRhSGUmgmBl2RVVSLydgHdpZy8popw+6+RFlhx6ONTmfscpl
u8XOBNrc6FCYxuiXeGwfTE9JLoMSusfH67v5FUljicloBwNauf+KzYJLrTUYSmBFThkkdjwHApD7
DixtawVRlZXRCYgYlO77USill6OEblxFHpUfE0T+njtrSn5g0Zt9QtUEfcDXT4v9L/E+kitvrK62
BL+zGB82Jegicz507ZKd9F75D88dCCaSt0SVAzSunPYfdazJE0Wf42Z/nQE7B/Nsk5gPLfDYyFko
CUzDxTDoGzye2sY187tdShFJ3mprWEVDw6JARIEOYRzZp0hVwpuhdeXbPM6aYIzK5qM+NP358aAb
eSUKMWgRc+Ql0Hm1TVpIyPY0VaCL4qT+oiEmiYoGKozhYiQw4NriaUpd8xBPXOBa2Wc7UWBr/wA7
dhDuJeAApbxfaDWZ9TqyGk4gLZu3ZV+XRw1pi9ClfMVbctpZ4peHgkiPMZcua/d84dXuSbUehz9U
0IN4cfRPWObGh8kr551TLn/03Z1NIQD0PyMgz0uXUP6KP3bPrDd904txCLy6cz+0Y1u/A2nbHYd8
cJ6bAsGeRdSAxQBfvDp9Zmgqc5QgSBoAAqwmiONwmKLwMATTGA+qv9hx871DxhPvh9IK9+R0NyYq
H1p4ZMgsTF3DOtIUzl2UliOjlZAYMyDMxSli/K+Y+rjfXLUZzHPUGY7wEY3x9m7ujeEpDEp6BwBV
fsdq8wxLbIyC7m9AlmQcqp76gN8vdueXWTK+6UqQX3Weg+keip2H5tbIOBdRYEcbRBot3H9hD2ve
sROtILji0ZG5df6kliaSnWZRiouGtN5T2zbDEVDrHvV2rSkIaw0elMTJAaWRT8LViQ1drH2wjBIB
RjLjLWt7lIDmMtSP+hgvl0nrlDd1Ohh/e/Mw0nBIunOqGqHf2N3ih6TNfge/9OcQlt5OKHl5o8tf
htQX/WmeAfR271clml1zgUErAnANhJBmqJBWjRA0i96NztTYR61mMTGoq7PZb7Q61/1cF+Xi87fS
VxIMfy8T3ALOOeeAs7D6RHgOLG6c6mMwCMX+4pbo6JT14lzAhi+fWi82Pg9mLj4/jqYvwhnAMQIV
fRfI2KBwVt+mUagOgpIeApEOznhSQi+9zuqcfprMEh5Zq6M0+doLkSFR5ubVxT+8g+St8kewSUXG
kkf1GHglklqWnswnlYrn6fHEXgTO36MAfLUIaxCbViGtc3otqdyOk+7l3v8Mj9S315dobwfJHbKK
nOQSsq/D9Uc/ZTWZuklwbw8L7O2E414GBJrbYxna2vvccPhPJxW96ouutJ6XpKreoyZTuUcyNiM5
qHlviuPrZ03lCuArbXUy4lWAwYrALdskG4NWuBaSOFN1prO3Vw7fWluPiiOlFbTyEI+8/4IdelxI
jM28yGosO+sytQ+z2+7Zkb7YmpRuqLejZ8S/WdrV4awQrK4dLMSDWMGR1zfKPk78PocP49tehZrS
5E6vLhnJMWmMSR8YNH9etOfrKh47kJuBQiL6fjD77rlAXnpnb27OjP1PnYN7HTzC/fq5Fb42Y2Iu
pDDRcqhMbwjSIWk+0ofUL1oSe3uCBC+iP41d9JIAOhHrKFKtLtlo6gFda9YcLLmZnjxwqG+csk3/
moy49ictci7YLjdB1CfRa9tScmT5WuLCk0bcq/eDndBhoEGvBgquCmezMJIPyCapge0pOKk+3vwy
db87i3IsbldAxeTZBJjVshqt6/S1sgTgMs0TimPzm761478EhkKvFcikSsWCUoQjstDHfLFTJtpO
Tm/rSyBypflqCD1+Ih91k3Mh2tHzR7NDz6/vrP6niDzz2UVH412aIly1g9J7cRapzf1GT/NDkHJe
g5IUJQXHbI5GUEqpGjOmP28O3R5P4+XSMgoqzr95YBZQ4/ulldUk8EGNEfRp3Bz0ORcHYUz1X8lg
ltfHX/Hl4ZCSSUjgggYExL8mn3AzGshCLgYN4iG7zEvnnvqiSI7mHHs3o9/VUNoaj1NIjdhh07xQ
D+dSGHN7iM1At/PewtYXba0iqqPklOZe1PhAvtSdN+jWasLEInUgpddoFN+vZjVUrRMXkRkAuIqP
oErGQ67RkqoUQ925EOT9fX8mAHVQUwUUx7PaWROihIOUKGYETlCbg/O+UaLlOoSm+iH3qrLwK2fW
3sIY664K2eHfAp7Inp/k5g/ABJDjQi+O9OZ+rpZXaEkdQ5MSetL+yJPMaW5LagGsNeqi0rn/O8W6
4NrpHKjvYNkNXOnnzo6S4e3FIrBxAAc6NATW5dC4cIfKGjy8xgeVuxElS4n96klX/9fEufC+ktlR
zsBlO29/Qdi13iyTmTxrdWjUXxazBkBvjrUjnoUhlOks+mbOvyhidNpr1s9ImypjFRVvCy0u/qpq
Kgx+2rbLsz12g3KYRZstb8Zawz4acHd7UiZnGS7LHM7/eGmNwmMSdrpx1sXcHAeNXOEgZq66a5Vr
kSXhxxrlLNrw8W0Wod+SznzTHDFPHxSbionf9HGj+nFXjBqquF3+l4bZgO13mpeMR73zqn87c8AQ
IqsRYTqkRamrwWwn/Q+lavTw2EYDTXy36eKPiPDMk1/bGWc68lBOfpLlkJ+oCSoaFgwpmYyiwiQ4
aQXK2L5bu+ZzioNd9rWCp6nuXJIyWv/x0Wj60IMDNUrdRLpyrXlSAiAfqNm+vi4D4qrdMM7X3K2H
k6jM4jgUOudzQlX18VZZRVM5qIRCAUlH212K69zvVpFWUYmJRnUVkWqcsXmsfG8Sr0TG/h4FKIGs
qnH6KWTcj2LUo0L9KyyvsZabfpbU9aU29MWvFWXcWcWtCUkBFlJCcjXacfdDwUyOEH+dGWqcyp+N
LnoYPSj97FRFNofhTmTFYHqisHE/zDB1WTPHRXXNmq79EInMuYajq+wEs424yfsR/RXyGEL2uksU
6qLL66R0giXUFB/HEuw1slA7uW46XV61EZgK3qNSKITRkN1aF69nJlPqUWEHS2XEFzhl9nGhnrDz
dTbuHpaMexWUpFRGX+VlRutYxUidl7yscYgRVnEWtTUcgf/XF9j1yl4iuPGd2HESliCltF+Cvwj9
JS29/EoNyX1jhQUZtRnvvas3RkElioBPwVi2KVf5bd4Ohjd3eQ6rIyuftShpj0vl7tEMNwIE9nJQ
CGlycV7XTTzHbLKsprtxNbVy8PMh007Dkv/PGbWFXhM+byEiuagRPN4Yq/tMnl0JxAYVQK+SNFPO
/Y/X69D3GkSwNr8KKyk/pXQNb2NopCnazWnl+VXWSCLrkAAo1qzIeJ+5NDD/y29AOU2eBJhQ6xe0
YpjzZKIIdx1n1f1IYW96N4WO4zcRHi428oJvFcVrfHtOi2+52dafHy/B1sKjpQbSjMV3oA/dL0Gd
cweNVVtdue+0QzsL4+/QsRu/r8f+oCt6+TZy4OjsTHpjVANsGwGaJjuopVXQXDCg6Ly5qa4LlKQP
Ua/ql8aeui+dOrlv0zr7lYCh+PZ4phsbGQ4rKYODPSNVM/mb/vjYWlXm/dKO5dWrGuNdUymNHyvq
nr7mxpaijC21LChDAZhYxegxkqivRimvgAzc726TptlJNCKrgxJsYnQs9Ag/3zGNpKFT5Vntqe7C
NvnweK6r4Co3NjAwmnLUgSSOYbW+oncxdbLy6lqGYfctNMefczlbeBQN+qfHI22tKsMxWZ0GIVqD
96saa/Wy9AmXRROGPVZIkXVejCm7PB5lcz7APrgqwNS/gFDjmhG3ZruU1y7lkU2nuUX3PXR4kyl7
Oe7qef176SSjm+MIs8BYUyc6y6rSMm6Kq+NM+hdh5BD38AjRjbe2MlndNcG5xb5GaZzWRwrA1l6L
6YUvtPx2AN2khATSRdR571cUPkPYWZFaXq0+6Ru/U2Pdekoao3ifC+o35xqU85uu6TXyvXBxxyeE
+13lVJvNhDflpE3xoWjrXRrAiw/NjiJLo6gvu208de5/lt1WiC62UXe1wnh4o4I8OBSRGn555Ydm
FPQskIoFLwagcXXbuMlS9azwcI0LPT6HS/GjTd3i5Jj1uJPlrK5rWSCV2Q0FBoih0MxX85lUT8Ta
RNaPS5h6Ae8TpQde5WPpd8k4XHpPQ+X01ZOjFyoltuFv8CheTQ6Vh34y0NW/qq0yva/NrDyb9uI9
6Y25W8uUu+Qu48ZgA5gU4yCYTI4l49Qf0c5svHh2c2u4msjuFzeziuPWLxSRg6vwWvPWgQ7/VWaz
+FFnoJmlvsEnPWqr4NVTZsNQGQZljEDCukNb6MakI2/aX8NhpPAdhQMu4Qk8YzyHvJ3qycYX5ZtS
QiGbZOZrs0DHKXj7J8lwTXA+e1JIvj6HzVD0gdUBDcSOuWz2uKYvh0T0Tu4jwPe08dfJv5vPZZkn
aXfNW1GdJss+2WDij2qde4cSLtDx8Wq+PIPSSZXgQAGO6L7uVy4CfYgYXi9vjXi49pZbXRTmujPK
i2BLFYwnKIJMHgGXNs/91snLoTJDEbbXpPeW59pQ3EseeRmUEripjye0HoovBfOVjYq4vhT2lxP+
Y5cqjRnG3qAs16kdm1tXGZ3P/V2dab62O+d9cyhXwmzkswYK4/1QPDeXom1z9TqpcRmY5fAtEbU4
RcauYtn6K/2e1B8jGfcjabPhZVlfqVcLrMBZDKF9NJVdRuY60ZCjUNTAXk5ay1G2vB9lTGcAt9zy
V63mHeBnlv1Fkgmutsid09hr6aniNfJ2Kq0Ocad5z3Hqt2bSnwGG8WV7izDGL+CqXK0nsiBG0jmx
cQ37KJrPU41qzgdrqET8RKGhxJhF9YYnkn71H2hpegAraATOlHXZp6611U84pcfxoS3SRhslfruM
D8Y8OQplk7TBoavrtfaY4v/6ZXLsqPSxxyz/xXNa/2usOys5h5VtKk/pFIY/7TzFCEZBt/azrilV
8calbeKCQqMX4QMbVbSDO4b2T54VlnFJ2jn76ViTm/kumnm/2ng0frbLUr5LC9P9X+8NUA5MUMmU
WUa9Vn2vcbpLjCSD8wmwiZoesmVpxo/dlKflEyTLGQsWS2TncKyXf/DCbYsgrBJvPs64SpUHdW70
T8Ke5d5u1LE6EDFK7TyJrKPGm9OZ83FPSX/mWYgUaTWn/XyUfbC3yAXY6sEzliw/KlY20V5We+9/
WWqLD5om/o+081iOG2na9RUhAt5sAXSTaJIylNcGQUkz8Lbgr/5/wLOZBhGN0HdmNopRxFSjTFZW
5mva+EADbmffUn0GdoVSInI62wZqhrdOsb7CAnUMxaWU7P4+SZbh4MhvQ+a6b0BGgiGjOkOncnM6
Si019YTLIigziCVtIVMzk5fRR8DE8fDYbg5I9ntfBe6biIZa4docvj4n/SL1YxxKcrBEuUxLesnS
721r2UeIsp34AjiTw8hty3hbcNVg4cUplaZKFbHXCjcM06UJUCcaQStiAFQehLOdz1qRJKCfHJJV
wvX1ZxkV2gYzrcegHgzjZPLOeGRxreB2fH4FNG1OOYH5VdXY4p22JfaqnZkCrsX0lDAgnK9JBZMx
iPVKfG5qyZ5PthxTdghRGD+Xupi/Qm9WVTIokJ5upCuDiqRVosTnzu6t5Bw5ckvxWlaE1yJtFnrA
hDm5UB2SyKvmoflYtWUn+aESmR+WcGyK05LzQj6bY5Y4PyZHnsXPuFYHzZVn0Flncxlj6TKFcoZT
oYEwvDflmZy6hXCSI4WBvQWGBbJuXt7qlMCvZ3yKEPnhKKpBLNtpsKRT7aYSTyxo4keLu3NGUHnG
+xqkPdikbZ09TdsUia55CeQpHr5ZydwF09yOfo+h8D/TPPy8vcrbJw9HkrcqkZzdJCtvIJd2O/bl
IjNciy6g7CGF9G9oDfaXqNYrT4kn9b2aZUVQF7rm3x75VT5qs7/IDldDHYRgVhHI60ktcuz2mqZf
mE8UQR7qUk++533pPA+SbQTUmWx0e+I+et8Ju/lMwT6/iMExPzdhpX4bu6F4P/TLdLr9q3ZWmg4Z
VB7ax+u7drPSxaRQ5sr0JXBiYdxHbScusyKqL1lUHaHu9oci5JIGccy2t6gDSx4hFpOV7mTtKcfU
ydWpRT1VPNUPAu/uUPjugdGiCE8PdzPVA7oQZkkCFMfNiALOMHV+LsXxsyNl3YfbM/ha5tiuKxk4
z4+VF/qmrGRGfJPcZUtQSRMOu5QI9JfWkZM06KzGbu9Q8sBsr0yTDLszXCWW89xkxowP2GR8H51a
Lt+bcEpVP5WTOnPDSsfXsp6TPvLshRziLJSCRnTVDOmXYgVO+9ip1v2ZPogQHjVTJOcSQ12+wDKW
sTScDVMi2XN6/WcXZU6N/G/W/V66Zakwukvk3i/pD36eMbfT3cVupokmyWCVD7Ica/VR3XFb/uLA
rSoJpLK887kONxsM1W8tme1iCnRDNPGjnMuUwOn6yNJpJi+I3ChelsdUzOnL7XXZCSxouUF957jz
lrc2AzfI3zipsOkbVtWSfY0oxH6Z7Fx76sGaFL9VdZb+8lG2xhZYJ6BLgAID1tsccJD0SQSUGYv4
sbae0Qgy/CgcZD/ro+Ec51FzEFF2ppZbGG3ptWANdmDzrBeDVFsNjbwgiyPVn1TEPTC+M1xnaIr3
Akky9PXMv3zkrt9IAq5wQfK4YG6vT5YTx1ZRRAYXY2lVz1Fvy57QkM+GW5f8fw61ufY7ql5VNNhz
sLDDk1PZzePHIlvFS6RcVueDkLHzxuDJjoUC+JnX2vz1hym12Zd4aM7BbMnDBW3F+axTUXSTBWNz
9HGKr0qVmffRUtdfOazqp9u7dS9irYozKxSCeLxNPtJMFvXYV3OAK538buri/K7jmXG31lEOssS9
KxDJKhr4dIuIWOvf/+ch2pnGnErUSNc3m41WiiWdJNRZzvJUOvf6pPR/MD3E+6A1q/Ig7T4aelOp
SUGRV9x4U0BCE7pKBHZHpI7iamGmUkQgNe5FFQHXt45E+19f8tsoTTOfLpIJYYse7fVXN0Y99F2a
zYEztG1FroWGpqckM81mrK5SG/E5FNH9sVj62pt7ZPTcOpVsxZVRMVypcXoUu4o6F52rY5/y1ZhU
ytpVb9Q44+m18kUym1WtaByq/PT3ewP9W65noBd0pjY/vYiLUJmLTA6a3M7PmGtaPvZ82Hwu8pGO
8V7QBPek8ch1UJfY9qbkQTdzHYfRYGib+RxVsbh3AOP5eFkuj3FczXe3P20vhK1yjsC3GZD65PWq
FNyrUaTFcjA4oYOmU68hyDei+/Jh0DAqDwpa+C2EOtE93x54ZyfCvoeDhMjC6ym4HriWG9LNThqD
PB/EL4679YKgcPYHuLmEO542jaEfVQq8fBEPlLluj76Grs1mBHgJ+EpnO8LB3NxNIMS1IUToKoiK
RS9ccFIh0KsYntNBVNtZT0pANExXygGZwCaGtrRe1KnlM2fdwkRyVswCH8uhPRvSNH2CD3kwrTth
TAfxb1Bk1uVVsPl6WpcxFVhqt3OgxrxNvNhMZueEp6o2IMtiqAeoh72vg0W2KgESyIja16OB8qjn
xhnnoOmW/lKSvCq+nkjq5FvdoqknE9Pgg7O4t28MJJAQ6afLziv4eki7iqNOi5slGAfcjp+6rJJb
XHczvDma4sWUpCertLTJK+0uPIjbe18LHgnkKkbaFhn79dBTWgpTWoMnkazqPaNWcopCWTz+1Go5
zc+iB4t5vr1Rd25FWlFci8gcU4jZsgPn2SplwcM1IANt6PYzn0U3xJfW1tMgz3T93ixQcQeTKQED
GZr2YIX39hOqVyuYFsmON1psHKGCtF3hm7vyoz2NRSAy5RfCTMVBINqC/VGDB0ELYAdDKh4OVJ6v
ZzcrmyoJm2amqAhTxpuibpie4YRKOKOp6Ww1LlUiqnh9rJQ/G9GU9+EATRI1Wi0/jciE/SLTbcxL
soRqFwxhgmje7bV4Lepvowa3AKVOkAPwsja5lwTWleCcUAblCsjvwqHo6wfBrXMBJjYN3jSMsDPS
REkfLL1aJpf+6/KDSnq1eN2UiRenyYfyTraS2Li3rFb5I2TUsr2YVLZzxQIw1NNDGrp3eQ1ukizd
KIsTKjAxLEHHSa1fpiTs0EvorKgPPOfy+d4WzRj5OMBno9smhRW6Yd3NtZ8kWZ1D2iV4Pg5Yrf+a
KDN+1JMo+letzaLzw1GJZHdgq2tut5oX4XA8tBf0Ky06x5I5l/dtPaoXTUYP5sfBTLKWm4lcAZOw
61crmjfcHTPqO8sppiXQ4yX31b7rT5pQj5QhjTUWbIaBtOOgmcY1A95gE+WJIGlY5RTHaQpk7V03
RJXwFaPHloVSqjy7ETW0d0tuj5+cNHbo8+r2/C1fbAl3ZtlB1K1E4hSC2oIcAQ3QWtYQWw5H2e/G
TqA6tDRT4s7O2Cq+vVCVPokxL1NPRKsGk412tOyC1k4MhLhC5d/C0XhoD2E0Wy6SjtYnBTmn3F1E
Mb0LaaH/m4FjjM/GVIk5QAlI+VxFYaG7Q1v2bG7Rf3JGq5XPDhWr1As7A9H/pp07+zRYozN4dMay
wBGKGH2DjltgqnE4/ouBRx8GNKQ6yzPRxih93Jmi0FPMBMafaxS9UD2sgEzjIFxuCd3riaZ9zmGh
Z7V2uDfPo8KyqmTm2RSMjY0NrdOHxjveb4bu6Y3qfO4TNf2XdzNdbaVx5tpdD0cL0XEsQSGWlBnd
0Yys+jykQqruzHDAV3uoozQ7D3aPOlHdlK3tR45Ztx9gMaq9D31bsT6Ugyik9zNUsPqRR7jZIkpo
ad39TP9n9KzFtINhaVEgqdNM+015vVd/397fb/rqfPp6QaC1irvRGtCug1luLEWyFpmo6vCZv4Fy
1eM/PaD5b2pCTvdB1oWuPTVF7Ez3Czy3+6aflh4TEo0SNcXd+V+rbaXiIOvZCearVi3nbc17QC1f
/ypbqbGLaxQ90Cp5NZU2lC9UnvQP+FFOB8+pnbuSoWjugZoFcLQVC0P/tRyr2tCDRKLD6Pdh1+gX
dMrh3kddGC7PdDPjg0LQTi5LaY+eAiGLrHKLpoiWRE2MSdcCsMNIwXIdO8l5VPto+m6Odj24SYLH
LclCNP25vd67I69pAWVyBAy2BfJYzMAZFkULCq0yAw3d9rsWEJVbqmrxLYu08VzI9cfbY+4kQuDc
GQ9KFJnltm6L/ow1dGWsB0toZdwVVo5ewIjt7YeW03SOkBYO6mjJHpwFqu397cHXVGcTWRGkAMkG
ZmUVwt0cbR5potKj3AwGqqonOUqKuyyZ5qMLd28UkK4g1VYRkS0paUxUc8nm0gyy3sDFSrVylCeU
9CBO7ZyKFdjIW4tGF6ykzbekMANC3MDNYKrk1HeUJsX5qJNOWgVW4fa0rcd+O210OMBJ0JAih9hk
kNYUoToZCZOXfzU7ZzmSneEsCUMk70ULPd4lgFn3itnPqkekhGU5qmkaHqVaW7wG0QlAGJwzyhy4
6G3bVK1aznkiaWbQDpbmy2ZhPOp2l5wSyVjurRk9+kgvuu96P2g+drWpv2iDdrC2OwGCexksF+hV
ZP22mBGzhk+LFbMVGLNZfctTo3u2GiU8V/ZofJuFEx0BYl4PxGby2a9EI2w8aJlteyq2yLko8JVZ
n2LlZ3hNxV20oBDTOkbt00OXQCRC3M1w7jwXUTJ6YbNYBxF496tXqtgahuEBberi2SzPU5zLVqAX
jo57ssooqTn5Uh4ifKdZRw6Qe1k1ACowFpRikenc1hMwmslNmFRWoIVFartT52SnptVLv7OxTLEg
d3i0r5PnOhQ0fm1ZeI5FU2w2UrTq6Yv4NNLtu8S0m6+3j8JOyGQOgM4Qu2DrbbWyoHZzRcqJGciZ
Ep24Jn/aTqd+m0b9ZUAF6SLGTjs46DtB62rIzdsYf2e6T7JkELRs/XnFp7pGP0QHJbZXRvR2n/H+
5r1EYQPu3OaW7S1pNSjn7q/bopfc2pL69lyVU/1Bs/JVUQ4kZuUuOVne+1LEonqK6zDrn9S0L7XH
TO6GH11XzfeIWYTDjySXdOmDrpY6FhK5lgp3KAeldfMiliKvHcfsOTRH81+RqYPpcWGgY11K+fSV
Rqdk3U1RJIwgrg1h+WFDOuxr+A8VHtlVN/pVm4Lsgz1shM92OCXiCW0S6ruROZmRL0YzjRBoNPS/
FEp7zQwJuXQF0DVHvHXdHP+pgDpJr1RdPJvBQvPrlJqRfWpStaWXUhzxmHauSRqbVLY48pCZrPVE
/meozMiMqAAKHgxREv/JDJyb7aIWpyJq56fCVKZ7yDvzhUzOcG/v8L3tBnGJ3HI1SwEOvBm5aBon
nRczEMuwnEpDHTx9So7atzu3l7Pqh608TZuLeLOpzXyZs4SvRx50yn8tkYKlm5Zq37I4/nL7e/ZG
glYH7R32GW+Jzfd0c5eDwym4jZ0ww9w1qV7WoulT0gHauj3UXnAgaFEaN8lVQdldT51Uhq1VI/oT
FJOlXSJDaj6bRaE+JlSYHtVpNH5aZnuQT+1+Hl0y8HU0zN5ESjwZtCxNmEhLi3rrJMFpLGjrDfUJ
2cn0x+0P3B9slWSjFA52av37/+xKvXUaTBwHI0hKbT2MFdm4pKT3Rl/rB1fO26Gws+fGYcFWNvRW
8HQm6c2QWzUDR82XB96LsluHxvKpXuKj4vXbHc9QwFI41OtNu7W+M/QqI4SpRmCMleyFSOh5RS7s
8+25e0X/XgdYNJSQHAAXAT6YBOJ68pJOlucOXaggzbMkfKnXKqQrNzHBCp6Poj8NtTYCA8lSNXNj
08ntO4Nab0pn1x4SOq610x7cZjv3LBBiWQOqvPoiva0NWnGbdWCLgrZKP5p1tpwQiO/vc402c/uE
R193UuJFh1hS/kOfw/FjPIH8HGQbvR8JadG0mz4fzNPb8gd8EwQaWBFk+bVtirUUVdNOCI8Hej73
WeqatlQ+JmUKlr1dnOgbL2HEeKcy0WVXDEmSeoUjL9Ilr5IuvxTMa3rWE+x5DgLjq6bQZgHXzI9g
BRPGhjlwvYAreW8o50oPJtSth8BBvDk95fPYOE+zI/cvi+QgmzGIzK68sO/lzmum0FaFqwup+KoW
3QQtPFlUzefpmdeenXXdC/CC+X2dKMOf29O4s6l5epCqwR+GzbElhxvW3AhJbTWayoX8CaEsefJm
zZyPqlVv3wYUllF7op+MVCrrdT0pQ28ZnR3LWiCPpfMjHyLZB5dTv9fIIgoX6mdaeL065s1pErkV
uVzmpXLQQH8bdxWAa9wW62VC5WZzsiRbxeM6bzjA/OETS2q7jVyoA5q7SMOdGmlG7B2k7kHKtDfF
626AVmbR+91Gw6QuQD12C9WSZVDPqVGkF4On2sEZ3QmEZBw8vFbyE5+4LsB/Ym6IAIQkh7Ye0B9p
0FirhPO7d+roI/pbcnoUpHamkjcrShroy8E62upqySJJ27AS1FpGq1R9DrpZfoKa0/YPdilNvccz
wym8fKr7zwPG6eIOxFlR+0AKku5HLDvN6HfSVJX39FaK8CQjN988NOloaadZGk1xVgq7OeoP76wE
v5pkguyVAtFWuJM8EbZnm2tBVRdGMBPnPi5dGh00FXZHoasBkp0SETIo1yvRoKWYZtaoBaRO0SXk
EeyyF5sDBYm9FeA8UWWGBAHwe7Pe5dJZoQYdivBH9e9j2TkqJpujamao74W66c6C6PFU0o4+GNnk
92/iG71NOPOrTD0RY/3+/+y0cjEn26qaKYglC5XFcmzvhr5MH1WpRGetarKDzfaaD20HZMVW7btX
hezNhApNV+Jk0oZgyMa2fSrUBoyi1cZ0w4CRtR+YH0kN7BhNtcycIzrXpjUY6FeJuEZ/kAWHPho3
jZ8URar40YSz9/vJiO0vY7KsjFk9z5+svCmRos/iWvkcR9zr7oTyQ+IqGRfFixZXcfajpojxgkCH
Ut1nBDpxFoOaIG6bZxmWEKSQ0XNuDwV+cwg1HBH9dg44EjYEkJWAjdPyJnrFqDDVmpN2QQfhr6I0
rtnNal4f/RjsWKgH0mc724t3KwmITf0Ct7d1E/xnka0Y9JvedF2Qptr8KZRE7iYgthvAMZ16nrj2
Gn9SmvH59nW0t7eAM9MOpL/LO3L7kWWjZTnuh4GC28QHKHCLZ1Q2tWysQT8CLOgOLuu37yfE8pGM
pKyKAvuboio8vJ6cFAZIMsXGx7FUxO+ysmNvjI3phCvi8ttkX6F0JcqDXb0TJei2Am9GRe3VYOh6
go1aFXXYAlzrdWG5tAy6OyMyjvjae8kI9UX4NGswWi2Ar4dp0Fofm9qcAoTzs+rSGaEs7s1UUQOz
pv/A8aiy1WPTliSEHup4eTAEe+JTr4T0nIdeC7s/U66YCKcWctV+CNVWBTtUYXurynN8JIa/s+3Q
/Ab5RZLJ+2hbxcrHUUvRZ6QhC8MFTJ9Zf5jzPCRd6rSsd5M2zIMKZWnHv73v9sZd3aypOKN+R2nj
eprqVEsGewnnQKqs+j7vO/R42mryhiFT3pNMCMzJ2uTr7UF3NjsdFAV8wSq3zCv+etBhmExWp54C
zV5qv0jlzG/swT5NffU1rAY7uD3czo4jZtMnJAsBxb9tWrRlJutDm8yBEL2Wudbg4EKr1/kRKGTv
BQMIii4yNwT/bK+mxWjoItfOGBgg3hd/jLTkxWogIrlUpozuPMFADRSpmQdABVnySZZiXb0b9MZ4
nOiTzi+3v3tnbbFphApvc10paJteT/MUlpJu57IIeIM208XWRUNBUKVjii7ZQyYlQj0pWMr/fe1i
DWMQCjSMXNH321RDlyyTEyr7IliGNDyFYRi7eRaJ+4Es5HT7E3eya/7/6FkguUSpZCtXNzszQN6k
Figfx4pnRKbiNq3seHKaMN1aHd4podydE87SObar5fPt4feuJk0nraIfSNl9azY1QR3K5hya25T1
s286wMpdnSyw9QWEePlgH++UuoHBgnBfQaJrDrrJB9IFvkSi1l2waCNy3arVF7Zbiqn4UIWcb6+2
ijA5NxZ31ElLcp2iZKpE3+TYVI8kB3aOMLk2wEpYmeR7W+pY0XRg8THMDcKxAvXXxf09j9HeRUYo
RJxFLv+2yEuuY65eflAXSYeMTZySjBT1BPxdAPnrMXy1Zr5oYVP/pWQYyRbD4NBDIYyh3tQgBqGO
RtmXYdDoUvm7N7T4CTjQpLtmMph/ndgwGDRCtg4yXeziTTlMGTig8piHQZ4O2bkyF9XFp7t4NPD4
Ozgnb7fOOpYGK5ruFGu2fYY60zQk0MDDwKaxTgOeRSuy3D7N8oLQKGiRO6kEAb/YGjmAmTsuu/jI
m/jNYeU3oD3+/5qLPIU3V3LZYkVkZpMTJKSKiVvPmXGfFEjkwnFrPFBAwwnNLRx7RtN4FMMhCPPN
PcD4MImRHiW3W32mr+PhqCwAG3rhBEYZxpcxNrG4zszifDsmvIm66yjEAiogKAaCT7keJVtwzoF/
7wQaDMYvUyOWu9yI8x9pntio3o0v7Wgd6ci+iUOvYxITZB4oYG/Wmf9P0ipVTrzAcQ+p0C3aXd1q
8t00DN3Jzury7vbn7Q6F5sbabVt30uZSQVqOQsa6aUO7zR4Rjyofyqa3zm096N7toXbWi+1KmQuo
HMZZ5uar5nCiDp3k0YWelviKeX3hwngYDqoUbzLhtTxBJ5o2Ajq8iMdcz51ZRTHqKTxYtcHO/o3U
YbwbcgsssGYJLXIXBbljVzPK+K7I6vBgs+x9Ih0pKhEgN5At2HyileHu3vGUudQgnu9krddGX9YR
7PRvT+Xe+QfmR9kdTsMq7LHu2v/sEBPcbSQwBb5UpRDDSaEyU3tRIrTca6yxyPDkUhLjTlEGRMHE
3Bi5O9Vl8axnLbpwt3/Mes6unrXM+KoMRTGKohiVlOvf4nRLhq3DEl2WOppO8FzvcaU4OUk33YOs
O+LX76wvsZWcjCqRAoR8M8WzNie6GkfJBRJOc0JN2TnX/WyCtzTTL1qjNoFqF+33bozUg6OyEwlW
HWtahUw6XPvNyBPaLFT+2uSSm0OHrOZg3HV5nn1Gi0h7yJf234I4cVCD2R0TvDd1+hXQuAWzNk6J
JwD+M5cuTjP1Z7EoHX4wqjMarkDF0LwbZ7hK3pTyjD7Yy+vnbJYV2gz4By5Qk8R+c5AWISU0xor4
klp93t3lQxY1no3KvfFcZaJ9Qnhk/CWpmfE+HspefaT4qx550b0lA9I5YJnXmiOdBF5T13sLjQFk
tvUiuegNYntfc0ML43Mew61xRdWOjttTcl08CXroL4CSxpe+qylEs39wH+JUDJ+aISs1F8hlFdze
9tZ6n28niH2A2QtvBAiLmzOIHn3NvDlS4NjtNF+SKkcStDIRtnXtTCrbB15pdeSBNjaUj0Zd6ZKn
ZZxHVxgTmhtqWw6Fm6kplp+I7E2fwmhB014IxZzciXL6pVeQ9vNHnlKVqwIQLM5OL7e5l0Zl3nrR
NNtPSdzTPZnNWl5W/lryO+v0no24mL+KftGejQr5JlfpVqkxGWfG9JSpk236US8Zwhe5nVQnpW9M
FQQBh/uMqtj0tWrR/efanqP7qjLGzi0SRf7Z1En4D2q55jvFnME7Aqc3P4Nx1X4pwLDNoCud2nkI
ywVwaz0iYXSes2X40S5xIbnIZlWDn0dSOp6Knqrvo4UG5+xW4yi1vgPM5ssUd1J2XqiRYXKQy3/s
sESmXdLb7lfRDHPhVdJsRyd8+obcZb8mylOKwM1XpQWHcrbDxDb8MZ1xCbi9znvnAPwWQMF1A8JZ
ud6COl5Faj1O0UUF2utXopxOKUaW7/LcVkD9mhDJpLL0k2lq/ay0w9+3h9+5UiDJkYGAeaLtuRUk
C+ehGlvM6C+lDhPUlmbjMcyr6PPtUXbSANqBtAVlZDdWsv/1R84o1dtm1DFKlDt3pZDFCn2I8Lta
jsLo/lBrl59XFkTfTZoMHUJYoZNxXWSqc+r6Sf+IydXoZ2CqT//LV0Gi5bPIcbawmjrqya/SKLqk
xdiBtZZ1vyiXxe2HPjvYJXs38ookUSi6gGR408ZrxzwuK6gyAXZF5kMe9SVq65rxWZNK8W5Kqi5I
5DL3ZIqP525SgIloYf719ve+BbQSLtmkaxuMBi51x+tlbMC6J4hOgnRXZusH3cQEM9oGuwch56k4
z9DKirspQ0bY7TKuj6dZGavFr8A+/qh0BdsS1USO4WBu9i4x6vuo6a0dMybp+lfJWbFYROnoQhQd
fiGjMWkoXkTyFyvsxAPVOrDH6jge2am9gpM2AZpcECYmvhfUErZ1KVhJA8UUKbkAa0U/pAG69KvS
jeKlmmb5R4l5yfMwW3n5rCIJSt+5kXGoiGYznUGbtxIgq66znifDTr8s9ANyt7AW6QXaylB65dIr
n7XawRYEC5hmcGW0Y3UPeQ6l923MbQY/ker2PFS6+kS9XXRuQ1BM3LhPrU8gGHLjojW9DRg0Rs/K
i5dY/ATCj2tWAR/nDzpgw89Cza36BEchc9zJWJrey2GW8uc5T5/TuWn+SGlSjV4ltArpkiiMDQ8S
dKqdsrIKBYnfXL0IW6kUF/GRBjx7imaYo5tS9V3YRvUwho7QPkXLlJ0KXSzioRFT+hvRXOOfJIrH
P7e3587Jv1qPTQJFvLfnTGN3jkb2og6JdZpbq/FKPVvu/3qkNVnCohzpsJW7dr3jeowfzLFL0sus
A+UyBpC1JXq+COhOxgGcWed/tdlkwCLJ0BA/xvVgW8koRUMTSeqSy1A51UO3hBPI8LY6OEI7Uwel
BVE9HoXAEreVKSsc6AhpU3oxm7D/hpdR8q50KA6VIMsOUs7XWs/2i7hymD5eGLR7N8s0F2YhW1ae
X8zQrMNToeoSZSm7ioRrjXaPVbgxx/GZfHVQ70L8PYZL0RZJ6dtDHH3L0R2Z3Jk+x29htyoKx3pS
1ifK1aDJVac33FxUnAZt4J3mCl2K7hRpgt3SYgZl84I35Pe1mMXwsGi2WB5E3IYdStYdel0JXe4/
djG3P0zJSYKh7lvVrSsnedeg7PvdRB/kexjJ478JMnSVGzU24JmYjuJvR1LzHyV40ehkUs6K3xkG
uiFdZujPHc2zdxYPNh6Hi2zOHgCc5vPt/fi2lEwDCsQ7dAMkwWG0bzZkqNq0X4wovYwod77IUKB+
UixevhuVtXzo6258P7Z18aLgDlrfJ3I8gusctb4+jbod/rz9Y3bCMbkMUPfV1ZIi66bsGBvoFg1N
klwosbfvbAxqXBVwGrmfaZ2QOlS/O0ZuHhyTvQ2MxsAaicH8EwWvT+QIeaorkwWR665QLyMCl76I
wvqyKMuRgsju961qFmBWSTy3ebmMFvgS8YGXNEGa3F3b2J8ipbT4Y56EPwqO6OLq1By1g4fwXijg
rbZ2sVdq5xYv2cmD0qkWE1uCvP9HUsYnuWysg3xw70nEix/jYcINBQBrc5vOEME7S53ji6rN2ic7
slb1bj2nlduFeuJadZR/kOib/G7KcArEUGOLaApYmKexGBuv6+RUOTfLod/03gqvaECSH3Y5W/16
hSM1Gwr8pXmqqkr2bpSs8W4MbecxW7IjwaidiV476JQ+EX3nVG1OUwXO2c7bJr5MqlO8WC3y6hXO
qQf4gJ19ROsOXhDFXHQjtmcWmZHGWRw9ujQq8WrCuxfuuzfL6eyFGW+0HuLU34d5uFj8S3V3haNs
Wi3jxM4xOpiKpZHnvm5G8p2pjJlrqkX891ckKCYAhyuYcsWSXC8XiX0MV75PLiNi1B+XBK0DL891
pcOIuUiObNXWTbm5UwClrj0kKlYUATcflnXg1JQi5Wg0ZfWx4QXzSVj2/ACtTb7EvGIfDFPYkpeF
tZKcbse7nY0J+ZnO+ApDZE43XxrJ1YzCjBlf6rRxTg72LLwTHYpjs/2/bEyGgNTN+eQC3GzMOVNl
oBSczYoWzXscs17kdhj/vnfC1gDEi0LzyqLaHDTgkaOGyGt8UXCrf5hEKOJTrOmtfHd73vb2/wr+
WRlE8NC2lW+hwh1Ko5FTVmojFtLxcpFgSdVuN8q152QdxgKOHB7JtewtF08X3gsUG/jD5vPMEvof
tAPiiKSHHyC3Fp6tgHGEb3dEm36LB+VpQJID8JZ+MgducxWmeaxhplDnF+xyp/Cs9qJJ3+dtHM0n
a+oi3dcoJVMuNnXxj6NKseW3NH2/iDjUfstR1H9CQFoMq0Fz3bhoFFlHb5i3kc6Ao0g/H11Fsstt
8UFJEiTUijm/1CRDyGighg+1tfZur/TeKDwX2bGrFCaR9ToWoAzNG8GKyPjGMvGxcUN0qMnqvz6H
a7Jh0Y4D5Uwxc7Ow6A9T4uma/CIvZn5md+d3bavUQdaaf+mTRd+PFtwKEliT8lVN7PqDmtZOVYGB
9oXCv4HnnqhPbVU0f4stYhSD2wd5P1Qq3jTki7nri6hL04vcxeroql2zdF6hmflT30Uab+l6UtrT
4OiTcbBgO9UG9FHXt77Ji4pQsynOtqLtytIo04tiV0buJ1ms/05bM1TcuZKyzJWdeXjMQYL8GkRO
sXRFzP5Wowb+8e2t8/a08kOYBEzYyGzfvLRS1Q6hcanJpS679C6H7X5SqzrzKitzDuLe23jEUHw0
UGnGecNFq8M5HiVtSi5TI/Vu1tnmL9oZuZdbQ/upbRokPSdxZNC5Ruzri4tBAf/zElp1TbdkXMRw
FK2henlRF1W5xxoNYzec0t12UiW/qqaj6Pf2ouQlpJDdgFAnxG8XtknjTMJPMbnIdVqG3hDO0WeK
+/mDmMfi0ezkJtDVtpf9Faf7P6zl6p250nLBUG9bK3AOzFkdGbvMEStO5cFynXDUXQPFxYOh9iLO
ii3n7Kziolt8XCY1JOEFaxnKS3ua7LK+r5ziyCd9Z/HgIEBd1F4VbJTNSzaftSXJsTi+qBg4V3lR
3IU0NFxEbWbPTKeDfPFV2H6zVxgO2zAH52YaAps3jklhKLYg2V7UUdVoUM1Ctb1B7dvJr8Fqxm6q
LLozujiEdvJJ7p3sQTZrKPWROSx/LHb9rzJf6oH0BN8tf+FZrHsjNPnfTdEpuis1EYZVMRCv6NGp
kjh0VVly/uHBO703ZAmbvtoe9fe6EyfPjWJ2hQuBv0Vduyq0yV86JYd11HFuTlbU4249ooc23xFJ
y9ljnsCdGLi65B5ODHrrtYpSdJ7dSlz+uSj0xKtqWf+6aJUOjM0xgDek1UxFS89bG7S0wX++HVu2
RuhrGF9126h80/4CYbaZ0AjmiGRUffp/nJ1Hj9zGuoZ/EQHmsGWnaU5QtiVvCEv2Yc5kMfz6+9Rs
7jSHaEL2wjiwDlRdxQpfeEMQ6QO6Ewig2OeZtsDHpBzN/CyHn45W1A3WyUX9GJJokylPohiVa5sk
+aFUEO59sIyicA9O5TWPqRoVO2D8V73y9VeH100QDatEGu3evjVTxBKDruBZi9CkuCxdbI9+aCQJ
CN1+dJMnLUet49QM9fAhCidTemIaojolQ51/1eYl/zdrE2zdbTWpQPSr/eRbeWtCtExS5ySVgdKj
KhJ3YgerdXXNqSAqgecIbMVcV0KDQ/QPp1MR2l0WKGkq9uAIG4eV+w9WHiYITHKdcdrULZJ54DNo
pZd/NQvT843UrHde0603jcq1lJZzSbucdYlgtmPgg27rXdtu0n0zVotjkSfJFWc89cXr0oo2X18+
F0o/oOzRLAfHGfao36+16PXXxJ5Vup9AaDfXeOEu0o0iG2cktZLCME9eJOL62KBI2r7YSeUNvkKh
NnvMPG9ML0XP63dYUiVLEGibWsvve2/0LsPYh/PZMMb0e1c4DVLcUV9avkW9232iFzEP/6oaH/2g
Fza15IKO3Dd1sLocSewlHk9d1GLEPilCrT7Xgyvqc9Vn488id/LUd0jSqmfXXbxne0HR4NjGdvsx
tZT0u1ujeO2nuZkV/N+mjl/eF/N8UDpnTH1FN7ofRkiu+7DEZjF+xsGDPiRGZW0ZCLTcKMskA2w6
9tl0zL1Z+6AaCwByx+MB3HkANuIGCSdEFIHHlYzQuD01Zhg6Ew7t8qDO/RPyJv1XybW96rbIfjvT
BaCMnykxJ60ANtbtUFo/UqrBZOxa03f913K6v2l+Zgkd/CzfubE2Hhz69FAzECyW/girWQEXVc0q
LbwrIpOYbthWaR5HrY0OStY1R4JJ5dPOFSmvwNV+ZUQkujHGkHyZVegeVksaoUHiQmJA6zG1AZyM
WYGCaT3Q5xqq/OAWXXhAK5feE33MRweZ8IvRzfpOdLYRuAAFo6IIFAtc2jrkduK5SGmK8EPCyTiO
Tba8oDDWn9gA1ks/qNMZSUznbFl75cyNncTA5Kfw1OjErzXKHUq9nlHLE6t65TnsUvVAno9Oo4iM
y85qb44FW+SVoUmfZJXftxaql70uwqvOqM9mmaDznLrjnPmdsdAdtots+ZQmwsx9p1HpcSbGNCRf
h1FZ/ipU9Ed5p8Jx/oZRDZRD3lN7PkKIS6qdfbhxY/MkqeiPgoOiTLh6k+YpGukax97VVdr8lCXF
EiDVV1zvL8dGQA5Klr+dgrYkUa2eZ9zoimImtruGeq5H/qTP1f/mzGsl4GDwgmnIHCT3rTjZix5f
A7fVriekQ7eYIBfy0JqaRKFx1PSo4kgv3GOgSWkdW2ne0YvXCvNp6cLoU67TO6srTX2cwkhHfQ7t
hUOO7cIL1Z/80ClC+eAZk3Je3EH9Es3d+ACkRvlumN10iXMl21mtV/zn+kfTm5U4AnLgdy69aY5G
gAfb5+paqfjcV4VZofnXzRk9O8+iZ+KOjumjFFVbfmiJ+edkJdO/vAr9Z9PR6B3jzaJBCo2NHrFA
LbQaQhsdQeTQqcWfyBnr9CqdVDnjWalfeZTi6MHFC3jYuU83LjnkkninCd8JCtb1tMFbnA67cgXF
YOkBtxTxZazN4t90mrKvSaFon+9vs41DR4GFhE+WDUAo6Lf3d5w16HL1jKfDqfmV25HRHCoxtB8j
6gnZzsnZHAx4ItL2kta+HqwPY8Lk2Fau8zSkR2ov8TFCAethsRbrfH9eG4eUcWTFnDAX2PUqO6my
0asUvFSuNJ6ng7agjFXN1l43ZPNrAUZki+Afxb9uVw9LKcA4sXxoc6AqdbPkJ5PayCUCRnOMK5S4
789qawHpGcoaLx13XGlux1Ow82zrFEDpVNjD0QKXc1KETo7TVfp/+FZvH/bV/TOB7oinKGUj6mV0
piPUH0LPTr5FYaKdfn9WngFDWzrUyQbs7awc2p4j1Izwmpoq/IdhNtqD3iTTgzB7sXO+Nq5Vikoe
OQ+oN6mKcTuW0vZ6ClrDuxYoYp86c0lf4kKkR8da/mqG+F+z08adh23jo90MudokY7lgJmIt3hW5
udrw0dubvlSCHIMItdtrzst9vboHsRAFuS3NtYl55PzfYFcbjehfnavwis5Z+aK4Yf6YNZ35WGgp
UDPhWn4plK+OKOY/p2FxduKUrakCccIKT6YamJrcjs5/XPpuCF0YUmoW2PFAna5adPyFxr1XeOPo
SX0ZVKQQrkN4VV4AbyY6w77SOmQ3rpVQ+uNSI9AyGj2afmaSHMjl7J1NujUeqDvo+lgxvyfsDjD0
B1E2HkJcIj0n/bj8M3bWD7Pv9SCxhbeTsG2sJAhGqn+wvIHErp//REtQsGklnCOO8yfuU7ijSV9e
BjCQO0dicyjkKl6fHNLs9UmvkqwoauIp7qvxySit+YWygP1xcI1+5/7awFBJhRZEbxiNs76elmXn
kbHYIdcykcd5rvoF85Isu0y06S+K5sxE9Asqnm5cv7RG3f9RjFl50LVaeYzQJ/v9PImS/KsqseRE
rUklRjMX0AF05bo4bneaywJQtYcpQERdcgf4sXHvoDbGwZAvBVnM6o4TLaGpIybl2ufV/FSjMP6g
JYp6brHJObWd9XFSqvSv+/fqxhvImGgLAvKVuIjVa4FoaZ7ry6xc065EX2ous0+UyNqdGs3W9nk7
ymr71GpR2YhRKldhpwnZOYqbfuo1iY+ZK/ig+1PaqmPQqKFWLNXb3mM9hjBfzH6hBgWvxPnbycr0
1DiLdzQh7M2H3qvzk6MlywetyUznkCwGQK0m3JM22FxZkivK8hKOsPb2MFoy+tQgkKlnNQ+Qjs0D
D7OLndOyubLy+AO3QB9nXfJU1NSJ0qKOgs6woCTmjeG7Vty/eF7xH3o6LCeHgHYL3gprSekRvF7a
NEBU3SkG4Kh75UMuii/3P97mGSBq4dwDuaWcd3tl90bqtW4o5Q5ayCKzM6NKimH6UUmH5iDypDsM
Wfz3/TG31pBGEoZNcJjotsov+eaZAKuiTQ5ilIE5R91xFHqFZC2rmYX5HlVjc6hX3WZgDZxwmcS/
Gari5szTiE1BQSE6zHOGtEWnFtdQibrz/VnJv2r1yiOqRbUQFjwl+DXokzyorVQUk669tuSXYXDV
qzMO2JF2WnoskD37Qd5lfetRMdi5Mrd2vkQaUagkZQDMfDvJcaJGMXrcKWFcexfs5LOjkwzzXrV/
Y3408GWdX4Ja1z3TLIq10XI55cB67avWYieG3cUebmLrg3EZv4ZLJPP6ai66vsSTZnH9l0Kdg8Vt
819eqRsn25m0/7D1CR7AStMLpJ60Gkqb1Za+fq5co6pwjxKhgpO8OlyQFBfnDIFPv6iqPeXDrfNG
swsYtowieAduvxVoMS9uEYUKlHAUh6rQJgq/pThllvLJdmdg9dCIdi7orTVFXEamrtxaIINXY1Ks
iHWItIGjReaXrGqTg2mU7a/ZWX789hl4lRbhdNPOe8dQLNJFq7sUBJGC2XwECcJsHw3Mb16k0EHp
J2jefbF7s14u6Nn/tvgrMZkMcemuUWZ9J9/ipD0e0yqDWxMgUV9rVcBwaYGw2P1Jbhw3ZCfAvcPa
5p1Zy6iYVWjHDfbEgWizGpyINaIkAov65/1hNu4TyRSGy0sFAPDAKluOi1qfF1NQUssxBKRHOpxo
5iU+bcowaEkdDl4Ezy7J6700c2uCzI5DTvpHurLao3qtzHaH++m1HQrxGRpOAy0C67X783uvcMH3
opzGIZDqSvY7ua1Bo8vnmeFVaa0Fcxc9bijOO2ZsndCoTkIJvtU/c3bp37WLNtXHtptFeynyxZJV
3knUPv2g3juyesDSda3UkrMdcj1D4Cn0vebqBqaVsFSqqmDZSHK9rviGZdqgugVLNY5Tu/OLthvQ
bVdwOPWVel4o/Y1l7ZyK1CtCH84Hmo6wt0YaJosxOAejLY16J4Td+lTgAbnz0SMkc5Z//vZ9c6fI
SisvvBamOr90ijcBtZ/2YvKtFIEDiiYqvHKHPHJ1VVbYm+bo1HrXkhniWIiV46S3deCWeMBENgQK
I1d0AIJF9EI/ePIRThX4uXlozehpdNnZOTJ8XT21sloFRtGjTffOMW+0BkVw1bjXXJkzHtcYvACs
bytpjqU9O/ZDG9XDX6qiNrMf6uQop1orrfZs0Nd3/Uyxx/R6/ydtXLHyumN9pCUxDO3b78DVW7Sz
lYXXbE7yc0vL+MlIJ+1Mwbz/D58c4QISF2jFGAbLn/LmkxdLFQpvTDidjhqfrL5JT8rU7NF75Bdd
LzFWULhKAD+BULCKC6e5DA1cCZWrndHTj5s6ehCqloF1aUNchtJfv79+FLclnUgGMOt81yOPxhHB
gd5vT+ZBbe3+oS5F6usiy3f40hsvMIYlpO98K51qoPzzN+tHaaJRMRdSrsqchJfO6FLFN+22fhLd
YhlEorFmYCUcL3/cn+LmuLyO3B3MEk291bi4NfVZbZElcfde2kFpA9eZo8cwxUwKwWsjmDpj7856
L8HFJSujQmq74BrokNyOGtfQ2jXowwFljdQ4dxW1+EOC4TR8LLyrnAM01CEY3Ggy/NSI218DrqS/
XAf7HF8YaUh4omamcoTi4cwPPaD9zB/gG0sdq3YeTm6cj5/mxVPAJbTZNPpaMiBpGeGaVvs0HfEL
qwrwtee+srrvYQ2p9tAKu/2h9hA7PnaeENe+Asf1kNYtelGCiyzaiY+3XlIZllBVIERGsed2DRxu
6KSpayq0SlxNfjI52VMz1965cVIKtRo97Uvf5ubfk1UnO3fV1gVNK5Z4wUXTnEb77di5BV+71JoQ
mVM9OQ2N0V+KJNyDUW+dVqq1tAVf36V1JaMq6LSrIy+20qT5g6W2KnjGtr2EtTWgaWZkOzXFrZSf
2OD/B1zdd20d50MsVAw8HJwF2qQrDka1RB+iCSgc/8vzzVmJjzmYPV8PtYqEhMbC/QO1OWkZgPEe
0X9e03bq2EFFBdoXVxRuHBMh6cVE/PqgCrN7jhBy2bnj3x9gcLOMRRhNFA3I6vZTVimQEC8lXoHU
txwq21Oel2IZD948uAe6acYLLpvi8/1Jvn9Ybgddxe6Q1oBz0UNGK1sbDxxmaJ0wdw5iyPfk+mRA
eXvlMxSWu0AOeVW5+W/nZ6O0nUc4/9BZb6NPU+glh6KekeZrC1hNud1Vn7KIyp+ndNVRt8c9jZet
qUo2Ke8nHHj6HLfjs7pgPPoB2PrSWl/iaSmf3KGpl2svUGTaeUU3B4O8ZsvePQ/p6mNa+gjlClGM
oK69OnAWq3pQnHD6SIVA39k3W0Pp8iEFi0EhZw39m8xoNtM2B8Zpe/WxT936qEHROnWZme/cdFtD
MQi+Qa5LM2/tFqm2Za1GPcRT/AuVx1lT8n86Q/RHZzb2ZHzfnz64zDJ2p7hApd9b3QD5UCiz1FkM
YlJmpeO5sIwxOmfhmB2R6l5O98/BRvDNePKYk9ghd7K2xmu7dE6i0U4CE0DGV7yHQoxyQ3C3SqGd
xDAgtdzZxnlIo/kYKUn2VNcDkKJMM3bqIO9fExvEFsTeV4DeO8qDnY+xqAU/JBz79KNXWd7BsEmp
DXTtD+Y0W37SKCARS2F92lkDuSnXJ/Tt0KvQBYWj3BLDnAXNomK/5g9d3Vsn1cqy58Udw8av2yUR
Pv14+Lk4rhvBQNpVB0MeqrgFJ0PP6jVGs/PGbbwGyOXD1cQZktDNWSeM01DaUi8MzHA5x8cSP7pL
ryzJOcVfGWGWvH40RJcee4Fm87S08SWtRvU/bH3COuZG4dt4J7bTmVqnK+yRIOst5xCWrfpDG4b+
YBepsfMdtra+Cy6Q7BzCLZvy9qISatSQXsKvyerlT5QKSvXgIvxyVDrMs0oKIDt31eb6EsAwEmKX
EGBWN6MRm6IhcoyDMB3ysx5rJL7JXBi+FHtEVz80T1bbp4+VrsUfrIairZC2Yfd339asiWQkHoEA
lpjydtYd2Jayi8YkwInG/Utte/uDmLPyjChP92gSwe3Ji20OSHEOVUmQNazz7YCOhsVM7nFvai5b
yyrU/POspMWjMyoxYBfX3tnGcgLr00VTjxdQZtLvlKGqeMiMGkfhoBgQgnDGERXJEsycXw7pTG4r
wmObmsbOA785S06hBIFS519XQeKI0D/FBCJoMVT9MdVxj6FgnL6MFtafOgpH5/ufceuVlxQgCtVA
t8Hm3K6q3rSF2pduHMAQW/x8ROlGK8SP2Q7RuQ6xoANnnR1m0mW/zOd/7g++tZPluaG+C5JGxWvm
dnRLVNTpvYp2Az2q3o/xhZjOmgbL+qL09nIuhDYEKJU65wjN4Gd6B8bnUiyxs/MmyyO6+tZUYKWz
komSK1i6299hN9YU59MQBTk1Dz9Hv+BLPSrqTpi8OQoyHEB7eZRRG7kdxWWF3dylWTQnjfEPNNJv
TTmZf95f01cq4XouQLnQ98dpHjGuVShjUPhohjIhoUUUefLtNl1+1qOX/YUGNXXQZEn650Gta4pr
FAsC1Y2d75zhPDtO80Q3EAJKa1L67vkgShwuLdaBbEtfK2sCTUSjq/KYQebuj0MpwIJMVZYpe8+7
3HbvJgHmSafcSXiwBpXnssefFBqTsM3GOyhjjPn7FHfupeqLdDq37YLzbm7r/fduqBvnqKgifdTC
rP476ofwya5ytzgSFaD9en99Nw4o9jQkGa/Fgncx1QjBPS8tBTSWEo3nqemNczyP4T86Do6fJuS8
d+7ZrU0DSQ8WHA8p8NnV1mTTOIpIOCI6nOXA0kOz9Acolh/vT2tD9QBsHm+KVAsB4LnOihHWUWIK
YlFQ5Gnu+jA44r/j0Da/YfjZZL5ShEgZwrOK/tYHR5ueldkoHhAHasVhaSgOvRhzlTknvZA5EITA
6Ufs2OAEDL10o2MD2g+pWit3WzR8xPwdiSXnZyvSXr1oEzfAEQndpvDDpSi+VG44J6Pfi9ntH0aU
FbxTNVQdvACoiq6/qDBAz+NkWu0DtpLz4s9mVT0CjvOw1hBa9iUMm14JtBRKaN8V+g81ToeaMu0Q
tRcdBMVfDn9d9r8+hssMcrWNnFNXEzydoFk00Zedld3YykTGFM4NONRcsben3tGXrFrmHj6nOhuB
2nj2y9h15cP9UTZeK1qKbA95j8Gfktv2TRlLeAk+2C6NpDqt1Me2HptHu0y6IF+y4gWWzDevCrXv
98fcSC+gGIKYgBnGu7x+kXtRd3pRcRTg5GOFW5jFtaE9fETIa4/DvHXqMIREhApimBSzuZ0e+ME0
bxagRHNT/ao9VzyrcTZ/wbbU+xBGXjn8/ilH0Ow1xQD1RgP3drw5dCOgJgXogdCYdV8z5jryldId
qVzhzqYfoAWp6bf767kxScm2p/UO3ZgLRq73m2+o0cdo5gF0dZ8o2mkZ9Z9OvHS+PdeINWLlvnOz
bHw+KQrEJ6Q/Jr3mbodrnKSD10L/YmjxHPOnSN7mRPU4n1aJkZ7uT27jHpNS8PLbIUVFHHc7WmQa
daQ2EhVSNagJqJVzBVK4Z54mD9Pq3YCwbUiQBCQ02oi3oxgmNN7apl/cqjRZzlOHnsAfTm1mj55Q
zRi9RLt/nL12qU51W0X28f4kN5YUPipQfApCTHEdz8ypsHBhoYfcjGZz1J0uvQxeNPrjEv22Syrt
OMJ/qKcGPXgk5m5nmndzGqMbBqqlEdXZIcV9RpVaKw5jOSc7V9ir4+NqWUGDSSO0V1H1tYM6pExb
0RcjD5wiQUhDhBoESXtRLeFblmhtPyHV/NUOTvIX3gwYwZiamDLabrn5b5alzTN3b70cjRau3anO
9JwdEMUuZLakrXxI15SRIXiDVPDgeOu89333UxO6+o/hRujXp1U6fnGddEl2zsDGrvSQtrAgElP3
QWTudhXNaaCMMClZUCdee7Q5asfQreqdy3lrFCRm2Y80zahXrHalyfNkTRGJumUu+UM9usvBM+Zl
Z/NtjQI2l2oEUSzvuDwbb66POcKlzjUEnkhF3T8l0LgOXdXvSZTvjbK6iYeGYUa9y4PEAiZhTHZ8
1u1G3bktNg4S1wToMSJZFADW0FEg75Av4W4EdaEqh9GgqESXrjqboFd3ovL3VwY4CDpo9JxRyaaW
dLtsdJynrlvSLNDCKGkPpBztKbQL97PQ7CI6GqPlnNEFfjCcLN7J5N/PkmGRU5WqACa82dW+8AgZ
bXUys2ApzTKwMPv2DVPMQawMeya1W7OUDQdgXdIdYS2jiGtKgbU2EgcG9irFJe7Sbji3zuRGh7yE
T/5LdwQUW7MwwqCfZiic92/GzfFBclIipF6HzMLtKidtNtK0ZpX72ioxhR+jl7DrVd/trPihiKf0
pWg89Qx3q9sZeXORUZWhxSaP4Dqw7bGrh14qR15UbTnUpur+hG9nRb6r13v79v3pII3mBSKfJlrh
rbydZjnW+dDlkGETsm0fFmT8hIDGcLm/mO+DPZh8FOehRIPFfwc5SY1ypBtcQrlF1q5EQW+yiiO0
/K7Ct73hcm3iPny2qc7sdZY26q4MLXcsAsCvQsC3E2zVqBw6IyuCCtb0t7Bqp+c8T20Vp0qt/BX3
lvjUd6VznDJreMwMJcoOWZlX+Fm7Y7aXG219WpmuYKfjyvrF6saLgFyn0MBzCqD11yYunGtsxfoR
Hdj46++vOHUnggqXshuv7u20gSHr/WDHRQB0PUd4zVM/zZCefS+vu6+tN5RnB6zkTmt6ozwiG/s0
QSQJnOB39Tp1oqHAW0RFUIqqPs92hOSCZk0fR9fSjoOj/zM3g3fJ2h5hxLwrTxRG9jrGWxsaihlF
PooraLitrvtEGUOo8U4WtFTRL0PjGocU4O/p/vJuzlQq0ODGSPYJbuJ2fTH2iDQ1tLJg8tr8kwHk
zvNVffJSP9fqWDtP8zg/gTuJT66dFJVf1vb4bdHDcg+9/D4G5wGlBsSKI7tMvn37Q0J97M0BYmzQ
Anpf/Npwxp91BsHSb9DAPZVatneYt1aYmiY6XhoIFjby7YhUqrXG6tI8cCtleTHHxg4mt2p3itSb
B/ftMKu91A6lqQ2EH4Fp5MaHlBw/QGvQ+HtC3/PRa8f2H5dn/XHsACXgLh3ajY+ni8gOrS4gdt//
3ptzhl1OkZPY9d3GnqisRkUT8rk7zyoDyFsh+qNJNHjH+wNtfk6as8QQgB3fgTpjdeT69Hj2QlNv
zpbxj2klP/XB0w+lh2L8/cE2rmVoJ9gPUbylEb2m1gy9OkVOZqRBNup6+jVTBPS8uofU/5TZTnjB
NqG6quowPdwfd2OScOiQEpGXBUpJ8s/fBH69OZv0ty2E2TuccHyxkDNg2E3JLNGz7lEvB7FTLdo6
rzzkjEU0QQdufTORp4s6aSlT2+VIYd4fm1FvnlylV/Asdml7L6oujHNULxH69EWkOkGH9FF/Lsao
N7/en/8rnuE2PYFRSvSGEA+B1LtWddeYPbi7Lg0aUTqfpspMfymeAc8dEJF4IE1JrEseK8kz9bm6
efB6JzmREg9He+qSr90S05tCn2Qnutv6LPQFIadzeUP0l4fgzWdBt0TPWJckcEF6P0PRrY613gpA
gFX0FDvDriiSPMLvlgGGgPSqt2HBrAfkDqflg36Nawyln8dhfRTJbD619NEvrWM3xybOEDaZ9e5g
G0p7GEqUHJRI+0Ek+vssPmCWdP+gEcjPskb1o50/mCZlqQDDPWHhSWYqxdnqvPmPpnWToxjM7urV
WjTsXC0bgSZ4LqSDkOtAPshbXafRiDVEVtCNi6KwOJpLmR9bFxfKk4XnzZPovY9G6vy2ISUBPNUi
QJcOLEjobrefGgRU7TrCowWohmiW1L3z4i3VHr9tI9xhFKlcCjtS1mpvR4k9vfDI7RD2tBQJxoja
86LN4XEu3D0pz62hgLVSeoekA0pmNVQJUAdlVvS1vGWE09X07SKQnPLAbxXC3POY2TopzEjalgC+
Jw+7nRiGrdPQxUoaFCqWoyDEdWQ6U/fBW5KfC3ix338UJK6FfhNeengXrLdIulRm0uppoHdFc6V9
7x7L0UB7o8uzUxpa3U64vrWYfDh0UWnp4ZiwOpclMimDrjCeGLs4iMdwOfVIyRwrkLw7gdTmUJK8
RuQiuTSrjZhr06wkqKsHSkEcVS9YYWZTp/3Z4y61s4ryV9/eNjQleG8oeHG/wWS9/WhdF3leWk9Z
gJg9ITHJ8knvoXju3O3yr3k3DBZEBN4ca7Ll22FgRNhsfJ1hWlQL9DbNLmRg5qn2IheZAsP9iKhb
c3FQ8PQVbTKPttm2Ow+7DHLf/wbENQj8wfqvWXpT2uNHMRMEW9bAhuEWf5iEMj+lfO/DWHuT5XOf
V36iRBg0zKnz23caS01kgZIfKw0p5HYN1D6yUdhzCZfQVcEh224fM7drTxF9y8MAoskX9TJ/6p0s
Od9f/s2PDBKXsh+WxO8k/nqtw8XRLVj9Iu5PC2rrl640jd/etbKsL4m7bFsiYLmr37yUkB3KpMH5
LphiJQRKp6mHsdWcY9S1yn9YSslro89L2Am0+HYoJorKf18zVNhXD6Pj9OfemmrfURcPQtiknkGH
jmer76zfJ58xSxh8FACB1L3bRZEhRKkYFuFhZDczyK80/LwgctYdlbYFdfz7X46KBz1DKXuAg83t
RKeozp0Md5UgxGTK8DEzcb82bt/tCSC+f2+ZFbEu6K9XzudqnMShcb8kVUpBYGgFmmR19s0V+iKQ
x3CnR9q1pP38vDzyc9MId9Ka9/edy6tLDMrVsEH5tpwkLKoyS4NW1YugyKbp2LtW/tAvxt6C6jor
tr4FCOSAKmD7hkCgPCtvdqljirzuPVy/l2Vpss/S4B0vGyNaoqMmJQn/5Dsow4MdCk0EcE8wnhnT
UZ+PBsg7Az4KSmZ+4pp1DGYSB4CZSF4/TVbndg/5snTf+0mv8R0ZaoHQ4hzaBM7zlDyoqjBCf5nN
2Ni51zaIHCwfST3CxBQ3WMLbKWHrpjWdEGkQA8j60ER1c8abZDwopRqfa6WID8jZtIcEpYdn1xoR
WIJJ86/bx8D7NLTnf3/L0u1HPRsaA2U4+QHeLHDaJ0NkWaiWAlrsX6ZFKAenKJydy2brSpOXKMBW
GW6sS3Ro3sZl74J8KLJGXC2nVR6QInP3CglbOxO2FAbPbExwpavJLMIVlWYjhVy3mn2M1cQ+dD38
Ty+PnB169/vwiWo/xDBEt8B9wM+4XTduyhGaC0LF8VL3z2iwa9fcpLQ5sRGPi+HO/+VNppnNPzzL
LOUqyhiyCZU/FP7oLhvqTySFZnHqnVKYj7nmlBo28qPV+Dm+ULnvlVmFYOFQuh/UrIcVdX/PbC0z
vTapFEoU8h7M3yeR4s4ohsdQjo6u2YZBnHrOOcXmbmfam0NBd6K/x4hI5N0uswkQBcIZGOEKIrg4
aljRas8jylsHjFZoFd+f2NZHBcdOyQ0UDFfsav/E2JioDhpGQdRLehX4qMcoBa7gJaH5C0TnHlZ4
I6UHcUasAFZS1lPXEi96jWY3pTlcasJRz33cSvJHozfN+gEdzyU7jBUFBaSWoq9zGafNCdfr6CGb
amOvZrOxzqDRLPaxR7/AXt+zHSbmuEdbJFPjMh0KbcH9BRRC+iDKsfn994NKvaylU+tDZGm1k/V8
4FPjGxOAldYfbC9tT54DRS/ToLTc/6Ab9w49YZIASBkW+cdqqGhszRiqItunWtRLUXT1OVTDPXLL
BvwLOhEKIS7HUsoerd5jY56gLsPGCGx0QU0fK7HpFx5Q2l9go9wXQysrfCDGUC8fh0rUyCUajT79
bS+cmhNy4PW3qrXt7NtYp2MGEanQBUKj+lg/pKAfhZ+S6LY+dhmZRP+4zsmca+xV7y/V1g5An0bW
RCVFQ11daGZVct2h4xwotpEdrMbVfEScs4fMzq2dQ71xzJBuY6WI7tne669SiMQQ+pjkQYWc9bOm
DL17oBha/0gGZTobZjhrOwd7c3Jk1jQsKH+STtxeI3G/IPhREOzqljo/D7i0Xxol6qFZDN5O9L4R
m0mdfKxsiDnJeFfrWM/VIqAH0idyo+SjUnrpdWkzu7rILPUZ6h1VuSVtzjVMzT188NZ2p6+JcC2Q
JIrpq7HRpQLnUTB2ghTICZ8t99RbuFj//k6RtjI85lyUQC9uF7MyhBb2st/mNUVj+2CgLNSHlfR/
9mKml/tjbW0VkhPQK3DHbKKl27E0pGVRVe9z3NTs9JTocf04KdHnWhfVsXTccUdeaGs43JsxziGZ
JzmSf/4mGhrRL6pHsHhBCXbu2PHO/BENkLsVU2SXwrD2Wlxb+1Ja/UKqoAtBXfd2PBo9vEPI7AVR
7Hxewm648l++eXq1p5+3tTNksYeSGaksme3tQORkKLIA6ArUUISPWi2aUxoVew3nzemQKdJUoSDH
YbsdBYz2MJguNaV+jpwDdtFIJtWe6S84Kn67vzHkJlslBrJXBFaBxwLY7urKzUQFkKrOs8Bt++Ws
cCvSI4vdD6WyFJeu67Jr3oTqTnNwcxU93i5K/9yS67NdAvZrmijjGmkIka2InENt63/uz2xrDwKL
5omkZSA1G28XcYLw1eoQbwMjEsB06tZHRXo+R7NojopW7qzjzmjrJqDZlB3AFnSWRZVYT3Ve/J02
Wfax5+AdanQiT/cnt7VDqKfQxpZSReRAt5Pz9BlyRhllwSwgKwxAEg5KDIc1qnrteH+ozZlhWALA
SJfKLPKnvDnL+OYu6COzGU1F8c6JoecPehf1hyRN1FMbT+J8f7ytzQEzn/ohSFCK4avvZuiL55Qu
VQ78Y/MzOk11EEqR5vujbC0g5WjeKQSQpCfw7axqs6sKb6hQkXOFd7Lg8p5myoIP0aC3/+Fb0dWg
3si/tXcZh0t9Nh9tLsMo1ZNzFSaxcVSmZTqhJS2KncG2vhayPWwLoJFwdFcXfRUtThsZRR4osSpo
QMfjIXHQiFYXWndO1e0hVLbuDyo0QBiwJCMMWe0OUCnQV0oesdkrym9t0Xc++rXJOak79ZuKYedJ
T5Q9hOvGoISJEk1Lw112zm4/HvuwaDNZlKa40gVVjn6xn/d2f5jtPjrYSoET3NB23+9vmc1R6UNJ
fSlqYGvyo+Lo2JA4Sxp0JXaECZnzJacfc8Zzxnl0Bq3EfanSfn+fAv6BDUHlhn/WT0EtvEXUacug
c5e9DOUSf061JDsW+mTugMk2jgT5Pi8BaSJvz2sX/s1B153Y9ESIz93kxJp7Du28+RBlHKJrZZPS
7KQUGxuV+wTRLKhnMCXWbPIJQ5PciEPy8Cx3/mriJryIoekuVjIqnU+/ddx5dLY+H5k2qRk6AmiB
rh5VFnEphcCGEW6dckgS7FR0E5ldI9bFuQRJfzBVfATv7xkZeKyeV+JRKijSsI8UdTWo3riDsLFV
D5pSqz862vRC+mqfEwfvTCduksscldNlwgbq6/2Btz6mvEOlOh9B5rpvo5XtkAFMobiIPFh6wIKC
fn4xQoUSth3+h2+JDjsmx5CxiIrkKrzZOcAEwtimTBQMTlQM53mIzM+1UcfUwCpoWR9jkM3/x9l5
7MaNtGv4iggwhy3J7pZalqMcN4Q9M2Yq5syrP095ceCmCBH6AQNjwMBUFyt94Q3uwbO080zQmAb8
iHT6Hz2X2zGxhcWtx3Wh1Mm+hu2V4tGNDwF4e6PALZHVYRDRdBJuR8nsBmpVT927Kaw6zBdZbqzH
8uDS3gG4QGOjBISMFtZZzGgzTCymGvnn/DoaXeX5Pcohv7ymVt63nMIsyJG+KP0O/zUkHobUDOPY
tJJwTcGcwGbtDwoL+z8H/Wm8FAgtqMrd/hwu3qoA4Eh0YYD6iMeqCEoMz99oa2l/rbWq/laiEo4l
ilLcCXpc4ZA3/WM8ozr58i7eK/LC0CCNpuBJJWkbnibeLDi4Gtm0yK0W9/SiuOuj0Q7WqTIqPpTw
rnG+rJ/Hdorvlspa3qGYrD4m7ZK6mN/0ryfMyoqWQ1BOw5fIchOdYOFrr2VFnbfNk38E6jXkbVnn
o9yqX6ZMaQ7ujz8lj+0FIns9lJK4JwGB3i5FxztfxYINqOIWMJ/W2KHhY692UZzWpsKeYkxFMl1n
I680qI6T/TGz+gTWsEUtP5idWvuqaTEK6647/VanRGBl0OljH2DY3j3mdRQLqKHIIfst1njOZVzn
+EOqzb2J23xfP0RVvqp+1WdxBnukq76ZbaUtFyI3DBjor/U/KUo3yZmSevsFn8XU9Et6J0m4CC91
70rLXtKw0OLqfVsUcPOWBLndrxThCCWhn6+ntR/M+G5uqlj7quv98oSJYnfUBN07xuxlQK2Ee3R+
N6uG4hO4HssmOtey9aPlNPm7BIjFwTW4c+eiI4LVKqVc+h9bUS3EUOwlXgxULu10OnWG+8/SJf2Z
rKM+eKp3nhWqY1IEz8EB7xlAJc6r0UHKAu5pIRCqMZMqm+8LtxNvVcQuar9LihKwToMfyaJlqXEQ
ou8NL9tzgLERhyTSvN2U8erWnaDwc1WoX9O5BieUNV111jDOuEMpz760uCmc9ATs7MsXwt4nRlVD
3gScPvyabkce4lhbFlHQLlDz5ZQ5ihsmTpRfqravDi5luSc2Jw+0N2UDGIVohW3zR6R1hJp2U3zN
166/qmrf3nVuUQRFF89P0GhKNrq5XJwER0ef7vDryZqUMijucs1QzCLovJ0qZhgTZuUqjNsxP0EM
Ws9rv0Jv6rs0ZGUPPuxOdER3EGEfmUyS5m1Gw+O9QhWzje7LzEMfS7HGNy6+IEGrtkuY03A+JZMa
P728mjv7SGqfIR1JTQqxg81qUmjJMRXPoBciKvJ2TdfuAtquPAulzv7LaroxOEYlXHpafLC4O9Ol
NkDRjSIOSctWRzKJtKYtJzpcep1U11ZD606fk+EDpQ+UNsa4RVs1PwLY7+wogvg/H5l+zzPCTiOw
5Bk82JTFENcnbxVqmCO6/bXRDXFOV1Ff5rgcg84B8TXO1fD95a+9c3aIQx30JKFCSd2P2w1VOWOW
QyPFNdbJVULQElewNZYm29PR/bRz3wLqVGmGcjmRpG2Gqot5cb0ll022sYp93GLHsBLlfFBm3B+G
ugo7lqdxK9aRdatL9AFo0JrWsvCLJS5+lkl15Cshf+3mJmA2HGkazoj6bCE0sZS94VXCJzHxrMfa
bbxL2hm639meFVbTetSt353Wn3UCmkD1VC7kX+G0MWFB5ZWE02Wv1NfM7cWnWYxH3Zb9UZgSCS01
063QVhOrg5pjuXDtOguHgnhRLdgYNGhe/yrSn3Cl9IVUxtzOxsngwgMASq7GZPaxP2oVmVfldLCe
JwU4/MubfG9WgNFlyARKDkTj7bdLKk3PigaomigLxW9rcNpJeyhcuHdxSRk0cNl0CJwtfszuB4j7
AH+uZmwobzlTTpghFvdmdfPO75zZCblWykDT5teLdtO7prQg4X9IxGxfhVXxYJXloDW1lRbmUqki
yFZl+AC/8NvLX3LvurDIejhdst6xlS9mKxgzMVt6xWR3/F5ZZcPM0u5pBjx9sGh7B4zbgrPFS8tu
lIv614bPvNFw0x7bYBxR6Ue03rXXhQjscv3SJ/3Xl+e1OxglFaw6SbV52G8Hg6/vKkZuJtdpiPtH
z0oTvxhU91zjAH2a+Rb3L4+3syNlxELhlGI+bjHyVfhrculq6mIyKhRvimw5g3xc7ldop+HLo+ys
Fh8PEgbXFGyirfFI2otpXrQ5uQ468vRzhxeNTVfwzdBNR+DJnc2PMLFNVZ0TBmtfv52QreLcg6lK
cjUL4ZnXTM1FFtrr0N5VruJZfkWx89KySb94zWofXPl782QvcuroWkDn3mTKpVFpiYPLz3WeRJuH
0VRon6JsyupQTfTl/PJH3UuEyRrgMNHtpJ+/LWwoIo5Ku7HLq2B9T9piRGGuzsLPnF45j44e3aWa
9ySVj33FKr2goeAaukN+cBR3tiyrSvolax1soc2WRbu+idpsLK5Cr+L7EmGdYAYifrYKjwRqzI4C
lZ0VBi+JoCiMd1lE3mxZXa0UsyFAuE7GrLah46bJN3VW9C50tGghfEntd12epOGiQ+R6+ZvvHBeJ
+ZMJNpEhOqq3u6txJx7zyCyuXQHijwWOrPcEhf2RJNNOBAgdzkH0CmQzD+B2jsXaWwp8zquYxhi5
4xESLeD4U9mB+WsQNg+6tivu/ofJEQ6RzfOQEhrdTi7OauTVWq28mpHaPRRmW9y3U9YcZId7U5P6
h1zbcN94oW5HAf5p1rmylFd6RNY/3bjqd5Hm5N+9WtZMxhhlqHCY8iOo+N7KIWFMbAmyiuE3RxN2
NxDDKCmpj+fDKW+dFA1PfToAjO1cACA2CdplUZXi5uYTRpTA4SOJ6qoadaX6AHmM723WVSPelzE1
zpcXbOckIOLDyaNKTURhyE/91+Xd9ERooxKVVzca9Th0RiPBC1S1x2+dpyVl6BhgGwNMXQcNfOQy
V9bl5R+wM12P2BMdD7BUBnno7Q/QO6DTCHnSz4nRP1Vjdzk7hjDvSOTUg6H2bjt2DII9gKaB+Wzx
JGak5exQl7HWGf7JOpi56oNKa392iZfhYddY9Xo3ckWhtZHlveRW6G5GIbuPNV+B+B0dfP6diw8c
lcVzhlQb+OrNxaeAmLcp3QhiuKYOLTRJ3+BOOGBIJr3KIWUfXD47bCxsg+AHS7oDlc9nF74lYvjH
ID8GL+rfdpltvSfmb9wz9q0LMUKiz6tPLdRzzx3S0fbVEHb7ya4bNOyn3tGz+8VrzAcg76hivn4n
gMAGhg1Fj/9udkKhl05pV5642pVbnpJZQaRVQ+pEdLNyoAu5t+lQVcEWUjbO4cjdbjpFd8VMnIGC
gZH+tiLTe+O2w3g2KAh+fv2kKDT/QdlwE2/vjBmCTpTqlrhSCKjCRU1Tsip06gp9cQ7ykD2QIPgX
eBD4skk+/SY1yJTRWpK0Ka69iLIfU9muH/pJrJE/5V5+r02eebHbprB9MysQ6nEr6zT1lFQP9vTz
j0vaAP8dzQaeON7124+baaXiZZVRXBtDm8ygTMWQh6DcJJxt0dsjtdG94TRJF5JpHr4xm8egyofR
VROQ3468Lqt8EV8W2/65lonx6scN3TaufeJQaYm4TfRGfkMZIWJ/1THh4pKM1vumEkekbvl5bpNx
RsHiS/ZKAL5tpX0BXk7G6Kb0JpDx/cw+Ue8qJBh+oB9hxoGa2MNpVNGqP1i15zcRDXzaQPSUQKwA
2bpdtZy3OmsyTO9T1W7erk6ZvZu6qntrL2YTX0Yj1fTzy0fj+XPKiDaZM7VO+vhb0wynaknMLJNy
TRpbITWBIlRqRzu49Pc+JwQoCJeyNE5N+XZeRsVl19Gwv3aNiO/aqtJOSzG4b1Ps2c6URvtPUhX0
9UeRxj0b5U/CxyfdHMUkJUHRVrLYNCt1P484eqs3YLqMEsGnFoHc3xP90nttaMUZLcPYr+F2lwdL
+kdiYbuVCKdRRjCJI+gL385dAl7BobKmWZ6KNsihdb9piqlY/NVoOhq0eYzTUuwg+nPOOD1PeJEV
8a82rhIg43r3dbTxhVf7vmjD3m5G4+I6XSyz8n61/TWpTM1H9M2gJTJTYzu7vWedcN6ou4uCiuGp
7lxT3MUJEjtnbV7Ba3haWjkoWNWZ6ccIxCoHq723p7jYSZ7+tK+2DKLaNSe2Ad0rSt7FJUq86IE4
7ajiI0Pn7XeVYGzea74gedPtdwXUsmi4ZmTXWlGW4bKkpnenEDs8xXpme2e9H1UVan4iPoI2TodA
x7jr/esPD5LYVJZ1AxLotpyNzGHcF3oCUSIa43vDULRwQmb44J3cuxQkhwA6q2S2bZtzAx956HEk
uupuvAZLMQ/v81ZHST6Of2UChM/Lk9q7yqmPsFspb1Gll2f5r2C0RNqGlBiuhKpxnyutYWBDlLj3
va3ZB2dj71oADSjPBW/zMzoL0GmDE+eAY09EHQ6eBZ4eFdf1lDp2IvWp+/huLZfhy8sz3On3MkH2
J9QWAjAKXLdTHBalntSK2kJsNXMUuKCLgnmO1DcxKN/fVtG1dC7NRbtYdH09n7TYjE7NurrvsCtT
6MOUsfvPy79p78zIhEZWzkk4tk2KAsVIt13G5NpNqfErj93yvTkmzsEH31lbCDCkoeBKUQjePp6K
q0BLadPk6lp9dHUmtGk8fVwe7VY9MhvYmRBKXhITiUCVBKbcfmMEqwnwFJATc+U9aYOwHwWi7gc5
6N58QJOSB8LEphGg3w4SG0Lv895Ir3CJ+pAQkAaAvjYP1jipBw/lzinUUDxwaeYQqpIs3A6lJ3m9
NBLqYk6qhh79Or2bej15dNZV/1mqAP9f3hD745Fdy5WiPi+n/tcxHJ1SV1aHh1kRyCimqf2thEdw
N1KqfIf6r3vwWO4tF9JoFLPJ6aDRbpZLqb0RfYwE/bpWHWiUa/Mpztb+YJS99YJNLotL0uBji/Js
4lXrKliX13kRiNEOdh1Wiq4FMMHqgwz+eU4tzcAIEqWUoqyu3X6/CsVGHExoxiettfyTo0YZDLx1
d/MghqBW3OyNg9fUe3qCRz5dO5OE9M2uR7RZ6jtsbhdrcVcI0GiWYfs3Gv4MYAB9Pq/O35px6R2d
s519QpePIo8sHBJfbK5ruzUWhJkli0Bd0jMmEFUfDCbwjTLvlNZvS1M/UO3Y2So6RVlSNvp70p75
9svmhrGWc1oX1zVRqsAeS+MiHWtOL+//va/I/QFnTX5DmAu3o9iKBQlxTYtr25kUtOOEoBjVigCA
/pEgxt5QAOcIFdHtopG4+YQIYg0ePqXFFYGu9eeoLnEU0H+zv6WQ8v59eVo7T55ugdC1ELOTxblN
TDoSmJmZhd9qpU/iUZunpQ2iotM/pZGelv6saxWKqpW4/C/DEufDGAJ9uU0sBslNrhcAtK07l4M/
cLHU/pgIixTfVKygRWn6uqAFdOQxuPdtuVSkVJR05tvSTxbIG+Mf9tA0D3aYYqr4VBoYpxazqn98
eY57Q0E+lGV0ST/cFiSV3NLnvHB4DPrSQtcFeXrfqU1xKiYD5NHLg+1dL5RYedjg/Emw5+32nHoE
bwsbNw91suyvnZg1HTuozrm3RWvdZ2tt3GmQhh6zMjOPWMB7E8UcXepkUGigXnc7tglkdjF7MgrL
he1SNeZ6Upu0OaepGx+c9b3b5a+hti1IMUwirmeNJrFbZOcyc7vzxPvxezVSHIuaJHp9Z5VKqGQP
AUsxETffXJ6G0jV1WuJhMGjT79QcozeiS48SFP5vfKJN8iCFVEhGwVJxWW+WD7mRlK4CCJ+oTizz
qQB7vlY+BHYFIu6gq2expp3jR5Ge9wGSNdaAgZCnXeMmEplvGWVZBI42KMvFbly7DpbYUj90Y2d8
dboidnwoNVmLG0ExW6Fqis5+v6x5+zuHmZThwdh6T3FuleWdZyPqcDHcBuxJl5RV5yvIeV+FpuEH
7xV5pAZJOU+/bbV08W+pXPWbZpeeHsbgIz+M4xR9zEd77U4Tlbs6tPVZq3wvi8c3yux1/bnxMuOb
WyrzGJr5EDdBKYy1CAWSAV7YWc04+HjwKgruquv6dtaN2r6vpwGQ+6SAtQ88eK3/WB3J1ccIGh13
RmTn2kWv206jkLRSxR3RoguWtMpF0EeKM/uL1dOBX8Eq4qu4FGX3FqYRRsWNcAXOQW01/ypQIkQF
m0IPaJQynr/M8Zx/5pZy1ned59CG8gH5C+tfVChnhCA6LfneZU063Re16V2KEbLIvYIlUXwiotWy
wMhVV5wiVeT2SS1iEw8KM9YN7rXUUILKyNK3K/AAEWJK1f3H7THbD7qYU/0UK0qrvMmnrBw/ZwuB
fri6ZlG+X6um+1Rnjf2I7l5c+Ks9ze37xa6T2hetvX5zrdz7Z7LX5ezNYOj8IQXUf6dodutcSrUp
kD6cxvHtkJd6/jh10zj5EE5BKJNbTaT2hZXH4VqMY4eEwGSudyrWerEfq7x6J6T9HRFqy2C2QT3Z
GCPWlKS6u1wdtcKPRd2YYdt76UO5TN3gQwL1vlEOnNygn0vrc+NZXenLwNl91JVpulq1Ngk0hykB
BSoPzXw3JtXS+KXmFmaKOUpXaH5PYbOB4VNPfSjARDX3Wp7YTVDzWDS+O8b9v42J/p8fCQXxu9Gg
wRx0+M+rD4CzrS+DEiVgMa2sDMRQorZo57Sk/QVvv/j9SEKFBahrN8qXcm51O4jhU1+Vuls/GRnC
+O9LvIVXn6gtG9mU3jLez2nTfh6Xzup9s+6Nr3Wjr9oZBVa7+o2jpV4EOlYch3WjZ/crtW9bd2mI
8GJhrrUJHXVbsSvkFGkxZSKbQpnXPyyt1/1azdL9z05MtpRauLnul1Rufym1y4MWoZgUPSxmbeD9
p8TY1g1jA2pSjUqV/sZEEPryC7T7K9G9JMWC1U/J8PYVQFKziZpkQPoST88rd492r2SqFgCmFq9P
s3jAUTQFQgeKbVvQmbO5W8XUoAHdeNWHOZmXe02PJnKt9shT7dmsYBXJ3gOBLPEl5NjbWUGhLmNP
hbQXTUMZFmW8+tS/rLOuREe+VDtxLJ8PKzOK9AjebOmcabJW3eCWdGSbqflX2nP9ow00ml65TJIm
xUmjY4n4Ganc7YTiFNGzLIb6OBsjJ61d58wLXDezfkop2PX1YYkhpeqlAho+FdvRzL42Fq8k68lh
07/xUmO6jEDf54ttzESajZfO9+ZYaqdK1eajg7O3dqSQ1IFISFAI3ZybsgEeB6oiu1odXpFFb7aq
rzPufan0/euVbb0/PhzSP4uezlabv7RTtU9Wyn+6Bi8/17lV3H6+dHiOHHzTnZBd1kpknYgWLQ3S
2xWs8znOnRZGljUUxnvQ+NGT13juPwX1qk9Np/3bzvVyMOazTymZWAYdUr6mQ4lzE+J1uTs5DVQi
zLmWNOgkDL5Oley0KNavl/fnszIqh429AsSGg0c7d5P4V0JX+2V2i2sSi5GXYPaKD9xeNphDL+u/
1WPtXYa8q3iKl/mLEONihC//gmexGL8ALIZLO1iyubd7Fo/RxcRglV8QtWWAdz1PV7dORihq7+cY
O8bJdWcRRFF5RNZ6Ft3Kiwa+FKUIoNN88duVrbQ0meKGK3RRo/mkGGVxEnU9XqzcWd/oqbUcFXX+
FKRu4k45It18OnK0yp4BqLDMWYDnOnQi9TUafX2CSo4z9GTFoWn0LQ9k1LiVT+gieZVN2YjrtGTt
Dz3Pqg8qXlBPupWaS7guMBfvxgE5bb9MrS65M7zG+Vx0nT3hGlHnP0AJiO9Cj8AsLTMPxWnUK209
TY2x/lPOCtqa9RgBatDTURM48LWt/oWTNPQ+gNd5/NAmFO1OTgetlC4bDHuf+MemvgY673sTx9bs
kxc4aYBRaeb5nIGx9+MKq5i3dGDzTy3yTJGvLe709eXt8uza5hMiDAFeXRZL6dDdLlqkKg3+qMjr
14C/ApNQ5M5FgvFgU+6OIgmu0tIBNe/NAVSdDBMtVRRXVfQ6t2eqPLZFcyQi+RwMwWRozSDOQuHN
elYlTVEZtgVY0uvqROlFiGg6Efio4ZxmA+uvRUEidPNdkvYpZnXW+iNpHeMdkllH0j3PLjn5QyhK
EAKi4PUMEGVPkVQyBJWR5uZywsmIJ0Tp6E2rxhzmrsKe5Mo9iCv2Tj5VOhgW/IFBuLlZq0X1VgkC
oRgSl//FVjHeZ0rsOj6JpnOOzMr8AUUse4yQ7T6iFO/csPKLM2nuHC6fzTZia9Ucsrq82sMyPbSq
GMGZRTisjd540CbaHQpANyo6jEZP8nbHZkpN3ichS4hGu9Q6lRh+BXIBc76655cPx84yEhCq6Ofx
WEE6kNv6r6ox6URsLCj1XJfOqy6LmdfXOnfsk0a/MaibpHpQnag8GHRnfqCxdPYNLRUQRPrtoK3R
2IToa3FFErv/YWBseUnbAepeqq/OEaLuD/Rqc4Wi90F4LpthoKI3lzYVNFKJkU3Tkj/67Whp93bb
Fj5XAprF6aLiJVNmpzYf3N8TfbOwTsHa5bba3WUQ2y5KuVr3lMN6KQ65+lGjHukY7TypLtVYwj6e
bpqTm/Ue0QzS5plnJbUcoEzJ0OHhrRdL9oA1WvWEc1D3bQU3fJ5z1KHQ2xDL3cvbYOdhw3ES90vO
FEyMbXDUuMBdWnLu66rn9oM6WO+xsEAIcyrg9+CBchCt7A0nKQu83ZRRecVvN0BtN+VK27m41q6m
fHarDukBq0Dosx7FaXWWfj4Y8DnKRjrfSVi1tOqQkm63I3ZjXXqi6MGqRnb9FhxRfCr6OkF3ycqz
79gXTWfR9LUTGKW3PEV9Nt7DP6z+efkz7218FpmQF2Fx+M+bR0KfFdEWJiCbwu7ShwJGIjK5Y+P3
SpEevEe7n1gy0qg3krBsweuFUNfGzafi6uLPdHLi1LugmCLuvDp2Hvq1db6/fmoU+QEt4AvCZ95c
j3oy19NkD1Bi46T7wUjWChs2Mz9b4wjB8uXB9iYnaxGApqQU4Ha7Ss/qGL8rsti1aC65lq8XrdGb
SwVEJhicOfkfJifhCWDvJP5sy1ESWpk70YqXQs1JuaxR+XH05vmUmrb55eWZ7e2Qv0fafEZQJVq8
Eg5dezquIbCwnAIYBThsaI8qp7tDISaFX7Y8G1uNDB2CTeJpJJpLV1d+lUzVo+h6jKfmNPn8P8zK
RFKQsigl/W3pYaE1hKcv6KhMLftr6nDYw8rNZ2rDOrWRlwfbicT+yLPSPiAJYzveHvWcmplKuSi7
Dkk8BJNrLA9J7a4Hocje1wPry8eD4iXNCG9HmTo7NXugqchCr8bnbE3y09xb67leu6Pc7jn8k8uL
d4uyDakrV/RmRtGAJGOZgLY1vV6PT5ke2TPV0cw8jxmMciBCbgHlWoHo61el1w6XqipQqM1zfDtx
SSoKn/bwcE/w9OqaiPxpMnSQtzjFL3lS/4ofRuGR5DZ0E7tYoJmUOM0VlM0Rum4n7mOTwnIj3SRz
3+oK4TFuZ3ODWRoEb5Ro1S7xTXfp7q3RTk6JSw05bcbuglnS0TW6t8wS9g+CEP40l/bt/ApbgIDi
wUUyLEvhkKjLHUSXPBBzXp1fv28RUAYfBAOAR2rzKTt7xiJLrjKhP/zhpUfpc3SOgJe7LyHZq4T7
wyNWtyrGdJqTuXPwAUsjbzhlXbZSzVWTT4uxZmdKnLQrUG/qT0a+Uj6Yhg5PZqc64MvsLSjNGoId
chhWdfMct2OclZFON6AELv0w2Q3dDNtR3hdp9WuKZvWnh1jbj5Hew8HLsXc5IDYngw6JwNoaOuiR
ayuGV4vrrI72o9NP6VfJAz54fPemJ98lnhsqMs/U9/F+0Mu8LsD02u3w1MTRu5U+AgKInYr6g7Ze
wNTMvjfnR0bxe9tVYngNrG9kV2zzXXsTox23R9TJKiz1sdCWovYjz+lNH4yS/uvlDSs35DawhoXz
x3qZVHBrdG23nbuqBYPxY6DTGulUX8hqImLkNjEvZQQa/2D5dodEJgcHJ+oV2PfeHsekFjFKnFw3
NJXMj42m/JvPwvuNT1dC+juM7UE7c2+7YEj8/+NtArY2ifTRk23wXmij8Eu9X355q/4/FA+AukI1
B0nP5txy1yihw2hMDBAgVaU8Kg0UZVK1gyDm2VykqywlUKTnAe6AIb39dihmYLlqI3mfFLr3KNFR
j32dHdnK7o4iEZaIA7AztlrQkJdGZ46YSj/XdughxBU66nAk7fNsn8u5/DXK5q4sY9FkaoQUjI4X
w5OmDtNZjxf52B0WqZ9tOYbivmQ+RLXyON9+Nt1YxlZVIeyaeVGeSA+cwKaPHVAM0PyUkQ+2+LO7
YzPeZplqb0rqrkc0Mp+m4mea1PFn3W7dSy309d7MSkwZes0q27CxhyO5wOflJTm4xBNKVT3p+HI7
2arJEPRSCKxd1JISX9djcZ/1ufvVqiqYENNASO93fdKG6oImFx1AYbyx4mp9pMNQjAfX6N4q806B
6qHcQnYq//2v4CIzV04GtIRru0iZTmd200c6cG2No/o0PL3yNmPqEpjL5YmsK9Jft4MJRZ8Nb14J
h7X6R4ljyjnJaFlNbpuGmIAcvfa7cwO2AFdUAgu2ingekRIMaRpxWurV18Q0uyBzTCVMYts6wAPv
7Sicnv/gov5kTbcz0xExmxIDJqHRGrXnx7DhPkxKRQM5GbQ5nJwYKEOb2tEc0v/KP7/6u+L/hhq0
lP6Tr/3t6DxVy2xRUsFZcbXPuWj+Uxeee0uvhw8ZHtQHx2fnu0qKlAOUD5bnM79gbUKcXZiEN2M7
9u+JTs3fTTw13+tRGY4I4rtjEQBzoZJsEJ5vpmatKFdgoH7tHWt+U0a2dQ9bzLofLFpnL3/FvaGQ
HIb3CkVcMoVuhyojrLqwmOfy7sfk7apM69mOi/EJbSf98vJQOzc48jkSh0glCN23zaxy1JrUKgKO
KGYrez9b6CXFIElfv04epRCqxxS9dtYJ9TmQMCoKgkOTfF+6vgl6lEgex6EzDib0nFEBi4JEDVQs
J5yztjnaCml0Fq3cI9gEOwpwl9ppT/DBTe88FzSxAqMtsiGwUEyYfQht9q8Iaz/41K2h/uhXSKlh
UlWopVIPz5+6AunbAHkSG6SYMnb0MkTM33trsWzE7LQCT+fCzU5GZy9SCa3LnMBLPAWBnCVhw8dV
YfwHl3fKzqqFKrCPV0J0VFN8njTKfAVqqJRjlWyDTdLoLpbRphP9ThP/kG/KaArLn1KMNvyE7sQJ
nYr4AuYIf5u+95TJl2iUL1HXVW8bMCJSRkSt9KAbRXIUIuzsZehYBhVgojgQJJvlGNtk8OYCJyyq
3Ijez2I5edQD3yXddFBI37n5iIIp+VH45abd+gsobh51LT1sGsw6jSdophekWfILWJoKHg2yScYQ
z/AGgOu/fIh2ogYSAO4FiU2AFLE5RIPTt1Gh4+FijllxyvgePsK70yXr494vSvWoZbBzaGlOcFxN
Hkt0U/Tb+yFO8MVVKgWhBduMT1UVrd9WZ/Y+vTyrvZVDFwl0AmBCrvTNrKCuJGtEzHiNcBK5z0Z9
+qhMlBvoizj/w1C0ssHXwvin97kJgxTTUqw4Rm1mau0qbFKc2ZBsEX4OL/5grfZ2CcBMkAbYCrIJ
tkMtw7SoutT8NDNluti90Xxrh6H72phqf8qbBSW9Ys6KD6PV1kd6N3ufFPAFpQmPAJNy1e3CNZPm
rHEG7UEkGeZ6tjl/L6L57RA5zcfXLx7lNykwJSOcLSGhEgokfwtPS0eJM4pIsRlQETaDRauOTvje
7ufR/zMatb1tr6yfBpfi85Jek2UpAtttip8iEmpgefHyxmmKo6z+z0t7k4pyw1MaQ0wPdhCt+c0S
Avy241JQNsWzxfpmLKX+tcGr6YNaW8VXqy6Sp1k0ICkRHU5GuuWR/rtSsvUTyPtSDdTBUZaAeAxS
kTM25f3sVcOCkTb0Bsw1i/48ZM74c7Q6tw57r5ltP5+tpghbvbJw3i7NI96DvAKfzUeGvBQWaS1t
UU3oDIymG6EKWw7ueOUsFP/Wep3+qpysHQNzNd3Jj1t9Dleik8/G5HbrwaO5d6FIMXlSUkm43nbN
O8udnbZxpDWTVX017FgLqjyeD6qocl2286RxRUuXlQPvtLm29CjvRyt3JW1sKX09S7vLnBafPW/G
U1Sf28DzUv3u9eeAoQBwSRIg/frbE7dCEu4ic0bV1FF+ZV6jPdZ5ltzpoh8OtH33jgGXl8TKSM2S
7Tdc47EDSEYkpayq8sNVTO2ngSEiuh7lWr2ZMPU+mNreTQb6gPWiNIKU0GZqiQdSy7Ykqzpp63cc
iSXwUoDB0FdMXwWm+cXolOUkBHv35Y/6fCGJNuj4w0TjGUIc4fajgkStpqriuu69SeDpXKNAarjz
yYULF8wD9COkapNX7x6pmkl0I1l5EJ82g9LXBfgtDVG9BnjpZOdmINZYB5EqrHeW2sWhp8ZALV+e
6nM2oIysSDBQMYG086yQQhdY10kLyWiszPniNACSfYtmchRa2lj+p1RCnYHA5NnTSqDx00kNLGIj
EeVp0OsFkR70xuLIbOj5eeVHIbyF0Rd5LE/Z7QJo1VwpYiCeVouhvzNGmgN2Cwz55bk/39FUNaja
oj0iC1XbriL8cmC0FWGNFxXW1TJWNHeHIn4/5cY0+4PpFUewvedbmhGlrLmsSXig227nNWhF6uIb
Q7CYpMpDISzV91QxY/JWY/mjGst5iCvzwXSTI6XN5y+zHFmiS2UNl67m7cgNJn9DNyDnPk2meleO
bRS2Da8FLg1Hrbi9SUpZDwhgFpJ32yupMbqsGAsZV8VJcZ+0MOuCMvIUM3SFUoKQXyL3SxN19UO2
Ur0OXr+o1CBYU/aNRLjeTjTOYjszaygUjbF0wSLS/IMTO4m/Iih8MfU8OXha/mgE3N76lN+hrfJg
41hCYeB2wNT2lrSpJHd1NLLHVO+nKoDQV/YYYrR0wqGqFC2L25ZdsFZuDYA+cuKfTu517knBJU/8
1LV++SbmxHtwE/r2X/FkU4SfTOn0djTW3v06Itjen+hJT8WdnafRN3zEccJshqgwQvI9C486GwXR
C8TMNPc7XIm8MDHhBpznxuuMUzGqyUppOyo7n9LFYPhrPzaPkz1mPajcyG59iknRQ4FZSRJU7mp/
tfl9sa8mDeoBpqjMx6geEjUoTMTy/Tjtq4/CSTM7nFBJqU5e1RTpqV3F6vmOaKmhxbxDoHxMMVqX
3jRWPRipjinMPq2qoK67FnDzsBhzYC32+MtSgJSEkzU7y0VpR8GJT10ESspuhWenW710xu6UcgpX
mNE5jd0xt/16tUY9FF1ku2d9SBOMoHBCm6+jkpj1Vcmgi58HAALNHXGT8bkoa3V4LKC01GEzj+p7
tZ2c1B8ie0Tqu5804+PLu3Hv2ElslzSf4zBslUGG3vV4KZrkumSxEVLmgbJBOHZppr4/eLR2hyLR
/T/OzmNHbqNt20dEgDlsSXbgzCjNKFkbQrIsxmLOR/9d1P8v1ByiCb0bG7AMVVexwhPugPg+vETE
LG73IS12o05MVNsiZxHnQeKahmUTPraIKtyf1N69SQl5pUus4iDW5ogZy2wtIkESVHYqQ0Oh2kyf
CfrNSzfZ3Q+jlv+6Cc4bBRhj5ZOuVY9tsN9ZyzCWdZ08zMIqDFcK8TU4hRJn6n94EVb2FfgxMFas
4+0aymZv0laAdrzIaeONoV77vVJ3LningWB6PtIf3vtmYMXXRaTJAN7ydrwp1OlfomT9oMlLdQFi
WvtlNrTPOKUe5YW7Q9EpIWdaZYC3ciARLw6aLag1mHI/PEZ02h+USmtP82zq/8NO/F0HAxvBOm7R
o8WsxEu+6rgsRaGfpDbT3TqKm1OsA0W7vxX3ZgVqhp797zhhy3rsAPdrcUWHCWEI0/akcUqvtaqG
IfkOmIH7g+08bPBAlLWjQMD0ChWb6Aqy2PJKL9DszNMWx+5dUUu9K3XO4uWZo3kd7bW35NVHTqyv
UyiIqwBOgJlh5PGqO1nl2KKEMoGDmPTkB22V+pTpSm27jTFBPqbaH9K/MAcd92f29acIs7ijPPi3
psjmpVv1WtivHHsQDJvdaskN9zLvC1IcukWdpKilt5IzRoVbxXX+ZOHeKZ4jVrCh6Q6exZspOfJ4
xI32Tu2M7F2t2ZF6aru+/CakLj7oDOzsBZUCFa0qbghi2s3hnRS8CM0EmR1+xhKA+gboGDfZyezC
5Xx/J+y0luiiEuMgj7QWzLe8AaceQTNbRBmxmqpuNzvTte4xL02r2PIzo86uplVWELeX6JQtS0qZ
tg/5YfAo7v+SdVLbb0Lkvor80JbgYN/eIMpgyImAnfqQ5nl/tUIj+eAIPTya71pf3Q6jIbXM5bti
T7dr29C4aw0HeBVKycO5l4rER3xad4EiGY/tYBeBBt3PpUDZnHFx/axTlD4ItPY+L3EW9m+cAeBy
mxJwDiC6tEYD65x5QiWQAqJbG9niQUM+qsDsPHC/+Qn4BlLQh4h1u6hTBdpbrVjUDMqXK+ROeDNf
/G1KtPHTjKzh4/2PuDce+/Z3UkCksKUOCaVcOqlOKE9ISRT7wrTi3A3J9n4iTt8+iwF/rvsjvgbO
4GpGYo3NngIYCU7B7RRFm4SJyNAO0cNaG1y5bG0EsGS1+UmkWL0bSjv9VCa9ccX/ePq0LJEW5LN1
5BC2jrLdVuwqlKvXJwkw/O2vmFSTuS4V39RopStBWD480u/q35t90l9IgZvP5PnT0QO1MyyFXyyK
eHV57bf9p6jrqIlRwwyUYoKmUS52DHMwVotzQ0GiwH7AKmS3rey2PchOdkZG15diM6nCii7dLHtl
Ra05dJkTgMC2zmpVFIEzWtNF0pPyMW1DDchdER8MunNHADcj+1sllFYNsttVxjCks+KCQROQLWfN
ob1jDlQW7m+pnfMJWXTFYgCcJVlYN/kf/e0wa2w6h6UVpIpV+VKdRn6ja+d2lMODzbszH24iCwYc
MEIU6jbvULQssSmKEq42CAl30hr1fYfv28EoO/MBK8PVzv6kSLAVjZBmM7RCucP/g1TtXIrS/DRm
luHG1nLExNp5TnSs1lZJphV4iIrD7doRT+dFEUtSYBZwrwonXGZvhWN9MfmvwqUrK71LFacmB6yW
8EXoqap7Nq4cT1FPlnkQ5+xcDvwc4gzU18HI0Ye5/Tl2PcRDz5X/UJplCLa1TLymAUXg0nBDnVlt
lXMbV7OnJrjXi2RSXTXUzf/+dj/xI7gYKGwSjr+yj5jr0oCNVklBL1eLH/F73Inf6tWGcWQqszth
FEno4QH6JJPf7KgKB9V4iAwpQAdW4SqI6hTdr1KDpJYDZLjGRqd2lzKWpdS1wsGIz8KImoca+cDK
vz/t3b2A0BIXE88s1M5NjYjhnKwzjIheEZoIblZW5ksaS/lbEVXDv6mkJYA2F/15zps56EtLLCe4
Srrm4lsXDQeH+nXcibzxHz9mE15USBTUzjJHD2ohF88xz0nmjspsPdVpNXr5rNgnc7bBdtrRe8wy
54MzuPthSJ8NfaW8UdXZ3Jd1W2n9MMfxQ0oK6FPHQ5CiaEbtxxTikUzMXTlvZzyMzxGkmWcUw50H
1kI6Mg97feNAaNHJQMG14QS0DQhSnc0YmT0+NYbVXYVhzpK35Enbn+5//NeBAOOAWYKUtXYRtgpl
ZWc5sTQq0UOrT5IbWWl6kY2yPy+GGbuIAEkf7o/3+o5jPGAL1HhpHWDCc3vQYyDai+5Mq8dRJfnt
VE2XZkEVA8cY50CRam8oWp+0z3iKkJjYPPUFAgqFPXKnpIaUuBH9Kz9CdeRbW8j6UVF7dyzWkQ8G
AwjS8u20rNQoRFFkEZ43cesauZTRM5cnYF7GUWdpdyh64hT/1tb8NpQoMhrmU2xKwZDL8YfYyvVP
whyHt0DWna/3P9beJsQLilCJZ4Lnb3MW21CCYm6m0UOtD+NJr0LpbGW5ON8f5XWEQoK2PkYGeGq6
kOuE/3jGyxRRwsrGdypxVAbop5eiyctvALwwhKO95RrjPB8pv/6uyt4Ggpxwgnrg8PwTiMPtqJqI
jDIc5zBwsPhIzlZCs/rNHM9IZ3QIQH5JmixXPIGDUnIaqrr7nkR0BS4D3gGZF5dOaXi8SnMChs9J
P4p5atNzNKAz69bdLP+csA9d3CqcyhZblCbJPNPqcv2ChVax+MMyU6lsYzNCcycFkMcDGAKK0ZIp
9comtwY0WCSpcxcLkTgP7SX7V9EMoepzf0/vgWdPoUvZK5/e1WHJGZKRmUJDBq1e1VPSxrKukS3X
ujfEsVl4qZJr514noz8ZFJwaf+imyTlRyMgGGOhgid7I6mJ/SpVsEk9QGbuAxnpXn2a0s4TfAha+
5laBiHJtVXF6XfAP/WbmuhK6YdFH4SmbBrFcrByTz5PSlX31rkJcxH4isJ+vUTQV2WoSHr/VpBII
9zxK/efGzkUYxFrT/JRl4cQnSa6yN2rd1aPbjaKZXUtOu/7UyVJvncIw6Ws0aqK6dFs6Uy+0jUQB
2g/enYud3pig363MFViUhmJgIunld4r+yV+rS9DzJO8F2AWTgldiLdj8sVfDhP2IARrgDX3MH9lX
MBrzCFzFQnX5cI/yl222KGQITLQIOlcgzCZGCJum1KKioT9nRsmJRsLkLkmy+GIBV2GK1C9EnviK
FR8NvHMiV+2MtfIC6JB/386yx2FdaywbLxCUQT6nQyN9GZUxtT1Sqi6YREYA0FXRkTzpztNPpsIt
ynVAL+c3Du2PxbUxju3r1cNljsv2nc2iXAsN9UXdXh5TR/8XTJZ0aaaBwnvZ1wevxQ7gC6sypr1C
IbiFtt6qDsQCXXQ9flAo4TnYwA3VZY4pa7l9pyzXttGH8kFrQ7V1kcUR3wDz9O97zSF1NAfEzSel
0S6IoP21ohvhIajiFQLKowls6PZjWCISS4Je6ENfwtbhvSZbTPvJn+iGHcRee9+d+hgimCQgBKeb
2CdZSl1d0ga5UpGYD2m69F7uiP9kLSrdtHccJCqbo873znMGJ4s3C2U6lOK3gXCcziIf7ZCAwKlU
ZKGR1QkbTXpKJaU/eGj2hgIujOvXmouTmd6uJNIeMaAV+ma6Qp/VoNfjD40yQAsu5sv9N209IZuj
i2b5b0lzg6x7m8+Eo2MD/tB5OdM51Nwyd6KnsS+HDsxg2l2SQiTyQQ61M+QaT5FMr9wctvHt7KIy
cYretKMHlFPjUwpe8SP9pujsxHVDgXCSDg7MzmZZVQbXBGaFJW8LdDnIbMucHDLIpO69ZlDNd7iT
jN44tTn6bDZuNlX114SSVd4W4jNrCwGa4uvtJJd4bMq2brBPrMZw8SJqnOh52HF4JFewt5qos9O8
XnNScK+3AylRW5qduUiBBkfWpWESe6hm2Vi8N/OlTHLpdH/D7IRaq1Dk6iAImB3c6e14YYaPlNVN
UtBkTfXNsoveszPj6JvtnADCfIr6K/6CNHezR6RkWFILdYkgbwucbee+wCywsL22bI4sTvYWkMkA
fiKsW1V1byeUgu816ZWSTMdO4saxoVxmrUA0GIGNE8ioI933o/E2CzhPs9PnDlPT1ah8M0rwTITm
fE3T2j7Bb3IOTtveSgLNgw9gsIwIJNxOr9PidrbCyQlmfRldVelLBH0mTGMGqXt/f2vsDQV8Awrr
iqWgeno71FzBqFAa3Qna1cusqcvqqlcTs+rj4WAX/qYXbe4tikG8+tShKdZu0862MSvEl2IrYH8U
V3NC7I5+forGTWGlpSdHBWooWeNkJ5ir6c9G75vRHVfyqdv2c2rDLEGO99oVqHW6Ocmz+SInztJ9
tNpJ7046ylwy0gwoqfmiXGR8WOhRXhAFM76keleOngFG5jHOC/PFKhfjS4cwyeKa5pJrb7tassIz
L275s8o1MXjhYHdvQnKh6IdNDDi7UDCqgj49GCpEfhSsrCzg5AhUSKHtuJUOWh2RQKmzf7TL0Mmn
GIzst6RvutnNjVHWA7sp5NELE3n4mqnp2F9QcTI+U5XjvSBZwBFNi3Hf1SUlytzBamfa/rOV/hJj
iKLKwRZ73fxDp4Yk5Xf+ymO+vetMMzURApSCeBWVyMcs9Gdlkk/2VJrkASTNEiCN/3LZLA9er50d
R98FdsEq9wEcbv3zPwKxViGWkWEHBk1olOcRZJ6fxy31ntmYnu9v7r16i0GQi3cBUiYr8/J2rK6S
OrMoNSlAfdu8zuS2MMWkDLeGhB2IVIfkkv6NXhOb+ju90L73Sl7/dVFiLQ+sQlHgGFY9tdvfILQE
3cvVmhNNC8czQax6YWMtH7UuWw5ezdf3PCjp9ZXmTgSUteX3CaEXVoR79sOIBvmVQFO65lnd/7q/
qnujAGZbG0ncGsjm3k7IWIDPVAWR9IRCyFM5j3qgS5l6hLv6HRPfXhd0AUGXUV5BFI4A7nacgg4L
8CNS9wjK8/eBWhm6MNSTskuo9eN304i7ypOAOESu0wztCzgKenbARrrvJqlk99RF8nyZ9HbAMqcl
w/anxVF/VMBojHcQ07sG2555mc4xMp3UcKSyzlwsOdqPUS6SL3YjRvx1aBBeZ3VKcz+NQmVNd8vp
G6CoWiM1XJnCFT1Vx9fMpSLplpQau2cxZbGnREZlwFiRte8dNXcKfXlpNGiu2s6vaSxj2+1qMzIp
Pc9p7anDhCasQ236pY4X57AG/voFQ9oY3A67A3Fx+Fe3i9nhlo5kLO4MaF32HxSaft+zYVpMzygw
ivWAZuOgTk2je0eW3n3K42jBhWPJT8mimN9jvP3+TcfG+SGhlvqYLHLxZuRu+HR/Z+205Am7QDCu
0jPgVOVNVQ0EZa7axRg/DEvUPpQUvjCO6GPxa5Ds6Eq6VOguJgH201xEA/m8WD6KJRtPVSpZvjFY
8nmwevPdEJtLcP+nvb616Dn9fytkWm1bmYe4X5LJTjFqV+x2uOS6aK5G2BleYSq5//dD4coJmUyl
DkCge/up8FmgmZd3WFxj+eLLeD1d0qIOT7mWHQlf78yKqx8FBcTEUQneNmokek1ZG2M0Kuxk8DAq
K04qEOUPk1YeYYNe598rxRBXWAINhKW2IOTeyQ0tdEjF0HP6pvRafFkko/NsoTW+arfyewfkvw8z
XnYTlFgP1nRds81dgrIQ6YSBzhAAx02Yo4BhsPucynCDuLAvGqfzoejWXuQ44RsVDgSQwjo9uI73
pgxphTsSeicX8ub1iUZLZJKeR+gZpPapoQGD70qrSp7eI/VchOEM4CUU4SWuSnL8um8k9eCZ//26
bCdOhYcuJlk33KBNWto03Tg7IQYzRd9lXEcILQX0gULn1zw4pfKvQ9Gndwc6H0HH/ZFcpSHmVVxo
YEun1W8A+HBqf1aXwvilj+UofFDjKtKSstBP9/f9zhVlrB4u9AmwGrF+P+Z/BAYi1upOSVMCAwnY
hm9ITvw8RZR0vHIuG/Wcz4X1+f6Qe19ojXzXohDh0PaoObUOMs3Cwl6YC2rJlQ1GzrdxKx7dCmcv
0+2SRLWgxixTc63MKJY/KUmr2wdfaedF5cATG9OTgRm7TWeKRCYbw9UiaDRn9kbVzN/rRVf9NePB
ZPPTe6Tyhh/QthgSoUc4Z20XBlpm2o3fSJV5acUwOyeQP84LdsrWwX2+c70Ab6FmAOvHsSgg3N5k
rRKC/26jMICx9b4mqj51GiX3Kc+OXFJ/a4Rt9vlK2GajAx8i+dwMZWQ1EP65I0ObsPelypwYcLaz
RfaSapp+8PUXhQc7VQFwVYWYgyxVkh8jdZTCl4qq+a4hiY7Yl1Y7/4WmOpeuLpnKGyMbjfd4HKD9
3Cp1qniLIqPyJglJbs/NIBXGw6xWVLCslmr2f0orY8alRhgroxVdRc61MqbmuR+TPnFVpDurS5ep
1ScjaSlwgp2JhZfWpK6nYagHmv/ICf2g3zJqYOAk/eOgAKFxm8op3ku0SgOH2hIZSyfpzvMKzHgs
eEYVXx90s3zD9T11H6i7gnC2+1QsfqjkAK8HvV4+IN9bS55dOBmUWFFIzTXJiqrgv9T4D0tqo8uI
QkbZJbbscnoWZYg7qVoiCu83tjMZnqxVVuclvSr3HkKl/bta7hDqK0qL7mmcy596SKkv2JqCvZZi
aXiT5HWFcjzCunRaJuCTpXDsF00jowI0PVhvNdBln208ZGwgK5MV+hiZ1fo5pn4K2HxJp8UvUJSs
XdEMdLucrIwaSBqTNLhLNNPXqIswtn07Nm3w8CLMe1/rhrT3oSTI6IHgFmfABStzGCBqJMmulVXF
P9AV4ozAb0wP7pKdZIPSLiVAyMwAKuk5bXZ7mqOVr0ZmUKORR6mKlPI5JVwAeTtGieQKQ2FZhq7P
8rOmVHXlpkj12qdZptp90Gl+/d7BojLo3EAxW2tZm/duaDrDphNpBDJV5lMnqcnXHH/tsyyGcOXH
Tec50Y4Clx3yDaOCMOO9A/X1qsQbd6RWhtGYwYwZqeU2eq0rfq2Xs0GHFKUOpO2b6L/IzovpBDl6
zl5G9NZ+GYhYf1HjZs4f7TTN2oMP8/oWuv1Vm7XgZ7JlJAv+fyYivwg7qhtmjXG7bId/HWb8Fi8i
wsHIioL6+lP+eMIsU3DcR1UPFB4vD8C//NAbZSzcNFuc88LxfdNp41E1bGeCFJ4JrdayG5S2TcAI
N65LejFowcBlfglNufYRP4C2MUZf77+XOyOt/W76gL/DCXV9yP6YX9KZRpKkgxLgPpH7dWekz50c
y491b8QHQ72KBogBVtVLkIvEwvaWIk+3L6nwT3aCSpWeF5b1QRnbj06bOC1ei9HRU7U33Fppg6m6
svK3SDal0EtTkVMnIMszT0vc6SgkSornpKHm6WIxvL9cSaYHTh5+JaEwULbNNxvrJjZCeQGzF1ri
Uzh0YeVaUql8rYpFOhKoeBXmrIORSYMuA+dLyfT2s+k9YKCckCAwsiQJrwXwJsPLC1WcatVse2+Z
6ylyB+HUEXd3nL9r+6U4UGvaW+CVqwqEgQiEfP72N6DLpEdITFuBTWP7TTTrVn4ZWkWtyTjyAs8J
dfp4f4lfN92YNhRA2pvymrup60/6Y7fqvCkCvJETxJltttdaafPF1+iyTb6IwlrxtT5tag936ELz
6RQ5OJxgPdc8xHYWfarQEwdtUbVZC7E9744qcOuEbyIWft1vkUKcfwhYtv0wyV54C6XGCWrQjB/V
csr/swbtSJ3v1YldRyHuo+AKAhT5sds1cFT4a70KWLJBM/ZbJWYTxNdM8z9CyujT/QXfmxFh++oh
z86mOHQ7Vqk5tE0wowyQQZlORMv9Y1Ilqn9/lL0ZcT657FbEOgny7SiEmkKQObGZ0zHzsn4RF6q9
q5QaFd77Q+2dGyC1qwYnEJVXMHFzbBc7dxw7aJUCR1nLGLSvFUHEh74X4ZccuELsQX5riKPDCTyh
SRPnSGBy79zwhq/0v1U0bntRKPmo510628EMWjHyMBCvLVhh7ZBSVi4kOVDL6GjeOx+S1hQ6MyvB
ffUYu13iOS8U8gTVDEh2bB97pPqq5VEc3F/d3wnH5gRQmKUKjRIHMLRt9UFvFBuTk4jlpU1WpeDh
mrm9AIVPXwRM/u6UQhGwfaWt2863CzOuTgvON817hMDB1iyJUdZei9eH8a2JW/19H2ax5VIdjXB1
VpZufuuglxO/Da24/NqVRic94jHRZd7sWNHPQdfFqu5bLOdoiZ3Wk41Ivei4HikePj8IEhStouU4
KJXh544OxU+7z7IXzCE1G7cjnAGvqt7nhjc29fBNtmbAJ2VT298lyKKlb2a99dd9Icxt144otYTV
JWNrcdBPDkTmonCCXCi4/Sp57A9Gg3h+Wh9d168CSIYifgFjzaXNOdsETUU+x40pqbSgCP89sCKO
2+px6itIql4MVZDFoTJ2ur8jXtf/1lFXPRyAWpR+t/V6yspZZSgdN3Y3SmdaZAUZiq6pLyVo44eE
gDLC/XxY3kxDbbxb2ky8kaixvOvMLA1M1AAXt+Md+OY03RJf7/+4nUOBmCzQjfXxMrhKbw8Fr5ax
pBW1AhVHoX9DyVg+zNFUn++PsrvuyHMAmFVpkW2tY1fXuS6pbSeQ8D4Fe46FIPT0WG+eLJgNPZL6
bflvnWbKUU96d2BOPMrXdIa4am6nF5ZOiBzOEAaD0zn+MjmhN5tpcRrTUn7oEHI8RWoRfbk/299V
v80VQIsTpwLCLp6nbU2i6pzZDos8DPSVxOoi0lu1ftylRusWltzCrs6q7r90GWMWO7P+qY1YfwTk
MCoXSVu06drRUPwWhjrPc6En0fsJgvCRSv3OM2BQPyPqhbRGvXRzFpY2mrMolRyiXqMP+M2JJ6W5
uOZNXyHEpeRPjSP6U9uP6rnKDfVvy4gcCpI43jwKtbxDm+htRl83V+qE0BSvuc8knto7QytltoWF
yKHSFn6t5K1Lvj16kyUfocl33ltyC4g1K3QHCvp2+Caz6BAQqRZJU3+b1NQCspDOFANGLTqyW905
ZFSLgOlTlV4FYzZLbUXTJDURUb8KtpZ+bWf8Mie5/+f+ttt5UwnmgT+TpQEe2LbkiljJZUkq7SDK
FvOK3pXyCUnf7iyHuiR7Xf3XrDYONHYR0PjWOJTb+/ZsZZjBVGMTO8GYFeGlVdokPVmib8Tl/rx2
PhXwFbSoAXOtZIfN6iVRYqlTWdtB3jfzeUnq8IOa5NGpRvf1IDTau6pvxtrECIuKhlmYEhsB/ZSF
i79g9IwbLzBCGq7Ru4IS/zfJ7qTyxQnn4Uer6iJ2KVN339U80SUq0TpVd6tIqofUqpIjc57X1RjW
fM0zeMXIe14h22qtwJywku1g0sP+MsZAorA1HFyrdKqr4DR7ED80TCF1lD/iiZpZX+SZ/z98kNX4
ieYKCOctxpl3eckwxSPGx4n6jW5KkNKaMnzIl/zILGTv21PYBVGJLhFc9vXP/0h2in5pZkOwx0q9
i3613dCfwnbqPltm+fH+pHbOKERR9EVWwjxaPeuf/zGSYlDYS4DVBa3R6icRRuUzRuTWgQr1zhnl
gPL50P0kNd3mrItN789oiHtRgVo+y7wJ19GJxvcJSx1hstibP+5Pa+eWJ87hkl8VTVec5u20ulR0
VoQzZ1C2IJjdqEvHby2t6flrrAjHcvXSib8vTd4/TzlsZG9AXvVo1+79BuBTkNp/Cy5ttbmUtLXa
uhitAE3Q8ZuG3+2EVaNWpG5I+B+78PmKhTZF0zyCVlgeZlsa9YOTvV4SmyeZVw7+BN+XuoSj3a7D
vIS0tHrZCJyYOmzU25qrGGN2SpUYdlSVdx/mfpE8ow3Lg4fuNVeINhkNQsqWpDuEBJs7BX+V3MLD
ywxsq0JcXZ9a/VxrIQVidVC14Qnly4rqMqCfyzgaxZe4s8KPqWMtb+c2C48O7/rBtwuh896rwLLB
PG5v05D0KsbEyQhUgZdXHPJp3BEKhm8mpnNWqqY62aJZvt/fhjunC1LjivtCYYOncLMNSQVBztfC
DERvfqsXAntYEfFBMWbnsgA3ygNhcoJXhabbb0xKmcuiZWod3j4PQp5qGfxNP/9Y8LKoT/dntDsY
HTY0kEj3CPBvBwvTCDpgOlOLTkUZFOi3PFTYC/pOO+rX+0PtLR43IEQzSOzU8TYbqJGFGebmZARU
cIA2iKo7z7KRHZyQ3X0KpphQmVcKWM/miEyy0MZwTo1g0ac6O9lyIYhURZ4+U1VKO69elPSpT8o0
8+gVxG8RSEbcBevfPPcKWSDTfH/aeytMAM3tRUkEZthm2o5Vtm0+Z+xUtYwfB4pKpTvCAMx8ebD1
3r8/2t4ir+QgGIZYc0NXuP2elCf1abFbM5DI7bGoDSukcPT8IBHanROVX7IgkFMQ9W9H0SfFHrBQ
NgPat9AGNWP0Mr2ez0BX/toynmvHQoQZdDMILehqt0OhH1gZVcFQkAQyN3fGKXDSyfHDqFEOvtTe
2qGwAO9pRVLr2zJznDTSUiGfHsiWJB4GxgNzOVUHa7cT/KzCdkB+iXvW7GGzQR3KJDaUcI5cIpyf
3TTroRcuXTfifDyjf6wAWv1JdGQidCSW3DXjssh8TR8paN3fLK+fcX7JepUBVIf/uvUwayP66Hai
GIEFAunNkGWoLY2dGQ1uVVjiSZ079SiH2BuSC1tHXQfECRS9289pgp1NIoLDAJ+H6AqZadW+gYd1
jspJ4NzaH1VyX29V+DMQbfmoa2lmS5qjbj4IzU6sAFbB4Keiic7UkoxT0YBtvL+cu0OxYuAmHYqC
WylZbZI1sJqGGeCUKGBxy/kjZn+8km0qH7QQX8cizAodMOJoiq34t98uI7EXHW8cuQKtaqwTnprD
ee6G70oy6acstSiHxnaIflZdPshzegj/29vDKznQXoFQNLW2lBk51aQYHJIVTIbTgIyImhd5SJRH
eQhbHKWU8bJoTdm7WViAR9GKeHyLQE/18X9YcAIh8BIrhH77K/DwqVJDj6xAbhVxVmFceKCQ86ui
Ahy4P9ROSgXlgbIefVtj3VCbaxxJN9uCfW4GwL9RLUUFTP03T+OZdMWWPuZAKS6YMzkvTTOZwTQV
ieL2EEafllzG9NDW6kufDOmz1WfTr/s/jV4RX/s2GFrhuqtKwWqw+MrKWUiqvAy2qqL0EEvfK3Qm
QkQrE9QVzaXRcgj1Pc47XTEMg4dVjry4Wdu2T3WoydTFC5TeTnMECBv5VifOgh7s9Xe1RWDFTYkz
U1eP5KH2G3nsZz8ctBIh5lp2vs9as8DWXwnLfm5lUURTWe2+6NEgTV/GolYzr9IL4+sgZzoPhJRk
C2CCykQmLERNG5ASxjm6JIBXLU2H8TlUyDDxwWwkEj7DThc+8LeEy2Olc1u4SRgpjR9X9HczJJdG
+11IxW9+bmvLTk7SICr7MtV5/L6p5Fn/1ijapKEwriJYp3SpEnkVly5UvbjrELjE8ha1AxkUa3gp
OynurvB4mwfHactVzWyVMX+bCqWfrhSSVJhXWLkT6tZCMj1Z7sLex/AeTRM7lSXlwlM+ZT5+k4Z5
TpxJKfwyH4oeBp1Zl9d6suLuHKlqWr0dTAWGFdCWOv1koToguTYSPskjKPa6OlmVXsEGlaiWn6jA
ZuYnPVHld1hZT4uXmp3We1WfLvBf8KFvXbOlysa5m+X3k7CH/A1ddOMFGzQQ+7EDhvk0xJEiTooT
lZU/ocAXuXS8DP1aDeXyfZoW5XMI5VI/NaKqoidJsbAEJsfABVkXOIK6dSKS5kIfpX7fO3q5uFDF
hOPmuTqt/yOCGCcVDWBAqgQcsTuH0mKTg0WVdOqGJuk8CwJx4g69kbZeUTntB0mzheVGuUT8J3U1
a+Bl5ax9LCoz7yNXOObYuV3W5/VbEeKW+ytdmuKLKScmCBdDn+3HRLGjJ9Rc8BJJ0yrrka9QQwQS
sipBD12yEQKR87J9EqPaGtdZMknOAO6Lz06R1yaYHtXgHFAh+TKMvflQVZPqXNpZSYHai2jGssZo
SlygjXC4jCJVFr8z7fxrn4AMRpZi0GMXFyvtpTcq558+jNOXyanVx4hkUPL62BD5U2XTpXSbspCc
6+r09SbXZ/CiY7ZY6RXdwjb02oxg7dzlqTq6mIkapY85SV+5HFUZImyt2m+zGLIpveACZnlbR0Xl
5U0i3toI7X+wnUFrXKPRQ9nXIxGPnJ6l0k+AbWUywygCsQRXRVk8FWyUgZJGOTz3cqFnT3Kumogd
5nP4RRdiEYgi2slXSEhW7pnYD350CFB+DUstL6c6yqeP2TJV/UWCgtAhhaetf2c6Jdk5awbzOVq6
FcQjWx36yoVRvMWKsi5JQQ3tZz7Ui/RmHp3+ZSyQ2XEHYO/yKbeTOgPZNVvWJbT7JHdbgWTouaTS
8J+Um9UM6GnSR3fQhCbQeDTmZ2QQ6sKLue1VDJOWXgROVWB/2grH8TpU4OCozE4kwwmDaP04JTQK
oEXLCZ+s78D5LE6vlW4saeEpyarQcWXJrLNz1eYa3G6cvPi0knHWxrgnzlTC6bFXhz71CAEnAbC5
oqxgld34cUgam2TTUduPaVNaqk9pxzQ9xSiTgBwg790FzeyvuOnp6sWoo8kP06GCHQ6EM/a6qJWD
rNGm4SSaRuq9bKbKHkxqhDikMoTpe1S/zW9C7ePmIAHbeSZW2REY/QpWgsRCt0HDMKydqThTAmEJ
PciktB/9Ts6A/mgzQYMbyWH02CKp+pT2llIfhCw70REvtYFu9EpsedUfg3Qp52HE6E7uzKfJjpL3
RpkKtzLTI12BnaFQY4Cljcwwge22XYJXhcilLtEDhF9HP5qy0LPCsL3OXfXXah2rogXWAfSf8eN9
BSMuNTnCABL5t6LVjFOIPvE54hL5cP+J34maVxUi0loe/7UEdvvlyk70cl+ORiAQmODlNPrq8zQO
8YsWjs3ZRL7r3/sD/r9g9VVMQYdx5WXTXtgKqeupTTgFoyUIs8gZvpcOBa8Po5ErkqdJmlX/H3Xn
tVw3lqXpV6moe2TDm4muimjgGB56ipIo6gZBOXi3DdxEv3t/UGZNJSmNONUxFzOhi0wFqYMDYO+1
l/nNwV19pFED1FDtS+jDCh7YYixLvEm3Woc51wJH4tYbEBUrKuD5/h2HXSv7S69yveqW/qEs9kPD
x8ejmDvOiKAavkHgCLuvS+ur7DBY8HMuldmW9uUQARJ763EYZrH25ik8J55lYKEXs1sf8zqSbeJL
F0Faw4uWcg/kIiufGGwP0250Fu0cjcBprDMVWspJoj713QQjEZ1+C2oUnjCIn1F5TVi7WXklx0mg
NY74zrwbMaehxHU7/VT7eVkd1OQDUM8bFG+TzPDyJWlD3agdfEgwDhgE5stNXtojQAAjkoQ2UQ7n
eimmlLOzDXFc9DdlXMQk7duw6EBkCDmg1VdVi9UktlNI+lmQv0IwzfP4SXjd6CeFnet8Zw6afymK
NL8N7G7Q51WBcfkZcBnT3k8WBpq4SUaTfF9pp7H9XcCwPXhaJ2Flh9aVQbrvHWhrbL5iwYMKhtBa
P4A9DfvLuSys9mIqvaU7iJo246epa2Yzgbznj0k72263L1qNvGaHOYq4M+veqBENX5ePYvBadweP
tb5X2N0Ynyyn6a6zrnLMHZpBrTed5CqtXsXaz0z3ql4GbSaD68yXGwkbqOiovE+Btr301vJlJg9I
5w4Pnj+M1Q6fAJDxlsrBe6MbY5v4DpN27JAzM8ejG4I7Y7whs3cKYV4Pn7l5vmwGZCGOfs/6eYPU
R/MEZiIYYneaqjxGcs76sKS2IW+ghc/4Wlutci4BjjjX3uivE2KbbvlFe37Wv8+zul6OjK6nSxWi
3HS7kojn+yLz7DIux2qRTEX9+bzBziY9TGs3vkdizo7IYY3pjZV63oVpVsb7aOEP7gPLQmFfBE2i
lzx97OgVe7Ep0mrcTWpZEXyKrBZggi6CfE1gtXZPDZiwLHHd3rkVzEzGCx+JQKSSF+4xdhrtYDbu
DGsW5xQt74KpVU9KhtreRU0JFMIEjawvqlQ0zpEE3NFnxajbr4EVEBhb1VafmkhXQ1xFnnDinvb2
YVV+8VSAlv3YBJbhxb5Zo0CaGVP0rpA51m0+A24dZ6Oe74zeoMFEElbImCwHvrQe/MI6uNBWogMC
yhjZGcyBdnOaAtrKx8CicVw07UmVDG7PKqfpU76kW1yVYkm/qCm0hp1l9fM7nS1+vmNsE976yO+2
484XsxPczVbauIlTpNo7gNKDjSncnuza6rVlPjgSXeJTXftZdyEgfKZGInwVLDsHgRY4BLkHjrzt
N7aFcAPywknmUYri1+TRTtKOY7wJ3L4JLki+1btGARx6Cpdqs/aUZHpXligt//1cLtUZHTDYgkWX
S/hpQz1P6mKuMie9CeyiEFel1wddgnZ1dOH51B/7zIiWqz4y509juTLyQ0yoHGGsDe5dn1fKvF2D
CJOxUaA5Ryit3c8WaIoqQRkjms+dULrjEWSTvJyZLvhxbbYguDsKQiojyFXqtgCxfFLpOAw7nBat
PE4dawRXL8r2YSqGAj6nq9eJZIdR5K0m8bk2uhTI4Zj21bjXDKgyFl2zeKjnFt2bvmst2HYLTwz7
9uFeDlU3vbdyndb7jPhyQ15VBrB5DfOj34fDjWOU+GU6UpoWKjIdtvSaKdcS41OxBnGoVHAbICnr
Qmd2A31p9YiI3SHxoz6swmB/OFkoroTP2j7kHAhQYUQVJqYPDTnB12NYEt+pZ3/XemykB8esq+WQ
OYD1L7rVKnCcy+aie8gNqayjixbOfa5hpRx4t2F0TQdh0Ymf++NNn3bZnMB4mKarfgkA2ku7CdTO
KcRaoYSFgHJcF4tsYncw85qsjzz2UFe2nx36lh4dZ5yl671jY21Dl8PqDl5jizIpshFs+1jZ3mft
zsqKW23XWLnQGo6ZC7J4lwaAfbDU3ZsZBO0ny9DF1yAQzm3dIKSP3lFbfimkmL6YVeCXu37MZAAL
Fk7fjuLbvWcEX0KCsVYTDjDr74ETWTa7SHfLY2QN6f3oz/Kim9vlG3nwDAytXvS7kWY+caKdlYoL
jM8eJhxk63ODXEIcSArbd4Ej+8c+tYp7Jsc51npV3e8RDscW2CnG8KNXMReO+dyi2rXoE37zQwAH
56mZj93J0m2X70hHzJsuNKrhhA1Wcb3qcPKTChplGqsx8vOEjDR/h4VGH9DpZFUnpRk0/UlBbil3
AOn85VJ1vveQAy1O8XrSgRljxzF/m0IAFih04oYZUqZcCZMOI7WPh5FB7XvZpVu3fRVD2s1xXFmU
oEshiWdeFaxMlqn3eWWQH+6aWbYAplRGNW20ZfF57dPV3dOpxLXQVa78OGad1T/MYP/fA1OaDJjW
HZqDrZcTafFwNIKTXvr8FGIc1RE3nOjjNC79Zxe/PKpoYof5uIzz4B1SkVpYL+WL6e7V0LfXdtCI
RwfBYE75yVZX2hD2B4YUak08cKBz7Ixbm6Oz+bxj3y2FvxvkDHw2VvXah+cBqiwO1Hc5irgSdYEA
FTK52JP4XXs34evuMUlvap2k0kxP9KeCDz4dZCyXgyl9G7ZI5CfhMkhxS1/K5nypix59kKiMut1i
GOvnNhhNL+40dm47AfuXhnTgL875rOyw3KEKtFj72ahn82iDbDuTlgq8ndGVY35Z28H6Rozd4B7B
b7PGgU/P72m+OCrRyg50kocRTQWoQHTxK6Q8NkizV5W4cxr99Yyg8XKGTCnHb5Wl6zuV5dxlBGsI
tksxWYnrT6hOz4vTGDmSI+nqf2kVeiAPv857f1Y5bMpqG5oI4tlLoZjRFV0z1RFofZKFvTUq+3Jq
A9Qn6+o1me2fVGMYR4Dig+AJguml5uc8Qm634auxnjpr2K9YEOzTfknbM5Ua8oh0a4hNnppaAl5v
5a8ZJf1YUkApBTi1jaZAfrsv5ipNJekPdh1sAZW5h8As0gu7hnjhRqO5o52+vFJ8/jhcQWWQvgIN
a7BSIFiflzC1Be0dpRjntG5JDxNhubPHLHqtTbt97edlC5cBV77RSOlkvZT+s4KWMDKU7glwrC7j
yZPyJmpLdEtVNbVf6aC2N4tsvWOVG5YVR37Z+xun1UbL0Skff72afnzF8HzQ1DD5Q4/a3Fbbn8AY
4Voh7ULWcsJeqLuMUk4Uw7b1Oal6cEdWXiLsGOk4dJvq+Osr/+ztbvLVPAC0eOgMP7+yqgdpB1I6
Jyns8G7Ws0VUWJqDq8P2erJS45XR2U/vdIOx4yXEQRa8uFM3R25x6gfntNWvcRepDiqqUxzqtPuY
Ro3/gaDWUF6I8fDrG/1xw6JqA/ATcCQbCV7S8xs1yhGSJByrk19nK/JYnt7NdhWSh5rLK5fa5u4v
lxZ0BcBAwPYdJpvPL0UyUpWlhzg1qId1Vzcyu1J00m6yzfqkcph8jn7gvzKi+8m22Ry7kUUL0Af/
YZuO/iI7vZbmSbnDcIp0+tlbzNf8Gn6yWoCNsCkZzwNgfols6ce8KzATME+zpfwhCfXUfIIyqq5Q
s4+GvQwL7xW6609eG7rqLs0ZWgggiV48y8LXEks7Zz0tFe0708uL89lrC9Tew+YV4Mq21F+8Nrg8
gJUi1LGI6S/gFHgf2mPnaeuEGcq6X4Vvf9pkx46w2dxzgapBArJfQODXnMvoub4SkX7ybDfdKvYE
szISvRfT3iKv6qCmw3IaUYjbi3Hk+PPLlMnIWiZ6cv8bGwKLSaCg30keQHWer9KmYiDWKHM9jbYw
k36tuiMz3vHkeWP9Cgrs+3d/8Wg38F7AQNcCPOlsi/dP8U14/tR62jdPeHOxs00jkE+bQP8QW1Mu
Pkc1vjlxVjotbMoyMsqEPtasYK4K61qroYLtGJgjFspz1N79Oi785LEjzoSaAIUaqlcvl7Q7KOlr
2v9opRbeG+E4yydrnMtqN4W9+7m3SHVe2ak/CQ+bmABDQoJ+CDvu+cMYavh9flDBywB0cRpNOe+W
1cEM0ev1+WY8mGhotL++y5/MYW2mNewglHjQfnt53MHktN0RTuCJPDvYYP+CHlItwvVBljWIgmES
XrqTnLyHvpiRZ7JU0+yqVgavOXb8ZEdvyCgEY+HCBLRCn9++ocDcW83Awbus1SEl8z7ZpvT21iBf
Q1D85FJMnQkfXIll7r/Y0W2gVNFsdaQ79NdpEarrylIIR7SGvf/18/1J9A2BeYF15JYCMCjPb8qS
SnYSwYyTTQEz7IzUo3D3usZ6JUb9eEfUlKRj9paMcYC+uE4XtbPlratz8tJO7a2ppZ030eCJEH58
Zcn85FIhHV10JYnzYCJePLxN9LdIazIDq/VSGpuTro/VoP1lX2kEKF7ZFD8+QDR2XRbgdn4habpt
0z9FCJTysfozQvu0jpAiqNr8q1W53iuP78etBygRqBwaklDc0C95fpXSNb2hHjITvSyzuBIe47LC
bvxLb4GmPppmnyxObT39q2vjOxLyO+sEAI2/3fqfbg2t0DRwC9M8AeFrLqQ7VKcu0sEridXPbg2s
HDwfmHshQkvPrxLCiLJdnDdPuNOGNzaoFdqbSt5WVea+HYbITOMlZ0H9Ny4bouGEjhQnJoDi55dV
HCHFWmjzZDm9eWcUJeI9tVccRtqPbmJVLSLGXVSOwyvX/XG9/H5RQgkqZMypnl/XnvO6aLCuOXlz
2V0C+293y2ibr+yB7du/OLdIBiANQpggJXuZNDKgaQ2vd82TP3MQwKcRJVqgS1naB5SH7SEuQpte
2Fz5XQYPtq1ee6vfuVIvvwF2LyTKG+eX6uD5fULUcHXmLxZpHUVmLNFShh9StcydaRbWfeyZy2TG
gNLtN5xuEXoUg+N+RrUu+hD5vfPZrObpQ4pn+opKjdFc64EqO5nzTeB8ouH4McxF415PZQ7B3W+m
HsEIS8s3kaD9HpsaL4aTg/rCjUN19FTlofdoZOiR7VHNWFFgloH+KLxyvXBkpQyU9eB+7PoFBMEr
b/wnBzWJJ2BmKDQMQF+y8r0y7GRFED452C7QN5+RTjcy2rYMfRMYZ/rs19v2ZfwjvQWgBdWZFYBe
0cucpQQfakl4Bqdx9oc3ESzNY73wV6sL5ldu7QdNxU2rHZYmoRZiEAi0F9EPha4mBCQzczqXNOxk
asnr2ghm+3qt0LtJIjGrCxQYsFIwsiJ/NB3f6GJvjNwbUpfwcl6ZWcWwytD+U3Sw7aScOtF9KN10
Ca4HYMKJAK/8hP9UVHwRXh1dmpOSmKiGQ+77ABkmD7nF0bOqHSobXn4j89mj6S163SXzgsNYktV+
msE6D8zHdYlWbA7ROFWHuTbRcbX7Qcw7Q/q1TIyN6xTjtgbl2lzFkJ3p2ZwfPMPOQdI2PjeomjDM
dnk59e3tNE3y4M1qXK7dtGGkLpFyj87cKSqc28HOSmJ0NlYIspCx9icgJ0V27JjU+2fM2Ra8C0Ng
SO9+/fJfRlNeCIq1YB45zjnVX2KD0X+pDfaIPhVhH57Gdpa0sTCSHC4lzj3DARSM/SHq8jl7jSn8
Q6bGpb8zQGgqgZtD1fn5jsfgxXYNwx9PTiiyCkOVHiupfOqyj2ZXBWOS429inPsKKeqTpQzrfYge
5hIbOHqZr5iX/eQpbEuSoojhNZT/F18l0CVIedBgJ6TjRVICHIq7StpfI5eBhN83feIGMnvljP4B
l80DwIQIoh44uggxjG1j/um8hNUIBKXv9GkCO8e1ncy5RqITlXlFa75JUn+qnvIl7cyrZs7gGA7Z
oPydUfaSiZuVla9pGL6MBJQtpHVo7m48WlglL75Q3hZlgbTmcnLbLrrJtFGeQnNydusgq1ciwctj
jUvxsDe2AtXBlrU+v/eaOEEhPK30+nR55qoGWjDT8+OvV/fPrrIlQQypiW+UA8+v0lTRmhr2aJ7W
Wje7fK3E0RL1axSUn6xkUBUI4GMftHW3XlKMPASpprAiYhfQIjdFchPdvVDug0FbO7vaLOPh3nTF
cBEZg39tte1rwug/LmC+Adenk4huHRj/5zfaTZKpm7uYJz3V6RkD8+JsgJl7KII0OFWOWJLOz9ZX
koYfqt3tJUIy3tDLVHnBS2i9MyLGV0+IFyKhwXTNTgPsaw3IzvlBt7N5GvtqcIHQgTuy7AXw5Oia
PIPS9zAJILA/jp6jvo0B4imvfLXvbJc/pxPfvxoFxKbKSF//pUZZnUUIeORqPdVWbV905eRv0MZw
+BSsOOowkRqbGSE7YIQ7uUHoGOhFa3syR+HmCSDsrE3AdKBehbh2W8QykI19JhR5R2IobENjHz0y
kTiKVDdJ88l/cBzpz7HoUXjfaXuQtz719pyYTGAe8SCWPRrgwwicD4TZ08Tev5mbvBRxuiU2sVBD
08ZmZk7fcL8oaIuqoCxiTwFbi2uQ97cu4vePplZ9uf/1JnmZ+22PimYsBRBvCSSU/XztuH6fFpGS
60l4Vnptem1w2ZQZ5hvuWkVfWkbq37A61uIQdMJ/++tr/yQGbiqf9PxpSCAv8rIXFdE/kGyf9URl
VnT7YLG9b1WGckXsVg35B5PS9GYodVknsgFAuttSiIdazVg+WK6icf7rL/SyN8bDsCEt0bbd0iEE
dp4/DJyfULYblHkKPG8yAPst5YhyF6ZtloPIdazyCqSixbi22S2uU5BbmobzSiH1kzhMrIKtAria
auqlXfjsGm2WLmI69Z0ogWyZy940qvSeNLB/JUL+JHDQ5kSDjj4/zervCdufziBXpil5/zqfVrCC
N4OqAD43Q59MWW+etwT+XVOV9e8P+d8+z/8j+9rd/r4P5d//nb9/7vpFYJuoXvz17zf91/Zeia9f
1dVT/+/bP/1fv/r8H/79qvjM9Kv7pl7+1rN/xOf/cf3dk3p69pd9qwq13OmvYnnzVepafb8A33T7
zf/TH/7l6/dPebv0X//218+dbtX2aVnRtX/940enL3/768ZodT00a+FxQHlwIbf+af1t1/vjl6+f
Gj7nf77Z3+/fvN/v/vMvD1+l+irav9zzuFguv1/tf/uRX5+k+ttfHe83CjbmGTC1Q8Tstwb8xOd8
/wnd8Q3qt3l2YtBCRtN2QuX8yPlta1Fi+cC/Iu/fJhN0zL//yP4N/BfEAcZ9QOtcjIL+8aievdR/
vuS/tLq57ZgGyb/9lcDGZvlnEP7ps/hzgiOUdkTdCFBhDUgk4XlnmYVvR9H161kBGjEuGJEfO2+8
AsR3V7rj+1T7O51ZcHXd8tzc+E1Ct8daeNeaxmngVDsdyetqkPXHELOeZDTw3EUlKI1tGzkUKpgH
B+M21AXK7nyxoByEYnFvzAo/3rJYv9Ve9ugaeXtY1nC6NNCYhOe2JGbdvJl60HlNlad3Wi3k72Pn
nnqr7pNIAcdfpnY3wQVIYxEVGtAU2ilvhJ37cT5bY4xg4nxcpmaKUTmYE6stD90coEiqr2QTugfG
XQ84sve3QOSXxAsByGBk8rZznadcFNfYCb0x8wA5aJMzZQjzhF++7pzgGsul9yg43JWGdUnT84qk
+Ci8Zd0zrtSX3hiKhEMUc7aypw9nIycogujomtret9K8cvrmm5nSXBcZapDubF82er1cVgQKHehp
CeammghmfpV5/UQWep3ls4yz0DD4uUFSPgvvMKtJJqWEp997eg/FOLtsEYpkGLwkuawuHHTyk7SN
7gG80fEJb7SNHHOjuvkrQL5v9FJkksMwioGnnBQCxLLKkqkNn7CEAky5oeZ3HZXcAPaVwLyf0uCm
LepvesGkvuy1Svy26WI7EP2Nv3aHjMGMS/+8DpCgN6cmkZmSJ3sxka4XhnvdiqqB41eKo8sjjLV0
xR775rOtcXk/WZ+CdmHQkEt8q4v8Ps/stYvDtqHFoMS4m3nHulvLh6JY3zV5cESLm6es/XQ/tHN3
u+Rud6nENN2uHjTJ0ZgMRILlowQ3dWx6VlxQfx5bZzioZjsv7HSPQH1wjj1SuQM63V5Ia7kMDLM9
GuP8TiqsHK1Khe5WWyLVr+OuNOPers+ioLmpSvk2tdY9EW63Vcyl+AZs/FAo3oijjgPKKLEEBKHb
HGsuzCWy/tRlcFCWj8NixZXG0xx+hlzaO9VaR4HaCLSQiwED0tZ8HDtQauW890SzR488mR1eRjvs
gMezOaLbOayPgbg18/k4qfMyKg7RdaXBAvl97DvvXaZg7Vzs0xAMqmFYN9R5YDOmbG8GIoFccxTv
vofHf+nk+P/pPCAP/7d/hNAfov9/oB5ZPw/2/P7vod2yfkOzh/YtiTUOFLTB/xHajfA3H1g1dHec
thmj0Zf6Z2wPfoP6Fm1/qHnQkaSL9kdst8LfkCbYtNRhjIYo+/9LsZ0Z9YvYTkpN1Ybikr1ZMoKK
fp4oceQDocT6vZuMIaveClO67hXCp14Fwm5e7GnGpBr8FKKrpsOaKo9ZtFZzkm23a+BAARZROdeQ
fMzHZpkyB3Bc4/da7oJROlnzocvUHAX7yC0Wc4jh12WNeCpzMI13AcoH1BvNhiG2P3pwTcb2MRc1
VK14hicxYQ6WI73zLkD4Ab8GCzrlvQPGodlNuBuwx9fJG/fhGpFh9kznLrZtOsV4w435YenM9R7p
4crZOVGeXfuVgoFkkY/acQfTcU3Gbsy/ZE5YD8euLM385GIR2l9afmH6yejaHQwLidPizpoRxD3D
wQakzhDR17xaWgOQWeLCCxnKR1dh+pgnWS4Qdgls7Zfv3c4GIL6vqYqse6Nf5vAoaY1lV4Nuprc1
gEh55hqYGN8OBWSOfa5ayBi8dd88TEr77VkT9mZSFaOqDjYBq4vr3PI00v49oNiBSrsBhOx4Ltbw
S382o9ZLd6xuVozkOdSsI8ktPas+cFrgxBQ1VDyz2vibnLi+Hg9KVBJoqBzItPS+YfiXrecDfjoo
IpWKJvI5ffH5FCIfUsfCtsSnqrLyKRkaiqg99KlcmxFfp81tEO2bv6gCbWVZQp5ntlvWInEzt53v
lx7o+S3ud4Z1SDPDneMgqjblE8ZqmwP62A7NNXS1LotVL+zp0IAndQCmZ+AAaS3imYo7Hyb0MUKV
q0oalLDaeDLCEEUVy8H5AJwKfJfKn1FviEBtVUkhh4j29yKH6TxbfXk9eKE0jqae3eo4thSNZ9CB
vfAOjY112dd1bY0Qr8cBZbcxtFFXG9DNBZu5tO98f/HvYDGVj30VqTDJ/dB+53P0ctRVQX+7GjWs
mSbr1KWBvx2Gi2hRxkGREtIjivkSWH/v692K4kMUW3XVvlfhmLsnnASzb0GO3NVxsQI4eCLNXPMy
LVHHT+pynrudmcvaP/PDZal3eQohaCc737ih5h68eCqnwkoMUUbtudfX+Ye57CebI6YR5p5SIcTC
yu3InbyWzhQivLP8XK1ehpz0aHQgn/PGuLV6T7VJZmdgiurWjORhJkexIR71/kcLgSnaVX4WmQns
tbbFrgJGTRKG6UCSU3q8syBjmhKHTQ4Osiszl++VB4aIV3idT5JrfhjnxvhWMfDxYwe2YrGDRlNP
cd5MeNpkSk0iFhKzzANEsPINwD6tdxUEAueym+f8scZZCTzTsKqJir4osr3T6+jJmINgYOCLfvvB
EETMuGNWf/TMNqX+HHX93qP9aCWMhFuUs4x6vWh9OTxB/7CzmpmB7TIvmIi/GNCa+eqOmLTUTrHP
lFfx0pbV9YeDjweHPq46wpzSjHoVPuUhzGswVWsz1nFndhb/cdlr034StfTf6pFzHwLnJOs73P08
NYIFSFugrNGomm6PSaROn6ZxGsl7sxS3BWDOTpbnX+aBKMHGWoeVfKxvvWwX+Ua0ejdhXlT4t3uI
KTtnmc7s6kHWedieRYY9uDEydPXypmAS2RwEc5H1oul6qeZ9P/dquK9yJ0BPe0TPi2DrjkOTndiZ
xG0iRbgu4X6O7K7ZzSQ0y3Te8PF1twtgseg8CSSRe5+2rhGc95Gf9u/hfPnuMYSZFl1DrVDNbrS3
RxYXg5cibu5DdLwJ0zoaY0tFjGFjrIpohONepIKHoLCVfbYF3Sbd65ABHHyUMQizL/BPV1Mgwb1A
F1ia0fBRhYWHecgFkuH7InTpqZd9KZAMmBrXj80J36iTaslAVVnYj+NkG8b9OHrrTCDV7p2b+nq6
XebGespXo0JTEnx7fxwkp0riVJadf7AaC0n1ZUq1jQL+VNO5NrD+2OXam+rrsDeW6YjXi3bfRqEW
4R69XrpDkztl976trbe1aS3QEe1CB5BbW7eO+6oIyiQIhxkwq+3Qb9/0Yi7rdIYtWpcGYtCu1Tcc
JL09jbHZeqSLWd5hHQzhuLrrXeTZjxCQp3ege3JxiGZ3KBCOr/MoXidkNmIdDkW6h0c3y51rV9CL
IEIHdDIsD7W+U1p3kcsSEmY/xij8Wo9eEcztzvM2vd1yNLCczAZ2T1Kj3iYgiGaAu2dF2h/Xuk3X
GJ0YoPpTD/rloFN8EeK8rUOeDX3CNwwyYV16biEOpjvN2XGqOTqSoUVB7azNNzRXUHXWW9rllruz
BsPxryzpahcSYB86R8ep12/YwQx+7KXC+sg6hmQRysJGJrvJ8uxGj3SUY9gkaXkeTUN/NVn18g58
blcdap5mhVs1Jmb7NAijXMVmkVtyn+cuT9w0izo6XxsRHrJh6NqjXcC/IALWeZ+g2id9RAX6qHKm
fQuaHYpWmZviBlaWa8Igd3PekTmO96VfKqTmBtf6pkNU9+LCqOmgYzctlz1k1pnCRWTBbV2OIXwj
5OarA093fIuhNpY/blu097D4/Y/5YImUrqSfzwmCqnPFoKnlhQVzb6X7jPG4vSU5lNMVoegNzM9K
xbXdNIS5UMyfVjttMQc1UufOmnvtnOu+DTtqNun4+5Gmm7wgvZrFTYQljcTUhCjgng/RMBdPdTRI
We1hhqW4/JQl09J3czmJ8lhZXfp57QwPbimmAG+VFS3WRRasRXutxn7Qnyl7p29uavFmxxxriKSu
KyPf1dr3xliDQsKXlnwGqLs3eGeFUF5/lI1grtEDixJJnjVWfZe6S2WcVch3B4dw7EgAMV/2uxsL
msV4kPU0B1C92+GASio9qhRI244NLarEmeg8wxdaiiBuurqv46qZ9JB0oZ89Wc1odru2EkKcZaID
uq4it3rs7XVRN9T6Qf/GbkDL32MJIJkVOJ34FtVyHfYuKtTQ1aAcmOcV6Pv60Dd2y97FfMPf0yby
F3RaZV2eF6gNRk9w46MmVs5idbdryaBnXxiG8D60TiXrW5CApb73SpJoQOvQzSFOGXsDuSrGlMc8
FH0366PfcRuSjWw4uqDJgHZ5WSAPhNuQIy9TkZffoNtR9WbQBvKjDV+75ogW9hobQ6eue2GuDkSc
rO5iowzoXlrhvID7jRDrjKeak/Ec02HbIVEvi/pMSN+94qCFaUUCVKexsfr5A+PN6o4kK1Uc2Y62
4jSj3js5rCw8kJlhoqfDrPcxrNB7TGavs9OkMn3YB3NEEp1I3W+V/qbOFXbK7XCa6oySHAuGWMw5
N10F4yhu4PExqE9Ta3wieVnmQ4Gyt5esizt8DOgxvg0Qp0NFUg/ZXVVPEN46WIO4S1jNKneihPNI
eBxUPEa52exBGaeHFPkBMiwoVVgYFHnwocAFin5H79I1Qs8JLpd2zPKbM7sY3PZjAxy5K13xfp4d
HLDgzswQ+Pulexys3vzE/9kQzRwDp+uimfiOenA4rWgEhuEZLbU+262Ik3yygAHiY63TZaDx0i73
8ENoc9Sldr4EEAMoibIJDE7g96JI6i4bGCAHBSd+htt3k2BUvZ5lUOAFnQ93BI6EokLB2VKJD0tH
5pyYdufL2BBtW9PJGNwnVczm1zJN623OFGixL+uSxNU1Rq3juvNHP0YIwPjDHfn/Tj3+rKf7y37v
/4Od3F/2bf8DIkD9rEvLr/9euNsuJThoe1STthL9u1P17z1ZSnrm3QF2YQjV8DubudEfPVnD/Y3e
O6JOOAUhZcfUinL6j8LdoHJnJL0JJKH2tP3I+Ve6st+HuP9syobmxuHYOr8bIwAYcLQV9n/q+He5
qRzXDQ5BaSvzCLM1wgmy6dEiqI+hU5u3DSxfLGm2wxqNDXWajcgzEnuIli+Z4UNcafOwecIG5ntv
rZo/CKxobxZvND7S07W7nT3l04MoAzzXJbKE167y8/Ci1hiwJJApfA70RhifRxqxMFqMMppj3bRt
mWBq6eH3Ui50XetKR/elN2sRB4TLOQmBhYz7cRMjPKZTmEUPZmG0EKfI2N7+F3vn0eQ2sq7pvzIx
e3TAmy0MySKL5a02CJVKgjcJl0D++vvw9Dm31T1t4kbMZiJmq26JJEzml6/FE6sPOxv09kdW6RmC
zqxZt8SoZ4mYeqyLl43aOgy7WsEneEVfPnmcbhCcaA45Ex0HOf1SZzOX8TLokILgGCByaJXI7PZ7
oS9R0RrTiy2LbD32BKM2yYhklBqsrHMClsaV1pQz3BGAmd4u3RrLze+xf0rNLIuk6a2y/fETWPRv
vP1nfB1s6Cd0nRsJN0R2KhmESAcuEYi/v5Gy70k1JZur0FvvttI9+ZpSwtr/g17x91wU//pF8oYa
6UJwX+QBPLQ/Py5B3U4zetpbuVSWhbfJFs0Bh9+YH5aMMq5/6Hclq/D3v+oSggWRQMAZtR04J/7o
KWiZRi4F9x+gTwOdHVZVv7UAoV+LSw7NQRUa9W9B11LEwExGCo3p5oEAcFKDTHIshCecjKCYasrl
ezn4NiM5N02M3wErfKN7y7ItaPFYGYQvVzOBTFM2+TrHki31T2zXSITdkf0nNF04zzBbA2xzlrBq
zinDiu10WFv2wKbOSVxvsv4cGDk1t9ZkdK++vRUWCZgTgLyyPT8hAt82oloTxLNhNHUaegwKw39K
pYXlrx5sq0mUpywmYh/nmT0Xowo5ew09ac2W3I5e4S59rPWNZeycsps/dRDpt41nq4qcwS8VOYj2
kh9GkKfDJVO1P4jC0fy949TO98nPnaN0eokXsZrJGipxPBOYneCiU+sWm4KD3jJHnbmVVEUCE90O
3napcFImNEBfqeajEkoR3i5AB8JxdbUltq1+9faB3jh3a9uOwbFwC0uGluISMBVX1ceULVm7Y88p
/EihY9JjpLCpiBy7I8M+RfT21cgzikznqtmMyNUGuKAx19KG1rSqNR8U/fNB5Ne5J7kc3XwzWs3o
XLtTsxB8v8j0OGJ0DsKctsHgNJi1b0YqsOfX3ArIet+Gi4W18/meR3zi2Aoc3v5rYrmpkyuJGHlC
Swd1q2UIG3YMONarYiT2w3SYNaxtpe9OSd4giiPEr8kvv8qvhnAFFZqOk+ZzKdAsr499RrccE2tP
mQLMPKQE3Vj+ul8NkPFQLmU6RsIXklPAsGXe0UI3ed1NddPGuWVRcJ1P8Dxxpvqi35eCxoDIa3O9
QNQm9DaZjVLnuAcS81IBMX2XBHt/z21/VrAOEHq8jcoVxz4bmqvB1GYnqvyxd2OWPnTt9C1d+0Gx
4FkcdNhz5dzQJ9a2R/riSmPnW2V1VGLl+DJuynm1fLU+A4715GvKKekhfb6vQJKvFJKR6OLZQ9lH
nO/oCsgk82xYqwZ/SI+6DLTSXAZSWqrNjzgKt8SwQ7GYoTGDV8UTDqjbyVD2N5dr/Mqs2j04eTao
A+sKHmFzMDA1b9u2aHuVDbkWOmKmqzItMm5JbRa+FxNaQ4PWYLbycdPHZt71ZCaRYVRtxYzJuG2p
OJjlENX+RgrPJD18364SP2pWmTYsu1bS7DQ5w7PytdVIWsscnoy8Wr87s+QgJS13RGBraNkeffjg
MMo39XduZeXF6ZaRqBBwiCFAdYMVjAV8431XkwN2KBVWoZAjlDZS+1evKszcArftYnb+h2/O9ZkA
kNU4zdhVf+RmYd/atSu/k83TD4kmLKeN9aGuNV6woSBESdYE5mJOrJ5zNQ9nImbXH3PDygeu3aRv
/aX2MeQZKfw4Iz+Ce2tI8zGwx/6B6ZT/jTeJglmTxN8t3oreu830ivNxncnB29WTp7U7f+uzb21m
96/wq1se4jGlZGLQzJogfd8CLXOWlIcQX25xGC3OhTvgquAhpaKLBjWvwH8LCAUJWm/oeaio0sVz
yh5J0khlp99d5SCLJCmTgIouqHUi6OrFv55Mq/Pnb+3aMlpr4kL2pTyz/D8SivSas2J3j0XkwmGJ
VQyHAC3mbJHbpOxubxH4aKpTaqoLkDpPF4Rdd7TliMLKAeEGztIQdMJWILlcPOKPyUA+VTUREgCK
Q39vXnQ8kcVasNDNYRa3ynNkH7mdlp1J+si8pCdv5kuVUTh70IjH+F64meXsqIXZngehpS6HJ601
ce0OBZ3eI6lgBA2Qqtch6feHPWk3/U2wLbMXczAtAEaGbTP2dZX1DXhA5/actRgI4jSnGS6WaQEa
P+e+/iLHyfg+pML/dBqHqzptWX6LX0F7W5eSBDE6PoofZbZZKkzdmoyTYixsN+q5kFso/LEpItPH
ohwZFlEJoclwY7MGOEuHhTbPfFKMAgaRCq40S2pbjPgri0K04ULowhjKVeCKN2rXNmn7dVPEUUHA
HoBrpX0Cada+ARTb7wF5nLf8e95rNwz6N+pAUxEGwI3MPli4oV6pwi3iejTkFFGZvThxn+kCtw8X
fow4jpWvpadpduQGmVPE9rLILuL0lerYnxpHJIVtWx+529B56JibZJDbEJ4LTZ9uUxZhwOZ6YtKi
1sPWT07TOS8ZRciPEw/8EKWbU90P1aXpo6/19Na06W0LS6J3aQrPC+4TtjP53meLw4lJUzkOb+p/
8thu+ubooOWmJiAgTCtmK6zuZDnObD1b0DlRUeXTnaGYKIFVjfpbg3trCLFe6j8E0SFv1ZKln8j/
KDVwy8x/85eZu29QduNesPcMe5fXuZ917ozMkmu/kQgRTBha6mp1n4jodr9OYLPvzcRbR4vLBLik
V6OYdo4OuRRCpoMBAR/oFjL8gIlmgYl4a9rUfUOkopwdvFfgkYKEWn2tT5XEedqFAN5g9Q6Ax4/G
2C6Atj2aNyuv2ZcOcueb40nkbTm7LinzBMJlRIFahJA1NeJb4tq8emBnl/lwhxK4BIxXlFb0RVUe
YG7y/FobUIoik8jbKlrFUo87L6UrMAkqf1GkQVZem+SpX/VRihcF/gl5r3HtWEi4995EGtUpUGPf
v24khNjRqhXa8rBSAr5EmZTto0MsmXkjUXqLAym0E09ka5vrAJ/fqdRekT3Yk7FEvYts7aNNRYYQ
XzezzWmjgCGT8cwVG2Y8vDylCWI/m5iwe74GdNVrVTBYHoVDw1TKvu5n5OC0mXQkwsWFQwNCEJIc
PwoHdPCwZbW1Rl2HVOq67vEsIRppTA8AmkEnbe40d5OQ+BrDhBlZtePknPVBTUoZNcyumkWGXGFq
d5uaVXXtz8G/qHYdNPnTRKKuke5jl95dRcfaxcN/+T20jBSFndREbvhXur/oQRsa+VrRZqlkG5gR
KTBdsetTc+jjTqz8Cof+Pg40EH8bmgVvFsXzGIAQ0gQu/HJ+oTVNdc9A8w3dtCP9JU+UblLPwMKg
CnfHQGICigVjKebQAQc174vcQloZEp82uLAEHEGyqMhXJnAoJI9tVGv5tvFaUd9HyWjqduPzhugn
gAzLXZ0FMqPIPgEKtMezRgBOe92KYZHn0UOcSp6g5ldeiYCG4+9Vag9Cv50FSVhRYyBpIRxrSc1H
c+x990xIbW3iWdqWl0C7oP1GlYLkV1vDkONLEvuMtLStV5mv248RKrFBeDksFzpNoKRoM0u+Ebg0
pwls8XIS7lb4F8u9ZEixBrbDFprvSWPCphCi1JWbFCk5h4x5VGRel65HW5LkkKFHHczEvjEQNUb0
75pvuUK2EQ/jbBsHkdu1SvxOOf1V4OSBeTSkyEl2AiWEW7K4+DxfqcsaNeEnYWfaFEKgZu3oJ51q
K08mSJIq2QYG87hoNJu2CavJ0C4FUH4d2nUQdVpRy7Brx+EBqXihDttI1kpC6iED/kYTN6oNi2/W
ncqlIcig072UH6ItqOtbefHYijRvrBgJeP0gYYa/mWVgfSpOv9mbpguqN/shu8+6NsWq2i3Ayq41
DivI4io/TYyT5V1KbqhIHDMnRIpHfN746R1csGuwfYO/jt8HHok8NLS1OPgDCZEkXPgo2Ht9qzl/
+w4WkCX35ufVtqYXh23wQpwJlLb1Urj45YtR3vtdNxK1ulJXsc9Hq/YjjTMveCncx61BXS5pTkGW
PemD27wr5iUwLnYILYbPtOqdyLWcV4hq+A8yJv0shGqvRdiNaIGQB63YJU3MNt8EWZ73qVusaYyI
ij3VRT/E6QxtKptS2YCbVpaxTrv/i1KW/6ehs4to9q9VL2E3jfPX9nfo2eVv/Bs+C34ho9BHnYgB
gFn7omD5N3wWoIhh5cYyjHECGy//5T/wmeH9gpucrhoPDxvm+YuB4z/wmen+Qrg+flX+EqJd3wn+
J/CZARb2O4QCQ++lTcuwEeYil+Zr/hF38adMH6aLXGxQ6xIPCA6rDy2vcBvbl1APklmqDBlLSmvG
rUYan4tt1SF84w7PWVHEjsA4FHf4N+o44yLoZ950yFzqQrJ0twCOEDfVmPV8zVRQBUd9Gms/9Ndl
nJ69laD2K0sN2WsxG+t4cGEu0nMgs/qrLhWahnbJ8T6CrftfLauBLsyD+S5dffurV7LAkDJSvRVe
x2RL11woqrx6p8+Wc4iTEnEQSOb+ldMF2395w/m4eEtXlg/QyR8DqTMHe85zTvat96MY6zaxEYHc
kbzTRnhQp8TWVwYwexvq0IJQvuO8lBYcpggdDTdXo4bDdysIIECGcJ5pjDbRxN8ODSf/mIjU7H5e
M//U0Ia9V65ab7y2Wzi5lhOj3DyyleQLFhkMXeT2iNX91MX4Tn+eEYG5TWFKgMjdmEmPfmsJA9nZ
qk22tOSwYM9i3XPMaRb6klLjqDszaHvvdv4tIYDFB4WJgDpe/eT0bX7VYnd6CrIe8kgTfnawXEnv
MVvGc7Ho/L2hGcvE8dMfg9+/N6RgRHSMSHiFcj6OJK9HcANLaOWBc0Urd70HJqqeXUvuNNnFeWdz
nrRUxrEKKVCcu62z6+A1TsiMIHDJ84kVkWHP1SSM2zw1zhQBPReXJvJp84cgJpcxYzcf0hOzJUN7
ly7N57DkRayB5h7IGlyLUIPnP7tSWxm83KGLvNKrw5zvxsZouP3tOC7rcfQuxXhEFqKB6IP8ak4H
LWSK0R4Dd8mjYLzwsHZZJWR8dfsAgQCLKlwaJJhzTGtzCkt/2XYXdotlO+DzxhuXJClYFfjQlSyj
zOsR86KcR65jndtBaTQNBtt1gA3GEa110nPGT1QIGsqFwdwTH5KdU1P2Ty3FXTd4v8tPdcnVDEmb
a67qqVj2q7UhLLBz8eK2tf6gWuTqIvDzb+PYiHhUVrlvWwK4p1Yvb4Rr8ABqJiDRWtzhzxmvcHJc
OHclju1WFTjcmmtiaXqGBINIRDJyqBaXbF7IaWCnK7PnJjRsdL4J5UIc5Jy4w9byXuXjE80exoPQ
pLkvy0xAGm/PZhFkoc3icenXpIOm9tvjjCjopEAQ4tY0vqAdKa+mxsoeaKSS0Hc2RFfXu0Qx1P16
67drnligC9g+F4pvA32P4625JU+g3XH+t85kz6W3pa2WG9Td81kVOrl9cMn2Z5fZVgRCQsAkRO5J
QHrtSLB+Mwi8TDpBDMzmbe2F5COH2nJfMsqg1hMNZjWK3KCc/N3KXT9meBoKpDNbf0UM+hPT9cD6
lAMhMCSsb5PqUvTLW9JsgrudY5//4q9mHaUlf20a2oHHZp2iTqHTC1e8lhRQIkZBqMZhipjFwcwi
LDbAO9pwcTgMRAlguqxfpQtTLaRhn6oV+bGBCO/YwXejJ/00l+qjMHrvTmzMUdRoFtHYb06GV7gb
XzCEqG1P45Aagoj7edBkm2UtIUeanD9Go8qXy7vlkMNDRDEdPU6B5iAeM8c4EPDUfq3sLYvqCdyR
sCT3nBIOrMdlrVvkoxfCeEDQ4vUhJyfGgwTthHGNJIqlxrRGG8l0w127X8cMOZaREf9sSQOmeYF4
7Gb6H4FoO70/MK6TxVjdamquQ4KeywMnFiR3zGMke71wPD0KRFQun3GtF0sSpN4HUZfH0s53vWfv
ykk3CQrdDnqd32RmgwK+I2TUogFqJYihq0Wsizrkv+5HQ981kixJ4tYpmQl9b/tmF486Yg0NbzOl
L9Ga6TtjWPbdYp59c9i1JSGMdZNYTQEP6p96LKmNXZ/oizila7fvYIpSNexVLq62smcoa2/8wQw9
ULx+CZIms3bIQG6Z05NWzhF6edaKxYw09C0GyRGMYH0PHzMeoV3IRLEYFystfbDKlZXAPFTsPAzI
1xIdkWZvdxOilRVc9YnVLDBCjTTokG0LDYU0CzRGLd3wkUdUw73VSNrR5t5KzCa/F0jOoIraW2Eh
BsvKx6qpCHEd9oNWDrFodPPg6LV9U9dO/qkRJ6CORSWNe4Osxatcq8a49VP3GcHXECSVUT3jW8+B
5CUrHgnL0AvuNkULK+dukEWzI3WOdPeqB0bLPCdxpuCHiTpxj+JLj1RrXLd29q13WT9IxAW9zTnx
LhwHr4JVfqRrOZ3TXB8jyC4LZ3Se3rprR0+iZ6Gitrrj6gctTnbUljBCHPeJ6WENzENXCjMs+lEC
Ivax0eWHrA9uOw+73zwhRqo0v4NCyfqkSz2RQJrx7k7LZ6q6s4FE0/Or+UPRJj1g92wsZR5SGQy7
zO4eHT3lCN6MEdMKKiny6xApiNCp3QpFnxWxYO6Ypnfk/92Qgq7OtUcoXFnL+4VNEBO5FRG5yMO+
Zq/lsmTxigR+3pB4puO9nlnXQpqsiEt98GcrxaWhN6+SYLuYkUEeSMJpz4I09K+SwI4jepR2n06X
+oUgWIuddcET5DQb7zlEPnHZejhixZoTD6Uj0fFgrRz2TBLxmyZxRFG9ITnV3qWnzmwbdYEQqg1C
OkTt7wgsjm6rm1cTScIJq56MWsdAnejaX9LF9JNMn43EkTrCw9mrWwIF/XcDN26keekjwXgm+hjW
O8hWG+Jhga3pBqL8JFTHHUqv7kIM7EqLXajo1SvJXxKTe32LiTnsFwfKVI2sehbiLIIsFknscT0O
hO1p70ZR7HxdXIICR+I/RY0Hw7p3VGPekGSLkQPSpDENba+VipXC1H6Q7W2fMyUflF49zA5af9kb
PL/9aardnTZ3mBuC6keJUzbSlObGKQGRYVaofbkE3aFaFi/OmUvDYKF42xqmgNR9fXseC9GFVc3U
1W8aSfyG9e4bzQ8HxelO0PZx2Pr+5Hp9EMlGvLqIVKJs6cDrSywtc9oQyN1XVhFf7J/8JhIsz1g/
6qOijTT2lHwyTeYlVFRfU98gDhqh3VXFCQ0puIi0xXjIR/+WpDGLo6swtush98a70fOGXTXlRsII
DFOYau6+8qvuEz/HUEeGDnBr6FMgIxd97FdnJPFu8WtQ1CJrqFJste2iE53uO65YGBQkmyJ01l9M
SNTQ8RFtlYpO2w2TBvnDktj+g1EF+FC0zK4O6Yi8eyLMuU8K7qke1iiZUT6DOUWiITeWEBLhwhxR
L3kPNlx/sbWMDzQVJR1lNZwnPP6hkGt6k7mrupv6WlmHhqIxGfW1255HwM8v+krFEQCgcUUs1Mxu
tC5XAAo8aCaGqtTQ/GsNzhxiBBbx7GmVtUf9LXZM2d5x9co3WgKXAs2qMvbjYhtYTzL7bdwE0w2R
wASBOmJH+vCYoBS9UzkEHlDoxypn41AhJG7vkNnqfYyc0F9ejJUC7H0/pR6LtubKoxqGcd3rS9nd
DNu8nWbD0AD0jXXTlywau9Yb9+VKFO3n6qjxoAWgR2djMgBGm85/SG1UNIegqLcG6nMdnoEBeGHQ
FRtfl0DkLzWxcgRB1Ktz3Xu5JoH1lwn0xcuy4dPSKtcNZaVx8zckmXUCFVpaR31uCvfcdV3bnlir
B23PMl5osVZAPMCPwL+Fm29PF6nUBIBMcrSeTvvBtYl0MWnNI/CzcEXw2q6A6w812nwZ5euwag/r
SL/OwTbQjI3hCosw87K7NNCt2YjMVc0FYQkVAj3aRIiDJbLDSQkEnfN2/LKuvT+GXkN5SFzROpLj
eFXKvFtsRXp1g+S8nTk5cSALhXLLGeyelnFe2AwAKa0c58PW0+ZJmNqwXCEtX5ZHsTRApJws2aY9
4VbymlI8kYWBt1ViYZsdlq/tTOMGwcezXdznTdD0RytHvXelBlSCFKXUBoHxS7Eeq4VkEdqZmK2t
oeF3WSijIZQFnqxsIv601Ti1lF1BFP2SXVmY4j5q4Fpc9eZyn2qTc+UTUn+X06YTEdBX7Lg/WlR6
o09CKypGVPjI0P1Vy+9Wc6mfcFXRkZNHPJb4xzUVV7lyQ6I99LjytOe21m4vWj+zMtyr1Bq9g4CM
s8qxu2Xb6FEzcXxt8uGtrP0+cWchEgTgLFPBvPOognqYi2LqImowbyq5YCfp/K/pOPoH0ttf2tUS
UaN5Q0wdrHFnpiJ/THX3sW74nkPfPKs57+gKnaIqFUe6YpErzvIOeUuM7MLYWbV2Mir0maVmPY2m
EZXE3IbGWL9It+93W7FWCTmBRqR39v3WWe8D0m+OBKT1klgWan23N6vp+9S5ydptL1IGN3IrX1MC
jWnFuCTC0Sr/wq1+n0R+l3fwJZomvtZ4b6fqymmnb6XeHRrigZVqnMNSju8u/X7+GkTNpGI799Dk
SSPMenFViv5CYGsvZqs/iFHf5YtxOwc4OKamPaaB/K4HJH72WdDdkAH/CIQJfK03d5ktHyolzoYw
V9wNGoUh/XJe0/FEcsfdtGqEbevTj8AECRHVsUrX7dqyEA92C+N7tyK2MRmMxXKvuvptC/wvHMXl
warSK1fggvRcjkO8hq7e7y+bYFscGvGjTCHX3fSu9tnKLCtBtrFj8V0iqbtf6kmd8pmW0YtLA/LK
3mlpuVccMLLa/5g2roezXWHvft8CAH16dt63fFyjVBZXNIW+1375zUY8cjL09guAB3XxAvUkXQXN
lqkEHuplzUw9mS/J4rr3VUvzOgZvpsrULeRu0eWF4u8gJCQXbLqhnGgBSzTV18nmcSzaku+9wPe1
Mym2K+SdwBE0u8qKu5GvbF7onLF9x9PbhRun1ND368+h0HbdlFM6woIembTukDVz7XsaeKRRosLE
ohQ2BtkBuvUgvfK5rZz7sVz2wnGG+wKuGdk4V9l3r7ygIGTOPPgKooA/r3rbQ9tSP/baeJiQS/de
u4ewfNQZ3fU1uymr9WUVMn0mICOpi5SGBHVjBdWzpS8xtoVjvuhXaMz3hRoOHi6lYRB4AuAQV4/Q
czm2e92Up2VKDzRPHX3MmlhCn1F2RzQEJYadUaHZPpp+P4LP1EdjKGJjsYtrmiGPU09PFDCsNWrP
aTe3ESq076tNTS+qE2uv29Mx3dokM4MHa6OtJN94wdnnBWVudiIMMut58aN6G+58pfm3iytuAU2u
wGfeyrH4TBkMFVt07KNRvykseyYNCHsau/g7pRTWKaDH6qCbXjzkrBjl0hox8dQyRiMSkNdDSuNS
0hnW66ObcI5CF2pYkW2ZF+cy7VZWOjX3AMwm2EB/Kga232FCKAQXeAt7/YhtJPFLLSzd8ewX6ZNT
OTuFi/hhznJACo1+Z0xO0WoIQA3Mo4sVeUA6R9XbR8OjUBwuwCZs6gCao4ddbSam7TxOiufW7iP2
tiwWmjgpgcMYJUSzB+O4T635CJLFuRtI8oD/jJOhBo69HBz6vPZC93amvDhTO+dD2fnbqAVHr+oT
wCVelAKi0K7aG6u0okEPrsiQg9Uf6U9yvaN3YTfouirbnnb3IIFiPdirrp214WboBPVSorpks4fV
hcO0DZ8s7SBq7fSzLQT9a36IdMhnmsDLSsv2y5D1cSCy17GzeGLH/ciWTW0xLaT2Het1CFsUS4eg
bSIak8aztDPK+4c0DXZ16ybb9IBi+2oQ/rNukmqnmgeTC25TvzebnNZaZnSDkdSsdqgW51BXOsBg
Z9EokDo2Z3MldxzB6R6txFc/V0m2ZU+D5CiOe9yluVODCNPgL0ddHJbO/N422kEZ6gcKgAjhUYGS
3615p9PLB1yUZOvyVHjLOTP46iM2Bat2H3K0yxTQ+wn2QwBAfSJLzROfi2iPspJf0P+ca5nuJmON
3Vq9Dn39bgTwtinE+tC7QDFtB2Et7/zMSlpnOm2tOEtmDm+mKaizX1aFMrsyiteyqW4XA/fcPJ5a
Yd+Qa++dnYa1w0kBMYYK95uXZom7Oe/bYN9WznDTEi8WElME3aHXEznw9BS41Qv2nh0OJXSZ3Tvg
2dXqNvv00kpVpaT9pqm8xvAFr0UHWYirDgJ4Np8z4t8nQko4zE0QTtV6LhXpf6gCHn29QR9uBzEq
5d0oCZ83CnJTKss5Tk5r7AwzsxBANV9ro6E5axnDeZ1n/8rISd9gEHm3VwZK0WdyV9tg2hg/Bg5b
/XDsG5vLkrd5BJb3MXML4iKQ3l6644F58L0aNT0y8iFBOUHsZ0dj2DIG901ZP7fpHMi3gGMUo2xh
E/U1oQVDgoOkqim61MXY5Alu5sFvMq3WH5uRMHlYT3Rl26xFXjFAAs4XAnyHVsbsqWCBNd5JzUgf
xpycs10BSdud7BKCdF9DUD6rBl0j9wMPbGJL13hCmp5jVhe5yDnCdf37wKxe7wpW2JEjl0w/Oy+V
y66qJucHOQzeQ6cW+SB0v8IREiBmClemJ0zgProHSuTsGTiz19SYuNnQv0srMygdxETZcZLyW3a6
RlY3qpTag0Aa+OYohABky3VYGM0t394I5V44Z4/5VuwqPJC07GFyy6PC9otnc72wlxQhWj3mBkm4
c7a2Kj1UQnAbg7VseSJ62xnEvs2VN14Rpe8ahOXp1prMRBaA3re+tl+3rvlC5N90L6EHbw16QvKo
NZh5f5Wv/n+B+v++JJj/Nct2NZLX8L/OX8Hd26/j7/JE/ptr0xxoM8OzdGTqaGt+lRD/SrZBS6BI
95D7gluQB2JeGLr/sG2O8YtOyizxIBBuUGsXje74a4KI5pi/BBQF6PjPsYWbtmn+j9g2eLufNM4a
CSZkBDr2HzOiB8TosBpVfQDgu11zJWDMKyAUp7CIoxisL/pYac8e5SdvVNdVUVewmBO+4EYbYyhH
xi3Y68gqk0VPUU8OlHX+dDX/RHx9+f1/+s3+4HvPtVJfRiyFB+j65mTaW39drYOI2A/9M20VaaQP
EHgi83R8a9sFnFXPi0YBGGY3oNktpWrRVnUW67QO7hCQitgimWIPJr0mNer/h3/4pvpffNOL0von
ob/ezW6Oj7I6zKnhR9aAmplmCRwuXpV/A/3MT669dsmiUEaxJNlFPImx+6eQu7/69Muf//TpEC1p
sORDddCFCdno0a6k0RKV+MIxoyGfGgDxvo5yxEpxb0hqnARU4d//9N8nW/3306Nf7t1Pn9211CGS
A14dVJuViJbcpbjPsm680pzRiRwZ6A+FVWygWyQJhH//mb/Xy//2mZfv8tNngp/pJv7n8kD9ZrMj
ZgBho9/W5y7VP//+E4y/+ll/cG74tqs1upLVYcGjdVI9WwYBqd1Tw9kEJWqaJ6VdLVGQbXrk9Q1J
ACAcOz9TN2wkMSaONQ4w1p+xZX20wkUaUpioBtmu/uGmm78X8f92ES6v808XAbM0uhRXwmqAHkUt
HpLEJc10V2NKOVhKZ+Zx6uqYBUFD/6CbP2EcowfKEEHSzTgGtzSjvGyovb1VrflRl4Z506t5PVmi
3670MaAcUniQEus2/UME5F/dt8uf//SVm1EWU+07RAWkaxOVAfGgNAot+7b3Hv/+vv0rbfA3581v
V+UPgoE5r9iWySk91JQhHXOP+qicTfDgwPbBrQi8BsBSe22kdka1G+PrIGhb58QX6uts3DNvbkmO
Ouy2q4BjtHypXicEvKD9+XzwygsVYRotlelQkBaCsoQIgGXv5EYOgwZ8jQ4W0shcQTRSc7dMqj3Z
yyyu1h6nSw8Tw4HOWE/ELghEUfTikr37fXSt4Iy939/JbLD+ISj/r6629furXW6E4LjUAh6giYCJ
aH6LN1dhv+0371d9DcqYP4+f+kMq42+X+w8rtBg8l1SRlcvtleMOp7Iek5/X0PY83/QZNEM6ELyR
k+dkXVjdxtr+4Ub/KzHvz270H1Zcqt9mdPI2SDp1DkQEOhCJkbQN+0Wnvec7YUtey1mg9lz0FVtl
R3Nv0LMbTBk6V3d19AMeCoRxf//c/eXX+cMSzFGr71TncLHxj1xLVZE4EIxFc9g2B4lVax9bP6sT
QYAmivFOJpqBlKGGOT4sdjP909f480Xh/2wQatHTNLrRIS7MikNropuslm2AKkufhQXOXrSNSDad
UOVcCkwzQ+Dv/QuC8ffX4c9nCeu/2DuT5biRLku/SlutG2VwzG5W1YuYIziLlERqA6MoCYBjhmN+
+v5Cf1UbFaVgmOW6l6lMJQKAw4d7z/mOPJmZXRhpRq8MOk1D79MXMNDO0yi9KswgW9HUv5Qd8vex
Db/vz7EdThh/ZjoMlOPGHHM81ekplDRkRf308Z38yd7575Ftn0ItAdzAM8WEvktbjGohHO0Vjh7J
GxQdGSxKrFG6iq8fX8w+M37gNv95QzkEi8IGXrMLSKD7waGcUgj2/+ngubMhN9odyd5MQSGjycXE
cJVFJqlYbRciOqkcyXkyaL1xnXpV4+0Nnd4ob+DpJG3oLXEEpDdj1nCaEGoy31yrDV/JPhUd7BJi
hwiS7F5i2girPG5JkyNTA294E1Med2HDIbZpfVI1poKG1tajbHFvBh1t6FKGApV1QJrFYhqtG92B
W7bRqlBQzzq5R1GLV6hJhDGvIUn4ASCFFLGlxxZt6xXWLFaEmHf3BqpOmBI+1rrIDfKJfn6srhLZ
ZbTNiVMmWFNbxtfJaVIAZ0Y+rlvpl/k1gojohdgu/yrpSB+87WVB+9BD5ojhnTryosJwTT9JDcpb
SvST3jquimhjj/COtlZcek92R5WdOyvnX1Q3jbdBJXJthTTtdwia7Yc6mCM66dJwrhvlyadJS1dQ
aQsxvyXk+xHe2OeUqLKya55dGRLZJmNuD2KPnJt1HtiNCwIuWtpGyx9atI07OztkJkAaxJuJwLfu
1QCYhdWpV8XJ7clOqC2kuq/2dZG1WzeyYIAgVObNwyalrtNnVTyhNMJqt9OTpt1SWLLhXJn0SLnS
Qjx70BFs+pG06JaD8NI7T/nSOMStq3+WAGF/DarCylX7FWnRlabqJyW4goBiwNIAE1ADiiDKETF5
R4CbaMbgKQ9m3rJIh+wTlS2YP25lBeDiE9KVjBnVFHgYJyXyg3pmtfChnDwPhNaTDzAnjlg7VUqB
L7YiI9/JMbafSfftdzZOr8+qUOpV0F96yx2D7koXlQB96tb03qTbz8aGU8tIEau3xugB91tRL0WF
LhpsX8CG04Lr/Mmh+Yy+piwiMq2s1OSM3KFUskVLCd7Da7cv6LruU9Du3YYAWcZjk9Zo8yrzUbuT
xHVo9LjOkgqy0sojToqaK6TuB6ct2DIUnVkPyyDR1mPnGFh8khZ95EJMRUaPwqXDJmOqMI0kbRO/
5krZc7gWIkTCEDS5ABjI4Qkvv5pf5ORy+I9BnWOnDMf2sa5ckD1gcQ21MbsKngU+yq1DW7BeOrFs
HyLBsF52YcBYz9roF4p3ylWOOyDHiIRy100JxHXhd3NN1w+6DNa5St0NrfAe23jsnhuTsPu14aEQ
IoJ0ilbuSGtn45m2etBx/Dv/3JPfSz41ir1Z4z+i7Sh+GeCo3oKoF8QNT737ExOyB5qr7hqLGkrX
f6Z9RA4tClL5ve11Gy9dbRc/UUWpz0kJnQEvzGR3q8wZAXGg/QSRVxPW+FqbUXfbCdv6OlF4ApvR
dE9eg7SCWgcVrzYow2odukZIalhs3QYaYcBYUfKvui75hRygWkMNdxcYLqtDlE3jU0slC/GKyutX
sOWKYk1uNvWOFgPRWENsZ6usDOyXnpjDeI3d/DDkgMTqNmwEvA9RV7tghNtgAqAdd62T+RbsAzF/
T2VTtWi+FQxIK1LGdahn9ITMCfmnkNBVJs22eiFHYsoPZhUiLu0Ilaq7uPWpvvrlF4ccHAp7cgqu
BUiFdp02RFcHBjSlLgqTW1Hz9fIi651Le5oOKynuSHnS+WgS8ufVlCcZ80Q7Jbt+Atx9zCqSP92S
vLx1ng3mWx4RaLngPOmm1P7H7nvNjhXbWcXcSf9BRPnSc4zsBnMNBpTMa7yBgjFxDE0BxSKsoqDF
NV05L6Zs89c+I1FpkWkL7r/M6wTwYJoynnXfhyFTOFPmMqllEy/MOHavgd7wGX68Ap5Z0P9H5Afs
DgAp9vFocBQ6RGnBECCZGKWQeWFzdDwC/M8dIwn0fy6xFUXHPuVoylmATE070SVwzFZcCJo/s/M5
xdoH4RDPuQ8Srq7dZulL+VTSiLwCnzJRpidf4+Pn9PeSCCTpP2+CNhsIPSGKXTxW89pszeE2i4yb
qJrma2R6bIEnytJe5/LisXRceHT2ubs7OVaBvRsFCjT6oBgQvwD+4oY8QzFdG5kzPye2R7dNmIoO
BnzBBNku2Xv2wk/zGb9YbaTXbdZQisZunv6CjVN+KR12Bwvt9YgGFM4HgpF/7zKMiTVyLlBfXNlu
XW6nKh/uq3zsnxs5umyeLYoLK8JvQIfaId/fFv8Wa5Vv1Ai3rGBqHkRaEU6cO/BuliP65QfimtMv
2jcJWp/rzrqUknduzNp/vot6sHECVg17/nYibaKwo30WetOinO1LUVvnxqz15yXGDkxKnZflzkun
Bi7oBFpMTZfSMX/HnPztkzg5RCW0LeXs05cbwfesRZGaW0dWDjC8CCdpWurHzM0I5SZ/nXRgiXUM
EM0B8wfujzKJNykwq1XgdmKhnNJdxGzcNrheki8Vms2tYcEdGzP4+MrFe8S0w8ZwSAEYOoG+NRvl
XBieZ0bnKZ2hGROfzpRW7NmsJWi8fJsXfAWxkfxAwHwpPufM65Ynr/sIXgJxU6WEmNvOdaSPfoSc
jffgsb38+OsW585vJ++7KED1Y4DLdrY7x+gdYwf+l01JlpRWf+Wz8kD9UdN9UciG9ZDkmCGY1daM
rPDnhZ9wvJ2/jAl5Mib8ymhlT/Fkh+293FfhNG0tWcT3cHOThxqN0oI2TPO5EGhojqyMG3pJ7sNc
pzUkI4ZmFWb59uPfcu4MdnKoBlaWhC7Msx0doRlupoldzXQHurOlsRR5qdY+LuB/VC6xj8SY98Up
CjV+qlqWhy6wmdy8KFiWdmmg0AnLTx/fz7nXG5zcEFwvPBrtnO1QuKhrc8al5SoCGZRFEmMyk3Cs
o/K4k5F6X3MEpZFVj9ei6i9Fy51ZPk6TWf0Y+nAKmW4HpMG8U70T3oxYKZ6NGksrTG29SiI74tUX
8VbN0aUQ0985u38ZVP5JXQAhPLRXdFG7UKn6h7KH1t0kiAQF1InqurNzz124UYfNGfLh8BnBnn5t
KVXQi0DUbG6PmkYmb6l9HG3zmK9HMSRo0nMY1Uw75sAKaFTLBB6CvSAQs5/Wo86iJyPLo34Rs/m5
cVCJ/4wL4FCkSrC6ZHhXOOg4dsg2zSn6C3PRuSd8sssonEqVbGHjXYwmhaNlfCwXV1m77sZBu4ux
ZkRj2K8iZ1GYYfEj1gqL+sfj68wM5R/nx3f11bkpyR/G7bJDsJW/4A6Z1pNBhBJAxupChOqZit9v
ov37a3QYkue85hoUJOzNlHrpAyZmgxI59VH0YwQrB3a8x075q+scxLr0KR8/vj3r70V5Mif/vD/K
IUBW6xaBTBIXB13h9q2MLAULk09A8wJqeqgPtvQgkDmHlRWR5iV6sj5gDY8ZXsaIOaulRhSt7CGR
dOTDEEE2NpNd4g75xqDqskOQL8gPYR38nppB/uwkcbWVnUkGtmHldJVqjoTNiiY2oEZ7qCbspJ5s
/9mU558sMrIdaGllGL/Dkv99ls7VBkrofI0jEwo5jvDnOs6iC3vWc8/zZLUhE8hGfVAlO3gPP227
fYAFozkjKnLCelSswYCUNsJr9/H7Ozf9+SdLi+mpSZUBfaqii69F0HUPZkkIWBVDPvStpNqAOkJv
ItPXcPaNZwloatHxsd5/fP1zn8fJ7JuKMKsIoUl3DmbtpYpKf53QVNxYeZZc6MqcuYR3sog09F0w
DxYxNpe424cJ0qwWfcNV5uWXEoHOLIqnUadzUOAH6Ixo19o5yI6h7tccOdLrqhHwW6EkcMp2jLd/
9Mj+R9iplAHlEWx5HND1MkAXuJdUnZfDaPrrjy9xZvN2mkQf+8U4z5wzd1BEStgPlYGMxcaA16Yz
RgSiKD6+zu/Qyr+sQd7xnb2bHWVbu6PRMHOJ0CuuVDXZS+2VIV4Ox9kUBoqnLtDpQZvdneAwce9j
aVj7oqy+dDjJXssBR44Zi58Fe+JFUaLfDlrzKRpUsUNQb4RwpGLggnGUfgXW5W3mFmsSlYhiORjG
uJgwmG6Mpt3GZU7Vr8pdXDOmT3GpT+8m4b4pZjfKCEnLdtmQqKAiG/dmDE2hZKs5enH+UPB612Ha
sPFRQ3qVdrpZam15q9kLv/ltUm98DvoXVpNznysU+z8eGEGQJXIGi+1AAGEyRl6PcbxtPBALpbeq
M1oHcWOZR4UmXto6M14iQOVLO8/M3cfv7NxYP5kNSwI/5WyLaKfRoX+z/Ll4nC3MGVZnCvJIUmof
Ten0Pz++2tHd/Letr3cyH/o1yG3ySKId8B7zxvd0uQanP+8q3TT7AYnptvU0VABbWyvH73HYjdRd
c6t3FmGC4JgW/2cZG5J9SUqKhduYG+C7zlrnzvwNAxGosFgo2DmZteLcmC/6qSwvfEbnHtXJ3Cp7
iSw+6aKdP456bSNAXjARTbdolr+2SZo8zBlVpI8f1NmRcTKTTlOUqryqo50FmHXn2JPeImmbvvv9
1F8lfdIfei/VV3EWx49DmpfLOVZ6VSekTn38C45D8C/fMj7zP4amSmWSoO/jbqHlA19qjGWeRJdC
tc9tck7D1mrdyN6K2AxEIqJEbolkV85Ds/ZnVmE5jv5VZYwoRPNZkeRVw+3AK39hh3Wcjv52a8cX
/G6aMsWcVKjtAOFjAFsAyQBblapkNRRWs/z46Z2Zct2TfSKVPQytkxHv/GmynmG/jDemDt90MBc9
UmYEaB9fR5wZlO7xHt/dCyYFNEUedr7URwFSyxHzIACRq6Fp25VVhtY2cDOyFLJIrGaFoLawOvSz
XkIFyasUrSL6Jws9GtO6j3z7MLlWsdK+F/7DZ30yw9lRZCPFZbnOmkI9hBY1dzFbGW0pV3z5+Bmc
e50nU1gyBWVX9R0cK8BBW0jyhG2Cm7xzOij8H1/izDbOPZm2NKDdEeAJl9BKH/xBIMYxUrmx3Jx4
oiqxlmkkOsBxXXXhiudu6mSyMYAXIZRv4Y3Qklh6o5UeGLIaGkOVX9hJnVHgEGP959ixR4A/TiY5
qvpG/ESdG4unbKz7rGlI1CbjYDXVZf/Ides9nfZ4R3wz2MMowCfqF91qdES6dv3RgVY4ZtC+vW5J
uaZdNc14qRp75kM6BpC9H9/Qd9qBBlxCNRbepBzg6UzKnzYwgMFwERKw/fgNn7vO8c2/+45CrzYs
P2L+bsTk0lHPp6u5lGITc65exjnBEx9f58x7dU7mHpkXCMVqN6Hc2BHn2AMrM0JprJshyy/MCWdm
7tNU4pKOK3xCFAowycL1DBP8psV9uv5nN3C8sXcPSnj9SPKMLHZ4SDwAAwEAekTTOF1p3f+zS5zM
GSm0b7vLEDHhVqBxZwX+ra7mu8CTw4Xl9dxbOJkyIjl1QQMWb9fEBHxVKVwOWTbzfd/nl97CuQF1
MmUYcTJLWLf5LqrD9ksYmhUUylTsPVNXC/Sg7f7jh3VmAXBOJgp+ejN2KfBGxJZYNKrbSGlMi8A4
Vn1FWofnBBfG1bmHdjJdzCA/5mHiGOEUFLCtAgKT8mtBUyKWFy5xTqRxGnHbRlbRBlUPilIh5gP4
ER5AG2G86wtrS+J0C32KvphFt2KdpAJTAWibQ5MH/jrzg4v78jMv73ce67tBHsQuZQH4+7u4hF21
GGRAQplwhfgWErYBdm1SuJotJPeoOLrXXJfim9vpqlz2nWO/tfiKDzKF1emknDmOsREcI4JI0I/5
+K2fJMP+P/HMadJoCfmZ4z3CXburF6mazcfJ6dBHqHFjNWmzbkcK2+gPUfaChVkCLZFLevXdRkbw
4EB0uCv0W9NtQlop8HynoKXu1187DALbFhQWuWrhiF2nn1d5SASaOuYzd2l81Qz6GqumhjxFwEgH
5R6u5XzdT5H3FTB2Dx7GTjdd1FzxButt3xpy5SQRrD5TrwQAgo8fwJkV+Xcb7d0byioweJVgoKCx
sPaKUAiiDBXiW7PhsDhbv/CZcXZvIMx8fMEzo98+/vm7C3apMEi/caKdizQCNAUxJK49tRvRjZfq
DqjK/7oxPWUxdchuYyyH6Q4rhlyVYzZtqogVj1i86C1s6PCUah5QvNbzGqBZ9AIrosGTDG7MIvTh
kFngMELyx7fzQO5NrmV4E0YE7OXZhFIykvelk2UPaVu+NS7xdx8/mXMfy8lkCoYBpg1paLswqPwH
6XWUF5gdgPoREcivdi5M2mdmOvtkRj3CTNMIhN82ltM9XJ9ym0qcewTxhgueErRdxBIf35LzO+z6
L2eEoyng/etGmxunwRir3TBLcOlOVwZXCagN6KzsuOfVaHbR1g0yTy6r0MgBUJSgp2NYWM3aJugD
l1eCxitAhNEsoVRjUCXrhO3ToDCkNq4tD7QG+6XlGhs4pxGlx4IPaWlE2fCN1wWNvi+NcNsCQd5b
BILgmaR//yPuw4bQKLZo97As+jvKw/ZjBtDtniQZ90dcF7FYaROA5bLVOMcHhB2wb4CYxUtlW+Fd
DiO+XPWGHD5FiBX6VQQ3qtsY0Ru6A8xZICSt26IVADk4Y9Pas+b84NtWpVZYivBjuzZFX594SrlN
aG4SnJlgd8GE7mcwu0d6lgb0zmxFlErqr/HWAPoMjCD/CWcrXo0+9h6MU7Z+aXozeQ3aAOmsUTeS
Np/pmhM/bQ5fTT6rL6WZfwK2Pxzcie6vFvIOogz2s/kYXOE0cYf7CQ4XDTvtW9flUJiAC8zY6Reh
1ChcuL/kR0eoGWFiUehCIib4Gd5xAcGhLuNXi3Anuq4hxq6lm8BAX9uFI57dtrYOmMHrdQyrot6a
eUFdSli+rRbQSBsBQj+sd7bB7RChUvrLgH1KfJ8z9YslPqyj2dAuxp8gctr+E1pZzJi+6hGfBJIc
ElRjEkyfzuzlDGplFwGwAK4jILRjcZ5ynMgwYIfbVhrZD+Cs7nM2UXJY4Ezzw6U/O+pLoBKcSYMV
p1+HJHb95TiQH3uEsgef27Il7ZpUleq76ibmxTnN5hJ96tTvxahsrIPoU6DluLW1QfOGZTCbLY/m
FLoWEsFcY3iehCijQyL64HNlhckvouasBChwnqcrP9fhbmwL5S51UyB0cSaETQtnsBUCosBlCvKi
tnOABU/DE8dLzI1xl9Rqw/HTndGE5864TQcnWdh2b1vrirg0wgliP8EJCFWVY/lgPgwEt/jL0muD
RWLJ+HNkC/6DQPwOuK1wYO17OFLwPuGZFpjlJXLIWhvF9wTzMsmjXSu/Db7EE4lm4ogXnu4DOU0p
NjTpb3vCJOxllDjDEjtrD0VDZBpQTzWlG0qY9QsUgehVm0fjf08MDiXLGLa3p0156I/YfkjoPj8d
Bjtap0RY/ZJEOIhvflQFO/byNJSDxsBU3DUVL5Sl2vkuyXv8bIQ6HwG8mP5BWWIcSWYrTFgEvqnu
vNLtnmGn9Ve0l/DjW0HjqiVNWvkYJRqCVFfR+6KhKRv1ibZCuS2U4b713oRbL06B/oInmSnspuBS
IQ/5P8rOTdmhqXzkkUito3XSFiW6+BqVyaaVhCiyRIfVTUTCZbqxjUwT8ldAuQ4ochFYk8qQ6Spo
cJy2mFswycezizqpG9InggBQV1Kqyz8jgjccGGkxnHBRUlZIPYf8Nnc4Kt6067h3c3C0bZRpj8lU
+W24RX3axGtDhi4cNirHt1k+YiEemUGw3MoZbI1b9QZ+okyjz+ygqq0n26jEKrPxiazLOWg3UCSq
J0xSCPx7078m0CoNNrHM2x99L8jGmIU/AzCQxAoNYkBA4zg6g1QKY39hKUaDbHuaImDCb3pHB+Az
wgrT+hhGGMC1sg4drHNnza2jw60I5fxBft3QrfJBdBtNhflFOo3J1JW2E0+o7vtgTxRx5S4g/HMH
DN/+aoS2HCyQu7l3phkEIC2adtjnNqRuKM2J+8BXD1raJvpBLXNGMrDzKBgAjhVds41o2Xx33f4m
yGsY0R7EDQFx8mq0jOhnzt9nJCCPIzqoSO4cfMVvYRxhjulVBdhZeZa7jzBU+Bsb1mq0lnOCsKEw
Xf+hGjXEuNI8lrjHzCdBr2b3tIirrg/Z17Y0iTRUbiL7VESfNRcQ5SjFmc/hNIChbXOy7BPbh7XU
iycspuUnMo3IF6itymMoqmP2nUmlD6xXXTjXGUotBno1hPejmbkkduKYf/FL2ZVrVyPeQ51Y3+nQ
am9GyHMogI/NcqmKJyOdDYVQOdY/stErp6VGKgmrjMCFbxmwN/heSUr0ggK7e6CcnM9LwZBdTVUJ
2mBMAtNYWW3afULjOXyKiWj5FpWOnmAJ2Ia19lK3aZcZCaQwn/pMTguWdBN9UxmZO3ITUxjiWfF9
TJr+aS6L/BYea0uKBOjlalEUQ52sRiM0+iUxieHOLDW5nWVaDtHS9McYoj952va2woL4FvPtvrAx
ADOW07fFy6/IrMf8S4DAse1J69yUIVxw4fnh3ulIij4KJbpr5CLuAmmkvaVVAmDfUddJ31TFYnQt
/el/w3zzIM/YAbGeKv+KmoifRhJf9fXjDZE4U1Swjpu/d9tfE5mwZ1Bi3BJK9wRlzlxOfYzdJh3s
pRVBV7B6N1kbEe/CYhbZZ/VgXg01pMkKA/7K1oChU7N//fjnnNn9/1Zbvfs1I5TivOoHb2sOsPus
qPc2DanVtyB5yi3SVdh9ZtJtIhbVC1c8s8m1TmoSTPNt6lkpVg5DpV8snEwryJSskXxge7r144Wi
3Jljxu/Gybs7E+VAnoiF5dttHYjjmZXdsBcCXmEl6cPHD+/cJU720XMWYuyu/AAO40RpSHp32Tgh
cg7nSyKrc1c43TyrXNgGna2tFxifW2Xb94RuFmiZJvNC1ePc6zipRdR5kdHQ4zR2JGKDgtP5VTmW
YoNvtdwS1DFeOAicOXP89s2+ex1hYzu6AhK+Ban+zAl7bwiyN4I8/lEn5bRPvda/II76XQH8y4nj
d5X23aU8gH4mrox4F3Z4Susyi+592fR3tME8AoC0B7gVSEKjVXGDS85elk0k1lYcjytRN8aO3TlH
vqFhkU3a9LoPR/FFHTmC8UCAj8VWfh1E6DWd0phWUdfCkivYmllZ4pH3M1YbYA/pwqNqjpym8PcD
cMFlOzn5GpBavKlFXa+EtLK7aBbJ1var9CYklWupu2m47o1qXMfoP/cA92leZwnLQOHMgBNVDl9S
5Cu/w0PM0alF9qSnSwWj45D621M7vrh3T62OMoW+JwOL5RV6L9gYrTk3xyt8lqSCho6CfTjhBU5T
46CT1vwUC8EOIgBE9vHX9NvE/bdfcDIzhipzWS+LcOuGkBBAgfWEbCPwJs4XP83WF15tgWzJpEAK
pfWrF5I/Owfj8GMIxHTADqGmHQ4EeaHjIs58G+KkUkGzKe18eHq70YnM9YCAcJn36bD5l1d5bv37
xvbexqC2r4k8cUGW0bqwEtNZVWwn7m0hx1u0ZLz80JGPmTGnLx8/qjNryO+15d27suNIt44xxLsm
q8W2SIzqARmcdaFAc+a27ZMpISeoQjTENW7NZuyvJ8TQ8PXMYUPmGBY5fB9XH9/FubXnpCOhQg4M
nenJLWooDflDvDlDpu8k2/h9HoUOoh4OXX3ayX+4JBx/yLvHxiliJEaJC3I0qx5STGa/qO9DR8qS
t49v6Vw31jr5igbT0bHjunLr93QDC9s2V2UeA4JJhP7egoNZ6bbPGB+62SVIAldtVo7ff1/8/7Mt
/g26xLv3sHptX//Xz6JN2un2Nf/5n/+2b1+zhG3Iv/5s/+M///UX/kWQJy4RLIV0TNODYOERkfff
BHnv3z2SN/0jJB6OvO8dW8L/xbRw/H+HNm+ZviUcGwPhUST1X0gL2/13B3u6KT1GzL8gGf/nP/5w
IeuTf34f2vfnsujD1rZdz3EBboCpt/zT5kPpsvNpZYBgI2mHK+Wbr/RoiIgjHWk3W0ovY1fEl+Y1
Kit/TPa+aVk+/kzCrkhdsoT1W7347ouwHMQfDtVs9umtnj9XAza1fY6Gxl9JINTdqu+18q7LEJLn
rVJB6d/NQyjcReo4RX2lCsNtDsyTWbOx+yawqVL54piiMCfz3gG8vq54tj9EZAlSFNIIAGdJp6jc
YHaezJcgKwkgryS5FgcTB3K5cm1FNjfqFg6+aRraV1Waa4hKlVV9jaJu+oFlF0bfrM1kRaKjJDbO
1/1zDy+p31AJmY8RKPHQ3GMerR49DFbhqh+q2TsISUzcwtVZaO8Jt3SeXaPjzG4EHjBucGcDgfUy
cHx7rUkfhFKgKEYAwvd6taTFboBKklM6cHoCqTWtxNwk/lXc92w3Vi1WtBS3fuMM+zbMx/yTlklo
kQHVg+8SiAcJ0RN3VhQF8ZJGkvmS5+Ydp/5Yg5GLhpsq0cUmpogIHRx8DiE+uXYWbqmd8j5E/EsA
HvOE8ahte7I5RNPVQ5IdEvsReGpUWxGL9GUQhfd1NI1wjfwC2rzL1v4lqILmziyC4XunHUBvLgGW
IcHIMzdaIiytlljCrPw7h618WDtYholws2NicgJ6JsGyNXJL7MwUhsWi4WC96ogjdhcJsV4ElWAW
gtht2Y89uT7uxi4ym1wfqlbrqHLa9dwNmV0DCpN1d5+Q5NY/ElzDNUOqGS+miyULMOpEAJe2weRG
oz8fFHjG21RrwzkEZZ48+ZAYk42K9AC0X4fqzczbOuAsSu93nRqZ5QFJa6tmeQwkNCtO1+Q4bwej
y01kHJFVhQ+NMvrhB/5WMG0HSW2AfGAnms3qMEEFLTetA0R+STKO0vcUprHJ9diF7lPD4d33DpuN
TZsQOBctej8pyzsuPVGFa8KwSNeGL8PmPtXCTu9ru2vTbTjlIzmDFouN2ratzfgSbm7qB+LLjKha
lFNZdMNqsCx7uAfkW6jPeQWo9Npl2DMKOUXzXwNR1KQQUyf4/YcBe8V+N0pLpavYlPyfw3n0/XTV
pIGn7WWGPw52sBjgyMwc9ouo27sp+0pUsRBmqYPknoYV7sXG16aOeWpz3DOaQaJUL6igPJvcORKn
UdZ33HVha/4lUQfBQ1EVlLC7XhOqMLkjDS5CUUpEZTYw/SHw2Sx3U4ShqYAO0CyMriE/lgo7eOw+
A1GxMuFiqWPhP1Nf/Bb2y/3gOVX+1CYlhNkmT5g3Wh0wIJVEK7VSntJPcHeNZF9PSk0UmnHIvVme
VD6NL3b321CTnNVqAtCyRshPLYQs9wV4Bo3UrhQkZAlxSFPRUI2fgy82/BO5GVztPEV14t+WnTBv
6inbxVDJauq/IxPlMq4bxeF7giIu/G2i/T0qFJTvUagqqgjdZo7cz9QmAeZFvKsWGT7A6WjZku12
L0EH3NeuaSy7PEjMhTcn0EmQ8X7pZwzo69QyEv/Bs4qnws5/1eXRb1smo3vUool9N/eAp4sEFA9J
obcxs3FGdoEzPBaCmZCUqPIHUHdqtKPpPRAFDf8oaTZ+5H7tlSRa54is72bxpQrKnzkv+sanEEjC
qdgZSPm3U12Fe4Qm34s2v7PJSVlbLeGfZmg8ErOrFoP2KU4d34yc6gVJlvWhmSQQQaIfkxa0rxlv
dAxZPUgG/6bXkOW6HhQmlVVCr8WabIAE5GJJMEfBzIrNnl5vFyW3FGq/QNIgw22el1lktWtwRuTm
qKR6FhHQxDT9UjjTFWhOjwCK6NDNnHXNuD60XrNig+bsJ1lvsia8nq0gWFB0pNjdzVcY67JNJOZ8
64QZI8Rur+w2YwLr1CdWrwF0OZ9r5OQHq2IKVXMAUsl2v87+9AR+jyIi1KVfvu6Q7FBvTMr5Ogz7
b9VMQbopCA+oa4eANrLlj0byAGR9Q+hrR9EIrcYsA9hM3Sqy7B9E5HKUJUoqsexFpfPpBc0rBuOQ
2msRDzRSCBHYVMK4BnDxZEu1Ya2fabFOajGPTYvPkHKkgy6QiNTlMMfdxuzt4KE2aS8t7La+cSJo
f2khb7vQfTAp1qCiYfSEsvvKefLBhOG66HRy3UqIrwHoBZlGt1YSMlWTNb+kwLWlLKrWxHFMe+FO
z0ydw9J0Id8fHeMPgILjpZEWyd6o5HfV65G2dks03tLpPbxM5m/rJDDsBxmMlMCZZwCfZw+C1A61
ilqzXjQtu9rliIbulfA4piGj8okrqcY+WyfzsZGh6r5eV142UPYq3N1QeOozfOUh50dGmPMFvPxk
4XjRswRBwFcw05A0BOTkVUx18tCEI9kfrS9eZZ1H36RRVWh7/UamawFqi1liumt0Rexi5gbPwCnE
wYEv8BoDhxebPJ7mVZcrXM0Tmm2Y0tEKIH+6i7wUrmyj7Eqtu9oKnjRydbJx1BBjVZ4dY60HcAN0
EpIbxNIZ82A0g+gae/0CeF/sGjP2v1UescNlmSUPKTtFlgSI6RtvnLy7TshXk5g7CgaGYy8odWTp
VpB07313U9mKa9ny12hqRLhRczYGJiFYPZnzHtp4SPZw9GYjvqtFNP6SdWKtZAnrh0hRI/nqkiO9
TC1OUcv66KtfEXmpKQyEtZUQ+2XTkdReeOSEmxmZurzG4KupsvYW9SkhDIWFtm9TmKn5EOXtCIbL
LLhpawiNFcoX4zafY4iqYdX4267HqgT+L77LDaG3BLH432nmot0zB/MAcpDAbB8OZaPRrGVATKH3
jjmJuaPiBJfB2mGa9Wp2E9J98CuY60jMgd96tGIACVsScGbc+zXFXl1tXHgHj3U9zTuLPyXhOyzF
3kxGhMgEf7DCR1H/BgFi2tpaiee6ErjmOxCNM0xRhHWLIuuIPCiV86w7r1+neddam4hOLYSoOjG/
+IPc1pCUF0letztK3fnezE0EZI3B9EIQGDCw/8vdmSXJjWTdeSu/6VkoA+AYzaQXxJSRkfPIzBdY
kszE7AAcjnE3WoA2oNfemD6QZX8Xs9VVqkfJrI3WZJEZEQjA/fq953wnAZlv5a1/TppGfR9M/nPG
xrMlH8dCWj90ZwXggSvgh7gmpAesB1Qb/IvCJvjJsB4U3fcd26nk6AxbkkDd8RCSDXmblTjLHNbK
M4aj+TETdbmPKdJZ+cgGJrOgO/mtQW5oD/l1EuVw1KonMi8rvFusjsttr5CdyKT1Ttp1PyZzKo9N
ua63bTAw9yx7IuUIJ6sJl6oT6zIvevOcc/ZyRcxsWW2NkInnLomr6hs21K7a5d0gj0E4yKtlCvd9
reKDXyjCG0ma7Xi0iQLw7wjcWNJN4uXxAUKK3gZ1bnydyy79YiqGHimZAuXRt0QYn/mDFW6nhrFQ
aFTA1JVXnwgUAmfLjO+d7bOzMCOAa/fHSZ3PuPzOA+CXGzECUa5md7xl6emziP3GPaQAoKhxkQZB
WB3KAyPtPtg0HaMbLVBxFB2I8rgsjH1OBOyjFrAxgG0Y81nemflJJ7neV/YoXkIONfW7A73T3Nh4
oPrT4C0adkk4PjUmw6x9A4ITEp5jNNB3/VjfB0MbXArlA77ty+GO0yO+8cXwx4MZI5lMgwncSlf2
LNOzwzSDiXk3PYy4uAYe6CD98CqTWzqvZvs18a11yOslxYZxP3kFZM+SKWmU5D8MoxkeYL0EeFSn
INjiKiw2rRjmr82IWGAfElGTbhQjkWuCmwJxzgwsU2eexu6M/RJr0Klb3FsY2CmevQL53UENyj9P
LVE9CAcnNPHW3TnStumc+XsedXWQI/LKvzWtttrtQlzmhVuHxHDxUu2tMc3jee7CQyHivKSfRb5n
YRaJEZEWbO0XhwzPjRhY1GujxVliZ3NOsEg8JM5uoLJJrvH7YycZYd2vEtOQgwwz1YhpXpUd7J7U
6Jg78wy/3ls31PNd5umy2I9j3rlbyi69YZxVXo6xNI6alfqiT5Fc9EP2BBkuO63UmFNQEVs9ZGhB
FKvmIQyYwA+9G18S6GVfu6P0dzagffb8JHt0x5YcsnZJd/Vsp5cEFXbbLhfONxKzm2cXHeHFpMrh
1iAq8SDr4BEESnsECFJcuG4lH9XUdvulmbKdNpPugPOuPottWyV71qBmW8gep11leqQABfZ4WWib
LXoOTSarWUZRD/8/6n0CRJx2uluGyTswF6bEyOo2Vdu0jLv+5HJ43KVzO2yFY1lNlLHZHya7HY6m
HIS+IA/L2K+djfNAesQy88gYZ9hP6z2yAEJ8BC/Pi2YUg03Y1NlG9AThehApN7HkjJ0nPLW9q202
cRiwnCCtIopxKR/ASiQEwXnevnJs+7Jspf+UxPPykYeA8LEgmss1iJJrDosdGUi8211YDs4GZQwg
ugJeAuACow9PcU5ZaHi6Nk9BIHM2nMDh22oyaD9qudMqX7O3qOIP5WgUN/TChjAyHOwZG9AILGAJ
QaJwGISVnvflWE8b5U/ATNqcqXBcZt/beiFaqncA6aeZo4ApGqneQywUw6Z2V8VWzZHyNPqjb5BI
q+sLQ9N+Jys1BqNWklJS88g7tul89ebevZ/HeSFVpYM1ZfZdHA1Z78w7c85tO0o4TJA4TbwFir3a
LLaTLZJnkRQtZJtER1I54s5CMrhz5yQ+oqzNzmVjCm7Irqwe+hGRzcaTkzMz+a/DD5el6ME0/feK
JKg9SQnUu6ndQfbmmw/xDdAueGZWrZj65Y34xiicVAPNBkcZUHLWnNJVi0KW0IlgheLYQVDCoZXC
/SvKINm1kGrgIeXZGNEbrve8MtQhmE2Ma+NV49OLrYGw8pnNrTp2oxJXSIw0fqi2nsHsQTxH+iLL
eybUxWUpygx85Fxc4RzF59zohasfnHy+lvM4V8UeUD9Br0B/e7KLWOPZKHB+fGcy3e0Jys3Et7kX
xVtZgcCKktlHTDJP543bEGgP3/6IczRzscQTOQ9akIwr9uJkvNUq9quoTP1qOvboDu4Xf7SHs8bW
8pnEEkcRIVHArCtM+OWcnFflLMXUqZhbs4TSrENzC4G7ONiQkwl4Aw57C/usBdJT2OQEEMGFsn4i
iGVrL01HpM2c6/LMt4vFIga987+OTTC2F4U7opkJ5mUSx7RL5Vsp5/bNNKrlEb0aA/apNkK0oSN1
KVcvNdTl6EiCwoaiqEg5QLCzJwAnfU69huKHPdRczhQV5wfFGbqJ2k9tEmOQ41/aHYyhLZ4CdT2J
ynqhE8XEXLtjcvIzET+3lf+w9snZOcau/j4y/Ek3jQzbVVMyd+STkSc7ppKjd/yjl+WWA/+/Mhv5
jX1hSJk/Gf5tICwyiFgt1WNW9HCHbHBq6aalvXJGbhfoE42X59wIFtRaljk+ZNrwGUMrmgE6dpPw
om+C8pzxY2VtFH/wppuaLsLKPuKQFAMSM57x54vy2ItAPg+eXbn7dLFopRnapw1ApvyU7Cy/gxof
asFoCT0Bv7as6vQkUoeWla6s7HVySnYY1UPtiFKAUhQAVUrWhE0CcsP6VyQr9Ms1vvKvqfrdgVrD
KsrmRRNafZJdE4+cHXL4vzuObfyQxmWP2gLEMIc9aHgCduK5K3cOXrfHwOqWDVsTf42HUnD3hgDg
o0RUBNH//HMYgesHXRsl6AfFEeHJORFyyRyFzKzLI+AHE11bMSq268iLq95sNhVNhuUMPtEEn5g+
YFNfVwnq2jXHYUFEQ6gJ5iKEHaNvR8080mNiEmgse7+qCyOqpyrpbrwl5PLP4dS8SMddh3Ei5EeM
QcyvaJHs6kSD2qwf8dB1Nonujigf8V3w/SuN6QUjT882ZBCkyBucxlYUlx3Zpe3XSvr0Wyq0FvR6
fvRtaFZxkWwNgY4ehsrKixTcg7uVrR/Xu7AS4FvN0SAj13NB2N1Ocdu8GK7gBxCXy+X72cgRDQXz
yTBSt9uPncl34MEPAOElkCNRkhIFsOvcxPIOMD9b+lujCrlQfaH4SBo1F7/yPdFmbRpZXxuWyfdP
V82qTi340+6l9C3+JGkIK4PvT+jHLetlkh8QlDnFpeEovquUk3pxWc2Tg7ZuDvK+uLJYe6qLoS/6
Zyr/Tj9Jb4rVo4UyrdmPJP+tO1pC4E9vOn67UQFqi8uqW3ijaqzd8ir88VHRC/VAC0HUtRtZacgz
7URkRq46lpSB9zCdELvWIU0sQY8u8NYQc6hVsscqVvMRp9Lh7dt2P6KGbxAYZ71br0C66oK8cGT4
anKesilAmtIH+VnlWvtC+kv14MTINKL/atqppLeGIavmscSSa84xkWG0LptrZ5RWfQSs6/7FnPHX
SaBvm8TPgPUObDO0wbD+iL79w5ggH4naMDPBXWuL9pqUnGxNiRlIDyRiVxG8ZvWV/otB9A8hzD/H
wLwo/za0bc+1qARt87N5nGoatjjVE9g2o3mhVTcQeMTd8K44323tfnHP4TK1yAMHAwJl2UvD2M8r
RlST3HBbjlXebJDzuNAvYSkQP13tZ9G6r2hp9EjaxJqhhTeM3X7WQkpOLjpAf2cM95gx0n1otUSR
1IaltqGXq+ovxty/Tj1/fLwwEJhGAnzJ0NQ/6WAWSJIW+8e6EkBtllaqj0laEFQq3OlGjc54KfxR
biBu/BUm9F++zdBi7ihEQD9BrHOnX8egLY8adPiZvMHcprIsSu9Iizh9h1HHCSJk3JT/xXf5aaS/
fliq1iD0gap6wjKdT5N0RTBDP1QguKAQxVcLycII4AgYmfLFJe4sDoOLCoLzteEODfRZFUY06ztk
X9jcjb2ha0KL0lTgZPnDfPDm5930x7Hbr7qa9X0FFr1jBnyMBgP7M4WEIBG7aNnRoxJj6U1QVdNN
nirqRYXW9S818L8O2368mGOSRy0CJm08T79e93COPZLLrT4aMK/FSM8bAUBvSpzj3/tQjPkYqvkW
DVHTDrnsv77OPCx5zjNV83B2tNZNmkUl5MUUWT29DPaGP3+5zzcyL2dzH9mCcShN/898WzlbmWQ9
Aj36Y+PJpoxBA7brdfmLCxb9spvXLhQbA11k9Df+X+gUrE+YBIaz3FNMcEm5YX7q/fzvf1ifMlI/
p4IhEDgz8hqf065cDKDnjvYYNxrJNTWHM+yMLmkYDZBD9BIvK5bJTeAfcjRTJt1BM6FlopkgXnVJ
ihYulj4BYtouyLgUyMTzTayFQ3LYFEMXLTTrx6ZNxoxDBnmAZ3AqR+DJRjrX9H4lqcokfAMcaID9
pFtipVn7f85g3EGz0TI0WItQBOv1Newx+EKS8hbVqjF1r0EyO9lJUsnaV0wdCMQySg9elSq1qW/K
ceJLDLvJqh85XLChMqZhFNjmE5uuHkx+cEDgBr6DPpZANk0YNDg+Y36twQYQU1vH7qn1hX+LgY8/
bV0S0iM1Cp+sOVY867A6CNiJ85RqwAY5PnEhdXbQQvNVsq4lb0kzNfE+y63gvFIdnWBH+/1FHhTh
hylSNnCucUYNEDNSOO+1F8fPMoxLKpM0TZ8WpZdb35g1m6kNtoYE0ZgRlE3rvbzIVMOGXvoDRYgO
jGk5SzEu9O9u6VBGkwTUG/fo73H+zUTU0nwj05LuRAPpeIuYmeDVWkCwvsBnnMudveDZjJyQkmoz
K3z+2wJWYbenUZMdDEicFM5MbhayGxNDE8A8sUFXs8oY3v2oR0gxC7PzqXaMaZ9hwh43nZwm80xb
o1mdJn+svAieBf1r6JlNuxt+/ATyY3iRnmFMTsjXiPF+SrIsJNDI+nERfD60z8xbcdPUvNmFIj8n
KHNIO0LUwuZlzTdnUNNMMa3mMdxnbug/o4birslNBhtY49qrWIOe2qFDjFepLVF2xXSJro2xgifz
+cryHE6QZZfPxvnPKm0a86Hmi4UDYeA+2zq0Nj+surBvASVYaHED33G3cSWX8pxzE/TcP18tPikO
bMtjqaCECll2Xc/74Vf8w6MaQk9pSMoln7bLqOkTBoi3fEbWqcBBKwy0Nb3Kg56v4M9fd11c/1hN
IPN12GYRiQmbcuJzNWGPHBDRLDPcLkPW98Sgt7wF7PhXwJ51cf3ldUKUJGx2oRv4FhFh6+f/w+ej
sUoWZQ4YzRGG/0Q6cfUOKhnCK2JpfNe29Dm5lgvy9VOMtfiL5qH4+POP+i+XGDush33Lc8DbBCyO
v76FJZxtQ0Ibi0y8LDf1TBlPr8m/tWwLBYRw5+9VMnMN/vxVP1cVfGKkMAG/Cq518PmDM3RLQ5u+
aSSdID8JdFULq9Y62y6lehkAbVp/se5/3rzJn2G1d0LTQaKDFuGTOHbk2Z0gxC3Rkmbh9TTHRIYk
k3gPZ8VS8uef7vPtY5sue4wF5MaxPAu50K/XVKJQCXEDkQoYchSJONYXxm2tm0V+/fMX+j99eejD
vADXqeNb/qcvL+0TSVSAv0TTUhe4FeKM8PkUwC7hu0Tn+iqYvv9Ub/z56/Lkf7pzbdN20D65gSMo
vZ3PRlg2Pel1sTVS++gSfwVp3LNjKqIz8Xc3O5Tw3vfML6YPN6ut766Bjm1j50H31qUiA9oczO13
u86VvUOY4p5AMDK6b+KwvPVJsHtspF+B4aW9GWXoKp5CBs9vFdQpva3jICB5lvYeWy1GNOB4Gbkw
qNEHBF/Bqs/Jwunc5eart/YYzm/CHToigHOjzS9YnZkxEar7ddSx0RL7aE9HhBgyuJksn+0K5EqS
fanDoNKkEDptAEMbCX4lDv6P83UGQTDZrm7pdbJTYRfQNMX699DWLENdHCzN+Vgvjs88TQ7GGeoa
Vm0ipnUfqd5AoOv86B9AYObP4c+y/xqCc8VlxVk/uHGI9F7pz01GtqKu47vCTywmuFhLzeq89+I1
BS7QDVKhvqo489odccKOTGtcMzpcbpJOLGhIAgdlCuFFVFQMGC/bAbc2JEaHhQxxsHHdoQW4n350
gtLVBVEifvie4y+jxYZx57pzK80HQZND03nmTYZ5MB3conTajZCIeCw5fJSlwG3tFUPCxj8HpI/D
MfTMi87NaVm7haPBATVIm+tG4oT2DDd+hnAn/f1c9eHZtCTiS9dk45OLWpg6xPAgXxu1cE+4rxyi
XNI8yHYyDLqDyteVSSO9O2NSHXgbnC9sgTPxXw6uqXFQp65YUKI1o3v6uSeQm8slNplRFhc/m0K5
k8nupUnH9asKA2qCJsmox37+fUZBQXIyM9cPLjKtAueCeJniy+TWAkKpNzVnel5Cb0uItfFiMKB5
cNDU0D3CDrW8ooEpOJkZK/2oMVra5pS5ByBj7n6cw1GDf5viamMufR9f5pIO9F5Veg137FVVXWZj
Nw8bfDaOtXVR8xhERLrczD+1LosinRjlhk6ag4ftngIGarlN/7sh8lPxjFSM4NYvN1dgVTeNp+rw
VM/TdPjx5P8tuehDXfG//7b+m281yYNZkuof6sV//u4y+6bqrv7Qn//WL/8IzePvL7yqM3/5ze6H
UvO2f1fz3XvXlz9fgNCW9W/+3/7H37WdD3OD3vMb2Z96/WlJVss/yj5XHeO/z0CL3uU//ue//P2f
KlHxW+C4lhMScBaEHM7XYzmWN/3f/4v5m+97DCI5KCIJdVhseJHfZaKW/RupGyF5iL9LSO3/lIl6
vyErYfBJClMAXZ0b7e8En4lPiBl/fQny12y2iIAaQXzmB9tzEQ84Z+gdpe6UHQaXmxpopGgtCda5
IMQzQDq1GchGY65hjfQfdkM81u8jVmIERGM3fXMqC9J3yu3JjAG4F6bdKSa6ugtIet2URr5mBciW
xM12aW0MLUGA91FyCsD9JQPrQUNKukqFMtJdMSZLSTQ5E7iTmhTo+7HvC3mJLXUBNTbWjU/jmh9J
lznmbIRypM0jn9llfSKDJpsip1do1SiF7fQmZ5zEBEvnBeGHTEsJrDLSgKhNmt7PNgqMftOFlRec
d+NI/HpDHCI5nVqxNDG33U9WgxoT3irthZjZy4kAbtBn9KlzsiHyLPto/Sy/63N39lB20HRF9Wf3
azjBlOPMoN/74EiL/YQBbfwYpx1ceeVOIXEA+OxUZHequ7dDpzE4zOm5jJymM2LslfX4lrUKM1ob
W0rsJtMkKQFFYkmMjdNZH2TDqh6IXp+ILVlHZXtIjcqpdxCgsXw7fT8F15Uccgc4Bu7/CBlfvvoi
/fZrWNg+uQ5FZ8+Edc5oK4ymb550K6r6MCFlazalsw5f3WWor6TDnrxJQjd1t+gXjWUtsaW98cs5
nne26jr7AHkcu6IwHLyMrGD+a97242UGZuIdsZJdnlyVtxqZY43weLIVMxPfcMv5GLaDr8/o5PR6
L4CMZVsZmzATqCkY0+d9iowMz5DwDjLo4485hjx2QDFofSGYXrtkEqfVa+26I0UNnW0ZEKHb+ojM
8E+WUZdDhjpoWtBEY2S+LvZFhuATzwWxlxzNh+rGnfwYM1cd5i9417sBajuy6qhHykisRKfFaz03
/ltuuxbj00W0N5TqHNcZ+eO1zZl9jmSek/aEWqKoq22F8PEiGNym3JrdwFyPRA5OZ3HgLJyw2wJL
egdIgLKk90V8nVTE026Ev5fzhJ0a2U/wDTBu9ejmY3/fD6IO93NQJDQCqqJnkDVNwXcUVc4zMV/j
wgTDjzMkNXP6FS+acdUmQ2xuwj6ZGI8Pw2TTr7TkF6gb4kvR5tQuZWsE5iWeIMFxM4s/xqRMT85Q
Jt8lAPE77Qb2mwYhS76ulPFXbUjxkZWNerH7ocWno5zHGITkiwn3Dqd9PiRkLagUWnLtoj/ZqVBO
5yY6HGZXrocKPXKIlgi2evAROzk8jyMG9zrDXerNxp4YECb+mbJTDJeJSZlSD0OPo36swiLCeU3t
htuXfwqoYJlJByZ9Y2NZWTODVMubgw8ca4ORRvjb3LXKm0xJMZC4JShHGstLv9aQT76IINOPxOAm
92kfZtWWObnNEx1QlHk/vmp0C91VUo32Dd8uXvvO0scqbdRXhsyA3O3JUV+NvOVDcYynd+h3gmGz
YhIWboLOd9+TWWi5TVEJ4u5sMHSTPZVZr1rU+qTtrkVkWzhE2aZBEvu84QQDfGG5zHJGMoMfMhPP
LsVPJ+ILOamUdACyyMOtleee2rBkTVw8Q+v5OtBM9Zb9xLKAhd1y8pQhYedn2Y10HXEw8rq47rCc
gt+gT9bux7RTX00n8L3IcJvO2Rp1Xii0p0l1GfaG4110CT9cOY1isOBJK78DN4Fhz50Z8B28OjX6
o8BGGeK6RRm1y+eWEfqmL+sCDE0nibwEWR3sFTqIYhcziXmsrKYOeVs5DqtHBoCVueWEBxiZvtF0
2XZDmB6ajBr9wP2vrOcGZfj8Ddaq/SJaBY/JLlndzkIHtXpIXaiiIqg6mAPaiJGopWV/nTbekiLX
wd7GpsCkI5KG3YrIDQf9hvjNlrvFbYXkP6LZoBeGUYcY8aJ5RFdpvqLBjZ/skvx3bnUelti2qo/R
n9MrttwMldEExP/CTgf3Z/zf3yqO/m3l80u1dN28y3ut3t/15Vvz/0CNtFpM/n2NtEnfvv+xolr/
9s8KyRa/UR2F4MioQUxGQpxQf1ZIlvgNY41tmxYHSHo8/JPf6yP+Dd4WgkSAyZiW55n/rI/83xzH
wkHDn4WeJ0zCSD7ZZv7MRsOs7NMpdn1bdJf4oWvebPDDmPWH/ku9eL3TWgQ/oCzkXgusuBqPFCph
cwziFOJIYVcGdJNAVwVy3DolcWPJsBGGrLZA3dG9TcUSPoRW4jpnntc13p6h71yclp4R0qmWeXsH
3XWBu5+gV9/neCZiOjqLQdPNLCrQ0NA8bPWYWj0olsTARoIEYsgzASEmYcARaZq5xbzxemjLbq7G
rju6SBqImRSLMsDnmsMZpKfYsfHSF/RsGvKzojSo5U2aNWgDK5OyZ3LMQ5cJkWJ2AGpDVLYX9YgQ
tl6BKoTIATO5mpQhzSvH9Ql4IkfHNi+kZxRfKBTgqRVIz70vhJGmbwmdjK0xafgdZivtG892kPnM
CjHZVePDGiEjBQ5GOpPpRTqagg5vLJhingU/YgtTfRZ3Y0+AylULQtX4opRHO5cyJLnLAfUFkHuE
gNq2kRqx1IVZ+5WLRjqpxLVk9UzvTGPuYWXlsSWb79BN8ve2NUymt8FQOCAYTOkk9wkZU+6dayhH
vjSJquf9vKRw1QUWUMtk0rNsC1V/TVt//tA4Mpkdlj3DxR3p6d61M8P6hWYDXIWpbJXtu87tYUHI
Jb+miJjIh+ls+7pFikOeOz4JTl743ufHoDbHdxAjRXNLkxqVfJTo0ac1myTNQ5uF8bkyqKTNOfDO
TIdMWbmGsRJuM0SunmcYJXk37RD4pALNUcVQPPJ9p6KZnPmJpBvYcLZgMS/iqeb6ZbL5ULqvKTcn
aUNyYFI0VbpEk+SbzqkWIQ6NDUSepEbgYrdkVQUiUMgWw6UJU/QohtCovXwZN1zepAIB3bskRe3I
QLIDRJEjZCPhiGk+IsH3ux3Vq2ecULZX5YEg7+CGYs3rz+GP5+m5Fzct+qlY453v0l4rQDB+j2YG
la48LmY6vulx+UiRWe4ntILb0vT7+3Au+xvAz/02I47N2JiN11zMdEaujKpiSOHCOaFdrqqrXiQz
8IV4MS7jFMUZ8iGSN2cFGG5Xu7M6o+IYbpMUeH3u+e7qv54Mkrba/naspQWxpyNeeUu6VPJkGYY8
I/nJXZNUeTJ23VwZB2fowew5sSrv7Zpc9yjVaXtsWtu5nWy/eUPK4b3E3GFQpgAu5RvwGk3N/GZZ
3E0pE2OOGBeJ5ugKCbYnyAoU93DFGDpnaJeMC/QF+tmL3fRhmlvnKii44myvkImYUNgpsTiPmhCN
DOgUiugY+VCsHTRORkRAAA/VuOHxbPXwjcXBEVCz57YlPIIRRyq6BLPo1HObRqNZhKV9CBH8BdZB
mK2efLQ6HMBe8fZ1o31KO8fU92GXD4SFlWGK2LVJDKSxu3hSS10d4XzJvv5oGPVANcGYFfuwJzo8
zuOFOcm8idEg18GgJC2alRcaTaUpwuoUB31rERHntRM14mhN2tkrqUwwVpMYUc+GowzLzeRz8aNF
m8VDnJi8zUsxdu44PlXxGny/cQL0tDbnpbQ0DzRuSClAyuEg6PGAAKIx9+WQPjIO0fQ60QqO6ZsT
Jp18CnUvvZeldOriIbCZgO17C60yBDedqUuPsLNsh3pVIc6ux172Nyqd0Ennam3F6wKfgVQWA7pY
ud5b3xK5yFrd+oDcM4epVmJHNZCs15Qvl5pkMqKRq79NieI9F0Np3GNtwBKIkBafCz6CvTexPMw2
J+7I5gddUrygYy684A7cVbJlBuvtaNsoVDdB0BtrKAMCA7w4L0KM9qYi7BGrlFhwWMI42mcQ64LI
7KR1mKqwfEpJYr3mgCnHyKxNYh7rzkQOyMGiSn3nKHVpXPdeM27QHIGL81CgzxjAjmYzYntp58l9
Hebe3+iRurrqx2Vrhl0FpHOoL0JWdYNwj2V+KJSbTpuwdPWuyl2xJVsdTbFtc2pDUIT6k2NduHeE
yiGUpdajW1R3i0k6W51U/XnTmx+eg9jdb4QvIuSeKbpIJY4h0ZVP5Zx71WnmWh9i4X/VVtGq1xT9
nTjv82Fov8el6GqcjzVCwiL3+cLJ5+ueJhscyobDmZhfSGwMag6ZkrRERoTVGgGjSif5zsEwf2O8
ZBtfPKCdyQWCdYnFh45ivOUBsQnN4JaJusQmsJJ8WSw8uB/l7eTPzSFTOCLAVXvyyiuWyQS460Dk
QcQp530GLmcAxZkElxAdO7m1CtbUtprBLdjgFlqlLUZ5YW7g0KrmG+0C7YN31pvI3rsiD49eW5Ze
sVvmQOwNBu74WFLEeuHQHrBHBvAtF3PbjhzUifEz8tuqa33AaoWHRnbx0YkXIRGBKF1yHAqBNM5M
w3Vfx8mA79ZDpNjHxjg31MtzcT+JwPQQX6f6bfBMvvwzCcWhi/IlK5ZvXeqm6VVcJOPansU2eYiz
bD5hgLIvcHEiH4JHRIOcJsvHvDjJfOgWqXjqU9331c3f7zP+f1pK0yT896X03Xvzj//1FYTA239s
3yuAkP/4H3r9zff38j823Lj1L3U2P+r3TqT1G048homCxTsIzX/61ek2MvqimuaU7LmBt8Ze/V5o
u78Jfx3BeXx3zHLAV/1nI9JYy3MqdhqVQWBZpoC9/TcqbWp6XuYPo87AYogqcMSD+UBx52KS+HUm
htdsICwiTKNsnkYeu2QuKiQHGbCoj9W8iv5gbkoZ1aQskAqGnz3emsq2XxoOzvQmvTEBDVWGuY5c
U2DUjmkfHgcd4mGrwqpUjKGXJTtwdvBvnCRr37y+pyVQGIaJmy1DnzqSKYwEWJW47RTiMBENojGP
mJxzf5OxW/EkWITnbhYgOtTfHnoNB1MImuawH5IIrJ/9jKBfCcIZyvKx85M62dXCbJyNFydUBGKY
yHWdjUWlx34cNM5HSh26at7ifUvTeHrhouvgVJMuxKoq6/I7pM5C74e6Ti97M2c9BnhER4T0OnVe
ixyelCLcvERjONbzTs6dOaCCbOPHTGTyG63npT8b3CBDnJxBzmZb0OVDVzP0YC6R4X8ZofO99mDx
PVYcyz6Y9MwYGM6NRCeuWbZDV4/3RjHRddHkD+OI8sf2uRVMqGjE5y3puB0Cj8hC95bsNEO/eYOg
mPi0ulpMxnpQbMhmGcPxCyh/QnWg7064WpasfA2cmpjYgVaWomUxOB+zWeAQoDEtI5RsAIM0NigR
xaRkYvENmw/fCDhxVUU2TMcWh6U8w2mRLXuEIYncLGi8yIildzBFOZ1cew+gr+S62Hl/T01CtWx6
hvnQ5IX7ClmnbCJ8fMETyuZuODBwFE913HXfCifwdAQnzDwtqszfhUqGp4EiN+D+iBeiUC3Pvk0J
UPnu0xtjCkkIA9G5IS0ZerwD2bF9I/BJcjhSYGD7PoD+PFiWd5vqGPgaEznHiI/VGLhNgbYeZ+xl
0ZWQE52K9hC8mtZce+2Bucf504jDULnGK0XafEVfzF+wTjUylcTTNEiH4Vbn50okoRdlgzmb+hKL
IKNEnFqgup2yj1mcmYCqaPDHjDoillMX3MJXgBrA90HtddFW0COxXxBqF18pjgLxbjAdfg3Cds6e
pMLAsy8HtxiPHtQrZ8U8EOr7OtsOnzN0lJXtwKuJ/LRwkh0wmXAWPsbUB+a+sVuj5x23PSrqUtII
bVvii8+bwMD8lA+ewM1XGH639fBf0aKUBB58EdLhnLYImbl4/HtnNT3Rc92yQZUmdvDSWzYDzsP4
tcT0Vz31rWePV2bKzPfUF0bufpF1FpYnOXIIRxfdt1hSl4RQsLtyLQ33U8g6dGdWNhjGdIQeejCn
aRyvmqb3B2AR0m63E9SekAsWGgbrQR+MYseoYzTvHVxV68w6z5dI5rG6xi4BMSKy/B6AIPIu96U0
xiXZ9VVrdVsJ9vVr5VQNTmmxUH4mZZbS5s7H8okjtzdu8ABMGVoSUlQXVZGcO3sdRaevXXNTjSVN
SUt2+t0Ziiq4HP2Cgw5HXhidHFMn4zo0OLRGAM0dDUwgFf3bnDrLfZzT/N6w+pKkMZVhk11aLaXP
zsMZ1t2Z0ivGDSHBzq0/1kEBpDEebr3JtnGZhilLE7CPMefjuONFFnvj+JHYi6Z1O/BMZ2VOTZkJ
vlJE+AyDo9g17Ht2qbz63+ydyZKkSJqt36X3pADKoGwNbPDZw93Dpw0SPjGDMirwaHd7X+x+ZJZU
R8bNqpRatkhvqhaR7maOYYrqf875zj027uwuKzp8OUVN+ZBeTFl3YTclE6QlNjrxwbQt91tBlff7
msnx2SlS9Z75OThs7c76jfPTMqqdMDtWWvJiTfyWzH2VnwTMtx7+oYC5O3oZ7yEZSn+j9WeAMoMa
y9eO+UrBZAbNLw6pEeYyGaOp20MSb74VeCPLDZ9+72CZdtgOFq1TXaU2BrbI8DbEac1mr46oYm9u
BukGBYuQaoPly1ZpVRzzUco5ZKoyy3CSZVUe+iaT6rj1R54XKm/hNQaxE18X9VB8x9dfd/vZo199
F8Smd1sWBJZIluJ9Zt9nCDNM0ix7HtpJYElfSHPUnqVeHAo23b1e6g3w6ZV9e9eaqbp0VzJuzMFB
FfLR2TVFD4wuAgqni/rRagFV7q0p7fB825l+qZPcvzdIwPcRIQ1rubJUUlxnqoq/mh4te1fLZH2g
GL7XR2ZdvT4RgUIXj2VKjNjFjM3pa+uVyGaizkQ48zVgk2fNfugwJCY+KqbmKFrmUzs/394q+neZ
hWmOM/Hgj4armehj6IEWYtt1mMaqJEYbi7LE3CaXb1bnmi8El9t8jztUzSElhnGYqXh6zxyAj+ft
jJa962iA7sNEYEsM03T0v88iBTVsLzj7doIpBfiP2RanxugDHtEzq9kuFqOu9mm+gFVLQd+xTzUH
HyUCrheZ5az3wsEmcHQq9KzaKFPmVEfVqg1imlOPU5IDgn+cXVP60ZAr+WA3BZ/hiGB/h31wYFSH
l/Ot5OlM2dWKOBNWRAluewg1Md4DS3yf1CokSiksKu4LE3XM7fuI7jks0z1X5I1dDbBpDfnipax1
9Wbhhkp5KmNN2eEwRz4ca2E8cBpPn9eiDT5QlXS9bQMKL6xEwptw26UZQj8AA0NVtTxDNuD9bFYM
99LsWj5GzrdAXH3TqzbDpV6592k23vV2wKy8yizDvZd8b3Rk4h0ncZ8g60Q9UcXq0mdoUYW0uRuf
RUJv2EENOncOyWCosxUeKoddx0o8OtKs4HkK8uZmnGGOMBvtaU7LGfqBqikLGeY8rLM9M4vxNvbj
djjOSpAtnEkeF8zqkpqTKaFik9IWVqYOb0u7F2kzih28mKqNyI2bZNGV4D/HtCSnsG627FHWEu44
FPOcxgd4gOUlvQBSnfoC7TACXbysMMjXmEhyZiwvUyeq6ehO0/olOkyrOyAQct67rY6ry37GxhER
o18vvU6oD0Rx46lAQ3hIlkR5RI118EaSpKBowS6XTzK5oKvXXrUv8WwE1UGvhrjs4hExEUZfhy0y
qKgwn/v1h+hG6e7s0nAGIk/C4B6FgVyzrTUpWrN8Ph9ESB/G26iAk84sKAD7tDsSHOzwwM3tYO/b
rKV6wZ1asW+7aWA4uGYfOqmUtVshgN33MNxeA+pLPhJsn0VkTtil6MMSGUGFRJMsRSP7Pqb18olz
Q93mOouHENZ38ND5QXHeaj3+YAuLEUVaunvnmdx9a5Q3d+FEEe/E7kflj5mbWV92t6z3QdOuJ825
lHfcGvbrRKrtbjSsreG0KZ0FejVnGYcQIbuyPgne2nJKnha/dH/4Y0JSfx77+k2tHSynsViCy0F4
7K7iNIZfwQ5TvlTcKVezj9gVNqAA8t3WoVox+i0RVWfTLsdtUikv0W8gYSxJPrdwDZAQQ7Py1ZvX
troLl0IxUxi6UT0kMExOVTqj+9SkJ287x7GhI9jdiFq5rsH9Qs1dFvr9Ct+CZT9hFFHoJ9Y1E77r
XJKxqFm8yUeuwme7JPqJiDzNDdCptrvFLiaJBxrsa7HHXuSRPZedqw/dooZPheT/6hh5X4ceiNR8
r1Nk8Z1jD8ZTPFf63Ws88yFnxSB/Owyb1ZKN/vcF0W7YYeEdm0MweOtpXWPBVqHchDaRYBrATj57
y951kVp3hWKwT+M4druTYqAQ7GwN5iDMrI52+doohuA05LDQIQkwFdytPrvpsGNmwHrf0OMaxosj
sSmVyniI4bMwUqTW9JwfiR/hGhngyNllGfjC62VDmkhoDcnQLs7VXCJgn7pgpda2NUrN5hIM1RMu
e4L6gokkeApUanLqA5QilL26AspX5c3nPE9esI81u90IwLbDhnXBq0UGWOQ/Bu4ShAsx8wAC3m6+
zgbOj92Uqt5jdQDqvJOxPxDmN3nRfaZn8cznrOhuztyXThoiCccReDuSbfkcD/aINWoNcEQPjkwf
0ypp5cEHjrEyEWfIEnEKcwBAFLH+XE34xbwly8xhBbQDQW1OGdSUBuPWsbPV3K81ng00E9Mmk8Jx
r4kkiVmsJ7ELjqoqLUmevy09OsJnXWHXj1sOlwC6CaUYQ2mrkzSrLiV3jCMfuxy2XlwcrDWH3i2x
iQKLmvlo0oQxYelalTr2y0xc3bIGechzfMc71xtmzhzJgnIuHaPFmmyvY3dtuFjIjiXzuit/zicb
9hUk8LCFjNzsKpelLBpGOPa7cpohY4010lsIdaHs94UXM5RG7Mg8qgxyqvuEkXAs9fXKZIiKaB5T
DPgJSmhqn/IjiHP8CHPTWCqaROXVZ4MsZR0mwKrzfT4tgvnj6pbsxNcYGpzLkwXNVsx1fWRD0z9A
0m+Kc6AKstyJUhUsGYWlvKhUilV2Slz3OlgrIaM60cbdXLGxPfbdCHp98cYiuBoXDG0hSBn+tEIH
wUfe4eMhlbqdibFXkzBQnDUojnK9fjkvYos+6NIZpu9tWTBWRVUAjd0ECDfn8EyC5DtIuMHcq6zQ
7c5bypLtK6houEqgFnpg6lTs7KCmyjby586hESThMYR6n4G7bUturQMUtgwz3iRztp6i5P514KHR
BVFapRFxIGxByrkxE4IOCBLdjujbEsobZLlz5vWM+nrQrTRstn6entl+mvinhAdzcx3rsstPq0xU
dQXOKctOPP+zhO835QxkVe0F96JZNnXYxwsGAIKQ/OswAxI7SCvjYwZc2Q+3iTQ1pBYvaO0PZquK
3l3PhKadJM4K9hrDSns9p4InpQU/Pz/mLmPgk5q81NrzBovmUHQJLqUVzlgZDmABAFT1SGMRcRD3
Kzc13QH+9niPyL8F4hxnN3ufYW1ceTNyUi+v6W8c6O5YW0U/6IKh8CxwofpGCbPnbG9gzsnok5zq
OoSYXqlv/WRD7CvKInYPSua+BYjEjJsjPsvYH6OgZjNIPUHbycMkxl5TYdn4+mZRizldowaM1YXF
GlF+w1/QZQ+x35aKxDKZyJfJTbgfd5m1rv7dtHLUvAzERkVfdNHPh2lhiV/U1OXn+nf3FFANF1Qd
gL74gbq7zJLsp0dMsutIUOTQcsCFrtExPdlzQ7WbDsPfT50HQJTLYkAGCatWrM2+BAu7Wa1o/4va
yhvSk507CpJwOZADDkpi1ShmmdXvPa8O8rcCiPqz9KuqPVd0/siIuV8zRwuXuDrIrB6Gy070y8AT
NVuM47AkYtmvWLOwdYiKMyauJEjCQk21FdqWHzDpz3Vt7R1COER3Ce6heA24b0NkGk+dZZBv+jMe
8CBsAxdN9q4VTor/za8Zdwt3VdXRL7AOHnBkjWAbSXLZkA0xk9Enz6U8Cgzbl4acAemD4fSaUHkJ
Wf2JGMpd7pX5D10nLrCFXuERW8aOrW/XrwaWu5GJQ0T4vb+WXu3fmnNSVdDZy/FVDlZ3XOd+kkeb
b5S3R5rqqO3gHUPMqF22hIhIZqgBg91nlhlLSEz5DCLLLls+mVWqB8+kL4UBgAW6khEknWw5Q8Fs
3xV+LfERW7LZE+UqbxkODNiWMeGeMX5rdLg0uYcLuc+rFznP5LwMhILrDHFsoaDCSp+zTgaP4HAW
+j4QpcicUkzyamVO8bZYy4pml0s0pdhY8EmXW3+o5VgZlheb68xqyRyRx3nFeRZiPc4xpyu3Uokq
CF5LAxWEJgWP3YrFZotHSe5tjB2/6T/48hskTf2uXc6hblrLU5dxPoB/lsyPTOOnjIvfYfphBz+z
FS0mGlOYheGJzK/4MtUUDizTPOjrUo3ZWB6zpoPzEDYmp2cRbh53L/KMKiuxaymP8doxHq25Ownb
q5f8bnKmrh3OCKpKwk/hWDmFOhRBRWTO9EaXIa3hJr26R4Rcy53LDMnb0/hS6PdRriRLdhSgdOLT
MBwnjvy2rY2LtDMNNu5EGJhH1ONs1g9WU7n4o8Xs0R8D3g2Kp2RapA7N0pnxsusBuGCr7FNbOcbB
oclFhuBvpoxun8wYeQIEpXcqMePRytY2njrnLDit9GtxgEux6TEZP2I4dCV1ToO/Wj+mcgmmuxKz
mjw5aew6fNhe4t/VhbnMn/0EPw7wUzlyqrzQmY/Bm+GAyRGmaknesccNhpTlooCNOr6nAfazKxPv
VfrcCd+csJY15F2BB/gVOLidhupY5LsRvah9g5SxxK+DDSXjAc4YJcW7zARdSFCs8TYrYt30Q77s
/BrDMZ6JMu0fXICFOcWmtkw/7AzGs7tj8Z69+4bpz4grLXAoW3eGICNCtQUpMCVOWXPHAylG9q46
yioiHpPD3lnL9jxHXf/epdhbj5PE3AbWc/SvTQQw5mAEK3GpOStOkL6lJdk2sMI2CTisGB8NqT1j
HNJoSGdsIXpOy0+y5u0ndBnrcbByfJ8Zqap6L1qH7WHWeqkKNYdFdUwGeKxRYNWrceZgaKijDgbE
pa+GzjrH7jBj2lUy7kNtOVCvZlETRJCkysmfJYp9ssU5nFXMUMt9bxDo2+m+1cM5einuTMn1Zg/b
FpJdUVvDOJEBJlmOZVZvhypgosSIyGyfA0ulH8AP3IB5UmHcK4yjDYKAquz9wpRpBXjEF/usnpv0
drL5TSHetOGKUVGid7rVdF7oZiCukLmze1vbDdY0JACKR7pEQP4oUl1+NLKeH/s10EaUleBWd6Aw
ZiIEmqpFvtqU/ljMQPkT/NQo+IDcmSGAjWshQsFIMLait78DMKQArrUF7dWEGCwL357unpsaf/ZO
lpN9l+uBam1rWKx3jmkJkPmyuCtqooHwIDAkrMNm3mvyHJLp6vpTNOBj5Oxgb/qKBepTAuKUCVCG
IQaJoSWn8VlY7RyuavVfm1m7+FISu/uc/NEbIiAMxbfFp7h4L1c/px8LIFKYZuiSuw32erMFZPv9
wpj9zuGY0kQc9dLPgY3iHUMRrtE0dPp+oCEy37G0YVGdjN69NbIEOCrwGdo6gHTEMIVUlWcH1clx
Sy1moKJKo9FPlWuCVMIRsV4FlBOA6ZtXtpmGitmPrlPO2RFVZ/SjuIROzuErJ2eRrYV4M7JAE1g1
VfW1WQk+J5FkIG+VSQ0ry8WlEbs8xIn9cJ6ZkhZ/h28EnLZiwxgewQbGACWbhIm/Nhb9ECPCpGcB
aRqNIAWaIbItnruhAwrsag4MjCy8dP7JaQpcBkcJeSnSTBJCTayaoa299eAM3KC0jzmyDelZyb4g
QHlZSDgH4cZVLlMWR+TsljGrEkbOFUFG1JUC6n7meK2zN5iVWPuONTA978akYaM8MEZqcISwMA8+
KtxKjQOXpEWQT5IS03MD6W04BJWEbRSwODk7CpTY76OKwa1lToMw5EEcglsF+G7i1vS8+1gL81EO
cbAeqlWk3wQeD+6lnEz5rmTe9EHgzmYoAkNBMc2ZOJQzzHDM806p9j2Y2/k7zVKNs5tiq79WY2W3
oU+n0bdyJf7KbJxk1YYoQv8aadl76BwrBkaYCGsJCRRwpG8DhJBrNobym5qb0YlmJo3beL4Ptvgd
IYvT6lUeoJ+yTZ+Ddk4o1J6Ed1pjR6sDoXirD027bRnoeAsstWHKxwqn0mjfc37zz+OEjfK+hw0y
R7QUVT53FgrdzsYAu9JiVVPfIVrR5URwm+ELdGUFIaoqpw/fWavizhv6IYhscxsFM4xBDJKyGe+w
0AXGhefXgsIxjOpkCIb8GU8VFVycwoajo5wuu+x5f5etzAN/p8d4fXSQngg4pNhctxZ09eWAqRrJ
TNjsNXrD7Oad8K30jqbI5gc0B6zJC11Aj5h+k409VDbv/7lO/z/OzEoM918r8CF0+O7//p8/RX4c
fuIPod3yfkMnRyv3A5eIj/CIZP5haJUQ4yWRH9yOwpYe1Ix/Cu2I6QjGgmGrSSTU8Wx+3cYjSWHO
/4Yov6VzLCtwTNOk4eY/0Nl/CbnC6bBtl6OahXRPKvPXDgqAmFYsiCdM5oh0iM/pohV6Yru7Loef
rslfsDB+CfD+45V4Ia4G2IhfC5VJs+cyJvlT1tJOoSG7OaKLSZdZ5ZtvXmDaxe7fv+Av4IjfX9Bz
hOdtuArXN7d//8mqy0lNp06QR2laZMdumFmTc9TSr0Vu2hHZBfrvJhreGekHxuO/f+2/uqyeC6yC
qJfg8m7//tNrx5qaydTDWmRmZhn1fDOXo2P12BdNUKrl31zav3o16WE/EGTQXbpd/vxqjLmHmq81
CQeiOE9GDA8lIpbDXkEjcU5/GG3+1C3wM9Tkr64rqxx/Gnxi19kM2j//bZm1pLopm4iaU/DILCOU
tvhIdbnLvs5nTKxycVvY/M+/v6a/RJe3z5PcOXiALdfv+b/2hkyeC3JLUonpWQR4WnIeBQAOQEg0
rtKiiYci+Zs76K9e0cc5zqgD3cVzf7mudi2Rl7sqSswaNhINmE5EOmy6cMGp3/MgXckQ6/FvahOg
5HABf8r4A+sRDo8ZwZJs+VLYv9w8vmDkOhcQJwdjI9lyfs13fPLM6kdWkg+IXvFVSudocPJj220P
1pB6Z2k8mg/GbCbs1/y+7Xat6y13CxwCM6otKT6tYZ0IEokB0yYFaeu2Z4XqUWLYvBQUDuI5sMb6
TXe+t7FdbefWCLxuhhLZW/QGlgVFbrLWPbabnsjO3qWmhqE1uBI/WsZ6AQ+VT3fp1moZSXoevo3c
EehMXenG+zJRxHTtBpN6kZeQxs3MZ/hXOrjMOKBDs43Wwh9tGION6kP8E01zIRNMZvlh7hDrDjai
UEpbK0EgCuSgDuQTnkTHI2UjKopfZ2aZiEbYOFG1Jl19DGU3PzPvy7xjRvPpHWPvHsZtoEjXOl1b
RyrlgBilmk4HqJRBGyHaTul+wwszZ1Q5JNZsDKYJ23xF4E8abZEfDKLyr1PjAiv3HZb0nQYP9tJQ
Y9EcYGjS/Sa7pnhNvE2g7hxurijgDPFdK8upjxQ7wganjdEqDkG9dST01LFxN5vJcO1iFnLCEqbm
mYme+4n/ZFj2gwzyD9FYCzsXok8AKyEInHtuPsWnvHEm55G6npoj4QzE+6wKerVRZDEkvORNxixe
L5NrPQci5QDLWQBU7rWLakfWD01zQaiAL5Y+Fjz9wQLyrIjjaB6gynxjK2IaFxQRlC6jkJGJBmD1
ySnaZ+N3wx/HVsx/U2MbMU5fIKWFvq7x7bY3BRZLCIFO4+SHdKjYtZKyx1xoUT+qWQd/9zJiSZHF
nUkDb3pemRqlIMU9igJKcBZPY+YiNDlgnfMquWTC5xrPacX1qHfmbAybmP6Hd1PSLra8gGEtl0vp
dzZaX0uu+giBBA9o2zAbQHhG+E84LHlE2Wo+ID6XawsfZvJujkZj3QMpicWBdGqGPqVaAxu4y6FY
P6+m3XgQT5FMI9vtHFApZtIxjBlNGxeuP2DWr4bG/xpLhwRZTntVEC7Wqvk+BoQxIY+i4mHm0tND
5bdsxs1EMJERWcI8kurN5TmdAv1A6pr+UGoqYx36aiXvlYGnvUdL1c+cV9u7EeA2VRprn0IADSaF
3YhZ51Xpd94Lck/MqJ30WEhug7nSYuQc9jD6OtemAu24o9uDwg0yh9RzVghK6SUznoavX75Y96ln
rd8rUS7vhjXDP++K8kWwjLy3dsA5s+U9DfsmN8tbunPNt66XwUexxOqHtumCCM2yI61JSRUyUzku
sUmQ1zO+eW2K37rxXfGegJ+2d3ZcO/f1mKp2x4yc61lxPnjILIQclJBVcOrD7E6QFUwYgVOJHIig
l4TM/5oe7d1cqldKLF1c3j71XWZ9Njl1/mJhPuY3Enj4EG1v1pyL/eG8xxLD1Dd1igSrCeWfa0CP
cNjSi05uzc1jAzsAIqsyXc4F3sD/7dI+jetIY4N4LEgk9rjQS0pNJ0oyE+z+HmnSJFkHbNVOvDIW
FLQo0J9d8MEFdJhwVI0FFbNBPWxeMCt7MNyaIWzsMNclJji5z4qYs7kLUp9JWReTXUMXCPy7AS0H
E4RsY+53x6leAS30wd5kdlAdHABtgJs52w97V6yMKiqErwYa7tJWVzJYY07+RjqCFLOS5YrOWrJv
pu0nd6jdxYqfu0/P6EtQ6Q1+xUzvqw6XWY46YTsx/mWMdbeqGxmwA9lT3flcjTanPAfs0PnmxIN+
hO3AO8w4peOomRRqUmdshz27LbMryKOMubu+btYDYUFRsbzj/rj3KoMxVZVDaSHOyQNpV+leJJGT
626hRdqbIfenLh0uujQkxM6eoUvyGSi6z78nyk+SSwNEbnxy5tLuDs7mtboY8hJzIzSfMv1APpy6
y66VS7XzM/LBZ9TeKSzSYtHtbaEG5Vyw5voZX8RGcaZORiJJ9N5aBewLiFJeOBPMbPeLO8bdB1Yp
s75YHFU5V/xh6/rc001o4jWMk4UHiuNmw12Rx6N9M/nMKfelrb38rZsrNOC4I7xIIFws/mVrBNmI
KUWLNnljCjpZe1YCp1c474CPn02aFC/Ghb7KIjAW2X0jzZWOItY+kgGT/Z0W+P4rVWl6p6ksuMBu
CXN3bAzjg0hKf7JkhVNysVC+6ZNPHT+0Fo+vnl25I3iRumTgYnu81KFwXeZLgUy6i0aixJALLvho
gYDymEVvnPvjEDdNB6u6d9+HjJ8Jbb/1uUNsKOebfebaYPzSh5lXx1Q46E6+90vdsAJlffumU57m
exIfraDtxkoq+rElsQ091/GjRxx8omMmIdhx0Hk8P0MKnLe2VKO4EAzAtk9cr7DlsS/1N8taruds
ADJ6UmMvlnMEEXG8pHC2X690XlvWvZhT+Ug2lUkELCA6IvqU+VBIFmqymUXmjJS0m+nmfnKJt56t
DqiDKIHbNlGyZPnV+eST8L4i0oM0TGpgqJ7gtqzeM8v3SNm00ZDcsVRMlkzPgf+R0ADwvJVm/XAH
z7gGTY4Skg6edY0JEcWY5qbl5JqZavDmia062/UacRiSBvTK7M14gFdseR0RdnKu4M1s+gOEMaQQ
lU3LVSeHdZ7QFV8gTf5n2S4rSsgU9l5rU41DO+ErwbqF3Dxkhd00sf9BU0mNV1t59hVqIXO31k0d
DLGYLEH4x976wQChv2wKLMRXLZR7HRYEgYyD5w7QyYwqkd0T1UWDccCJI7w3KjWC+oipLi5PKNAe
qtCI4wGJHVn7vJdkYc9nyPaw+cklxocUInACL3GTstEQWyhvfJOah8xN5XiJpjWl0FCwzGQ7g7YP
M0rxm+JYTNlM0BRCQ3KI4sfBiAEPDoYIudV5dlit4h1e0xxKP6nokgGEX/eYKss4Za/WJ+ckMn0R
DgQ/3nxrXfww8W2Kh2kAvlqXSXZ0ovIwYq9TUcSD23ghlTIULMQ0meNx2M2jwJyghnj0PvD/WC1y
MAE4sAW+SOKvXDRTd7TplMgiuHZZ/lQFTEoxRnH55HuQeXm5L7nFHj3Xb94MCK/8OfaCe9Y2/Wbz
pdjmD0qIAX5jyPTpGEpT+2uay+x6IMz00rc1yRZqDIS+yzDcgBlClAsAvWWcngY9bF/XxLkQa0qj
LFpOfE01nHiZmHz96Ai9jjuRjMtrplprPgManr36q9kDamazI3aJKdQ1QSD55a0NGqZhKfaXTde9
tDa4m5BSRewpZDWxQrErmG/SbmIHyAKcGDuq1pMiKtQ8vPS9g4ZgW1O77FkPmClNXYNbns2xg2Td
9PaPNcvXJwpusO0RSsw+ZAvqbW/Vrc1HaLr6Km3bLZpdtPLHmAbtfeC0NBjwyW9AuyZv9kMZr7dZ
xYCSJ35nnlYTbyiulkQP6NKW8ZZqtz2bQFBDs9XwPkODwz2a2lKUP8Z+DG4djU7thKJaptY48jBP
z0RfyJ7BKYcU9lx4WOh77KrvKwa2do+zDS+/x/ECMZnpZBKSI65uYxNlD5tZL56bodJPdHvXTxsb
+potGbgTdqLJVdzl3cvijxTroB9A7KcG6AFlfAXxoEcAvYHtMHYPHPz4ocvM/w1wxar2aAPm6zgT
19wJK5MXoLjJn/Z27D1Z+dh/6/W6PgxUvmSENc0hwygwT5raksW+oBTATRlYW0NBVUwqHrBVM7VW
mPfqizydIUV5bYx/DuzSSAmZDWbmGNfL8q1UTJNDB6ntsrKxMYWjYDSMrYmirNBh7/Qw6JFzANg4
dW0GdJkdrMbjGFeLcrjEElzjEI/zeYl+P7r/b8z9v1wO7/9mMthUTfej/zmBs/3AH4NBx/mNhA3M
QJ/lAXDPljX/YzDoiN9sGz8G7ksbZyJOon8OBoFj/sZIywIUZAc8yUTAdOAfk0GD5A5rQYAcxbiM
hC1jp/9gNPgL9pQ8M8NKl62v73Du49S/zSl+GmJ1bY+povCwOSdj55H7dRe+w3K9o0vGvCMu6B5A
obsYBKx2ejfp+kG5UdU92T4SfznY07Omrl/KEmYZW4QOU3XgjHCsaQJqgE95HEr0VNGf1XdVGsKU
8a9qbLI8Ucla4GDqk/FBw6h7LC1Njmziu/equrq6bOqOfizyEtTBVd1K2ZIzXyFyBpu2EasrEgPr
80KU8X5E5PARBBqCwul3jK/Nk6FF03FuURgpTR569K3kcxI2VKAXUoMbc5v6fQ46zwh/+uz/YgJq
/5po4nIy1IFP4+ENC8Sv7a1pUFlLSQcNp9vSoqF+7M5BZZR5yNlZfmuW3vogS1ruPSJ/iJeDnk36
fTB5rwRhYtBdYwOyxcEpRa+sU6KPOvl3EPDUTAxZxfOv9a3PFQ2J+QoXR+5kbv0da/nPY9ztpnAd
4uoMwwChs07+MpyiZRj7z1KzF6lxsOjAjY+1vcx7z8jkvkUS+mPp+JfTRuvPQ7j//wW3N/TTXShi
M019zWCFAz+KHoZmBhFW3yDGO98Wh5oxH2XRmeU5qvqBU8NluZbXZWlT6rU8EUvYb3yAudCnf/9p
bvGz/57S/fG+PNOVku8gcOdteP/z+7K7ftbc+C57DKRGzmHNOZGo+G+mgX/5KpjcXbpXAOT8ir1U
Rs/jlEqrXYZv77LrrG5PC+T0N3em+IuLzGh1UwAYsMKi/OWrTqvYmuGB9/DrS+w1GTDaCeBynFxg
Z4wfachBlsU/tTyZXmc+knI2aoIWZv6jE2v7lZrM+DJeQWA+xYLKJGRFoK+q4tOyS3Yozhpb1HXO
+NDGlFP1JrFPJzMoidiJqzFIxltLzBWmQCaF91PZ1/Rupd754nJUC2l420PdwxbDplb3uxXlma2/
VZ7N5mSXyPnzeiZqAR3sf59bw7I1F7t8b//1c+unTGn4WQ9d8+OrI1Na//jTk4xf8ceTzIayskkB
EiYKIWpfcBf/g9ni/ObAy0Yq4Avzeyr0n08yHmSbegVLhcm6D3SOe/IfDzKbxx/SFwlUmoORGv4z
aAvImO27+N/fVZ8N0LbakpRE03el620L809rCMNLhm/d5lmqqgTdVru9ME6D4pRhGJ5zcjrz1euF
OpoqGF8dttYEqL3hRjGLfMLkPt90iWKXykyy3vJCwSPWojfR0mYWrWoipDYxZvY9fIeMy7I6JALu
fvoiX85dZijR779xbrM5MsbybSlsK1p6qkrxb8jmKQW/kZ0tTq3OzFHNj4mrhsvWFcWdozv30rMW
ZimyUfx0bmDeoUj0plGrB0AuXR7nKSeIP/YfzmLxG3vKsM6gafonbNHiSnsQTDKLn8WOVO8hZNdX
ZU1BVVwON2lWFTeZO37keJmu/bLi3F0K+wx/gHkSZQ/INzaeMooobtgh+yHFpTw+Zxw+nBzqI9/k
6axaaDwdB9V/scV9m+hMOtt+0tD8RrMQ7oMx6o+WpfiC2VHJ4JG3rDUvPs+G+0UJq3/KssKHW52/
+fSYRUzFixscLasIf/8zgJ17zEe4Tr+/S4nt8gb53b8mpP6hydr4xdqDvhG4M/qxj5rZ9U61GVhR
Ygzul5PzyA9Gp1vD1NbDzWhV5snFpXrjBjH+WSud6VfmN8y++8WnOreURfJHmAZWWAZ0wMpBvRTf
hcllzquU9OUwaZg9/NnoE/5psHm/S9zFNDwuxY1GkiAAwx13vXo2f4nB23d9ZV6MnIGKcPHKAhY6
ecUTzt55D9veA7DY0ikq4tT+qEZ+py4E01PPJbGI8ZQPr11wInaNXxy3i5unoGDWuSJ/qJYYR61f
vrV1ySsK/YFFiyGtQVF169LWwWXF/OpDz+JPrklpRaKtyDyaWGdxmES+SrwvKZfuyyUDfUb+xj+V
bJ1Oueg/BG7ua8ctlusFKs4rBiWuopyuwdPr23rBFjP1yFL8p49mbN5aZdxMiDeNfeZTj0b+Wbfl
PbY/fw/pnfqFrC0urCHOjig02yBntOQjc84uKuLOvHGHRe4Vxy4OqSZ4Li9ogM4ISsgs3zMig6/t
NfCwcW8CLb9g6yqu6C2tIt8eu5eMYqMQzA5OYVGkoUudSpQSoSrA7vjJx4ox6lT79RxHrt1QI0gU
6EOYDda6YWkw6jDFbiis6dxINGt/BTZVhbKRw2eu3RL/e0BfA9OnNXQ60g6+lP2N5oaXjU+OOoAM
ucPP4h59p/C+taYWT4pk6F3u+M2+o5mgpfV6AYQ08UVYV6+7kNj2mZgt+m5J/Pyau378f+ydyZLb
SJZFf6Wt9kiDO+YtCXAOMuZQaAOLQYF5nvH1fSBVWyqUVUqrXtcyU8oECQLuz9+791xCihThEa1V
ETLI3NbF8RucG3x/B2se1I3IaAWaTbGc+IVJJKgcJC26yr91UN7zaLXOdUfF7lZ4mdemWskrDDTz
OSgRmcM901w96bEaRaq6nlg2SP2rgbUHrdPvQhUrJCbgwN5Cg409a4jNM5QejXBvf7hTC1oxld2p
a7RfARq7JeiPdpV5NRCY9Zpx2c00psaevOu3zjKbW8FSyXm2H41DmhmGh7/ubEaaglQfJiF8vXuR
89t6A1ZjT1N9zdMgAfEJ8yXrnVcCCBg0nkjqEPxDH4FpNhx6RX8sUKZch50Q59gsoodE9euDzBX9
tWHMjtUQ4jP9K5VBCembySFrpMlxHBnoXpTioUEX9eSklvHUlSaCP3TcM1nF91aUF9SwUBcdjfpk
Ftm0i+aBFN0hD9uDnjf+oyGVcB0l7bTzmXJed2bY7WAkMxf1MwMJo5a0a8aByRH1onJlos27xbvu
rBEB9UT+qB1JheaANLqhpbcpOUWhubWj9B03wzfcbcUqVMadFgoGqgQ835G66+w6RIrqmqGi1bL9
xFhkR/paMqzNJ0D8ci8A9INpGZMdGW6Wx7inPnP/O1hdTeqs0yy+kNuXb+zKrh6CYcm7GYVxCBn3
XQfBqOC+bG23NvTxedSsiPg34kl72ixekyxuzxE3P8Po1AtlRSO6ZshK8ETNmcoKXmYG0iujpqdJ
bdi66qx8SWZ/1lZjXYAG1UfcGzPiRPg1aeDKWso9LlymHxGO2zrPwTQMonc8nOaOZyypqnrJ6+3D
Kur17qqOsfsX7TJQUYwjtEvm7w2Rpao5OTt0eiNGNSCvxzQjA7rupvoqqXCh0PtZ3DFlr4ljyEHu
CCSJ/reoJQ+UMKrbkEi1HUXJsCaWdSIAy4fhpvbmU92rmacM9vAGsNKmBijviS+N9nVRZg9N6cyP
8C/s4zQG6vJKaGfcF6hySzg2h5YmmLEyA7NFAjco0Eijhg7xrBh7fDT5CTrtvNNQTnoSkrNrolt3
O8UnSZLEhjMmqYAgUpw5DLNNT8GSue7VghcCgcC+7q1DM1fawex95yLxInljRe8OYV24Z7+L9xJe
+I0SBLdp103nwBicIw6K5L0bAGoSxwERoMjvfSbcyPAJkCw1mX0LxJRfmZmDQQWoxsqP9WJTd7hV
s7S5A+IfOZiMfWuTLa4ngAeZs7LJWsfDiWBg5/iZPBIXqdyoGcmtK55U62ByQY7bfXVxykR9j22T
+NDFUUV39VmZGv2oMpCmUaB3+cYxouwmpYF8mgIWNbOoliE3fv4aBvythvSJrqVABy/LyL+0RXUD
lE5sMVxfqaZe3UQWfe/KV3jawRPsDP7/G0PJrjtlzN2oz/s79ArLSEoZtn6YXWAaPyZYm64VIlbd
GsI80RxBvw4RyzFg5ZSiZVe8q9M6YCKJTU8/DBbnj6wsswvK+etGYwOIMnkfxrlrZvMrFezk+kSP
bQrH+Or4gse0JWyiRJrOS4v4WKAPX5dWeqdFltjUtQP/wxjVQzbRFqVMg13mtM0jWiXryEqTe2LQ
xAZdIvneZdK/zv1YfE3guyJRtKP6AhZv3CuZr1+aXGEWqo/ObVQ6zhaCB8ZHJ5w/4DIc6kHt74TR
+JcKmffZyO3e0ysZbEihm9ysYp8zB1vbxhVWBgO28E4WSu31Sqp54aBNm3gytU05dPqbBiTIIzNx
YliG13pFjuGDyeZ2leGsxFU4CVTYsmPwnBeKHHhrJFy9zKzcacrVB3vMzLdJjClU20SuDavBRYKp
xZ0wxW67qa02kW2NG60Y243d2/CcO/x2fTLiCzLg0nW80gfNaK/CedDWfZeaXsPB/BDHebYtiuyK
jkiyqpjub52esDSgMToUtcZ80BjyEBgweDD7K6+1dGVvZm25NYyR02w4ZZ6dkgoYp1qNxBPMoqkM
Nzip6PU6SELZHBbzmJW4SsUSFxQG6TC5Mm1mCNfrflow8kAwjhH+gSMGXEye+tDtbDx4WxLRSX/R
K/V9ChNzy0CXsWyD4Ybv5DOXImPeYCJ0PVIU5ElVvQVmhkE1qr82DgJ1HYLGzUy9ssUio5+KSaca
7u1zaYQXOE35WiDMXuEaVe8mVVzwd8HGknDOim6yt0tCC5Y0S/Ze7ygNstlZf07Z3d58gmP3ednz
dBXqLPZ5PthigzMCgh2KC+2KcRQeU2EA/nW1vhuODm6UvaWn2jVvbLmn72Rc2WWNeAenUvRFtRqa
4mqI+6z3AStMkzHeI1yqXiJQLG4pi3DnzCwpXSMECpA+vsrSYT7adjYzsy4jkzEoOthV14vq1tDr
/CZj2PssNNwda9Uw/e2gLYZadhXMtbrMp+tFU33b8YoSlFFo/quBBX9HTdg8GkTsBpRIOHWVqNEf
4Lobl8gxW9BdRrUFhxSnqKlTmot49+3rwSnVnaWoUMnqvK1uevIgrZVm+oR1g7Lt9vPiGNbMzHpn
o5j3RtT30m3NILxGOjhv24InLxR2t02rwXoE6jZ4qGKGYqVijr4KnDTb574TX0dajpNNkuAHI8LW
4qswMa4EAauQcJv5EGZVGHLcwZJsxRJFIkelWwVkDAakaAPoxIYinL0kcRm4WdP0hAAi6bbClsaW
6QC76CN/NQXGl7GJpjXCnodsAajkVv9OzlnkBZlKzVhMLNLs06fOT3RvVDidZHPZeJVlv2ApmxcD
ebcLoLgBMVLTE8Dql6TLgJMDk96MPdV4sMTV+Ty0732LuxFvyK01l1sbVuOKz/o4TVa9lkNyCDpz
8PqOGZcdVgoq8YUo2htXY9xEV4gGh9cED9yZhE39QziluAHWFJ0cCZOkyxH+zBPWxFFTsx3lzw3g
tK+TwGapRX2ApVirXazPgzcNvnmwhBEc8qpVvASVnBt11Wlc/L8qh1KXUIhiS0TWfEblkOxAQ4hH
kCQ1kooJ8aCCs88gpa5PpnfWTtxTeWjvMkvfFHWYYNDLNqniPPp1dp+M013WGtmmNZtkTZjlPdg4
gFMNipd+eBgzaxnIxPozOeSYhrPYutYmP39QRviW0tIe565/hjiVX3cGPtnJFP6a5tp8VZYxu3n3
HpVGQZi8eB0zPF4j0jO3I410pdZmR3BTnG4WfuuDqhTZKea77Qvq3U01x3e0GPZWyBRbT4bkS0qW
WE9H7EIHQXPHqH6dIvU1X2qpSNHu65Fd0vEZ+VHZHuIsqdajkXxVEjKVW2Gg0Fc+cIRiviwuhTo+
F0PRwyMcrjMDeVZuNdMJ5LdyMFvb38ym5qYa9t4ZACPjTCxWHdhW/CAsMMp8GgiZRDWWQCxXoXk4
TSKvtLjsvWrWC5LGqSZbtTTonNo0LPQy3dpBfKYsFStCqJjO0Vz11FCdPJyB0CXkghFpuxPG8eJt
LKyJyX2Hlzc2xIzL08ZK4IzjvRJY9tGGmP2VUUnj9rYReEDND5UqOe072pvKznUYCHaVhorwq7iC
T2FcUOr125haGJdP9zG1VrcfAG5gL8FFhWdJbnwfh8/YMYYzna+o7+7mWsef7cirKHKOuPU+wDO8
aYFJbnRyoK2LzZiaImoNh6GFf4wK9k06OWdYMNuUNpACHSmuINfqapZ5IJiKDVHGj3mqHBWH5n5U
Dld6OSm3JTEuayGLDxMVYlfLd0OZ94FjEzcmOMm1RnLuOlJtIKBAN2jC3muFeKpU5ymivgVqUu36
3ABhxDZn03BdFXZzSH0YhilYtQhm9l3PJpnwQKwoLZ8Te8RsyQB8GyCEG1QoKApW1p5jIXI2VFA4
A5m+FFtfty4F3r0VljKmAjEusrRNMU1JTDIVpHWO9PMHDzgQkXhCxFaoWz8bH2EVZzcaA6Gt4uQH
mxE2DYD0QRXBNiMjAgaJjoO1elRa51R26XiQaveN/hz0qnICjKI3Cpot7R794VOmKfMNLJXnoqlZ
robmi1Cqm8IQ3+ArPVWO8zpMwUes2yfyd1aBRiCj5nwEqdjbJXW3TAnpDDDQrTHp385d+xIW1XBk
RMvTVmrdBtLOPgCY86XEwrNiMJJcWrqQ1IqqfyJRN/YMBeR8SsImhSYKBkIv5UqpK2fHjlcSppeh
eyRrhVgQZk7071ND2fZldhgbbVsX+iHLA051irmrCNXJYdWs+ThQ46v5GPvVMzfzrs3DHfPGc26H
oxem/abTUrbVbh8FNZYv2urQtup0txiDNyC1zEveKeuUc9oK288dau6APlO/QbMCSk1VMUVGDkqK
8jahNg8YtNPz5NiUWtfM6LcgnA92b+7rqFiZnCpI+FtQMSYasTB6XJRYyhSi6+qCFzMGPmKpGlXf
sKXZ5D9Y7ZAycF4GhAzd+94qd9TxN8qsXPE+gNyrb024yJLkBQ8M7ln343071vhn7fQpDprbHupP
5MOvVimknapzi3h+KGfIZoSzK26Q0M2Af3OTsW+tomR6lGN4IILtwoAR8LOmbtMkBM2ZOHtiPfy1
HXU70yyDew3w7BrH6TNmhyPnYZgReQaNrxBY2FnK0DujRikbi6eXSNByW5Qq4505tV7qWnIGB8G5
bmHONWslkeVtUwILEHQJm1QRBwCk6rrFQbjVcRzEHrzXQV4yUdccyAvsUn3UYcwh9JigqShnRUbp
NboznH3Na7HnpJBJ9PRpBtG5t+1qjm7RmOV3FqmGb4j7xDOdMX2HaFteO1LJugubidEdbDzXDMUC
KA/EAAaz51j8KX1H3a/W+Mb8hCeG5VtI2fUbKTqBLqGMm+e4DkErjjH/jDBEZYbWDts6NzM4DG25
QfnB4bvFl9hlkT0crUbT8v1k2H66j424sFYG1vtxm4cCS2M7ORH4Gs2GKoxlWEu9DPBefR5kFcgz
A8XmmGQ8MB7g5qhd0b7QwkupEuESl2QfrEL0B1DS24xJMWQBf9PgpGyhJ2buTIaF79YTrgSKviKc
dslYWze0BGf1asKCTM+1RlS7xleXjm469fdlmgZ07hxZn/vQxoWXQGIet+WSIACsKF38iDZvzIve
UbEcndSuVTKr2rnD561W5rZFTn9GeWRM26kf8m2oqwxssVjcCduhEzoYlm8QLd1N1d4ekNXUKseE
TOML3Gn6EDhHhmG6C02oDL9xhDO7ba5qi2E8NOE5rOjpQgI04D3XD6VdB+axVJJXX/KHX/N5IeaF
zUAYDQpSkg1W6UAbfZHWN+pprMz+WVpjFZ6mwqjfeXprx6N9YVWhZ/lpSM0+ws6+0R2UXjRmUn3A
CKjTiU3qwYemYNJpn+BTXYMWQG1ah7gbJaF/uzGagVahpJqn3RhOMQ8n7OI3INj00ebREM2ug4eJ
tsrXtP5+LGmEq2ozOdsg4pfayda0atK3S61978ysKpWbjIPtEf00jOMgUu1HRn2mW9B1R9akzTA7
0rl/z+M8QAlAg8GFSG1yftc4msJZnxH82DQVtddq5laxcTlOt8W80BgYfCN9x2EFO7XGwNCdYUJ7
KLvmNU/fq/wBba8WgLvP2XTt5CkIBpRXIn9mTlAbt5FaBuNVneYWqXA+tMms77CMTiC8gTG08K+4
mVzUF/hlzySlx9/mvAWuTsh3mV6A/CjuYBeWOMZTNOvezFYY3srUkpfSV7WGkbUqhMukpWAQDUio
2VTFnLLhKwgS583MUPTRpwz072r8E51LoNhtHJElTJhqpZqFmw0KTRs51e9SiJKWcsNAgBpkoeF3
cUhykmya+ouKP7xaju7p48yy7cYOoISnLJgH6yk39TjbJAxWBncq+uQIIw656ZSVPAUSflC8Kq3Y
+TIYiayv6DM9dHJ5Pgak/S8ExefzWe/xvG/HwmatiQqESYjpVEGSOHGuLFm5Wu0xfQWTO6QwJAx+
lgdwHuz5ArewZ5Vd/EU1GuOlN/r2rAy9ou2yKJAl/WRAe6jDg9RaRT1M0yiq8hubzI41zbIlV2AK
UKzuLJ6oY8Cc0RVssAHvAX1bdzmUbPCo7ppKOc6q6a+GFEbCJuxY2Omh4ioNEXNvkV3Y15zOIfAY
U5MBWR1aGuao5Xm9dBTFT0Pjj8lW/56T4DRhDImJ/k3abandcjq6RVudMH3WnLYgU1TROsEYU9N6
FDp5d9/jF2zGLgPRPCEU7zrvehwNXdWi3IOedaLYs9u1EZrmN5/5Nv2HoWAnSjm8YhMAKPmaGhAp
1oWU1XuIHEe7yKQAYGrKsPww5kBclEpdVCBc7NaZTDZ57XtORLlERmDfg0waf0+SoP1LqoTvl9Gl
1HW8qN2gOP0BbTANPVijxCSoS84uqHg6DUtGhd5Lyw11HvcVEB+oI1mgKSnmlDBW1FVTO+q6t2aL
+STEsGGfQaYm/CJP5o7/V6kQU9GM9Go+RpKT1nnNQmGB/HB5/9aOj91Z8UW21+YJu7CimhdKumar
FG1+EvDaNjhJgjXVzXYOy/aedV/jprXxt8aoEB+Ojd+xnU0ewUomuIA0hWiYXs0UPjWUXn8VmdNe
hzThKvgm15AF+nVRjfkNdxMiVjN9UQoShyx/urEKMt5BVNL2K2W7VjrtjYZqgNupfWKrzU86Hf1w
CvVNbCpfu2JeWPPipqUCe687FgsE46vW0bOtGBomL3HhYu8cjiNVnNsPpn8qTe0uq+tsjRV7rwfY
mhIDY6OR5xRWBXgra0L4RNkWFviOLSwF6uiGVbueOAvUECW7AINVkFSbuewchIc5ZgihOusZtuCG
30+7n40hWKOFuZ+DJYitoiVQBBhGFJYxGmyeNfatpwa5/YRmBUBOJWCFxKMq1nEHvKmYpNfUCbyd
ImNFzCPK2LqY83MU1dETngbuhyyb9FRWeXVv9AYQzCl4yCo92lhT+ehwxBx8xFqDAu7xu5OojJFp
nMFt2WCIpYGrXiWmLF4a7iWZPBDJiJE2PL0Q43WJH+YwF/RSWzoB27Y1vBBmJlTJ9Gh1w42RZW4Z
G9f6XO448u7R5RdepSNibVTlmuoeeXZBknaW1Te+j6PATiw1gzU6FjjuiTpIa/gAKe3oxh42LYLa
FR3fk2pDllNCcelUDqRObsIe0XGX5KBF6Nolr3PcELsFCukOLkG1KkvCsgZ/klv6leqao+wRvkiy
zeEf4FpV535ltiSDISaFcxjOOrAKNMBuMIWS3zCIryuHM1tYt9tALWGwp+YxqATliVxSMVIPUIq+
L1AaY/hwh7YKdpxjKMlBYaYHgjM5ohBA8Eizd3iRUcEpoIXUQPjek1KGpEZqyVdi4MNb7BHPI3K4
ddsYiucMaGRA0TZbsw48zek3ZTXL/YQkYiULdifVv63FMHoqirMdLpl5i1mTKFLLf4dDT0mdAyOr
MjqboOQfk8WLRsCCfUZWwSkCwfopzRNl6ZiWLtkR+1TRxo2u0naRBrWPI+T8zsoUebMZjbdOY34g
kF4xuXHuZWNeT7m1V8hoWbV2dVM32oCZpKdbm4XtuJF5+NAJZmiGPjwYhoDA2wK4QeCNUV217Ise
0S1v9enFHufkhOY+Xmux/k2TGfWpVuQXWxAFYtthseEnNT2/YSrWj6jhYJ68WBlEEXrJNOxkx3jR
mFrup4Phytbv6Hm9p0pNQUGkGiekmHyTab4i7R1Mz4g6oJysB0W3RnZ8hBBMESndVc1+Jtna2uoa
fZjJ2NE0VtbFqH8F+xluo1q565MPmMHEBzhvdsewzZQzrh+W6VUW5PV93NEWwyu0c4TiiTrYdGrL
uV05TJl5LR1+9kbaKTHkmjxPoX+Tyf41ju8KM74kyPK9ytFxLOVHQvLOutb27hQr1zIolV3WwkHo
tOzVIrGQ7AYm5fH41EZ5fzYqI9sqFpzMYLReZd+68EV3mtrhJywe+kLbATTYZKT3vPlq+wWCf/uQ
qqZLg4tqNXHeDLMfvYxVqG7N57pSEy/Kgw2qMsCU/rihwD5MxLyuWY7DHbK2S1Ca6SUjC4C5BhL5
Vg4Kc5HxEoQMCQmFqFadM3iNJWi+LOQMXAD6So31bKXq42ms1XFV9c7GHBj4NZYkXq+VxpUROddZ
Nw4XaUYX00gfbBIqQgJbXaWEx7C4STu93/lj/0o0HEfXLHS8QonPEPQ4a1v1Q9GGByx8LqrVF40y
MKkUeClN/tYYYtuD9gAxjNumQK96ARG4TmX8GFjVVgtKBBHtjaMWx0bkFysadiQ8uVGc7rSoPcfw
MY+N2gAFZVpGDdQDy41F6hLHc9AzNAeAVwC7jWgXaoR1FNgPod1ucZb4N3UKoLYgDG9u9EPbJd9g
9J2Tojo6PdnG8BFjN1Ywuao570Aa0sqwVUZ88fgqRlKfCk7mHk4046uWMATtwzBak/TEhCy203XM
kW1dZdJcWo9yU4NEXDHhGG4JCdT2/SA45osW5QZIaOafvWXkcHv0k9m14tyQ78PkWc4+rjwf5O1a
YErBlIunC4eu9cOu23337kpC6rG66Yz11MnROQjnexH6F46WymVIk8Y1mHU5CR8sHWjRlWw2c2/c
pkbyaFP4Q4IBG0nKI9ZSaGEI+Vdw0G70ucL0pa+ZDvMZ8dQoa4Ffd00Y0Xa0w25PK7a/6LWGPcCy
lOsOU5TW5ANNyqRcW51RnfLMtk8wFGEGJ8MNcRzbma4+pwr8KGrS6dvO7+1DB8NkOzTjsdXqcySM
Rza5o5oDR5Y1VVOUqjp6HAEnuGh5CAY9u2m1Qbuu+gw0OX4SaLf+KQ6EV0FH45hCl5WAjsQvt2EF
pHosX2W7tE3iVqzVgviQ2QbwY9T71hpOSluf0GJcYQ3bF236yJ7E6H10IVE+lOmAWKkbCnoWVNyr
yfftd8AvqPjh6sjOY+pnfBt0LboCahyfaLQ6VwGd3UMYVVq86qkOSWIx9HdTo6KDfPOROGycDNEI
rMwjangLEjy2WiTIxMGy9PmOy/Zjnwe6f6fMLrIf8tP/2gP+YSBq/Pcyy/XLa/E/j9/q92+fdJX8
Nz90lYqUf6AVtwjpsDRh2o6O5PKHsFKRZHGYqoMR1pRLKB7/0f+lBVvkd5BZgalAF4iglvyOfwor
hf4HjVQpECwbHObR9v9HBoHPenZcN4ZtYVDgAyxdEGwCn2WVQQZd38CfBXUXlUOiQy/F0+OYz0ZJ
S7NPZu1rOU0BC2etSa9c6tzISTRtg8woeylEfIBagJBJUQqiJuLlVATOJr2YZau/6HYhj52tgoO1
yddBMjBL1CsMAO0vPvvlhVgszhjJVGRPCDi6k4K2C5YPYJxeCm1XC0d56qqCtSQupm3Y6cYrMwXl
Rc8mjQ6fGDwdeQ6xpIz607Sf9iBEBheQfPTw04/6r3T/y334U37KfcJ6pdtS0x1wJAK6w+f7BKyA
nD2SU2nVSYSEZCo0+DSHrdHV/loPUtjqwMFQvxh5RRfM7N4IAeegmeoW6g1UHeOdEsV4h0Gq9Y+q
mWTY93sIzLESXoHiKFOALSpIprauaV6KroMpRn17+n98D6TuOqwYCS7G/FWK3zcB57rig05LeJv5
/rdQS6ZtWsYs4iS142Eq3uty1FmOA20b9KF562QIbNqJXv1kLRjhNhCvALX6g2+0OluyeurjQe7t
IKyPSd7r11oexlTIRXT4/Yf/7Fv4/hsAnaEvh/1CJYP7FxpMrankQTnBR55B9c5VotrpMXDuant5
Wmxj7u8vJxbF/Off3BEmVB1+U35VSwDw+VlyPA8pcxdpfaNJDzDBeAjTWXhGGbe7tsjToz8MsDEK
pMJkwfHsj9nm9x9A++tD5yCLVDFt6Zapwxf6/AGyuBlpQRffwFSSIYKSNEO+1cTVe+Hn8mNO/Qr2
ZNPvkQUYkVf16kQYBb0GspGN6WUQFSOkDHnbKR3lxcgtjM4dyL+vPe0Lb+ZQFbqcSVFOzpmC/MEG
8+gBBFcejaIkZja1UjeSfcEMA6fusxPPFsOjnvkWlWfxQsVf3Su+zRCpg2p3/P2XXwLZP999Z3Fm
GKBikKQbqL4/f3kd0WgQhu2b1td9tSqkOR0m1K5f6rGCQD2rUbEptEjFuEAeGNqfkcYKdofmnKII
AYkQ0h4Z0esuiebFhL6Z8ekKYHf3RFZMew5NwOCb0bBvTLsxHkdYEWf+Vc3EgGYWi1GByCKsrwQJ
5PcYM2/gE1j733/HvzzQHKZ4ji1eRSlMfXGP/fyA8YoUxLcYr2XFuByHxOyliRJSzYl8VQKoXv3+
chpbzS+3VNDBk4JlTCwP9S8a+ipWLalBneyYsH4x/MDwSPlO3DxtsxjZpyNftMSxdkSCHwm0Kad1
4je3kpEGx9aeVQmXb49SRMassQzd3upWb75gnV5wGtDmD4SVVNoaIE7bAX7nuA7kt7mJAEvcS0vK
JcwwGO7FWLpZGs7VSi0sjfSanLq8VrR+yfqtD2hnug/ef0HkZo9zNK7xtPz+Rvz10QLlpUPtwYKH
ysxm4/35vmd6pI9jNr8N5KK4ScDMYOJuQfGtwyPsjVXD/vI3l/wXt55AZlzhbCSmymDx8yUJArFa
oxzfYG3YeyeBjEyDOXAN6IZ/t2z9ZUvnfVkMG6xc+AsJ1f18KTZrukJ18wbU9ItZF+Qvlm2TPovc
J63BwepsBgNAT1wWxLzYVvo1ghJ/Nemczf7mo8Ax+/WB+/6wqYZU+UAIBT9/FNiwhERL5xUYkvpM
wyojG4tQoWsZ1yiLxx51HGQXzuWxPyBvUfQARkzeDF9kbNKWZFxyGXHMpa5Qu5kndMy/Mbcy7BU0
/54pbu+Tg1WVdbOy6jo/Sj/SSubCIVk9EoUDl8ys+m9+yaVg++Ut0pixLd4WB9sYz+3nL0UulV0B
JX5JCTtCqQQ4+F1tGFfUvOYXJGUtQS92viTL4iH0St6cb2NtO6uGvBqamAFogKoWibNCFxrfB91s
nUJhMixFxBy/EtAH38xkssAseSY7KJzlHTrg5pwEk/5lHrX+sSp8eVGUridqSOwSv4pukhBX/sqa
7H6xfpELhHYGKwaRZwV5p3iSn5O0q/F5Tszny9ZAe4/EBeJYdxKpBXhZoDcBGmWgyEaajhJVmFpL
Hg+iuvxv7uAvJko2ckcjNZYoWm6AbvFsfL6DWk8sTRPIl1RlOLlitIPrC8vjqgMKQdcgzMCANflU
W65wxuwI7mZEHEPvBZZUit6lDuIlBINmdUrsilXTGkQ+0vtXpAnlH7CxGZfVWZKtnTHgkKm0TXHz
fQX573HnH0uI4L8/7jxHbA7Rz0ed5e//OOpgedYFwglV1/GJESHFz/rjpKOLPyxLkNwN9PCHT/rP
k478wyJpEA+0buL6Arf150lH/cNhmxIkiRNXuKxp/9FJ59Nba2kcviimFhcmllcMa7/YI51CCTos
UhIl3BDskG63bmxlzvanu3H9ozj8Gaz3ecH751VsjU1FsKHbv669mGeh/KLaXNmJPp0CJgEYn2v5
Ny8QVcIv30bn+7AGLdu4ZOq0OMh/3sGAnEUa+BoG4l2ryxU+tEm4eBDsa5tUuobRqqW74I+BW426
BLZRQtNyQRy010RJN2DE+i6/z6chMj2YD6K4YogitUOVEE/NuKseaaUzbSR2g7i1hRQM7nWZiI00
LgzZ7QHK+xGRJSMJcNashzTGWrEEe5FQjUEJQ12Jsq7zmbjgk6oY+5WaDzyF1NHVMtG6YV0y8p3a
8Rq7ODdM4SHZ1N7wfzf2Th/bJV6AdB1aYznpLAokuovPVBggFfvUcbA049aAGhRd1GJEtIggHyyy
GScPfY/1yIPHVJwB7rUpPJcKoboSZ+ByqtZHozV0S/ef2A4mqLWz7IMJ3RTbjQFZWMxFbLUEpBsK
vVpFI6vYbiS75jEf2t5eG1BK0AZDMSy9KHX8eNtlZp1iy6Mxe1SQAiytTcsByJBPwb6Ww9yeBgMV
xYteGFidTHJzcpL39PJYx7Ne7fCFTNd+pHKEFPWgoRJwJgwIlkT0AUU6r14wxDsvDVDsh9yuy48+
Q87Kn2ClD/DOfo3UznhDuKZ96Lpj5M+K5c/VukxHyEUiV6W9c0Ia40jVF8y/mMUwwKQbynhXSqVm
EkncBwFdMu3xR1XkZh/VmB1rlVGpJS6suk5+bWsChNyC3F/cVrLVA0+n/UuwpFOViDips2KyHTtS
EAyVo9CedHeI7BS/qoWfOCbuGe2GGL7YcIMAdRlJXu6qkiY4Y9H+xyH3v4vzP5YC6t8vzhioy/ZT
Vuzy938szpr5x3JwJuMeewxU2gX5+WNxlvofsDF1RiQanFOhLrbif7ahNEC1SG/RXkAcXgiafy7O
UvzhsPxoUHFJmAUpYP0ni/PngtySHG8BEsA4gbGrAar4pU5E2VMIiH4BnHIdfwrCgiI9lBXzbdwJ
eorgIrr/6c78/UL944qUIUuhTDHyq524zEI7JEoZthwyU0yEW8JW1r+/xPf+wJ/9g39+qyVoF42K
iVrrl/4Bg6IWr48drEs33kOQI2zH/PAP0S5aXcbVN74p/vu3enUo187fnCx/6V18vzZHHIgf/Ho6
Czi/3M8bBFk2ZVrnPsTy+i1sLinWmJAEzZLJbhAoHPvPmSzW2fTxN9/5c8+E69q4p3iI2AEtOAT2
L985wroU4udjLNvCCSW+RanFmeH20dQ8Q0MPHpc3MjW2tvn191deHpFPN9vGv05VSd6wxc/5681u
baUIpkkm60InsmMknx4odumlfX9faBomWYEp7veX/MtTyyUXtgu3mD0YaOfnexyxZWRBxyWbcnpt
xrE/WDFUtLBTrlFxPdTUIbckW/6HUGRuMV58w1jKIoMy43t1/ZMTXmUIYTF2JlmK2FOB+06+Jvhw
PMQvewb7rva/nJ3ZbtzalmV/pZDvTJDcbIHKegiS0StCvWS/EJKOxb7v+fU16DxAWWFDKidwXy6O
7R3sdrPWnGPae20wpbfPL/Zix/HvqFQ/NUph1KwvHmylLPBUktgcsu4awkKUNn2aUlB268/H+VgT
WV4giNpMNqohFMwcPzEXv1ydEaRGDWuLOmOTrqpCWY+IL2jfHZD/frGN+niQW4bSZUXo1NmpwC+k
7o/Pzwh68DsLqS3HmBnNpxGtA3z8z6/n9/u2DAKVA2iMvEwDHwcp5zQtFAnPP9oMdOGm7zTD2Huf
D/LHK6GLoAoqGgIk0cdBMrAbddeLmCSrwiekBt33ONMQjeXQ/fuROKaykmgmtAjlYqQgtmNyjyde
gxBLq0RhuCAfypK+uKA/3TW0xSxV4LBZgS6mL7OILU0tCyB6anhv6vVdlZZfDMHx4XLGAL7EV6Sy
KAqOIBeXItEpLcGK4bRokKSQXapeU1EttgDT7mYZZHQ+ELY4KV1PRpqNOdcm9EaFfHur1hgwnbEF
kTTiCf3ih/3hd/GRcXst5hVOyBe/a4wQ28uoOzjt5gi/W3AU66yw/Nu/fpIqJTC49SYqIkpTF+8M
afBBEyxJMjrVEuS6ZGqvNEp5nw/z+ypo6SywFss7hz9I+Rfj4A1R2iZCqsc5/7W2sQkGbXwPN4Yk
jATBiyoXiFcKOk4E9iEMNkhKUquu2Ue6nByrgDg3LR71XaWVTmd24r3tKBoOVHncWe7kfz7/ucvN
/biM6AvfifKOijudWeHjXTHMACShZnJXprt0/Mf0T8Tg3Ezi4fNhfq6/v43D9peDomkB6bqYexQb
Z0syEpei98a+K8FRDDioTxBaYwn5He5bp24U0yQ+lPIINZIalTKd4ZpW0maSksLw5LT6Yu79fUFj
a2jS9GDThzz1cmXJSmhhU4c1isMy1tcpuB7t/iVpt52+axGxbvNK+Yqopf/hhgvb5h2U2WNSVbu4
4VLGMSlWEqfSTA+AV7pCNrD3i/aL5tHlV4WdlDWaKZKVE7Xd5YYoViSV1GMebIkY9WyHwne7QW2+
GOVy9bocZfkVv6xeiOR8SOOAHFB7qGDNA5Mw59k4qL2oPJqE3RdP7PLuXY63/PdfxgtlOwqwZsSO
Xl9pymGuHpW/nSd+DiH4GEyd3b6xpGL8OoRRyF3d2gwB+oXgk1Vm4QtD1/PFB7FMA79+EAyjUZDn
e6A4AzLoYppQE1jHMfw5sB/BcITtY2xSvxy/9YhlEafXzUvTNPI6om0wZuN1ozBrgV8jV/bzH3I5
Afz8HQqRHct3IH673DGdCGS3JoyR6L+wW5Gt5BM5E8q616oysRp28cU783NC/+3S2YgwS9KVJTDg
4x229EHoct5jIDO7caOBEL9BFLVgdEVKAnAf39GR112EHNR0YKIYQlLXcJCvEyUoHXRjc15thXlD
Saq6byv/9Pkd+cM7RnwJ5XvmPXoK8sU7BnSfsxGqakfzh+ZNskSCU75hKfT98avOzFdjLd/XL+9z
BYlDJ3YCXTfy7EkW/4CJWI9R8cUlLe/sb3f8l0u6uOOykQ1LaEDi4PCwjkFe7lEhO4OhnbG/3MKa
oKRWdC/EAabu5zfzD9MQRZjl5Mxejb37xcgz7BF8ZjWvuUEW4FgbyaFWra8mO+W3r4llhf4+4CFz
uUzz4j6yOFL+j1S2NUDwV1GWbckKlggClh0dYXkdBw8FZVDbz/d9FxIlG34xMf12AGXrrhoyzWuE
KiYsnYuZMJCyJYxLw90cBP+YrXZKRQpwQybZLgvPSt3ey52KsUagxvJ3n9/k396ii7Ev3ti26G0Z
uw3BruJtgBCh4oenhfvFTPGzPfvhLboY5uIm4+TAYkgZwamGyTPNDht69NJSYlkZark3ssBLkKRU
abcTpkTcVY4lV2n6zecXu7wxv/0K0KOWzoFG6JcHjMSsGjlqeNRtgmQ57PeRJHmSEt+J1Pf8Ivvr
CZKrXuYBi+0R5v2f7bFfPlELFX4CQ4JGubFAc80Nims09ITi6ovB/H9yk6lxc3U2tSsOUh9nBPhk
PckmPMtqsLdhGe1Dvb9p7GifQw9RYvuqNBDHKzTRAIyQQjxZ6mqqv5qjL3dGy9sMVRHhlUmfn5L7
x1+RRObQDS165jnMte6+bSCGOTNYqrOUVFr9mAsyWO9STRTVekz7Ur/9/CH/Nm1wEF4SqCjecT7W
zIttad6M0ty2bAqTeThyl4nOM8K/rKAsh20WIB1lAKIw+scfr5EsuIz6rlw7eGm+6XpH0yC8tlr7
1pCL59afnP/BJf0ynPpxuAGt+hwGOI1iKeoArVf7se/uPh9j+QIvvo0Pl3Rx20ZLg9yvIOpgZQXs
M9TukJte7/M1Mid8cUGwU38bj4OxYPNC6UtQdbv8NqASWGGKjXdVG0hzxmaxhOi46ev3biZqGsW0
hES0gaDvezbo/ruCo6e+AtKlgyCakVzQNW5iHUOCFZdnK/C78CkMLD09IR7LzX059eh/cWnq8506
m+MpHRTpGUaLCXhcnpPvTVP5EClarTiTuDKzawvj/r0elPpdaaxum9RVfW2Z+MZ+5Faknn25r5MH
W8GcxKTRYfcHRmPGseU1pmQ+mIj3bgY1HKxjpDaDtZ0GG7KHHTXFhh5ucVPLBYoPpcG2Zcz9+CgP
as+GZLYIE8IOvxvJo8OqoPrvEcvqcwAb9EpFY3SKF+QrqfVQ9MkM0fVm1nZNMiKZKwnQBt8TzkGF
GNDAGF9rCNSnNAiMzUSaSwQ3VFIreNmC8xEGd1rxVr2OkL7scyq/UCvAmVD6xEL/jN1cBQLo50c8
5DGpurLa+bu+jQi4auN1qrbhYSAyZ18pSb8GNYyuHBDNkywlc73VJ0U+ykqu3dCIFmjz5zvyzNtT
RRbzbphJ5HETAqmbLlz7VZz7O6WxTccHmeINC3VsKxV+MbyS+D5lEB6LYd13WutmkITOdd+q1y3C
9c7L9EysEQKMrkIGVncXoO960NuxGShIAZVwR1qk2a638vmgJKWMqVzNuHGZR9e/g9RfV2QANnJ4
PWTTHqRw68w5wS+WDIyqJNrLKNLmvZZb4UG8v8JlDDe/nN1QnqrrbIRrwnsJsCId3y0D61sRJkug
YZhLPukxGwx3WPdR/ONBNf4psymMHYMY+SSeU1eKBsNbnGWNA+xJgPdTk2tEZPINzwtGZBTJyhW0
9VedtK2VzEMLVlGQcp+1HK1Bwn5a2Pm76FEZyrF1XSxVpUJqnSDGjjIUGg4nXHNPSTO/miIyvuFc
wXXWDGjk8+UHRkm568n53UUFab6oW6SdWqrvpdAwgyQD3L4siTw8ougLyEVIkwdY0QTHlaAVezzF
yEpv/fCHPTUW0UTBJD2PenGeCp4x0xLeognHlqgLZ5gnMH5lRhrQJOHPMKdhXy/LvTT7FlgGBQ1X
SbxIZEPmn4ticmZMYh6uPmUdK/3ZYJ1zGmNStkPGyT4d4KFVHtq++1RURG3w1QWOHixFr57ICzFG
3/OGrUujZ50z+tWbwGzsVVFaXtmKMu/ZOCVn5CfkiY10NB3gudrer7/PaXygLKcMjt3mgf1sjhPs
wOyctvNDpj+XPg1QZXgoeD3yG5APY+FZAy3SPMVhHza2SgRPkid3g0S7ZiUrlXrXye8a5A5XtjrX
CG0Xm9g3EohfAlKjVqMi1+SjNrLLo2/vEwpbBxJJ0ofGx8lBEqrhUSEPk33LxFb1YMA7qVp3kqG+
NZFkrKOqsXdZwKxA2xbDSKJc1aXmLeYNcuoI2LABscJnalJ9T0b1GmqoN7cNHxAMHDiaYwYZRMeT
Latz7wgCpB2rLR6DPi1dA4HSSsEnRHZh7UVZgygEsaIH4X+jheFWI6AWo/YuzDRMYfZ3vVPXaH3d
luUhncmU1oBsxt3TCEJKjiOGi91USfFFY6otOKJsG8XwWq30jLHblhhwxAh7idAueVg1ve+yDKwI
FhjabY+z8KkiS8KFmvfMPObaRir3e3mCxuiXNWfM+d3AYapFJYGrqflIW7YHkci0EJAWtsI7PZZr
ViXlVZGHgS0AKiDei71Wk4ALqdWAwxWLAfXBzLGpD7rmDbXomxXoN7OcpluLYHO6035W4Sptfa+X
YmDUxCLdCbJSeM+0EEn2LJESBzgDRIlf3Y5o1XjeBEyu8B3K1wSyg4UAp/o6zyYT6eT/YzU4BYHy
Go8yMQVbMmGvFrtsG0qPua49xzgpSiueVgG4JgPmuGc2YhtMc3WtJ311S1iXgHo2Mr3mElFfQTVW
vE80k5WdjvUx29fTqMGUojyojH4drgilwJZjsj6ggX1q80J1CKkh4IOQt2Hc+xxr4IgFG3/k8/Zn
qXvXsrKTCUyOpvA+bwFQCTkZN5KUScfASH1jMzeZeWjzJJTcyZoJiG+IESIRbM8nFxxJb5VchNkO
rkqnDeNxNbRWRp6u8tZ045Pcj8SM007Ap9sP/htWV1ym/ijPm1nXr1ORlZzXs8QdjOJKHhJly6bW
JbDX5bSA/XHaI9hepXUJKSF31AiYRT+FTlc24zZCP9Wu7NrXKf51KOGhjMtPMXAQDVgGMoLbJhDi
R61UbHDKofPYwXrwhq6EHF5RINk0PnwOOIloqvzqFPWnqKGghwoEC2BY7NJUA483UHVBTGZUt/VU
d3vgAwP0JUFWlTJY8TPa7indN0j1iAPXURSG2UgkOtDUlA+aT1T3K7Xe1fouDkT9aI+JvkcGhhdW
zkn3tfI8tQ9joM9ORX0CKi7R4E4LS3eVT9RxqJIaqzCct+EQzPdW3wEKTssKz5roe0B0gC97ggvD
aG0H5rz1gw5Qy6C8BbLA6FUssINCKZ+ZqV4oQZeUzFsN6dpoTzeBKmHsgmFwSiUoy0CT5TEipGQS
J0mkGda9YJxqphig/bApEuAbMdIO4pl8aBajVFyN5iS7hS7iBympSVzLEMptU7sjIYUyAvoaWa+j
rVqZJOPUgR2c4rmyvld1OWwwVJPEIwf6CDkTM+sSSJYrndtHdqUvvvEnG55CHBvPjVkarkjRN6O0
HY+tKu30sroDhVB8j0wdvAK2qXVpSIrJ3Vv0G9EwnDIjm66BKyP5k+0nEbfVVWlKW6QvA/CnEI+g
SWCUw58KzspYFJFjMlNLqHCQ+8GxwlA6l2s5B4ypx/Q6quFnALYdXxH5Rww6KcjPgVqwQfEjizk0
qyBSI+7HITx/06aJsMDGirdGILahVToGcvlygzUD5U9uD2Ra++ONjzvL7IuDorfVbRESsz1xNicy
Xku2WReGx9wadm0oC2CvVgBJJvtWx0Cb8rQOvSq5yXzrPi/z5mz75hMy9WAV5GI962VDIXDEqFVT
i5Sg4mbPAZkW9iFt+mRTsiA4TGL+CQefudXm/ox38M5KdGgMU8eGsE8wW5RQUm6F0hPxAhoD4z97
Xmllp9ptXAGll1CK77WpAPWrhs1zOo23AIduyHV/kiaxGcy0DbZpyhyTLtFuKKX4FwPjJRlm0Xt+
LcTPpKj4WkSsLq2/q2etv46IcPTRK5L+uXgBa2K48uqpJbbqtmSne66aHAhtM5f33VweJqnParcY
ytsoAiemtngMk9Z0i6JM3udQxutGSGZZmhlIY/RQqyrVHkM9Hl2E2i9mF/3Isnk8huoYwNAFI7Ov
zY5EKnXYKCMXUeSqTChU9ChEQSBs0uFlHonDwSKwwJ/TQ6AX2D/TWN1IYoG6QDlcNR2fZVurUGAk
aMvMA3cVyCI3jsaF1lyaLsmVL0YdOkZfmu/kkVIYIJLynHXW3ogSr7SMNQdRx6BvrXUFoVUxq39a
ieI4KCLf9gXGZwOY6tYgEJdVlxQuG8NrQJS4LHCHzsvX5xDQez0hW+0TtboyUyOlbZNUWFzBsW/s
hLPsUKYs0ypt3v4gII6Fzlj7G2M0cDQpCEjjguKuPNUwctCRZZtEtFPggJhT3rrAhEWhD6qjVeHw
vfbZ9+gRkXAqhtKOiHC2yc2tbRff82oKvZ58yuxY1TgDmTGmlrc/THZ1p3RXVcmWKmzb8WzXOX53
hODFmqiGcWVAPkvciGxLmmHUBlcAzXuvVAzsz7R8tGjJRh/rGuvhjLQV2I60q8fS9vq4ijUWSQCC
XiyYQzO7pghVRYWnJpByx7mNPSVqXvOJ5ia87qcEsTsUKfZPE4ma6Qq2Urkm+VHbIuvHBMA7gIUy
GR/zhcWpFQSmjcl7oXb1DbFZeboWg52eo4hFcdsyacJR7gZ2nQrIb4QtQ1UELl9N/jIPtl3tOSET
PdHPapkfR+JF5oJtvMAQmmD6vQWzihyDA2Uwup1i9SnkljZLtvaARxLfJ+ACc2WzQrZXSdYCqHT8
0W5dgLT8tkmxE+O2plIj1nRXeqjxk2zvdMBECyB+rmDSyHFXuQOdcnvTa5mFkC5uJWji6Ay7dBLT
U0QmF7Fa+sAPiCW7QfRIs7VsLXOVtCDJF3NuMT+xtRrjjeAsN27gRI/vojPLl8rwa8z0SZIviCw5
fZia3iQIY5ymB0r5idhU5WT/CFRg3W6vmSUWKRFem03a3tlG0H3rVN3PvWCewvFYxv2w508q0vch
sIJsE4e19YgIuodrXKSjeI2gw15zxiiYgjH7izO7D3Mg0kPNPT+AWrDyI2myHnspyP1ziPgSKkU5
mtEx7hojOBViknX8uQEsh8WMx/rTHssiVLbwum4Hkh+x9Fcw0rUaiHUCNUtfIjDLjFPVijZ3LfZZ
klf2UwFQsztQeU7JDiuFvUkS3d5EbL7a7ThHSGolDk1qqQeJx0rtG7yM9mnS2uGKdjuOpPiQL0xM
n7CxZqXAEaiBLvTJ21AH9UOkDOGxrKeU85WCq6rpsFnrRauND4gb9aHflP69ZN+BudhHRsGpO2ZS
mZ3S8B1WkTWrXNmHp2Lhomg/oqC6q8HA+nuiztQj5/CAzN2hdwONI6u8UeQb0qhnFxA0DP+sFma2
DWdX1wEcDZzOpEZxofmDmdQ72W3UyIL/jPR/nbeK11tiJn64x20U+QcR6V4pTwdRP2nm92mG9VEr
0doXU0HAQC3SG7hjBmG/YL47Z5557U4QU4qbMtddc75mwOJ5UBVMV328kILBgc4K56qr2X+qLVcy
SkDch6npfDeMdYpxcV2t8cm/Ut2QnKGfFtRwnR/LJjqGldxetRzhyNopJe6SMUBrUEi4dKSxReoa
yZt+nOUfDQ2CbhXps49EU1j1fcrGX0/47iZ6T319wJ8qbrGiVo/Qvx7KA7a8+mhix2ClLPnX69iJ
OVyTJXhURVuCTSNpzgVU6pGOcTKqOMiZzQ1bWpewkZV1Kif+mYiZaaVGZEhxPF8yj2MnlF5VHAAG
0cMgOeA+LbGbgKViyClwiVZQEL2hzw0m9xTEUx858oDxnDtkilSBh6JlO92eK/JIa1JL6aBFNvNb
ABLZyY3wZpKBC661ugjbq0yX9qGqfrfnaXwzgzRB0yqVcBQGYRGQmbecZMzcAOgrUWHJCyowNaX3
/GglUVuvJYJLPUhHkdvbKpZ9OZ2aE6wXn+qN8NH2hDI/mF1a6nWYuu7baTwkXUAaMBiYb2QY78za
H9ivaVAPvCLgjQdCo0yrqgvvK/Rk5DGZ2o9GE5vMbJ7aiiPXNsva0KQ+FRquSWfypOS5IBBuQY3y
ndyzAQ1uW7tc65CQAw+psr5TFepNBA6IszWBllqnEsLeFbER/XivGYW2os5VESpi+YPbmA2wmfZ+
NPLSeO0UeIgxLE/KHZHuCBZmR50XtT+xtcx3+TrEqS/tOl26SpIGznVY7+GLnnpk2pTZ7D0Q8fLU
yZqXFzIhKcjRE0gBcw/lppN0BbtgMQigB5mkJ0ck9XPrtgHUpXLO9auyqjs6C335AjcqHp2JbfXe
zDPg7HqCuI7KwQK870FP9HnCrGhFM4cus3hP0zCNb3Jrlu9s4P69ozRzgw0mlZ6KJA6PBAjK+RnM
1cQOrx39XWdVNZGHtdpVOGd8qOn7XgfMtoQYWR4ZZk3OZiHkLUuD2YWAOsbrhFJFsbLnJL8PE3vY
zfgMn4pQxPmxCcFvgwxIK5XcCzUZSBTpg3gzq5M57RW4hVpvTABeJBThiM9H7V3GnwQ0I+Ew2Etq
7HZUR3d2rgJ5xo1137Dm/5PKdSJt0gJ5u25jLZbIiHGZ9dpzCj17l2PmOcVSq6wTfuXRryRL9mwl
Drb+jLTe8ZO2EMYKOqYARogfaSLYWLfWsHLGKl9ToC4z/bZsTbAf7JZmOyRDouhKDp3fhkhoHLAk
bWxAyyuNyey+krsAqY9CUvrMP0FzNsGItJkNn9Z1WJac//U8Cq/ZPGkPFL6vRTPn2yQT4jDJjX4e
M84/SkeIBKvnEO8Rsaf3cc87RflBISYadr6lcQzLYt1Tq4lS+3ZM5XLg+pNanSvpZRiQyEhwtFKw
lOOgpyB/q3Ta/l3rgBfvp2yJDBINcZR50XfCkjGHYTHUTtPWbkSVa2L2Nux7f/yitXPZWloGonNn
KPhfLJSVF11EdaxafBn0KGgdtA7s6NLJlPgpCY0nzqaDS8cJnk6vFV+0Ky5bSj/H1RGF04uWBV7b
j/2XENV3IKVI2vosSzdyHSSnbCrKL8QNl93JZRQdEZuBVgnrzeVtDFricsOU2xhqhiNyBd60ChnL
tNZkjPe7tifv+/MHd9n8/Tni0qA0AUmio7toY7VhP4lioGGYZ2dpOtgNZNBQ/2KQy0bPMgjdT6zh
NNcX9e/Hm8eWMkc2t+gBox3VZc5ano1/1WQ1+/xq/jQQoAf8E5SABCzdjwOVqapl6qK20CgVB5K/
ifOkPiVdXt1GAFf/ejAdVQKNTkVBX3kpSotHCRN6CpFc6zkTsulgg90QtMjX+8X9+02gwA3E2Y2u
BLX/Ev17cQNlMyadg7qx0z/b59xfG/WDn8GX6NjHUBaP1pa+M5Sv3vk/3E0mOS4RPRPS/8sLjIhu
CGSfA1HahDnJxpX8NPpEaeRJWrh+EUtf3NA/fGOoHnE0GDqnCfQ9H59eSC22TideEzshe4ilqVl1
muJ9/tT+PAiUOhU5IbDrRezyS0Nel9kpDBGfGKSJaNVWCSfyUPvKwPyHW2fLOJgXtSgG5kuLRkcb
tRkEty63ziDj8+EfOMt1+vj5tfz8cH7t2PJeMAyzIJYTMBWXHVTwj1lSEkoB3IiOWJw8NtHwkrKQ
DUa6F3F8jXJnDQiiWKWAhcza2iYAbVSzcyg4Pag5t1lqYDDahX1tDs3ff418iKhCF/c8esKLuSVs
s6bq2C9QdVLA2udU5vupzHfQFRVHICbafn47lkf38W5oMmQAzJMKqnie7cdHq2BzK9SSr8Rq4o0d
TE5qWae4tleim7YDLMYprF/bJH3+fNjfn7WGJNriXKQpfPH6xRsVsfpXCY5qUlOyDSuHO0Ll1Rvj
lpyhL17ePw6lQXlYsCq2fjm/jTDW1X4pUWRUf7HOQUbBBccB+4t1aPnSPt5JFgTknyx0NsSFBerz
60eS09Wym5J5VFSxSzfWbbuSNvLsDQQ4TFjS2Bt/NceJyzHZOEBaWIQ5Ovoc++LrtwZDEB3Hyt4B
lFlNo7JpQyVZDj90xOWHRkm+kQS2DWhfVDIn1YRanWhv45iW5ecP9LerJ+zVROmNyl1F1Hx5l3tJ
aSZQYlBdI65W3BSDDBoxW4maA1q6zb9yxvz23i7jwfVesClgj8TFe6vTzpLrQqU54KXX7WFeVS6S
vqf2L6VPMBzYpajoUtFp4sW/+Bxzg9KBwYmBcB6yTPFymA7qpNtSl+7ZhEaOpfbu5zfyt+3MxYjq
x9fIzoWVqfTqHCP9pyb1t08l2iT0GqR2vSABPx/tUkSHRpAEaBYsrFzWMr9fvEHokSBmkN7i4NPf
KwaR8mQhlZxOF/4cvMnZXkMKXIflv6iQv7JQ3hcZ//vfy995K8qpjoKw/ZlF/f/+3+ZHcXrJfjSX
f+jD32n+z8//HPwo3Jf25cP/8fKWKISb7kc93f5ouvS///1//+T/73/8X8Sb8q/cT+WP//qPt6Kj
aMS/FhAM86tPnT7vLzd/+SX//r3lAv7rP7wmLfofefTy29/5b/+kYvwnyis6wPjYSSFVFuHmf/sn
FfGf2IRQx/Kw2EwLhSnuX/+khunSJDJ3saaZNhQw9qr/Yrw0nZxvZVFpCkOgdiaE+S9yvhGwL5/U
LxOczMymWqzOgv4vX522TEa/7AJmfkGPjAjVbClnj8LvrFdqOkQAV8Imis8OJA00f9CTzxjlwBTp
YoOic1D3CqpNUT684Tkgyh4ESwFAt1MVT+SmepK1KaNdQ7LkWxPkRNwwo0mnUmGbvQXWH6gubcpK
3fCdIjWclIguqdbWFKTpFuyb2GfLowpqMnajwphPoocAB3DhlRroxvWQVTgTsXb4L2oZkyfZUy0r
KAVQM131CIoK2OUjreEIoSuesKrQ6N0QHuOvkjGDokfKZnKGuIt6pdFFo2xDwwctInJwm3Ieq4ZL
Wlzl2I01s3+As35IAgGtckBO+L1OLGNe+XoMw6kvUnvejckIr7mw5OmfWmlGkIt+o7wA1YTE57fD
scJUfWSfNU2rtl9K1c20pL4RlUwLvFYUyfTKqQukAxJt2d6YHc2bFekojeqNxBM901JTkOGqRh9s
K7s0e5fwl/FZxQd+S2d8sbx1sjyupinpn/1OaBnR13b9nAW69s1UAv3R5Ez4Pans6uwbMFBcZTSG
DPk/nQGwnUUILXiMT6K0KZR1aJlI/MG6vy3JGm9LkqAwbFmPdtAcCvp4QqJDlVOqhOm8qkrpbPrP
iOtrDbpVSVN9CtzQJls38/IK6YYW7Zq4jjyQpVOkrqN0fLHC/EZWjgWIpt6an2aSsoghm9vTTAzQ
0rFXdYCvakZPGpLpLKkPlh9hEkfRUirVWadMVU0dlKV2Qxjbeey6e9m396RoPqbNj7gcrqvgMTWi
HxrkuTiQn6MuP2b06/LZOnct9G2JjlOE8KqXWNOomxHe8Vwlab/K4xPC3E296ETVRf1nUeS3802V
Qb1UCwpt+2IEFBx0sNgNdZ3VeNstP9y0SXmcrazeIPJcIBHHVrZWU2Teya21i32brnjQqvcA+MWd
kc7FWyw3OzHyClqwZ2kykH2yKoRy79MUIOKecvEgm3c0PkqUELAaiFGxdM3rEXs946OF4F1172pS
XxlWfA0UqzzkesPiMjQUgSbLqc1k3fkd0RR9fTLRBmkBESh9tSNXpVYj19K6a2MxR4jZnTX7yVZe
ZPJeNctJbFfBNzXIT4Yiewpp6ijcKHbzTE0dRs71RJsTBdIKa8LsRWp7Z2SkYnRwgGWQ01BJ2/m7
ofU3/tzeCXMAo2A4ZUCKd0kXjrDhIT6lCH8tu3JkMzg3lKOZLF3NHtfJz1g442ARuDsukQlSfCA1
jXwmaV3F+pE9LVmQoQMFZkvOUedp/BatrLfgOO86CdzaG1K9g8B6EkzPqhHPK7t6MzG+ytEh8tM1
nyyEl22kBG+hYfKzyE2YWnYCUdN/C2kLG4HvmOHdYCv30MQL0h/sV0myX3jrDj2IJ7UI+xWtwcyV
kpuBHBtMmtW9WQHrl4dRXTUZ6XxWeZNBw/CNnHA4YwBSlT8bLXlTGsCJybChyMdrIunUXUsiXp+j
K5LaETxn5VLc2Boy5hHqHl1MI54MRh2DdLEir0K9iWp9cBcgl1MEyXWkUXQcUoKvqu3yTluktm98
PUmJQ06ytRLpyWFMu/EWrYk7VP03UyqUlRX3VxOBPmJOnlRD3xS96BxTlTZN0u302brL5gmD47DG
ekUEylmOor2dzusC7Gqh8Sb3TXqS0+jVpkbdKFTdyySinSiqlFwtJnl7XZnGPulrY02jwJObZ9Er
3/GqbanKxqQzVhttsl0tEzelCY0jO+qRfAwSGBl9eg8M5GQiUtEXhHdfOmzW7sy4v0WVsdOs1lOa
axIfCWQMbgejhwub7PP2pQcJRuBOV9+l5nzVS++Yzh8mUd+qw94e6nVfmw8taIoyG1cZvR+13Yzk
LZPEAhqEKij20VUtMS8rcXSe4+o4x/Ix1aetBuS7GJr1VN2E5bgqDOmoZyStpKdU3WbLbjik8J0U
GRKRHEp4H5guFTlAxqRuFCYCW9DcxFGt7L5W18AJLFcgyV3laYbiMubEitC1wawYW8mWLpJ/yHO7
fsl0A/VYb23NsjqzTFOwlGY8Yn3/oA0kcob4XuDUL12zIqGt3SAdievN3JbHNtU2egSXQ3Up+RJk
cGz8tzqVjwoHfisv1m2feQmoIzr+6IOg1ofqZk661yrSj/JkXCvgxFUxr7WBwAtEXKr+Ck7cnkEe
j2cLTPDcXMuZ6g7yQUNlY7CZVYhWtYuMiqshaeELBXqI29KAArJLmnMC6r1LqTaQHU1CYHOsJ+lV
i8v3LFIO3ZRgVtRm0m9RaLXRumpbZtuxXpvZrqJrQ/X4ftBS9ckalMBRzaNECxUFJ8qAZfotRPbQ
1fo3a64h9RhvlUmhWG5fZ5xzQyMVr8nkR3ucZCuKcrQbLHTKk7YWqY26qS6e4ZzQ0Ijk62kODJfc
ETRkWQd7S475uApXQgBQsoKRgrkVHDmZfF8io35R4Suv5OY8W+qV2o7bislcUYqZoEAI/WZwDGzJ
7QIsCIEpe1JvO7ocPXO64yElx2ColBuJEpI0Pcpy20jOCL31NNcxi3+lxx6nA722CSnVxm1ukRvV
kJ/az+l2Es+NH1iHeh53xkC2nkmINytcosyJO1bYkLTI0adhWyzLanJdpBbemScNYBcT08M8qoeg
QIhmTfZN619bgfk0xskOqfM68xH0jq8WIgC6+eOhAmoTo+qXgnBTiWgf2wHw8hIxz9hz+iaRjPAI
B0XO/2XvTJbjVrI0/SptuW5cw+QOYFEbxMxBJEWKoriBURKFeZ7xTv0U/WL9QTerUgFGMYy56kVZ
5iIt75U8ALgfP8M/lO6Y9ZsqUr/CNf+RVjlxbNxXVY2GooZJAccnbw7xaLONDYHPZvvTlxJlHBFe
AzG/yBv/NiqEVeJlV6/7UXuQPrgUGXTGoQd6sMJ7wrVrceUbHsyYyzoUO8LHCpy+ch3xfFJdN7Gz
a7VOvfUrrn1UyUNtM0XoXiaSu1uCh8xXsyFK2gwvqWS+AXzWhLEboeKOcXaJtD4wrrWdfSvAtXXO
+NmW5coYnw2UdcIJ4MXU3YV1tInoq2fxN5F1QCZAwA3hp9ImGwyuEkQMQ5mtVHuPAAo+ONRbBHnm
9FdJTmab+oiFR9x2AI10ewWmcSswaRYpojuFdCMFj1oNIeYu3OBm7ja25G7OHyV+t1H4bSq+BlE9
lm4VpjchBixWoLu9NLeIWKzimPYWk0XCRP6pT1tsCTuz0fls8sIOAOHMMr17sCGHCMOCseNBx0uk
/J6qUtz3uup9FQV3chDtyUz2ldBcT9dW6Ltugmnc+N6P1qxxkM3wFvB/drqJjRCZLsmkmtSr+YId
cI/t+SEYCG4yYCPwNtmiDfedOn2hNtpMOKJs7eoOGnZ1F2I0C6aNUmMqhNsz/acLaVwDPXvsyldE
/XZjftOpl2nRIJOUrR1c0frI3CbFd3sYNjK4sroXQMijY689XB95HbtUUn68eqI7xOlNXQQXYtbo
VhP/CQky/27sjem1bYp1CfIqFxF21VMi8MfEMsGnjKBBLvF0DC2KhSejpL2jZLdh1LsAD5rHEM+w
A6otK8wq1xV/sxuMqrkGmpe7VmPcM5ogKVpj6rrvaT2m88SxxNwkj8SLVe+E4rgYNGYA1p3e+lnL
aj0q6oMAVuZMqKC7JYNmQMQF8a2BtJ5RGE1W/T3UnNWgGz+btuvvMgD2Rsl94pkAF7wL03o17RHc
4IUxknnHKkDDy8gOrkdN7MOxFXfZ0K7U6TJU9NfUIjkBksp4kvqFLAfAyqZWdc4vB8Pzpj3jK8B+
5aYEMT6nMvOAvZZgegMdpnn0EA68f5EeguF7n4BnjIxrYCfgBXEhRp6lq159NduI0FhLD8vZ/qYx
+q1v9IBGcdttgWjk2aVvJTTu0d4Lsq3Wfa4tRtWf+a0O6IkIOzvxKLlE2sS60xG+0lttlevZdYTR
V4tXpOnH26n7ZYSUDvr4UNXyuvPVK5s4+MlM2x1EfSja1a0WIf+cgjRALhETYwOLC025wz3nBU9T
t1R7Yy3QU9RdowsbKH+aOzpK5U6ecm9Mwi0scWUN4nkYu3TvR9Ye30jvEEu/WRsTTPCZt4e1i6VF
T4n1OcF/cpa20OiiW4pSuqpIqhesX93Ssm8zP1yl8QU2preep8IkmixDxefMz7Dmqda2n10bALnz
oPVXmhy3/Iu/YNZgs4dzrLFOBWb0yON88vzHEahEH25CIyncuoyufXwvmDxvytKsd12AnFYIDc+N
2v45sAnVelaBY0U5lQLYV1/wsON0G4m6AVnSoo9GOmNkDzoHOKW0GJHOXvcIX8Cm7y4STICwCnKu
9Iqj1YQoEIkW92+M39xKJPfpiD3ORiqcS5tSlFkTzlFplWyLSjW3VozHe1541YXG5PqSXruBJWGu
vOJwDqReU67iuPxR1t7O0DHEpiDbOQz4N8D3MCIp/cvIQMrWNBV7XMFF2YChGa4Uu9zga5Htunar
yR5A3WBcYgR3MFtnjWnJdWtWX7Nx3AM8ckebwcZUQulRfGVFIxdHq25nlTruxOOgb3DdWiFJAkAN
Z450mkHI3WeE8nFM0XFPBZBn7ZMiXWNrtBvtq8ZD487CkVUn7TQzVR7C4q7AyDooJOQw5vv5QY7t
rylExZpXu53sgr8EWwqSEr2KIGmRxgyPgeN49apJ7PpbWAKDdsPWa355uunp8KR6jKtMR628LSqH
gMUjrJbsNc1DVbrK0CpkU5PDHxr7fCQ91kbzBtNsyiQoSSnvADnxtWOGQFgziIn45pbacN2MkoOs
GGp9UYAV01cp6eiT52mDj/T44Kk7xDK1cNWUZXHTwexR1liVaTgRlNwvDQc3BIOsFcpm0EbrFnUU
Mn4zalVcf9pGfwaF6ctD3RgOury1YQY7D+6CgcdbpN2RC1HejlNHRRk7U/AUpSF/n+3n04Y+rFP9
j44bfcrDz//4xzx4/O913HZtmL2+/K/Nj/alyavwJfmzJzn/0X+2JDX0NpENYHiKDBWBhu7i3y1J
8ReoWMa32BXRk4Q0SmP8PyXd/vr9b/OPQOmhgjzLvvyzJanw90l71kRGwxO8tYYk9wd6kgu1aX6P
gQrYPHKx2EYIkS2mSBQlIMezETZcUHobBTIJgvKVNbxOagCIBq/NxFsbGvlhAUIL+eW2zABZZlpT
XSeFb/VrHLDnLoXoJwCtlgisjUfx9OSEJW5jg9pjgto6SvsjzFXlRZQAMS9NNajx+0HRrV5P9J5m
xRTTflCz0ZMrk25Vsw1HWz41BjclOhb5CPQHsNlGQTENEp8ZDAezMPTsqrUUAxepEnj14Y+vSQo+
cvf9KRK6mMYYAEr4bKjtzaNEE+OH41atb04D+ZkNvj6ErKeHyqOmtVAlcX3F1YQIjciSCFwvzf2v
76+8GBX/XtlBZdWmG0yneG5V/9kkDrTWBL+KkD/UPFIFoENMpYrr9xex2Xd/tqJhvM2bTrAzaWzb
aMEdrzL2JRwS9JvBZ1LjAeYFzxhOsbhTSYhj44DvIlKZ6GED71c6tbvDwzsIUYVU2jbe1P0kqxB7
lII6HHonLHu3nvzqylRqzO/iiH40LD66uGQWOhjmFHyp5cKObU036GsTAhWToC+a0+W4VFVNSYcL
JPF8rYkuWbdN3whEQY2W3Hw072Pwgz/HIinztRoIx+g/x5OVfG57bcAZyQo+xUGg/6ryQYbrwlcx
P2IMoL4YqoWUdqDDp3RB23nrMofmQuO2LL6jYZq8FlkHNlVFC7m8oBduRlSHqE1tqmRSo2tYe860
NvMUE5i66jIfhzS1/Ab204QSWNvVqy3Rkl4NMSXpJp48sqQc0BYgfz/xmlU+tlLdm2VSj3ceu/3W
8TFiR2IQs+KNWejakw77zFt5SqsF8C27/DVt9WnYd3053ON/qZowQx3g5RieQ3oS2Mc6a18tvPgy
prM8gAVLKCwsuwKdSLOeMmpSsQnxRPndFH4ycg8HdX1mHPxbhudfYwwEczEjIapJhHodS6WuON47
ypSHcVL/zHEAuxBlpdx14I8LbGWhzfU0daeywGqKB/7WB/GAOqzxKc0SlYZYjPK3Fvj735v5Q4Ow
6/BHldf5r2Y55jqajN3AmL5vqtfX5vqlWP6b/x8OxOZp6X9/B20q4KyvR9Ow+Q/8l9IzRTYzL3ju
aGszF/vPmweZUaSJ5wBDzUuUm10d/nnzaPZfKrMpW2VUpaE0Ot8H/7x5NB0jHBPIFiM2jD2AbH3g
3lnGOGIOFSgTYRxiuBX1eYT74+Uz/mX1f/xD+9+hUGYGPjqiqNJR6/jQM+NBOTd6XuAW5jH6/N9Z
uwu0Cqo9x6sEdZzrTS/oQwH4fGocaigry7uLAE4TyWXTp2cmz8ug+vfcHlk4Jo1gfcT82H881jBZ
ZWoRRN2h5IJzBqs4wAFrLuJMRmeWevMGZ4gAB5HLmxf4RrplHBvohUou3BbLm2eE2IuVj2Xhwx/7
6cQtOM9fj64JFgBegkwoE1WGpzrb688noj7yA21AlwHTieI2szySfL1XqnudumuF13X+Cieko9vB
AHE7aFa7TbQ6e6oRo92a2pSc0b848YbZuyr/4QUD11psnNoAhe+0/J4ICcwOswuPFnnd1C9ofJ6D
9Z1cC8wLHCcGo8AIj5/dz+CqZBEcyxrFyJui7NsHbDXFOmR2pJ1DEZzYq0gOSZRKkfew8Z09XqwP
q3GEQAbFso6MC61yvAe8IO1NlUNvFF2X38aTKC+QDCLqV5rHnEPV8HmCuulCEcaYXsVoAQuWiI4E
bs5bxrXNGbuXE3sOOSQ2G3NsgA5LpBzmc92kxfRdylSB1GIwOSz0vP34zpaStzBbDwC6XULl1Azr
9sCmRW2VcvBdhMsfYubKyZk3vkzw2NnsIKKZRAke1MYiOIROWvVp7Et0gKZmK6fWZyCg6T9wkaoO
RjoqlOUAvjazw9f9x08V3vQzEgAIjo125vHH1s2ijxo/wEYBLVBGeI209o5Pfr3tLE+7EfjZTcwO
dUH+R4EO87Wq9xmKgMzpZZ+/AoE/Z6R04tuy6yxwbLx7i/B//JN8m+FxHuOkaKfCu4uLeFgXtZ2e
iScndrmNbg1zSwSXgVbMv+KPAKkAtoS5BikO880UhYUJ4r8Ky8tyUymYf3Cef7z/rk89F2MG6qsZ
oMc1cLyiVyJsn4c+bccKKgzv0adNK8T646s4SK5iHseMjsz6eBXqA82afMd0Ib2pG/RksYfNFXv7
b6wCBg4zjvliW8r7Tmmna0weab7WRcfQKAk3djmVN++vciLs4eyO5IsE7meBnD5+FkWfNPow3Cw6
OcVOC3r4u6OSr3tFsT7+QIjpWTMmRqXaWgY9K6MJrzSpgM5Dcm4PuCBm3nROnmquYf+VrpJdoGg6
Y/wEG86haF48kDpUkHPUhlVq+kmp2luQauKN4cl1Xun3wQgKLTHs2y5wzgTME69y1rEE6CPQGgJM
cvwqbVElpVLgEGD2UYAlep1CQeowBa2ycxKd82W0fEiwp/QUZkjf3BY4OllWGlvNwFWO+Ve+TVqJ
kYSRrQLVp++Y6Rdl3Z4DG584WQ53gQpoUSAAvAygwsntpkka0zWgarq4vdfrmg7U6sO7cdaanPVp
CdcA7I+fS0cVYNJ7C+utrDP2ObX/tm3S6lPftsaZQ3xqnwjk+AA0cwXTXDleyjfTvpM9slODKv2D
49v6IVXbfjc3b64iI6WrqcTJQ4UZwlYtTPXM8qc2C7JUDoBChJvJu46Xz+FQZrLRiSGp5NpTzORa
OlVzncwCku+/1FObBYlVFLXB15PML5KNDEowON+OT1f1N4OXfR5Dr0IkCWkTL8KwD7v59xecf/vx
7rToWXG7GObsrLXke7QZEdLuoLQBaDW2UezplyENos3HV7EBDs/5ydw9MY7f4ABfrvW8zGQQSSPZ
qhsdCIVnnbFnfPudqKcwDKBrptLUtRerCFgJk++D5sS2S96j3u38QDOq+Zl407R7/4F+FwzL90bs
Iu9G6FQHMXj8RHocVDwqFQy5oaXCILaLdm0AIQJsp3Xixum7Fiaw3UPdT0Vn1BvIs7MVV9mrzVox
u/B58vhbXImnGJgbyGwH36cqW5dZVT0WIYTFzdCXVr2KaG8xnjHS9Bt6TD4kMpk03TZ3qvB6hGQa
I2vQ0WUOI6X86QRZYgBjULuCJj0tZ6Q4dfHgjQ2AmzhrmY1moZni6xKG4rsnYfEb3Iw3QmTR1xzQ
tekWBT+dH63L/lJomfkQZIK8vkmcrN76/OpvuFa36UbPAEk4luLznLL0LzzLDuI1e5s2C47GygSJ
lF7HqjXEEDIcTU37DCz9xOYF2o8tEWQim1Rx3hB/JC3JEFlhgKIBzXahX6dt8WyjPHI486nfnhA6
KoQeGnJI3S+virgI8hrClOFGXTwyjdGzvV04ASbSSX1uV51YCgYHlyKdMs7jYlNFZQjuW4SmOw2Q
ymIZS3RwRuGv025kPvv+c52oIC2Q83DYKMOpGpYw84y5Vt4nVFGZVVg/+lZo6HgkcOWRSIBkS4KG
MozlABHSKtVB/cDWx59GUIc7pA2iu1I4zZlX/Tu9Xpwq3iSS8oJ70gCIe/xB28IwAViSdhSNnlw0
haxrvKRDsVdwcrYQFUjs61Kw23Cvj5jr44M2fKo76WBsBKlTB4orLPCIRkYxlsDKvCsH0KhnYubb
IM33pk2JluQs62wsgnRu65BbaazxilL9e81kCUNHRfyi8tdfQWzIT34Qta/vf64TwU2jAqAkmfHS
yHkevxorSEI1mGddBWo6V2nUmutUDbU9CBrljL7vqeez6SqowK7hzSxFxWMtiiiyMiyPAqpZ1Z6k
i/D8XRXmr6OIPll9Pp15o6ceDvYmLSdcJTA6XGx8w0PCL/Lnnknbl/u6EPpjwv+5mtphCM/s+1Nr
0XNiqEJGAZtl8SKzrKXJm89ACa1oD1qvyJXojeJKKRnmffybsYIOu4IOHWft+JvZXHlTl5O3TI3W
761UZXcklG/NWX7ZyYdiL5oQR0irl/j1fmIIPXYUU+aoGtucyxXNNs2OtjkV6jkLlVNh92/7RlSo
5tB4/FiBhR9d5hGQegSSrlEXm7ZUzfL7+y/vxCooxVJUYXxAkr6sdjQ/1Tp0CgX4Pi29ias438MA
BPfxbywzmyoKnEwYsy1CjqP2Ua30bIeB3sYhC3Tjiv69uv/4KqQmZCYQazV1yXglkNEGY+Tniqbu
7gZHH9d+6ehnDu4ceBbhU6cHZMI6ow6lMXj8YUSv5qJJFOFSznMpmukvT2tvtdC6wpLgg2Lj7DKa
nPT7OK8ze8NanKNoakdvMFiMC8Z40nJIyY4a9Lsq0D/e3mIpKniVcmMmgy2qtQHwg4x6KVxL9e2r
ehps4Fl1d6bmPfH2DNi7VGkkdPNJWry9WvNzTJpptCSqtbeVqj0M6WDel4jVrQDv6Gc6pm/5SbwY
HXLLvPN4vqVH8+DU1sjbotlUZPhnWVmsfxWa2VwodKXvpkKbfobxpN0z9suliyBht+/5fbv3t+ap
xzbm88W+ZCaxrE8nQw6eR4rnlmEx7UsY9BukCvTHBqW+1Qht48xROLUe1yZy1ByHt+y2lDOCVzNP
7Vcq3E8m8VunD4IvzeRNQD6Ecvf+850IjYxFGNvCvnWggy6CcNUNdMR/N4uVut3araOttc6XG/pt
T//GSrTQIGVLa6bWHW+gMDJVz0oGUmU10BEF1DCEj7rsMgGx9uH+BTraUPTxEtKZNiz3qo8hp+ab
nGm0XW9rqEaPSJRMMCCGc6OauT2xiClcXDOqARtRFWzw8UOJQHciJFskSh9dDOTFuLctZVyje8ik
JrBkuu7USu5RmLE+Hpnpc9HoMmj1A4hYnHq823uEVIiZXTDYX3gHWGhjfH1me5zYjphLcWXRMqEw
tRennr6GYysGscW2BigoyvTExB2Kiha81l7/8QBNE4NgSRfBhka/aGSUaHar3Qzzkn5UcBc4GAoE
sQ/8Su03BS2VM9vkxB1K4cIgimuBvsVySJRMkzKXdACkkDj+nIA43PVtcO5En1rFmvEqRHpaasvL
jWQrQaKNfQ8E4wvj7xZI2dna4OQiusochhyRYLko7tNZUab0qENzJvXXsmjFpwqVgs3HjzCtf1qs
PA22AIs9l+XgxJTSFgBLLXtnhtK8GErAB7kWKf/G9qYhgmQEsXe+c44PVmA2ktyMhH4qvIhSeXDQ
G1PEmZ7x/IOXx5csngYPIzkarYtbuqrsmLyWHYANSLj3K+Fv7NrKt50xTQdU52acZnFVqT2bMJdn
2yQnVid7Iz3g3iJ+LJ7RD7XRb9WOI5zG6mNS1P5L2Dr6TeZgZ/vRL4fmxmyDNId6603RgmIdeKBa
kC52ICURfu7ug7xNdoOBlO37S70NiSzFDB4Je4yeeLbjL9eXeoC4E+DYVOnKYIX/TLZqy1K8hMpg
NS6ivmsbMex5brj98MozGIxzxkXIO13Ej6qcJqnYteHatvBQWxTRfZwL+ws1qI2wb26EG7K9EES6
zijn/bXf3qMUhCRgzGqgwDMoOn5qJ0vADlFduE04I6UpzPZ4ZviHEd3wM0u9PeuoWJCMGFSEmHD+
hrn80dfxEPMUuUlLy1Ja6zbGOvjgNd3H7xeKC+ZOjEuprNGjOH4gOq1IZSQ8kDn6MFJGqJb8lnPI
gxPPAiiHeSlJwSwPszgCdh6MBGbScT1Rmr0s0Y01GkTePvxx2PpEEWanlO3LSYqQeWpohW0Ae5vU
jdF0mNGPcInr2pwO7y81X4jHEQXoHdIWzGysuSGxiCgjGpFpT7McvJDIXpI2owsZNO2L6YXjTR8X
MAsDXfvwRcaiTCa5zJjWEJyPv5XnW07iVwNNTt/zAaPjg52h1/j9/Uc78a1m2zr6ib/Nfq3Ft4JQ
aiIYPbEjKKO39TSaayZD4/rfWYWQTPlEzbdcpchlrEQNq1RZ5G34bOAY0mQ6s8qJ4zpDFCnN5vEq
A5rjNwZGUAniRjdcZicTIqc6CvfglVeaDQ3h/Qc60bYjGlIIwu6neQcE9nitntHZONIoA+WflzSz
MRzdKFbcwvQjsTwM3ADfwt5EyB5Ns3Xf6+lPSlXHccvBrHaJEiQbWYn+M8hGqHRiND/cJ56jtSO5
/+jU41ly/PsqmY+A8n2mKn2L8QNURH5JeC5qvc0kWYXzQMOHmSkv83gVv/K80Ik5g0ihyq+GZWUX
uC7A+0vUAIahhpr/++/9xHbFDYtO6bwo18LiE4924/hFyScufKleQyaatkgXj2emKqdWIRmaGwpU
bfiwHj+WrjRNO4XScGMrNb7wM54gU587eSea0XMgRsGGATc9rKWz18CWGUUzTzHywrxGQlAe5JQV
93WFrDzSzH72NY3jYlWlWX6N4G/yc4qDFk34LqqvhRWkZ6LcieNDp2GGi9F7osW72DJjZYvY5CZ0
fYrLz2Zqhbtcls292Uz6mUv9xFJcPvTu5nCA/+ziM5qJ5auVDsAjQqnyJsX64UqOuHajv12dOQin
lqINBR4FqCAl1WIpI7eyv+dwwG3L77bM6t1MXll3XQJL9v3deeI4iDlPpxlIUkab43jftL0yeqBh
6G6gnrovJ3QVAsVy1mEnlW09huemtCf2KYNTGq3EvLksXHwxx6QCsbXUpCvviQ0K2uFeIk19JtYt
3yDvDOw5M1P82UiDjMVTAX4uG6tiFTQ+sn3ZoCqq2n74EMHZ+uDxRmQNfPMMyTH5VPpyC8KhSfU6
Tph6M7VbKTEk3KFuijOfSVu+t3kZWsEqaZY2awwugjdSxRNq7ixjx74rUrGLEQY2wmQ9DRhVVzCO
HNx6kRVzQTlvHdP7MiOZgZSvZw/09/fM27fLb5kFn5gAca6WHRQ9GbtJtZjgiizJV8C+da75xt7l
jtF8+O3SDGJj6nxLmkL28kPKrInhXM+wqiK6cGRQX9Y6pMP3H+jtywV0REqBDsU8ZjcXGYWRJGUa
cvTdspbDsybG+mtpZk8fXoQticuDTUKGbMZikRH126KtVSRmHQtdvlivwfCHH01baNVpxGVoLw5d
UhY7Ps+y6Jts6HlhsQH7TJLXXooM24Mzz2Iu48a8DkgEg8qK4Mt893gdgPewsgz0CCSI5x85sMbn
LrWS50nmFlxt3Sp+IcUyfIkLz3kxelwrjBBqqQtyrw0xN4mgp3lamqGykVvjLQFPlHu1T6yLLlcr
66FvI6gHqPVaFdrbqXLwp7zw91ZYNLeQpq0B9xLmQQdy4Owqy6KUGf3QGT/GJFYQ+cC8aJ916JOs
lWlELSLjqNQ0x1S93gxpZbXrSu/Lq0D0JaxHGTTfkNshz0uTofX3Rd8hf8UdYu+TqlZe6tZBgLXr
0siE3CpDsc3UJJ6NAuxx9Pe2p6hylZOU+jeD08afktEaHztTy9tVI3AWQMrXrPHdQqtni0HuhJcf
HIvqoJoJTiFDnqZf86bFumEMC/i2cgqv06o0HlRUhF6KXsdHykrKAbOdREvT3UDq4m1sgXA8CUH8
3NtNieN0MJjatnIGzbkuI4+4F4R6Hh2iOEj0VUVmh1mMHZnF1rAHR0EdWcerStGKLF036CLb6wJG
TrfTwVz5X4KyHyCaygLSku90yWWKcVa0RqUKPxGvbFGfKBSlwhBDlv1LoRbaowEpplvFgeeU6J9k
zoMpBlkfAsxLfgT49pBAO0OLLo7UqjsRJPGt2VWoNdTekD6RtoQxjOkq91ZjJfBKQaHGKhFzq3oV
V52kvNYVw3zUkd/O3QGxiUeV/80+bzq5r5UYEXNnsEuIjE3UVevO8Qj/EdBmfI7SKSYxmMBiu9iG
9DVAjqJU3LDU5XcvyqBweyGKUH6b8W+gszygVW2J8mfmV4F3DbwKIQvktY0HX43VYaOnkffVKsfO
21sQqj5bXWvfQioxDhG84EMYmBWGR6izGmDnXPR6jOdR8eQjLfwaxra00ABUjAZxC28yoHV3CAZA
3I86tMnBpqXDrqaz8VPFjwk6Toreziq07VAhCFbK95lS9BQjIFTAUcZ4c2UD+RhWDqrGnyvRTfDF
CzJOt7bKMr2ge+aPrtTm9hjVL5Rr9LGsx67OI82d+PM/um5I0h3K+8NVBtm1dtHqjfbIESc4Q+gm
TnwosWuOm0Fp/dkMifW9b4D3bKJB9aqtUUTB14FmQ7b2cP65laBt7HWi5hVqgNpge5mbZIUJHSsq
2mDDuGK6quwwHW7AUciXoApFsu6dTJTbJpYNRPcGbidiQZktryLdjvobUVeG8SASbcJqwx59DgOM
eH+VIY5grBOJWgpC8LGVwdTv62/BPKLawZ8IdfA4ovO+RUatptfhFPTdqlOq+Kky0R9y/aHErCcr
QwSDUCnIExc3hMh+LhEu2WL/N+RXWKfEPbpSfYTgObOsb3DRUbYprRFxkKbJOm0ViyKo3XroqqdW
HbrPPsZYg+vwLg4Z+gwhyL7aDi8KTLdQ2tB8S+JvkJi9q5qkz+B1koHkC5JJv7YrP7RdSNANIIqp
87orEaipto9mPai8rJDZ6pqIj4dF3XOaSvWe+F8/F1BpcVgySoEsdVfMGKai+FZ0Y+1ssZgunY0R
6LCkjb6Kq5Xv9M1NNEZIOgxqjcEd+FH+oYDd8RiEsX/bjTJs0DXRpxatgcRL6HvPxjiIo4hfiZNv
fdNKXrTQ9G9jrxQ6zrtqPuJDlfBOfDXKHHSk8iJZFV5gDmh/2bm/Sp0BfiR2vcZNk5YwlptkghXm
jHoG5wpPnX7dgPj1MZyr4R5uhgaTuQN90QSruMnJ+oex8ro7X2tjmCdBZZuPpYnOGxYzjfbsIUL3
XLWEgotWE4PxImVGKXzoPINRZ2E73vXI+e1XfVbp3xQN7R3if6hbEN1hJCCvIuJb+mnszdKo6nAb
C0XysjU7xRvQSeq70ELJApBF3No7vaa6wYLGceINbg/jpwqje0wVOtLRVa6p5bBBicn8pIRe8RBO
Fg5QoOEscSGDtnsFwjWhIxUa/X08DqA1vrZZUgaHsqnMLynKh0UlL1rVSH+NflVguxOI6SKOu35y
M8eDszEPmjCl0e26XbXU85lbaAr1rOOpdrjqDC2+MOD4Dasy0+2DaBQE6jO0OJ/7iSiAe8Vof1cC
4Ps83wCFDyY3bHsx6MO2ptk9EWVM4L1h3o0vipMHX/BwajApNOwEvzoOFL3wJAkrPB4K2OdNmoR4
I9KJ/zyhSXVntZrhr8HlexeGosZ43qt4FKHmFY3ORkhZfA/7FssuGywOnromanfulLbhIWzsWfa2
TGuas2bQ0ZrF/iDAn8pBAqkfvHhX9nF412hhP224wiqYj/Yo9p1TOve2GuNFXI9yQKyS+ZNYIySX
aBuTkHdXDCEyy0HcFpiO5YbC2XcsbPTQiFYu8ZvrFNT4yhZZ9yhw7iavg0ipxmX5qU2GCkUYywxW
ZjB5GxUwvLMq81restGnYZVlXPA/NCMIPIxF7LiDbArK77oe4ty7mTytHya3aT3rl5kIRdm2Q2Gr
NxrY2GhTwzMxn4dENsmObW01N2prhsQOjV16jZhFpAOFl4H8HJo1sS+Ush23QYhu/lOtx8OIq5DS
ljvkl8FUhfUkomsl0Ufts+P0AiujGGuPAyVP3h4C6J7Y6gVhL7ZeVPv9SnGS/qUqmr69GaPW+Iwz
q+eN7pAGpr3HkaXTNp7lsVWpiEX2rcWd5Nf7SeSbMkKbSzSwAgzxKdeWYy8DZwXC+QiZAXmATaCn
OFmil3Fjyd6/fX+puTr6sxtKtjoPV+aiZeaLy8X4UDE0cCPGhJkQUFPuJSnXsjLY62aDiFuFsP9F
6Nf6oS7GaVPXbbZ5f/2TjwpogQbfDIRcYgj6WA3iIK0pY0LkTMtGGF/QhBywmKzKM2OPN7UMj8o0
npJ+Ji+S0B4n5kGMU+Bog03OPQbAimaO+PQ0wwdbFLxQm26TCgOI8Qpgt+NVFKlmntVzc+l1Hm8i
i+yrRVsJ0BRScO+/uxPfDjzn3C8AxsS0YdENmVQ7mZoJDC+qfqqrpwbgWBGGo2sH0vhEIAu30VQE
121kFRe43No/3l//1Av9PcwB8oBO9HL9MlKsjBQOXLntlbtx9LAvEYxR31/l1A6B+0LXAv4QEKRF
fV+06UQl1ZvY3ObFxhwUPMMsEoux95wP7xCa8wwzmEAApXpTIlaN2cZVZgPtCJ1oMzEVuJa1sF/f
f6C3r21eBXIDNxvdpSUNHwUjMhg6Tq4eAq7WOxtu8xA1Z17b274I4t0IxZqgYmDi0kQ/3ohhaIM+
8FlGqZMeoRtpbYzET7dcBzjJVXVhfxrQOCXT6IZPMtWUTT7GMfKkgE0Odt11NJpxurEUJzszDJmP
wHHMYZIvaT6RYs9w0MURSceyNnMSaNyNpfrid0LZqlzAiFySotsQ1TACaoNzQJBTr10DHjRDhejU
mov633PGNudKnSMd9lJ1mpPED4FxJp6dXAXiHSM5Zv1yOcga4rZviJymi+4TztBp/xVB13MDi7ct
BgiqNGYgUkM94nEWn7aeQtuX3A+A+NEPbLT2Ca8i1dXq2LrLU234+6H+hwb/j5nJ8Q4NviEd/7//
5+VPBZb5T/yTB2/9xX0CzpjOIzmzOiM8/1ZgMfS/QH1qDkYG9IDmqfO/ePDmX/R4mTJA8KADA2/q
v3jwKEnTYZsx2fyDedRqfIQIT7N/cczm+fPvQDbTIbmW+OF/sgsiDCvVRg6B68egGy/QIha3mLOV
CvtG96sLPPH8FrBghpciznBGoFrrLp6Ub3VVUexWkalXT2VQmbg+YFunByvKeb26hKUcfTN6pwsu
gsEICBEk67SRE7K8jYaKkn1oyigJL6o292az2EgzdwATvW+WKLxbmh4IVupxrBVrRYwlqg66lv5s
iix+xiVXs1Z1XFf+LqKsvacRUY7rsKLRvMKUuujW0i4QZUuGPrwzSqO59VC+IGhJ8vSdKio/X/GX
oJ8ylT0aoVFTVJe60/jiAuEmiB0JswqxKzNRaF/QvuiLA9cYV2YyOglzhDjz/UOVN4637szK97dD
qvqUDWrpqDeZOSrVLhVW6W9jD09AusgUGytpVWhqu8wG4VESVAj6N1HOhJTawFZDieFsOfaFKyNQ
oC7xoao3hUQHp1hnFuXTRuRVIdGpyrS5LBwiUbjt2Mb+hFpq7tcPXUzX+f+xdybJcSNZmL5L7ZEG
wDFuAzEwOImkBlLcuJGSCDhmOGZcq4/QF+sPocwqkaVOWu4ry2qRKYpAIBzu7/3vHxYSzt2kDZ5t
k5zN/qLE1sDsbwe/TXJJDq+RpOF1P5peO2KwSkJNExUtFBKsZYbJbUG0VO+gebtbvNTOevohswFj
ytpS0/wP6N/DqO0JJUOmoEN/j/9K2+9IYSETrvAaUV/ULhOeC9Xn2SMkoyol+9vHvPRmnBMLl5UJ
3/CNScbl8DHOeV92TkpRuaF/ssq7qmlEdiVAnbKDnw/jGIk81cYWdG1JUBX1tFoB2nSPSN4FVo+g
B7WPS0fqoYcf3lgTuDs2oTqbXbs/tmU/tXi54G1NTlylOM9S1x53DjN2f4+1ABgqYjpTnNtzYlZX
1TzSihFGX34K8eNbw/Wy7iYm+XXYWoI1R9S772zxEcfgr4uX4AZzE2zQWiAqG7fIGHPa2ks/4MJb
1mdhD/oIjKymB99PR7pYhEfruvXkoPaeOaXTERhJ2jQmPc7gQdA242pTNtuHye2gMDmpEvRvOdFy
zIv1ZD8ypmyybaBKwhsrMfTNRTjZQ4r5GYRTrGxlXOtbK9T+XWjVozqbBhPOd/OzNRm0qa3PBqad
xcE+dTI013Q12anDwTGGbkeG+ZCTqndqhtzZb0c85k4dkwlvuMSp59RWpR02SQ8MVGi65lMD1p2a
sW7BHQZ/+FOvpjrSWLEZ+9nKndo699TiJU2BHWH1s/U7tYFNnNARNkMZRmLtE3tS25MIpqC+ttY+
0mis0Ylgyge3CI5pNPNT0+lUrXGRnFrR8dSWqmxtUZtTu+qunat9amJNI5ldnPfw+IBcvTa65E4G
H/u1+yUBmka4PzXFyI+S23gS2YGr0jS3pwaahEmaaefUWHu9MyR7c+23/VPrnWEPX27TcW3JEfzX
z+6pUVdybVwXM0yzyCA69Dw4tfUo94Zbb+31k1Ql2FcmvPjgCG1CnlKVAQ3EPhPZXXGCDPwqiD+T
jD4/tTDUs11QFLRco2qtad+cYAedqZyUgxWMyFZcYjpBFNWKVngn4KKxZHB0TnDGuCIbOBICcsD+
A/AYTuAH6YNNH8k2wUKoOgEk+QksoX82z5l/AaHwhhQvpGfkF3oFWYYT3mIuhUwqEmOb8aN3wmRm
3JR+UJqD1Chc9slLTFcAJ5kdogBWVMc7ITwMM3oSNVfgx5sCDgO7N8HEg8Brg0NywokYnurbBdm0
pEnpQJL0CVXiJANhytjzbsoT7kS+Ji9UbK94lJOH1lfU3BP7hNPPt9qtY2PHeEE6eIPXdh98ICZZ
DQ2uqXL1nDdh2W8Wrw27KqpDc3KnrZ8JvgKNTrverUo+TjqcJsP7Oo2neiM7Nq8NvtlTubE6zIc2
KeQjjHGbMSRY2Ul0Au5neB5mp6HqxN7xcqSPmYnF9iZv8crVBuyoc29OCc727A5H2DEMCj8K8X//
bpsaVwuG/G15XjMrQJOETooMhlKTWol9VZijQBTW97I1F3znddgTQzvVXY/YPyMady+mXGPEYZTy
os4WPEbHIugVFqWZuCJ0N8kIX8SladgZZNNCYyF1tP88Ymn+US7wupiO5M0NrwCfFZI0kGVINsSx
UJKPHQqrul9s1ga4b1Kx17QFRlypHYf9hdcvGenFLpLa7AWbLj84sjbqZVNQ2GebesqH9SZnjTUN
OHtZRlDV8i+YRuJfO/Q4YX4yEteor03VOc1zihMzT9euqqLaZpIgeGc3Stj6etvMrVr2S41t1ZaA
hDEFpctMb89KML60Vttins+M6m6IcZfc0+8ERL121hwtpHDeZDy5bFNUa0K4ITtLRu4QJtkuQ1f9
xM/NX/yhC+/m1FhYIPk0fxrNwb8e2zwwgaSb5sG1RhsgcZp8cb6MdlBtFj2GL0abLvE2w1H2GqmN
+hjOTndjh7IOyOAMl/sQO8nHeiqGr6mhlytgYiIXfK3q29xL9CeBC1i8iQV9wb5wOBs3vUJ6va6v
KtuUdIDcdVKF3mYKFOyRJGxDtWnpUKljCLKbIjeMq3aTT4WT7MZiIuSxXedPFsETZxyn3Rgt3pDt
PdWQHZx4qC9KPgrCxyzTd4Y7ETkb9016KTCQAEsK3OoLWfT6eoiljekHSOVdkNbt97Ft3bssYza0
tZhZxURFwqzYeBK2aNQlZM/lMGS7aCjH8rAU4+gf6bLcfpOPteVt1OQW5d4kvoMIZFWfG0T6amLv
x/o78Rgu09Bk0g+UZ4y5yjAR39hdJ85hB/44NKqsm8GQpf6Q+HWZRMDGzRSxSAh5tEJpYKOb9ONZ
h8yEEF3anMtZ1DbVZlCb37wmoW0d1IgXrXZDTM3BznBQLRqv/MSsX5QXU4H1K/yUgIKnLKtO4Hai
vfaA7f1s0EUN3lfTyhifER7olZcJb2eNj6wmdGAxep1sio4ghd1iZla57R0Ggzvfagy+F4fRR88s
6CEVVsOvLZKZHW/xgHdNqpcWPLUv+i0ZTHEX9YSnfNd9oMxN6qxTPZgTXo4JNDIVDJlbGF5eNwef
1+uTDDpJRJObnBQgEzFoKRl+1BI9LMdF0wuy0AGr2eBEY51V8TgVewKNPVT3DDW2LvJXhqkzDs3w
agvjqvcrbR0MSkF18MKFwrxmSE5gb9KbZxPmGO22aotgV+VaBvuiMIiGlk6LezPqb5MJG7M7r90w
/BB5VKa9+6PiI5kfx6ntt/jnTeWXarVlCjfScRS520VKE4H102LerYQz/5NunVBt8YJpL2WVD0ZU
dF19a3RWWPDxRn0fkjqQi4MKgxiX8cXQbMfKrww33HhjraarZrRr8mHGUlL9zRmvPJHYvVrcfRY0
4a1ewuBDrEvWiEr66U56a3JpJWprIuYEYHBjUkMy+LZhm7Ktmw5BMphMUSo0TjGQYtCG/T4e6vlL
EOeKHI7MQMVeJGOZb7zCa+dNyqj9SZXdzPKYcxx2VCDzg43Sw1s9W/uUqaSO/8Ry/td//2ulrfz/
++/DU/H8OpNp/fmf3bdB8hKtt7OSmDgukaPwRz/bb4O4JpAl7JdASfgz9DH/6b/FHwgMgU3Rb63t
9spK+suHTvxxijhE4ciciHHsPwtlsl9DQavkEywRHA98XWCIEbzBm2saiJnR3609KZo/g1nhY0kP
fitgg6gNwQCyrD84FsX0J38IWxlNbRN+oj0dvy/16v8em0F6vtRBsdIbgvyeHHewQoOkpGPeVuKe
2bxtHkSDeXmYqOUO/QOdtclQNjlvtOEblw2a3ZSowF597sGfH7U1BgOZxASyEEkg2+ZKGYkJi6DI
4ybShM90mxJLTi+TPd7JTRM8hirAs35QMYN45deCNg0BMtbUw0JWhaNGEmO8AoYDSCZy9g0sB2fn
hbwjEQFUWkRzP8DNm4MwlwxtGOHu+ZUcinUjSH/VDXBrUJnyW7vkSN9HO/PDzZI6SbyLS6uS21Tg
KB4SXBxDY3AIJ/dmgqz3rdcxgJXxCGnGzUivigzcXOqoG4YU9m42DZ9qs3OuOzZd6EsNddCm6geH
dHYnpJzThCZx9lrNNG+trjHSI37H884w14mu6MLiPiP2A2i2cJp7oARcKaywMdTOm6aSWkSnayhB
beflVoihwVcl0P61MtgeSdapmaKbozSns9lPMzuaR5itURzobDojKgKvTkmEeDQ4i/3dtRInhphG
MbUlL36eNo2oKC+hW6QmgV4jiDcxx/bI/JGUHeINethtwWQsnzpU06b1paXp4+ypM+zyhsXNujNL
w2Fh1cwwQIfGluc5cdrd3idfM46yOiR42rYL55q5bXvOmNvKYSZQ8VKMhAupGlXHqe9MGRNHZci/
NOz/29D+taJwf7ehPf/f//MqmG79+T8NnZ0/GG5gkrnaAjJSt/+9nwV/gAiylbEpsTcxCGHP+tNW
E+tMC4wf4QRUQFBIgMa//JzFH0jCT+G6qLSQbsAa/we+miuk/CtmjzEYLiUroAjuwljrDXru5IHf
tDCeEt2kt06Fv3Kt6KWm1hbvaAxfXymA1gs2hCsNTiVg21hsvYYtu5qJeTEjEbJqNMVNCQ1sWJj3
JlLvfnn2Nz/v/lcn5tcb9J9X4hBAo8mDAnh9faVAAVdMlKarQ/XWTh02hWmetn9/kd98nNVHc3Xb
ZvbIefT6IrEb6EazpbnKb87QvZKSNbMHBpiXvMdYZkD86lviE0FTRqKzMokQ7XCOvb6YFEQox+7q
QIbUbNNXXSOvQhicGbyLPKi3dFzEY8RL6+3ymKyoi9AJiOhr1CLw4JdeUUYLlrv2tsZPlciFGPvk
CHYMZK2QKPnlY9grU+zkLIohSqvStrEKabMP2ShsfehMEX8DlwjjHY0BvaZR+dV96Epi3qhPSwu0
Z+QP7bjxXlS5QHpskRYMe1EN7otalOFH/AonvZ2LhgtbRIF8d4xJAZgJ8m8g2oyQc5DohMG5TH0i
qvEG1eO1iQ0qB9zA7xYUhTS5VkFOmoYu9M3HeCWPBlsCxE1ZmIMjZ/78dWrN4SFpHeLFwlRS4et8
SDnbSoxRNp0vivMhcZtxL32z/VFmYyF3uTnNz7Sn0/00FsUL7A73qqmyUUFZS/q7aQqI0cliOx74
4E5iEDuo3IegqDDMX8rKeG57jKmlU2SfZedqvVGOtGA19dTRUF+xRHkI0jQn08VKiu6hCCAgQBHi
SZdBVj8yPi/vbB3n8cbuxvSyMKwgi0bHR0vUgXU8kOWQPZetUs+8Nf1TMocuuQ9LBfdGkiNMjouw
2yesHpc8Wiy+GdOI8ZVmJkiYTSDmjCO8a8avqwrdPRQ0UW1EwkXwlQ5KXNuipcLW8UAynS0IKrCb
Ibuf7GDGzCabPiz1mFQYnnTZx7LXOEtjcup8sYbJMDZWPzfPKgw78rbz8UuTGTLYKG9W3wAR2o8t
3kj53p678UpnIxTDafIIpcuWeLoMwsmLt9aQY/ud1JP5wyRa4dsA/SoFRURytTEHHYMG2k1PZ1a2
Bid7MGQHWabWeUNMKPyfThmXuZ1LM8pUWVvRRNeO7WDhlredielrlC9ayG2vZxsr8SomDihYlmK5
nRYIF2VhDY/Z6CfPoMuxfxeQlfrQexCfIASukAc1TJBEs8Hob9P05mjx30lB3A0NOSObodNSb6bU
qr+1TSuYOiq/f8BHrOo3tj/SCVddOUZQbfOFdntqSAvyKz8ldszIro3FXBkLnUdzmk9LcUcGbXIp
AVFtiI2uU21EAOsKc6NsfhxSBfCdI6YkEUcQHke/mPOW5VwxJ/9P19+tpDXx19DweTZlb4wOOeh9
9VlTzn3O2PbDrTa95Hvv5COTxTbxvxai8W5tLSwnqnIfqS83k4GU6FDfmpCT7Qt0Eszju8zK6l0+
max/s2YAtq0XATM3dAr3a4ug9VvQesXNXMNf3s5EzjaEvMUGDM7U9GmFQ1HYgNAyIbylmoYHMIaq
w6LFbL9NLKA7kdoPwJh8W1nXj9dApfOPYFCspL5hQBDhAYE/WZjJYAcIU/ZbsAH6NoiLvbFt5OR8
0WyZj1oiKd+4vRibLRuOLo4hmaFPqphjY9N6QrKi4lmne2AXhklCihJWdlKnOEoRk+tQVIn5qiqa
jo/pGOMH/l7xWRgpP2CZ6VSse9pUbOM4ES+LxVKZwkmkpIp4bUMciTQEgXGYp+9UPtMcLG6e72zm
4XcxHyDbM+tZoqDGZtHTuZ1tHSBNn2rXGSVk3yqd9sJVLunVJHAFh6El+S0aUluMGw9w9YKx4vjV
Yrw1RVahuCdq+hHGYd3ZbGY5IWKutAznzDZhp4SqNgPw1SmGXuvq4hzOJaGPqrJ0vVX00NhNA83g
Ycn+7APMDaI5zn2gxW6wfIJWgaLMEJShcW/0UODgLBetvjmsVgWc2tPu50mQF9s068VAziHytU3S
h8lXEh5IP5hKN/6BxprImthNhxsnL9JhG5OdZEcBfsQfe8+h3+ccbObdqqlyzrIyDMm6mapQRUrM
JJNn1tB+k1gUJ5hS9qLYkqnD5tsCLJyFZWyT1jSWqtnCl3fuS6eM4VX7RK8myjB/9LJq0MJYjkkW
ou+diWBOMO717cKEndCJM2MhZytzygBym0VW1aATXJ6ItLkglCn/ZGY5oZKNqx+tYIJHT0pBTLKP
7uIrtwja606YtcDnEVRwVwWqEfglJEptiddRnw2/Np/HSk13jjXqIuJ0N7IDptPqpgDpIuNstvW3
Ohut+zgZ6Au60ZDE4A4N4TINXO4MF1+/eTbZ23Z5HwiwKVtWzyVs39tKmwJEQ1s3HAv+dVtrE2rb
ZO9tw8ctjd8/g/QmA0YfXtfrsywYwdFHb13nseaQIaST3KPRL9tPsi2Su7Bwp3mvGYh/zxhRkMRW
55619bW9cOz67F8bx6r1uaHwLI1ivOOR5DOOFJG2u2CKOivRx47F99zwNDrI/PjMbgbhL2e+rTwi
g2OCH8qwdT9MVqnAKtGEwNu1eCMxUG0+ws72n1TTtD7s8GG8qh0P/MZw7M5FMZwWR87e9lDQiBPb
ptLlnrVpPVVgOwbDSYsDJCWgsDsIa2A5mWUBQBbUafd1mbM4286zYgdQegDmkWk/faDzs4tLLMsW
zhR7RuFQN2Hz1WXxZXt/qfLbGbOHl8QU9bVVqVZQB4Qa8HKI1aM3+IT6OXE/P5Z9avYg9o75tCBB
/Ao9Vl77NlEcBym7/KIzKtVvaZUZhE34MOYMUdfwCkTK3ud4bIm0ME/xFjnYM7NYTTjG3ke/RarQ
KQ5jpJgMiWolJWPWYjVsNJCUsBHhIMYjRf/YZbuhW8LE2sTg3rclxNXsFspNPly0VtPAz29i17m1
/TWsA5Sdr46JDPkO7inrgQ2+eR6QV+XGgkF5cEqFIHKNhAhazjUtwrSD7AIf1dE7akQV6BX8yhK7
blTDTRrbdnXokf0bF9MMKr+ZRt8AHmjiZdzgrqw/1YqyE3ANIIVmHiFLNxZlAs4Z6LO6tKcMaQpe
ehvs2+Cba9KhJIstm55LYyQPcIbtd457ZJNuyIUgvjObxjnbM3cNYdmWnT3fL4Vh39qt3cV77NNm
DS+daM+bzvYojNpm5gAzFztgzGv6w151zOq3BA57zjWIdD5v56ldQxIny8uvAZanJ51Wjb1xORzz
bWYIP9mmaTB81+Q/UUYm3RRAoRTQT4miRVBg++ud93McNLCVBy+J4gVStjNV7fdVfgyIQTYgw77Y
sAoMCx1OnbjV7Rjp0CQ61Wg9r42mjo0YTrl5HPMcKXIx+nkA/96tm9tlmtr2qhtEirV4K0UIV9sc
zvKhSFZvBaMesm0+wMPEWM0Tzz4wur+zF81QUuah3S4UTjjEkzKa23uCdezlWMxDxtuRkF/qLKor
z0WYTobeZb3ZFXuFXthi37EH50wSqCbrbRuHJQG08EeLbUVh4T1ZCT3AhnXeSA5nMy6957b2mWfh
vRNwJgxxFjpXgEBEUFsyrx8siUf5bjaZqn0hs3OqnxRDt+YGC9bGv6lth/mRSQYxmI5Cif7j1K39
D5j41+rp/TfARPJUvqI5rT/+Jy7xB0QmsFQgCCwtEMOCY/6Js4o/bMoHC6pTgCEQcOd/gAnL+gOV
HR6F/LNSbl3+1p/IhPMHLCfeyNU03QW1CP8Rzgrz7VXTy/iSyCH+D+HO5U4xrnrd9LJfDHkSPiV1
FZCvV5uYExKDZuM7K5TxWZMTd1mFOWZggxePVsSQdVgY7pAiBYZf1cciESQxuy6Bo9GgWvups7qC
tHrDKfNzCOSBPjaNVsnOFYUaPsiicYdz7GFD+BCTSZ4Pli1oNi6hhAfGuUBrR2ndIEy4kIOdo1Py
+m6rkgp+fB/WCCREmabmkaF6O6y03CFykcJ1n5hadreVnD2iCc3pRxo4MiTXczLqbViJPt37qIO+
uqYL0w/ysU8YH6PY7GxhfOc+5fMym9cLntb1WRAOzKa8uC5qxvGiJ0HRtoaXQJt+swtTNZjHKuXA
OuslI+GtXwkAirQfAuOMyEZipMMkH7Z+qJ1D7Q9DvwsWn5hMxjOkBaTYFNPg5xRp6Ct6Okg6Xu8S
kFu0G0RF7o/SKo0L1ByeTVKTmD3OkrSB3mQu7meaFQddS2vV55XXpETB1kNYnblZM5k7BsYNOklV
PJmpPeRREDTeIZZG2G/ceC7uwmVcaJupnlFNJU72GVfw9IcTF/Ga7VurK8rZ4tb36x70dUFDiJzN
TfTltMRGs49JAftBr9AYUd56xmfmxEnMbwvMliRPJOw8pdx3D0lFenJkhlIfDM/KrH0pwzUgsXM6
ko4dusi6Sv2PppVOMRkDtjS2Mp5KLwormzhmznhfng0z9oMbUQTd1nVa1HhO7OjnrhDwnBa+ly6y
QyP7Oi9V8Vj7Bl5kkNkYs6G5EkixJhqn0kzAqamK2PEQDQ770rDGo5zScd6K0nX6rcpK44PtasIj
4TYl7KCsrIsxixVZ6maikmNWOyDDHobIMZm0uDlsrMQwCFcGw2emBRvLiJas5MiMgz65WZYwfSZI
U7XHGPeAH0MQkiQK5ap79uRcPmjh9e3OCI2k2I5mIjmXkUNe1O1SPRfA1Zz4VG63pgpSPzJmV/3o
vZp4cvRb+S5Dv0coauFMBEQPgWbgpuPiu9H5wOHD7DOOVnkxZZEQo//Zl86a8ISHbwL/KyD/FeaM
dZ/jznxdOQIvf0ayE813jCk0lP4++1jr1h02sG+q+iDIjvcGt30WI1h6FFOyPphpPHrboPOIcJzS
WsXR2GnxYnLWlJvATPwezMFRCNaBYrG08tI+OYykSHxX4ZBxd6GmSmnnXOpoyLrOjwbZoie0vD5+
0WZmkIs62KBI/VLwhSqzbS6ldBfzEBP3lRB/nEly0ZpK8pUgHZ3pViG+Hyo96I9LVfVr4dDawV4O
jsmEqPOo2xzSv+ZNFqrveYrobqOdbKz2uquDPMq0Q1RzU00k6g7SOLecsXyRsWJLMbLS/i59kWYf
VeKPL76vxpekMVsg3Myo2O9QwmODVAbWQ5A5/oPb4+8d6cwKvmiKYHc3moiWHTdFuVhpeCILiq4X
hfRG7eVih0/sUyWkGeq0fsOgLbzysLb5IVrmGHeytnkuHksyjwzhFudFYy4L8d+TsZEGX8sRBmJ2
RLdXM20ZGdo/LgbOiTWw5vwlxmn7Qc+5OWyXYeW9lA67d7uQ4ecj8B0FAkMGXoc8nKbirCxqT991
wvbmr/kgs+YcpYR/ZNeQFFWVTyqCW1UUltVS+fc+yGh+Lfze9PdGLoMXRhx8uLLvXILO4GxeWZky
hkOQqfDZsseg3MdeMkOT0aP+YKEfVRsdpuVeJjViVe4P62aHiTvCXi5G0h3QH+eK0d0EDNkFCdEL
Aaqx2xHnlvXTXG5NNwumM2LfasLKJ9/7hCxSVtHQNfEHNcgxIAlW6rvSYHoDCQUp5i5tjAo34Tx3
buu0nELmcVjFREnHkYPQry39rQIdriMG6Axu5GgXRZQya/uUBn4WRjCwMtpcHEKvc1eOp++9uuzR
SCqWUtF85zBAeq8sN8bppUrhE7mxztrIZqNZ9ni/zP0OTGKmzah94Mpq1jhHhEYleaOFsmBCWG3q
P9iB0bBL+o5BBjIK0eQYsz5H5EPVwutWFamIsgbSw7YtG5SK0sCus0+Z+l2Mzjzc+/aEJj0ZzDzY
Z5aVQNg16/SbN6q4WnOsed0uB6b/1pcpK1J8HQAdVmt3JEy3NTp1cyUxOM02V0N3v6TzNB6KsALF
2xCqZUwYco2y3ggwqss4a9iWhYiTRzTyEFWJgLRv426cX6YgK6DtJRT6koFaUzyCSdhnFt1Uf11a
hpU9TNyW+JRbxpKxKhBxbUt36uddFQfiR1NPeL2OrndQ3pTeess6ggxGUne3vGuXxX3ZCQd/ewgD
n/BQZVMRLAl1qdlzOewRPZbwEgIZbiprmV5kLrh1Jx2RutkCOemmp8AKEWmkjECtUib3FY4yzy05
vyj8jEc/mMsbGH1+jR9qrj/KpKmNS6MGjYpGGZQPDXD8UkU4LuO/v7Vk248vqb3MXyGTuN+LuKjK
w9g43mUMLEcWdck8l4tq+WcIx//q7X/hzfG3Bfcp5ZUaG1+An6mwp7/wJ7fB/wPlyOq7YaGMY5Kz
mhb9xW1wTywFHLnR95CRSF39V8Se/Qe2rWRH4APNSBA65r9Lbn+t4fmv/MNgjT/5R9KCN2ZHKJfW
3+SZyFy4NwHK/rriTrspBmhLrgz2xCcogLCHkeEPP3AFqxECqMK5ca3WBh3Qpux3zA2H6kJRmzy7
QV/Mx6xrx/KdOdta5f9nQPnzniyBFR3zSQzQvDdjQwLVGtOe8qtlnuuPBSbSX+txzkN0tDJ7DMN4
/ByOefjAYMp6L0lm/dX/dWlEIDwLWiD3rbNgPtqGHPz0qqxTY08H7F4yLmIqZCvzpput5PmXhfKb
seXvLrcSptCV2C5eeTRdv+o6RDHhApunOFzkkNqSRBffcAwoH2VQoWCg+vz+99d7PcH8+WR/vR4r
7tX1UsPTPdez7AVIJjPro9e05iFI+de/v9LbTm5dV3wmWjiYM+TyvJmVJkrX1bxkaHXL7orpR3FM
k3l4x1H0dwvF9n7qFsnyeHsRCJ1hDz59VcFjOcxDar1o+LKXM75VRxuc4rlvvHGrc89+59Ot4+S3
ywT52TqUwskUn/PXz7HNFrPERuMqJqZHRDXSyb3IxvguWNzgrpz64WLKwwHhvWfcSdClf+YX+ef3
iKMVS3TNVVr5Bb9+j6GvZxAhrp9VJIlhe3KA0/Oev9RvFidqI7aYwOcqWKu/vkjmBugFquRKBcr9
1puzcbDMJb2dsiy5smvd3fz9ijk5hr55qPg44gHlcbk1cPj19WyOatd246t00tUFwR/GQ4W9501l
CnkbQOj+GhIYfJg9JjBmn5ktTTSGZZE5lvP+72/lN68Jr+P6P5aw+K+vdygHVreMr7o+t6IOI4ut
7Ns1oroaon98JRRkPsoy3B6R3a6v0S/2or2muC9IHxpAMx/EpNIjfgDefmQscPb3Vzq9DG8eL87S
YD6WcCAvvDVXL7CSln4qLhVRHbCNivaRyITguQ6Jsz8f8Qn84sskXem5RfZE2jDmCtiZjO84zf/m
lUVQzad1kMRz8r15c6CsMorwrEveHsDEJa+hXDPm3xU0FVczSQtfljkvjgVs3Hekqr9ZzhjNgWBx
pJDd5axf+i+PuliS1B+EuKziLDiz57BDU5P4zLNmvZdWGR//+fNeXfnwaQVUMzlhX1+vD52EM9e+
dCyPyr6AVl/AGg5xgqBq7h/GQUyXOgn6e2UE1pkhS3GPjO+93I/fPe9f7+LNAmOPl35f25duXjOH
lnPSvGB41xx6F81RSVDHYa7C+tAxI3hnwf3mBMB/23TxpkPsDUj4+vN7ZYZ8abEuu6nA26Oz3TO8
7u1/FqFy2glhZq74I7Lon7Dlr99qN2pp1rV1aUiz20l3sA9dUphRa5XdO24Ab6xFf14K8FOQpmuf
8MnXH8iPl8FwB1LecvZfWqi5/egD6+ydTiHd5ZSJr8C6x6OyZ3tbOjDbXQYZ5qYs3OYTSTXVtes0
4nqCv5dsgHqC98L2freDQvRGcIIueqVevVlyQdkmBn5Ul8zu5ssRkvbOKsP8xlajd8AXakLQVIR7
xBnyWPfwowEDmqOs/Pq9tb++xa/3GnBcBztxk+MRz9c3NwIp0xgaw7swZpV9kBg6woZ0UCAOEPVN
Nx+jxEfyrDym/BJ/lltcV5Iz0hHLs5rD8j27uN9sfZYJixhffYh11JTrS/LLqy+mfqywqb4YdJXv
5Zz1V3Ghwo+qqO2t5yfxnfb9/iy0ZlAKa7T2qneHL+9sB2sp9+aRwNXA+ZyCVjBZffNI0qRZwqr0
L5jntVf0gv6lHUt5je+TsdWuX97hxaTOkEyF50KVGqRElMA1UHXfuZH/PtxOTwLXfx4GtMI37yXj
UDFYvXMhizb9Lj233qK3PWI9uIUJBpLX+CGQYaebM+jI6iW09PAQ1E0JlUksxwQTC4wQHX0djO+a
457WxZuHZHNArZ2STdn4lsaHm1XB8xMXrs0ANwr7xN32mKcc7X7qr5riSZpLDoKN1NKZBozsemlD
dzL7C1l1SbOqLWdGI/+enfymQv9Ng4SkQVjQCrktnBXePK7Y6SYjm80L0ateboRf1DdYAGlMQKg9
4rrO7+aw1VHft0+JPa0SuSo8yqGabxMNb+SdyuS/C8/1bvDOZ8tbMzDesALzPDXN1BUXQT5mB+0T
mrfRk4VFwaS73VJ19acZ5990g67lepn898Kxfnt5F+/S1UDfg3z/+kUCWXNQm9oX8RA7+zkJNdTO
3sT6NlxVHOXY3+o+Ng/MI78iwnXeOVF+vzxOYebUvmu/+vryqnR6M/eti7RsmzNwKXWAPebvfTc3
b3MdWo/WFOgfYZH4TF9NJY9TmB99pi8bm+ezLYqw+8cdCGMvHsZqD0PZ+nZnIV0dfG9JL1RVLU8o
d1mqOPAhHCRvsI0E+DS4KiUewxj9zzKw1/MIb1LmuySuU2FwBL5+GkYyOhnjmAsLFiqa0bo9BzHM
nt9Z//99jHMVZBcWWyi5aG/LJld1td0s/4+9M9mNG8vW9bucOS/YN4M7uEFGIylkWbIlW54Qsiyx
73s+/fnorJMZQRFBpM/0AlUFVBrpFZvc3M1a//8t/2Y0huzToFctqV4hslkpAsZnqLuYOYHD3w0c
N+oBf2o5RgHDB/wTN8r4TMdSNdzA1fNW7mDTXDtfK/hhdAu0ODiz+1uzyRC7aFZKfhhPRz70mZR8
wpVHQruXPdtM8R8MmZvafLQrK/n0WM/jgmTn/CoTHL74nAoU1aj20kS4NvXIjJ0+M8vazuk5k6Jy
oXDlxJ2L+UvuvH7t1vf7WjcPDY2EchMICFJDsyHX0IZV7K03paFlR6Wgzp50QW0Dw32CUNTaUAWL
bTL2915b6DcdLLudJgzVTphURjlQwM8lCmKbvHH9BWf0HRCu8X6UtPI2KVossq33WorN16ajuzww
5nCbIpOxIUgIW53/u3JK+Hggp9WZgsx5OidwlZ0dTXFWxqypxrVcTN9HDAfPGX1X2ZdaYWVbKPHe
/eW5/HEqTwHBC7NycuuaA7KYLok8qvp1b6Au9hqz2EUkjlf214VR8VWKCOtFOhQhST//KlEr5aMQ
atdoet3PraFOcL0Uvt8gSfGwIe8rfLk8qo/7OQIjrAaU5hHX/gaUnB5uEDSXHDrK63ooAseC0biN
fUnfAZ6TV4Zm6PP1nxwVZ1/Shbw3BjjnkBRp3PRhrKM1idR6h9AI7HLliek3MdWH1DaDVqNWROOH
bzJOUoXyqFDKW5SxbXqlV65+K1N58uESUbAWu2iUDxW6ON8ekco22wbT9R2G1wCVIWTMfWxYvXuV
VEP2q8nG5E3oKcN9GVQ5Gm21yalXVEWsPHVlHB1bpbZeEeUOvmMALnmRetVA/S3rNSgJEwQu5mQz
fi3zBnIv0Mam22AoCz/lvC4Qgz6y652MDiuyyz7RttRKBc/OMFu/1p48HjEXdZWTmkoJewM+j8uO
i7Z60+UQXqmGm9FGz5XmlY+/fC/isb+JKFdROMy6CGpY3MTvVY4e3fEpor8hCQ4fuKaK7zTvlO/h
dSDS8/PS6PDJS9LPtJZizxEi4IMYkGP9JUQE0W5aQXR/qAlWtE2WxrECjFQMcTaq0X0Tx9AmDIo1
X0kCyP7epaifb0IgFP0NFqwM8REkJ/zIco8HzXOpw/coEHl4dIjfAKLMrsLGSm2Z+tRbyS3osab6
5W78XreYwfkgtVsjjWtpj9w31HexX36TmyalhbhUd8Uu9L2i2AI88MeNjG6pBa5JS1yE3cgtcHa6
2jscBZCxbax/L9Oo7hyFjdIErZjyr2TVaIEjDOjdgG0fQMYG+EF3Q8PKMXAasr2VXYtxO9qUBQtA
VnqO4lpL/W7jp+jQNlXKVuhUitkdqiqB1lIXvi84dKFJMlsrNPcuKScxB5wn9KOREMifVYDL/h61
dHddhyU6EmkYCs/WETCamygv+T3UWGNviyBKg+JpBZJ701pRnG0bdBN7X4jMV40aqjoBEplVFRSR
dmPFafvEZwDmthe1AbWwVlb1VinV4UqplOSZU5Wcb1h53J+N5k+vJPWEZpMEQ3TVyEb5xKIIDNcb
euVrkko+1oaiR6hV9covPWWfpRdqoT6UsSIbjltPgsNkHJDaMy3HKVOVahGzc9C+dIian00fa/m2
ifwitHM97m5is4i1fRtwcd6UNcL2g9eWVnAd+BaqXz8KyRMIVQNkBpeyAKTViIbXXA8wkdBnGJIp
ClhpH3QQSTa5MSZICUG6Wo6XjbloS8LUv69i8jQ3oFEyOvSGkGU2lkw7jj0iMAVnNr5I/H4lWg82
MCtM7Jy+wLEdJ0nTOMVQw9ONcoQ++PKj9qcetgZ+X0hxP4xRU+gmOiixuKOC7x3VThz3rRigDhfU
MHxiIjf6xkMZfIdVGCk/4kks7R6W56MSQwdwOoTKxZVE59pDXw46gjZM7uZ2HIQk2Yh9Wt4gxAG4
k/GS2y2lWPenOrVI2yoRDjvHKyuQNl2R0EFHzvL62TXNsL4zaq97AI8jx3bhUrDcKDxIbycopvuU
5lGAKSCa5Ml1J+aQg9WAhcbtGjgxILA5OsWjicowyE0RTnXQ/i6oixmGv0o3MKiXgfWaYw9UtzFM
FGNr5UZiAtnIUaAD9e1wM8dSisMgZM1RsSz+9AoVqNFAUvx1NCL5OhEL86sSqhEab2akuMkAxCV7
ifp/ie5Ap79yhOjWsKUmr77oWCJKJy5JDaDNMEOFXBnigG1cNJNQIJ8O2EEgN49BE2mRLXVZGpLt
DjmRNFI6fBoTYXzEzcCy47VycvDCbDS5z3XCuxGo2oDXRQ8ksOq9cB+6PRcrHYuLZoNPVenVLVft
bTMI0CqKPMvudaUqEaH3FgQ2qe2eNRl0KE8KLK/um+EjLwAkMfaeL3IQC4ptJmk72ImXitkW8IAa
bunZadG/WukrC0WI5Kc72QuMLxa3WeryGVUEu8KUcNQVbXy2EBRQHMfk2myUFv/RJtIkpGFmmYue
kwVdAQ2mNdFFDip7it11rvJLM7vgVgnTULMHRpgfNGH0v8iqkn8j3yL/bMWsf+2NpKHbo4/LwODq
+lkNS+tJwA/wyVNcjB5ekgr6FlWbDt1H9XADjTFqIIe2FW5Em/ROvBcRiMZUyS3ejGWACLfLHBjF
BrKnNLVzMoTPNIWu2frquDsElhJ+k9VWeiMV636OKaOhqBN7/SFzNfTnNPGiDQanXPEYh7w5ZDxj
YOw51gPFgMbLLom52vWcURSLd4RVYoOM20eX3Mk45LcoV3S0S2iP0NwzKTMnb+iOe11pWvfd6ipd
20JzMeIrkRzQdzRiUevwXTX11aBJenkzmL7wdRAMDdpJo/j7uEtQJMRIlywQ0Wn8iCPAymi76+p3
olDEsd0kuYdYGhyahFfZMBs7MXEabKDJSEcOLSTsQ6EHbN8NAqu2hmYMUYHg0nlY7bvsradkk6KL
YMe1h1EtkbiWmtVe5X2UXo8hBwmJBe8u6CiqvGmorQ4Se02DgktMm+sebUpk49DNChvyvXlXqlmA
PkvxWNKVKFd+qEISFQ6HIWryRYoTy4lCvX2OSj246mRaISEOUzAagZ4VHtI4wW08yHL0C3ZbPdi9
D1p/RzbMMFEHSaUL0z9pHrhyj6FD8Fiw80ZLXiu97budapRtddsN2qBcebGlH9IiBohFZVVVWNBi
7RVMk/epHvX8tQvKqNi0CKzu6SAj/MwUy2tJpaRqAisrx8JWNxY9JyQ1RqROmrhgwbHCL4pe958S
VnmqWZzX2RSaerLYuR72rLGIxWuR28jI/dPohG9JpvXRXnR9q7lyuxy6TZriTUcW5ArqrcT6w5lw
4ELxGZweGk0FAzVadAR6foe8sQlbGwFXrGwRjosycBmm5qaPUZPjNSF5vsXS3DzpmcuZoqVJLDk0
ylHbWNfK71Uhha7jGYYX7kpD978FNAP9pSORSe205diDFy2Qf6mN0d1rlAlN0HkxTnRVK/X71sVM
B27Ow3FYDskEEk95grZrco7eaGPHdm6OQy5iLfEkDkSmon33hcA/Dp5ufhlHb/hCyy7tq4IDXLsS
0pwkDNcuC5G/6ObB1qz7VrPxfuQ3tRgi5Tdw4n1Th2h408quzh3U3trXvvL7rzAzlGBDFpP1b5Rd
AwiNmLt3UKikbmcloNIeCuh4HcuSVk8nLAAhdqeMGHW8Cg2mnRqhJe2mg/WtwFkht/sQhc6mRpx2
b0B4+5Gg7HFqa1RvaQoJwE6Ka3/PWZ41pesqpLcqPIZPgkW7rp1bWBFmO/7JD1g/Ze/4PeiCLXwy
7VZr2vbrqIlJcRWKaoVEpRuSexwJxp5FJkj34ZCr49ZzdVIAruyrELoy1X1zfTF5yGPD3+ZqWkC4
9syoc8RuZJ9UWD47uwqERLfVcCigwmGusXZjUgv+Di8bjTZlkNsjR9zGepeqIjdteg4kkZNkLa9v
sJJaurXo/ODtcovGtHguaxUtQzPSvmkYXe1LCj/tMff5t3a0OkjhZQtV/dz6cH82Ki0FkhvT9YbR
LutgkOymHbRf4ZCFL3XQJ2BPDN6Jo0smisSQpRNzaOelO1RhpHxasArcsAczaxyrRow3cYwAt+pj
8lUsEpRpqDVj3BgteeitqLvetzzopFsKx+OP3uyjJ7VOlWszbqCN5XI3YNYpTQxXbQW7rI8MbBZg
vDn+DO2w10mYugelhSuYhdZeAVso2UHEYWuvlLKwTTl6Kbc9D+e+McIgPOSBZh7Zb6GlcU+rOHlo
mYAJ9BC2Cdo56hsZkOyy/ZqqnqhPhClgMmYX1T8TmFTPQ5wODwmTKsbdUyO1FPomSx0LY4Z+YHnF
31MNkhjZYxgXN1RiXGFjkWeeKk95CWmiV/tfkLyZDr5a9bejx2C2eVW1zwo5RWETSp78qx8QdNnA
F/NdXgyIdC2ldr+gQc1QZVZD9IladPxujHSqdeDKqd8zWWv9rRBIyMg8KUthm4XIbuFroBo7lEZk
Slysisrf0GDAKvHkFSCyhBgqxkG1+lp3lLwvVVtoNGSZvi8OR1UEIOwkaKCjnQtShzZDsZs4WhF6
bySzjNZm70XeHddC/10vw0bdG53ovsdSK19pyoC5MmU9ep6qEZ+AVg3BFW+h27K+I7n2Zbl/ggCI
XyWukjsQNQ3tA7pa3UM497nY6ZFW2T4kSypFo9w9KFUgkXElv7QzChN8moLx5HaMRMu0ORHiLWmL
QZ3o795Pv5xMP2qeYaexfAQem0r1+Ossaeqj0QH8gWuWCJ8bGVvcpvC45Thcerr3MSqFZlcOEupX
BCId9IrUMp5T/snt0BXVQ9XG0ufY5YHBu8ITvEFUZ32vGpaOXV7VhrRp6fOCVVX3E8TIXiN8R7+E
O9SHuansOkVM3mlhIXwtQjPkiTYG9IsBNz9/kxYH09F0MkJb4Pl6pMMx7maomUm2hVHVtDsBl++1
VlK23ZVawzkaxSBslYSz6nQSVDl8V6mvtbcleMuOvkD9aNm0nLF+gD9NYU0nbh6x2QgZaCH8+5Pb
N+g2oVjmn0ZWfoH2VgF3zKwXhmfkxFj8Ysw/2a6jY8bXsvbLErq87D3+TuD8f+Hcf03FlL+LLc5L
/fIfjdynl+Tt//7X/2uqunyJz6lA07/yH7OKZv0fCY0b8FwSUUiI+JO/hHOSBJRXJg9qUs4nyzal
qf4jnBP4d8hjaOB6Jfwj9Cwj//Y/GA0VzBDf7eQroYc4JG3z32A0zvPPhIYwRAsVMsEKeF5TmaUv
EVYaSJc7+WjcpemGa9FknvueAYKNVjLd51m3j5GmDOBJ+XKEjhgZlLaPrGNI0bdecA1qjHkqfSqL
G04dm5PXsFDzOk9hfow3/flJvF4CEIpPWD7Wxh0nnauWKm2/RrhYCqLBegD8ROtbBBnnQSCWhZpQ
cGjnVuuE8Q85eS2lEMeGsjKa8/zoX6OhGx8JWY2XjqbnPFDC5blHHSsf4bFecWa0J4d/lDuXn9lC
FLQe9CKmRKgbhjhL+8YtVbvprnmEvNMhryE5GYuB4UQxqc7Loc7T2L8HRCi6n1FxEpnKs1BGX4bk
N0r1CEPNtA2Dfq09qbrby1EW3o9BZ11qfYj3SNLPpncLZmIivqvHtCOvjGv8a+N1PpgkM78dWro8
XA43cbRPyip/jQoejiEB+ZJV9LDnr6k18fWYsqkeqVgDFhQSI3nMumxCfQS9x5GKlD4mII26E/rr
VqRdjFe+NCUuE6fKsBpvPW4ZHWmgsQQSYuTGC2L03NtJdIfB8uCH4desr0es5mKIfaLsAidI5faZ
RIDcfG6HzjqEeUSjnKjnD1eGN5Nm/DU8PLoaM9FAfTXvFNBUJOO8sSELFYh0iJKKT2oUeI4vmOpB
HA1OsMJdojY/cgCm13GF56soTWWlf+pMCPH7V1D3Zz2lfjzRZWYriZ67hV63PGRZESRH7if3GfJM
WrJxbgt3glhstRxumCVe+ZQ1/+AhUKnkE5EpwdAXfVroThaWqdutWyujdlRJ79FTMR/uU+kBa+wI
OrWOj0Go0sJSLBxLD68ibNR3mtHrazqecyXG9BDocU8zYnYCWqer8y4UNW1pkhqJx1EGIPxdb1L3
IBrmM7Cx6BDIoKexq0Tkn8Zmzz0pB7YRSIeqj4Wry1P+w3fMnqZSP6TvMpo0Y7JVnj6NXLEqpTMz
4UaPBvQ5ZHO+jFrnrixMH985YTRwQvAnEcEoc1EQYsBKqeRGuCk9h143VL/yXxb9A8kTiLYf+tz5
yPAx3YJbb6U0tTRCirRskiwjFuSk8xFSlKU45Y3CjSldl3DFO31FTfhhkZrG9k+AuZZlwCcvQlMT
bmT5Phmu6UZHazpRW1kKp6Xnn7IrEwb6qQL3DzgFVTYW3vNhgEqRGmCu1g13dAmUkfZFFcpdUMoh
RnGX/LkZr8mnFwZ2FnI2NyqzBHCMFujGuIuLZ0l+NKPHSnm8PAE/LLmzcSnn4+oi32tbUiw3Hn2z
0hdNwoq+UnJdGAeHN+zGCOZ4eHP1jKjgVqKTuX8UhNEOPXLAcmP33n2rtLvLg1mYa2eRZi+pI280
qdr9YyO5u0wz903Qf7scYmEeTCdR6tWc+9ApTYM9Wb4Kc8oiFaF/7Ojyt8dMdEWf2mqbevpNBFDm
tvIDcWXJXBoVmz36SSzYiMdmo2rjoamLvCakV+7pPPBc6sbny6NaCzGbaiCXqCBAPzqWGMEQOJXw
HGExXQ7y4Qir0RuGn88ahFpDmwvmpdFtyhyuy5EP1fXaa1PYD2znNdMgtW7M4kttKs7lkEtTz0Al
g/lGMlCgzhYfBOuFHCuE9ORb0cNf5t0L3X0A1/JynMXn90+c+RTHR4iuWOv8ox6Ve7WT2o0/JP1K
kA+Xjen5ca5ETIweXdRnG7eITzXQWoJId3q6RUPcDPEd8Iu9SZdNcnuXh7T4tk6izSY63c0hkWWD
f8Q+tpeb5FoqxV/gkDc0P3ZcEBhlldtaZ2wvh/29884W2rNRzs6A0qC39HMjbuk/iEW9h+HreMU1
/Z5JmHwnw+FEHvVhiXIH7KgkuvEB6/uHBOBqIPzokLEErx2MrdGrb72u3dBxLdSjXWJF+0rR9n1W
U8KHii4cvHL4g5Xu9A1Nb/BkcahF8jJJLPpH4Gk7jHwHHqHTU5/TkpfLj2lpGTqNNJvYnVbrjQaF
9OgjtxPzT6izfnnlNy/AuSo01YroQ5b54R9eijGpZkBA4AWZvZTWAi1mjAq8JI16lHmosner+iHh
Px+H5llpza8eF9K++E7X8UTbuPF9mKfAJQcnGw2nSa/D9l4PB1sxaBRg7Oj1sDJbF7Yx8Ij//MDZ
kwfwg7DAtFj5s9jaiRwwPzW9CPMU3MnKDF361pG006CHq9fUge78JQdUzqS8kfxjDFvbaUhNbPBv
JleXX/DSynUaZfbEB5AyUAV7PoOArszlbSf8qNHaJlCCLgdaHM5ksePwyYVgfh4P40qLuBz7x0j8
CnPDaQHNXo6w9G7MvyNw9J4/sHDscNr7x1qA3zbpRcv7PznHTFxUhLEqvZgQ6J8HgY1Jn2k63x5d
6d4blAOtNbCq5yvX7sWhIGbHlKjRdWzeIi8L8lTJa5clmKkvtE/5+KPLV+4mizEwTJATwRJIIf58
JLKeiXoQwiYL01t3xF9d7UOtWNkYP95F2UzoZ/Z3lNnzUpSRERZ+cOzlFAlhrcpOpXv+FcXCfBuE
8q2u5N+pSiDt0p61qk7oiErh5/LMWFrFTn/EbJL3GiVvlf4lx7GnkljEqgWYCcBFMGC4NgVvC+B9
LUmzGNMQuYGTuYDPOztNwUkTIS7zCicc0qalhbE5qrYq3w0Plwe3+AWfBJLP3yMtwZuyNaYlqW1A
ib1o5IXYpMahW3mKa4FmR/hwurW06FzA4nyp23zTUxDXKB/l+fbyiBZnpkGV7/ddlavh+YjY2yyl
I5FyTIVHFD3bcngUgrUDwOJoUBpjb/7NRp7NiUYuANQKYUBP7HfsNpso/GShsVVBA14ezW9t6XxT
M+kbz82YLIA85ZZPd+u+SeFFwldFN6hvUBw5ZrIvutv0ZwSnJU0PvU3XidFyxHQ3dfEQVl7bwtPE
E6ZqOLM4FZMLOQ8fdXEYGP00UOuxVh597l9rS8nSvf8sxmxqyKVYp71GDF0V9pyCDXraBNucOmV8
GIpqL8S/BNoJXX6wKj989lwxB7AWT443sg6zpaUxZIQTmhccTbe7DwsaFIMg3VyOsfjwOAZPDG2c
IvM9BT9bLVRwbo5uo+24GgtKtC0pgV+OsjiSkyiztaLRhbDuAYYefRdIg4GCjSzdvw9BFkpCR85/
2bvOZ0FWtNTSIdoeR/O2SUvaVegrERY+KC6qZNd18sQwBmdzgL5+sVfDET6W4lMg33Z99uDLt4oY
ryQWl14JS4M8+eYlGmbOHlag0JoqLjTms/6mJg9C9wh+dOW1L1xKJtrL3zFm30xWUf0IUc4daVLd
XHuRUtgNPOY9Kf3rJDe+hVYV3Ytmcd+F0IYuv6m18c2eYz2KhdC0xK7Mz1b7FGrPtfV+OcTM3PI7
y3Q2vtlsGM1AAvunB0cBkKO+1w76AJMGgme4Ud5otLoxpL2KIIurl0GN9XL0pYly+nCnB3B6e5GV
rvE7JThGTbwZ0m2hfQsS2ilFr38Qh+MzRhLIBqRVz+OoeYMj1dc4RH0HvNi1W7X4KooPfxBksm/D
mAS+YcyeZNareqhOm6JiHNRoH9iScROvTYnFJ3YSZPbEdNgx+OEMNsTB6rZaFTzopTxsqjJS7KBX
zT/4kvESc3Zh76X2OQtnRAjLCkSLRwOQDugcR6+vY0x5Ex7s8tNbOCRRIbBg+eHBJ+k02+l7VS2a
ErHIsaQvPSdqOexsHZGxCjk+aVZM2Usb8Vm02cohDa5bNCHRxtIxviUIcMr4HiUjBSa/umlChcZk
j13G8mtsPaRiuAFXnuziujL13Va4QMBrkM+nZNrnkSsZrJG9R74A56ZuN0OH/g5at1PSsgoKtzI6
EBe6PYykamWyLi4tJ+FnS4tVyFItTY9bsAY6ihlAtR5X07C/zzPzfRnf/VSuNiZn5eylAjEzBbEp
pwW63gjCXYF7iy5MYfI9YHuzym/Go5RdcSpyqKetXGqmb/pDbLiRU3cLKj/abOo2ok5SzG+C49OQ
QX6nrV7c+nYW3Rg92AzARpfn79IDVU/CTR/uyVKWhSEtcErCidCVNANj4NsYPv3vYswOqh6dDAwZ
scgxb6+z7CVo7gdt5aktfYanw5itlKbgo8FspxCOKt+m8rYQDubwVq0RbxbPiYAKeDuY2SxZnT0v
15VaUNnMf3S56O6CTeY9eLnowFr/1fj5UUxHZKjtVR1FK+1BlkPLzEvZmk5B89B5F9OwcNrSEfUq
V0jkAhr4NT3wstzcG/g9MKoUtOmtXLS9AHT3Ov0NVp7z4r7LvYZKoElR0DBnDzoU4qDA0MX45ftM
H7Jd1BTA6pRfSVDe4vo9KsJ4NaUNlVzcxsK+xeGfiislpsVJe/IjZjk9saYdQ6DCDSuQLiLGFav7
1WLZ4ncIH8AwAaNQx5qtAaZWRW2MX+SollJkQ8LUrzTdS7dNPGrQJRsV5etwI2q5urLpL05llVOh
SuafE/tsP9Y7FWVmTGBQKuK11NJCWpIg46eQ8Q1PM52g6IeVHNrya9UouNOFBrvm77TmyTLQ5Fgf
4qZgWdfomFc8Ru1BVrZZXe8kwbHIRzbmE70XtoEU4/YCWPp8eYmYBvVh1dNUkqaIlCR97gzuYL41
ejvdUkL31qhVh/LUys61OGlOQswmjRkGul4CxD+K2dOYF7TPvFX0YuU4sDhr/gkyT3uVqCFlwyeI
kOTfOZ1CoeyhayZVcN8Gr/jjLj+2pWMVk9OENwR5B7P7+epNE2S1HMDxHsXkGv4X1NBrss1+srLr
Lk7JqZkPAjKK8HNRUCuNJp4CpmQPhQMZF2zHHzFYASlY/+4Wh4RlV9epfJE3nB0wJJpjD3FPrLA3
bVwzdp295/Kw1bq1pWxxQhhciWVeGEv67EODipbXiGmDY0b/gt795Q94GneAL9Cu2leWSasJMMQ1
KmwacXPC0tN21w2/Lr/BtR8x/fnJh4cVjs1E4sMLwxe/pLV0cD0GPy/HWJyUZImmJAACvN+olpMY
NP/0RSQcwRH+/kYzD7Rksf3is+fvjByk6Uq05RH9E222Q3puNGoFWvAjvegLWqFOXcdz//7ykBbX
i5MhzY8UqRrTJ5p3V9NwR3d/ePkffcknEWYbHQDZPMoqHhpc91p/8OiD5PvjLm5723oqYXpeHtCM
l/PXhZbk1t8vabY8NVD5y5426sc2dG25v8PySM/yuyy4mkpBTXCd031ho4kPoZbsNaVxfJrEeMzI
aE3ys/Js54tKpEtdGNBd9OjTaig07nFTbS4PdnGK0I0SmQ0CK/JS55N+HAXLN+KBVTJo3iv6FF6N
uvY9xe24cmZaXExOAs2+rqIrtD7Weah99CJhIoxTjtQ4F922WhnSWqTZrKfFkIpGjkjpqB0KObum
dIPMwUmzl8vPbvHtnAxpNvPp09VgmuhYMEZMLYH+FgXl2txfez+zuT+odCAqG2KMxiOQeDx2P6Uo
2V4eyFqQ2YRHI2zgcWaaAWLaRO47ioPVQ9zyW9Em9h/nCqBF5xNNDFWguD0TLZHifZeOGyF5H8T+
WAcrE215MP8Emr1+xUt9zDM8MQOURKK8mYO5FTBNXX5ki/vwRBNAOqtqYC3Oh5PXNBcZZA7fvacZ
qLgUA6ewRNN2SdvSV0e6MT0pXFmYlkf2T8zZt5rFBfJRTL8UZ15Eadgy43Jo5pcHtrhDoXJE4qxz
xJgvCDhFfW72I7eK7J2Goxu9PajBG5a3Ut/1qXh1OdrSkEDB/pa+TzzM2axI67AJrd4i1++n4r7A
Nu/kbtjtqyiLV0JJS6+MAqJK312qrgj0z19Z1URlo6KJRJI0HiqLHjJsWlG8rfwMNsAert50ieyi
ahuBRTfGe81ovtSNel2JYLMFMdqM9bC/PP6lr2KibSA0gxqFKPr8N8lmC1wr4jcFQe9wlJPS97Se
7Bzby3GWlipwNsiKKJ6iZ5x9FB1+NgwhcXiMvYcBUPzwePnvX5o1p3//bCkMfZfMk5CER6DNZqJv
FCmijcy3fGjskg0yjZzL8RZv4Gi7kWfC96FSMAvoRyDpxnoaEN74XVlE6m6MAHeEfWYcPPqyY1Cy
6FOr4xvPvT75jidUXfkRS5N30rchDSPtqE/tSk4PjIpBO0p8V+FR8p5kT7QphQn60+WBLr04nMow
s3CSsMxMf35yYIxSuhmOchYesdw+Vtz2N8jD8j9YzFiSITKRR4BPNVvMiqCgCcmQhseCLhF2I/qt
LaIGctqcfoH07LHx6PZ/sM5QkgXmRnGWNOJsRpIXLge6CIXHQbz1qsdWo5VA9iy5iZ0ktwPe6cvP
cXoX81stljX0CdxmVHHu2qBfBzUKvwmPdIV4yum32jyH0JfSQ9C7n6X8M/fPldmxGHFiQasKElKu
audvLlNEPP2xHh7basuZJzMhvesA+DPVI2VqbLyi/15o5u7yOH/DZs8HqoK34ZswsRORu5yvchqN
Pfzeo1DxauA6dfCESrjPf7pvZGh6ybb6YzHscariRGij65GOThMOzVtNx3+cufwQ7nRYLZE4oaU+
H3+HmJAOe4V/tIZjQz/RNV7RQmqYANhjdJPBThLn8wCDLxYwE9FJRh1XjjpwxoNQup9pzY2S+rHr
34Y0t7uywKztfhoafWVGfVzyCE9lEp4dpT1lbkkocgNG2lj5R/aajQcsp6Mi30qlXW9r9Zm64kq8
j9sXFjDOEazfEulobTbc2MjTMm0Sn4bqlR20PyraK7bda6zv/CRc2ZaWYsExQDRENRxX2iyZEedC
4mceMhClzbdy8mX8KhgjUuhNov7r/CGsVQllKLI0BFBzCRSkRMOPaKR4FNR3CC5QaK5pfrGy1nz8
FFXkp8iSZEyrH4lriVQLwZiQCqoDyiPJY9HTcZfmIS9C+iZ/s7qVG/HCzJg6aJM6Y1ef6srnExNY
V6+BtiOb0cVURQRHcb+p7k6OrkAscqD6tfLJy/x9s0/+LN705yd7hIBkCFwS13waw+1y+iO0uXYF
InhvSu2Tgm7Y69/H+odwFQe0Uv+5En2ad5eiz+YlJOC+owEvb9AXDoYJ4ml0aVmcX1fBdRjR+7nR
tlVuHtyu3skioA1wAtwBVr6OhQMB73gqEOFVgtH8wVwmgp7XpsyKbvVXci3bqvhjCJ+GONhjVcaU
+zw0NMJV1vbOj4cAPkqMvmSmp7Lw3P7lJqKEIzdmmdOjDU2vgAqB5gBWt/KYl+JMwODJkEB+cb5H
k64NtAHcwXEcfol7X3RyOhbRgtf2VWkzJJtH7Urfj+0hFeAprRQ7F5YDllmS73RaphL3AXDOEy8G
LyBrZbxKNPqJw68luMrwcxi+rgxzWllms+ks1OxMZRqNagodoYruJRzeMu0TICw6FT0Y4x4Cnmvu
suzbSsyF7+c05jzLoo6GlFNM4XulwVL1ydcOQXYTuvv+Z10++Jq64T+qRQZtZZVdmrMojjjaTUlP
LtmzLdJzSx53z6fjx0e1fROLl+itEhU6ReF3r7+qprdLhLXL/nSwmj9hEMccuiaHJJeB89XCpbFu
A12Am2u5nRK7Lm1lwfracrqyDC6UyNFBnkSanV3NqBpBBZOISSDV4WIUqm8pVD2uXIqFZ9bOsOsD
qPVz/7MsJ3vfenCH/l8LfPgNk05pInkrZB/OR9tXLrSFabStIEh2KXT5xjUQiADjz/7kE+VOMhm7
Wfyx25zHGlwQCEDuAqy09M1V6kOc38H80YxDoapgfMwnScVda7gOdMXtVCWUAQD64bgtZffx8qRe
2PIY9z+/Zfbsoe6F9NyjLpeSMsxTa+NaLxHwK+CS4AsAEfmBvZrdXlqjToNOf36yEVnYsqbrPGuw
FD1acA661NiZ3dsfDA1gKL4sZHTcWs6jVLmuYSKx+FxH6VCae6WxnBoUhqmWNCx0RlWxw0Y8XA66
cJrlakR5B+cXR815xTdL20YXgd4dmxibRJurgp0oyhr0funbPI0yLcQnD1DOBHqzQpM5ykIMD14+
NMW90pF4WNMBLAaSONnhTKZ6Lk5/fhIo6bW2cRuB6UEibYucL99nmvGu8gHupMozV055i0+Pw7I6
3QV08j3n4WogMV0BlvEo0/auGu8HIDOX38/igCbnIcdj8NvzRFLUVCgpBdbwBPCrot1KINQE73o1
u7i4Zk/VsP8JNHty0N3SsZ8CSb52NBJ/W/g0bezbK6oEjlS1Ou3X+p1oha+kHZ7/d4OcTY9eoSFa
Pe3D+ngIx10Rf6YLJFjDNR7/4uviXkVKijow9PDz1wVlhoSOhnOG85SNWUdJxu3lkSwckSdMqAzs
Yjr1G7NtXonLLsYqgvNBTh2KpC4nZV36HtfBLqfcbPQrW+3SyoRbROK98T/0fD0fkRIXEf8Y50BY
bwfwQOOh/veVFLz/JyFmE2MQlJZuRIQY6oew7elDHG/o2L1yzl2c5ydRZq9G0VJRpuMdvsr3jCEY
xj12jjF/ufx6pr9lfkY4HcvsYJJz2IU4wFh6GSB5DB8VLmz/qQ8bOw9XpsLaiGZTIbFSCsLIyo9N
Xt2a4XCd+W998U0Oy4fLg1oMBEeFLCuaIXEunW8ioZVqka+nEAdHLZ6gcd5WotN7a/2H/pu0M9uN
G0mi6BcR4L68sjapqmRZtuV2+4Xw1tz3nV8/hxqMuypFFGHNwwA9MKCoTEZGZkTcuHfR2S4MCRcU
MK4KDUPSzVopeJsrcwboGF+9rDRWbqXF78R8KjCoWatELNZXaaE4s1zJGV6AzagdY7qEn5ChT6Er
C/65vX2LR/bClnCEFICjwxSBC7H0enrsM08+pKP9CHnSr6q2wkOWjt9h3cpXTu7iV4P1xiYeUWsV
K9dIuKU6/OSYlZt8Z/nMiuSZ9zFDFdQtg2hYOV+Loc+hHIFaw4z5EVZZT/KolwbmEotaKxL1XPaM
8K34/JKHULm2yVWhB+I/rsPRVHmFhQLDf6F+nOFGe1qP4mtGhIMVxnbawZpFj0M5NkbFDOwDshxv
2K95cIJKHyUcHkbXK/GKEmy+Q62jtrTyo9KVJSTZUb6SgC70bpAouDAjfJbIb/VmzAZuXQel5iwq
NbB2ydekitJ9kjgRqGJlhON2ameiMnPnqbG8RY422GbI9O26CZ7PPjG1OyWArSsKJv8Idczq6Mr8
jhHj5uXPnJ354lkFR6f5XxAQQs65CUMXDMaDD1GFZtzZ+hE9YM2BhjM5N6s1ruWvDWhLg2OTETFh
hxS07WF6pqNV7xi0tsd99nz7/C/FGip1vw0Ia9PQqtDCiSoTD54TEEN7V+nZzjKQm66L4BG+65WT
v/jUmt+ntkLQniu917vZj7TsYDMEvlIUzq5opXyb9nLuSlkf72IVZtSy9eHItEnqiiYv/q6MfK3K
vLitRAJefPpLVLj+DUnUm23gqdxOyldmJ52ogmn6++2dXYqsVOsZzwRkbNmGcIbgilZ71YtpAlpb
WT2WWr2VyPyzryAW/HqlPf5SfXzloxfWhF1VnNyUM43YE6ry3vI28jjyUh6faALtuqbYS9XXVBt5
lCG5rtb3t5e6FF7ZSzoUjAKoDLJdb6ejhEWQ6cSkrDtU0F++JXxf/n1hcV43cjYk/v4A56GiItQW
rj2O57D5av8uliCcA2mYpBFRLNCoZb+PUaJWlVM9tneR/CnXPhvo+649XhdP3oXF+d8vokpj9JGk
TSwq0n8kg2S7ThBvYXzaIhrwK1L2tz/RosdfWBPuplSWVLuf8MYI8PJUVo/zpdH61RsKM9zpcODB
jUhWKH4pxe7k6GV6If5WRt+j6PiWiRBuDYrCJqKekOaJLDtcDHFbjYSsKdjSgvuU2duy/oTWy+0d
WzxSZEoAwucyMA+H6w/UAqNIAplCF1zUpybPN1H6aTIB7MI3mVjILms9dAqIVdthexhTe604vPTJ
KOTRvUWEku6m8MnQ6dPRayCbN9R/kJdBvfnYYvr2KheiFH+dT8Wrhb6aGI01LQ3lDFLYc9XRUtNq
t2gPSaRtKVps8wBi7WwlViwcNAySq4FG4QYQH0nARkYLfcPoDARug4rLoy5zo6rQCI7OZ8MIj618
bKy1tu18fIXjDdKVqXwA9SpUdUKEqhCaLVuzjM6VQ+3ONKVPdRg/NFLpbTPU6FdqhgtfjmAIpB1A
KLwlhlAYyfV4SPQhfsFlJLQoC+Wht59uf7iF8HFlQ732TiPKGALwoujc0KCE+f0YWyPyGA99+7kK
7e1tY4teMvcpYEujGSJ2Kb2epyKMuNFZn176+ClErYYe7FVPTva53H+TSj8nvzd/3ba7uJEXdoXP
1ug2SgRSEZ2lZqP7D7L9rV4jFFkywbKQ4JkplF5lIjk5luyggXh2evvB95oTFfNuWIFCz79TdD8F
GkFcYS41irqq8KO3MkLR0dlSQekguLI2Qb7k3wwXMPDqzPhxMe4OSm0wIGlF5/mVCEVDuEdCwc28
D7e/x5LTXZoRbslayzwSN9APYQJ9TbJX7Xv1LqzSrR59uW1pyeMuLQm3I2W3UqtGFmSNe6mrMjeR
5S+DAT99pyDftUu0Px9p1GFv+3cL5190cR9nOl0EdKGis+Z8M6wHM9x1ZeAyaPP/LWyOjxdmHGts
al6L0dlX7vUe5iQpP8/FnvhzXFZuUlQr8XbRv/9dltgqieBxbyxPw78nurSWV2/qmeOxTf+5va6l
65L9o5HI4BLlOBGIN8WGE2do+Jxn0fbSQllGU+/lvnoX5c2Pstt38q/qlxFQEpxyeY3YZdFdQDaA
QYUODdDB9a5WXgevvyaBVLMB+aFttDWVjDH8CPZni2G1CQ6nH7cXvGZSqAdBtOVNfYpJKOAf4Uff
DhnkjEjYunV9ryfFLvDzN8T8Gb/xv1UK4RC+zqzo1Dg+xybqOYHp76sUAZu8VyS3CpK7tO/iFZOL
7sNrbk7U4bIR+4rFBGEsMhv0LpJdS5s9ojxZmyuNhEUjs5gfw1HM+IrcaINUFwyq0IbR229gNoP2
ebVtufi1SDvn+ScIk0T18KQIIkhxyfjCXt3EI8Nl8nevIOsE1qjeqd7KC2D5NFzYE455LOVBlpXY
K8LoyS97dyqO9vSghPtOrXeyp7qpdh8nfxdr+fXiXv5rWByrc5D4hchBo2Ct3Gc6M4qmvaP5//62
8y9bAVo4X5mcNyFY2k3q1eFggr2hHm7lxypBVkw/3DaydGtC1YiEK3x2M3fe9aGGvs8KmxQjkaGc
4yo5dbr37baJpXXMgDqKrdCewKB9bcJUg56qCyZiMPJj9k13nmHle4MNCJSYKeAXv2pWZ0aat0YY
8uJtjhKTfulYoY9U7m5bWXoBgDf+bUW5Xontd3DVoAx1dqqnTJt2QwOzXHo0JGPlQnkZFRQfM5eW
hFhrDokH23jDRRn41b2UGEiZACS7g9p+2FVhUW19hH+eZAlGxVJPzfeRmjzVff+31VtoOvjTcMgV
P3QL3c63Aerfrjyh5DKgKLJJKvsv2/QZs8+ZrK8137kvo3CWI0uCgzU07bkBug91J4lQ59drLCuL
7sD7dobJ0+8XMSNegTpATf35PEXRxkoatEgeQmvtsnpBD73aQcZryV8ZcQb7d/2tNG8iH/OBORvJ
Hrjz0dHGja2n8xyIuRvV6FlN0GqaUc+gvKqnwIw+K1G56cz3Wva9jYLt1Of3df8OXuTUfgJUv5fV
Z19SN0a2a5J3UghbEE69v+1hS+VabX7EQlJMq5w3xfXPTiMYJuSA17hZnKI+fQo70L1Tfm8E0VYe
p/MYBQ9NCkY8KwPH7QJolPP2UNa1m1vhFumF4xiqO68c5ZVou/jZLn6YcIpjzYyK2gCybbYD6jKF
Gx5r3bu7vfw1I/O/Xz7chsjREg3Mdp2EG+lzOSC8sVI9WQx4TCaD1p7pisSBybIcS/yl4m04fIic
aCPLK+FuMUhcGBDWENQoUkohBvpkC/Up7qWqH2P/8+2dWsoSkA38vYz5V1zsVB51eVZHJNuDfZ91
x344wumQvIuaFYdcutMv7Qg5QqXYDs5EIFKNd5a0ReDWhxC0kpAQa37igbdXtVS4Bg8MMQCwIw6A
+HVaVDUto8TLeAohB7vpLeZnhxTA04e63kaVciLJ76S1hGEOBq+CxYVZ4ZvlnqTkEzIpvGB3NjSW
Og9at5iGjRJYbq05G3NQ3FYp17D1i1/xwq7wFcM+tJN4LmJo3qMM8omFKQzEGc6u4kV9e28XbTFh
PQ/x0KEWCyZjzaTJaPAlO+uYNLHnxgpT+Ul3N0sCwRu/8innLXu1pRfmhBsssowQyXgc1PG/0VeC
aOA5T1du/cUXIIMQUBuC7UTrQQjyTpXqRj4wm6B6g7lRiuCI5qAyffOYuEaFFyasQ5FKnyHNzaro
+S37+du2eI9lU5miyIbtPnnvjfXdLAUFEsgt7F9O+JZq18VCVeHlEXRSlRcWMx8SWRBpSZIfWmCz
T1k8pW/A5aLRAZfSPPFEp1W4gnQlyKu8pxB1KoxyoxYwDsvDSi9l0RkvbAi3ydTCLpgiDHyuZbTA
Gnszpt+QVNr20NLT7rv9pRZd8cLY/O8XsZLjMOYQaUfn1Cr+UqRw5xnWT9kxt7fNLAcvpp/hVIFl
AGnmaztmW/oIBjGSVmiVOxrokXrGqUiPXZ7fo+z7rsiOhbNJv6+Ynb/9q5Nmz4RvM4UocIZrs0Mr
Z1Y6Ybb06m0eWZu0eIZjq+k+DehGaig3arQADxOqa7ctL16ldAkoMJNXMk52bVjiARNNqGygqpBa
Gyschvvek+vD/2dFWJ6nMOdcqbMV+Go3CMONqM4Tvm5bWfQRkCAzTSraBWInEdRnmwwVF48FZ227
c2ay6WmlFz9//1cf6sKG4Id6yXRDOpCkaFGgzrV5YzMlMpfcGGwGZpL+zyUJ7thQZzPNmiVp3tHu
vynbOF4beV1eEURadJqp7ory6nE7GKhbY0JGzkT7x4CorPkUZekbXGAuxIOno6dt2YKjjaZuhX3P
XZI0E1CF+zHQd3/++S8tCE6m+pEWq2pNtmD9yGsQD95jWa6+bpYODIhRUFRgZOBeFq4rKRykROq5
7qv6yCTy4G/tKEZNO9zqZGNogSYPSnonydU+8z+k2bvMq1Z8YinuMuJGcwgaUohyhLg7xlOHygsf
TMfBYbCHf6zVd61pbLPQ3E5G/PyGfb2wJ7p84jROk2JPSu17Ztc3Wls8SPm4kjcsUP/ojO4h9oqw
isKzUQCrl34SJulA4tB2xbayHpx+dIvySFENJsAOIsXAdlPyNy3bSgP05J/aNe2BeSXi4b78BYKP
hpFcdBmKkTABfG4rA/FKZ2OjIX17Pxc96GKdgp/mcRgPVoMV09iHlmvLK/fy2iqEu19DCBKYwbyP
1Tum/7kjeylb8cHlNYBJgzbDoMgh+GCndpIRN6S4tqd9D9BS3QSFMm1vb9TyQv41Mv/7xZ0fwcqQ
efNgLgWhsFSPtvEDjfEVt1szIkRYBBszrZ/mN25Y3Hm+vS0G5W4Vcb5o5QUlBj0jfAhzinaxFLsr
o9yWefvlZgnrRwuFHqqMgztJUrq/vWuL4YGh+lm4A/i6LRyjQsmL0Y8wFSjmzvoijbE75HdG7+/0
N+0dgCuceZbnEyl9kyA3KGtNc49a3mT+1xl2XqcrRe+l+2lGdf3PiHAoNb0xuLx4+TmoXbrK1KM2
14/WXtPTDG4wbQ2Ru7h/Bl1IoBNAn0QGsNCyK+TAZFzblJA+TZpowwRNsJeUuEI+VadlEvbpSmVm
aXBZY1L6t1XhWtGDtJjQrqSiVldHtZ42piIfRqS90UXdTZ1zb43dVv2md85+CJ2fTIe8swz/bEbv
pzg6atLTjFaaGWVuO9Oi3zIDS78B/Kki1q+BApTq5Ng8u6m+xdah0v2NTcf0/7MiLN5I6no0Socb
TSbXo1PqPJvjWpV80Y/AGbxoUzIGKxhB61dOeenG51y1t7A/ejLUa864mboVh13es/8ZQrTs+qx7
OUNCoyRFL7XyuNOPstW4iAy+JTr+Xg+wlGszJJFyVHesp3CGreo7d6Yeb5NViuGl4tEMz/jvtjFs
fm1GryNpBr7AjuCpexqy7xmbd6Jw0zYP88AgMx9vuL6glYTvAbYCRlmF6yv14kiWYs57IL8bPigp
a3qDu11aEC6vou+DcpIJW0H/MZh+jd1DG67VrpecgOmRWTCPcRzavdfbpuZFbEN2zWM0i+6CXL9j
zjoyghUfWPo4YDOZtubhPpM7XFuRJKv22ziKz2E9uvBQ72IQAHQzFCnbSLMGd7TycZaCozGrWM6z
uJahz8u+uMc0pn21yWti5n/a0M3a0fvpT6G1scvO3hQO0gKqp7wlIoPrQo9kHseBq/zaqDckjt31
aXzW9S9FtucyPUifjWATVsXhdiBa3M8LS4JnGH1WDZlfxWev6/fzDGrg7ZHxhr6CmOeUvX8na2ve
uGyT9ItJNAb0RRKcruzVXJv6+NyWYKZpzOaHotGS+8mJ0aSKB3lH8r4L48hcqaIv1jqgrfltWYiI
Y+4NRQa96HmsRkZ8FR9E8fjQtgrSghvQYYhYo+RURd9Bdq/cd0vHg8fJXMOEGIrB9etPmiWMxqq5
EaNyEP81ZON4r4/xl3A0/ZVgvLhI5u4ciFaQJAYLeW1pLAM7T0Jeqlpf7FA634fBpovzvfG91sxT
V3xOe2db2z9vO9LSObmwKlJIqKNnd6nO0zVXHoLmlBUSSOOPg38EqLmylUv32qUp4R5IexUyzLmL
kAIZqYG0ldVDHfo0BZ9vr+lF7FRMjy4tCVeBxJrkeEZnVbmbhcmuDAEYDekvAG6xR4XK6vaxnLj6
SB/S67+06SEajnn/bcq7d/3aUZ2P4qsfA44G2gP4VYA9XH/X1vJTK8gp3ZpVsUXfakiL/e31Lvko
SiO/LQgbG9Iag0wGC3CObtvY2rGxq4nBsn8yB0ibkLfmqyEm2bN4U4YDb+jAOCRMpOcyw0S8OT1v
20+dm2uD6jZte5KStZHtRSe9MC0cQrtSwtybyBSqZK8Qv/3BddIK8vhm05ur1DzzB3n9wf5dqHBX
2VZq8JTnXR04z+BXN6Yf7ps6RrtQlQ+1fugHCC0d+bGJpJX7ftFVGLakc6ohCvoKIOxFluobM7TL
/2Z7//j+ysFYPIEXf18IMUWIKk1cgYhD/6aoqkcrOxhBvoMdemUhy4ZmKctZvpwn0rXPR2PsDMlI
xV1X892QTAjWKYcp20vg8W/7/qJr8AKDMWpmixPxHoYe8bKc0XdNKm/mRi7q27uwtnelZmyrtRGQ
xZN2YU1wxECrYxqUbKDkPHg2yA+49M2vt1e0uHc8XWgxoRv0SsR4Up2s7uA2PevRx0beatrXCIaW
FU+Yv/QrH/9thP7B9QeyUdYJCol0CU+ToCGHCVk14Zn4RUfwTtIiNxnWOj1LPBNwFdLvxieYLRfH
lSMvC6pe8yj3DJ96472kVduZihyA915DCxrOmAFZP6vYGblmbYJmk2blroDr8likf64EhVtCBMM4
AKoBigiv9aRIiZua3xLCCd9M4UP+EskgELTf0ri4NCWEk2Ls27iNyRkjOTjUcuXWirLyGlw8BGS9
cMKR+r4CS8JnHfTmQIal1Q9qYG+hsXdLc9okYeSuUt0tGgM/yIgBw1a8ia5dx7HbTmoKjFV18Bn1
7Eav9pKPljW8SQX6MbdPw+KJe6HtwSch6xCuco27uokZpKGm++RZ8abKjgnCdbeNLMZd5BZBwgOK
BHF9vaSqL+rYsMKY+VzpqxFZ43sZyoDH20aWzjVQRQY/mKiCqF7wA0bOSyPWivgsT5kbpQ+UqRog
T4xkZO2KqaVNg7QP+LsJAo4K2/V6amfyiigiO9CPCtoKX9eoeJZc4PLvCzljb6SFFPVlfLaUrTxp
hywJtnYyHgvKakiP7W9v3PJqqODaJoA78rnr1Thl0hlZS6waZNNNc4TFI2fTZWvpzeIDx6J69D87
gqtl8uhLwBRo/CRniKzdAD5Rq/6rBNkG3+FesSt3KH7V8VpgXHQMagj0ahAvgGDten1dkqQoMBOL
gNbUPTx/5V9B+jOZou3tfVzycutfOy/rv0iJq07KG8MnEGXpYxU+1mvipYvfiQl5WBRhPgBocr0O
tKoBo4fk+DAYFnG1Y7wpcNaU7RZd78KI4NpdQFdCLTmqcUZnFlBQ8lGJzRrU/bFv1lQzXrI78ZqE
hvX3kgRH99Ks79txjnUM6tKbCAyIl/2N8ndRH8xcPY+T/ZjIH81k2vj9U9CAcKzLe6Zgp0Ddhv7X
tHpK23tgRY7C4+QDQ7HtXGMbSuPD7W+7dJ8zxYOupgalESpO13sfZopn1jp7nyUbR/qqmtLOaH4i
rIsYzz0Jlv8WGPmlQWFn7L7WQ7MFuS5X3rZxiu2MI8/GFTDF4te+WJZwNGikWUMoY6Vpf2VIiUjx
nex8MqJtUqwpXS6eDgNyY3p7wKA14cmqgVuVhpHw3FneDye+6+rhx+1vtHg+LizMv+Di/EXeoDR2
SRWjL/JdQfsfwsFiEzVGuLttaDGgMN5oQm1IjUiccwzS2g5rldqXE331qIDG/bH3oPZaq1gsfp0L
O8KBl/Ow9w2Ja4aa+9D1iPichvAEhdChqLrdmGy85HugPrdtthmHk9MXD1bkP6EgcZeNA72eemWD
136PcAiqEgLwxmSD4WgOorvesD7mUu2WZXvwm3ANxrf4OXnYUe4DKcCz9vpzxgyomFKXc+QcZlLK
Y9VNbr9GVbBUc5sR5lQVKQtxN10bQRHY6adhioEK9F/KQH/SwnpPx9TMt1Th9hF4+pW30BJfq2bD
/k7ngcXB3HVtcopnXVOYGM6+rW166a5Ljx7i2xYt/PJk5vlW16G9Yxat3ZjW33/uuTzDbJp0VBhe
5T5574yplGTYlt5LU3fv5BAzJO0mk9eE4ZbOyL+WXiVAaJbWUiXz9ZSpPAaZtEd9oHeM92Qu7v+z
JqZerveTkldjmSaWnKSBV2J8BCj4IKXtRqa9vvLxlnzyclWCTzpxnIaBBFtdOCUust6V/X7Ivr1h
PS8FYGYsgZ6JNhSqWWnKKWv6g64HJ79+iPNyk0z1yntlEVVvX1jSrnfOqCTJl9WO8zzaG0pPDrDz
neNtJeYTldr86ffjAziqg5Om78dI3aRW9mQl+fuZqk+Z5Lv6W90mz3HU7X1foe1gHeL+76Cf7ka5
dlwGeu8DqZlcwMGkgPLas275IMFlaFgoNaMhI4THPvMTNEH4+Vk/PUeGhiTJoRp/KHawsY1NLcWn
1tDfGal9CvzGZZp7JT4vurhFr5ZZmLl8LYTDNm+LHkURDhOtqoMS2eZ9l6faZ21SyneV9AYJ51lz
cyZAZ8CXafDZOS/uN/SJhgjhIJyPNulWl1tz32QMFkP7rN7d9sHFtzqTiZCNwPOnWpbghJ050k+X
sJV77zupOEyWnW/ypPhIIf8o2+Oz7Vc70+v2Wlq/v2176aFwaVrwyiZohmIslficwNGxgVgFNFqn
rlWNF0+ybVGsm3Ns9vV6M1WQjrz16DsYkGZzkulirnd0ljyEigFIIqrHDhfMtZHJQ862zj2et1lz
P1nZfRBXd3Hb1i6gspVC3dK2AfKAIApJZspAwusnj7W6tDKJRF6NP1qUj9W8jlZC7dKmXdoQPFBt
pMwM+nk9Ptzbw0MzZdvVN+nips1PK4RfYRYXKQztMlVTA8qK89AM+8T/WtAyCcJ2H0GL/eee5lxY
Ej7PCC1Ga3g2lrR/ULFx5e6f2wYW9+vCgOBkRal7cYD81DmUD5Tj3Bh0zOoTZm2/hPcEzOGRBwkB
94X0oCUUiaqHsYNiOtu/YTHAPxjngPsCHM61Mxs92ntywWKYl8tBFzADsNoEWXTiCxvCcwzUVTwm
AU6MSn1Xoz2GmvvtVSzulgW6mjOioB8nWOjqhom5NE7OZZzvqro5NNpTGTc7n/H125YW9LMoDTGv
Bs/i3JkS83Wm5fwyc1pCTB32rhrwoJPAM2wVo0N1pVX9+NT5ngwPViVtda/5oo3eQ4va3Mno4nCb
y3AeW0bvVrZk/rljXv00wTEtaRgiVN7ILrtqw7hRk5juKuHG8gbMUPK56oc4iBCSJL9L26EFMQI3
+NYH+hD5z73klprv5t5nWs3mcJSsztX9YhOa1BcYkpPdQH0DBIOWL2kELw0F2lrhhRhaSidbOVUG
q5L2jbRzYnWj5c+3P/fCWb8yItyYY+bbL72S8yySG2rIEtmx21hrBLwL/sskIZQBjP5wLevCl0uC
IeSNAARCiqwter8wmGwlXBlu0j8/KXD5UO+YIbjkYcLX81KjrkwJS/wOxGuDbdAWe5S4DWjGbm/d
/JuFKpDuMMfOoAWCWK9ExVGO0hqpIZ+mIs7YY6MfrYxBh0mq/6ZylG+6sPBXDufS17o0KYQBpzDT
xlCoRgDydQtv/JDo0daPlO3tlS19rXlMGm7DmUpKfEbFleJnkzLytXq1dztUlO/K7i5oHw0jWdPB
XlwSaDbwOOg7UJ24js+z8lDpR8RnfXyGc9v4tNbTWgjOjFjyAJ2578jTBANK1iWtwfj6OQnMzM0M
1dgMTrWWHy8s48qK4OByUqDmC6iAN9N+aAc3ntUOhzUmxUUrfBVmo1D2QPHverOQgyyRsI2SMwLp
QTN9oKNvN+XKS3a+EQW/NtB6/21EWIqaBGFqI2Z9LnOr34Hs+Qi7h7ENosZ2Qz1Pdo3U2ttoilYy
yOXFUeueyd4RmhNe0FHQtgBFqbLLyhBu5bJGNrfvt1b75wkQ6/vXjhAhEsnxQxOV3nNWRHdO9jmw
etfJh43VraQjCwECQwAo5yFq0G3Cae2rElrFqkrOyNDceRAQbVX9nZqod52kwCwbB/e3j+3iBjKh
8qJsjd6DYE9z2iqwqgx+ylTdkxhvJUQhE2vFPZbGwyE30onXM2qP/7h2Qig2JjWpWVbP8AitEd9t
kmRnxfJDwEz42Hrvevt7H1lf/MbbNNMxMMHVQNASf4KsHAqQZztbW/lCwLr6ScLKDScwPOonyayK
0JESxShDcY/NOua3t3jxk/67dhEXpeSdPY5dnZw773nw9Dul7il35Zts2KdtvuI/S6UCKJ4Q1WUa
f36PC8c9UOuGrS2Scz5Kzec2TaL7slfAf4FI20hpmj3Zhd1+yKDs2k1RHG1RNv4G2VD0VHaZ8+X2
0he9y4Tveybup18kHBsT1Zc8mvAuiDA/SXLJBWTJaMP5K5fPEkyLZBBSNcoFCHCpwse0J7WZHIk9
9qakdymGtQQeI6tcvXhCamEPbPjg6e2hQyrAkw96/E9KEzj+GCdPQ7Di7EuLvvgtIkpLm7o4GVQc
K6rJ6oAlBEO+W50hXvKqSyvCS28euUDAje8sx39JuavrLmLlmvH3Wtd8CWtxubWa8NrLhzSgNl/S
yHRbpK6qw6+i3oyqqyXu+NEq3Nbb/rNGvbJ0Ni8XJ4R1XavTWrMJF3Kh7VK6AGlUb8r0mQbnyoNs
8bwAd6AiPoddeLWvI1MTmY4vyXytrnyy6i09UwLSZByV6F6tt4H0UbJ2sbKJuo+3j8ZS3YmE4V/D
wr4WWs99Gvbs6+BBY3bs292kufmwN5uXhiCoLrcrk5WTsuicF1aFnS3aKvEDuyU8RKYrgfCdBYZX
86FFK1DoWlTqmKPQhE3163SsuwmfSSAW82v4S/t17pzFE0CjG/iNTNopKgowXStVZsyZh6g30KpD
TKZTw6WEmGayBqdbmtjnPoahb8agKXT1rt0E1H4qdXqWnm293TWqcg9K5s6f9o35EaYVr+92frkz
yq9R84YPBgCVXA5eCUBP8y5clEJD3u++Fdbp2Sve9T6tt952kzUjS1s5W5iHzWdAiWDEqJTUrC0n
PVeW+bPt5U9oQO6HVP1UgN8a0Ea67fuvzBGoQW/NVK3wKzGxfr2mLI4C04x8GnnFoyQr+75uXSd+
8DX90Ix/rBOCMdbFDTOrhkLYem3MlprYDr2+P3mq1f0sZXTelSDwt1BYh4Eb2/0aOcbrkz1bhH8A
ik8sO2ItNPSrrM9tLI6mU3Ij5RLqO2Ff3zeS/dkch59FLznHSa66d23nZX9nmvXXn28wwYx58Pl8
vAJN9hn0xI0UDKe01SjAfs0yw02c8uAUJ5nO/m1jr4I1CTNIJ4PcGf5U9ZUkQWfEhR9bw8ka3qGI
sYt14wEEzF2YmSt+8/qan1FPYAXApZFlvirMJZkfxKOFqeaLfuwfpI21CZ/95/hBfx+9k47Vc/69
/j5++OP1YZQSLUUVSsKv7nNpGtIKmbvTCMBv7PONY8c7VYrdNFiDpCxsJVGGwUIuI067mNiOU223
sI6Op4E5CKc8ov42E8Rm8efbS5p9/ipdYx+Rep5nuZk7Bud3fSasNDeVMWrHkxr95ZdfkOC4/feX
jgBUhOAtZ5IY+VW4dGZOAi22x1NehfvEC1wYwBEiNR/tBPWXTNmZ01+SI+/AXB9um3519bC0S8vC
BRcwn2mNJpa9J/VjeNZ+3v7zSzsHQnh+zVIuokIg7Jwa9Vqr4Axe7SmuE5YTk8b62qtkwQ8ggqWa
SOWUAof4bm4GJaziBqSD5ABTt4q/g7E6lEEeuhV1sNsrmlMvwRdgoaHIhtspKDbNv+XiglHVCUqY
2h9PfSXJW6s09W1oSOG+DZrus6S10Yn/651VVJ03ty0vfKq5wk6WAhYPkLyQFAaTFY5jagynAmG0
QGlmVy//mD8SRkwcEQACEFPUKoSrTdakXEnUYDzJcG/UpbHBiKr+aRliNgJnNak7Nxuc4Nd7mE25
UQ9aOJ4KQA0KaY7Tb4pmjbVi4dqkwEYHT39BNIhVqVz19apFyuaUmD8saW/QYUuSo+6AVO/WICmz
H4teQb98ziItiEXEDmxQcJ82UTidNFXaB6PxVzelx1H7J5LVjapulOq5ddawx0terxlAWmlTgq8R
6b8r+vNTpTrDKaiPhvdQ2R86jzJLvHKEl8wQypkVn6cUXzGKOgCYOEkWHwu0jYKat5uMxbu2sE59
ku1uu/hCuJg7lDC2vbCLioybuaxXVVxN08nUk+yeBnvzMS8j689vKKjEYRMBQsFIgciyVA+JmUe6
MZ7CoNa3henIT5VmaI9dzDWSK426Mlew5IgzVzr/o9dAs+Ha3f1oqLQ00KcTDYztID1GRfezq9zK
ivdtWH6+vYVLdwkvjLm4BzcRSxQCVB21DtrhgXzq4wYqtV2gTLuMMdxS+2zWhyS4G6MNfa6V4LTg
JVgFMAVltkl8Eqw2bVRLsBrKJ7VF7sRJdtIAd+EvrfzzvYSsVGG0HU4/bss5SF6E33GyKIeZrcyF
oqBUOUb61xwO8H1hBvZBSvTkUZ68cuWSXIj5c0MFAPSsxE7HQzBqGmGdWep0Cocnu273XnKKFcN1
PIMENHAhGbj9DZc289Ke4DAF2bxuwDx6MkI33U3erjmsTjwtOOXVmoQMbRwTu/JynLIz7q3kqW/6
naMezOShaJKV7Vu4uMBTzJ0iMN4WRbbr7csMw8ryMR1PILIOUg0+Oe12Ve+tDB4v7BrJGLFwBtDN
QOhrM81QNtmoF+NpHJTIDb3qicHYqO1OTbHWJV0y9SK6A7eOzUte8MI0jqswS7Px1BabuImfJR3F
VKNWtzaEC7d9YWnzLk0JByu3RpUXFKYS44MSKy73ijetBMQFXwD5R0PP4CvNhC3XO2eQC8pNNIwn
s81dRX/Uf7QdyApI7tYqjwsBnshO62GmweayFLwORlNUIWNCL/ywrgRWVZ1+3d6vpfhH3kENlRTk
BUl5vRgJVVBl0BUW4xdPefje8+8Y0y7k+6r/Lw99aB1j+dNtq0tfifEqYt8sPSiL71x8EjWHQOVK
MaTRRUz9TtPi0PX99ukNhhBaAtcG28arsxRpkeb3FqvDHXyvJMAnG8NZG6df3kQDE3NWjB3hyNpm
X42mxHdCP3M7Sv/E3rd+Hz5mm/a+k96Na3ibhQBL82ZmXKaMOauLXH+zxqe0Z0nJdAIrsfVlYK+p
K8ElEqnHahyPgSbtbm/jwgGeqSNmhTmmt0AUXRv05HwKkrqYTvpgAOvN8+cwAHrhgdbYF5P647a1
17xVTNCDlbNR8+Tdgc1rc47qB1Y71NOpLPX+qFko1g70HzdW3Pd3vB1n2ZGodEO04k9xOGh3mhxm
j6aVmJUbjk5zitNpTbhr4SjSxOcRBIAaqgtxvktVkGlSm2Y6ZW0g80KFJLcri7V51IWDgRU8CKKL
uQUtXJ0UojPfL9vp1B/lp/HnGp/f0nfkCQe9AVqE5BJzZLt4DjSy7ety3k8nJXJQJIxhJkxkBkWa
+F4b8pVDvhAmnZlXlTyTj2OKzT+pJYKY1siOmYPr1dm2G6Fv4waop207fV/xmfm6ElKKS2tiH6yv
WhX6og4XPVpfys8DXBp7ezt+sdtNfq+uWVtIYLA2M6shJccVIFye3lDiujUbWVnNqVDlO0YQ70rP
/DS2P5Lk0fCeGYt6QHjNmrZlcSrlncqUf5nuG8ffpMaHVA7ku/+QdmVLbiLB9ouIYF9eASEk1Au9
2N1+Iby02aGKpVi+/h567h1LJUKE53qeHI5RUlVZmVm5nJMqW5yxq+cL+ls0Y8JdwOhdnm8y6zNG
cqE+ivKkynfZkNnqfJ/9PbimISG4W6Y40ZAF8FzOL8UmcJVkDQZIH15V69lA0Z8Wd3XzG0+QL1mq
Oqb1EOlHIfr7hyMEo96nYn06uv85BY7B/L5AIeOU2x/UYnaMqNZkjq59NN8SzU4AUnhbr64PGl0g
qHjCOQJK6mpEZRIBOg96FMSWYnUP04gKbo8TJKdexrzGcMiINLiFNm28D67twCJ2aUFZ/D/K2pcH
OVjAXTY6WEC9+Coo+856ntMNK3vtRJb+FphYoM4sZQ5uK5u+wIBaAhGAw5qm1J0GBZAlXywwaous
9qK/bhSGziy1WkwtIrGl8vFmbxStoKkwB2Ihy36tonSMh0vyTSLpRjvFdT/ApyigvyA5DSq4q9fV
NKsjPMgckJ8Vrfal0Lu92p6abrQ7mrjgKvHauMKEVhKM7f3Q0bCcgZtSOHUfM/QLDI5aSBsnuqZI
UFgT9wVdfPhzeaI5EkjSAkkWSOU7hlbsyetRVJX9Nj51Tlb/dRiMFy2uKNrYl74ZPgU7x9TUM7Dn
BlF9Pwi/FwK3LRqwa4d4KYJbEOo3TZSrEjZ5QPrmh/L3zyBME2GsBzVMjApeAfyBfkOvwBsuBmhh
9wDZhKuX9F8EI93IJq/dA5RKYTSRpsSMPWfLuh4cfHmcikGC9mh936NR5UCa+3Ef6+FtW3LtELGi
M0nKpQrMJrjpFApJciLbmdR7IFh1MbwUTHHiRtaGwm2ti/MFat6n0sQgLROOH3LnxIqjTTsi7G8v
as1SoUMN485IZ8ioIV4uqpm0UuvMRQ2qzI0K4hLUD8dpk9ZmOYZL/47NA5gT0iVLhUblLOJItAah
C5IKAkyGntpIlIN3d6rA3kHdIflVWc2zNJKHIY/3igDYnk2c2uV4bn0Bp/C4u1WEcAauoMs8IWlP
i9W0Yus45R4eL4XYfQEskpdGLmD6884Zxa2e1dW9VkBJDE+08Fxyex31rTqwDnsgknsTzQq1Bnq6
vx3Jh+3EeLexzJYuPnaxY2choiawgnQMiQ59+F7NTxia2kyar1kOnCPaIaAvqOJw92AQqw5cKhai
FJf5zettfbwOgfD9Zz/OqX2pym08m/jxTjjm9RNJ7mYdA5+721JWrzKA6JBZQwyEPMDlLskxyp8k
jRDbNn5UO5oQoNCbNU4/eLcFrbkNPFtx5svAL3p6LwWJC2VlRyAItZw7IZkfiij/ADjAF0X2o4i9
AP7SAA3SRtpwTdGQ3cC1hr1aakSXUjOhYPkg5mJA8tbJmjtBfgA/+4aBWl3amRBuDwFchEYcLROD
kVlfSNzv6pF5wDZwiCk7Zi6D7cHwyjrfMFhrdhHPt6USiqZVrO5ybSlYoJN6oLD3zYtuPOoAgFfU
B+xsluG90Hy9fX5rO4m5L9RUUM5DGZszGnJBJigrpFnd+NYKcSCM7QncbYfbYta0/lwMt6jKSjpK
EyIGabXTmFNmQVYhjf3ltpS1E0PTwT+8W+iw4GxwbOUANQUpWxD7hXQvU1ufPLaLBLfax4l9W9bq
xi2vVFRD0TjPt8RMVNWB4wf3pclIGScxCO6+WnAvt6Ws7hsay1GwXkCG+NYUq69oi9kKMTBTf8KY
F1MeDBTYWL6RbF1bDfBugOKDLJGFOctLpWsiJc6aliGYgZFQE0BKYsOk7Mffr+ZcCqdsTaWUtE8G
1DLCvv2QFqjivfzXgz9wEIis8a5HAhTIy9y1TdH/yYpaFINJPk7TvhOdqN+n/caGrRlYKBgqMhj6
Q+Fz2dAzNyTg9Mk0KSJGT+8rrEHtW2eMHYtNu+1y5PLJnGdfyNJB9AaLh7rMYjLOhFWjjLzWKLBg
Bohp0IF6xs6AW/l8+3SuQTpQipExMAW3AU0AGvKlGHy72GRTxAJaBtR4GyovqgFkeDLld0H60lA3
yo7Th/oIPOayClJghRTTyXxOhWPigxRZze3IUX8ovdsWG15mJYF5+WncdotT26J/Ap9Wf2eHwn2a
95P3Lp6099tbsJLZu5Sz3Meznc5yq4rMBHI6QB3Md0Oc2UrtGtauUg4JAEHfhzxUFT953bQnn4HL
9SH/2X3Ok+Y4emVgEN3Uh1Q8KNFeq5BxtmXpqLV+mX1V0br1JoDaaIq8qHTSl1p4JB6wbhoBLFJP
s44ka3zK/VndydZHJ+8b/dTMdzH+59qWveQ1eyKxXXXUb4UjqMGFZrajasNgfWJi3FoGp6umMbBG
YRYLWgzOp0cQ+JhoFZGH107S7RwFFsOwM+Sb+sSbBycB5e9dW9ZeLDyl2T5HC3pWH8zxTSPJQQ20
+E2ij1Xlampld0TFSJ1bzLmj9WC6fc2E3+0Q2ylgKbIN3/9ZeLy1jMXVnCmCnoyGRcd4CNTqETXB
EYiTYJPWY39Br5lt5tSvyc/Sbg5G5M6wl31l5w9a7eg4BRoUwFxL/NS4F5w8/jqZLuC8O5a4efal
Fh2qB91DGo6H+CjvVBTgQV2CTbNxLM1RKp9rr34URkeeHtTQtMIye82F+xFA2fbwPH6hkp3mD+xe
z+1atkfMDconMXqwShdwOVaysRHXrZ+LUUCnFCgaQL2GSfHLjSCTKbQjUg4BILdikBKW7U5v6Hwo
aQ1g8LGSg6wGXnOs6A/FVA4vZdsDynKctibVP3FjLk9ElvD+ROpZRWgOnqPLD5EKRns2pEMwQ13Q
xOlIGnthSHMjs+rMTReYHxTc842e2TWVdoWl7xTxYE3fQL9ro29pN2r2hBxLZwtANyyGfAeQMn9J
9hZJblMRULiC0+17vfHNJaGPQVuzDLpW98UtZMLNtXCbKve1TImVDMsjADQyxpvmC7gW9YMSxPlu
jE008e7G0QcYbwoa1jJBthgVyfqQSw/Zg2LYquCnu5Tt69yJZJfVv2ovOSLBaChh3dtwF/YWueV1
JILtRzcbgh3UWOCMLrcfLD5sUPRyCL6ph0fl8a/t7uWvcxuSKgkelQV+PepmnEXjlfK+M9H4XjtL
EUOQ7i0277qpfO+VU0tiPJqSrdzt5+T8lYZhPAcsK3jQIP6+XKKZNZlY9tmARpIJnbnCIwDFQCGc
PNa5dqwAGE7kBt3PMGM1CgaT7IrUiaJiX8vWU2/OzwmbfiJ/d5c0Jli5WXvHaOSjWPMEVlAcqpNK
ihtj+FHwLDBOVPOw6xRPMQOjfxoq9FMbuhMLG/d39djQ/YW5S9lCKw7n0IiosLIwqyFoshI9lZlb
lwzFjl2EmsftM/x8mFxt35koTkNII6m0iZsBsYP+1MQVpn7RqlLrIWBFXhUtdYtKQOO44YrKdMeG
4o3lxK2euuSjaDsbcDU+M0W7V74PzVEpVUfWxr1c+htfeR1LQdOWxgIEOaiH8pRRUczMuk3mIQD5
jOFNAvOqSmrdMtZ1txJAtFcL0T2azmHzc3DsCKCM71SWuUI7WTYtKsmZW0HFxet7j6KPxFOBY3FK
4groFWNV7VJq2rCSJfIss44nY6d7rax2T7eXcc0egVFT1N9AH7aYZ4BOXOoqJicA6WG1Q1ADNdKQ
gRrZA2hUqLWDOrN9qx1Mcz9O31XBsZI7EC14pmVXEiDOpelAEMkM+XcZ3Zu3v+r6/QViGEzAYgoc
KC3oMbv8KBnttsvWDsFgRk+Vte/qUIpVr29LH52ulAXJvMV0uXKcEIlB0qUiuRB4XIocKQaWrVyE
yLxx5uwI/Mn/sihlMU9oY8PbQrmUQDpjELpiHIIKAUCS7Dv53pALp2X7AqXm/lhPG33eyy5x9wh9
lH8ELks+Cz0wY1lpdQ2Bw7hTUhvceqO2n7Qd27qxK74d54Wc8oLzgKoc39vdWMI4FCM2TzL8rM58
xFh32n0s3rc/my+siLx4i91ssePXa/sjkXsBRoUZlXMMiWnmg3jxJ/rXD6AVuK2Gq0IWoi7giaFQ
b3I60cdqDkx9aQhMEtnl9M2KBC8tn5SEHfryG9sqBKxq/Zk4TkEqtZxJnWBNxWG4E3XHfGgPQmZX
x3ZDMVZsObAt/6yLU4xJVieaTxDEwINcl4hGfxnCCShf3u39W3ltLSzWfwRxr62+LfTSMGEjlbdy
339E76Wj/FYxIGq3G8WNdRU8E8X5p0KeOwyhQ1T22Dwqoi3seq90da85woEYG1d5awM5+zQj70qM
EcIAOP0EHIDhATAUG3u3nPaVhp8tiItkMgW1BaNZ9u4heWSd3f1gX3s3OYpef0AfW/91Q95yY27J
4xxBnmhNWyOWCDoPwwb0tdwre/EENvGDltnRFlbEdZ7oQjP4ul1FR6tWjWlAjcFn/X07Qhe3mgTW
fNu5+vHNCynrOysVcX970KSnTulXiV3N7hzIlQO9SOwkEPamJ9quwXbJt41btrpE6BxqOej+xhTx
pfkVxrSqhAjmFxMIx6KFpQeLcLU1ibiSacBOnonhdNHKyjIVBFzmOJgVt/7oandEpoF54CGxktiZ
KCx/sgNAlrMRAm0tkNNQQ5ClLFtcpprvTFBraXtznrauwepVQ0YZ1TAgVWGK+nIXSdnHWcdkPBeq
AwiLT0pQF7buZA9NZ+u9XR+KnchsIVSbjYB33aIs82fiMgUORJNLyR3gWXIAkEBFkQ1h8uz3b5ZW
74wqMPMBsLGYYiLvAF1zBjXasC+freb8ZVwQcDAiuUyU8G/UYu5a0kUa3BtNQrXYt/pXo2B7tTrN
4oOmALU2/tGotpoBTku+k1JQSMZB3+6H5mVaPs56Fy0vVv2/R5k1ln4bNDOi1XBpCeWsRJTWDBiz
BYZN0icy/Bbmb9PwZcMSrenVHxlXvWGZnCYLn9kYZCdN9wHO5xVBcq/bow+8qlB/toeDsr8tc1Xk
EmwCPgxtIjzwkChURkwkLGsav7fy/VjvVSO8LWItmED7/b8ilk84i8YMhcm0x0RXEL2qzux3tnU/
HpOtUGwthjiXwimtBlQqPD7yESbv2bByW8+E/Vyg4UXfN+Kh7fxNNLFPlm1eV1G3wNMBOX8d8CWX
C5PJUFaApRgDoG3saj/eobxg3NM77Wg5jc+O49F4TH/Mnr6PH5TD7U1dsw7nsjnrYJSVqc1zNQb6
nqF6gmm/o/56W8T15P6i8qj6Lx1EIJLi62glEkCS2kJG46LN2jcP6b7z873hkL36JHilZ26UBJbw
62pDzwRycWAp5urYEQgcnNHegk5a3bGzH+div1YpByPrSuxYOWBGnj5I449EYPc4wY079dl9dGsd
nMaPTTRFI8M6hGePPpGXdhd/B0jTgdnmYfbTI3Xzo36gh3Ff+PJbdm+8R/dT0D5uhIardxttNUCw
BT4qJvQ4/cwitZNzrFgDPPh9IWi2RLZITVe9MCZr0PBlQpTIl69N9CMSZTkzy0tfu2f1aO6AWO2n
p+a+PfTM29DJxalfbe2ZOM71Kpme13VFxqD93frWc4ebp3jpTgqIPzwOb8l98f0Z+d8Nh7+qO2dS
OeOfV3OR6taimMD7H3Zol3RK+pL3G0m8DTGfr4ozS1mKY9XXOsQw0xeaZzY/zOo9ppNu7+Famglt
Gf8e2af/PxMDpHiM9Rg1xFC/LF1zTw46te3KBV2HKx3bZ9WegcD4qO2oo4TsKB3N/99+8rHNFNfA
Zusp9lN/E8d9kkh23ozAwd0IJ1ZvwCcGLEZg0HCybPjZSjEhKlp1240BnfdoIkUdexJ3t3dz1Wad
ieCi0NIAgm+EBH8wWhm6U+8lbOVtCdcQI4sdPhPB6XydEpZNJlZRhgO1q3dNtovqrmJP6Jr70EUM
i6JRfkOovNSrry/aAp/7z9ZxKq8bsS4VHdaF7HlsKz/m0/Td3Dc+YPQ84078iYBX/5n5R+UdzwmB
2FsYDxurviLKVbt+zK22wQdMD62tH1tH/6USux2QzLExSf+930I4v60tyIhdasvUNkxMCfYZMPim
sE/TXdtteLh18wVVBBE5LhnPDVvGgq42GsyXiUEO/UsZP9NHgBXbmzX81SAet/hfSdz5iREd2qjF
Fcu/DEfA6XryAVzNPnEAdPKfjDKCLwMzsQsKMudoonZORL3vYVBk90Fh9gxiu7fhfv5qxbZ+Mo7D
L713op+1i5duFW+Ys3UPdCadu+RxlFQqSD0RNZcOWGDq3xZSfof4I5dtZBnNZ/qrrTaLOasPFaD9
/Ltm7t6DR1OmDC0/6FNHZdOKT6LiKu0hexgV0TGLxjansLIOcfE10X9YSYI5ZC8aDmn3M4+rr3H1
mo3svpsUf9qaHVpO9urmnn0ZZy4o0LtqlSyn0XxVZQFAS7vZsOWfVRrGhZP/t5fq+VZwqlanAPWe
JQZVi3YKdSV4ZeocUIaHu0Slx678Eynd9MU6/BfD+GelfC5FitRsnkEMHmT0UDw2U4wJuq9648Xs
pZF+0eIbkxBymWG32WuwHhufieZsRS9YmI/KcPxiGN3pYesADt4hu8E1beqOx8aWNyzHqp85E8gF
/J2liUChEccgNmvJpcKIYcRIUDZSN6sRyJkULgJPZamYAFGBZWV+I9sS3hZWflQ3X7rL9tzQUb5Q
qE11nsf9Ymqpyw4yey/Fh15S7SyyFaIvZflaeFAmtuHVFtW/JZYzVIh5VHEqsDwAL+WOdR95pj91
Nv16WzHXHAlGscHggqKKjsGSS0dSRk2SFd08BvUEzsZxzwiixi1YmVUhGFfBzB4gsiDpUsgogOU8
axW83OWjRSSHdqGsbQ3HbAnhrFxSA55Fi2Q8cZUvcW/aon7oqqfbu7Wm2drZQjh7lRGVxa0MGWb0
HGU/BDDF3RawZhDPBXDHMTQD5iQkCEB/FZgSe5D3kJ1ODxgUGWsMq204pNX1IHeFuUYUwTGreHkw
GWmlXqohjhwEZwsQYvVAzn6cO5Ax0bK87vHjuY+S4Juw8QL5HNTmb8gyLPR/H88dxpKNHEeK35fv
SjscH0bwG9k0zL5LYfzSOb/xF+/26aya0nOR/PGYpjl0hoQXZPoKXCE05kXHzqBOX2qu2QJxqv0A
Xlo1PRPaoEVQBDxr09tT/L7xHcvWcUvHGMqycCT5LIx4X55bE8VqlxkqLlSRlobDNIV8N800OWby
VMQ7tdD0yU4HEU1lUiGWz1FCVIBWZJI0HvLGsHyG8eTCFVQq5sB1K82jplXjqdOsPkabGNnq41/7
3mWUFKcFW3M1A2VmZiF0YDJGBILp4KovhZ81pcUevPaTU0VaEhizsjUMsip0sTagpcKQE1/wHOVR
TAEZjxcVe5WH71Z7oETFu+cXUZ9vn8eKpi/j43j3LFl+MNJdHgcDuUsxFJCUj4rqqjTR/UxuagcP
A2tD61cWBSwwwK4DMRdvX/7kY4UIvSqiqxbkMSLNMc85n8DqFQl3k16+3F7WigtCsyuaSZAqWcYY
OG2frEaNwJKMxnsmfkXmFa1W1v0ykqfU92I2u8DPCG9LXPHpGLECl+ACNqFYPLI2Q6UIU+2SiEkG
K/bKObdcE+x4h362/BYEKfv/IG7ZSCSUMTbLv+2TyqzqoUL3sAXMTQVFEqFT97lofsRGs+WeVg4O
c0nLLIuCyfUr2NbULEHKNhRSoNYR0IcbJxlnJ8cAu67OL023VXJaOzsJoHxoGBExuci3AlGSGHqH
hnYAKM1eOvld21humgk7MzaOrVG9UV36+PvdXHBdsJPoKwfCKHcLjFgUo9IUg/y3Uiq/y46Cr+Kn
JGu//4McHBmaTiSMwPO53i5tDFDi9lJQgt8gn75jPr2T7LalG85x5VbDdODlC2RhaemGvFyPJFOt
yjsmBXGdvBkW8YZZc4GfuqGEawV4TA9jvBZQDQpepZwTrtu81dGQJAWyQOZQ08rOLfEK86RRGnem
xYzdNHbth2llAnB2WXxgmjm6t/d0RTsXjuEFAUtbUF44X9rL+RinqBUGJtpTu5x5hUk8M47vOkve
JVuwVGsv/gtxnGWR1KRWwX8hBUYmOgRFSWJQVx1/wIRaRb7X4YB0NXbGSvcSMJn+fZAF6SAKQIsj
eht5HNxxkiJaAdA1qKXaNiK4vDnaD5aJduk7QvaFqP4qBLIxBLtyIeGvAXGzzN2A0Yd7hZmq0rbY
fWhtlbyAkrf6WjHlIIgvtVZ4ik42hqbWDlRDXyNwKyBQ4++/KVVJZDE07HboFa4yNJdH5JTS3Cvb
GIysWrSRwF9bHgJXTPkuLEUiD4Mr57Ms1nopB3HizCIqoWgHjOkdiwE93ZwyNLD8vcJizha3H2M5
KD9yGtRNU6/XqDkH9dzbC3KyddKK1C/RlV3K6YYlWHFLmMj5Vxif7NbnYTSp0cpBzzD7wySKgSY8
ass0TR47tkXIyBuEpTiBISAELCK6sBG6cJdxGrUiAaFNEdZ6AEt7n+Ugs9kn6qE2Dq3MXBHdk7q4
1YnBmbtFKuBvYAIslNOXGdpLc5cXTWwSxvJQH1Q7BW2vQX73CdndPjfuxfEpRUGXFuqQCy0Ivzbs
n9hoNC3CFMiSDgVFoQ3Q+C1wUX7o/h8x8OwI/TDLftWcSBAcR5o5FGEkl46ceI2G13rSHSoN87iV
TerJKVjiEPT2SiAeaMyAFb9QM3KbXkC/9R3SRBsL55PE/3wSmIRRl0dLKkDyL/dXTzSiRZ1chEVS
PFuRCVq55qc2eFpl/aSEOVMU2cLkT8pHU7ldPnl/v/HL7Br6YAEcc4WDJghDpbM6KcMKvIA7aZwm
T4ulLZ/J3ZTPRSL/vzhmsIIDM+JykVmmVoNUdmVYssLBePlhml/mMnsWyv+0Hlg4S8UQE4IBzjsz
IS1ZourYzqr2WuHQxVs+ce1CqHjtKQvKKtbCXYhUmgdFTtMybOpYdNpB/xmNfYYJQ4zT3D6btRsP
Q42UtIGZdZRAOVF5MdO6p6QKp72YJs6ge/nkj3oYpU+9/ChML5hYuC1yZXEm+hzQRIv3CviTuO1D
UzxArygOKmeyZqdgp7ctQTmI8uttOYsdPnupLgqBdlN07MLZgq2JVwhi1fFUowUGg1Qv3UFpHbRx
ONZr15+y5qnB1OZtcZzbuxLHedmoyYy5mKoqFLU694xJYW5Puo90GnM06VvoNTf/tuv+f2UuoKuA
LsMZcjJ11kqRNENmJn3MfeFpKnG0OQS79IYb4nzspyAZNwvdL3geaTxgEomiEvi7bRXG4FDLLE+a
duMr8J+qrrRFcBTc3kp1TUUQrkA5EBEikOBcbFSZmZoMZR1mxRyflFRNdxFCw0cZfRYgsDfRyRSL
o9vFsrRDiUH1aAO4VEPQJ7eK89FTmYjJKU0mbiMorafNomLrVLWcMSNoKRiB8AfMrsSVB10DekJW
B2LZSr4VDej8iwnyBHrXew3slZdaI9AiyJQfmoxkp5amGgA4Uvm1kGbDibApdiMOMOJxUj3lVCr2
TTnGgMfRvwwC7dxYkJNj3hTkCPoe8aGdkZWhRt9vhPJrBwRYYRwO4Ijwolyc31kNF+wbcol/rMNJ
LdGaGUmVJwwY7tKMDGNSZSF5rDGaV6vot/Sej6g/dQNhF9ICmP5YDMml6GS2ML8OTIqwt4itSg6T
ZHT6HQZMnmn7vMlcKi7ujnhgbzvcVpQVmw+PsuBdQS4iTk40EczZpF1Wh4NpPtfWFxB7hcZikzfU
f82UnMvhHKis9XKtRUkdRtRT8tfqQVQFhO9vZgncDfaj2+LeXLMl5/I4/ccMuxpLBeQ16TeTPQ1x
is6lvKhtAu25vYVrVw1T+QA3wKQH0AE5xakNYL50plWFVE7VAzNTGVAs5v00FN3HbUmrm4iMDubq
wDmLfqlLPYlYWRdViUWp7FSPGiip0VqeJXdd/xNT1l/r4qG1Ngo1/Kjxp26CVwUvLcR8AGHnDk7A
E1ZSmAADmbgSOcTgIjCb76n6Msi9rRXZLi59U8u9hYw2AiJSv5syW/MR9Nu5cAQRRDLbcup21mkS
i6OO0YgeYb5ovtzeGj6h/L/fiWI3Hmp4IPJvmC4xrSSzYPAIiDxs0cHwV904CLTjHdry3lp0DvR2
0tiYW3q+LXrtVDDb869k+fJUgA4F3gYtr8OqMx0yY4qI5O7c5nvBHDwS0Z1Iky/Ih2zcqDUNB1wI
oF0Rs4F4g9Nwk5ZSomSkDs0qd1tWOkn1O7V+6sVLZj3dXuGaaTwTxWMO9KSumkbG3mqN0sA1pI4q
FcOdqY/EUWaM2hlawY4WpgI3rtbGGnmkr9FqlUpoa9jksXqe0Y08SSdCiTumb8VWXmP1GIGAjRcU
qH6Rx7w8xlyp+llnTR0mUQpy+4d6Duf8QTQzzGin90NxJzYbd4tv7PzUWX0B10MsB3gqniAYLy2Z
6H1OwlkygBONee9KK0tbUqjqgFZyCiymxbaZz8IeCcfR78Aa4FGrmoBZNIOLT09/zQMmT1uqdr4p
scKvIsJ8GS4+AkTYRqC75iowv4b+UzSEwk8qlxvELDGSzRFeKhotAIMUZXkwixmwobUQAzup2SrY
rNnV5bmFHAhgH1F/5OSZMylmoSTh6B1GZyPlsfaigzn78+vcrZ2LAkD4EX5dMVtPGp7z8r3QDlH0
oGUPmbzvAV9gxi4x9+ZWn/InrgUfViNZhPbzJVmHB/vlwnpSWRMuEQm7meyiPEB68rlTLPC9mzsq
9899/osoLphYx+aJFqCceZyLYNLQY4KJ/BQD3gm4i3O/K4YjiKaciBwBflAKxoaBWd8iY0kGLwj0
4F64/M5EHVsMNo74ThazfdKMeIIXEjim5GoGlo9cHBN4IQCqjtTvNG26l7Op3KdKb4EGNZK3Tmw5
76ttw9UEaqOBlwlfiFZ7KvU5ONxDFdyjVPJbakfxoTKOleDMT4oxuZgHzX/eNn18f9rnHQUcGUop
cCpLGulyE5g2TN1sViQUUwn0V3bdSsf4V5EALTIGViQZS4eO5re88vJqtAUzvhuGwRnIDF8svMVz
slNp7BMAIACj0wSR1e3vW7NaAHtDWzjenhjl5D6PaAJAgcaehAMZ0IYiW47QRpOtmmV3QOO4ZYPd
pPAjJqg7oa/bjbwEPwD0uTs4CfR4AkAYdLHLHT4LmjsTfLdmRUkood8HeApjORA7M+P+HTPz5Wmg
ehQ7SgNScgHa7TNGMfBuMTQwdVkmE3vCVEAgqm38lVQ9iIihUOwEEBUyOBrgqncC2Fneb+/YarSN
4gnAhxHVgJ1ssXNn36xnYoxaogg9kqdjrY1oSo1QDEYQOsS78lnRgyQCTIHqDPMWGOdargAZHBDm
IB5bADm5KyUVcVvno4z9esuDwjbxn+JkCEr+0xr/yOGcGeYTciOzIEcvfxvRXWLqaEp9Ksj73JjO
1CY7S7cls723tuLua6ONWwIaAg2vmYXJlbNttGhphaEBEqYmkBsi20h+lZsIfltCOM9gjijXajls
txzG6AFkL210F4NvjDXEzTK/LF6Vd0M75Yj+Cgzw1AgJhQ3fvQT1l8YIbzUUfFBcWuqa/EFSjaLp
fRrgnFRUAErgW4jFYeMQl73iZSw498jIofKIy32pqAsPIAM/EQ0lIE/kKrWLWrVRiDqkJcbYiSMY
k0PFL3W0sbbrqAvvwTO5y7+fXRAxyQciAQAq1PVgbo6jtFetfWY44Fi7vcK1c0SODmDYEuqqKFdf
CiprxRSquKJhq1l4ySR95AjAtXTKLt6iYl65eVgUnC7MIRIwaGW6lNWMQh/JwEMJq7g5pZ0KuoXW
NlAXF2K4K0p8kgmBHNWHzKoeby+T7xyFlYRseC7EG3ghXkE70Gie6JhONLRiHZCWBG7fEBPwu4PT
xRpVZ6RT7bZ6BmCRti121YgKszmBiK1uG3IgXb2VcbgO6JcPQpMNihWoaPEJhwjWTpsGkYZKJT8L
evakM4BAJMbPWpsOlVr5xvj3wQSAaZBfWzp78HrlY11NZlHRDTUNWZvtjKR0LJ0cpiFEUlumkzsg
0EVZxMnlzq0mdP/87UDs5yGAOHhJmiKmAWTkpQIofVemk8igbHqPOA/l56TQETlMeDptnPd1pIy1
nonivCKmf+o5lwastZ6/jWOGUOF3PBS/MQF3nI3GaZThhDkPR1QnYFeUQctUB0D1iF9EwAf4I9nC
elq7aCjboJsGjxsRW3G59j6nFs2NgobNHNsigNoZgJE2Z3TWlg0uiyWXCkpNvBAupeRqkY89Mi8h
4L/2LZHtVrQ+iEp8CXzXG1u8YhuXQiWcKQ4U8J+cg1OpqKRjbzWhGQk7KhJHZGZYdKiOAhDdmZnw
UtdC61Q0v9MT77bwFdsPekZAIyDfDxhq/jmMGkBtzFbVhFb0Uus/J2MjQlnZR2RcgIKLZkUA/PHl
XyKL1SjOfROK6PKSgRg238kFWCc3/MuKUlyI4SxiovY90SSIad4UV33sX27v0urPS2hJ+EyMKXyz
ftNOSj/3cxMWyuCIxW7KPwdj/oMQhJ5geEKfE1rqLlWuFY0U7PRjE84YT6ZJ6mR9sR+2EK1WDhwl
1T9SOGWjfQwwlh5SGle1N3zg6mH/+W2+xiKmrNNxEk2YlcwzCsERld9U/m4m/0WpzuTwMVMsprQY
IGfuDibQ9AV0EljZnuRbwANr3u6zWQoj3UtDDJ9IFyoAM2W1jKtZpPacIN8L1jdW2qngqXjMYspm
mSvaI/pMXhnb4lVc388FSPcf6YtangUvRVrlAy0gfZpHR1GQ8EM3pckENwZU+m3lW46di8+0T78O
ZBYkcPjHTzWqaVS3RQvl00VPoUKxF2Q2+mosI/YFn0CTyqKbI1N3p0vxuGEC1+4XgEbRHQZ6TBT9
l404WygxDHTAyFUbTs1TNDVewTJ7nuoNKStJABT7AX4PxgIVAJp8w5YgVW0v66QNaQpQDEKZVysA
NhcNTHsCdzwWMHPhTwk9WHrvZrPiaZrg397nz5f91UaD99dASxziFYO75bKBiWvJbNqw0uJ3Yt5p
kYFSpLibQIynmwEADGxSCa42yLZsYAiHSvQkzAB/bGKPaS9SspUaWd17PHAQsuog5jO5y5REulmP
cd+GaQEO7tRmBaAu5o2Ex7Kqq1WfCeGi4xjMXYog/Q9p39UjN9Jk+4sI0JtXujJdbVjVRq0XoiWN
6E3Sk79+T+re3SlmcSuhbzGD0QACKpiZkZFhTpwY2kAQQKKJdj9zflKaLzM6S+JByjkHzVsS4yKY
cSoLedVBWlfbythjroAeFHLFuzRb95PGhv+9dawblotCCl+8DboQw1ZfLXOxO/lbyTVDG0EMYlAT
lXnkijByg3ndBrFW4x49kwGiJLvrZS+KDyTM7VZSPVA03dfQ7UX9K4xR0KSowF0fQVip/7asz8h8
Qw1ZQSr3vpgtg0NLx6oCL4siKNdXfiKY02hMcxcQxEdi+XPQvg3R7IzTTsxe5eghq77dF3h7+zH3
ARBKzGdBgodOv1pLTJRhkbVIqOC1EycZS7fViE2smDbuWuI+O6U92WngrNeAe+k5ceiNSlLhOsZF
AU0FGji2T9KcoyhBE0Id5NYbHLoUhCTtIP/tnoIAX8ZW0gnfMG9skjPqZk1cdB0Ji/4Mns9Dr/tG
uJOEByUf3FjldFdtLGkljfEk8kzowQul1cEsBVLYO6Oa2EReeAHIphhEIBbtLwD6hVEUo7TCNLTM
OiAC8jDGqBMnN8hxikTBRgwGYmAlVb0Ygea+AIx6JwsywMV5r/jNDHrOQSA2UjyjG9Pa932V2vw0
YLto1E+R4sxVsYjZZvEQ1kHsqNmvZnnVebTSNzefnuiVBGaP5xydEkoKCW2CeLIufQX2MtfssRUf
FW5XKN3KlZVeS2P9t55oUdO3kJbXMZL54kFNMYXFtJysMh/FarAbZBe7NLZhHYgh7e/v5o1nykhn
Dhp9GQsawIw6wOjjyo71JXQSo+YV7+mZsGsEkIrO20HuUtLomV65GqBhzM0hxBrNYrfU+1TbD8II
kpgChTheV+mmLORmNWQmMPHbYN4hcUn1Kk4FZC4x+VaC1ZnCR3M4tRiBQar0FQQUXGqJrSOEY4Fp
ZjocHaQv18tTaowYt6aMBNqsH5uY/DKaCxklr86cNHIbQ/Laeexozc0jqRzcP8HbxBSOEOYcBhb4
TYxQYh6qcgbeGHPbcSHU2Jar32qvupXavcZaFUyp8DgY6jEeozOArJyrePNq/ZFMu8MxIveWP2up
qkLSsogEHRF3Xdn6wlfTWrtBTg7317h15wGqkUDDDsZ3NKOsNziNmzlfGqRexLzp3YiYihObDWAS
qCZy1nR7IXCbLTz3KNgAXMzWQ4Z+HlQ0rpIgX/LFmTAmHH5Mp3IWxJPCKGlVCtrQJToJJhndOzYh
7v0Nu61RwNem2m+CTwWgoz9oh6sbJ+S5jhfVIEH8CpZmDLs17THfJdbzHCuOHvoT8c0CVCvv9+X+
mfe4vumQC0Wk3HHgkjYY2zl1qpFKbYLoqZGBlYnhaGsTXLRExLifLJdkVKP11MmzbHRH8Iqifdac
95YZwx8Z8jcAdwV03jf1WVHjyWtK8XUp02Y/133ljOJY+IVAfBKK8MNU8VypUfyYzYbiGYhNvTFU
Bz9pTMkWDIHHNka//HZluOAouOq32JllIYOp5DGSNkrjpU3syZLiV50LSFzn9h14pOWeN9tlS01Q
Kgf1qwWxCF/Weq8RjOcyixopkMVCo58IPvRuEQknTviTvWOXRudOoEMPlMgma7+EsqlyoCQa9OUC
wZ9/THPrACctAQeDRNKuq1NXF8CsbYyuGFVOFC1P8ZLa3Sg4ZvITVNE4RckuKqdG5jfLn+vxAKam
nVCTb/fV69bgKADFY/wdZaaGvWW8yUwpahTdiyYosgu6lqO3UHnJJc7YodvnH0LgnaBkYmKqLjvw
DkCCabFMZOfk8IV0yylNBqeP1SOyz64VcwbE3Vo2CANbrkLnPeggwVifcBla5TJlDVJ1GCoqZ2Qv
piHcLN60zU0xKBmiQYsWgthCSdzh6sit2ARdYrbuUpkJij+KuEfDKG+ozeb2IaZFnR0oSCTv1itq
lLBBSUJqglY+JpboTuU+HnM7jz6ijrN5W1cS1R+0BJoGLcowbkWSEBKls9EEfSL8KgDaooSRoy02
AF1IyJqL9YeIiQH3dXBTKApBGnD0+C/Lr1ctVWSAV6kJjH4XhqB0GBI7eZUqR4E/Uxi7rP91X+At
yge2HG/e/5cIYvb1jooLho0JpQ6F3EmHXHA/FEf1Zz9zQe/tVs7kNHbnNTvlYjqhd1/21mFei2bU
Mxz1ri4WAYcphMJFs8hXLHVu3aCP1yjG0isixXz5D0RaSIhRe4f8OLPaxiBRmdJcDckOqpfDuHYS
uiV2UcGbo7vhOcFrozyJuIEID1n9URNLQgkRCZJ5+o45HKqTqr6cgVpKO8Sm5hPxbDUax79gu8hh
UiAUZTN4ZbAvcDbWp1lHLQpqSdwGGihgvpO36m1+S59DtOAb3uTM32TBNYbD/T3dekcAa0QkDCfc
QNJ+LdOM5U6RKtIGQGAAeNO5Uv95X8LWrdBhMtFLizQ6sBFrCUUTVaUqTS2c0HNafp/afY6uBSv2
pFLxQJmOSUO8hNOto4+NNNFORKXC56C6e+XimEKWqnOjIIcWaRi0m1b9TjrnVuMakfKO8JFzcDxx
zFvcRnlvhKHaBmI72yEmlA5E9sWs/GqUR0l+wIwHTmJhUyDKrHQeB+1VZATmUWUIfS21qFBpix+Z
mQl/ysx2WVkWe2ucOq/qUCMLM0yvuX+YW68FfDeatEGdFYE2s7Og9mxBGoKdbXvqKsatHxlp4VYR
t1N5SzNpOxSmg8IB0dlobYjJNDdh0gX5XBEPLAGggo7watxf0JbfcC2FfsWVqijSImUiWHACPQ/t
JNU8NT5H0RuGGHDObFMQHlmK86IMrPTvrwTp3aBZXdh3QSMSRxZiVxneEumjs3iCNvYNhB3gisOM
KKg/62cntdVknREPgVykiydmfflkhFH21wk0jJIAvhAjyYDOMv80iVwtB7zwYxwNeRfAzr8BDxQs
ceKLWsx5Ujf0DQk62p4mg9YAud31rhU5JmYqtdEFQ1LaKLHb2DUFjEj3lWDjLQM618SLDQIF+LmM
tzCIajhbSdEHsR7LjtCXqVOP7e8BwEe/QHsgmBR0HsXK5sqQRIP3RlNVFmOjsrSQJYwtgMzkRxc/
K8WTkLzfX9aGyuERQZ3XRI8VhdivN2+u9XYyAX4LWhFFsXzUZFeogeyk06ndFvA0zjZuaJ4CwAcC
cVRmNUxBXcsDlMia5Vjrg7K1iD93+nIQ60r27q9q67BwhzRgwMAEgfaqtRQtXIxQz8YeGaPFkcLm
VC2ao5wlgsb0nEfssxUtU6oQHQEnkJro41pLa0FxEUeJNmJ+iTQ9xR0IXSyhkQP0SWJcDyJNJybW
CCoeQfZzMZGPg6wPfpNVMsdQbS0b9Sm0NMP5wZVglk3UFDVvIx0DqdPLnSoAsd5Ik6t35ausZ88z
1JvzrG1k6AG3Q17OQvEbYQ/bV2a1NQauqcIQ6EuCtxNoVbcBXbVv1VmHumddPfVdKbrwLYQnvDf1
QxGhWX4U0c4hGkLG+ZwNP2L1NczTIyDNMw2jPgRTJ9auUoWdN+gWxiEXVulOmZIce7C4YipY2x+l
IeKhjDbeXCCM4EwACY02KvbNtUiXVEVRjEGJh9ZozO9G+4jxz87S/V7Iso9DkOfdV/TNBV9JpH9/
ZWLRImlFJlCvaAxud9XwSd6ysNnTHifFnozTHH/cl7dhLpCCRV808nWo+rIPboVegDLUqylYrC+p
DEbrz3wjlAY569qwfCBnQl4QzTQb3XCKMWhak1pTkC7E78HigArdsZS+3V/NhhSUdcEsBng5snZs
XGsCg9fk8jgHjWacFAFdwJGae0LXWhx7tGH18NqqSJGATcFA5Lc+JnHsoqUc+iVIBx2DvCqjBfmO
TDiO160UCjuwoH14dfEnY4eIPs7E6rUhEJIKYM3GVnnQstsNgwTUNRG8omkEuYz1OkgcCVEUQt3a
mXgWQc+CYaSOQHgTdTdMKhUEHwgQA/h2IiMog1s6SFM3BuL8KCjxiVTVk76kZ1r0k+16+Szjf8Lx
Zz/yRsLcKjgqVjQOwQh1JM7Y+FFNclkN83YKpp+J5Q1AQPWupHAewa1tpH0+lEwdB6Yxt1aJhlhC
w+sUNDNxC7NDe3HldObv+9q9oQ4A5aNgAkpsMH6xnPftIMhGFLVLIEbPdY2JIsuP+wJuzR1UAT0k
+HUwEyHMWGuDNAxpo5eRGDRGNXp1KqrIoejTC5B+blmIg1uDZ9GbRq04/71gE1lNRG9A4OHhWQs2
Wk3KsyURAfs37Wb2wSyrLwI405xkAE4h7zjXd+O8UAvGSaFTFZlOtjcrMcNsVId4CcjU2+K417PB
nubd/UXdPt5IRgEaihZcxNqwsOtFZUhRwSYUS1DN+6L9ESuqk4nPNNmuVRxRG0pO6WTg9ikGlJyd
5TyDx3xUrGZB14bpT/lwXkbdHTttZwjL4f6qNpRQxXwgpJ+xgbqqMi4J8sGNmYiDGGC6nOUYvRi7
TUNqzru/cUConKGBGXcWQf1NZ6qRSwBITWIQFaNT5sESEcdIObtG1Xmd56aodIySh87rBurazAEl
jdCBilQMSOHNy7OQmU4CptlY3SnK4HRF6Mni1/3d2zgoEP5gyLdBMVDI7KxFAhceZpkmiEE/abGf
tkXmCOm42BloHbvMEjmHtaGCKK+KCAiBRoD5Ze5VKBFVJTqRguKp0UqHYGx5CFonYJumksfBsSUL
0zgwrZiGAzILkAG5o1W3oS4FyMQnyeS2U+IkWfxcyw/j5f4u3jK6gIoDNASYAY9JLwBgM4ZKmaU+
bfJWDmoM5Aunx1iIvHxsbL3Jd7X4Y24xPjcCdYvkq2X1mA+hJ8alt4z1oY+lpzrCNPfQ+rj/URvG
8/qb2BHkvYa21mqq5SCrE29J3Cn0Bf0IDrnCfOvVjnNBNpKVNL2G7BqShjhdtntyis0FBddMDAR9
n0eFHSqvSZO7M/GN4ikT3lB+RQ+lf3+NG5cfzwOYBmHUKCKbXtsr7zSpGhWUl6UUdMUc26MxTGhm
DXmzXTY0aSWFXqIrKUahDsbSplJA11Vp6OKSOrtsFieSZ1tJORCaLWlIqGMfZUQ+YChZSyuQ8ooz
MkhBK2Gqb+3I4SMadifwrrUcDdm4/DSuwoA/JF7hBTG7J2tZLYKsUwpAWudp6ZDZMUkHu1cBZy1z
Xjp7Qx+ROpFhbUCdSOl21+si2liO2hxKgTW2bqhHT2DSSLVXafguCdGjMAb3VWMjcIT/iD4fzNdE
FxM8rrW8sTGyvMyBZ5CRUCPD61L9VsrOKTF2UtO8qRJ8M/zRV9nJyqzTEE47jvwNaw7/FYlcPLbw
mNknIzW6XDcjgvtX/JrT6GOWTZ8U4kHo9GNtKPYMSFLWKDt4Tn4qiV+YbexE+nAgVWAYwlvix6f6
jF7w+5912+8Js4s9ATUhuq7gaDOmqs+HghADyYOqa1wlh0z1pTEDDOTMzc8Uc76Q+jdRqMr+6S07
QhtFA8h2/jbUi92K/ySjCr602g0t3odtGRB8GAC/gBnSse/MeWEkqxYBPob9QvAyN5GdRrObJrVt
GL1HOZNnFdQr+bxre5VzVhtmBCObAIyBzwe3nMUdSmTM1c4c5aDvMaF5EAbQlyoCr8qxdd3QnAW6
JtCw0IZSRiFHTSoBZZIDlbxPY+pqGPjcoEgPSlvv/iFvmBD6+wCJAyd2a4vbFFOMTaWQgxID3bIi
coFDAQkPBpSDFqc2/yNp8JJNjH+1EOyu11VEkwImEhxckZqGTzSENRHaYv1pEjA9GimL38IYl3/v
SRg6Qg+MTgK0B6nmtdBE17PYMGYZcId3rTRcQKUxIvdx7PqdXvKyPrfkG7g0ODLqPtN4hyUJUZu4
76JQlwNJWLwKJLM92F30SPEWcXZBceCEer3Xk6co+bLq9NiPv2ppPyogB5lHzgXe0iIkRkAagPgb
jajMbk/6KJFFXuTAnA9W+zEOr6lxmcv9fQ3alKIiZWEAqIYXh9leaZgtY+oEORDT/EUapkelKaqd
ZnY/QkvnwUhu8e/YXtrlBDI81CVu2rdmPS2qDBYrKFpkvpsdRjwAHe5rbXacxPYSJedy+ImZ8l2P
iTqW6Ml55+aFgf83XIPwujY31o4bqtJoQkRqgJ0zv5TjBE7KXA2qYmdNGJOC3g5tegXD1P09vm0k
AYLrWhCzyVGoKWWO2c5BpT4IIxAqUebOvYDBbtNJKbPLbJ7BONKAs1u2PAAh34tW4BB/0ieeCTnQ
rg1HA+8yohs28EyNYakBOVSDpQwjL+mqYR+mjehglnPk31/uhpG9FsWCY6QmS0SSTmpQVOJJmPJX
Orv8voitk6N9KkDiAcqJuJMxCiqZ6yJR1UAsO+3cyijxFmMlHKZpHn2VXwXYkocjRCYJUSF6TRl5
ZYFZYCNuTzDMpddonasbb7WmulHHKXRt7d21IPohVx6o1ItZCnuAvSPgbikTezQ57tKWIuCqA8UI
C4eGAvoFVxLMvsmHSW61AMUgEr9YBiDUHODS1jVHAeBfGcx2zXNbG2LRaBAweXPtxO3BErIHKWz9
WTzUMnDFS/1k5W4/vVjacOyb57p/G0W/QQPM32vK9acwGyrO5pAUQE/ghcy9Sm4duqmJVXsW79Xf
3Fg8UnDkVWSw2JT9rLUzYkZsbJ6DpasERdObnHLyspuWBL4LUnCokYCngvGdLJ0QkAEYWhAWXZ7b
mdTCz6w1pDaNZnDRZD0dRtMcYGHk7tSJuXKQAIJVQvSoVL1Rn0w15vUdbN0NlPxwE1GEo5MP1wql
WaVSlUOoBVO/K/uHoT1pb1yt5QlhHkMQy4UzARthUMmqbSwPYfySh6nznx3i1WKYvEXSA2gnDpYW
NFltF+l3FYSGg8BxaTY15UoIk8lCOq1IsgY7phc7edon8XnIOLHllh25PhTmlld9VEZxg3Vgr1r1
52jysOZbB4ITBx+xBeYR0EmvTz20gLMRrUYPYutnIy3AhH4uSo/Q9fdf319UU/7YePBa3nCchOCy
GhK1hJwYzFJtWWKsrhU2XpUlBMMGCG9dWxkemjJFQQq9n4DzMRpg1G3XpBjZEIzip9xmtmo8GeND
2ZZPOUYk6+CqzWb9JdF3qW4XmrE3u8PwhjkpSe+VOifXsrHJlogkE3VRMPqAzRP2arWkJSjZghAh
XFGdhSbEKA8MP+A1f2yoy0oQc736pjdruN5QFx005AmGdFR/739AUZC5AZAI6Xa2jp6hii8uIT1H
GZNKU+TWATwLz/+BslwJYbReo6DSOCJ60GB+p3EyigdwqYx/3W4Orl8Aa5C2RWkcsBRGCgiMOzOs
e51eX9Tqbdxfw7A479ZW3QpIAIQiIsouoMOnod/VOz3UXazNSHgEJE/n06iFbwLoxdyBAPFl5KX4
GMkWWAARMtUHaTDNXbZkImCnZsabVrdhrhBcglUdkBggsw2qpVdfogCyO1dDbgSS9WZomLuh+4Rb
LdsUgow4cJAiZTSif38lZE7GaSRGZyDvfgABlCI/hO3L32sH+gH+RwS7jj6qM6mCCEtBmi2WMA/x
W5+jNUXi4Ni3ru21IOboYime0OtCjEBpPrPYdJfhLeqDoefVgnlyWGdACNF00feQ0x6WUbsU0fxU
J8k/g8jxSnmHwxh7rTTzoQkrAxqPXtfJbmPTjuPf94+HI4T1I5JxzEOpqo0gFVFvRj/ykBwL3rh0
uiXrMAgJUFSBEQWhjgN1XquZ0Xehns8WcpOGJnqwe7KjZ7PiNdViOQmaKuIkivex2fGSorero3Qi
wNyCMQv+O5skXJQu762qVIIGGfk4fTZQfB6n9/tbuLU69LaCLRmRCrg0GcdCSSfFCNVGCczxywBI
bkQ5Ijll4aEbvaHigRlvk0+IF/FCgjEA413gjK73UmwbMhjypAQooKIbM008uc9bT00Mt8Y8+qUb
OE7Nrb5DIOwt/qUBNUuiaU1Tg5qVpATj5KV90KDfo8yPkcUbtHD7GlI5qCgBmkCn0TH3SolAuFuh
OBg0QEE5iJrBbRZJPPz+9mr+lcJcqjoZNXR0yAqIgwZba3e01jBF4MaaOeZoS/VQCkbhnrI33Wxb
3hYkTUF2FqiC6BQgj00qzQ51jpTt5fwrhfGbookQzIzBclBB88fsqVEGW5cam+icGIi3HEbJhRhp
jgokDwG0z+7Lc0zeTeP7/Yu0pQE6HUKBfAlePJZZb5mXROsUXKQWWRuMSU2GZ0oKxHHvtq4rkheg
IEVmAS4C43VVVj/m8tKpQW9dzOhZQ5Pt2QJzUi0Pl0hQiJ3I08SJPbYuLbCFNFKDLRJZ/JBC6j4d
REsJQITrmc0/INNbMBvYGmbXMGT//jZu6cS1MMZCmOHU5mktQCfkxzr5VOtD3DihxlGIrSWhh4EG
3eDkQiJzbYeEoesWvUrUQB7Td23yFit15JOkx/sOlZf7K2IVA6UUoHYpqTqsEO4Uc2mnKSqlsE6z
s4gEafm2NG//p99na7ngUtV1cJ9kZ8vIflhocgcZCUe3bxo/mDWw9TlkCyoFvXLZGTSej83gxPhH
eoh9HexGh0m3NYeoe977d1P1YaUy9iEkWi4oAlamf5/8+Z/wRT1kp/4Ufiyf97eQtQ+sIMY+RLow
6C0u63kCH66YU1qOpPcn8L9yXHR61te+xP8ThFy2iAQypeJb6x0cWbULhyY7p7kjO2Zqy8jhFrZ6
KndoSry/qJvCBCuM2b4h1sp0SSGsNp+Lr/EJTMUtcXPLxaTmY+dMj+Vutt1+f1/s9l7+u0R2LxN1
ljG6IDv3an2aF7KvC5nYWR9yrBJrCenqUC5GmAFsOjoqGUMRklqP69AA8VkovyxyZoe1ZveKfgRF
SFd8JhKPvGXrHsNnQScBtb/oRVyfXZImZZj3kRUo40UyjzPGxN/fuU0BlGaAYpaAhmeyYrI4tLoc
DVbQWifVfF64ic2tLUO7O/AKtJaJESrrFfRaN+UNGoFQ3pWdUHoWMKY6aQu/p8HNG2jlOFb2JjFC
zwjoVjqdDW2OoORYC5Rq1BhlEgtBn9sFZtnnqtsn7834Xg/zoehRAHT7/mJVvjm/i4ldqYCGWL4G
hFZacazkrVpSL572xSIUp5MY159SVUNWkXoSAlQGHKWZvGLGE8bDZ9wkWykfMFK2YLvE/4HBhXlY
coEYJCzT6PzwYz6n3zT9uOzwvlSH5KcaOm2NG3dfaW4tCgUqY0EojWNVfz7oKgg21LlUYwwQO6PR
381gS8iyK1/y3zEYm6PST7jsunSj1iYMuAA4ASCdQ1issMQ0hiBOU5mlyblSNKeNi51qfVg/tdjV
JKeXcnA8xo9LLnCWufEWwJcAmwuAsVBhcC6vzy81lKrS+yE5t+jic3UMAfILOmEwVJrxnBakPBjo
K7OteowPyPNJb1ZWmhzf5FaH6DeAQhMt7aDxZIMJYUBHjNIuyblOZtNRKLkSqmLCAeOxeCQIrIMC
Th7gnEUDOQH0SCG/sV6uMczjIIlpeTYu6GT3p2N6bjnptVvNWYtg3iKl18K8HKgIyTYF1E9tQFvt
0gwWMK7n0R58ZN7f6ipCZNB9IKlHsYxspXyIkgJwTLTAgP7CRNLQskvlBAbaqncGVbV1Hp3K1gqv
5THmR9FKSck0yFNNtxAXGzPhZM1bsiPeBjN/lc/3l7fx4K7Wx464DfN6SbIE8gTJMbsvvbG1/iFe
Sq+r92AYGEJnSA4dQbs1CLZj9LM7BQ/d8afEv76eFDmO/ro/U31BgbRWnKLNxSEzwvKsk87WTs38
NAhfYfQo9a9F9dDXP9v6B/iGzd8TgHGV6dWd3Y+fGUD0ypSARAvY/ag4Lo3IuTsbbwH9MBw+LCR6
RkTmw1BDzBK8EPiwwhWik26eik/pC2Qohi3+iC6Y5tLstMfx0PryaeGZjw1NgHDA2dAWgzob2xWa
drlEDD2tzlJv2d3i9jD/u6mG05CdSP7IIwJngxjIoO2nBrx9kM4ib7Q+hLLvU73BuL5zDJa37Cyb
cISKN+QSdxyN2zATFBau0gZUCUujLsWV9W/bpptTOa/OY/elqqNthQ+ji5tVeJ+/0SPxOwkfc/O1
1U4GmjK69IFwsny36obuc2SaJZqLBz7jz7iHqw+YewV1j1ZUz8SrT9VTflADPZCP6SE6moclsL7H
5/FV22FwsNs41kHnWJSblDfegpV8RqswT3YiBeLWc6m39tBeEtTAI2D/JQN/vBiJjBlBz9YMgmfg
au9v/h+SydVVY2QzT1JTR2DBRI/rWXbKQ+1nx2LXPZT7bp/60wNqdLvooPvpHlH6QQ6Ul8yvfHkv
74D6de9/ye3jSL8E5R4Vbh2m4rBZgZGIC1DF2AVdelTrL1U+ImyyFfGgCTulOnfIrky8XpUbDCXd
erQtITOKDlGwyjBPFNHreiIJ0c6aLf+uK7t0i8foVJyiFxSOn3OeqtM7s9ptuBrwJGkFG9Mg0c20
VnVU5XWQcQr6+Vv+HH0H3A/UQPpz/YhgbUldkZM3vLlYKDfBUwRdDpL/lNBhLS1D+jKL8sw6A13T
D2CueMBYmtkWFI3n2GxKwpwR9ExRB469Qe1A2qavcus87IeH4aO8kEf5M/THk7nPntNd68Wn8h+V
NzqDJ5W5N9mcgwEphNQ5/h0Gwvh7AiVut8N8ap7dp7/EnBvgDf+uj7klRd9E7dRiJ+vGDauPSPC0
PdHt/tyIJ9C/W/O7HH+PNRXquu8LOyslzg7fRD0ItlEigvOPkAeEAIwxDmsxNWZlCs89xkXulYcM
JEC7J/3t/h3cWOZKirxWGCkP62JcxvBc2P4HJ+l3e7+ZJTChp9lXgijO+PH+adZs4/l1fAkxPNiW
cWT3l3EbwFBRIC/B3EQAsdEjtl4HKofyJIxKeBYD1FSEn5ZfXsJP8QDFTxMn/MA8nheOyJvXEohF
OlSJVgsBDFCY1YWzGKm9JkUXYR89JIOLUdqWNx0L/9LvxR/No/lUfWiu9tdGE2KhD2jxBDAGHZjM
SrWRaAto5+JLofqIV1pnTG2lcVrFbjzit5yXckMLQf4PuDkMJjLqf3zHq4eSNKZFxjKJL+Wp3xkF
Ssx2+xxi/CUnVXe7mX98P0SekoFcI9vdp1dZmSxCliFsyOzpVzVcZoAG547H8HGrKLTFGCLAiohn
H4Z5rShNFeokajEROMIol53+TyPa8Uf8IeA1OAGf/o/2a+JgxG62kJHIHNgkhxFAJVF+kX6WtT18
YEJNeyoze/jbyWsAY62WxiikOk4kAh9Tfkkw28vWzkCRyMr+vtbf2AtGBuO5zfKAtjE8MZfhxQLZ
on3/17mnQ8VfqRu47EySKvj5+LV6ap3UNZ4yfd9/cwsXPSpdakvcJh/6xStDz6yIMfRDqITo94TI
0fsxvuWokrpa4JndMXR+Bdy+mxuPnpFGH7irBVrigGESdIFozzZzO3xJex/e3vJovaiGf383t2Rh
DBv8XFRJKWhtLUuSe4tIrYyzquwK7PFIsvyce8fcgwjU4KGJbreRMishyaHJaL1Dy+daWDwp2TJG
2XgxBdR8QSffujIxeIXYWykwDQaGaWJYJJw4lpVSGFsjmqNSvSRd7ojmc9i+3t+zW/2GAMR5eEbg
roEQa70MVZvzPBV69WJkJ6lL7F5wEvPzvoxb7x943mshzMEUxaISMk7q5Vv2BT1IzrGff5Tv+s/h
K/u4L+s20vkjixIPyBKOhjXgJeZpAZ+3qJfOn7Lv6vdysBFTW8rPInzJsoNWT3aePYyFoyPdLQWy
HNnNe9scLM0GE0Z7ynkcUjcuHPNBzH0btUVKZ7SeXsh7MXsVeqxT9YTqoC/y0Et/eO/WVxv7bGF8
EHj+kG1ks5pKvfStmGnq5WF0vqHzZ/9d9Ra7cmI3AYXbZ/v69fV7ti+9zetVvzX5a8H0Zl7dcuCy
yqxDM/LFfMt023TTr+gQcyzxbSBDN/J/Voc2xbUQUUXnjbHIEPJYX+rDj/CQ7ayjcMDcJy/hmJLb
HBEjjHk2kfxHZhbu7mVo9iCAHZ6NM3pvdnZ3TE66Hb0MT3roCrx93L4pV2tkrEoOrMoiptjI7F15
lR3VSTwpMB6FR+RSvfs3herd/64sAEaut9OqSS6lsAoXlwSH4Z3XlXCDFEeSaHVcjGUxpKnPuhB6
j5YQgnmMbvwyF26Pjkvb8FrcysJVjvrPZQashPes3gShAPOjHYV2RaMPDXSe67XVijCinBtrl+aE
Cc4P4anzwmfoya594HXkbx3ZtSy2YpFaVUF0LVQv4m46pa7980VzAGI9TTz/e+OSrQQxKtnGyaIK
iQFTfWlefaWzuwfxU30pH1q3d+mMvuYNM/NqW3hpI96GUmVglGUlm9HLgUwKRo5b6gWktNFD+PJi
Lzvhu7ZbfiuYCmVzBfLWyignia0oA45avWj24ovesLd2jZ2592/Abbl8rSZsWq6oMb6CTIJ6GZ30
UL6QR2B0QrfBhirO8BYf+4+WY8Q2HoPVPjIvIUhfmjIkUExzV9mnyePcaXqnVsek0bQtnB9Ai+nA
OrqtV3ZYzbpJmVJVv8RGZkv1R5RzihG3RphKAO2qTC0xfWHXEhIMUKahoXGpv4m/DT9NcZmF1p79
HD64l7kxz0W+0QTAmoDGRUCGVA+4OpklNUA0FYkiRa8tkHevTYUcYYPL7ZTg/ffNBiAHDIdQz4MV
84zxjYGkkmknPJgVwA/GUhbHShINSzFFr0Z1MBHiEvisI5d5lb5a6yOjUpATlsF0hiw0s6FhGMV1
mmJ9Gol9JfHAhGF3LTAHO7VdDrqRuflO6qLdfdXf2lXgZVGMRBIB7Z6MVKUr6w7T4qPXQiucRX9E
wQztMyDxjndS+lPJeQOXNvaSFuQBiaI8VOi0WqtNoyhxo4DT7VXeiV50RAsgr4a9sY+gUsegS7SJ
g+OPLfoVwpRYyaDGr/FBPU6n6UE/tCfVT715f3/rbh821PyvJTF7FypkNjJVi18bX9gL+/RkHslj
s88cDEreoxH/IB3TY8OFidCfZRRlJZYxiZmYYqzyArHjMX5J9qpTvkjBZ/pEDqbPa2O5zWQxa2Qe
7zLuF0Go9Pg1e3qN0ClxWcAHnD6SfcXbTd6yGItIZDEKsxDLEvbmzvCjY/hL87Sj5In7+FHw75/d
jflllsWo4ViYSpyXWFby9Cx9lF+V/39eD/2EKxOsD5OFi6vEr+mpPnUn/Rjtp72yC5+FgBxSDjLz
ZrYxaJXA0QPWXdA/IIRjtR4Z/0rP9CZ5rbzFl53FzV3tYXjQ3eywOHRqb+Um/mj3+/f7G7mhIEAj
4yJb4Eb7L9K+qzluXen2F7GKObwCJGc4SWkky35hyZbEnDN//beouvd4BuIZ1Nn7xX6wa5oAGt2N
Dmuh3s++tbsC3bV+KcdflyB41FBGST+NDToq6b+UxJyZOkp1kPaQBBx8bya+Wzo/FKfZc1nEvjvP
6yUxJxcOReTPy5IUPJ1Ov/r7P65pa8fJBZDrT1TFeK70u8W6lsd4NjB6zELZQt4Ee7VAM3duZyOd
Knn/ZAcBXgfARzCBgQ3uWiWjNFMrNF3HZ+Q0UV23pZN5JzkhqZ7Ux9ui5OW2XhsprOlCFBN4F9Fs
pOi4ic+VUx9SF5Q+9q/ezUi2jZxxC97t6V6+M+8qT6Pi1vCmx/HPOwa9eOzLvO9gAfbjDD63avEd
wy71JNyM9mA+oPgl0snJ3cAJNpE3uN1r4qUv8cnaKLSliWt4XKVatPPGhrDDAaFZmYgy8SGl3doN
mcF68Nj++PMzJvWx3kSu7/gOd5T0u5lTTWUBVgAUtwwyLubKJKBEAyc8NKt30dygHEA2ugfrjmmL
d9WhfdvR+KE8Vj/A/nf7+HlymRsEkF303VuQG7ypO2kvSygmixwVWzSI3dDLtTHKPJZhtOCILbdG
IDP5rdv+U+byHMWaHgPcCuRUgIOSEdFeXxlBjtqpaVVcGe3QxPeT9u5PvMj2GycG6lzmpRDGyZa+
VNbdBCHiRt35G3E3fBXkGzdCdwWQ/zfNpt6CjdcxNrpb2IU7bHkpozWbh6IO8n5ohcdkCaMpk9UG
SpQ26VnPQfOr9CT5Xzvhl0VeSmB0Iu3iGIREdXruTdD1lSdwedF+coQECMyPSltwVHDFI2JwBWQ0
i+aDlpYtF8WyEXeNpibnRsHYMm3BfDM7wfAoKAc1lxwN/Qc+EHwALbapNaClTSRXO7uoH8byoIfg
kync25diTZXwigBgGr4LlTpGlWo563AVZWwxJgtt5FhnO0vTxEn6+u22pO+pCOw1auDL4ww4cFCu
a60dZtMs9KHMzt1nc5L2GT0EXvVHeo6PEi8ZsaY4C+kmAnqYGiDdXYsqk7gt26jKzqAwmmQ6FUH5
oQ4gyQCPiVB8GG1bGKBmA7cJGLeb10keJ52mgT+AZrQtQNEjWJgqqhsh/dNoOgj6OFuxLJU1E5ff
x2xFpMdg5qvaDAgVe+DSHSyQ/oSz6oFi1pbT9wI+QdWABB5UtvIcjujCGB5uf8LqDulAll7YrJd5
0usd0sRIGLI5zc6lqe2ssX8CyDOvurciY2E+REvPQpAls+0PZZZ1AXLB2dkUS/SsxnJAraK3OBr8
PU8CQ7jQG6J/COAPAHi6XgqmJQA8Nmf5ubZ7e7YlRLSmp9sqOtStHardW53T1vG9LrZIRPsIiCzQ
2gFYk2uJuZSpgizl+bkh4HR0Asei985budka97wAc20PFbyCl3QhWh5ZKmDN6Kuy9Qs0gNF7Xo51
fecufpxZh+WPRj7VZX72m264WwC/X7Uprh+EsgOw0HKyRBJ73STyaJTQybKRQLCGvliFjjryApvW
zKQUDcnp0goeWg2PJ/x7vQTD5+iIQMoGjUJo0We+sPWNKShNoz+Dn9xEc0lYRwOtgGIafLSxO6AX
ynocei+WoychtEjVhfbUnIMupFO/CXxbERxLQZNDdah58Gtf6nt9ifFtyGShVI5GRBTBrrUArDRV
qgv1cBaqbRVIbgmwN6BglfFjEA7Un7dT3jiJVpHMcCMh8vweTVsSybOKCAXNXkfrtRUO6FkpUlfX
nDDbpuFntyCv3JmdCuDeTVcfY5VE4Nex5pKEI9WnlhSlIyCrJaKiV74Kqttox6psbNH/k4uFE56i
j6zf1MlvPX61BpCE8ShUlxCGWbYFnKqlXRxADzJrW2FE27iXtOGcoRWBYChdd8QuFV01jj4btRqd
Xjbf+05IHI7FWu7xN8HA9wPMCZohMbh2vd9S5OtRK5roBBx/+NrojaJbBF6RP07FoxjdKwaJ/Bdr
fIkExMshKS3wD94pv3VPFnbZQXyKDTs2TRqfAINXBlST7sIGbZyeuldNVwPpzXHCBKk0PhiTUzrR
vWy5RtySsibjsdA3fUQr5dn6kC379sK+AebBaAGwEA7YwjweUlBM0JhrzWD4tTCcxSREfy8Q79U7
S902OjXUTTgfu6okemQbDxrV91rwpBvHqh4J0GHNU4bJ+4TX6KqsbfXlFzGqPdbqmEyhP5wXPgrJ
HSo3qe4TizZBS0srA5fyYQpsVEaKg+7p4Vv/4oekFu41zHm2r0JvGwX1zS2U8TiFzmzYcnbMVbhV
e6GJ8kGRVkFzKJhSA7sNed7/W30F3fWALZMQaGA2D+NQ14qSDEk5zvKYnDVi+5MzjXi5Ok8T0e5D
Tl5vMT9XKslIYooeiWxEapkPyTn2Bc0bgetG63k07UHSVU7o+O1lsYj6YmQHBioc3eIoLjI3lW/2
aTXPyTkhtjG5PUWPTD0R3hv5m79ZxCy4yhjXRSr9SzMuxDRmF6dov4YYCw31iJA6Kpstz6t9vVDY
jYPpwDEZqMMBD+p6NXIaZ0ohNcUZaPXZn0idEhCQi5GfbKRKLzRaTAZGedJWrTdz2nU1TdUUPLxD
MiU16SsRjU/CHJklzTFxOtHcn8B25ofG0NtZKxjhJtJz8CSqodIimvOFMCQj5nYkoii+/FSVigUF
1dDlTjN9alJSdvOUUzFMgC9h1b6FtFSoD2+pJcS+2805OCPnXOh/RUVcgYsBdI28Ac/vzhg7Dx4T
gClirAHQ94yrE9U6HzJLSs+j23rVSbExme1GKNbFpzd1m46k42jU9zCGkcgETnrf9XMfIPZv3fJw
jJQdkKcjD2Zudlsq2P4jt8X4W9y7OEzgAwDfBhYcf18fezcB3UhBTxReG6fWHcCXWpABCUC36Z02
f1H3zXuIeQZEw7dN7PeEIAQvaI4YqobzAK7NtWCpNP1JirLs3DgGUXfHkOpe60xnjilfXBCj1ldi
mB1NjXDK2g5RdUez559Pn7yeMu46GB/YWGWYBiUE+Btj35LDSXFiQv/3rkZmuxiPJC6gfWWzrMOp
SAxjY5JTiNYMyjmWNX24PBbGz2jR7DcW6EaggaOLJbkuMKw9kwTU2MWEN+X2/QW6LAsvHpQA0YEC
QIxrLehr0awjkMojWTs4rSd/NDbpXwCi/eP99sK+xUiMIEbdwnGOp6GMsvNrReY9gGadzOWo2vda
5yIDTzeYaqTXodXXi8F4KQo9UwEZ7h22zTskh6cHbnZ29YQupDA3NjarCoNlkILkg0RcaYshTzSZ
PD+X9JPzJF3bNLRloAsUzx1MujPKMEom6HGjID8LIXktRmps4oBst7dPZsWNIseHKRcRpVOgJjPr
KWpLqVSlw3uK+L+Uu9zridhuaMMrfSwxBmsJLuUs+3rhRzsEwIKQQ87r7BPrSIJzm5Ldk8mbBV/b
tEs5jEoXqTIqVgQ5/oNMG6rfoazicFTtWzQITbuUwWizWoVdVy4MTHtfIxjteh9zXkJkJWS7EsHY
NaExkBjoGmxX6qEISwVH+KXQJ0779JqPvRKz7ObFqYhzq2iRhJXEnr5z68MyqegZ9aOak6fwmZdC
XfMGl/vGKLQk9ZI1NVgUBhLekojQT87BLBt/Q8lY5KIUKUO91vF+bz3VjnecX1+LDy53ix0IKvMF
kVnBz+s7vySao5NTTbfvE1VI9eP2tVw1zRd7xSZGjVoPehDH5+eJIuwk2U6g4JU5SBiX4WYHOXfT
Yu4mSDb6vujr5VwQCLhyTBI3cgWbo22cq8mmbuJBH4V6hrK19vjUw5zVNLID3iHxdIC5nEUK5Nkp
wcZVn7Greh/W3sNkpuYkT9NW3st4YL3cPirespgYZ4iBol5OEGhHjx/ZYbflLYlzbVjKwMJPRV8R
IeBVpdJW/ZNSXl2BJ4ExA0NZCd0s4mKax/3sgv+rI7y7z/EzrDML1WBOEw2HPwCio9rUzg4PdcLx
mKsxwN9bgyG6a3s2dSkIkpp+0eSJ9oeKTO+Du9uaVPDeb586xxiA4PZaVB3MalYruDR2SMGDeXCe
RZEMRP3RhCSnvEGX1UD3cmWMn+6UJpBEYTFtrq2Z6BIu3zI73ZWUt4VrAc6lIMYYBHIg+UH5ZQw0
0tsmrd3Z1rb1XsWML6Up5ezjbU+HQZ7rfQwaUy1qZbk+Cfml7EEsbx+ekzveJbrtszHZey2m9at4
aMGShAwOIurGE8mWs5DbVlRlmV7FQRzlqIbu4aHaPpn34Z461ORN33MVYbnLFy47ByzqIAAD5Cx+
EtK4M6UhHgY8K3rbInxDXutzRconHWHUQFHsNCl6ge9CGlGV9G853qfGZ3cQNrnDe9Cty126FpGv
wjgAY0yToB4DQQhhvZ3aPjYEiFgcc71uiP5KYPYv06JBFIs0P0tPwHGl7U5BuZbHK8VbBmNQpUob
ahFAEIiqfyEh726V+9vaxhPAhFKiPkbImkBANhMwKRLzT/x8W8J/UbT/bBTblGF1mJiZJog4DqYN
wsuTo+TOjk68buV1//lXDmNI/bBHXJUnOXIE4ktsm3fPqcO5m5wz1xnjCV0z1aqFVg3UIgKG3EZn
Vx45Qv5LyPZ3IYzljMtem2ojholxzU2GTmiBJJvGjk/plnc9lw/+Huj+FcUYTRBdZUrW4mkYH/ad
o7kmyMfpz/mY0y0vK7ZuOP+KYgynVLX9EGsRanu714joT5ylfO/9+XpM/f195sbnVhNJdYezkZqd
QSTZljQinYQTKjgkc2vipOiBenxMPiJqjERGdMUxCOuKDuRsAIehDQGQ09cWVdZ6rQy7paRIZDp6
EjG2aDkChBjl+bpFA74d24Ukxixg4LNLSw2VWfmjCmiNlE5ILHs/Hku65QTb60+7C1mMhTCyPAVa
IlY1YQAmoMPhjTrpdvf5oiBKkTm6vyjBjYWxqAXIjQ1IB0NY6IVPtHJvm6JVY/d3KSpjIczKKnwY
iPz88msOyWP25+n276+aB6RCF9SFJQXPHEuFDmGAQCD8tUfbzrbTc5wRRFa3hSw/8m2LLoQw51GW
VV1KI+IccwNHunnG9Me/k8DynNYChpHCACF2+DoTFarVbsQtJzxcPei/q1CYo1DK7v9FvY+bB47G
rp7yxU8zRlqeInRzNtgg+WXYaDuZqFvOOfMkKNcXvWxLK8F8K0wZOuxa58l//JdLYMyyj143dMpA
QHrf08F2uE/odVt1sUmMNQZM2jABfx/O0skefxf0frDFQ0056+DoKlv0Sq0aeFMqpEwPr7+tN0SY
7//qMrAmN7SEVupkCAjP8zbZHAq33tyWsOq2LjaKudPT1GaFhhLSOfWCZ5FE3HTzouk37jMLQGoW
pVClyztJ3byA1m1vhovNiGxeaZCzENa0Guowx0mFa1GdApKcc8p7ma8cNpqOQCCB1g2AzrB1tqzy
8aBolQJhC17mBZ1ckgc8jVoLjq6kLMu8eLaUmCq38EeBgpPi/paIl3jAjsbL5eX2ua/c8Ss5y79f
yJGKKh/FZTV4/3vLhk083V05EA0tTmikB3YOaGaYK5ioSh6i0a7AS9yVUzS1jhXHkH8fZ8X0zaUI
ZrPmqQTgigAR/q/OGV7uSrd5Lh3Rll5o8h4Szm1fcX9X0pgts8pCmttSL86v/tEVK6oCRKNH9FN/
3D4anhzmStayObRps8hBp/lIlBP1T7yHF08G42XhQwRN77FzE9U3/gMyjTY66AF+fb69lhU/eLln
bKY5aY3BSBY5dt2ToucmE1asy8I2AeZeGREJMFyu1dhqBwnEd9ir6GVwGmJ6kUcUxIv867+WyLoS
xWyZLwyAcJMhSsM8rIFHixvSjEIDQmci4g9ewmf1hP6u7MvDXVzQBkjuSbysTCOWK9CenhL3k+Ne
1q3NhRAmTJHVYOy6EUISEnv7yZlPyJM8P9zWAa4UJmKZtNYyQhFSKkfdHJN9RYNn6fN5+sERxNsy
Jm4ZSxCKACpu2bLuTdrqT07+6/P2Wr73XAGeBf3XIkY2AUmusKXgYpCGejDU5YnsH5NT6U277ORv
zr4dHaMjWiEOP8eX6VDY6INwbsv++m3GlV7JZixqgKZlcdQhOwtp+l7bkd2UTm/X4SZzAnXb1fui
wkx/Pex6Gw3hzWj3ChWdiQI2ZPxZZAtcSLTHsIb6me0Mp9opbloQsybZ0TzKu0QlwUeVkDom2e9a
IepE4tfhkAd24G+7IKPKMc0sIm3FN9/cCClyuGZCw/ENvYdRfW7nTZ87ceq1OukDTl10xfkC3wIE
R8C3RTcna0f6PAcKeC3h9SvZ5X7WyHNk27e3lyeCuQu9gaetYg1LTlymrn54e+KNX6xFpVerYC6C
Isj6JLdifi5q8lo5MlUCkmvYxwfelO+atboSxdyFrlULU6+xmsaJvTKlrwBErGmV0qXuYngZxzeu
2PkrcSpjh0NZ6kFAj1Kv+IFWKOnn7bNZMyFXv8+ovmqqaTujb/QM8vmQGOjrCmlOti/FVn68LWol
MLqSxMQUFToXwJ0BSdNGpsdmY/7Z/jsBTBihJhpYOvR5KSKJ9Ld+X3MWsGIFrxbAuMQR3XF5HuOq
IDXsqU6dkrftJ+e4eXdl+YYL5wQ2JXnoEihyhMk7d+qcSdny8k23DwK9g9cy6sSv9cKAjO7zWGxU
u3zxOf34t3cKCN3XEhJlBi+WiJPwnwvSnweL0MKmHB/LWwZz5/1K7yWzwjL2PRL1z8P/CkuGzpe/
hvHbHE4qNaNSiaimFOQYkdh+tJyEN4/BWwJzuQGlnwdjMyHvI6IomdqV3XP6YVfeClerYK63L+T6
IKWL+Yh26BZ2ZV7zOceA6GzVaUyiRvZ9SBD24u64VE2ApjW6z4HNm4C9fTdAq32tVSJy9HNj4EQq
cMYRGqATodpy7ftKFe1qx5hbXhbAuk5anMkr3lYyvLxBq4PxsuOEVLftus5CzmAQrVByFYs5ey3h
PUI4O8WGuHD3qhWn+HGxt92ZZB/Rsa24yWTOTn1pxoWtKrJMbYYQ9nCgivtrma7USXQf8567HGPy
VXK/EOOrRqj5BRRMI64rPtH3wuEY3VUJIBAG8IcKnoZvbx3dBFZCr+CSGOimKmaiPZDhnRMFfSFz
MEEmpjP+SmFMe5MrcxRYMi7K1iB2k27BYj25LQB2gZldEB/F7X4joqm4QGCRnPTNFuS4pPvx6byJ
dzteHnXV9Pz9GlZFEItHiiBizQkpflX2T/RXc3Z1VQkvJDBOoJCLIqh8SGjBbk2F+/2A63rb469a
twsRjAvASGSZyzlEvODYdEgpfHJbAm8RTLQXozgkqC10PK1tNyLmIdRJSTmqwdG/r0rKhYanXVjJ
wwAhGgl70uDlYd25GI4pzrcXw5PDOAO1M5uoarFdE/1Vz66F0QjqaM+3hfB2jAnz6tGMGh2nct7X
Bxe9iXb9UnPSUzzdZRxB1A9jUgwQYdy5/T7e8iwbT62WJV6cR6MbhVU1OA+MG492C3zhp9t7xBPA
mAIrn1HXhv0/z0+v2mPncvuqV03z34vx9di+WIEaj2GSLSj1gN/3LPKanEaCsiYo8tzbK+Ecxde4
4IWgblQw1itAUP6nIHe46dE7545LHK39QjG8ENEIXad3Ek67clpbckWqoa6UUwGF5giTpX1NjQen
Jk/vvGZ4jiZ/zeNfCNbUsFsmIZdNlOwmJj92A9Heb+8fb3HqtaqBSKmcygoyYm9wzJc/0sbYzB//
zr58VcAvFjKanVXmBoQMVCsAwGVL9Gd9+pdCmHuv+NWUAnwF9756gQE7ZR5GryivPWetqnzpRdmZ
QzjYduoXhbNHa4Oh2J567bl6TVz1917d8sR9x1xYXgEXF4kxBXHj90PfQPlee/DIOdHheMYs4n0y
YsZ43CkvlI6jjXVKifOJGdJ/mNm4+ADGVMRdkGqAA1iU8BhsAYX1ZJInwzb/yYvtrxi2dKv245CH
i7N+FTf76atJBfOExe/b2r6ep7kQw8QEc2jkZeXj9Ea4BvTBvb/5NN9w7tRa9eLy0FiMNJAK55MR
Ys/QSzo44DDyTRtpRBSWQvmIsTZYDx6CDHdlTKAQ+ZGBETlsoN3mpIjJG/JokbsF/8m/3ELGYoRD
XE0qeNDPeJVmz9Hmx1tOjXteRo1j+9iaXCoKvpFJ2lfL70gCr3d4wCzcHWMMBoYqx0wbIeKYbV03
fs8bl6avt3drdRkYZ1w6a0wDVYZr82pGVjXWhYlIAbjOPwtPcvRt9E8M34UM5oaWSaQLUgoZoD9K
gJsr7dTXac9Loq46ir9Svnn0StNQsNaX2C3+qTygD39p9jU4a1l/zV+IYS6obgKDwkD8drYnGt5b
RKUtkXbtaXv7XL46Wr49hi7kMJE7yBvMoC0gJyk3hmP88smCPUaoAzRNb3dqzvvYE1xz1xAwu+LG
Yl6L36y93MlbH8Hc2QKooXqJudSzLRf7ANyr6C6DD/kREmGT2Txfsq7wF2tmbu4c+hh4naAo+6OM
mVlb6pcmGXnDySxw5TBhfpQVQ1Y0xvK0Q2WCvPZ2sJs/P2+fIOdmfbHoXMQUddanUSBCCMbQqpe9
PBC8jDCMclvKYgNunRAb6Y9W6APGGS05gBsiA9ho/lGsf3EojIWY8iycqn5RRJ2oNkac3//dChjr
EMktxpsG/P6IWZBTzm1rWC7KjR1iHTdGwacp0bBDX2Va93fgRB59ix0eJsLaZMPCtfX/TSnbeBUO
MrJiAhay9DXI9G4m6PoF5xu3/5+jWaz37kfdL/wAK8oIIKBpR8KHlw5DwsJdeF96tbjpURXG2I5x
vn1SHAvLTsAL5pAvZejlFW49CXf9GagBrh7aHJVeXR6gOpZePzSZs/uI+bMa9tWC0ele2n3iPSc2
14qvPv8uZDDWdRqiRBgGyNjrm/wg7iR7JJNC3/7ZO9PE/K61YPp8w0AAeFYSBVFU4Kxe0jOgl18C
EgE5Ba7p9uGsvjMvBDE2Te+zrqnEeBFkgNIF04G8NuN1Bb8QwcQjoHOepXROljYkCdHp5DT0Y6Tw
5XZIeFnmVV27kMXYtbEdJ9BsYd/6hJ6A7YcXRGRbvJhh3RNciGGMmzWbc2nEEPM62/PhXr/rDg8F
J823vm+g7sQUP7QZTArXMVbTzxMoIfKl1aF3i7fhDXEpbeypIKor21yVWyKQbwbvrzhj0f0Lx9PE
YAwTxLLAY3Z2pxdgFZL7mfqvksPxcOu7dyGJiYUqK7f6WIMkEbTYd6GtkpJkWBBPGVZ1+0IOc1vB
u9oJCvgjzzZIGAT4OYFT419diYEODfCPLCPqbJG/G9Q+GbIa6gZMSZ0ucceSbuZ3sq/560tBzJbl
vj/qmd8u1zQ5RSDN6mu7PfweSWXLf6ARzaE6t/SfHNSlVGYDRaH11XnCBipkfs3wrmwBN98jJ8QT
tPwQq3uXgpiAcZR6YZyyrjgbyAumP1XakMeczE59KndPtw3e6rW6lMVEi2ksBnlb4cxaFxHc5EjL
rXIbu4S14NFXrJmjS1mMddWmDkqo49j6BTN3i0mOwgZwv81ZEk87ln+/uLpGo1hg94aYEvXOBXsY
6KZ34KyAyve0dUBEFsAMcsHheGIZY4seWclorWYxULNbe4A6tNU31UHvcuukp/GX9KLzSe7XLvXl
ljKmN0nRvpwA1RA3YS5I9zI5hmu41uvwFtIAhTLDpKLmZPfcUSOu4jD2OOqV0dRqLLfGLmOAjZZ7
QMgAQbbccMEoFiX87xfiG8eKkqW6nKqL4rjygqJ+cKWDTjPNIdMTT3vWgpq/OwrIpWvtwTM7FlqM
yUBJ03fZCcifwe48f//A0dLld26tibEmw1AOrZ5CDlCIfmdO6H60Tn6SQSfBjal5S2LsiTUnZTAU
EDW7Ksr/oBpCYTtH1+M/Cm4uN4+xJpqgymJY4aAMMyba0LuK8jGpDxaKj7lo14irazuQn6zurSr7
/xm5GklUEKaqX1BqAHxmNDI1oqgOm2lpHzRQEFLgSZ0Sz/2c3j669Tv3HzlfbvDCviDc1oSg+5LT
/Bpcyck3/6B5FMiZAMkChroJyElmKYKpCm1qjIsSYvBxOTDhqL3xWQzXlBCcrwYK9aKMmTDGfASD
JTQB4G4BVSBSN4dq3Gub58R9v71jq8biUg6zHk1qprA3IAeA+n9AtUsib3KtjYTKc2DzGv2/DoC9
WhfS2AMaI1XNfBnSQCpMfo/7P/PLjgeVJK/ZpEshjJ2Y/aGuwsUmDaCoy4jyB285W58IgIzsu8fZ
dvF0vQ88VXXGz3i7szweactqjeLyCxgLkkainPUivmDud1qxf94/BKeOiOQ0eIi5TI7Wr7m3S2mM
EfHnLjGEGdI0QA4gi9G9tm+3tWTtXl1KYIzHqE4jlBQeJXhDY10fUsO7LeA75zIsxKUEJgAx5Els
tQZrqG15QbSZ7RxN4AbRvIy8HoOHiKZkcO/VwB6fHfttl9NPnolce5dffgITnHSCYc2BtsRbABtI
kMWVyScP3p0ng4lEjCgDpcsSZ3UvXum0zltg85ax2p96uQ7GclRN3k6m9qUOBthPz2ghdny7R6vJ
s7i37m8fHG9BjPkIU1EqssV8KHfuImakE6oet2Usv3HDaLCZ7zYo/GZq4SSRBZLfVJKBwQ30CvZt
KRwdZwvZ8jTL0RhBygC1A77zHNLT520RvIUwZiFXx8YUBGyWHSHSJQmdaYJ2KV5T4ao9AGSkqQO3
ECQ6zJlYcSkVRS8W51+KO3vJvbq9vQxpdav+CmBf4KUAMueomrGOPHRcfafTEQgQMZELUsOrn/Ka
clnTVo36hUzGqMdKGsRGBb8LUHhaEB2T2ktoq9s9FV1a3f3bNTJnJVdFWScZNhHBu0oFcCPKz6mb
UP3c07fQETxxmW7tNxwtXPeQwNeXZdxhRWGVvR9KBXibEnIOm96OfzY0FElx3sUjeeCc4lrsCXTb
/0hidlRQYYwmBZI0GRrfuho5joU9bzqZO0vEE8Vs5mDoxSiF8uKh3NhOjocdUPT5JdjlZ74ZiosV
MY4QiL6RmSk4sybZIlcM7meVqH8khw6zy9MPnizGJSKgzcs4xZJmtwfoeBwCT06hzd1DhPkUXoJo
taB9eVaMe2wGLc8Ao4k5H8AvKU52sGpkAdrN8iRBv+C+2KJWRsPNbRVZtVcX+8l4RECyjoXYQ6pi
bprmpezuzXajPYvps9i5mUhuS1stPSJXCT53wC4jM85saVIaoiAmCp4od56LXrvheBjROvZPyrWX
Ypi9BBNeCVxDdXmYW6RTibQvf+m/efd4uT3fdfHvYpi9S1qgx0sBFoOGvoqEr8sk6MEnxgugDW/v
2/op/ZXExBSd2ApzY+HRIzqZ85GSw/J+5MWY3MNZAoGLp1VtlV1QLYdjp4djbgNkH55ecXjXat13
/V0M47tC31AFPYSY/N52R7tzmufKE5/Gt4HEtLY7Tu56+eobp8QWz4QUrBOFj1v8OuekPJVo7cy5
AFNfNvubFBUc5oA6XWimF/N4sXeSAOTRsILGLTh6kvsa2fSli2iyVbahK5/Rlu/1j6nj85RwVTMu
5DIWHr0Pql6mkFujnPGrer6v7jlOZHX/LiQwhr1EC2OsNZCw94+YPKSw65wT4q2BsekTSO9RK4ME
EK9k2+A0+sCGuxuabTD8k9Fd5Mf/nhNjgLS8DqZKhCxM79nSo0jyzQNv1HCxLte6ABxvzFYDA10D
QwabiVfVoE0LS+3Otsdzs8vn3frp6+O+bVS+h3jXn8kcrDZ3UxjMSgc4lcbNjoNLedVW3kYwBzsA
/3kIVGzE78d7XlMq77eZg9THNtM7A7+dUS5V2Mr76nprWP8RWEIHJO3urNiPjQ2sHucQwPk+vT+9
3D6DlYGBa0mMDylhCYV+2aKEeIAsHsgeBuNJt4lLnx7zzf6Xjfvm2A7mDh1OO+BXFfqWMjFexcc4
ZVL3UICj+2t4jp5NJ6MfQJ4+2v3dY2iD9d2j2+jJoZ39tD1ltk8D1/Leb+8A7xwZpwPy2Fjsa3yE
+4jEKMdvfnc117vLuJquNydxMvHjI/ng3fKVtNrlj38bsTM7TWuCQOvOL4kjnLJN+TslAHCPn22B
R6J2+9qzs3b/ZsPBjnrtqWTJn2tNXjb8nnOUvK9krnslNL4fVdDlf/3Li+QL79rPnWL5i6kCcDSv
q/O2AuosZuMkiFk0TPhqjRDCyYqv5CmvdYS53nmStZG16Aig7x8by5GL54f0sXWRUrYP74cOoKHT
/qC8tBo1juHvcCTxIebh8H91z//3i/5tqG6Q/MkwlzsGTmuqkATEi+5hyWs3JN9W7uvzRDZb5/Nf
qgNzsyfDyHtBxMaOhHJ+WuGpGnOxxxJdn4mO38ajLKlI8lBsds7dYSKP1H7oyGH7Rt+fuj3d2Auw
206J7YoXx3I+gclz376T3xmXQNr6N2TQv0LzCwWPQgmzHDPWs//VEZS3Y9s9+l5NZOJ8gALgtjRQ
7d0MI/Qv03YhbpCt2RhSqGVFPNsi3mgLvxPynqBe2mwF4tUuZgozUlREVe3kdER3jOYJjhe6e29C
elsOiPL7Tju9tjnt5P15BKI/aHMz56gRMSCVE5TOdt52m9dmc2eKjvJHf5BACbJRweW7sQ4KKPVI
aJII/JPjrgKsBTGP0iMgQUgQoic19bqUtPf6p4QWSg/YC/gPsx3tR5B1gv1rkx5+fCox6vPmqbal
pya34/veB3/HY34oW6d4MdyCtvhc4Y/5psVf7RBxToaN4oJetKHFwUdyKdtIIPs43hcLWNrHUfRa
d1O6HxbRMN7qoVxGxV3lHAcIjZLtaMcdCtpIaWi/RWfej3cV6Z/uTCekSGSDjEynoV26sUlevYqA
aRrerKDjHRp4XaElnqttoKlWRvEcpcAMVsjbYbMFEMSjsYkcx3CQkT5aD8G+zFHGeDB3mQNcz8Et
UTdPf2sg0ZvJZI8StT6MveypLdEylHtP96FdjMTTo6VpSt8jQffQgmFz8O13DaMZJqkGengTf2eb
3Y9qf6ps7eVO7p2ePIFBLbczgD0pnmA/+Lvy2ThrJQHcKvCMwRvkCAiNN0AbllDX0E/9YE9b0fG6
3XPxO2uotgltanYAjYlc4wTf57TUKAHjhaE29GdAR8AkkMzI3vmeU26fBqIAEDf/fB9s+W77/jz8
0BRCwp2t7ybPfMS0BTjAwy2pP/SBbHY6lH8WSHukJEfkQVWYrj9gaTobCnFr8FbEHwa1vPiEPpc7
4jzVJHUqO7EB89WD5vhHT/v/I+3Klls3kuwPDSKwFoDXwkKQIKl9fUFIVxL2fcfXz4E8Y5ElNBF2
R4fb4bg2E1WVlZXrOaBy2sXmVysAA8qp6HYnHYzp5hjaPBVuq4cAFvAeji/Oozset/iP7Z4WAzYN
masO32L6BnbfIR9HBW1BhoYfxU5wxnNgZu/TxgY0e4Z/FCw3pTbolp44VPo/PCt/74FvnaAzV6a9
GRaWnlhH58lIPuXNVe4eWwMrBZqEinrwJgQ5yn2x0a8FwU1oa8YPn3jlRmj+3tsDObY4fGBKlMoF
/eAdkdbOpNq7TbLL6a3+4Wc0+ArN8dmzH9RrcFcXDy1qrrsc88YmLhpPBwv5eodKm92Wy0zPh1YG
VmtkB1S7N4by8RYbgI6VbmfMn11r1rVBnYRia/8gE8ptj0lDx6vaTawqptTZWiUQ4nUTA9O+JV5z
8Hfiq4I6o+Fhb75gqwBGShv34eM5vXpM7eEmOERvZjbYk8PjMrTJYUew/ssGbc0Unzse/91vzbJO
TOMg5WLUFbDE5q1z+Zd/h7nnNp4JKgK/FiowV82Ohk5jSzkqQCfv6RrbuLgmh/E5gLOUc3UCOc82
UKMoPVxxxuvh3rdwpakDRplH1+Lp3aOzBiK34kl91xROts6P61JIZy8NSfs1L23txWenPFRtKHpu
dtMe3c62A/M+Qr08o0/3MLT2LXWsrbLZPQbUAB72x2jsfHOtLeCb7OuCG8X2BXiymJTNgPU9m+bh
9uPqyinpC55Q281paqFTzLYB054bIFv3TPDpAOTKp+aEIpDxtbkZDOvO2snuHa4AvQ7N2y8Ype3u
0/k88riJTxI9HAI8NY5mXda773G5C9/N1hs4vasxlY7XXrCvPPOwPZg9PvXVVpwa7hEmclJbonuQ
teVXa5XKlZv57fecqEQ0CeDdncPb1LDW1E3+XXI4u1Ds0Cjpg2woZ6fJvPfpYTvv9Maw3u9R+g8o
nqPMbE3zI4TPOyJ2nV8lxTTwhBAKF3ElhyX/TpOdf8y5DfofqSAJF4v4GIDLm9vn2yf/Rt4+bw7m
tjS064Zazsagd/g7xgNQPiWWhQ80Ns4d+ASBBeCsaevKZWQz7VygaqSbDx2wcY+XFWrRfdSR5pTA
C4m+cJlZqxiMftqk4AeFY1YJMPf9s+ZgFo4za3ftlJes2aksxh4rAfpngNvVwWqGVuf88ejdfJYr
K/qdylfAyvuzIsY2j16YxgNRAGNjHOLb99RI3tCyvQpzvTDnfC6Hsc16otW5rkCOCse2t16l9wq8
B4D0zIDOzKHvGISO1Hr4quzLC1zbRSbV09YRKlnJ9y7ylv+q4u25U3u61vyzJoYJ+YJIH6ewwPLM
xKNSSr0/KZQiwQ28vJzFiBbTCKBLFPVvKrPzV1oJ1Dj3Bq27fz4ImFDBe1A5HDzrAE0QFbyl1PTB
jK5uk895jLxcuexLmdNT6Yz+C4VUjGE5S29vb+ttZn1cXt5iaulUAKP0Y1JXQi1BgJDa6WjmqiV6
xou/5WtLfxw9E0e3xs7yH2QCBE8VQZWusg8sP3kxN+q41AcdGCxkFyEB2FiTZWQP/2p1P5JmLTp5
FDgQU7ZShNWZ3mM0mbUJJz02W4fHgXErGZj/YKv+FsY+fsBJzqouxLIKU6E9iPUE6m15jGMAp1wF
9MpahXPpUZoHqP5vG9kXL5aHyU8FLC55mRzluDFEFJyCnX93eRMXM0uncpg0nuAFtSeHenePgDF3
ZFPqbM4qXJSMRTcFC1Fy8OBXIH7ZRagVkmOp0jWjstDIMFuzn7Uy9yAAxUUdzAc5IjCOrcbR9oJ1
V77/15vK3Acv4jiM4OIQRxCFoEkefCH2g3b8F+PK5wtinoFIFEu9G78XNEN1pZgm721QCG1WV7Tk
LpxuHfMQhESTx2TAimZSRB34QB1mcDEidJxHhDz4ShHisRBTY6uS1xSUeQoynqt0XZjvuQ18vmti
chsfEoXrywq6/BT86AbzFERykHGB74OwGo3x8SYBsOxbuNo1Ic4qxvq2p/vI2JJW0nTwyuDE5Jse
mSMQmxpASUUhpYBjqxueHQJPcdPBeu6SA7f1r2pnrW9p5SjZAnPC1anoyXhbR6N+aFsAYxC/MElg
dd7XP95TgHiCBlyE4wUkT+bo0n4sqpzDYjv7uQYSUoUO67u1t1WYVY/Z0jMpzMmRVp8mH8TH9486
DYx4oANgKX0K5nM0AyRWaPt34/uq1IWDPJPKHKScJpKcylDLzv72KRGrChZyLvZulV5g4cBORP0a
aKg9MfTL+e6llMcAoGKJ5t1aq6G0JuS8Uvs/AiGl7wPJDk3kupu9ZHa4axzZKm/02+km0eY5TfT1
GAUcldz5qm5EZw/rndHdA3JBpok5OxMQHSbv6KvNxEte6NkGsG9Hno5ZNp8w9prXjNLQ0bPw7u2v
Pwv3qUCnEyXOSLnt6KFacFmFl94MRUDTmy5jSABM14zsTOH9OIpgF0YDA0/efv9WrLqHC0TXQEo4
EcI8TGkf9eh7g5DSSo/6Ub5qH/wd2ZYbxQpvYgwuzm/iMbMcd0DK76tF48lXdsMhVUhHNJSvJS8W
OmvOv4d5v/RYGcpaxfdU9kG0eJluBqs7NmhEWZuhXd1f5glLObVoSQ1Rpjfnm2MAvT7c6S9rEdOC
eT/bYeb94tFXmCgBxBze/d21BpXpKbEu68riFTo5RcbciW3Jl/IIGcW1t68s2b5BDL/iyq+tgzF2
MREin288vIbRdWj94TYVQrB/8+ae7RZj3DCuIEYVj5WUVm3lVmuh2RTPe7rOGrvkxp+KYht3E18Y
FDy8/T0GManqSq6P0sIxt5uH4rC2rqWkx5kwxsjpE3o+ZQ67J1wJzzwMyWGrosojmDYmql7l3Xjw
d4lJYE/Ml3ZrZG+KkxucsbckmcK0edQot7vgICHfjmS/5dnHndO9XNaipfTX2UeyFifoxCKZd0Qb
0JT9FEpI8mOgU+3tvHMCsmklmktmCM57hUbCVTjSSTGCyah4I0ktL0KSHA3CY2FFgRlNu6q4qcsN
X9ytfOb8Gb+e3R9tVxmbFWEnSdNwHSaRvZ3y5LvDd4VnY/EuUFAdEI5jg94/SqA+hPbjivDlq0ZU
Cc3kIIvXmIMcCBmVPMBBjkb/9oyaTE8bFAYzM9z1h0RDHWMyiola4b18hZerxZ/GtHd1c42s/js+
+rUNILokcHM08RcnIC9yks+BPg+OcdQhUS6g3Icq1We5vR6cECMbL6gx3EVUdjHtY64NbyxbarTU
q7IkAyuUZyx1JlWeHnQIq6TWiD/BrphucUnvzMv7vWh1TqQwRtqPCyJkPrabN6oPzohfkJVfA/9c
fglOhDAmOgHujahFEAJP4pFgGCFENNjf8/Tm8mIWsiEKKCT+3jLGTLd8yVdyATkAVr0V7yREgM5l
CctG7UQEY6WnKtXSZlZPPGrd1edL4uTm14qMhbjobBmMjZYUjDBWGWSMoAcQnMLtdvWHEW3WwN4X
r9rPWr6P7ST74QcdfIVvDYN2D1vultgdclSXV7OUHjhdzbeen0ghQaRyXIjVDLZkoxg+0NfwOGI+
OTGblGpXxJ5ZkfUtipe7ELf947+UzxhdYaqlKpFxjx5fhdQQ3PD+Hh4witg27Px1vi3QSyZd62gs
yA4rxmztDn+nhE7XngYRn2mQXY709V4HqHdoeBR9+2tqOd+gX7bq5CgZY8Hzvgp0ZJjsZzO0DiCB
kI7lM1w6xQRe5XrkPhvhS+JYq6E1yUQqnGlR0KcX4TGirmCjJLy2rPl3fsuRdIFHep/8Tu8XXSB2
Hh5MnWL+NeNt9AwAWTq/BvRTBHqY8nqVUOk/GKsfmcxWxmXUpr4GmaigZQFM1QNoruyvfmVty86A
okoyQeJYRu0Caz/RjVDmw6wt4h7lBACLeI96bEguekUQbmp24hgvc55CRHeWjOyZ8lhtPszLN2M5
+Dr5AuYU5SDxm0kK+vvnIaPAEfR3naujc2Eeq4so72YH7QgQStAuZ5vVKHvRyTgRzrwJoy7J3BBD
+NBiSHubUW9v0c6yVpyZpbZW9D+rRJHBeqrrMrPIMApaKVCqHm+PjE6FLoStA5KGMWQgYjuEjrwr
qTKZzVMb0foeFIJuUeI55yMgRZKn+A7/7xRrXWOLr+7JRzGLRwlUnUjSIZ4AYVMSG/L9A9D+66eV
A158SDRBwoCLIEvCNxHNiYqBaCYLE7CH3I+7CRXWF+NhtQC3eEM1uEc8TzBtwPKce2BEGAJvmFeS
PZNXV75Jrsh2uB1SmoGo9/VmrZF2Kc+mYCRewnEi4SurzIHmmF9XOC/p78Ov+HEmnZ0rLqGxt5/+
HFHd9Kl6EG4m9N3cBZsioitbOvu+rEUCoijqc5pIFEliXIwx5/Mh4tMeLsaI+YrqPrYAWLnnwdw6
bO7WJpWF2QhcEjc/4ScnGOZCEWpx2QNrBsQQ5dEegN/vofvK4DbKGhbaoscriiBVUFQV14UdF/Cz
qi8zDfpSmYMd3Tep4asGgbTEsYz9y8uEICl/4TER/bGyrUtqdCqZ8fobb/LysKv7vzDx0VG1nzN+
4L/9EG2Rlsh8r7iKSzfwVCDjFfij5OVci6UGHj1I+4QqCeXtZs35WbJyUFVdUtVZawijLl08TUkF
9HB0s2lUAhdgmRm1fJMWIDDm3wbNJpxuYNTOENCHO155yUvKOaP6FgUi7YpdLqC9Mes6SnJHCDDM
z6984MKsn4IW658PZBSsFvNQKubbhKuk2vHOp/7h0wNkxotv8E5SrmN+zkv+pdInEhnvlkRZJ2k+
dl4C7F25S2pY5VqauxA575mQ7XE66CiUBkaH2Bd4FKuQtkvOiwibyOuE6ApRmQ8IQk5SxwgfoACs
cn+rY6hgMI7cqpe0bKl+BGmzeT65vFpfjVMz69gjYN0xFPUcU9nS7exOAHD5ToYmmMc30S2MNqPR
Tr9uDmu536XqNI7377Wy0bTUiV3Ml/gEdwYz77b9Z3konjJ32qTbN0yRgtvesSLLiTbecS3BOqvO
r4OWCcF0paCKv9Bwp8QTk6QYkWoq52wyev1W+7wWhsOhvicymLOUtUQXhRwyDs11FhtzjnEHx2Xz
gHw9RWsZZ66lApdvzI9ItozrCWXRj/3Uo0FDcVNkJ+ZmWesaaO3BgTOFbfm+WhBffHRORDLW0fPi
YvQiPLLmzGlW34CuG4BjGDWG1qyDwSxKUyQwpCpE1mWN2VN+SjpQlMh40rd2yBuZCewjctXvm9do
N64kPRcjJNSQ/l8Y++R4bQr8lBrCHlXkINEzIYC7SQQqUbLmCS5Wk05FMbtIwiQGUK3Y33ub5gPo
UcFRVLd1buN/pRWgTD08KJsJ6fi+XalAfsd5v67CySqZ10Zvk5H0KUQ3tkqvItFqGor+oeSmQa8S
usLXnKTFIOZ0rfMZn5ieNCvTGGQlc+41EpB6h4EDxhrlEKj9m5dbITObn6SpImFc2Ri5ijHVldkB
BJQJ2gznGGIw/oimE1jr/TaLCRi4KLKI3AT+UhjtlGLCcUCggVUZJDQCay3XTZSv4umKpCBApl2b
641ZpCoQSDuvDEvaJJVQgQVRa4nltWLzJXGq8OfyNnzTH/86YYzcajMHsy5+t8KebDg/xVwu9PFw
nyBkkw2hfR7FXSLRoe2pHuS2BkyZ5JUH+qqAyRrtNpr+tDEtpZsEpdPkWXnTE/S0K+V7ItyIGRXH
J6S0rbo65NJXKpZGgiBUfI8LGvNoDKdxZpBqM9ZbQDWoZKVTZdFwAyAHXjYwoXR2LbkS8WovRcM9
+AYj8tndZTkwSd/iO+nh8q4tH+aPJLZgXaqCX4kiJEVbHdjfmMTw38dhF4MIC6f3GgabCNnefrsi
dikuQtX6/xf4PY54clizt+YDmWzAqKOA3lPUryVj16xWwJY8nZkzGS1MOshZVca3igZp4jn0VtyH
YDGdjvX1Wo74O9pgte5UAnMZNInLY4zPDPdqjj5uzqNktEaryjAOEu6m/aDTbptdFbKhPIvBNgk2
XoG5FjCzhLQdHGCz1YYombwEXtH+wCPPHEFbJ2Mstpq/4XZggOzIMdHMtnD01VBqyTeGTZR4SRbQ
aaiwRlHq+Tgt8JBWZvp16DiDbAuQrVhG8dkd1t2+Ja0+FceYxCmT+4qT+9kGz5Hb4T4DJJhqPc31
Qs36ukMxYTXJsaQBpzKZHM/oKUONvFwP0nTk16+ABpaD3IVsU4B37GMzN+H7OcoaJM+i43kqlgmR
s6JNw2mC2BxA1sCDuAKEAkwRlXt497I5e0a806PRt3RztzKjQ26h+r+SXpp1j9XNOemC3kiigjuc
0c1cab1Uq/m57eY9MVVrMt6Szdq8xWIO60QKm8POIgRxfin1uMolfb/iKEqLBnj6GtrcxfvIVcu1
hPKiA3gqkvEj8kZMABGFhY2W/Dndm/ar2e1l07/uNrIT/wmsFWu15I+dymPuycBlPDqcIe9QgFwp
LIzP6RiD5RuFyjk++1grCyzF4gqQnAQBF5MHK/e579BwcZGOHVwyufMSM1ARoQ5hkxjcBOzGy2tb
1pEfUUx43I8eLwqthlLQRnquFVqqpoohLQ5IvqI9ySvSFp8bBRCHsgrkaA2tZecr8xsSeoGMlZlw
bevbfOeZeF5uiRut9s0ub+KPKMb2t93ICX0Et2gE1eawHUvqmei6Qckhs8z6jtuimWZNUZYC29Pl
MTeOL6chROP/HNjyRnv0rT+tOaGlKFtta5FnHfh9uf9eHhsEVWVfS5wEUUkKvWgMQQ7MhBgC+hOn
XdyaRZZYyceQHvI8NNrWbKx+eo60ifbAIMt2knzQe7P3kCHchfVW8X2oslG1ttca+mur3ye56xGr
S/40wXNdHPTgYwKASeaMsR0AY8y3ckRelafse/mKr4/R4HjJCpfpotM+R5eaJGqaCpU51xalbrVc
jzzEzugn8Gl7DDDFJNo+ptaqm2HzdfkqLI0VzY/g3+KYa97wE5+REuL6GXFsoAeCsT30YVqSITzy
e0t8OVbgNayosVcN62EuSdDUjk10CV3+ku/+6l+He/IlzEuZ53mm9CNc7IOmmq/aZ3yj20BCuVUL
13j4at7GPUYr1zo4VqUyb6WetE2XFpBq+reY+K2dGWBStAI4M19UigyxA0JKcFBXnN3lx/JktfNN
PnEGu0SpSh7wIPfjgwSUNW5LdlxIY80YkHbjn/PrAfBDL81j81WOvoHh1tDW7yf5KTqSBG1TVfR+
efsXbeLJ9zDmF+XSIK5r7APARDO64W0N9YdijclDnrfz0iEztrDWeVJ3FcR0ZjwZ2ZbfqS31jyjl
vXXWzHegXPXoa7idrddEVUN9DTfpQXw+8vbmRX8DItgGTTNG98XbvXl84W3JuFkDV10MY+cYD1j/
RFQIYTTRS9I4znh/dtQ7lOOAZW11yEH7q5Cgq5IY7Qs9kNgUIyRNtolwBNNo8XVjxPZauLxoo09W
xGibKoOw0ovC4b6t6Gu3LVyZ1iHF2IGzNgGzuiRGkaSxbgslwZLIIT62x/YwHfUNeirhhdHLKvtt
7n8r0885McpUEZLqUYVVFSanWJ7K087v6CBuBRVj1ndD4GQlLXZpagwVLTEITraAX692fmSrub3y
MctbjJEwZD4JGoiYj9EzeDbinCEo9gdtAppifSugU+dwrY40t780B+1LCJzd6tA7ax7Goq+m/Mhm
nn0ytbwql9iIoTK1t6F1q+tKNkqg51nkPr9R7CawZbH7V2KJqOqCKPAiz1alhphIXR3Dj4pjp/Zv
1OYu+kh9aSOlVtaht3ivBH+kxJCVYtvfXN7uxbDqRDSzYq3Iwkoe52dLP3KgPQMWwmjqijsWphCt
rHNZFhExFqTJPLLa56Za8ZGvGDqcbGO3OyD6N7TcpubHv1nQjxDm2Zd1D3QpFRYkzgARGIRHf0O6
spDlu0l+hDCPfdzmOZlm64sUHd62ITaaK3ncNOluHPdq/qD5K1d0vuy/buiJQMaSTnoFnLsWqyqt
4kPaCYa05n0uJVVgov8+HPn8cJpJF6ukgQSFmuUtWrdhQzHyv4lX7vf8OycrUTHOhGI+bjYgzQh4
jZitC0gixrhjopsVamzzIOu2/aCZVk5oWYrKo/lP40VEQ+er4ePaa9W4Et26b4aNGJIvkoXp5rKq
saHkX2tRsBBIkOc5rXMpQxxNbSMDtySvtA5UG000XWd8NV7LdVFbQS7Etgd6A7/QKlp4dbzn8gTY
hEM0WcEQAa4Voe+u4CdCeS8djJWvY3Tm/75OQqlbnk2Lxl7tcJgqUEWLbhBMtFJFKgb6Jib6FuTR
Zpq4npK+tWHr1tUNr22yUqX+9FilG02kea6uuOPzVrDHTjANqCmo2aFhhgluOI6PUg6RpJv7Rlu/
6SkG5/KNN2KiLF4RtXT2BIUP9O3PbwibtwMUnVLnIie4Nae0TgxdM5J4KK4uby/r8H9vrwqaSE2G
jqFDg3EFkqwq0q71oWJpIjr5JIIM0As6RwGtrRmCKOF2kpvIzDX/KfdwzkrQ85teareyF98TmbRb
RM6DXY2qYAlNWdqDOPlG1XeSIeOXaVR5GM3JKs5Eu5Zoj72Xm7UnJJam5ZypSxNxOgUZtywrBbPp
uUdFitNt0AketpV/rttBtuM2XctnMEb8e9kakQQV6E9o4lCZ+1uqedz1kyy6pRcFTqvxnisXRfxH
DuqXPu00hwgVsHiSSvq6vOGLglUCZ1IHVjX06PyyBbEu5Y2vi+7EEbvyimMWZHZRV1cqPzqSP+7y
RLi7LHJJkwDEyeu6hpwyYcfTubCthkBOJDdAxYD64W4AAcLaNWX8ne8NBZ+TJksYV4Vrw26oIhfA
aZNEt81QEbDLTfBYv+gTDT3af5D3uF4TKC1cxVOB85+fRExNw4Mb1IPASELvS2oJ71xMkzdyF4co
E/jXvmS2Hlyty3vJxuN/rVPAkL1CMK8DWoxzsXIRq0LVqaLbe9cd0g1X8YHsO9nmWyoclY3+2F5X
zcozwDbg/CVUBESsrqhAr9KZtdaAUR/QqY5LCvZnfzpEoZmD5Jd/0iIwMoNFVKdS/hjxHE2iL7La
q7BkgtGzRiQMKSmSwDMezwC42HjqPdHlOA01+0iunrykVCdD1vx0i5CltzueTNakCfWfyudKu/TV
fJf7smYqenmXceggIUITW32YVfu6Gu4un8pspFizjOQ9Kl8SKv2wY+eHEuocT0Quklyh0KbbPK2B
mi81yiaX+mTltVy6vz+iCGH2Ih7HTAcwu+ROkkVCwNjJW130aJvkWzgFezFfO/v54vzntRHCKFwf
j6QSY6ytlYsdaDsPY4pglyuPKEzaUZUbhegKUmJzBOy1PfJX2dvlzV1cMRE1dJsJMvKWjPKBZRgd
2lIouXKt5bQp6+eC501RnV4LEgNXafI3WbgaNy7onMrPUTdPeDTJsB2ThPcGzo803g2lXTxoG08B
5NUoHvXpowGWSNlIpjQcfGSDwFtjTviQUu03Y+fDf1k7ggX1wn3HIwwfBFGVxjhInq97WTAlgqum
qR0q917NuWVIjNBKuuPY8lQs+B1fXPnEqdJbknnXvvbKe/7K07HgfMDrFOB18Oj7Ax7CuZYHql9j
KLQXXC8/4qRhfjxrnDzK+Z+xvgYZzjYqzDYH0jQiIsSB3dHnAzqxr9nQl33hiYKLNimqCIOdZuNG
K+KnnihU7LeSV5hIyFuJ2NJBcVHMNLPUvxmq+jrMGosbO3pZD9kujb++CDkYVYQzjHwocwzdSII0
R9XcrfjycRIfAhnAyEl6p3eppYwJrQYELLqP5kTpScyEFfFLuy8pKvw++PwqNOF8P9qYYBJ4gD/W
cRxAKHZCHVtZn9CxfxT028tLZbJv3yv9kYUug3NZUpUHWlNBllDvxkc0Rfcy1Z/InjRIVG8uy1p6
XFRwmaKRdZ5zB4LIubAIR68lRSy6soTGlw5TtqJPg4+bqLrPUQPpiX8gzWiMTWBUnVV6N6O8Bs4z
7x1j40BUDv9AQOIALbWMidFJG8Vyq+OC+VpjchnxMIKbrEEks0nW721VRHh94Jea3RTGdiNsD3nN
DxG0dd5G8N9RNbyXKqAEVihRSsEuHyq3A29ME2/5Er3gg1u2k10UxVcwChsdFijpQyP0P/KsM4Yp
3QpFsOlKfhv5a1Wi30Z3dqLmdk10mSAMYKx+IheSpsW16DYVejcKzyr9h7CxakAGemboq5+XlWBB
HHxRDfYWsQ0vsFVwCTRzQjUgyCr8Tjf6US9ppTiVkhthpylGU414wHvJuCx1wZmCNUXHtg7rilNn
PVNBDzKYOkF0E1+3MvKeeoWR6kjcRIe23REVcCh/kvIDlRYhBXxO3Axrpn3WrHPNm78AhU0VLTPo
H2L2WQs8nQOOmugOYR8Z9ZRvo8Lbt7z3NWrvqfAVcNGd3ytblas/vVDEOw8oxKFbuYO/7/v8FRoC
EgzZKb8ohYcgyXxwXYgueUgV1QpkQxxTu41Eo9UVp4xvxrX4Z8GYnotkTExW5X7apQiAFA6VsTCW
SludJulWbKLe0kY1NeVIzj5quU3tKkHarklDQLi1Be9cVoJZ0O8T+Fk7887kkUZCGHXR1bmIs4ck
wDiNPiW2XHX8zWVRCwYAi1YR5cyeooQTPzd1hIvqLsegpVsFsh2BmI0SOXyMdDNDmy9XX4X6DTA4
82GwCi83SH5MODo9NsQg3lU62NrwB+WJEURxOVDTYpprsXX5Cxde3fMvZHbD94O4qRpRdMEA9SEH
IfUbW9I7axwoeGZ3RXInCjIaIp88bZume7h/vnAMEWcB1HPlU5hUGqzl+acwz+1UgRl9wma6Leou
d91oC7zRSdu+Q0O2kRZmFa2VJRavgU4k9NTBxeEl5niCItEb8KSILi/VPe37K9LTqd9X6FqPFGEr
ah9lVDhCvhmUnGaNXQn3wJ3aNAG4fEp79N02NjR/5avEJduIzxHRoI4sDJq1z5WmFIsy5wqEz3Xb
JffiCIDSzO8Gkx+nQ+VJ3NWkRKDfVQT1NupqHQYsA6ZYI9wInppQ9A2/qG3Tm7pHAC2RB4kZ6hoG
rfX6Df+SC3ZY/hoIJ89Co8a7Rk2ymzwW02PbJOgI14lqyFM6bru2Fv6F0UGTmTK7kpj++s4Onzh4
85NPuo77ToH0AHJV+PEmF/TK0OScM3KNXEs6KOlpDoplqnaKtmJ7F/dVkSEbgS1SqIx+yRhhFaUJ
8kknmyhOBBKhWhFS1Fq5kdBKT9fSz2x1d1ZpALxLsoazFJGMYPwMonKqVwaZ5IIroaVZx1d3Q6fl
ZhsmwR8lU8e9JHdg9QrrOHOUnI8x5C3t/VioHDEJR7OqfP2tLxrB8MMy+dTzjMOAURnsudJbS2XP
N52xi3j6kbVB5zp05xf16+AnUSl0ksv706ZEuYYGZSua7RC3hohK4T9ON0oEbxBuFy8hw/DNVnii
DdnQCRFq37LLNc+iHALr+p+rGwwGD64RnkdhmQXr6UK/kv2kl10vQ1o+L81SwzAKuUE3jOEnrZPE
q6NnswaxWwg0RKKqPPJfGLQ4v7l5mndq0USyO4l4RkGTFR2StpKoFGiCwbdRZAEbpLD/ud3EU46e
VbhSaF6SGKncDPREklBx5VF59vRIp22Pq+zdqXX8JNXgr+J9q5UJnaJqJUZZuFIIVHkkjVUZGQ82
TzSAvb1UOk129UrUt408BVaUK4OldwMGnGOOAKKbCz+rzK9WTnc2gsxWz+8quo4FOKaIlc+32lNJ
q3kIWd2kA5gvEMqD8rEaV97v32GChNgPvcA8PGL0N89/fqKjGkj+PDQ+K25ccZHlj6FKda78hxMj
s5EA7sMMuKBAayTW3g8pl0fRqCgu33RuL0uGGrwN3jbwAwsDEMjVTncrGjNvDrt5CCqRWENwCYwH
Zl0dJ5C2KTTFHXy0ncxVFhgenk4+bUZapkb1+gV88ctCF+4GXCARziaaX+cg43wv8SygMJ+nxNXD
hyy1+XgTTt0GQKZGFg8rRYYlWchdzniiSCWgkelcljiUfosqEnHVVtyEhLOEErDtGreRMhCSBc+X
V8aWNecD/HbwiAzoDuS7GZ++FeqSa2RBdRvuIE87BVTW4SbP0Vcjxjddq+112UzzeGVDf989meex
owROgo78PrOhVamFgTJ6qpt6veVnAvDWFQQMOqkoP/QmkdLI0KshXHHT5p891x2InYce4DeJRGfx
o2o9mHIErJorVvFoF0LkVHHkb1e29Pf1PpfCPJzjTKWdy5nmtmXwLAGrZxLCW1xC09NyW6o9s+TK
6/5J8q1ED9za42gXfHRRaBXDiqH5rUv4Ehh1pKTQFQpC6nNdUrky4vjW1zAgDfK38ICcdzG2VNTR
mOOvHOnvJ/hc1uyvntgbT6/LjuCxcLMgup60AXE4saTkqkimNaOzoLSzLORX4REpc+LtXFYy9HKp
VJXmCvOWcl34Fsb1YPBxAShQv8JMWV6JOz8lgwk7qx5IGfdPl095SZUAeIO0K0y5qrPpkSHOR6/r
a83lgg7d2U0DVNVCllcOcHGlEq8JsgB1Rc8Go0s1KLD4KWs114/uhqKgQYpRAOkqxVDqwKebyCth
+TQzCv9cXt7SacKyI5uGhIOCEs75DotqN7SFjx3Oy7TcTv0w3Cg+f/hf0q6rOW6c2f4iVjGHV4aJ
lBVsSbZeWA4SAwjm/OvvgW59d4cY3kF5v33YdZW3ptlAo9HoPn3aSib5TjNHWXBmtsSx6e+4DS0F
OUPOCxGpdQp03tqfN6Ik3Y8NOknwelFEWZStbbsUxF29Dij657qe7TOAix7ezJldC8IKkQRux4w0
nfuRQoKsn1UQ7oqGbm6dadSV0OWDoihQCEz+xTlDd1KDEfOyfZ6kxY3+RIgLl31X7QxRVu36ganj
ijVssLQiMHP4WkpBiUGnXrLPTvkjKlxE0j148Wdw+k7uaJxu29vWqsHCEYghGEOhmfMeKVrY6Zyb
9pmSqPP0Mmq8SqkNgY/a8MyKjOK9hc4eXHY8v9nQmf3UNK11LqTncpK92S69fBaoIhLC2XJFnCiX
0846ZyoIIgY0fyl3/7UQ3o61vrCjqocmeeyp1Rd0NPmpCMCxoQkiLbwAWUuZiuHKa1NzQDM1qHMi
n+c0Pox5dE5r4tV649/e+41gAK8oeBrGX6BfRaqNOo5GKlH5bKYgsI3L+yoOie6DAuh1QT+e2U4C
APGGtwG1hmkjxgJOHJnctV5zsdAFDhu8IdbeNL5ZXqk1riPK0GytnqojZYHkmYZZzewrLg4qA8H2
M13kM0Ln4WCnuU+kwtolACnfXr8tQYC9YG4oOiSQseNuQyuWZLlTsX6ZUb41Zg0OHOdhaEbBXbQp
BiVVoF/gd6/yrih4mmoZQYxG0PWHiWPZ1954vq3KlimwBwXLZ8EWeOeWVESudKeVz7TG6JhmByKF
YEBzWfFqd0DB3ha24Unh2GzYHkur4ynEbRDeRDbqoKDI+9JFd11d+rVpIll36gVZsQ3npoGx1AR0
Bnl7sJCsBWVqvMiZ1clnyfylRx9j+dfpCBDOXfw+U/TC0lpFJXoy4veX+Ytd/vx3v48wiyWEELV/
BikXv69NSpab9SCfe7tu4TQz4hKnOdzejS3zQn5LkQHbQN6DD6hqgyZNlSnymZTvuVZ7E9AbSiEI
aza3/EII55sjQ5EA51GhyZAGTjTcw45jI/mpyW/lKMqgbbmZS404H61iwCMZOlk+d0O719SfBXiT
iEl8QxIY8tapgYtGB5gB6KPMt39ps6lnA7burCPN7kbty7Q86RBp7qgodbFpyvAyuBWQ3JU/m6ov
TCHqYrxb0YlwNltUBBfX1ERghq1Vw+Rb2BkQBPgPt0W6MSoLXvighKD0p9rpT/JcYwafm8ciWOqm
JHho3D0AJ8EHrI9NIhmLlaDweTa1HdVdo8Zr1C2HVuCet3aHeWcLtMUYWs6XjG1g5xKKyOds9Mhu
femUQEKOWBksT5Yxw0kXhNJb5wiVd2A/8bRm0xjWWlUpSUoNGYSzFUn3GSrV+H+Ckvy4fVr5xjzk
DT4BvbhtEBoCX8AM5cIQaAYYkWGlrMJf3xXxdE6JgXbcwt51xsl0QPKZxq7S9E9dGYeTnPvR8i/W
1YTZy3CoqIbzwVykxk7aKEQ5z6Bm0PuX0n5wCETN+8b0y/zxtsJbu3gpjTOWxazMKiIUCFOKMSt6
FbSxPLpIqtnxbpHmoO60UhCtbjkrZGTQxsYSM4CyrZdYLghoEDoDYUq011NQTozDXnXesybHgLnp
19/rZwGRiNIuoPqAP3LC6owMOgGEaKywjZNz7pGCsWPQytUuMJiukeaC/dtUz3GQBAXVGQBTnEQz
izVlKmGoKoDBKkW/EDpONHpA1hlBpgg1sXUsANmFh8RFiWiW2z/bzBaUClvlXKVPlXlSozsjE8xE
3igTI5y4kKGu15AuKebzENSpJkT+wHvh+IEiwf42Koo/66qrFwfUw4b0dydq59laSxb7IZ4xTKwo
B9bAjdqr7dgoLIu3JLVfxr9HU/KmeY9wc3fbUrZWEl0rIM5AyM4ehmstlQRTn+cYstD6GETEeCnq
yutaKrD+bTFoUEI9zwCbLycGV5AxE6VH0a981Hq3hYGMoNS4rcvWFQBjQKUSqGbkA9m6XngxpCFr
CYGoch7j2hvJPpZmt7EflknwJty4NnXsC2N10hHc8s/bwqxaSWdvgSknizuhXHdQQWwT/LU2zE2w
XBESRjqftFl0ZZ7KYpLPdk8xEVPTwV62YBZkPPmxXUkCj7ixQXjbILdoIqpFLpez9nIsDTBRIpbS
s6+Zdbe0T9Wyv63QtghLx1MNUSdIqdbbg6FCRR/1uKFzwMkwHNa8K+Z28JK6FeyPSBCny2S3pKqh
7NmsPvr0XCWPsyEI0jdFoBDDcoboGOZrCB1q3mrKdJmXwrUxKQDAsUK0YJt2ZmMqBXYEB4S3Myql
UpqMiXLWlKi7o7OjH1E1fb29KxuHBsEfMk8gqFSRiOUWa0R/i0GUChNH9RG8PZGBWZ+6ER26JWn/
pA6gtbflbflVFm1iHoz6+YjiBC6tMxplXyhnean74yhJi68bdeYh1SMjVyQlgZVSY6+QGoY+ZGir
UNTKR9eZCAG1pTlLN8vIjMngB+Q+pHNSxDxShpCjzNxYvWud6GUofFPqnwQqX+NJcHwhCMBGDbhS
g3Po6iibczHXynnZNeHSnjrtkOTunnxDyNgJLHPj8tBx9ePuYNk++PT1KZtQORisEbKA/HKN6hDN
CDCI4lpVtdP159uabcRRDFEA9KKmoCGAV6yKx3mSW+xlSc+0OEs2ILnm29JXvq299LbAR21LQ20L
3h187HyhQEHJuk4aqNbgBqbBhIKkp/+pMffZdG/rtWUauKT+TxIXzXRdBudPIWlQXMn6VdG30Rg9
sxDs1ZYXuRDDB7356KSZNCJoau3XwcSQ6eQndQSLxj6Vq5KxJMV/VLE4rxtP40jagdkDxjGU1b7H
DIhu8fo/o4iwYcvyEHLKQJlqyF7JbPsurt/FseuBYAwEXmCV6i9o4AoMkwI2xaLNglbx/dIlolvy
Sj1gJBFtAjsLLA3KgZy5tym4sjJgIM7qsrhqFB/HePje9bvJcY6DXrnp8mckyctt87jaN6SZmFtG
jAHIHED6a03lJtWHZlCls0TLe6k+gpD2yTFaUQR65TaYGGBhGXKEPTj5J0NeUcnRI+mc09pXnG/m
H712a/RJofUu3vVpfZwKQTJ1QzNcBajjomEJbTX8e70gC5oadDkJCSBIWbvvQO7mjAKTFAnhHO8M
5z/URE3CVD4maRATX7O///UOrfTgli6KBlWjBkQkZuuayNLhBFeCMOPqemYP5Yu14kxPqh086sY5
Cc1TsWv++s7ArwNTgtOElDPr1lvb2JDm+HkLOzEWX5DTd41Xx/qRT7t4OnXlR0xnzx7+3qxZ3h5A
XLQGKkhArUXWpl6VHV2ScB6BfnYaFx2+YOEQOL0r38oUQ16J9ZXgw3leqjFOUArqzCREjO1JMgHk
o3UVNF4PH7dt4MofrQXxzygQ/5tSq2pJOGQRHr+vNA0jc4/GQ08WIbyuLRqZIDQYMiAzdLq6dCNJ
K83GoGGKY1OjgpdjxsZf3xb44Ush3PYMrY4EyQIhUhKdZAcSpHZH6V8fTkhBNywLa208BjirjmYj
G4ZMp+Fi/9Sn1ivAPp8IduYzbbW6lJgqF0I4VbohIUgXajS0YuCl6BgM1PKbinzHxMU7J6OKO0aN
q/Z6kMxAIWoNWgyrOgROEQQWFZqRROmLrQ002ftX11jKlc+EJklXTkORpqGThJVhoUy1r0Ut7QIZ
Ondr6MusZ4mSpKAFfGtkx2NnuO5FeWqRFO6+10nilG0DTRrz2Wgrlypfe1WEthMJ4Tz4WLRzlTIh
TvyUypWnzOAeTWOBg+VpTYBdRBIcSAlAfHC4kBtcO6RWTdOyoTIN2wF8MHZymKPYJboLvITdExAm
VkHZg6ypSEOlfE3Ndy1vdkNLgdcGF3H+DuM5yK1+VNPKXZrRv+1frh0Z3ucoO+MLkT/X+P105GSs
AOMqw0pvAR22JLLrFZN6aUfbYNb6dH9b3vV9s5bH7axFqlghVlKGNdBH+tL6Uf9fSuC2leR9snQj
KcOJgGnJfE9F74XraG2tAnctD3I0J4YBFVDPHMDA02SQI70r5mNTmj7SooE5CS5S0apx/qwlBE/K
Ki9DrTR8xbgbLFmwahuHYWUH7O8v4l5nLBswe2Rl2Cv7aXHOi3EySCoAEm4KAQmaaSERIDt81/5s
pEmcT1UZzqipeCjcfh8q+JCoaN7/3srY/Y8nOg4cquprbUgql2hwrcuQJouBmSRpqn9Bd5gIC7Vx
eFAOQnCDTBAoSPm+ZaUFjltC63BIn7TI8uzvY4tey1HgQbakIMgAzYGCNBoIZ9fKtF3u9CmimpBI
Aa3kx7qUP/T2CMy6CIyyYWbYGbTNWYjZbEB115KKEY3Ig1mUobMUjDsvUXdO2r7c3psNI2DlTgU5
BARHAL6shcjoEKkwGrUMMzluj5PSxL+kaczcDuk7kYvfWrpLWdzSjTZRkRqGrHR5luvmaBg/JtzJ
eqGIEkLXzxxWV0UeDZ4UcIHPW+Di/HQYsyxrg4kTakm7HBGBt5B+XzWNp2m5P8jUK+v4Pk/MY9s9
3F7QDX+0Es0tKJJKlDFD4FShKu7C9lU/RyialEGX/wGjlmtJedins6jatbm4mAuARnUEiwo/AkEh
UauQpizD1p3sx1x2k+RgDcfbym1ayz9C+FcqCCLAJTLgJMuj7UfVc58ltltYg6iytWX6yC8grY/W
YOT3uUUETFTWUUSAVXaJftLKcvLnvJ7c29qwA8SFjEihgTyEtYaAPJo7YKrdGESP4grRE+qCEj1P
Vv8FmbDfKdpaXUdXBa/vzdVDMwjsUUEViM+LgqxJLzQLpmGnZRGQGWzgUt7Yu1JOVIFqWwtooW6N
Igyo0ZAZXR/rlvSG2WikCp062rdqi7bXyOiBkbm9glsaAVYE5wEEKlok2GG4OGeovmCqsl1WYWs/
zGbtJ3gJtXQIbkvZUAbJAwb9Ak4K/p3bpy7N7UWruyrU5T3I0iDhX8RdSIwgJMSgIVC68Fdh0mVS
njRDHZK0erDL/Fwmy7uuJu9Goe1vK3O9ZGDWQBMNXgYgPUH1dr1kPfgPC8VJaZhlP6XyFa8C3Xr8
70Rwm99RtMgMZUZDFPsmTMdCj4VSPN+Wce3moAbaHZCoBc4UJrBWY0kw/q8xISMf6mNknuvkuR7v
7PhJy/cy+GlkgaWxZVmf1bU8btnMKELZTIU8B/kK+W72SPE82kdZNF5la3sQDek2kK3wCnzXpErw
DzL4NKxaTCiNzXOe3ukgZ7i9etdSEA4ZYINAr96noPXq2VkZm1Ix0XCa9GCanwa98IXJpOstghBb
QyVGQ1SEKGItpK7hPGsTj/uxXrxyslx9RKvB8JEmk4dmy3LflrlAr+tLaC2S89vdrHZWP+ClnxmS
p4wvFlB6MIhRlLbfXD8H6GOMcQUcmL+HACxKzUlWIWfUA4oGKQdMA0IM7YY2QB4AQIL4GHVMgztH
c4VLiJgWDTHi17MiBa8yiqSB/FW4VdceDl76QhLnR+eFylVnQJLTv6YTiJRFrEPXAoDIwmgzBAeo
xwGKubYF1ZYUJJTm6FzTQ0Ha3ZyK4HnXi8W6kRj4Ewl7gD/VtQRSJJpStaVzBnt7QKSXGNMdZ6U4
FWolcAXXbd0MiwXwErhb0I+E599a1LwoVaNpdQQYxZ8Ck4TlFxQ8dosVYcaGKy3qYZBOaHaW7PlX
hUxC1YVxc9S6NDBE/TPXdoh8lonkJlC8gKbzjXpV5vSLNiygO5vtMaysIQ+WEWWCxpHp4bbLuD7N
4JVjNFmoDwNp6bAdvrhqkyYD9JV0EUoh3b6ykYggqWcmxU+1QMcFnfdodH5s1NfbUjcUxEKzugSG
NwI6zLndEfRqLV420rnSBl/VwjR+LsDsfVvItW/HoxBN4QiJcM+j8rdWbSodTRs7ZFVrPdo54MmG
R4xnZzcnb73287asDYVgnCh+MMwApv1xTtEGM7RWDXEagqfxV269FcojKYyX20I2ThucBq5H3Ivo
3uSJDYuuGFBhJnE42F3iLyA486QkFY2i2Fg2DHLBHYzKJeyB9+9q3tfLjIQ0EHZ3YGL5ooE0XX9U
6HDS51+3FWKebn374qWLqjaGmipodNQ4T6jSBIQ1kYTknD34NGmPSEhHWrtTUF/Pq4/aFCT0r3cJ
8tBIz3YJp4qna+wThMlL4qShHs0HPVlCo5LODsgzbqvFryDLSCMlgU5tRsiFP64NL9WnxUpJj8Rm
Sodz3Uo1yka02MmlhHgZXKFehtX4y7QLuu2QbEFXAbA++LfGJaxoFuc6Xp5Z2BYnSXlmZaTu47Ze
vP1BBNpf0ZaFSQ/AxfDXYxulVqGSlISJhZaccoq/xgYVtWZfLx4G3zN+IRg6xi7ypZ10tDOHzB0J
I8DWbOApIksN5mH8XYKlMBtFSCzeJJhOABGBMgwAKQtqcXs1aIVsgLsttFqkZTPMvUI/y4/b68b7
2E8ZNnIGyCPB1Pk6ktXbadY4EwmLosLEHMBwyp/m9AD+Agx9+kYxiap5+3uJaObF/YFQEw82zhgW
qqa0skkeVo3yu+nT5SEr9fHeNjGXo26b7JhE5ryfMJthT+pWxMLFH2umL64SsDghZQGWEM7+5QnE
tI2c5aHugLMi60BL3xvfO3v0+3Haa8tJGOhsrTBwgSZbY/T2WtwtNjWdnqqgFwvtRW19NPlqXjR2
O12uLTeXSOYZuVYGtJEjl4L/Q3DeryIHKIy3N/DIcGPI3/GIWamXensy8iJcehsBalo3e0PJB09P
kMm12rHay11VB0St+oNSOZjEFU+ZcyymqdfcwizmAPPLhqeyi/JzSpvyKadyKkggbRxetORbDKH9
iQPjfO0QG1FGNSUPp9wiQS7pzVtuSI0gF3HFFvW5FEDOYRdA3QNa9fV5AnVYYSu1nYfRc1l9ZPfA
OJZ78xvIF6M7DOuqJsxs0qTDbXPf8BkMSg+gI2IYHDHuEDtaZKuLgu2vlI9meMe4PulEv2bPt6Vs
mPVKCheK6r1VUtR48pAU57h1B1K5ivUNHFg1mwgrovZhC3V5N/7vQv6jE3eEDa2z4irT8rCjxuSN
aoNRjgBlB1GuLUHcdqIhTBuOEPgQUH7g6ILohQ8uhpgQYLTUPJxLMDTivj9RXXD9bm0T1AK7E+NK
wa+tbcPISd/iBOVh2VeJZ8iZc4eHUHIqlNx6KNV8casmE1yLW5sGYAqcIUJpZLw5mcgapR2hsMc+
epgDx11cZfmd1B/Z+23j2PBAKnwAC5iQWkTL1Vq32U5q2Wrw9G4HCY2kcaw/mabZ3lVRUQfzKBlH
pFiTL3Mp/QJSVlQO25TO2F/ZOxmkIpyxSAQN6aDCoWE9YexNPs5uVf+wamCym2CQmq9Lm7wVxL+t
8paFIrhGztFBegxtH2uVR32sgV01kW2IiMvqnVPyGDVfRcOKtgwTNzTqLwjmQa3J/v7ihVKkRmeN
DcTk3akFAY0W31WiMv+WZaJd8rN4iy5DHkowakY/zjKTkbrWAYCFSfGsxh1LgaP6bE/hT7WORC2C
NSwdENNrZdIh1keHVkU4Vw9pmiIVhGlvkp+1jxomrRXg2Ct3tAeO4K2JOleq7kvHjyQnaMzYHbPM
TSINwOrOQjN0et+O35XkEA3JqVpEr+GtVb/8ULZiF6veV/j8IWuLUANxLorU7qLtFkKDvzUhPGbA
9cRmiCPnx/ffy309jzMBNkwdnsmThnf2ouQH0JGLrqVrdZCQZ8SVwLWC4IR3A13dA8FYyUU4UczV
A0+TpPyq+8yVl9JjNCDGCAxRlzwr5KstS3jbEyBSF3fojV0i/bmt9Ea4gBGoALXikkRW+OqxWIxo
AJvNCBicZtcXQfQld/bd8ielJwQIu6QbD3RRwZOtne3pT2Wkj7XWeLP5Maa7219yBVvAsV19Cee1
FrOuJFXCl5iWr88BUE73fTDshl1+TB7s03DUnsrBJYPb5ruq/LJgdJ4oAL+imuC/gbtWKw0YEPBR
I63sfx+DxCOB23/vvoiOHj93FXQka105H5k2nSTRzoGPDPoAE67D7qgHyjdnV55w153II+Zgnodz
d7CCBzDG7qQ9mIL3OFv7+P7jQL82LlqhDsO+9IsADMM7S+BOr28qfB/eOzgL7P1mcn6unpqsBvlp
EdaENDuiLTj/ttVg3nvf72Uj04I2MaOgKDrRFlw7ciaZ5UhUvBks/smlLXlmqllWhGSR3K7a173X
5G7bHW9b25YYEDapKD2j1wtJzrVLoRLCAnmqi1A2cgz86DEpQi/vmjzxUlE6ZmstTbw+MNoSD1YM
DV2LcuDLbaeC95oasHoZAIj2Q6hFZ7CnAYNT/zCIyMGwj187dvRBIXpi/LjoT+A7IBY7nwGbSoow
r4+GXO+k8d2CYtlbhMb1SEETeQ5m2Dg0lMMoaPO+6lNgln0hm8/YoAEy6oCELcJm+e0k+1ZB0jr+
kdedH6VuXT720+9y2MXCWdXMO9zQmS/yR0uVkayEXMy03Vmj41MMrk2OysmBHZWat/TgfJzfSktU
htzy5pizhzIkq94hNbze3kwtl2KYGxwVqcm8hBQYB46ivae0paiutmVJKMky5hOEVphdvRaV6POI
Jkm9CFMD1L5OkkiYW1j0rhWNyw7zo7MgM60eFIRFLTgunyEjv7wXovmB5yOtlxzY9SKMTcPTiP7s
mG/duFOcbDfo3VHpTBewwwXcml+d2cf7cpxOqfo6NfldxEY+dw9Izh/UB7PGK/P2Ub5qw2Umd/lt
3MVh6almgWsEW++cVMtvlUOcoDWF0Xft4vkBc73xZsH15Xi3BX8Wyq4XhXWzgXqCjQNd78dodrVT
F1gU+oREyvEevOfRi1l6742reMisuJ2XB6pbua8/MOHEIz5aSzATL93FGICouiD289E9KAhjmBFc
fRRyR0ihMyC0wXm2rulMRyIjHGix79PSK+f7he7KHFMI3Rrcgs0iYoa7PgHoDmSbAHQqUn58hRzz
Wya1B2FbmOWL4VpNfI7AWOhKSX24veDXTvtSEFL26/XOGq1VddIByjfY54hYrzEYvBrd9hpZsIjX
CQomiUGTGaktKmNrSRhLNCKLAnCG0ye/kF3qvSGnieCS3TDctRTOftre7JPOHIDmshwEgZ2nVu9O
XXt40XlzubiJ0QRKj4EGUoBRCq1bGbogN7e5dch6MwI8dHN9fuFFZG3o4yJNbEUt5xmJ2ka5k9Xn
25t27bSgJPqN4a80ZBD4mzat7baI5LEMx0erO9VeZbhL4kXfiWh+9PW7aS2I7emFLrZaF5kFDH7Y
OWiF96VqP5g745vcCI79ppzP884y3NBoLWcmml5nvYw16wycplcl++q0vZc2Jxvkt7cXb9PiL2Sx
/bvQKYm62q5iyOrACKQFs4JZknUgTIZc+wws3YUY9hkXYrIeI8YjewKgy/Ji00W7NDBPcTD6cRdM
6u62TqL1415zdmw3lM5KGZrph51kSEw+5cj/SaaQ3EakFnc1zz2hRZWrgHL1JTq4irvMmhpXVSdX
BcJ5KHbRrNzPWizoBhIpyD7rYjXbETOychMKNot+l0f6wcoG3xgPyFG4libAam7rCKdrWSzHzlPW
tsoUAzNtQNj0EaV/DLVzDerCGBWaetbDpIwCk9zW7h+B3PYVCzAlc41FVYxfWeS2du21x0i/N59u
m8m2dwSj6n8043bPHBBaJeCqC7M07F8Myf42Yx5z9jY3w34ZDw7idof0R7zT0RYlsNHP1pP1LcpO
xD/CuT00cydX8AavQsDVC0wvb4krGQSZ/AZQSzc25++WMqNYAdylFWTEAX+lVqevkWlmvkkxK9ru
JLB6SmDvFiwLu3quvswE2SJeScgifM64vrAuGjuDFI1A2NEv6bn2JMuVnslD/1Wl7iJI0288h7EK
rE+bjZECCIFzdYZGWyedcT0k9j7Vv2ulq0WTZ35tR6+Tf6g2Ypxq/2/0w8KjLxZEMXgzrU+Pk+MW
aQ34om43y5jK6nwf6q+qvTe1J2l8jpf3qRbcUEwLfkXB7AZANVKHaBnjruFKUdpooHCyS1U8JI5z
1ylzcFurrVOK+hfwHCznfMUXMco5OAsLG7ZsHTq4gZGek370RvmBYpp40r3V+t/mmpFnZkVzHfV5
Vl5W18uY52Y+k9HIgNj4oOrg2SgBLS/WpLmULp66iILhq5vqUx5QB3hMyxqkruXN7WR3sWploUOe
kXXfZdnJrhNP2M3MbrzVZjE5jOkLbaSsLsu5nzhto9ienSyUdMzasP3eApBblQT7tSkFzb+sjIZi
LN8fG+tk7IauIGHZ5ndG/x5n1g6md9sorjwpU+VCCPuIi5M8g1UU42IqEuoWGMXqD7n0Wv1hoX4x
iugFr0ycE8Vd8Eg21VM7QR/05fo2xpWIpo5dGTgngNuWoiVpL2clCc1Re1US2QVhfoD+h6MFvhIg
nY92NAVphjz27TXcNLuLNeQuiQjAmikuoFjcRn8wEAEcPdOfBYCRRQZ/2m1Z17lSpiRYrPD6xgRM
PK/WG9YA74h5QxA2dIGePMpg2zUfwIVtD/dF/NMGFt5e7iyL8d7cxfJ3zEtxgbLwpjwTOMlN87z4
EM5jGZWjouKBD6mAuFHUZxWzRYTEI5s2A1JAcISiegq60LW2DqlABzfAPJU49i0wPiW56d9e0c3d
uxDB7d68YESXNMBq4jb5gvEhvtW0u8TS/9DWFGze5pJdiOIu9KgG5mBg2qTthwwS4Sp5r6zgtjrb
MlBJYYPQcHdx9mFUujLKI+AijYxWO+m9wfi7tPhXivwjhNt7TDyhVY/zBnjBo4RilzzcDQjbb2uy
6ZoATfqPJtztAR7aWU8dCFGp44H+oJK+KWXpLeiCKOMft2VtrxoQa2C6Y4QEnG9S5WGOuwZG0CiY
st48V5buNqL64KYQkDUB/I4iA1AHa2MeUjoOSdUzaE00uoWBoTR470S7DlS1AqMWiWJ/f+HWR8xj
VaISaxcVL0VP/bF+nIkh8Hubh9MG9zFA3A7YiTkhc5OCFUgbCWZjWs/jYr9LbSSwgat2Y1aqRhyG
PAsrkQOguFaEWomp03YmSE/EYG1Mhi+KTkFJmONZ2O9S2j10OKbqkN1JmD9QD4FZxGnQpolP8KYa
zUhQst9c2Ivv4fZQVcgQJSagS20zu+X42BrvFXm5bYwbHglZehRFbdCYoZGLc3oNGLiToYedFH1/
mGQ725tqVfpJbs3uKFNRtpwtIRfNrMRxDrBCExWYqbCNFCNRMWLLTcdfyiI/2/L4WjQoseZHYh2l
FiNIKA2KChOWRY1kTMTVJwBKh24xYATBc73eZWmKdIB+BoQ6aNySW+pivhcSahjVrZKHbHpMRIDi
DdMFE/8/ArltBMhCnp1mIWGH8UnuVFtzoEeFLbgiNzzYSgp3QFqN5nqhQ625/LAzv9opxh6TCUGb
ENy2mOt3KrKel/pw/gtxRp+hlRCS+qfEfKxSQMu0u+VAjAeCs6KDjbS56wp/6kWkx/+PaIBXULxF
bYkfg6jLuY1GFA2XGqYY43aOq52VuhjNQZQ0sI3ZM8rozp6fJlP9gghQ4IM2ziMUR8crmi9YIZu7
7oopk+eCAK64DNQn3Yn0kyvlT7eXdyOwBDwBjSQA42CAOk8xYFc5uprsPgvTD4oZT4+Rfs6NxM2X
UEW0R8332+KuQRFsN/+Rx7en120ZNzKoHMKE7sbiCEqXQ/LY50AL3ssN6uCJa01vrfptLnJXKYNY
f2/aP4pxH+VeYfgxRi9OgXIv7RVF4CuEX8Zd/Jilg4HIBlbCzN1FdbUfGHgO9s1DEjpfq29x6vZ7
+1FJAgkscTUgy66RBLL8UETUO6Aj+YdzvL1Um+dYx0HWAWpHDpz7nsnKOnBmzXhh6h+T+Vbagq3Y
PMEgWEPzC1oPgJriHBNyrAp8RRbqIEdKxpd0cNXEj40PUL4KHstXc75w1SFthaAeTeLgxuc5gyo1
Vjo1xWtZUVwivY7UV/QXtUN7R9PC9X5D+sDPdSu0y9hDVrmY7hNjV6OeKyH8N8236eH22m5/EF63
QOiyvAtfxUnxocmEsZZ4qp2cYW9WPvlSVs0uVt/64inPzzVKBoPtFxUSM8+qX/Vviw56tMx1hCwf
mxtt2EAi/W8jHHcngk2HLHO6ZOGE2hYamp1UcOlunvELAdwtuDSaUjgTLAm0zb0978d6Omr2yah/
o7jzY9JecrDq3F7gTd91IZJ90kWQpmSwgwqT28Iif9bTU5wNbppr/m0h1/kzZlaMYR9IV5Zd4kwY
PrNUMmpDSpWVQd4tZkCQ79ypcoK71um6XZQWixvLE/FTXYr2g5L+7ajQT9O2DLTHIWUCxn/umFIT
Y5lRKYYDrX5qr7CiAO/WAiCqVltAv/F4W+XNaALnCDSfqJqBDX+9roOsRTGNoDEIF+7hrfxpnt12
PBhDcSIPkyxkfd00zguBXPgSyWXSaBPyQUN3Fy94QCgikptN6wT8H8MtQUOIroy1SmiXVQxio9NA
k4ib5T8pONlB8PPLJEEEDL1kiGL7bYEGiAqQTANwhLtXsyrDQ0nD2beMBH5cD7NpCfQsD2IqeZnh
6zIGvopGF10DN5it4nmE1mAoihbwtZp1lyV9hmmiITBfuV9TBeWDqTL9Xs2jPe0nx+0WbfGl3No3
hpMdVGtunmYnFvG1bJ1MRoyIagbqhsgmrr9DK5wO/Sr4DuqiqI7BHq+3LfTzPckHvJcCuEMZa9II
zmXsp7nXfPoTZa698p0eMJXidye7+2+lly3BHBr75AlQB80FVv5LdgTAur3PBcWbTQdx+S1c7GjJ
eZtnCb4FIY25V0o5ULSPwRhBWv/Y9G9KFCa5wNluBo2XMrmNnpZBKiIFC3yHEejV97ul8ecFE8/8
Ee85uAUMbBGVZrcOKahE2NMbuSQ0dK33dIycTgf/OXIWxMKgvw/V/HF7U6/rNbDeSwncIS0bSTMJ
W8jeS3bTsfc74imhlu7SU3pwAu3QRm46p4JbRCAWoNG1Yt0s9w14c5GIQ2+JjkbFMZjOcj/8KMrh
OHX3ao7uipe4eI7z1l1kOWhNgcPd3k4MckPSHXg5PNTXn6CjZSajSGNg1nv1Toaicq1Z2eVZ6Und
dJ9b+T6ufCNJPSk+tLF6Ugv1IFh8doVcnSjEaWj0wh6j02b9CXMGip24Re5fUpKXIsOQ5Ay+cZE8
aqoHtZE9GSVXo2i8ng1s1v+NvwTT8/+J56wrH2QsgI0rwHAcD43sXm3UrvpHwVRsWfPkxtesTHCz
bzqpC5GcuSlZZtRTxS7V/meRWn6JRFwszwLz2roIAMxmhCc2Gkn48CEtulKelSgL4yV3O3kIEN03
I8bpvaFYRY16p+mNIMey6ZFYIzjkacDu8yU/QhxiJK0Mj2S1CBG+d5Pjk+x7SiN/KRbUP+8ANnuk
w+jdNqItF8GolMHQg25PeP61DVnJoNazZSEVTDDVd0JUK3quMl/KWym6LpBvQVsiYyBfSxhGFGyJ
BCdU/Q9pV9YbN49sfxEB7curlu52u+3YTpzFL0I2a6ckatevv4cezE03TTSRDGaA78FAqosqFsmq
U+dg1IMUQZ1/HpcuWNLX657waL9mR7xwZcaQkRTFeWotUTUkeWhi4Cu0jRHHCk5YvCdKVVNedu06
9024dg1byzSvRQ11K3de93n55TUvY2SwOagmFdxL9qVwPeDKqkAOYVj7ch1TBl3cuWBItc0rgfae
Y/8tKAm5HO8e/A8wYF8TW5f+sjDibiijbx+L/o5A4zQfVIIk79Hm3AjIUDBnz9HYomBUoWHG269Q
vBjywTjkibdGa94MEUV7PeyJqR/WOSXxQnM/NCdIa7szVJyZ3dkBSHXal2oqH0vfg8pAkoSZO/Pb
0sripWFemPSkDv0qVQn3ybIOLkW4E3J2ANRdLle+HM2syDWCq9GwhGV/Az1kZ1KROEuN8MOUT4ii
8iukNgKJnSkvu+q05UFb46n7Yg0P13eILIJwYGEPGhiSfEeXm48JOuVZXp0qVPz16ZU2KgEd2X7A
Kx6ZBIM6CFHhRFr6vrUyDU6gVhQSvD3qPg175w7pesQ0Q6sSw5Yu2pk94QiyKN6vHkpCpxQEBbW1
m5o5VNamZU7h5s+nOqH5i+L/5efP7MmmhttXp8JwgrVEStG32Nag1qxhdqMpDlavGlSQfalzk0Iu
syfSN8XEMMyYfkedOtIgFng9FqT3l3MTQlD7WmUPLJkxFNdNkKJjsxHmAN3cAgiZ7ilediFrhm3f
am5zJHmL4ouJcKmzSn/sBl9TMQ6oPBbek9VWkdG14XGG117pQXBDRewiO9VB2waALtAmONh5LJ2V
Hmxvtjq3GTBM2Tzi+EkivbhzTs2J2KFq1EgWllznEWPP4APFIOylqcHxkqqe2upkT7eG8aiPgEST
5+sfUHascvQ7egcY8NZFOGQJkCpLdP79Gj+c6BwU5s2o+5Fyj0nXDYcO4CyYKzTF7Acd9nadqFWd
sEXCbdn2lvZS2C8ZtY9J1kRsdeOsVD3+peGJYwLTKLg3QMGQx8vZ1wKih5CWz4kaPQZrZ/uxoXOY
V9axMT/N0xab65faLUO3QJ80myG126keT7L7BGdRgEY0aF0hRHD5C3AMTYm+JdzvDFNg2IaBs9Ei
HBbvuLo0Jj2Nrn9SSaIBmZIGTDfkCcAbIWSzzZqbxlhqdGTJFnbVrQshCevDupWhU73kquNe4h8Y
RHDaQAMSY6gi/0pCIRE9gy/ilBkno/xCl5/s+9t81+frXsnsuBwQxel0MCYheFXS0kUb2KlADX5r
JafSsT+sff9sY/YHgOvv143Jyim4WGBqEfAhgPXECarSzz134tZ6tzZASaW3UQv637hkHINf+p8q
Hywmc+UOYYNxYYgYWPMeYlcqXTzJ9nSwPTEQgJlGXHMEr7tWZ5o+1qC/Zl04tT+3ESITTTiq2Jck
uxPaiOgEQI/eQ0NKiNJBb0pQCLT1iVkocs4DgKE33Y3ph/oWWNZvaMQrHkfSz/nHoPjunZuedpnO
DXZR3sTosG9ftOGoV7HiS8p2A6IGKQ68MFx75XL/Ya+DBi7BCvbFgeaB8do+JFY0ZKFnBNVTilLD
l22/vDo5hjsOVRGpegHSL3hmXzgg2yKvl9yG/cLB20H7SNocsgZTMBQqfk2Zpxykj0o/Ju/QVrv0
1Ez12aWTjZn4JCZasSsLgwa2k+3mxj/QoqtRszZUG4UfqMJzCTRFKMVzQk9OmHBp1KAkS71kAKm5
Phf3S6990xMH4Ak/yXyoXTVt6LVlvUsqz74f063dG95CnxeQcUV+MW8xhoPx+L7+zSXnJuYVwPUI
8gEAAMXBHmtOqOFB6e4E8d96t9UV4P3ZVn52J0MF55GFMS6pb8kPUA4RZcVK0AxkhV+d3O23w9bj
pB3nCI+5/URUwBQZfg1nCGfatwFgw7jO5VK3upnrU07rk87YfD9lLqaPMAcN7GGWxrah54eGNl6c
AxEQrvoMzAdOiXiZQRhezayP9ZlOgEJo8+2y0WWn9V2jWHjpajjI0D6QJyB94n8/O20HEINr68pq
dF+bZl82rbm3oeS7KxsHtGO2lT9YSUJvrn9t2QYD0JPj6cCj+67k0Q855luBxjxt4EZNXfNhXb8y
R2sCLVH5J7ldglAZYGpoh0J10+eBd+afXuV5OlMEe8uOtvNYYcjnr31xNbQqAF0BsRQuS5cGqJl6
w5biE7f205Q/kSSYdT3srMN1M5LvhGEhXClBgoCmvIiEhK4lCin6iu+U4Tz17sFeGtgLCUCOeNMt
P68bkywaaINwq0MTmHM8CmGr09pPnUzHbqQfCih6URXxpswAlJ/wsEZ2R6YVFm3poTKpF/Cmb1ov
Lk0dk8f94O6vuyEJM2gTAlRn8DcvuiyXn6Z0CmpPCay8AEnn10EKPVeVXr3su5zbEDxxaJun3cI9
AVoIJa4yrmnYAwegUi2SZMgLZ4SNCjH0ea0g7X0a0TIwly3Ul2cUMBXRrHJHOJC0flrrpIEVMu6X
9sjSwPJuwJKQN4pGjMqQcHtJDKcjswVD87rftNB8bV/mNXJUu1MaaICyQGcbbORATlyGwLR2mCSl
HjgwLXTqGR6JMbpoqolkWaDxcVTQoiKJoi1waaWvl7FBux5jT33y3U8ekszdzaV3SCvVsIYkCgDL
QTUVzwSoH4lMsoPJcrPbwIVK2s69ZVbfB25m1YfcSs34r3cPEAgwwVH/qEsJ7/KOeUtGiV+fPFJF
a/fc1q9mX6jZymQPPjR7QQqATobJWTEuV8/GyBg0I8C7yuuOT8T6PDo/2HaithbM5NYLNzOchwcy
RNf9kxXePQCpkLwh3wEfhSyXLQm/XUDcRWuGw5qVsTU9+XS+nfU0cJb0Lmn10NPuXIcoLEvCBcBY
vIxspD8NTOSXDqejn6CFhaDkL9zBMoO0+bYsgXIQVGoHhBKYM0Sh3xDfXy1hztLp+IJpVwTzEjT9
cWR3VIXHk8UkGHMxtItM/v5oSntAs9sR1BWV8Qq6Zn950TNFtpCbAMYBU+coRhj872en+Ljhvqq5
NRgdyAt1XzLgwmaV1rIkVYAekjNog80WbXAhDLN6wWyk07y5YaON2NfP1wNO+jnODAgZvGm1BeTW
YMBg/h0Q3hvnU2F3ym6IzAzvYGFPAYQC3pvLtYL4SksLswU9gn4HzK7pRnihJapEJLOCGoLFB8bQ
BRXvVVRbwdStgzVEn25bLw+s8seUfs2br3+/ZmAA5uwkqCoDK3bpDFkNjXXjSE9AD+9rUGhgzYwh
9DvFufd26xceRZxq+L+G3pLFWYStLmhXSDMhwqD5anpDDIO7qswfcWnsp1v+7skxRlbZn4oqyndb
6py83j9uyxBMvzX/01+7DTjP2/UYOCZcxC7dtkFGDG5UdM4ofbGmb4nzRJyH3N5ftyLZVRdWhMM+
bUdQHFM0sit/PvqxXYKAqdUUyU6WZqGCgMkGnIyISkc4RzBZZuSuhe4VEBfN6gbzHmvZaVqYVEfb
3oN0G8PBf6sPiII9jIJeCpkPqChDiJuibvWuMABGzrV91nZBQR70QdE1k2wBMIKA8g3XLLAWvMFH
z0IG7VrXpeOKES9rjaY5BYNAsysxcJWUKuIC/nOF6LwwJeQ/nwGe3nkwtWp3TjHd5tWAy8wNal4h
ob+znh5SFQOh5IJ2YZJ7f+ZdAmbUfhmA/feW5y6CVgy4G4Le3iJ9VbGNqbwToj1jm2YQF6ZaTJ9+
XrvmoXBu6fjCnIeu/Jb4KqJ8WamQS3Gi04nIgFSHcABjUyRs1QGI3/rHQjMCRrJgBYXKZpnRmmWB
lYP8LTRcPBjqzlOQBcl23blxYT/gjVrrRotvadDX2dAD3Xx0xl/Xd7bsTnXhIT/szr6eO2R25nnc
Q9TPMCD9nYDSLkUxK/CywNeClQS02ne2q8ij/N8VA/XcOSFQ8UhO15nCOX1qoqkdo9TpFOvHs9I1
E0JgrsOWpFoCvESfhfMeAEQn7KP+RtXgV3kiBCWIMoETg5DZaT7u/laYnWcnrpjJX8BQEhIbDJig
7JvExyqhRmucVIeH7Cw7/+dF6qCmdyY94Z326mZ9tvb17/roh9VHIFg+sPjYkBBUmDdDqCqsyVfs
/70SWfaKeuzb2UIlkQysv+/TpI8Tnbg3itDmTdf33/+PGWHz1n5fsaqGd8CJB0O0BFXQhFZQxVV4
3ZIsLXH8LnjJwGWL7uHlHiJUG/S0tFEZvUPDh9xmBBCACO1/VF/+R1PCSYw2jUnZCFOzgYl/fw7T
zIt0hrKz8RVMbOX4RFdVZUzlHv/7WYog2spY38Fmg142A7MUYGSs2PXreKD+7aj99oni00kD5M+C
ijWs1MgIkrIFL/V9OewxqHv9g8nKrYBB46KBhwioGsQHT9Y2fUITTOe4Zuifntrb8khi9wdESYKf
ZhcMT9rB2uXRdavSfH5mVFhHj0IfbnJhlEVp/DQofJIdwxgJROkSpLyo/glBaOR4ORPLB9jQ+KY3
d5qmHZz6GY+fqlBgRGTXmXNLQgwmbqbrWQGsi9tFTb4EPzrkVkvFji+NujN/hNXCA2vC0ZDwgwkc
YSB0X+zbrb9Ny2eD6pjb4jgLVVHrfdxxclHOqwg9dnAsCp5RI809AnHvUw/Aw07X58eZaaowkFwq
uBXUZjXjDWcjvLscriVmVlWF9tgCZh2yK6awM+29AW32Pv25Qi0LtK230+fEVuyr918OllFGfyum
ckLey52M+7UzehTYm0n3g52BjolZRJkCp6gwIqrfOX2b4z4NZINl3M1ggsHTtTefExVLtGQG9sIZ
sflXLblWbQaAPVWnHZr0azG2eFyWcQlYKRu+GN2zjqqJv5zWT0W9n6gL/IPeHlbSKsa/pFGDih56
8lz14N0cHGGmw2o47NT3JpqP9vZ8PXEoDIiDb2bts7arGuA43C5I6EuhmvuUPL2wlpwchEM8eVv8
MjBKzxxr5mItjcw6lL29a/sHCLtM9KFYx4DRY7VoQboWikvg+xsazHLcOcruODnFNLzaPr+BLDBb
xXiCsV8GeajzOh40L1JiF6WrCCJdDhnh20/Ydkuh03JauLHMhQziAx7TCnfeJ3i4w5svGFTDk1Kk
1y4S6LNvGSyUmYMb9BqMmINsGlUJQmWGO3p2HqOABpgnN1MDYsUJE3p6t9rjPznDkaseqFhRgry0
UjCgNMdkQw+p7vlIN8YpiUoP+b0MAN7cwD4AMYTqJqAfpmCkQtvT0iBAUd9D3ApDD36PZ+N9Me4t
48XuzTBNhhBaQ+AnSQFVV+wraQo5Ny+sZAngcZ7U2FjeGuKNfl87H6HQzGu5pNKDegJTHehSxhev
sOPB6A5ukwU1wbyJo6T0eH98YyXAa8iBtVBc94Xj2+sbL6kt7EBr37Gfac4wTv67wGS5etHf34sv
TQmn3JJC0KHo4HXB6D7pdll6v+blrpnXsM6jxoPK2BzSn3+fw879EzJMmziQRV1r6EqQF9d6bibV
2c3/gcvbPvcKej3A04Ec4x2ahmmNpm1AB2oavqAbd/lTmj6n1sHZL8+EKHaHLHNBfgb5Hgqv4GER
3Kk2raXWCmt5OmU7vQX7RrKSFYb78sYZ3Qqc4BjQd10VyZjCsIitcZlJbS+F4Zr3Ow7pDH3Xn4u9
t8uPGVCg//DR/ngppkyPGW3hlDA257+8+i5ZFf++7KpwtooinLyoACTta34fabzAtp5TUDCvlAY6
3V13RJ5oDAD1eKkPEqjC9nJd1rvaMkG2AlVEKB7V6XDfZnf9z4YcDfMnMfeGmcRa3oaTeXRUWF3p
R4N6EHgcUAlH1egyzXHUXj2OyNgmZlnTGxRT9Kc+GsJu/n3dT2kWOTMkuDkVxGpLG4hPtvyerNA5
FTTux6DCCPr/ZkjIIUW9gph7gEfFt2yXrcEa5RhCUTxpZAcdwBgom6KRCdEqIT0bnVu0ZgtvlvoF
Y+x5f0dVig7SCETTkkPqcQCJNA0eaAxbvzZw449JUId6qLriSL/ImQHBhwlgmXIxYKC90aMJQ5N5
qCnun2/jMe9S35kN4agmmlstjQkbzdEJnq2gPAKofQS7cnsA33EVQlUn6GMW/qJ43YahF341d138
ah2I4pdIP9jZDxHiXNuKqjBX/BDTvimGe23ead3H64H39ka55qwQ4qC+YkUPFZgTO4Ffsr/tbsvv
2U/ztYdwX8zidgeVBha0T+Sjd+iiUUFH8Masc828EPhj6WW1vsH8GLs7xH24BfURpAR1G263VkAC
N4Q0xwkl1OJzG7Mgx8Zgkf4h3+l7+n37bPyof+ixfmPgL9dXRppkAMEBXTBqjkAyXSaZsS7NYiRQ
Apq/m5ENyONJPzg3bn7438wIC+BAqd1IO5gpq2Od3ZnzKwNVDD2Y3S+gav8lA5z5JByz28K8LeHA
cntJgyEJphylXFPRnpFGrctFaiGHCz4lIWqtxK+IN8KImz1jbC9wyOeeTbvryyYptON+cmZF+Dx6
jbHtwgBa3cW3ycdoTA6mdZrtb5P7gtZrN3ghaPFKwFYzVVNImuR8DaLfXK/0naqJ2SQ0Jwk+Wa6P
yz7dTCtYPaZHes06GnSeqQIAS4Zv4SwnftdBbcD7/ZexaHnpMOfUw9vc2qKxwyRRUEXlGNnm3dyO
AW6fXDrCtx/LFM2bEigKSxE50t1w9guEnKiDJC2F3Bqug+Fsf2El9iPdV0eAN9xCdRmUr+8fb4UA
8p1sxksiQUrawFGS/V7KjyQBB0jx+XoMya64IPrQOakPx4OIu8G1ge0boA5tf826mwZ8+u4Xmq8P
dvrBGIbY6MjuukHJQD4YZjnNLB8H46xbl99xMWzwJFUZACg+s479bNbBYELMIJ+mGXRiEPqxEmfb
4Ymf34xrk8UY3iMHf+jHD3PZmqHeTO1xHhLyqfGT79StR7TLUbG2uxU8DZgrDSiIHeKpHjFfREfv
WGbMAkZp8e88PfdvAWNNb677JPtYXFwELWborWN25NIlKCeRHhDS6kS8fodqbNAOOShzy5h5f89k
gtWDUsvbjA9eucalqcnO59IB2+vJxuFksDilXUA0xTeS1m44MpJP+UCaUiTB4EOBSZ8hsSw/xxfM
1jd7NCgX3DDBKdsrUqV08f7YEnmlmqGw8tLArkJhnnZHuzna+o1mKyqIcpc445nG9VffuaRZm+NC
MxSw39RIwm1e06j1pm8W3fLQb+bvRTlWO51VoWXVIKScVJzA0hItMLr//QHv/GynAXMhQJm3Eco4
mH/5ZIT+l+lHCkWoOZr+paIDaiPIVnto+FlircXwOqtJNfhbVwcgUNed7cfXo16+pMBQg48FY7Xo
KV7GYm45bd/NBDmKRWB0226HeldZd5n56H2BwOj07bo92bWXQ7b/a0447YqlyoHnRkpEk/4Xq571
ZNqnRhuDgDsaBsWlTJoXEfnovDlQtRNJDpZhaJnv4muZJNzojvys+uW+8G5sr/gAlOqXpbEVm07q
HsZk0W8Dtgk33svVXBO3m/psqk9lPURpd+uMGC/DCAi6f1mpOMlk1xPwKmMoAAGJ6pBwkrGxNFa9
BAa+6diuI22sNf6xaVVnttylP2aEAHE3VKXqYuRmMCHUZPsJPCdAFkVGsh3zzRsUL0jpHuOIJT40
+KalfrmGWpaA69PFlJDRfF6GQwECS0bZwUqBV4faHW32aF5l3dehtxSmZXeDc8vCihpVhhaq09Sn
KY16u4q0OrLTZT/05IinQOjPj9c3g+wLgsPMQHcYFyJI2F16qlekMDoLoxN6/0idPKT5Xd6oKJBl
3+/ciHDlchbNdNwEYVK5h6zRg6JoonkM/XI/1ipMn9QhHJ/QysTkKqB9gkMOa6wxs4H4dWornPSV
hhsB/aVrayq3pKag9cJnPOGBSP/mbr3ujtOMsDQn57bQtzVqNO/GAGBfsad5gIsvO66EzMvQ2NSe
4FRjrs62tglQvl4bkHGJxuyzBgqyso3/PhwQ9PAFsYCsJYRDS6tsxGRTfVrLYwNCXe1GJdgndeXM
ghALw0gHbzUBlM76u6aMJxbWyQ1VVe9l2+jcD/7pzvoQRalNXAcB+oT2jmxlNE9PmhV0z15CY2+c
Pl1fNZVP/O9n1jIwwo8uB7TjKbjEW25iUHJ0w6V1s53l4kF13ZzEOcSBDq1WDPdyzehLc04x27Sw
cKb02RKs0KJ2foDk0hiOtLuvS0WCkPiGoj/wmwDSoXQtkjD5zdi088gTUndY+xPmwSHhF05/LZEK
7i4XFBUcX/mWjS59KjH+kFKgyk4apqFtL+zGo01UG1aShy6MCAuH5sJim3waoKTxCD3K6Q5U27QD
5Yoii8sMoc/mgPgN9H3IDpfemKu9rX6J/YrOYZZaMVleHFIFo/MCtLEiGmQfCCBbAL7R3ANgWgh1
w1hrUiQEQyj6PinjojmC4HGbFPdelRVh6dzWLvV+g5VaP9oUtEKB0T0WqsumBPzC+yQY6jSQfjBU
ykP/bCeNpANXCiuhjWagqWt+8jwuJmvh1HehqtVbJ7N/JQCcaehlp5b3WmrWPttDDGPK9FuTqpoA
ssoIuGSAtwC5ECddEJ5JA10HamGAEf2oOFuywPMAIyXsTm/SIEsfrCo0/WicvqY+DZJK/319o7/R
yQh5H+aBywUOGPPYtpAsLTKsS9oD0E3LfN8mx3m+6cgtywhaftMjTp1d2q+oz/QhW0YttOnzrHVQ
D7hbHJAq3Nrkd+LuxnI/j/cUmN5ZP07mb4qiBjFuc2NfDzeeiudHQpEDOgcONsBkJNRmNGHJIC9O
xmyDcGXnRlWO3omTHirfCjHgk4Xur9oO2nSNib6FLpmg+xZMWtDk9+V8py9F0G/uHs/VD3OvevHy
tXq3loaJfj7GsrlAzWVoaYsz4c0LkDYxmjRecEnet1Y3KIY8JDsfumgaoheDqMhk/O9nAZwuFsv8
NgcgrTpqIDY2v+O95LsPqha4hOoVOH8Uzvg7hvNvC4ZGPektm4Ftwf+Yzccp++nSbxTEOI1ZhJUW
sXm7Xfr0g/+9YL+H+neWTx9HgwU4+1ytPGA0XfEUkCQI3gjBSDLAQxjrEn7PjFBwASXnfPxlOFTj
67gZ+61wn+ZWlcZlpsDwiHlYtMxMLMLlGk9JviUd1zKo8zLyshvDLoJmKUKfqlATckt42GBgB5/0
HWmVteWe1QL2/3Xw93N33zpfVxXwSdY1AGPnHyPC5Q4tXELnsQPM3/CiKvFDUv0gHg3t1L53l1/9
vrBRTVinnWcOH7Okj7LkMJhQQ0U9GJ8TSDByGv4eSGcCW8FnoTD3jbNf+JwF8RzWbgAEbuyrnuzy
+ei03xbV+JpkT15YEfYk1Vp7wIwgRgL27UERkPwXCvsdirLA0mAcD4UmcUTe1qd+GxJAbIf+iEHQ
+mj7t8y7fb2eovnpKloBewVGz3FGoN0ufLwV9Ero7YOADn1Ab2sDYLmC5OkfbOA49CG07QFpLVzK
HQakP/RqUCM3PtnbqU4xBawaJ5BFOp8u/a8N4aRZtapOOgYbKO4CMGmFRbnDXgf7pR9d90b2zbmy
FMj6cDhAvuNy9yJRTK2TAQyaN/cW9OPHVMW+I7kfQ5L9jwUhqriM6FrXsLBuB20BoMrfgQUKYwMY
jLBthTvShcNYNuhaMNSKOZpLd8yFYeEmwITyJzuPVwvF1GMWX18yWSiDZQD/Pq92g+D30gZQPcxY
E9jQv7rej+7JHZ+7FBOfilurdN3OzAg1fJfi6emOHGn3QoD2DJwEbPDaJ8196lW3BElZDHcECB9x
3A0wn0K4NQZNvY0Ct02r/oNr9R/9VLuvHPRfvML5pBNtj9l9DLDUi2K/Sj7XhWHhtkzADFLlLTKO
kS5Rbxmo7/cBOGgDS6n4KfMR11iDaxAAyi0Wv1Nrc1Mygd90w51x02/8+Vf7AaIS+rOp9WHlqBQy
JSMT4L74Y1B8dbCiRAPRxMCdMZgnNi7bYSx1DEokkHsqbbQ8er/DvMGW1ceUeSv0CRuou0EX7ZBP
mh16gzuXEfFpXezwp59bmpsHEJQvN9ejWVZdu/id4pYB66rppWBe9WrzlPnPWZc/FAnodpPb3A96
NG2KOo3GZQ08+/G6bdnn5zkHkQw01jtdiBIjiaWR4dZk4wk46BCB1H94GvqqDlEkbYNnZeFk4LJB
uAt5oGHF2O/lpk0o7dzWwC3F7MEt3MVeMQSL7UVgST2Y/a1Z36YQoUMzMOw9ui+yQHd3tPtJ88OQ
+JHW7n0nbBbUjcFOvg5B4bdfzVG15WUPnLNf+Y6Wc1j7tEqaEYModTz131AqC9b1w2SOOwJ2XCDA
v2Tz9pWym366N8fy4frnkGQcgNm5XhAefbwAcLlGxtaSLitxv6o4Zdijk9CQtKE+rUGamBHwrP+j
PSHyqnYuyTbjmwz5CcNFgTlbN6l/0w51MKHrR/7JHGB4oEZH8/7ttXv2GMhJ5i2li8UFN2lAvGdi
9oHjzgGB2gcxPo1prziM3oDl74LujfGEz+XjQL9c0BZZjNorVGXsGe3eqcQsYpEHmTkcGXGiFjx7
Jj2s9JkV7FDN2i5P3NDrtud6TW4S/aneTq1pgg25+DA00Ibfpab3+fonl+1AE/UknM/oTkBU6/IX
ek6XuizH/IwxTQBmEEz0G+6wa401djZzVczZyXIwlp4vP+7YAJ9cWstadzQa6CScyqaJrcqEhhc2
O4bJzPSh6+2g743fG3UO132UXAr5NwcymTM14jtcWh0GChomQIPBmPSJQN15Ww7u9vW6Dek6Yl6X
D3YBFC9WShqtwyB+h4unW3wfBoePMnCO0lwlzSCzgxcAuOA4QAQowUtfkjpl/2GPNYpj66+BZqYh
HXdOqqpj8X9IDN1zQ0K+JEZv0tTBDbTPxl3dpZ8W7xHSJZM17BeWxGaf7q+voORWBTIrIPgwpM6R
90JsANXSTMMb7Dd5XlLrjlp32hS2nnusoYr7D7ZAv4pWOBiWwFp2uYqNNk/poGMOw8stkLvPY9yA
p7T174cyP0CyS0VULD1jUX34f4NCCLJkqNbaAZA6r39tZFdl1rOu/YBUQ9SM4ZI+boUVJdjmoCH+
B08d9B45DwXUS4THCq38qV9GzEZZNKoCywzXLKpVbwgZZhbK88BGehi2A1Gp8O3AwWz3hQWMJ3P9
9DARjofvuy1yt9FCX8kje+ok1S0tu/TWcbolLrzpMdNT/2PeGfadDlIEReqV7XmI5vI6LLBUmBi5
/MK9O2V+V80AyfcYrvBfPfa4pCoReelnRZ+OV7HwH0y6XVrpBteZRlMHdMia72coETaLG9lTfdRT
B/8d9kbuRz2xjvb4WA7b7vq3lS87aHT44AWyqThNSjeTusvs4oWQVpB8S4wp6ta8irU2w6tx7qYQ
qW8IrZImUTEuHoadFhoODl6s09iSk7ZBU/j6b5KuO8BrKC45KH6Lz0mtXpoqtzmAbKyCsnCDbX0p
RxW9tSxX4Mt6OpgGucqfsH89n/ZjM3O20b6LNqA+Yq1o/SDJx2LfjfV9Xz9ed0tmENUtxBHnb8VJ
fvmhfQcsxdOEQby+cO7q+ZuuYeb5ztrY0clLxYWc/3gx857bEoJq851k2fiEVZ9xRVgjIXG6Wq7i
UJTGLgQh8QbBwx/PZX7SnN2GGsur5tTHni38rt2BqaaIs8xLdiCDg4TrOi8HWxvX2Fx0GjvV5usB
pQk7rV7tKDK/7Kjhs1AQDkC7Cd/z8peYDVudCQPYJ2trQcA7AWmYghF7N6XlElZmNkC7wP8058Ok
SBKywxTXQDBfYQjWxSvk0jBNu8wqEqz0ZL4yVOp9664fi8j7B7AzCl8+zKAo4byTgGiNsl8siM5D
3mjDJcezygMaBF00rKnqJS91CSU2BxhDDfSQQr5fJxwCfYuTzTaB62XDXWlC87d8xbtfkX1kOx1V
UmCQuC4Vsv7l4lmtlcw9n1So2ROm84Mc8l5Gvf5DPoFikwnKX0QGisyXVjBLDobYCc3VBrf0OzwX
ngczcw+bnyaKO4Fs5XBHRBHbeMPiCVvcaDI/tT10VguezrvAbe6X6qed/T3wHeXbP2aE3b1udMor
D9yOaN0a+Ws624GvardLXeHlf3R9oDAgjhwB4V8Ob8BFnz1mSRuBb8+FoFxWf7+eFaUh8MeO+F5E
l44yj+L4y3vGFawzqH60pSI7yNIhnuzo33L+c1ukp0NiakscJEiHugmOpDpKEGzX/ZCv1x8T/O9n
qXBeCSUDBfqyTfY08SLLeMAEofYP6HE8DP6YEWLZw/2PGQyeVIBY6M+jf8OS39c9US2WkEoXxsYm
xSjZSc+8gHRdmGquImnKP/ofL4R9nwCSQqyOc2LrLkgcWRZ5mDIDYfy/JBgflxscuQ5mHUVxD8DO
/dRNYGi0yp1pfDdLDMZ4r9cXTPbp0RcEsRmoHFH24At69ukbJ6NpOQMLhe3ouy+9TQLM+URLMSjC
mC+LeKpzujE8fn1ApMV0mTvtmmw+mAEd3Ayrx3z6jsH6BhIjGfnCljTWl7++sgAADigUEHP4/zsg
QlcC3uHO2JzlgtmO9WHz+kBLAeI3ypuZffvbZcTEGuj837gqUTwS4q5cOjCNUAAFegqFy9e1ObXz
SwqSrOtm3t8UwOWMUgUnFtbxtYTkSSpj2wyGApWxz2MEd9zGelgp9tD7LwUjuM5j/gHiNZYI+9Ya
t/Z9BqjIDGIPR4s8rd6xqcUBt4LvyAlxgkBeeT1cd01yH+M81aBwBLmsi7KxsK9sc17nOkMNHpy1
Rb63zVdzTooAqLaQgPumtMpgyZuw3NaTlvz1noZtFB6xq7G0GNe+3AV5paEKVKFFg8P1pjXBDz0v
mBlV7YH3m+3SjJBnrSYfLK/lj1EUvot6N6DY7+hPjre7vpY8kV7utUs7QqJ17E6nG6avT95cx2UH
3O18N5tDuKyfZk2lD/o+H3JjXOYQAYO7g3Dj0rutKMic4cZFP1TVB70fQH9w+iuHIFkBmkKMa3lg
r3+TErv8PmbV5SMpZusx+5RPL8CjAozzqx6muGgVSyccINwScC0YsocqFPg/xNPWsPDU8JbCeUyT
jd3MFfp1RVWy+K/9AYiHC0MiCYGlXtjHjHk6G9PSfUzpaATeZD9OOgsbSJgHJCl+2Hn69bpBIfLe
3OKyevhK/IEhls3szSqdsqjdxxaUOBExajt0O/u2SsoytFdNsZel1viVlTeI+QTJ5ecayrlvmh7W
1sHO6nBK+0KPFrtaUOsxNu+HM2qZSlZKSI3/8RCZw0ejFeeZLaSPcczN1dpA/Ea6OxOiVVsdEHpT
UO++QV2JpUwRKELY/8ce57GykS4gSSH42NWl7de9bT5CNiZymu91hoyx/OVz5p0V7vXZ8UzNYeu6
xjcfje1ggvSGjilo9CZUFRRAIZU7wvIVKErbBd4hj7q1od6pN9+dGerbgElniheN2Bf8j0/YxiC0
ADhHF+mXOnPOGlT+rEc6LHtreyRr/tCl0y01q6Aa7n0zNEDM1ZX0wLzpdrU/mHNE0jDLDtAwCO2u
MxWnqnDg/ecH4eQBRwEuWiB1ERbZqJmWtIn5uPl3g5+8/h9pX9ojKc50+4uQwOxfgVxrhe6qXr6g
6g0MZjcY+PX3UKP3mUwXStRzNdJMSyN1pE04HI44cc7EMBT8mFqHOQ7rrhBeLpL/cEIwfIrXCSqw
KE5K33VsKpJbRW2GTCeerZb7If9UTAvr5MbaVr4rIIwgQETWtYAGpbV15WSrHKTF4aQ8Okpo0N1g
bQTnldN+ZWL5CRc+mgEKnnU6t8J0nunBKa1TruZDEGcMbWzD3eoRrkToJX8EHxlQDmgCSFuXDCLN
oGthhKSiyZ071QWaSHG1ux0w1/YNWFnErn+GjaTz4EzaiHpLboYJz7yELhzd1MMs78bnkW7qxfVQ
k0Y/DgzJgDfJhEidlc8UelBmmBq7zNZ2rEy9Wam83ngBs/Hh9ppW/BzG0OFc0JBAUkk7V5RDD4Wi
1gxjiLFXCffFEPD2Rzm9dCzdg7NTz1//g0UDjg4hlgVvJ9UUaheyT0YFi1NCXvQ0zc99ob90Lbf9
bnRwBzGanoZJUYK5srfQsstyLrKgf/Z2GbFHfw+VcFXySzBmJoAaVGZoGXszxqS34qv9UfTnjG/c
BWsnACVwzO/iUy7sp9cnoEGdNlYVjtOs6F5Bvo+QKGNx5+fu371p/lkSOFTQPFw0QOWapeWK0TLm
2AwVzkD99Jvrb3Yb8V7shdj4dGueiZjhLAERMHj5Yeii2mAjRFkhGrcPc+KNvrXZNln66fIXurQh
fSHu2BnT8tIKnWHaZ6J5SazOc9vfVVn4NSDVnTIewHn5nNGtkL/2xaBFq6JGv3RFZSRlX44iqdzZ
CgurhOYSpsqJiH2Tu08Ypv1z+xDII97vX+3SmOQeHBRFkDqbrNAicUUPKh5V6q4wWX1vg13upzYL
60h1aj27+XAeirl+ULo+/z4NirNPNWfuvRg+DunHnLhfbv+21X1Ak4hgQgmNQPmAZqnQxOgwK4yb
6ufEv5Ok98qk+F7EdCOgyu+7f3YBI4eoygJqh2fe9SHJ4qb555qoQJRrQ4NdC+LSPnKOSUTNSzHw
21fdbz4W+00ds7UrA3I8GHqEMAD0EKQPYNBysmoaW6HIdwcmNla2toeXf7uUzJuxqYDYFn97Akqe
6ZD7bD6wl9vfaTkJ8knBZYRyM0rNC4jnevO4M3eTk6R26FSPSYrTSM6OvTGxvLZLgL0sE69LtJRL
zcxknJV4/YdxcVdhLT3/u6GNdw+wNBulJgCyUaCX7h+K4QFbaxobw5I7c/Cn5FhrEDPdwFisbRVu
GhQugKsH4Hb5/xfpyGTFVd5NoxW21iGl++bTpvalPCH8vpBLE5IrTxDzccYBJlQlOdhOc2Iu3cUO
uGwzUAskmH7AoFor/KzWNtL0NV+D6hWecujY4BBJaYlg8cyNJW5B3AwafIHW2VC7OJN+qzW0dnle
GHrfgotddNmg5ENPELPSzisHXzOhi+54C/xLLTTP1f/LVwP4GppCCA9QLbv+ar3eTo5Wu1ZY16an
utUecmpe3v4lT9I/X+5fM/I0ssZnXWToMIZpaztPRaeJ4yjGn+Bn2Mi11g4TFBzATkdwXYNB4Xo9
SiqSRufMDrmdeAXPfNGy/e2YsOYLKKii841SoP5hsmWadWg1zwliAkBqRHT+TMKCZB4v/5K1Y9m1
pUFoAU68QMvlobupHsEyzBUrtNVXgXx7bu9izZvL/5ANX9mRnCDm49wXGVbE2pPtRA5QiL1dBDYJ
J7vfeIauhIl/bWFkVsL6uaKPRbk4nMp1j4xHxcl8Z0thbOUTLV16vFZQJwDRnrSgeUoHiPviakCg
MIJKL2svS2f0itqp81oCjtLbLrHidQBfAYkBhBRSG5kl1OWaEzsEhZeG/6w0yy+1T7cNrO7ahQFp
QVkyz2pswADVvuXssUNztfxL2pF/vA3NYoJyFfJ2Rwrg4AlIunoq7dDkJ838U8/3tA67fCv7XH6q
dKVir/41s3y7iwhnDFBIa3sshVk03pltlR/cohi8stKo33XTW1/15qmxKkw0sXoj3K1lQ4s2JaDc
IEJVUd68tq67fRpDftAJzazzyTAdy8Ez5he8OD1Hb49p+okUbz3k74zNUa0lH5EXfmlaCk3gvmlm
asO0DpvagsVs54OW5oGNKPUTFFKgEh13iW6As5w9dfGW6tr62pf5JSiAgylHjo0ihz4EetpOyItq
34/JeWLpGUWQHZ/Qc4jviJXeZXWdeZlTRVX+9bYLr50RXDLIQqFLhNqLlK41zMgHIC6ckAwd9Rg4
/SHVrW6luyv3J2SWMRCHbGqpVCzPqwvvmueKVQX0vkJkht7YfssqthdGBKoBX9C96P/cXtTaGwMq
S4CRI0cEs7lcSDBBPqmMseqEWhKM46fcCYAwjZVjrcZHN1ECbrXB7HxWhvEFXanWTYPB3aLfWHky
wjCGTxat3mVvr9dcdz28lRdu+JDwfaxiqs93lIBt8XqumYEEzdLYtwGTlEXUMJut2yBYtkJFWDvh
DscEz6kevTDLOiUkuL2xaxEctER41MMi+A6kgGf3jZV3UGAI2ViLPZr9/YF14OwrCETciQNUwW17
awEWNQRIfqGGjYKQ5DfTpCRKTnU8TF2KVAtjEh5q+oNfZWQj3V9dGVqVeP4CEo5qwvXXcgZWme6A
lU0DP/LOLv1WgAwDkzwp3UIgy1O47zEdDDD/MybFHJNjOrdDRhuOGsV4JGQXrWNtVlCmV9q4CmZ1
HryhMbpATyCDrI0FlFwzyDZw8rmKK9Ur52raCz0lvogBw3e6hbiJNfoZr6LyqExZdq/TbiPZXosU
y9ZA/1pFD17utqa0MtW2sKywqSagIcgJu7VxD6ybQGKFUXkkCnIjKE+bclrQMiFl1m/oK32fICGx
4VJr58VSUWEEHZqzKAFff2iSAH3FuYm9N4XPYu3g9P3d6MR+orUHTrYAPmt+hZr28khZCPRlptqJ
5QWtCBKruRDaA6CQaNZNrjgYJJ1+sHEcwtsnZtUepiox27KkcTLiy+0nMKO7SE5T3fLMad7TrgIr
z0PnblHjrn0suDCGyRd9Q8SD640sFN01RbWkwYNN95OLYwkw75a85up6kNRjknip9Mk3R92ZU2XV
S4pVQkudVCc+EH+u8Qpj7un21q0u6MKU9CB3TEq10UIbUuEoBdOYcg/oxmHD/9ZCGpJRSGsuBGWm
/JQkGR1IkmISwI1r4ikW77zUnjE/7MZbT6ItU9IXEoIBMwmB7lCtrIMoLMfr6Vx5bJw38uC1EsDC
DwmQIYpK0GGTktS4hoyXZWR4fIH4f/ij2Dyw2IGNewoiexNMMi59TrZgCquugfo9YDrIWyGzee2A
k+Y2mZvBqFlXZ/BQPLdO9Wykxp1pddF/cA1kE4tKCqKf3CtIm1hMA0OtRjXYo76MQKhbVM9rq8Hr
GMkvRh7QdZeuVs4Sq3WL0Q6Hhp+E2+6zOHkFcvsekJQft1ezFgIvTMnZNhNO3swOTOVGB8nq31T/
Qvpm704zYBgbttaWBSgVJnAxTQSiNekjIU8YUKRx7FBUu0S96wvfHXZMOdxe0ZYVydNnTRUZSrp2
qBGvnqN6DFC/rqv931sBtMNyMdODk2ssv+Iii8UatVorEPEI2M4oPZNE96ax8RXV2QgSK6EITSlE
PDyS8R6S3wSDDbzApKNUN7ZlZPZUvU+naUsjfcUNkDiiLIjiHRxPLjLFbqJPOggxwrGjh3J2kXjg
I/qTUvlj3mMKK2bH2xu4tiyAY+DkOirfhnz3lqZhNP1YuZC8ZL8bWlC/GBV3o5Sx8pI1cfXB1ZCm
ghJJ8oWuaM1CCO6Gbe9DZLU9wSEgFDY3Xv29+ktKriWTw5gccgk0rZFPyKNDhYZkwqG9G2rZXHtq
RhKMyNLPtbGlpLn2sVA/A8WjtXTJ5WsDJIHNnOqtG2ba7648u62yt2CMVcS39S+3P9PKvbG8nfTF
GBTBZV5jZOL15LaTGyZ91JdRqT3kW2XplQN7ZWJZ7sVRyrOUAt47YN8W8hnL3idpueARAyrSjbO0
tnN4Ay3PFpRTkVlfmyIjLRrRYDWD/WPI9HP10rLWm+s35IYbptZcDyAYtJWhDIb5ZSmDYG1lYS5E
gykwNdt+2uweszMIEMUnNJJuf6O1ssEyefI/W9J9MeVOm0ytih1kfnGef2jccyN6ooO3U/Kds8Xy
uPbB/jWHMarrXRQJpEcVcJGENr1vuzvS3I9fLPXX7UWt7x/kpRBKAQiT2YnAgKF0zmS4oRDfO/qq
GS8YThPQIXBBVGzkwZhvPDhWfcP816D0GBhMAU0MMrsAgiWeY2FWSvuaz8+VCkK1biP4rZ0qTJvi
LQBuX7RZJVvVoGoTumMuGvBhJz4P1bNotrTc1r4SMvLl0C402vIE2myNU1cMLA4HInytDM1qDGLj
DyFvtz/U2loAbgQdBS4pEBxJZ6qkrONaB0ePU54HldvXkduqxUNJysNtS6srAhIVLwx0ydAmu/a7
hKPrMYNpPbT1VzBOg4wqQkkl/Q8NlyVAoHWAZzf6itKlURu8Eq7axmEbB7npQ6G5sD/fXolMJfR+
V4BpAFgFPJgAWlhux4uYVxTc0JiqxiHYPrM9drc7OdrCDmaUmc+bFErXLPtCiNPuUEKbfWEL5VxW
dgkiTk15yiZtCIw5nQ9Fqqs7fcgByYJY1ANJ29HjGDff3f7BS7SSKqPv+A3UsKBJBfDi9e9tDHsa
ue3GIZ/Vh7hNnkvlvow/sWE4mOhITe632/bWDuOCF/k/e1JEiyGGWg2VEodi3LlQ9kR3ukveNsl0
1h4rl+uSU1JVwX5pZhyHqUl+ubEGDpqsCFoUTIBo8Wiu4cUS77Mu91pjqxywdnCAO1t6eii6fjg4
zszyKQeXbkjFG4E7K/yHU2+VONbODHhUYAZPCRRTJEezBXN0yrM4LCabYf5W5Act17/xBlR96Ftt
iSuvfDfMTYNaHjg0sBu4y8+58GtNEDeGlHgcmmaEGaamH5ZTaqUgVsk2XHLlgsAjbIFmwB2hqizd
Qm49AwxcMyXMlT4wquyQYsRMG+4hFQ9lUYy2gvS72rrVV74ZSp3gWwUvirFc7dfriyFHMLHaXs7B
BFCYlyqJt8XwtGaDgI9voYpE3iAH1KZVxkyZDCXMBDkMVgG1PrJ3843t+2hlQQiiVoz7G9Pf8oRW
ojXmONZwDILzlaQGhGAHjxgbpdRlP67jxrWVD7E01lwAeOLQKoUfG1WQDhvr+OjgiwV0exf5PxD5
SR4XqwsaUZRxyPhR6F9jkQYKfyiG59sBaX27/jWzOP6FY/dCLWKdVjhHYJUE+40xn7W4PFaluzVF
9fEIXS9ICrV07Azaz1gQ+ChMcMgF5sE9jGNwez1rVlBXxXz6MgSPs3q9noJ2SEAG4oaOeCtix1fV
vQ0gVdZlXq5vZDsr+SkSYBC5g1oFVx1qQtfGWn3khVbX8AIOktAndYK8jnGPoRYw6O2t/JmRz4kA
94FbbdSpV+7ZxTLoXZcZXgA7pc+Gl0vd1SY2s+p+aNlLC14Re/bqYl9bB6JHc7rvMHDiUucpfi7b
varsFBtyn09qmn81YuczSDI3Nv5j2MIvwmYsI1HYfnlAPY0HzN+itB+22fdyGD0KAtDqjMtnfCE9
uFI3zK0cQPRyQWwHOUCwfcotIdQUW44MOw4ThqDYDkoaZFW9JZSycjqWNB3iMIAwqY48Li0UNZmF
6LDNE8JVvkNK6DXj622XXdk5TJ/gbkFuZy7jxddeVNk0F4qCgD83494FMdfwmgKci5uznoJp+lnY
v24bXMkOwAeGsjYwupBOB1r32qIG1iFe8lYJUYMZ212jaBoDI6sK+hYHwmU/rKHNiIcxj+Kzgn5U
7zdA7YICt+Pu3+MXFgcGI+rScYP6m7R4sxsaUE2aSqgVJnryTfM2GgPdKJfItBFIS2FluRDwNF6U
aKU7FYXN0Z0qHQt2mEdIcTLsMjCRCemT47t8z6AExx8cPX/CpMK+VzwXEi63N30lnqOIAgAviCIw
diY/jczSthL0c5VQkHPWfon7A5hvzS2x2jWHvbQibWfdQvc5dm0lVOqvnfOsTyVqhYfbK/mYM2Mz
l0oQEhQ0quRD0WP0XWuTPIlQOqHscLDFC+j0p0+VtRHl1rbMgpgPqMYB7kNj5NpNZ9FrYtaKJMqS
AzDDQV4/uHPm9/m32wta27RLO9KdYXdW33GLJVGaAe82NeembXdOvXFbrNxM6FP/uxopZNO56RLT
wrZl2YyeyLkajrFpeWVq+8PWJ1p1eAyN4nCDyRr8zZIfNGNT95rTJdFcfWP6jhlBpjlHXdGeTeOU
1izI2meTNd4YdqQ59WOzBbuTibTfj9zlL5A+nlWkSZ10PIleISoJAILuWSIowv6O2mBn8GuK0pEP
EuB7v2g2/GZtp3ErL/UBqJUjF7z2m4YwB9fRkEQYII2nXdYduOrjwI3TxklYcxwb44Po4uI84A/X
hmaFaI5i6UnE2qe6Bq//IRUbvrl2Bi5NSBUVoZikimcjiZYioqKDO0x/tFl6aKwNqO7aLeRgVBuE
/gtUSM5l3KJ07BSz7RF/nui5o7/H9o7XjU+Tt759ilW6YW/1ErowKL9zytlsjRY06lFpWd4w/26U
bFcuC4xTf1bvKy31CI1qtklNtRa/oLsGIJaBIhUekNdfbWm32v0Mw3lb73MHbBT0i0D3eMLws/3g
9Fsql2uf8NKe5CUVZn65a3dp5PbQsJ/COY+9WAmmrfmNlTE7Gy1xJL/LrY4/SAtrTKKPXSnSiORH
c/pSd3ep9VNAYaC1QTTzglS4Sh5I56Herc3fx/JTp+ybYjjQ5j+ci8sfIq3YpqmKuRWSRu1wx5Lv
HXlNxw33WTt60BjCZNPCYwOpsuuPyNxsnFOip1ENPwHLsq/mlceHrSbVmq+gFYaheDzEMd0qrWTs
iZ65VkIjngZa9X2sm1etOGYRt/lb7ny+fQ+tOcqlMemsO6nR5oI7KdJ3B2mmcZdrz2nrkY7v/v8M
ybdDoQFw1NlpRMFfXk+/NVb6RqehcEI2LMn7h8Ez3HjLcAEKPmCdkK9WjtOsx5kIm3LnZuq+04K6
2YPJOkjnnRtvXLHvR/fyWS6bk+7YXjMyTNflIjRw46HPR8pAS3/M9s/EioilBc70a6J7k24w3MgX
DqBCUErHM+F9RBFc39fOSGqTmmasq+HcNnumGJlnOCJqR3BdVJC85lT9c/sDrhlc2P0Xhkf0R2Ts
X6G17WDlhQbArOs1oI9k6qvNcduZ1B9o4v29NTy2UGRDvwqTHNJHJKKyG6HXWjjmFKzwnf0jLtV9
3Dpf+2EKaWJsPQrku8jGsV7mV8Gsh0oRmmjX++kUddVB2jgOZzX37cG8L/X5VVWqM+rafsL6Z72J
d7xxNmohy2e69B7JrIwZmCi4LqYcZpFY/HGRpLhq93p7K7dMSCE601s4kpmi/puTc8H4Hg3PjSO3
RL7rVUATVkUx28QxAle39LXaOknr3qZJ5CbFfrbdA66LI22/3F7Ix090bUU6aRDso0PMkJurI/Mw
Q+SXuusX2ifG8lOKmgR3H9CI/HTb6NbSlmhzUaxitADhH4dRvccoawIAaLVzG23jNC8b9GEDAf10
gf4Eok2uIE45SNlGE1aMEmTVbePbnfAxRMqyLTTWliXJG2J3KpV8KpOIK2dUF0Z1N1aHfKutvrpr
2qI0C49A8Vp+/JplP3Y1rJizHpRu2AxNsHkff0jnALZBoXIB9eDYovIvWYH2HlgLR+TCYrSBpk9A
4G5j5pg9d/syh/YpRp1zDM0FoIoIb3vFxzMFy3BipK2ohoHY7torSlYaXdm7+F4paFP7MktBZmT8
JTcTeE7QygBwyUKuAdIJuXptlUbSxbjNIpeUJ1AneFxLTrm1oda44hFXVqTDmygpyVMAISLNcXZp
+VJb55TXe6XZmOD/8EB8Xw4Qh5CQh3gE+DSvN23U60w3CiQ2evyW98XeWYRny7Ae/zTtY9F971XN
g9KIGDGNMRwAONnd/mjyDfZuHwVhoFiwqZhuu7YPDD3wr0lJcUtqQWrSoBxfpk8A5m9l3yveD3wM
qrPoJzqASEhnjCSF07kpXhJZPB/KwQbFrnK0jY2rY+27Yf7QQXMD2B+8Pa+XMwIy6LB0pJEGAWsF
nNYkfupUwJ7rjbftqiGQEGKKYYH3ysyR3Cpbu3cmaD04h45ZJ8SMVK19e9yi0V07VaBuQxUdkl7o
gcsrSpokLweVRrGefo+TIvc0NcmD217wIWFDiR5UrkuTELsHL5S+DrgJSqUs6zwqelCAh71dB7PG
T8zYO3m1B/zDn5vMwxNmaxbovaN1HeUX+DX+Ac/Q+4m+/mKkn1Qn0fUsUuzJM8ESNjsH1cIs+tOo
zMfGpge79nt6Z9jdXuVN0LKvLSiLb6//4yYDN4ihFDB1IG4CE3n9I1oax7VC4zyqwjLa4qv5UILB
5mLeHdUJ9OLf3fL6by8NUSuZnUA1vcAIw8mtTnkcjX1/T4f86Kq7vPQt+mjn9cFJD245Prnpsaqh
r8frjQLsx0OICUx0g/Hqxkc2ZLK01qDg1BmmIprYT73+BXhkIzYi2poJeBJgfgCXmh+UyiiZtcEF
9Dxqvzb9k/bw1+g07ObC7vs/A8sPuEg+FpLYirRVEcWmCaLBuxrSCUi4HzIU6m97xepSXMQsIE+A
+bWld+CUxbzowdAXiX48ifhoVeUjM5TTbSsfIwmEG+H+qEhDwwrFsuv1tDNvu97QiiidrLOB/gZh
P9S4eS6mX7cNraQGsIQztlQm8IiWCy42raGHExN8Gtb5tIEM4Vdegl8FCp9952tT5lvgJC/jLVTc
2gG4Miy93ufEcibIyxaRVUepaLyheqHGuR6NAytqPx+UoMZ/cr+bAx0XTz/9QepqoVzoRre3QH4G
L75joc8C2A06EbbMmAYuKmC3Z6uImqH3kiwBAfvnSpwshB7DfpjQC/8P9t7zf2CSgeSVFm6nzLFR
FMF506YXo+ZG67G6hNJpA2ZEoWuZP2sl22eVMWw8wT/e68sUJwI62kvImGQUOasGZQSBThmlRn+2
GF4CNugEA6iYfRmVccPYWhAnqHnhIlxKXpYsdtcws4Vm1FzipBRIVgA7eTKymgZ9DfpvRdR+wSnf
m4XBAwzAKYfKAVFo3Ij2pFVFekz4BP22sWQbkLu1z43mLM4VIgYYmKRQITDvWE5NjZDulvdGbL4U
Fjvp4ECFhO5jUz61GeCLt7/4qq9DvRzQoqXBhY709XE2NWix9tQqI1t7HL+m4jDoCO9jc0DjF0z/
Q5N61fBs2Weidd4Ckslf2bnekgBaudDQxsPM0ULcB0yVFLqqBricJC6rqE0wxzbrjbPThmyLInkt
dIEYF7JqIEXAnSJlDVwzCoK3UxU5B7SDXpkdqBtfcC0EX1qQDpBuTi2ZVVhIkYJQ8iudQ2PDxLtz
ShnIwvO6YPLQoAFq9/qLdYITgfJOGc2q66E7Yyhf4x0RP42DA7mdEiTG8ZGkqifKXWudGXsDNZq4
i7mfFqAb/Vo+gpVhHneCHwReXCbZ9xAY2wgkK/uALQanMgDZGNw1pH3gSp+Vo4ahXCubDhPvftUG
JB7TdqvOKssA4XkF3kDkzTpI2RwQxUlHZi7MXiuNocTT3ig8u3YCmqk+EOG73jyrP2r6WqM7Xpt+
HgfKJnhhxaGurEt5mFuCUb9MURdXQVPlPM7iUdHOOX27fUZXN3N57bioiaJBJpW1qOXmEwCOCAux
godO7vEmD7J068XzXlSVHGtRGEXuAJ4IzCNLx0Mt3VhRUoSCZD52deopydOA2n/nejPgViJ7aOtD
Ngu8YCvfdaKS7oFBBPuZT/LCo845e6H0KRn3fPQ1CKIxdzyUzr0Wt2dFbDxnVuIFXkaoDoPlBhmi
LZ0BygUop4hdRqwC+5PpYBSyr/MtUNDa5wUWbGGHx4kD5ev1SavdcR4HyyijRrwlo3qg8YlXs5du
USt/LIqhJ76we2K4CRRo8ji0ClUPJ+esihr7kwvAK+3+OHHuTwCiuT8EC0X8l7IQ78fm0qIU9bOR
syxF6yNyQCPXlEEDdec6/0OaIhigpHXbf1cPKdicgO4G8BpASMmBtVQv9NkQVTRNflYJfKrXyn52
uy5oW+4n1HrN+1M7GKhZGGFDN2oja49FZBQLFxLuF4Dn5RjBgLhDGQa5XFV7pYAIM00fYmfYN7by
LOrpewlRZAOKpMXYefHczRuvmDVnxalCFRwcfkhxJGdNJxoPKWCSUanGyr7jTfll6hR1o5SwYmUh
ogVIG+8lXKbS6XWtlGWsyetobDp7J5x5PBVZqx1vf8sVV0VVBMkTXvbL7Jq0l51iNa49GHXUG19Z
8khL5RCr2lGj2t6tbd8WQEIM32/bXFsZHrvLZCheaWBJuD6GbVNZba9VTVTk3PEtrdL9YTC22EZX
MlAYgHeAIAfFOk1aGZvBb65AiycCL8pnle1oMhztRPjU+r2JNFiJ6Fe2pHujNjKnqVAdiMwJ7cfZ
uEu7CTKvYsPzP34sOL2KkhkQRCgUyKBGsyxU2jVlG6nGvu9H/WiQxti3Y3bOsvqR0PY75yrZ2066
NbG5uPT1VQLL4LpdUi3g+mUIDsNBmCCk0UZTca4yPJHcR1SClCwPdDdS462Jn9WFgkEJzcIFI/UB
ttI0RQWcRRuJV9DlAKs1Yxyg96rUy/Jd+vdtJjyyF7ZilCbQ15Lnrlv8Cs1lJY800dwBCvfkdN9z
egcGyT2afd8rutM3E52PZwBk43gGIkXHkxDzgddnQLSCNHaXcWxebe4nkRFf6QHVvH3SPl54ULkB
8SciNeotH3pAg9WWTGNWH7X2T9dVPMwh+ix/LclWqWLlg0ETdtH5WliYcYVfL8cVeUPt2uyjTNcC
lSrIW/P0PHTMP1vE+ZPXCbBH3eH26laK14Cpu5DOWfqfqFxIt14lSqvLc84js9CfKu4CvKif3CHx
0AtqUvN+hqovFDS+9nkaWDENhuwxY91GnF4payy/AugDQNPQg5Wvg2JmNIv7iketVQTWuMO96fVs
103fDP0RCrJeBXXTBiMCG6v/GHSu7S7f5KIQpeROI8TY8Kj/I5zAMbxciWpQ98yB+Zi+2rsp3Y1o
VumeW/r21qtl5RK+su5IZaMimU3cwbCuUvWtHX4JcUgSwxu1boegPnVHUGqBCScwcAffXvjHwL60
lTRwIgJzqKEQd73uEdVOOxtaWC5/meaJiFNeo8HZe3PX7W6bksXtkVdd25LePaAEzXM8COBhCzPT
oY6fuPFaCpAZFF4JfuipUbz6xzddPJVdggLHfeH+RE+yFbtxw822Vi29qI0Jbf4uGXhE0uFkuuCE
GA/MfCuIcz8ZdMPYytNhWTcq44hN2E/5Tcr11gbVYcGj2mLkl6ML9YzyEVQX50pt//RzL1qfTjGf
dzkoHiCWHGeqdsrbtqz2xgBVwTnOivq54ehYJYVp/OjKrGYeHZn9qSpKUoOeIRfmbrYIDY2sJV0A
ovpcOWgqq4tDWpm9eho7K9PvHKVMn6guyi3eeFmj9J+PuwibASJIUKORXLjr3Xwk5oSP66m76jAe
syf9aB/js7qrT4pHiSf6g3X3qfphJZ55CuyNUvVq/EJp6H8/QPJk2kK02yxnHvGvdbY3vCQkuyK/
G8efs3rMmt6zT20T5NpG/rpyK6CcTIBSwagCZgdkp65Flvcp1t1Dqs6vrTj2elIWx9GOhy92ESfR
xilaNlLKHq4Myr6bl1XrgmwoysbGK2hzJIDl2OSU21XAUYQsxtfCmKG4uxEpVi5ZdDwwg4B/o+Aq
UzjhnDKn1giPaEF0P4fcjWcOc7K/vby1OAwAPS4AMLovjNfX8UgxectVm/VRU9xx+i0mv4m+kfit
VPXw3riwIaULdpzYasJhwzK/qkPUsPPQ7gS0O+8FGAwg4jy/di+W19+R7qFt3hLgsW8vcjXeX/4C
6bYpiZiTXuQ9kvZzmvQPbacHefs7zTEiveN3js7vWtF/5vkWXePaR0Q5CO66TOmDLel6e+u0I67S
Nn2kzI76qcrMysOgQPxye32rVlBhQGEePSOUT6+tgKkmaWrS9pFpVuqJkbY5mRgs3kArrrycUeRD
Pgs+CAA00W25NhO3QxbXud5HGOXbG2/OAdLaPjnVr7rPH0tjw/9l6e/3CHdpTtq7VB94X1PSR4Ji
AtekYw7u2LH/bggrDeY66+/rVpmfMFmICX5dK+90K0ZZSHN6H7Q9dDfPCQ9Q4lAfMc2doaFdOCc2
lsNeTWex7xSM5Rokbl6b3GWPlTqDZD2hWxNFHxMs4P4X+DqaCQAKEJlLc8JLyOioM0SFUqe/9Ial
fila7bkSiXY/d5DVAcEmA9EBFBtAw1PP/KyBU/bnbQ/5cMzxK/Dqep+cBt+e/PjqdXvopowJoMn1
Ey0Kr02TE+dbnEkfHHExAzdEyU7HbLbcCVfSCbgt0gucdJN9TRxujWB3ERh9uL2cD5fAux1Um8H6
vFSOpJisK2WeiKkVUYOmdMD04k85gBfQYJMJNdEquG1tdfNAbfd/1pZVX+SqJHPMMkHCFFluGfuu
xZTdzMD13qJu8rfh+H1h6DotQ8eYoJUuVSjttmPcdCJCB8JrSHxm0OS16bxxea9/p3/NSJdoAwxQ
poM9K0od8zMm3eMzGdx0I+6vbhv4AEAnvGh/ybQ1VO1FTdMB25a1h1Ibd1bTnoWj7W5/nVVf+NeM
jNnqXSN3BkyZRpz85sNZQO5ryD41ZNyws7EcXfo0dj7XpmLi0zgYXLbR3Mi63rM42Qh7S1S7SjdQ
VsIZQnUSYB/MIkpBtnZzQvN4FJGaNem3yo7Ba5q28eAJ1Rp2BiDjQUzJFBgs34LIrqwQpFlo9oGZ
Amgm+VnPamgZ2AUbo17pfIfhIWi1Ow1D1Lc/2NoKQaOKSAGNC/CrLT/j4jilGsWuadWI2tauNiIC
pWfKRs1vUyytd4AaL7YGeVZ8ZCHQx2An0BvIWaVNJXUHJkEyjwCR6AVE3vvKs9XsN00rjGqMfEsU
bsucdHM5ra4PmSXGSAixd+258zjoBLw6LsbAjJ2Ne3nlMGPeHQ4DXAdGeD+gqThpSz1Vx6hkxdFQ
hwN6XX+LJoVTXpqQEgyjJwKscWSMLPbF6AS0sR9y4y2Ot0RyVj3w36W8X6YXrlG2PUDaRB+jnH2B
NMlOyxuokUx/H5gQX5HIQJUNSA5ZisftM8fuuA0HhJiMzn9p/4+061qO5Ea2P7QVUd68okwbVg/d
kEPypWIMp1De26+/B9y7mm6wthHSSiOFIhTRWQAyE4k053RP0fpwXcm3VnIug9uxeqDzVFbS/DB3
C4bEMndokSiOnq9LYXrLOwugZn80RqGmwDuLUqrR6d3S5QGPWfmR9mCkQQSY7ptaKXypTdQvZrRM
ggz4lv0C+gBZaVQA0ZDI2W/j9MOAKdUZZWUd43Co0xWwWdosS7AmevvTsBL9W1XNdTBRKeoO15e8
FVChGQS9g+iTx+yMwYzvTEcaaV2lQsLOTkgb2+te0kIjR55qPIzjSiY1fRiMvTMJnp1bO41qEWoZ
H6UGPk9mGkC3Sad0edCHB13K/QFIBsPbZB4n+vX6ArecB6oZJqZ10EyHMdvL9SUZikbUofOD5SBW
tKM2ADOECV7jQna1SBcVx7dOE7jHJtQIQE6fyOitIlumUtKWhyXWugenm2YQUKetOQYOXdacjK2t
zWSJFzCdRGYVi+pRWxuLGwcYUpgBwaly16qer5lSjur6sNZtODWJZxfOHpAE77k0v8KPilwM/4qB
JMYnhuIb/guVCIe7C7S10dW0iKqwH15kVh1uUQGwlPpGdeiRbbKadB7j/0Jfr92hsSxqvesnzG35
py/grgcnbpI+0aUKDLmB1R+zzKAkMzuSWcXNCMD9VYS6yDmj/xeIxjV0rjmsSfNSpXQZKANIlFSh
nu+HMULvxR51JYGFcHr7IQTg2YAVxVMXsTIXk89rWYJdJK3C2filzTdRhbZXE4zwu+ubx7/l/y2H
LQTVMXRE65wceYzpmi19FTpx7tnqi+PmaAFQDKK4jrpTf4zVY0+FVeOt1UEeNIY9o/C4udxCedHZ
Y1OvwvhZko5p2BUk/SqbQVGWnrYD7RppfkWgbWl2zeLOutcNgWDdnKF8rBugM8CYBJqD8SnxJa86
uP4kqwqn4y047wn7Rwsc8lKRgNFnHOvvyUvz7brULVUFfQYwdVAaQN8525YzZ6uhTjcpFq3DHJQJ
fX6bDDqa8Cq3SIDQcarj5e/Fhh+LZHBo6LxDT/+nh10xdcYoxVod2nP/VLVP4J49lflLiQYQS4Jf
6Pr76wvcMg02+KYw+HXk2dTLBSo1MGmdijahCtbGL5O6DId8so55u4iK1Xxa+t9rw2wywxzEvIDG
i4JjN1sraUJ2bvG+P8T7eA+yVl8JYpT6d+WhPtjH+KY/ZHvdjfYtPcXgtPfQHRUCAuj6uvlr9NPX
cGaktGsGvKS0CbXqtZJSN7Jf0uiURtauM6WgboxjWvZkbJ4EcrcMifG+/GcXWDR7plGdbq/RYkDu
PM+Bjg6PwnYlh0QA+KdEyVy7kTwnfonzQHkYF9esQILau4PInDasCQgaaJ7/CJ4+ASGPZhqVSCU3
YeZMXmqdUkCzKfNANCN2dRHSzQcC21mcxjYbF9wHxx4Itz81hoEQvdeB59WENwCwIc1zH46eQdqg
2mNwm7z9QA8coV7s0+Dff2fu++iu7uIpfkRi13BlT3Fnf/FUgvY4Qb1k60ZkMzSIH9kcAZD1Lo8k
W8Zi6WbshT6sxEFlgazJ62rMd521HuQURaL1JNnDYcoWfzHyfd9Ygg6qjdPQUMVAKoxFdWhL4b5A
RzoFpM9diNQRM/WYtMuBKrdp+TebitlJwM7hX2zGCvSJijzRqbxOxdiFk/2ll2ZPy0+d3Lvlemzn
fU8FweqGskMa5gVwTwF95yPFeabsqTWpNaLSLuyA2LJbPbD7FqI6wWdLhg6j2IUGNHSFoZbL+Wij
q2jWFTUNMaWu5qOX7W3gweSDl6sWSRpvrOsvkSKwY3YiFxrNhLJHIRviYVQMlyeWSFnpGP1EQxms
qf46qmUoLbTyrbHNTmWhVm6nanj1aN1tB7JQwXv0k74gp8omsYH2hlQj6B4vpQPDzlwrzM6HS16k
4WQpaKnUiwhzlFZ7jKfYJNkyFIKwjXkmbsnIWCD5jeYpNvHFrpLzw5xrjEfhpR1Wquw2kfI6d6MI
EfDTfcuyIgzVCAoDJeXv20jvhhksGzSk1C8NX86I5QRRoOdv8d+EcsGPX4pie3y2HC2z7dWuTRpC
VR4TrSHmcmeMD1Kj3ynlw3Wvv3FeF8vizqsCDvcAKlkagronrh/Vl/hXNDLA3etitkyBDWigss56
9wHtc7mmcZAX5GoV6EX6rR1MV6dfrGaX32DmK78p+nU/1+8CkewnP2nFmUjuPovVUdIKg2lFPT+A
OxpYEb2bzIZnLr1rx4OboHl/iOZ7eY6Jabmr/l5kItq2zf09+whONceuby3QOeIjLK/qgmxfnNBN
KAm8NPuVT0tleBV4Kzp4QXFLHTtAZy9gOQo7upC8WF2QI6yZiEji83XEFPNMDLeYJevLEvTzUMxu
p1btjlEhOBqq68l94p2UwWOd+SspRJM2n5w1J5fzo5VaTJITQS5V36m9+uusg/SIFG0v8F7/ZYXI
iYNbxkJSgVuhs6IcWqK/J8xsPfaTWk8IXhCJ66zVo5KCx6vIylelXn5WPXqetMqp3YWWX7WhMgV3
/9aaFdSD8PDH7aTxY8cZcq4Y8sCaM7U+Golv26PvTIB2EsjZ8p1IFyGjDbQthF3c3g5Ok5hdZdPQ
yOpuN1TqN2vSRU1FW87zXAjn0dKiUlJtMbCYNns3J7f6WesZ6GJSV05qz6yH1L1u/Ju7h7o5Sms6
wz3mIvqhy7QEHT3QVPkuW14dDFtapturj9fFfH7yQjNV9JWj24xFSTx9pm1gBix1piSsRo9aO6U3
3TQ9jvJAlkfA5S9ov7tTAWV+XezWdrImV8w/Adgdk62XzjQG/2xptDO0VN5TlCYr1/oBrCu5IlMl
6mLc0o9zWZx+TKCVy5ICspSqdifMtQlnjkUSOOUAN5y6zAskOApqwSlmyYa/l4f/uFDRq4FOQrAz
oxrPZbJsBHtq3q1JmBCMdwgiyS3fe/7jnKrl45LaoCNKQrlp3dl8M4zaLTtBZnfz/jyXwt2f6KWi
pTmyJQB4/1vij/ufdpD7JtlfVy3RaribRFZbQ5IlHAaNn/QBORO5AX+gqDK4feR/DoRT4DxCX+yi
L0m4AukgGe4L/X88cU5rI92s7LTCdkVq7Jb0vgMC5fWNEi2B01qt7UFuvGAJKIyQxUGaJxFMcG35
MFYNwRWAOx1h9aWVAzWTZqqNo2gUy23UxS9TG6jeb42IgWPTnbDsGXiawWXNd4+MxtjpqOzBxG39
YKTJs6PddtoD7ia87pXTmImqcJvXLCZ2/5LIvugswl1VvTFqwDOE9E5CVgXjufVjfrN4hkUU1ywx
SSu4DzbV+kwgt5eTvFipiZRVqFhPcVb4TXuaTJEQvvPvw88ghwAQFBUAGnh/XS4LOPtd23RyEqr3
AJ1TbuSc6E+xb+4GP7sp3ox7PcjJ9DX9bh0xpHto0kBE//YxfsBHgngGoVCMuXzWpHb5CV0jFbMK
/pQwB73d/foTrcPNjRMd1/reyAEerD13yGLdSj/RDkIszbtuFFvR7rl0bgM6mqP5Q7PgC7vv2mi7
CZAR5eZkT+/F8k8uJqTN8dZko0LoNrlcqUMrCoRinZm46ZAqmwoPOC6mYEVbZo7oCzlWGdPsn2hV
AbuFCKDWktDUk73jpMdlEWVWt+yc9XezA0OigIc2LvtuYOAicO2yTHTQAryYy/M8C9KpTMN5xWDA
6KyiBNRKfnR2Ap692scRpNjeWqLLCAN4+uD2BsknnazAltZoLrC6zVvrXCinjZkGM9fRIh8Wyxvq
NlMkk3ZnfDOVdzNeAnOgh2h8vq6CW+sEjA5mjwCwhKw8dx33EWCAotRJQkRdEpK5sb+G9l1TBP9o
cWASQnoagR/LU18qIJBw7arqaBpa84yn0A4od9aSAEETI5H0ns4aSYGVNonyo3zz+IeXwQAgJqCR
I0Wmh7t5qq4Dh3API9Nw66ABLyNDAQojNDAiQ9rEX5ZvknLbRM1Rje4X3VV/FIexCdr31PyKVirB
NfjRzczrlflRvwKKCxhnuK+RbCfvwECVhIs/P6KJ/d7+sQbDQ3yP7qIDqmh7bIyXheN9m7jxDxQo
rh+3ys7zmnzuKklsa3XAowiHV5HoZHjGz/lu9hIy3fclSd6U3Xrj+JKPpvox+hK7y015yPfm0/Wv
2FS6s03grhe167pEbqDn6vTUmOiO0GzSrm5b7FUroKgh5HEm2PitSxu3NeaKgVAA/B9O++o4zRI1
BU1pvmoYhnEHaziNmNCkThDfiSjotvz6uTAunHKSyaFxBmHLMdmnjwMGFQKRG9x8SwHKEfPLQLBg
kCGX9pQowyBVQ56Go4a++MJ0DbP/HaO/atG1Y501dyws1ZzsFEevSSfqfdo2KxQQQduFKjT+dSm+
quM26toMa3ThH7P7KvXKx/RlBffUbrpr4yC5xcT4a/UovUqvkxAwiL1BPukxpvAwK2mhTMufp6UO
yhobyJmCVvUA3MzoOctI8xLdRRi8ffl1XV83AzCUDj/g2TGwzNf2aVeD3Tnu0rDt57083U8n+2cy
ELWyiTQ99a1reE+DILmyaSRQVAz3om75iXnEQtq5Lp0xDYfv1n54ytzqNgeU242ICWLTMs7kcK89
8IOU9YiOkNAwnp0V1TobsHShrn+XDmM7C/zP5hXH3uD/WRV335gqlBbEqmnYe7+RlvoaeUO4fkHB
UphCZRb9SUMwJmmhZoFiN19NKNbeiTIJ+1cVuTvToNGJgQGwfWL75mF8nrVdnpHqubNOKsqkkSgB
vhWmMH7s/4jnzLOU1gk95lhoMP/QdpjH/nFdJ7fV48/vc448A00SqGnw++pJX4gD0BqnPFnWV7x4
atMgjUDcfzm4P/I4n53O9qRkaIsIy057BwfqrqyLQ2/fRZXpRsYhmr/EGkCLRI8twSnyJb1RmWXV
LCBWC7LwKCKc2r4O/5wST91YlRga7Brs4hgsfvS9D4DNoxy6Z+nF8exdfKQ5QUvW8jN6td50hcin
JcgNov5NiOZ/xyhnn8FZhTqOwPXr8BlxlhBZehvH27YR5US2YnPMRgLxCQNHLEK/9NhSSuEymemt
Xnx8tfaLa9z03xI3umnvk8fGT3fXNXTTsZzJ4xyLrFfAdEuWNMyqXaEz9FjUZB+06WQst5UqjC83
b4QzcdweGlILxDEb4rxVJelIint9t9ZeE1qZa9R3rXCKRNtyMGcC2f8/e5XXAyCU9Rj7ObmFv9wj
kDh24a/VjcnsdwcRAuCmvZ9J494GlQbuSlX+kFaHqqu7Mxl/G+7v62e26bXOpHBhkjZY8WJjlD0s
9vYderNvRCPsH4W/T275TAIXG2FAuiypBgnD9/kGsfhpvin82k/RfJQF/W7w5t3ykJXk+ro+mtqv
ieXc8VqUeBZTaIe+U0Y3e9NJ6XUeWtXQl5AdHb+rSfN1AQ/SN2kn77VX6ja7ag/6YB/o7R4lkbsE
/T/Iup0bJOfC16kxy9zGkUZ6ATmGBbiVYhA1CmyZPWIWdEV8xEl8gRuQM+h8olIaJujCpFGNDIPA
0Dc3F11VGKoCLQ+yKNxCkOJBfSJx8LQLRgnxn36cjs1u/AVC7nB+jG/K0EEmB7yD+y6sd/3v6qXb
FV81v/eHw+DVX+Kf9U6Y2mH2zp/4+UdxF5YWqUmcz/go6bYNVL/2OrcniU+/G27t6sF1/eKHSD88
+Jk0fnhjUZMaAKARu0h0N3ETdLX9LEnhliTfLUTyrov7gKi7sjh+hmNVUb40Cyxu8Etv2s8vv5SA
QqHp7fRdu5X9/sf6rfWLo7FT9tFtjWsrPSHcwSztPt71TzaZ99KuQNuO4Lu2le0vTeALSUmeDFok
47s8+STdSgfd1Q5gLCrAigxEjq/JPjsuz9q+/I5H39G8QX+MdU99y63fQRLY4Rn6Nf6pufKdHKYk
+kIFisoj1H06Jc5ldwC2kqoMp4RxfPLcsD+W+7oii3p8F6KpChRQ4zy2DdrARk8hTD46JCHaLnhR
iE5S/7voLbgVJJ0rH+e1DSNGGwazv1x/H/I7rf5diFKVm377XAbntwdJTjGfxBQcXpPeSmQkKaHB
EsTe7AKAhKS759/XtWnzjXkuk3PaldZKhtNBZmwvQT3UbgL2tCrKd3287OtoPUpDt0+mHlD4w63t
0C/jFAV1PnvSuuw0pfFjxX5ah1tJVM0Q7gbn8eZlSJ1uwZc5jxka4BZf2w8+cF1J5Uru6INP5KU8
iigbN2Pw8/3gXNowTQ2dVpwzQLMe1j1aMu51rwgarxfEilvBxpkgvpoOJLPIlAcsb/KB33GjE2eX
+hOh99cPeFNvMfWBejoQaUFqcBlBdVknL1IRZ2GWtF6r7AqrclMRCdfH7fPJV/6R8rGrZ3GaPkad
UUkYkVbaQ5L+Vma6t+y9g1fTvIx3c1ITajquOtZuWg7uqE17qrhFtLg9Wtzytfg6AbSxHPqdFlXB
Wvco8un7rJH8OG393tJuHbk9RU3+6IBKZuwa//omMcPiPh+ddwzVBGDqgDLjwvZamdDVW/Q01OvV
rfuW6Bp11fipnASnsaVeNlr8kE4C0OHnEkHRz/o8ZxZa4fpmX9n5bdcGSeY78k7NngbN68YY/Pai
/MOGEiB0ADgl0BcdNNzzSrDkLV54XRLGaH5rRxpoJqLnahU0bgjE8PmqJdazbgAAaZj3Rzqm3qJQ
t5dzwcW8JQUtjAzmAPNraJm81Ggc5KCkOhJvHfTHH+R3Yal2Qx3QIflHAvuCM21uJKfq9Q6F1Hwt
b6bKOBb2HLTt8rwOohle5sQ4zQMNswLcJZQ60Z3IufyoXZt1UVEVVnMAjGCgZVFAXjav3pD6s9nl
u5GK5vOYR/8sEuiADIfwMwxyMo0AcHawf2BkLtWZgILHTwcTqIflHv0OgmzU5mmBZ/o/0rgXqmJ1
s6VU6EXQJ683v2fRj0gUEYkWxL1K0ctpd4OkJmFvrfMOABIOADMdMJMW8/tgUIukui5K8m/KBOUU
m3UA0w8PFq9QzHNLOUp9Su/K9BQM1q5ZA4w9XXdMG5cE6mJ/xHCa2NV6rcYVaqdNqz6A6CpQ4siV
emk/r4rfAEmd9fZIsywQu2kAOhIYGMQGJS/fnZKrRRsZnYFmiHT6ORvrzlGpN2V55WYYY7m+xE0L
QIYb3UrwvhgruzQ2s+rUqemxxEQ5NK6GblnNrVfSBFG9+98kcaoo6eaidSXqMhihUuKnNiaqFqb+
0t+I+O03teNsTZxGYiyhr8BG+CEpA9NmcrRLN8qepuif+MIzQVywLaPnSrczJiiVd2l17NfMF2L+
baXmbSCz/3VEnMedmtGRshVHBIjrXaIaQfWdjjsTCKnaW17sSgvlNJOSGNOrXSs4NPbbn7wVA3nG
xB+QnvlHHyaJJdNoUITQ1vc1vp9FMyai3+eUwtKiDngA+P04+W3Ib8K7ZOv3AeUiozgK8g/VZKpy
dpeMdmc5S1/gtqqb7wXV1uOsOqPAhrbs9VwIFyr3RpFXRp1+2BD6vTJMAKX6nT38vm5AW74cI4Gs
uRAJiE/lMH3pp8QEk1rYOqcse29VSeB3tuwGCUTACaBeDrZCbh2LYXdlPmCzkLsy22Ung1QH3oEo
xVFKhQ+MzaM5k8ZFRTSzhgikG0mYUgCYEyWqem+hMcZocpCMZYM6+oWc9V+rtLtfrXZk40bTl2Eo
DW9Sis6byunJztZccJiCzzI4h2ivbWXRifU+JbHkTjogMLNWFnFlbJ4lElYg90FDF5JKl3rZds3S
j2aDhk1tduEKxYe5dXdhPO8vCZxljUM59/0ACehZfqzyLJDmCFBjEzGHw6jrpFb1Y58I3MWGBmF6
CmCoePEA041P2ig9VVhrAG4uU3L7MbvpuvoOI+iu0rNZIRrv/7ZJXMjjPL1lF3PTNJAHPSIUIx5W
fFqaf3AfX0jh3DylOR4oCqTUzkmfT/nwO09Ogyl4kW6oBOBBUTV0MH0GbinO+nRH1zK5QUxT2tE+
N9IDBsjsv6/cgAPFJD7AMzVMrV8qxfW930oIXvwYt/kDGt/MTMe91KVDGpRxcugkGt91feUvaaKQ
BHBsQWVVv7Mxy8LUbNB3psXfllZbD908iEa1PxpLuLsK3wP0NYZfhmfk5eL+ZcZGohc5buPYyW9K
sznK8fc6i76BdBID8iYxayTgNYxuriQFwisyLkB8DapM3VlZdpPr06ucmj+ub9KmQaAjTMULA6Nl
H/mfs/tHi52+yDXsEeAektU3bhqgRYOMUpSKE8nhnGkaNXUvLwiuaF0dx1zdy+sIoAcDvBPKTZtW
AjvfuPEQDPy1LP7FLudmYUwg/cPsL0Gb3Rh5wCVqOsHjRSSFO9DOsupioTjQgsjR3UtmPUeawIFs
i9ANzKbBE+MReOmHldToo7nFvqkpUrPzcQJC1Ys23l/XApEUdnpnWtBQi2ZjDingop5BSRMCFl/o
pTYuLpwJ3pSYm8TQDw+W0HS6ng4rus8a2x5IOhuWu2SzqL2LeaFPRnYmhfNS6JOxS12VWBBytOzJ
1TttF613jHsM0G1unxyvb922Yv9ZFafYGrCLkQ9IUJQ3+pvUrJ+y/K3O72SzQxd3K1C4q4tTMfxy
eU6gOdWRi0VXU6qpRLEygB3lRH4ZqttMZVhwArXY9PhAlkXlysHMKe8ckCyykBrC2kAcg3uye53S
p+u7pzMT+XRcmLFDBGxikptHnRl1e67aBity+jjx08JqvBio3e7SZBJZxjL9OpSyQfQhy/0mbbIg
tpuXWesm4kiJTpS6i1xELyCY7Zvfy4wmq5hSzV2TsXBhO467ztN3I+8GkDuUz5SC38Yq0ugGza02
6agWxxjvjNC9AZrcZwc0Oe6oxPR2BaKeV1WYOq2b3CZlA5RJJEUqV5/NOVQoICN0ubR8JZ4kUuqt
CagGTQuub8729v/ZG06Vqd0AJyyN07Cmk1fT0ZNigfJu2j0Gx9DchEk88FFe6hO8jj0gLYtstnGv
xKG2gDd3JIYo6tpKa+J++SOHrfTMv5hDbqWVDDnmsXD8PCKS4UY6YuVj8lM6aJVg4zY9zZk4tuwz
cdWaohJhQanoHRkEcHeiLeNcJcjcejVS8NsVOkb12/a4vl4/dZEA7tTNsW/NasFexWnkt9pTO1lu
rN7N6fP/JodzXGWuaTX4VlD6zo99u7PREdydZFVg4ILVOJzHGirwZhYatit6Gr7Yd8lXEe/5pkv8
c9ZcxPgvSxqrHMyMrAyrJKSTMSe7pz+mHuzagg3b9PRnkrhwEr0LmroWkKTkAcZIB9vHuwjjlrJo
mnrb7v+yFocL59VYW1A6hyALdVlAKI30BOMh149/czUoZQCFSgFMAh+MAnltwOmz428fHDRYSeYA
q7SJ9W6KICs218Oe6/gLeQ4+humkuKzKuUTjh7xD+Eu0Gbh5oj6yzfVYAOZjOX8A13KuLAeagZQY
TRrak6dh8K/sLFJYlBGONqbgXtzUOSQ/kbUGihdeK5f+xWmiqKgqJIW6wk8Tfx4DdOBVBQZr/VrU
47Tpy85kMQM782VIx0+pNECW3RJ0plHBDSD6ec6dqetYRPqEFuZhQFaoy3TLG2IRpvCmApytgXNp
UqMVrSVjDeX8pTfejeoIME9BaLR5/gAc0dlkK/AFufOPUWLAqxWJIWTc6YqRw1whbQ6ONzkE0dB1
29m8zwBvCS1DYzDo7LhDietBGkBtj85PFEv8ZVy/WFMj7+KuVLx4GRIXw2kn3V50bxnmmsy2Uguc
0daWspItBobR7oMk/KVapCCdxyOzwpauv9L46/wPZkTBOPLn97nbwbRpXWYt2q0bAB+XDDOu/NFo
T4J93FoFRs/YWCVI+mBKl6sAgnGJnCcqgvV0k8tN4yJbHfb93TzkpFAbUoLHzarQwYIDzYr7dLCD
yejJbNxZoKe8/jGb34JGetCcM3xPHvpyqFIzmim+RQEfm4ecUONWeX47dqKn8KYgBrKCln1DQ9r3
ctFd5USqnS+Y91nV9zUqHV9LpMFLYHf+9SWxQ+KDa2D/AdDf0UBSwdd1k6qfaW0NGDirsqexBsj1
clvKB7qqbte9VBhlXAuBGW65RuygghwRuBcxDHq5OGMesrntZrwkszgo9uB7JDR1l1h1oyUmkQj+
gBnapxWeiePUlBY9KGgVBfm1xDooTvEVpAloMlAa0srJ4R/s5h9ZfEfGqFZABBixNLt6xrg+oVNL
Smcl84Om3mt09WTR/MHWgAnAR/A4YgDmDgL0y90s+yZJ1wTjmeUcGEp2UwEtKX+wgX9sOwXJU4/e
mMltk0wCW9i6FYAWaXzw1zOUAE4uGHtAD4fEBm2S+Dfy8b0rTZXyD3zYuRT2Njy72uTUWXG7YXXG
mO5rDU+cNFhB7n792LZU5FwKF7YVubPIQw4plrq8qR1BEHcELJmb6KI2ly3DZtDeJh4BABXhExwd
lIPqMp7LEdIF+64ofmBQWXYTOv+DGgDwrfBsw3wnAhuez2Fu7GKM2BvBXO3eL1bQ+uRdI4Lz3NSC
P1J4QmR1iS1J05GwkbR3HW9ywMII9GwzJYrOEwCXoN/FBq7PpQr0JYYftR6VKaPxHXT790H1JEtf
mphU2o3Tv4PvefmFaXhjeUnj0s1Xt6gOqoi5aCt2YKjfmDXFyCy6dC+/QlulobeaGkPA2SGZ4oBW
hyb5MppLoFHReO6WOmLs8IM/FP0p/NFJVtv2dYuOjjEqdmPnvhY5CFVHEQ/ilh8+E8OfHVXsorZk
1lfxNGTEnIj9S36N0ttMNOSzdcecC+KMeB41AxzOuM2y3+0rRGUzeVgl34w80XjBlnmhzAyvBJow
dklfnpKddCwUgq+/bR8BICeY9drUgbNf527lFj0GeWTg1wtGBi2HlvECFh9iGa9ttL/ukbYWAoRc
A/lpBKt4fl0upJAKoKyxCe1ybh/MxgB9Y783pPd/IAWVBsasZoBkmzuYheJXewAAhUWfAjqV6NOj
tYhIGjZrLKj5ottKVhlPA3dDgQhF7uYczTVz6zcoWmjN4BnO18y03aJ0SL7snWJn0h1QTkipHSXZ
Cq4vc8uegG1s4g+IFEG7drmZmdym6rhgM602HTAk7gQ1erO8rChbEksx/dvpH6RdMY3+McOPqTZu
V9cB1B+1g6dMPzfu2APosZn2LHFi1IJw4/PCIAkXF1QenAcAILtc2Do4VtyAJiXEAzABwgxgZuSk
9WcMBEb67vomftbIS1mcRq6dMnR1ClnFswmOQRyjKpCwvRqE12z8HBipnPEWtlSXnYHnWTah2zNV
tHRfVkVHRjNxiG1l9v8ojzPnVYNRdOOAvhAJEy7Ob638DQsTIp5sbxyS4wCjwnOQh/Lu2yauRn3B
61yqv6N39a7s8i9SnIvwkzZ6bFTgY6C/BcOggA3/uEjPYqWotAu7jLEeJS+JGlPXKmQC0j+viVOE
8T0xnXSfdxgt6b4P9aGvLf+6imwd4PkHcIYuFYDtX1c8CFPnSTFOmXTS/EnUqrcR8GKZeBWh/ouZ
YnDbXiq9XHa61OFRHeaJ37c1QQmUTqkXNwU8C0aAQI46GiXRG9/4+8WOC9F8zFvFmh11bJasxCxe
vkPzhiJKtmxgnaCsDarrD9BeCyCel8sDVUch13OPTRwkH0x69muNOXhUOgAM4tHl57x4jTG6wO3W
cKJDBrCx6JgW6rfrZ7nR1X/5HZx1mHk9NW2H78ie3zvXPLaeEf6IXmlQPzvHJpCO5l3xaH2NPYFc
5h0vn2uXcrn3ftMsymKUUKL4OS79UndZn0dN5EOtHuXex8xZKcpzbuRqIBP5IIBeMFBYnkJVdopq
ikpYTlz2mMLX3W4m6LH2WS+cGR2HsSHaEFIRFv3GfMKlXM5/m20/roWCPa6IVJHb0dxRT79rntCN
iWivf2hsAjY9mpHp2/JDsM9Mjz7tM9ArGeo/EFr4uZc6yQDDIcHb6hIo/dqfzkB9Sued6szBQKtT
2pd3eRKoyoiF529GCQqa659gbX2Biage0Ajo7eWhRtp6jBoQcSN/tExf5BbjX073AzHWtwZ8H92o
v14Xt+k4GD002hBljNbyBEHDWjTgcl8BDyBXHjrdj4k0xWSp7QfjyU7dTv7WzmCLbCySyYLd3vKM
0C2T4SDgHuDRcFqrQVF7UFHCvIUul7da6eeCMcXN3TwTwemShTgmiiwF3p+C0yAjZQv8KZNIyeA2
ombBz68+6O2ZLC4WKMxVixdLR3J7sH/2jk4SRXq4flrMi39STwdEdug4wXnxufqlbEcku6AcK6JC
rZd8FJ+qEbhqynsinWwJBMeim2XrotZwQqZlAJQONoFPOrs/NXNdQNVmIpoyYP7mGzCeFHUQ+LfN
YzoTwv7/mZC0rWog61t4MBdO5aeOGfujI5O1y1JSWz0lbVNQgcxN7cOkCHwckJJQYbmU2aY27o/C
SMNZfS5lSuzs2ZrfKjQhXj+zrbUBoBlPLFBDMzSHSzkJgONACwgDm7ESD12aY7hEBtio1zFx1Sn7
BbQHRSBz03ezwjRw0Fjs8SkGjui4FA7u5Mm8ab7Ny51JMZCQxK5WOu6cH+3mvrAEtra1oWBSBqq8
CjWBdl4uNCvTcdRsmDMFHJPkRilS0NKdXonIRzc39EwOpyxrZs5GbkLOOLc/5Oqxy+jO+QbwymCR
IkfgjnV8NG9xANlFtyVLByMAuVxUs9ZVJvVJFlrfFMAriHDDmZJd+3lOObRaVedyKrKwWd+mOCI1
EPBr6XGQjmpP3WV+v66LW8Z8vhruiEDXKKH5tcQ42WSQarq3AdUmBPncclLnQrjz6ZyeNnnLGgNH
BzhVd9GUe8p8b8yeY/tZjJavRlCL21b3s1PibLmU+nluS4iMq13Z7tP4GaC6ZESOWWq/9d1OMV7S
Vb+/vpmb+n4mlAu5a0BbzgU4xZD4AB6X8oCJHKIotytyOdcFbUZESNyAHxxUi3iqc1nloVMzcEtV
GWDjdq0J3LE+J/HkgHxkoLeLlOwSw/Rn8Li22WGUo0ApVr96NAAVtsrVjRyJCFW31AiQkDYepRiw
Qi330ihmJe/Bwtdm4SKfLP0JT0Th+MDW5n6kFFFKA7Myv2RdcnRQPRtZiJwEUcbfDOk67kyiKqLd
3VJXlNKQAAObDaieOAuX1dKRmtXMwgoQjvQQj8pNX8Y3OZv7Lo/amn0d27frB7rlVBgOM/tLBsw2
94oYLW2RO00H8a02kxRvUmED2sa0OIO/ZaECmtDgjjnH0rZONCUNioJ2fItpezeVTmxKdPKm4m29
UWpMV2koTeBFKvvdFAymwCQ3l4i44YMdgA39XapIQ6W5LtijMBvsMqC19FQ6YFG8vo9beojH7l9C
OAvUabLEwMfDqzAq/4+0L9uNW2e6fSIBmqjhVlKrB7en2I6T3AhOtqOJmmc9/b9o4EvUDNE8yQE2
9k0AV1MsFotVq9YKjTb3Wnv25fyvEjMf0WeTncQd1NYcAw8h2unHeH5EbfIg90OhFYAsGSE5Jlr4
3K6uXchyAvFzzlYMapQaALhNqb0p7iCjdxJdOiglYVgWJMls0O5yb2p3QOPTQeZTK9SfqLtPXPTa
TdAOe4hC+6GLVQgEyJRIhScaTOug8YQ7EpWzGqcELSqVpQftcVHsmwbDHwO2q/mn5THxBtBRQl7w
oyK02S4D29WWbHkA3R8ywz6AQ4tkeNykRlhUC/QIZOmWcOs2FrnzrGJsNqkIcuQmX45Gsx8WSLYQ
SXol3DUbDwwMm0N0gx/YIm1jRP0I/8itL5id6UISHbXpc1Pj8mkfrh8s4ellnSUDFWoHYfHSQ/qE
tgXaPijp2FP/EBe6cl8VzbC7bkW4IgfQeTw74Yx8SZhYlQ2UFnKrAVVG1v9YJu9u6MChc92OcHs2
dvTL1aidnaeLgyF6ffdV9SQxSOjWGCJhNKS4pngY3UjioWoSB3VtHVOW+ur3swmZrIeqkKQbhuii
AtevAZQAG/+xeC/DqV11PFrOTjc5X3slJ8ESza4P7ExyitiwarbGKBvE6zlrMt0HsUbimeZg3dSj
skPt3QpUWpiHZtZeEkWDCFKp07B2M3rUFgOz8lG9Bl2bda9pP5MQPBWq56SokFYr/TQW7eTZORQX
zUSv78cMvyOeBw2CJXV6mOmU+pUFyJ1aWcsO6J98P1ZFchPjL3tGBnAUFI8syadnEYNPnpl2FJ7d
oMhDXnS5ryB5bpyKrPl5VvKnpTefUMqwHmlu0KCp4+RrorREYlJ4rwLhDJgGHleQLuKunDa2ais1
ZuQli9cGGkhRfPdVe7Zf83f1R/GfZgdZ6wNBd92DxSv9ZZVvSqaFlqtGBqt1ULndaba/xu27YsTH
ibxctyQ6+SB5dzFSiSYKCBUuv2lOMO/dVfimZgPAYavmz23UyD4iy1f/2DhEMkYFAGIIPn9EjavV
BmXJMRClQ2byNXfbBxXwJHfeN+6hKCdPpY03pM/X1yboueFe29jlNi/FX1VGSFWfk0qpvUnNX1Yt
be5rEqk3xRyXj3EZZxh7mZZgcohyjHTtSxlrRjAvRX0EZECmdiJ8uGx+Ec9r5wAF1ygYD4OGklef
7e+xFuo/xjfVG6rA6SReJApV6L9BdxM9YLzRueUrXaf1QwJjcYaRvfZICwz/FrsB3/r6hxYbAuIH
RQC0IvieVZqYS+4i6p4htaOi+6D1vWe/Je/XrQgPBTCLoPuA/BXkIC9dtVs6sH+2iEO29x2Ecv6J
7q8bEB/2jQXu4liGdhhLALPQ3TOgQfPYH8BicjB2/yXeEiiBA/6g/0+LXIynxM6zcRpBomz/aHco
8lFz+KqU/UFLDoBOo3S5OLcEeqwG9AFsCMOWMuUf0aXMkKD/+6pcUKXxQJaZfVWQVwSgUz3m+/Q5
kXnIR1n5jxCwMcPu7E2StihNEUG7HbEbUdQjUF6E9tU+9eJvKPF7YXfGwFYavKIOuEMbIGiO8f24
e3lfdzKon2i9KLqhIY2EBmMb3HpHY0SU0iPcqs3qZ2DNacEmXjefF3NXdBZeZjLtW1E2ghQYRTIw
wePVyeVWKBOmplZkFGPIUMRw1fQ/DFjeFbmsTCa0Q5AnANuN8Xj+dlxawAgAMIGd7nGuT6ZzBL3q
dXcVmGC0wvhqEIJGYYLbRLtbKW2qCfqYO/JKbxIZ467ghGvI4AkUbTEUj9vo0knQ8hrqtJopq3uY
QA0cmhEakb4eSeKVcB0bO9yWdOZol5Y70nNR/wTGGnQIUjS6ICQCToIJfCwEk8C8YG6c5rmjWAs9
19QOl/GWja126rsUYS1ciuUycDO63RY/5J7ErqLSwaLnSduT7nbKdgDi/MOub0xwcTd2qDO3GUwA
udKVJ5gAB/51E6KuPcN4ARajM/oofsgCNd5eoQMwONGe3ERhFuK69np/Ofz3Iqv/iLKCC1tclEcZ
fTSSDray7MWeTsYEVnCARF2j8tQkKK0A1NVttZvoJ4P+kJUwDKFjbFbKRfw0HkqlYStVEs/94VBv
uYnvxrP6soYo0fr05rt26IP5pt+l4RAMT5lPD01QvQx7aB7fLKF5aHdoJKSMuPUJTHPSSC1I1i4+
DxcgS6utjYJ9ns9aoO5mbz3qsGb7ltf6UfBaPaigefnsesnuug8IPXnzYdi/b24IiO6sWY387Eyn
aN+S3aTqe2cNrxsRRpiNEe7kzwP0q60aRkj9jPS6UD6p86vmL67EoT/QVNx9d/EV2Q/ZrGZOncok
bDVaMHjN3XDSQudo+QbeD5Wf+NlRO+R3dbgG9o0VNL529607tccEjHx7IwB1eqAGZggKN394gvaX
HtJHDdq0yWHxLHx5w8uDNJRzYrK95X81azWy0jPuR76KWLvR0ugMyAod8fawrMH1ry9qPgPKh0sX
ZUYCCmDu6CWROthUgZhCjYF+w1uLMMoxedx/7ugubryaerZV3Be25N4SnbmtWe7M6ZbSUZJiWXZm
h/2MYZd81s+aNbxZYyJTLBUkGFgj1LRZ9Z4xql/uvAU3jg2CNea6dcy6PapsWhmH9OCSsLMlKavI
n/E2RVEPGQbEIrjYbKZRRGo2l9q1rZ+p5Q1q27uuekzVGTzWf1+RYvMKv4xxu1dQKDdEI2DbRrLc
Ebu7jYevlj0Gadt4qpaHkykTExNunAvdKkzdwiMdLiY4MWp+dYmhq6wDtG+pG5AuW5hXKltT8zLM
hhyuO6jYHgqyBGIVOh4Zl3vnZqAic0eMK8Xa8dsxy5CvzbXsNcy8jT9kKGGgmYI+LQpJXAxS0znW
OzaRVGuf1boOR5Rt9PRJb74k5nEajrGeeBSjv3b+3piHon29vkZRnN2a59a4lOmy0qiGhkJkAbZb
oXoVrU9x0366boe9Lv9cJjrgrOyMag936GpwH8VA1mL0y/hqquTGyPpDWzzpzlujPdCs2I29jGZC
vLTfJrmjFwMtDAAIUFOYl+gCUKy9mz0wfoXVSNYmOnbot/xaG+eXsVEoq1ZgC5es3feWG9TL+Ng7
deIbVuMp0Bi4/i1FcXlrj3OZNVUiDIUxvwSTUWp+Gpz/rhuQfTnOKdRpcLWIGaifyZD4dfVkEkkQ
lvkDi5ubG7HJMKIxNvC7coA8GQUd7IBbTn0A8Z6RU+gq/TSA8bq+LOE+aRgxwVFWoRbK7dOC6qai
GwAh1w8zspjYz6dDbnh9/XbdjvDzoUCIcjBeRn+wGEaNmkcrg7Blnf19icbcj7Todp5llJ1CPzDw
nmAkbmwm+fIbkoYSp+wZXG1+sYaDQp7+YR2gl1BNB5oLKNZd/v00GSqUxIA3mkA1VRAgV4ArVUcZ
7YCowY3JqN92mK9sfCFSl1yxJvQ2FA2morDIwTSJ4f2fKMPtJ1sHbKYxfdo6XzFd1Xtl90ByoLr1
+VxgM2NMx15ftyju6wjGqCrrDHXNrdtQ5mbJJ9YhQ62QHFHOX3PPkQkBia0g+4SAGWj4eB0gBZrC
ClmxaiCDu/p7jyehOT2YuST3FDojqOX+Z4YLFkVsTT1oldA4AmMiBI7zGfNAVIZblFnhIoY9m0uZ
VFiMAZnUIFWsxyGF0LiUK08YNqDtCo8E2S/6RpeugnMQrSsiA6RxIvcmW1zHNwoofTd5gRbEMLX7
1u2cY6U3gaK1slUKDxzOswNcLETZ+PwqX4o8ihsA1caz+92QhSfmVvwViTwAvV9MqBmAOV+uLUuA
8zAKQMUoXXat3R9T0vtTN4ZF/ax3++rviclYH/G3Pe5KdmdwwtgK7NkGCBkUyDShmWjVr9cPkyjo
bq2wb7o53FXdaSUUTnHxWzN2yL1dO/fe6vvT6NaHLP/71iXgkRhnhzY6m8PkQiKmhtwlw3/n1lxV
cAvEs2/MmvTlInoVo4TH2BqRZqNbfrmoGiwGPVURGRtShaZ6UKqg1f3WmfarVQYLpQFGzwNQHIXX
P6YoZmztcoe5hiKGAkwmBhiLO3fc90UXuiDiQ+fuuh2Ro2/tcMeM0FzTq4ZFfrRln6bD9b8uChbb
v87FV8Wdyn5kX0/vqJcpb2qs7pxck9z2Qiu45V02NoM5ee44TTXJmpkoOKxuvZ8wwWoVphzuJnTv
jRX+ELlgQlZXEMET7bMFiZJeBzKdqrtqee+Ml+vfTWgLUuAIPSDrwKTspdcpGBkzFzTlzoBmEc8g
IG038lQN9DbO9khAweZf593+ulHRZwRxNQu4uKM1fr4jLiMNboY2vWa+o3/kU0j2/tMlZeKRxXRR
XZYIXK4swnKL2gEycTa1u5God3FP7ubF/XR9LaIPaJqYMAZzlg0MCrdZY1GMi5436BktIP98s81z
GQfgjwvyf3l7bC1xC5pG4GAUHfkD/O6YJB4UgK8vRbgtGPcBOA5E1vDvyy8WT8Y81D0MNGrBcODQ
PQ7cv+e5grbBxgh3hCyqqIM6AHlYd7so31XxyS736ygpJAiXgisVlCA6xvb5p6ExmoDZqRNrBu3U
5i4rSj/BbX79e4kiJ8GIA57YrCdJuJiTr1UEESAC0F2yA9enG/mu+Zjru+tWBCKpOopZv81wR1Rd
OrOzjRQ9kbaGgM64Tn67al+1pVI7b40w3qsUBQAKVpfs5mhw/KG3a78ygd1X++gEgFLtG/ZS7jNz
UjDKZblejApBMBormNfnEawpi7E+X//Vog3Y/Og/SGu1ukbRBd9mGs9aszfWnWZJ7mVRbgMqRsyZ
qEjeMN5y6a79mGXx2OJJFFs3w/ACOtR7vRs9d2T6FO+T0Uo2QrgkDcGEUfBBJZvb7kaNK1CFA4BY
uH0WjD1RbwxAhD23zYgkQIruSnCA/jLFLa1tzWzOwJR67nb27u/1ceBPGiPoBs+fihnQy++20mnQ
MPmOnFCNva6w/QRSGu4keSMID8fGCoubmxytNYAaoiasdHoZOHl9Igv13eFttYanf3A1uIGFzwWD
/NhFp2tavTBpyz59I/Yjem3SHphwMaAkQONIwxC39UfQGpqF9kgBSfayQPHahsir5T5K02e2r3y6
DjHQX3a4y8R0u1zRV+RixWDsSJ36ptL4jQKy9tnxkwUSstDpmBPJBxRhRlCTt4COBvMD7mTuZlnS
mHTLhORpIbWf0PsJ6jNx7c/jdLDKFDJpP/TY9iHdIHNFoZ/jXYLZOLxY7T8QqpWezcaERIBmmd9E
P12Mrf+Dc2wssEO9cUOM8Jpt0uFxN0cv4GyNNJDQDp+v2xAGInCpAXltY8KPB18nqWVNVoYnnFPu
VShIKp6h7dwuzBZ/lslIitINdMZ/2eK2qgOSY0kV2MprB9R3kzeb91G8t02M9REZ77pwewDHRyEV
9AiY5rv8eIkFJs54QQrlxKrqqUX5UFVUMsWviXwefxpvHoAdEfM4I/ZstVPfZsAQkUcXCCVoz0KF
IZydN0Xf9dVn8ykzfZW+Ru0uWzzSAf0H15yDGkTwuV6G1/dS9H1BOIXDoKNAZfAP5kHp12WmGJ8Z
VUzFFo/6WAWLi1JN8TgBGXndmOhGgcSQgRkmg+GXuaVXEdjRIf0N9z9WKoj43FswXkgOgPDz4mDb
oEmAoBD/el00t45mkFieh145ZRmGtwu6q1vVy0eMHzlIHIwCgEyizBLDIufBFIQONjF8R3R1Lp2n
t/Jea4AxPKtT+VRiz6Y5P17/fsLN2pjgwmU+QGBIiVCHUh0fMstPGIbPjBbaLoM/24Zks2TGuJNX
OCCsUQgqeAYN86k+g3HSaNMwNuczqHMlxkQhZfvxuLClDLPWZRFDnIMnjNA1sMCwS6diZ0d3HcVU
qy5NM4XOiA4fGlMfVIrMkTaRsqjcFjjcDi3rDnUOr1yKavA7pUAuqSa68lpaZZt51CnK0lMHDbNC
mdb1QbVU+nez6O3GS6HMVYMJIRl+gGSweyiWPM3ADrCkYb2CL6iK2uk9dtsCzf4uUp+T2U4jNlsf
PQxUcyIc7rFNb5WczpJUUbw2kAqBMASEcnzKg8mHPB9qFmMo6kOaF/eHSZNV8oRGTAiHAOeKGVCH
88YoXmN1QTnvrETQllwxRtt4qvl23eWFpwojmKxEj9fNB8Bwu0sKLfHiwFyaPkXpTWqvy66aiUzp
R5TvIN4zehUX+YjL+ULmrEPraHikYZRimIKo2K3k1GuS4ytcC+hibAiyorXhcicqmTswg9oIf2vq
uf7wfP1LCbfDVvGpHJBzuTxuCbzDedqBt/lM3Jc8u7OT1usTyc0vXMHGBhfAVVOpzDLFi7mbCqh+
V6XiNanTBddXIkKNosWEEg1A6Zj35UuDa69A3ZxN69VrCFjvF+d28Zj63HpoQUeTfyIHMHr66rCX
YbdFMY+JPRFcHCh/8oi/eVmSxaKYZKNpsey6eOh8apfrURnX6kaZ1LNOwJl4fbWifdvaZP++8XBt
UMus6wGpbsopXNX6tkDpumtnyUcVLw1kfuB91DUMlXFm0q5rpwmI4sQ0gsjJgiYzA10tH9xB9YpW
QmklxKVAaAKDZUguQMPAfs5mVaU6jWYdA4a7uhg+vEuMoDm15c5SToO1778c3H/wflSSDfgNwzK7
3Fe05zKOaY+iQVM9YLQZJVGyU7JKsleij4jZBYApMUKCfImzUqdGSYpRwV4R8DyB5KErwMN4M6rF
ua5kqtXsj/GPI4DNMX4FOg3WLLn8hNWa4im5AmweZWOAmkI/2d7w99zFcPeNES5rUSwrQrVFR7pU
zX42th64OVbo7kSRExjD49+7OghoWGuBsIPN+WC1YMAdgg8s2WzZ8PSctt44S+YmxZ/ttxHO87LK
zSfw40NWFEyu2Rrt05EERE0l50lmhquOuAategwegDN28OZkD1KiUpITySxwl9JYrEsXt6ykRDK/
HgmS126fyjgHTKGX/fpcfOFqickcGw0+l0M6fxw6r10lMAXhOhhXNY6nqiP6XPoxmSJSRTY7NBm4
fN3vWZaD1leW9wutWKD0ABkcA4dz+6GVTe8aCtZB1J9lexuDnwQPOEmOLzPCbUmdUuhyUQdj5Gym
mtwWy//D9L8oGXF+r4Qf3M7rlAn9sh3RTs0bjW40QPkk3iu0YRuQo8LYh4408XJPssjEtV0As18k
r8bwszT2U3JuTMnOy6xwEUxbnDRJpgRBWbstgzbTkE4/jKMkqoitgIcEc+4o8fFDkO2IF6yeYRwA
0ywHPTnlvRsadO9Wb9ejF9vcP+IxcAb/s8P5ceykkAipc3rGGAnUKX217vBEgVCSnXmp8Z2Cb1Wa
cMnWxuXY1YBOd58XqIV/A8RhuINkem7GEq8WYsXZkBE4Vljew3tDX0DKkOBbgNH7YWUDZYbuKd2R
9v4HF5jqdeZ7vT43oMJuDHN3/bOKzhToY3BvMwAH+sGXrmiuJV7pLqDDVc2UIJr21k4/XzchLPih
5gYgOuZLIQPAfsMmG7FyVevcDF2/2owgn6zSvZkud/bY7Qpg0pf7gcQeQJF4kJWSgyZ42AKUiwuW
sYaiyc3dRlOlGnSIEfzW6iu4uKbGI9C8UAEfCX5eX6TAVQBf0lArY4QS4MS8XOOaaMkyzw09ZxM5
oPRnDk1I80Mpq8iJ7WAlIGrCKAaPaG5Wpc4araVnx1ReZrN7Gyf7WC7xqcJzVOKZAt/Amn7bYr9l
s2+xWjVFXvb0bPcnku6wqmSUxChBSndhgtsgvcnJUtlYztjgAizSfvR0I3toaf6Yz4AYNzKacsGF
y4glGBYMfUdgRy7XVBhG01UmfFFNXld78BxZW1MQpy4McCuiDu2MuUfeuEK5fNg1+rKPi6PzADBn
aLXd3pSp14pXhNIy+EzQL+CFROu2JxrVWaISW++KTh4w8fT8D84NvIcDnkumRc3dV7O72sqMEWtk
W375X93fxO4hriVnVbgO8NZhzAhzP8APXe7M3KlRo6gI8OVcHEaHhIlMMUZmgf37xp9XNXajBsJZ
ZwdINfRu+khGhyQ8MZs1cJEOtXmjABqZni39sQF8h7b/oZn6D8eSwawhdoEWFNz4chkkg252THFf
FPZN/X1wj7KRQtF32hrgVmFN9WJCIZGeMUEUGd6US1Jr0RFBXwtTBehwMUKAywWorTqaaBNjAerI
eDtif13cA9Vtz15SQAgftUV9Inpy+Hsv3prlTua89HQqgb4/J9Gt2r0rJurfkAuJZW0m0X2Hd+Pv
9XF36owSVGbpWF/GNB+jUofiaA8SqZGkD5Tc00W7X1L3WzmZFprpUSF5/Ysuva15Lk2OtXEw9Rrm
2+h+pc/jNHmrNyz1biGV30USa6ILCRwGYJrGWDYaa9yxTccuobUBayaEEdbO081AoaeSyOa4hHYg
KwELEGr9QzEEL2UtMV3sHjAW63DCmGNJT1ArvO4jogOM+1sHhOejUMNtnQL6wzZecY3DRDQ9YiXS
VrXMBLc9NLE7O2aZAqgtcP/k9quNqrtTyu4F8Qf7tRSebyW3XSVWHVytgM0C+lJM/tqE7j8FI8Y9
xQjmsDn8Wa4BIgRZNT33zosTOwHC0VTLCBeEAYlVBIGbBdm3wSVX2qK0kdLjkxmKUgZFg2aIkpFa
sveiXAS3G7JgGycUpbrLsLT0pV5pUP07d5oVYPMj9aHRTm0xBrpsDki0ILyW0MOxVYB2PrqUm5uo
UKbSLnqNnt26agMMwkOHuMoXSZwVeRoAshrsgBLjD1iSsupkTCPM7GYpnT0j+rrqaUBdcEVePzQi
T2M8WaBOZCASHpRWjz1oTKgBjwbeZ59DcsDwU1vyzhQuBqXhj24ES7Mvd4dqVdvHuo6TiTRk/Nyp
4JeQhDKRA4A44H8meJaSxaBW0uvYlUI71W12wJizFe811fbdXFbLFHkAqM2QVMHf8Ojjl2OkebOS
sTh3TRzi4cXKztd3RWgBdVLsvQ5cGE/NQXUFb+YEuQgjQlfqxSv/AVynGxsLXIGhqMeZGB/P4+6t
y4tTOfxU6UtsU8nFLbxQt4a485/EdqqbJZYCsGMUn5YsMB7JC+rMyxiaSwBmn+ufTuRrW3vcnZYN
hju1LI1jn47hOFqwjUpePqJDgzExTDXoIO6z+ZzayYdlwJQ4PeuRsVday8u7JFz7b1El4xMTWoJY
GdD+OJ8m/8Rviqq1Bw0h2lA/V82Di6pCCjoQt5Cx/Ig+GyZhMQf7IRbOQ9YSt49MzQTdAd6LXWoc
4Qy59FoTufXWCHdwEAXyOusR1GKLoGpw6nqZgopwGYahsb4qXjw8K0RmDtE4jLAwQaagR0+yI+9S
NjSZEe7eNGJNsfQC38pMi8AdfrID6k5T8PeODErbX0vhUt7JHOO8Aw/luS7jKqCjY/uzAzVsSAnL
0CXsu3P1Od3EBYCePmaOUHS5jM/NYpbJ4CA+j1+sn/SpxMDRQcm8rn2VNZtEYRoj3UQDfIfxVbNP
u7k8qRq5SrlmxdltVytYy3b6r4trx0sSVXlcyvJttAZdEhGEZwhQTMipMOE2vvUEtV/wQNG8wFUa
ofU5g6kUglLlGFjT+/UtE1mCzo2OTTNRqOCf86mSKE1VgtpII+euLqGN9QjiafDA3l+3I3JAQLtQ
qsfgHRC/3H7NU1uPblwWkE8FQdb31vkH19v+fW6X6nJUnLbAOlT7ZqjOgF3HowRnIXK5rQnuDGFO
ay5rUsBE8jpPN/lbNd0Ao+sPxjtaA76UGJh9Et7FMf0LwCSEb0Bvz913YKVdSsNpCpzZxVst0xv+
AduHbJCVSoGMQSbCFVr0Dgp6cYsV5U3kDXmzK60v6VeQ6Dt25cspdoQXK4A/DIKDmQKEicujVKzI
POuigr2oe+iK5LFCiyBWoWeeWYo30+9x+XNKQw066te9T+TlW8Pcp2xHUJMVHQx3SbtX1sVb0jGM
ikcqAwaL3BxUtay4DRrZP+iR+pRA48CFmyvD3q5O0bD/l5YnUDi/TXCeDmGPde4wT4U5Tnys1F+G
0xj/vP69ZMvgXN1qjCyeVTgGyJBAWEPTW/vvReyQJm6Wwd0VFk0it3VgAl8KcxL4Uubf6wEzEwwd
g0q5gQ25dDeDZImDmcYCI/TxGuIZpvmtYf8kixbvrn8vUWhgPO44SqjHQzXs0hIk42qtHGHJmfsJ
MxnaiIccAaLYbWcVtO5xfztEVnNYm177to66rLEv3K/f9nk4UE1TKyM2QoWlfsN+RfnLv+0XY9rF
8UXQ4M9uHyuU9TFxhJzad8CdXa2+KRsNEJ7TjRHunCrOhCvYdopzGk/7OJ6DaXxMHf1Byi8l/GAb
Q1yKDy5y1VoKgkhU7tgEGiovtozuS5Q4gPcJ+G8m4KvxuHqaQ16pIRFYAxPVa9vbDsrKpap4O8nV
JyrA4Y5g7VBoGv1ZEitX1+4U42Mtig7NIi95cp4h5i29kUQr2lriLnHSW13pjCZuQD0OkvIlan6a
dAz7Dkz8o+wVxvaav/4gosGgIxg/A+bw8kxNQHybCLBY1k9Qja8Ytbgxggdn8JfIo9+sQpJyiTST
MMP+2x63uLFIx1TL4BLGOpzt0QKfdFv5Tml5Vp/sFowPAFE87yf3Pe/yMJn0Uz+QL64++00uowMX
fmg2SI8MEBSchFu7Go0ThF6S8jyopykxwqGLfLu86clTNJnH67FLYAspO5tXQkntT9BlSubFweQq
GLVq17pvFhVSKXFReMqEgSy7KypIb1RUEjA1oVVA4lkaANpUwh1AUth9asRtesZwix99rkhYWN7s
eo1+D56anWukD1p2S5UR3Kbf5gkVZe1Vq4ZdD56LcgivfwJB2DHQnkNFCRzOoMrhwo41ucpARuhy
6m4fliHpEs9S9mkj4zIU22HVJFwRuPu4/KckJFFLHTrJc5Q1IaZuOs8Eb/8O81jTAWNujSQyMJfl
jhBq1+DVwAMJFTk+v1OUbkJsgNT0MmBSfc2jMhhmokusCGLphRXu64F5KLXBTpOeDUw+l22YpGFp
UYmXCo2AiYQhyjD1yDdxptruErOFzmjflntbfyhq8M2mkhgg3J+NEea0m6deXZR43jsjmiiYDc2e
I+Mduu7G31diUOwH0A+vfZRj+OoyRHTWWrOxklE3Trm6e18X32lzSXHx43Xwx95vzHAhJF3Ioq8R
VKTjPPFz7ZRb96mp7Guy+FNvPoHpHvJ+j1r5sqhgurR8t5uDqOkCU7+DYpnX7twZfF9vy+LZzqE1
DjjLZyXvjtWUARt/T45Az+6GWtlF3a0jy9xE0QFAUozwgZYR2Esunxr1CRqfGsQ2aeW1yk1zzL+O
7/U/oMhw6n9Z4UuWRaXHY2/CClJQ5HZ+nuON1Zv+9eAiXAvqFABeYhRG5cu8c6Ghy8yslIYfocGz
QpnjIepfTfv5HwzZKlDUqBEDfsG8e+O92mxDXnhAC5AATv1Anfi/tk/1YI0KZU/ATh44Na6R6zZF
xxJX1C+b3IlZE2Wi3YDF4crwreJt1k6pjPdedCoxTY8RKtQtCUZ9LtdF+nlCIR68aWj+eH1xC46g
yt7H4fWVfBDL8QcG80q4AVCHQ6GUW4qW0VqPC5hpduZ+PCsHcC2UQXSsHyp/2pfQtvVsT2Mck14R
JmG++/ry2vrG6WXckUP8ABpz3ZuO9r70cXr8/JgHnyEz6Gd7ehzfJb9VENe3P5VrG44L1JtSG4R8
aYlcqPueGPvrBkQgMWNrgTuAyjx2VI/wMQwr36MfF1pz743qM9Wb3VwYwLGcWvJojoFtV14pG3AX
ERxtzX9MjW9cOZryuDQHLFB/tL/YqTesXvcN8Mv8xbkf36Iv/dt8B6Ls5BElv+srF12ZKIl8TL2j
9ctXr2OzHdWMgprMbmLMo9OyDhIw7UqOjUgYE38c1TBcZRhE4WUQrKhscGG34DJSQpJ9g/jMDpRD
h3rwcs/sUg8Mkx4aguUSgG/xkzkd0IO08jHEhGecJMEibXqIotT2B3GHzC1miJLGmGi2QbjYYu5h
1vxZt30zQu1pllzm4uUz6gqctI/hXO5IJ0mhJkMJ9+oWv47yYAVpXx59SRwvH26N2/L7rIO0ewwh
0RrOt9ondQljjYlE0FEG0RKufPNbuHPfZIsSVxZ23LICe/0xKWBKrA6V5dWgOrvuXKJZF0w9gisc
HV+wNPPcINRAf5ZMmLKP1McyczCz03u5dqs0p2ixwyhOvagPbPe5TndzfVgYs+E0SiqxwtR7+yO4
fM2qU3QDNIyU4wU/3YyIWv4KMkovrbz4uf/pzoH2LfMWDDw8d8+y2T/RhbE1zvlZAvyLWTBxoCUu
AqaPSCy/ayXhi0WnP0I5qucfcqwucM+X7uWm7dLMK1YI0n4kvrp+YsTLxXfVOI/jG6Adu+v7Krqh
MIcCrKnNqiM8KTpZ69ItCbYVnagmRWcSqM+0Qt1HhkwQVVChdQS1dVa0xbOAy+rirI4UQPDAApiP
fpl8ajTbZ928KK19d8QQB6I0Homfrq9PNOAD0XOQzeC4aihscg+Xwsgzu0gw7jrXbtis1F9pGLX/
TZD4O+eZe+uuL1q5njJJqizimoZ+C8BnFsvT0A253EhNTWqDThBBcvUfmT6jkVjtCEm9qbopkzho
ExNYrsXrYzD/r6tnpd0BbyxJJUK4u5sfwXnTHJVp1hEQCKj2KxB3/gSaAox8HjOZ9LXIbeFCgKkB
Kaphjy9Xa8wFcQY9zrHawOnD9Y3p1o1++sPBWZS8D0T3HFoKGAVhbLsQcru0pc0WODhXC0+dlLxX
dTv5iZLZkmuO/WD+HNq4QzF1hCIG5tAujXT5tBa4U+A2ZKfPj0mzM96q5Dw43iBrBoui+NYUF1cA
gEOftoapya8+a2f6VAM1Kgvf7PdeWw93+swqWfN8ghFQLH4bJq8uoKORrZ6e+ZiKlbG6C7+eg64w
qJfAv/lxODZJkJ1VTubEsBbZ6nExWfvZmx/jWQNDx+hFncTNRZEZ6vI2m9bCUedfQ7aTZgwjhKA5
GalfNtGtS+nPqI1kl79oqyCRDR06dFVBLsV5xWLFsZur4BvpjfZAtDEoipsVzMSg8U5u6HKOm9JL
rTvd/QwC4XYKqWodutFP1udYk2GWRMcAelro6+IX4UbmAsxcTWoL9itwnhl1fnTsPtulcadJDpvo
YOOQAUELmWxMXXARpKxWY6lnEzrEY7RPqLIrU8D1ky5wIQHVl6euGR8zu5Zc9KINxbCPDsYH5BX4
3+XpAxUOhj/QBDkno+OD7cGu80B61Yo+4NYI+/eNk2paZWoTMPTntX2s189mskoO3QdpNH/otha4
LYpWxk9b4eMl7n1lDUGEQX1SVCcVpBKlvXpFzJ7VBTRgk+I+y28VZKxQCsmafF8X/YQRN9PDKx+C
BClgnPZdNu1iuoamse/AhK21h14P7VQ2Ly9y8u2v5rY8X1oFw9NsyyFWVO3i2fEi+i2lfp/LQp94
n0ErDmVRQNn/kCQHX3JeubgkwQQAvBLUhFFSpFp4PQcQbjTA8phoRxaAgYbLjV7BnzDm0YceoQOg
eeoruaRJK1zHxgK30UqnrfPc45NVGoCqk+U7ybkqZfAksRWofKISwx563DqG2KTF0OFU2LMdjGj9
sBrWvOyvfy1R7IYMwC8r3FqKNGoSkA+A62i91SMSuNM7mn4j5NR1PSjV+O8JeA0XeBiwAuNNiTmd
y82ppmU2CxdcIWl5h3peMee3A1g2gdSLJcdR+PkAq0L5GpJuaHFfWkrb/yPtu3Yj55ltn0iAcril
Qie32nls3wjj8VgSlXN4+rPkjfP/3WztJr5v38wAM0CXiiwWixXWCpK8CQChvEBRTogYrOGFT+65
fO/VmT+TwugDVefCWJBdo6500256MPulirqfG957f801LylGEQSYqNmryzk+81+GntStEWCjUhAF
52h7qDRbS98wqlGqiSv1LjKkt01j1TOcSVxM50xinBuhEMU4SE3RO4Ese5NVhcTsw23RRr/qgFdq
WTVFDZ1laJ5E78XVjhVJViULbHKS1xaml2ttO+rNLs+TklRpGDsD7GmTjpT3WFk1lTPBzCZGQMIc
4xz3vL6MmHdHWf2LQat/Y4/gRwVFkLLGnYamuWAOgJYbWMoGHaEJsiiN/vAvtgzIYajhwvvp7AhM
GEQNZsXgM1AAJZ1Cd+Mvq59xqxQbK+GxRa8VIkFZugw5IK26zDdfGoiaB33TCvCDZhmTSJq3wKu0
8NLqURFPSQT+k6O4zwiI6NKNobsGD51/5fChUxQt3NAUL2g2+RaFiiBpKYi6qYD0uxKWb1VUAdN+
MOwgLDhByqowJFsxgYWktWgu5/PsNBhdPaaJAMiXQZxyZ6zT3i7aTHFMAKe5CEh5wE2r8kChgqm0
ZT/ZgC9OTG3QhhYQCKOCAdde2mdTY4tz7spx9Oe22awcAHRa6wDVUxBUm2xGOatMuRRx+FAux/RA
mI5IK2E43lHLgHJeWjxRjFNppoJGAqBz7qQAGYC4I9JISS3x5lXWErOwTPiSBVIXyLPMmR7CuJxQ
XsBsrf4YEyCIO8lzshNJcCruSrv3tL1gFzuB82RYcZkXUhknjbCACpm4RFLg/jHIX2OTOLe3ajlT
zIUDxh4UTRaYu4V95tIMhXTqs87AnGY99ICfEU0PU/nvt2WsXDW40jAdrFp4Z4Fr/FJGNIS5UWqY
nFSraCRAATmIYeLOhas0klvE2Tugo1rh+7bQNcNAZwiIskFejdl/xplMQ0qLQjERh2IuK6k/UuTx
Bd7+rFwxKG5hAg1ZGgxMsM24mV4btMUD6q4NGzuxZE8MH7V9BDZL4YWLfrtmDOj4hbMA8hFIAZll
zKZOF8QZwor8NQMpUPyh0IAMNLPR0PcvFg9TQOiYX3BYr1DeyrIWAS8CvWihkDAQxA2asDK7rKeJ
Y4CrWp2JYh5rwpzijVPiAMdoChDbj2F4nMxTjTxJVfIu5jVjx+AJnC2yWiheMNm8ri+7NBuglhU+
9jo6PUFic3vh1vKUuLoWtE8T6R8MxF/aOk2GyBgU3CGYIiahVSHmndBPM9lJKpC4mTdx9qUh+W2J
/2ImdsFaxFNeBfc3wrpLyYqgJ0NIMTxcKqR57ysbT/rbyq1dIQpAgUw4DLj2q6SkMUQUGTXgYk3p
c9qNpCiKfUwtN+aVwdcO77kkxtv2UTx1VAfsTNjWpS3FekloACYWU0tFjv3xRDEOUJlNOhYFcEiq
6LvMvvv6w1T3/2bd4MhxdJGc15mDW+uZlRYGtBFVahcgLEGDbF6EXtxxrot1XdA0tryIMfHL2ndV
pnNdQpdhdPtimyJ44SSm103gvxIYVUylDBsVlnZnTvYneoaCw7+ZbkFH0n9FyJd2HMxd1YULfFIg
v0cLzervmXfp8daJ8TmAUskjYBkCO6DcqZ5mudb29o6vOTUA1C0g5QshHuto9HKKrCkG2gdYJWrQ
FgXVMQl2g/nwdVvOmkM7l8NsR60kHU1yyOlBJAB8VYFmm38uAaDYSLBYyI7CrV3uhhloVmGMQM6q
JQf9MJPyevv3f+aW2QDkXAATwFnlIIBVd4FVSEmjNK7sFoWNAl24NeanIf6e8x1F+T2b3aEv7fJX
C4zm2a7SjymzCN3TcAeu8whzqhzF12wEwNMYG0W8hzYvRvFpEtq6MfFdhglEWuHvGPLJXte2D9Us
FNAAMoK7lnFzQ6WMRm9YuPvyCVVXCX3FnPO6VnBG5PVfEYwaQShnViGEmBvO6DaUjxMdbH100Kl/
Cii6z5VAJBKaHsfqua1NUj0lhaNNxqaQEkeJHrX4UJe8vpa1qGnpaYFZoQsAj61Lm5qUsk/6Dt8U
GsVR1p+i6Uui1UHOFb9W1B0IW3ht6ouWV0aG9pbl3bPMmjELnYqz3APQEXgRxb0kVV5pfHVLRjo7
6NnLbYNe6z9Tl2Z4nBaU8NCFf6ldGcxFUcpAzzKP+j6/E7fmUXFaTzv0W9nRHhI7c/Wn+Nie5k/A
FDoqKW2QhKOtp7VVJ/OMjUh03oz6Wv39/KPY+vsoZJIeJvioQMYhUukWYbfdW+o2Fs1NMjVOCxBK
tTuOk2qbcfyQN+O92Zq/0Onr3V4f7qcwPguVkTZoVFwhwinbCmAzzfaBJ/0KtsCdvKObbhc/3Za4
bC67+dh1DGRiqh1oyYxANUhKeVzurA7TrNFA5PFXXwI2/PG2mDWrPhfD3FsZLF0WIizx2IOT0Y4L
F5dwsoV/ajmS1qrSKoobgJZG3g5x0uK7znIHUq32CjVQw+wq9cnS6i8rbA9qqrVkjp9N1UkSN0db
Q1AbjlTrnLttzTHiaY+HCF50Em6FS+FNJ2RyBYzfu0TZBLNhV23kjQWvK33txKI1G60MaIREipJZ
zVCZFA3Uf2gWTXqi00pAN2aOYVqMSJS9+idqBE6palUg6rUA7oalYPLsUi20HLTtqGNNo52500CS
a9cPOS+NsLp2Z0KYtZPkIQRQs4quQdRqesAQVtaHbHJO2NqtglHD/2jCWMcc9WjA1rX4ziOcrf+B
ZmCP0vlPM360KxsjKZefntzUyUhyUDa0RIea6rR34t/mIb+fD9Kb4tGdauO1eA80hI00vrTx3uS1
nijLhtz6FuZms8Qajx0L32JFTniIviJbe9PAAD6iEp66wV65kzxcbLk33EXtYdygpyi5Vw/Z++gW
p+BPdmr9xEvI+GKh2cC57QtWo5rzhVqcxdkJ7aNZDKIQ1gT35gIVFv7ADYFq506xnSHpvS/frZaY
MGh72sW7UfCHLzB3t7a4NTiPAp5hM/eRIU9yPC+GnSFFlb7GDt1FHF6eNQ/7X21xz15qK4hlG4GF
CmbtdEfdq4+c5bxt0ajBXf5+rKWFqAnYatF1Q/v2Vt1eHswLXP52rgZDoS07hajyT+HMtuiUnPff
7VOvsb1LlpAECPDw+bp+ELP9oG8lk1NC5K3Q8v9n9iboczekSzuy0O9xRkkj8VgjeOt05VWCCBWc
ZZ1S0ivABQV7wlcC9B7kN27vyFrhG4Dr/9+BwVddKiPh2gt7E6KcoPBl+xuNtu/USXzZfQ4Pw0tc
kb/AaJS95F4+THhNb5K3/iXdShzL4K0p42CoGKhqgpaQu9k8FqBzniJecL7Y7f/uwhA8XCo6S2JY
Vx2uAxX91gs3u/TablDBPAkDMU755va68syQcQQD2NSUOsXFnd9546+OU89Yrd6c7RqbfFD0qKnD
RZn2a/IFe3xKNikyUROR7fIJj7t4W5f+UBwnXqiwmps/l8y4Bzmqi0mqoFhBSsfCH3e0J+FWfm92
1W7YWD5G2QYQxnHsdFmvG7v300p+dubUPsJoaAAznYGNbJIi9hqN9E4+fSvmU9RxjIUnjYlPKmMU
BAA+x3e1g6nNt36b7EJbsiP3/2QkbLfDGAnqGMuLIxGcKiq9REndSufcF6u6gD0EM0Ao9GGM4tLu
U6OzSiTeoAuu7miPbjLFjUY7+zUdeLBp62Z5JosxjjrKIz2kWDdRQCfKKBNrlsk4GpveQrtMPYEk
5U0qSJRmD3FnoBE63eggEzb1rCdtwmsAX/UpZ1/D3DbmKEftZOIqMOKe2vNoPKqlwu22Xn7lyjLP
pDC2YqjTEIiLZQbH1Jk9Yyt6yp15h3Aj9nqPN9C+ejOcSWPuHnNSRh3ZYtz+Mckw87EzBqc0/k1Q
eyaEuX6KIZGsUVzOeC65U/UyZQLH8nlbw9w6naq1VWZBgpV/ZMOhEHkdF+vPtjMdmAsFU0iRNnSQ
ICivtFPdgO4m2oHE2kUvSTzspah3ClA+mMgY3j7VvAPHXDRFqlOxWQwi+4732aZ0pYPwoiLzs7st
5385bT89jkt7LesT63isRyvs0I0qJ8D/zTtNB396l3SxXY5ZLjmmWEwaHnTJNBCQPw8PVDJBKJyU
lYbhJlG672QpjzdBnukYhm1j3IZWrvCQ1BZ9rw/Ifz+TOSBRjyIv8iVwQIGnjgjH65K4oXw/DpwF
WY2M8ZhcCEswLXSVCJZmWVeWcaI6CWwM2JBg8oKhcnrhL2flV8/8mSTGz4l9rJjhFKJZu0ltqmNq
xjpS4Xl8bDHI+KKCn0KHQwPXliI93Ra9qiM4tjUVL3VgpTJmrTVWKuTKwq8uZySmikR603L1QNlj
m3nh+urOnQljLFmZxaLvRgytRPH8MQ2hsjPycamuRaJd9ZiUmkBv5plTzcsHrx4h0OWC2hZVbAzg
X95ZID+ttShDl3AbfFpIjsbDaZLvwsGrwxNFMxF6Um4v66qmZwKXDzoLL1JNEoKoh8CpGTYAO0a7
kj8CDCeSUETSNCea/80zxcSUBXp9MGbF7uNcgfgDnT04u99UyfeT1LzqEsaBbqu1eluAVlVRAXG8
YPJdqlXE4NUzx4beeQYo9cYNKK+oSkIejOFqIRa9GsuGYdAeHN+Xcga0C05GAW1yABrMGFyU/xTx
ZhJSItX3mEslRYVOWl5L6s+YHOtZwDwD+8DcKypwjHpxFxU9+FKWAb7xbtrq+2gzHMOP4dEYSPeQ
Peg7XMKfskDmQ7nNHyavQPa3e6o6Ur8g877hPaZWPfL5BzHr0A7UTMLlgybb8Cw3cQ272NQH6iUv
qpeclHf6MHNvusV/3loF5i6N0kkZggBCRehP7z8Dp3aFzWxLd3+ye967Zs2izjVk/I8BoBujFn6W
PPf+YraM5JzQ4Icf8JY+zOGfG1WL4wEiUGvyLZA0+1Zj3yHRepDv68dqW9rdFk7Ik/bBe7ir991O
/HX72Kzb85lhse4gA3Gs3uET0p3mqJtk35KaBHj08l4Aa+78bDnZd1xQy0GWWBAEFJ+6fSjLPWCw
wRf2eluhxe5uLOlPsHTm3tBXOIPsDO4NeXKRKDav21ThmAUbivThXJt6Dj2UU7Xt3BE1mMAu39U9
MfzCV3ehO+/HjfKk2YM3OfEmzYnq5p/Um/3JGf3obviFv/cyST6jbW5rnMhgbcQLPYb/8RTslAud
aYQUJr5vyl9r9P0dVbuMSJyCccmO/dwRjc/AOuh4pdxe+NUw9Fww46LGJtQzwGjBRdmDLRJqGweV
mE62k4nJOThrd9i5KMb5zHlfZVm52JKr7ep7ZAXcJeHJUYhnSoy3CdVWAdUSpBzHr/tkN5KG9G4P
m/oLlo2ddco4qQ6eVozD6aV2quII8lpHdy2vcxa9eKQQvGPIuBxVLM3Y6iFklojgz/sEMm6v208/
660jyLgUDbA/UAPDyJjeRFK6BFq6XexlV3e01/Ik7rre7o+5P74WcN/d128wwNz+glUdMdO5VGXR
taQw5mHNsUiNGXe0VT9gJNYaPxrlxeg42YZVRwD0FEwXAggYQCqXkcCEOacwyFr0nWukyjsb7GzU
cubQ5hJKr1+2mA8A8ysiDnRUXooqACSZZwqGBJQnA+D3pjdg8MWMX0dJ8npTtlGBJR1GL4xOBcwQ
ZueOWvY7AwDJ7XVdrbFiKBATpJifA1Pr8lg4c65UzPSRBlBZau2h/Ap1ryrdHqQSb7H4UQNJSZ9H
YtHMzbS7Wdnz2iLXUBTAY4kWbsR40gItdSkfzj01tXFpTi9Vu0v+qNNIVEBF5sN2+M6oN4CJdNhJ
4360vjiqr+42oMeWuUG0mrKAz6IZaWoZoYlcNnsCvzoW7zEQEzCKJKjbohO9NtugBr3M9iNstFv1
QWwrMk8lWchReFRayxG6OmJoOAAtGACigbBxuRA5CNS0Ml1G0ZLcJGktPHWF9RS3oNOzMFHp0pRG
ZEDzNxC2knfOUqyllzEv/R/hzJMwacu6FkoMXICHzIlq6VlV3vvwDiMuu5mqftMBMC0L3eI7+hck
AipafVHARbu5BozNS7WR5AiLtsNYDphfWvMYm3dDeRp5YI1ri7vMr5gLFC5OHGPleRHXeqtbuF3q
/hDG+V4uO2hWPVeRjNdS+3uupTfgw/25va5rFnYulkkeBM2M8aIZYuVNi7mEsMxcIchJYFTHduo4
R3ntbkPPPizZAlotmukvV3LSFaFsZ6xkUn6DS7DAuC2XOGrtPgPsEZBWlzMrs0/bRk2jSEC+C5YR
2oXyjqhPLXInoe7UARyokDhufzVhDzx2lNqR/sWgAOMmRbkq/mcyp9RQGG1+hxWw/6uG5PWDte1S
wSsjFJkwNC1aKCDE20pG3radXbM0f5eRyKmdrS4xBmkA+wLSAzSKXC5xJ4ipKkTYT0WtiSC9JAoG
cg3e+N1q2AUwHw2JIOAi4n19KWaYaCknpoAzAVgXZde1CRETA2ORvdNTF5gramnHuY3Sz21zXVUP
cCsLmC7a1H9K1Wd3QTDPWha1FCR4vbnQLWij7gwBx0xXtQPghAZGIdgRGu4vtZOlVk6VskNzehwX
BzMXFTtRmsi1ApHu2lluPaQ/lcNU4p8K810ZKv3QIdnOyUWtYXyg+QqNtkvnHtrkmViwrXtqCUg4
3vXTfZg4dTwQkCYSRdsahlvMriYoR/BEVXPjhHn0LqvbQD0KSEIUC5V1G27/+eKffw5j6aDG1mrM
26DT1KDbDpgv8/iSCzzbWnOEgMHEBDsQIzAyzzh6MAnnw1DhlskawzWsj2msD4WB2WAdGI5N6Bty
RaqCB6LMSl22Gek+jEsh8wf3xGx5Q6taRfupckSXu5kSUXVyjcRf0zN9wQzO7XW8sq8fYVANTgOI
fogsLu2rAOlz2uWlcuy+w0fwVm0FX0FkiiEcT+UlcVYV+48swBRdyhr6btYGZJ2Pg0ZQGpKedcxA
PIdfhWN+3laLvUoutcJgx6UkIQRxhTFAkmnaWu81f8bvsiKp7N0WcxWXsnLkSzmJWgMmYpEjEPEY
f5gUGfj/AXFI7qdt/dJ8Gjvw7uovt+XyFpK5KZtaDMxZyZQjsItonLsVAMNnpzV3VXQn0ENV/Pq/
yWM8eYQmrjJIoSa4HYKaiKUHN57c08d6L3AuDZ5qi9c986pibKXVSGGPwlPymOxDFxFA8TyJhEdg
whPEOLRA6EUpbIsfncxX9ElijAST7g8Sqr+8wiEbCKCXECi3QBVACw8aktloNRrmJEWsZR3H1rRp
IgIGrHTl8pSi5UKovuKw4hnmYgHn8TEkLjzJwGEHPZkG1MbLZUwqWppSXwRHLeqAvd+6VWDucskg
AyKpHOfOyPdJ3aO9O1nytuCYdCZBjTnehb0i2a9gjkcp0C4s5iw4GvLfKdkU+akyNrdNkyeCOQqC
bCS9MKUBxtNlj6Y7a9gPKm+CdlWIjoFS7B8A9HXGVkC6NAFfpw+OTYgUSHnfVnedxemTvLZHA1Qq
6CgXgWYFLE/GOaraJEiAHIp8M9mjcn4qFVekX411StFl0dR3t5dtObGX9nEpjbGPqahnEKFIkR8q
oWV3qCCCslWt7dtSrrrkwTSBuA/4kWjZhkpsezTYezNaGjEFAmi+y4qnWCVpYAN9eaomh5av2YJC
F6FOOwNVYzcoeDgZJYmT9ET70qV67wYTDzBs2axL1S+/iVG9kkuhXSa6fKpa+yp/UgZrF6YPPbpg
OdpfH0ITwRL0BvEXoJdZs0k75GbUIaG+GbdOZfwqc4xaY7I1jBzrQSSRL8dk/GtpHBf6g8LLaIjx
GAXMsRrGGREZXx5+BdTvrVh0qd+502ZCXzwxHnOHeuEmdCVHcBvHdDA/Q+pNRmQHudGN7iVI475I
XyYHR+InLrz1LYwLwHOupWbfp34qkz66B/lxDBAqXelJ3h166VNKclByKtqGgtvFbPrNhHHSdNs0
tiy8tTFJPsAvY3YHQXAX9lv6K82fssiRKOAzT3Xl0OqEunf6odS7JLFN8ZeVzpx9vD4ryLZgkhd0
FujMBvrN5XLSOZnkqtZTv0qLL1MqEBiNT7dN5drBXIpgdiwqMXDbpkbqhyKuu36Hp8RUc8qQV4lx
HMYLPZitUI0+1NMGQsSN9qfbzC0RqTvmW+U4u5ZmA+lNBsciL+jjqcY4aKWPgRsMeElfE5xEPDSx
K8ucvPFKELtAnIEGGkglmKhifac4hKEWNE3hC3XlNca9VD+pgFHAxD8B4GWq7Sxak6FJNhGvO+86
0LyUzGxcMIydMhdt4Wfm04dS1K6Z2ov5DjwCn6s6FXbvQkdm9xq8yvIy7Aq/TDxDckLTrUAcLpDB
3LTHiQwRJ4RY1czABBmmleG7WTbBUskyarUFNFPfMbJFekOAfbxXuUXQx8Y5Yis+WUWI9B9hzAUr
AmwmlrISyiE3TulJ6X4bqKZy+aSuEqg/qwhKLEA1/IApMYIMWs110mG/oqGyG2mnR3sE7Ua7EDIe
peBp1O9rAK8th5DjCdc3EAN/aFTClAdG0y7diDXnnVSAG8kP5l0dCU72AvThuti0zYsh3tfB3Ug5
F8HVox3aYnoeoOAYXEVAyM7BGU1SDuAKLv349+zl95+CPdyrCtFcE35fPqC4mr4YDi+yXrv1L8Qu
pnUewzex2QHJp/Sn7rf6N+tlOwpSxBduI4DIfKsPbvBHphvVPKLXI7FegCY2ju9G7+o6b0DtBymA
uX8uvoVZ9XYMW7XUldIXtqKNAQqU5+VdvBkPKNkDO4vasT3bAYncmlAyLCClomibbvFLbTg2/jOi
futTlgjwbFmQCgdmdondoLvZq/xiBvhzZufb3hbfrGN1R7ffqIcK96bLax+7fn/ADlC1QF8oYkvM
B15KpnKFmac8L/2iRFuE1tvJFNrJ6FF5K4clwVAQR9dVgTrIH8CVg+wnm/kcpjaM8Cov/UZ7A2ik
LQ5HGoQO1f2mGEj2T2t6i52rcFESylDgnWKBMCpjBkZbJ5d+NkU+SAk2QlCRAm/jjscSt3aKwbIC
YGMgeiNHw04hzoqYSXEdV/5HQwIn2SA5Q17Ck8ypra3FcOdy2Mg51BUA9VDI6b30uX2e3ypYCz0J
LnrcDqAodhHMHSMPmUdvtH9PJHyKXHObefmm+wyfrF3NuQ5WgiB8jwV6VDT4oLDInmk9p3BeWeXX
JdqkCmoPDeexsCYBDx8AzsFFKphQuzRS1BjoqCl55TdxJh1Gw4xcanS8a+2q5WSxFeRSwZhgoNgA
2vlLMVZR9lJdtZVf7mQbCUwv2Yqu6mqHkdyFtr6d3fSxtF8Gx9i8pPY/JYlnpTP3T2EJRQnCDkg3
m9rNwPJ0LwOUwb0dTq7kpS6VZHZL1Yas7mooKe/zZ+Et3uJ5h44EZ4NR6DvTiykp3jnv19Xtk2XA
UINiENCXzPbVeZ+lTTJVfjKXTp2hDMdDWrqqvv4s3pkIZuu0UKtMtI6jSWgr7+kfNCUG7zpK6M2d
5AYH/TN0sk/OQq5EQZp2JpLZr7mR1LhooFW00/4ob1jQV+rUn/kh3oHq3drTR9ND5t3hcUSu+hmU
FbCSGg4dGuYuzTQOadxEFs6/lgMyq7GRLAocsd1Ymzw8SnglmFx4tf9FJlBFQZAkAmWBXd+8wZgt
0s9+66i27Hr3qV+Tfce5G1ajEjjP5fAp1sIydalaOnaBoExD5StE3yTb1BNcREJRYDd3ik1Jd1C+
BhKRbyrwJK88yLUzyT8LcHYD11k+ZdIMydppdGo0tGiP6UE9zfZvy+kOPPqMZbku7vsFdA3NF0C7
QwR23b9bFpjrzOEyMXgFejMj6ra6NqVujZeYc9tOr+YiETtfyGJu+CiQLJqHSeVn43NGv/5OH1Fv
t47QHiYLY5HqqQGqafkAvp6sJVp7oh/4e/qsx33/Eu6ayUtDmePPr50Q803MPg91F0qViW/Slbcx
dCRjF0lPQvRezZENDu9k1ycbajjg+RCmzTzYBg9h9PpdePEFSN5dWppiAQdCVvAF7fAdbIPgO5uA
Q3yalcFpZk8zXov5Vaosjve98hlL1kVD8QZ5Jkzbsf2+Sim2ca93nW8OmVvqD4CEk43cBlobcMW/
bm/8lY2h0dfAtQzOmQUciYXkBU9SV1W6XvtVlr6VSejlpWw3XF7Pxc1dmDLEWEt79gIhCHpkxjPk
IzDu0hlimgl9DcpTrJUbjJwNU8ExmjV9zgUx/jZpsLRZB0GDJj/TAsSAmXWc1YKzbCv6IAhYkmOo
qyJTzjzbDbUB72odQ5/SL8eImNGLUXqFxWtTWTEFGALiDAS5SB+zXlyK1YSqw1T706uaEtWu7yvV
7SzvHxvBhRTm8Jf60JuFOte+IeZ2Q+9jd0bO+LaM67MExiEEvZhFkJbeb3aetwWbDRDZaeNLujAd
i75ScjJLde/gXeMUFKwLSRMkNiBIKtuSw4qMjZC4fZtkHG3X1nQBjkEr0vKHzrgVMevrodSUyheN
nqSauhHjP4ma24EROxg94eh97VmhNy4rDNMtVW+NfVvQnA4yqI9qfy7f5/BPUckOBuMVGYU2e75T
hmIrlPdpEb2MpWd9DG24aTNnkvxI3Gpyb6MWoaNZp0AbVH+yRoPXEXTVbIhoC9+3sDMtVEZXppzU
SZ+Lg1n5XW1t2zy39T+RkhJF+ZD2FOB5z6VBImUriPs0wQCHsivHYxMZGzNwJ/UIANcofb1tKkuk
xzgLtCsssISaYV03yXXdnLSjaSDGnapflRWjFUPlBJsrbgLoqegEXDQHLBxjA4BRi8Z8qFq/lGZH
jvcj+BoSneMkVgzNwDvPBAjhAgrCHt64a4xqTprWL5K9NH9XluUstOMyEMkNJeVkZ1c80oUw5gyn
RSjpuV63vlabttydovJPX/6Ndc6069XDHPTf4MiRASCK+g5uqMsbERWWsa+jovP19lNQMGq+4MCG
MtHkoyy+aCjF3LaF6+cWHgMAZ0Nmb2FGg0FcClSGsFRUfej8yNwoQM5D5jJztOatbWWiWD5ggzHB
bLjTn+JZPCS74tnqX6xkD0v19UOjbm9/zrXdAC0OiOAgNANVBeCZL78mzVIMqqhx52f5fav/BegJ
Bd3UP5eB9KIEk1GAt8sSUUZqkQoZKCX9mqLYEZ7yAnmmnpPyvrZNFfG5tGwiynRInV4qUuai3tCu
7PzZa/E+yEmounFAZN5z+dpeLuUsC3oWMS9YAo3aQg5w6RRPdE26ARQaoIrNmnOkr73GIglnGm9z
tKH8GNKZpEgZ1BLFos7vMPFut9J4ktGIyNmbFXWQygabHWB08ahimSKaKgxnkMn3GAPwEhupZqJy
0ryLPV86P3TenUmQLxes0yuLRhokoMXFq+zCjnem98DLl/8QPLBikEoGvBkgWHEtMccqNqyiBm50
76dqdhye9QERfLuz6sqO4hfwoM9d+SaO2W5qgn06u1NwDEbVa3R0DStu+ByVLgAYSHosclupnoq4
AExH6mHGX+BR/azsK0AT0f+ItmncCazHMadOwuOk6v3AbIRdm/ax2zfT39tn7qrz8Ydl9UwKE9CV
dT3W5dT0PuDxu9DOVTuNcD+rv6N7NRtt7RQO6FazivtRzF/Lbz3y6IzB1JTjX1aUBYoKzv1S8MZw
NvMZfaEHpZk3k09lnVh9RzSOoj/hBrPxkACfiogS8E1sv1afKwMY7/sJCYkcHvQteaTP3et41943
drbRHfTN3sf3ZoQxRrfB5MnXP2UGx0qjAR/BLCiFQA7AujchSoZEaOTJbwCFpWeRLRWHtGmd2xt6
fR0uPXd4dYDNBVcv21ypp0VWzGMw+VI+bnWKmgXAwvP8l8xLyF0XK6APoIblpa1jaXZetvTM7wxt
rottU2M4yZ6dcaccyqfQlXejPTi5Ox0mEt+H9jfdzE+3NVy5ii7kMp41zuIuF4Vq9t+ce84jaiVW
v9RpWd0znVSZtjKt8dsWUTef/aElKdHshwWW6bYSK9HxpaTlnjqTNNWGAB4cSAJsabahTnE0d+ou
386b5q1xfjfbaSN4uo+sNEjhaidwC86JWzkQCMvRXI1qgwXGkp/9PfuC2ZyNvBoK2R+nIbEB5EEC
4RcVY6L+1UQ362wUL20jGEj6WMivdeMVNbg28+EUBw0xkKQs9XnbF3fz5MomZ3murxv0YIESB2cG
EInWzz6dfVsdZbEuh5Lqz8LSBTtLKngJ9WibjiVmKNRM9wRd7FCGV/TN7Y1Zl4wY2cDDHSEfsy+G
WSBDi+SlX6PHZEDvRW5mRBw34a5o3mLzn0L6oMKDJ5kJD4+AB7cRcx1haIQKM8XsAyYHjppQeq0Q
cyKelUgSFHXohMZ8M6IExLGXpiZNRoaaoqX6IE8v74HQbbS72STmJvub+kCv8zH8m4B78K7OHEX1
2gSdbfeSFzuS3XMzidf+6fJjlvU/21kaAOgzCUzVnx7EykbPNUZeDERhsR2Pu6bbml5WPc+vIzqd
2q3sWTxE4uskKlYcbVWoQgFhHlRMjNsqzGqYFAyC+5UKOuPCVqSH+BAY+UtJZaJ3+zQ6yt0+Mffa
wu5l2mbqUe2Tdo/D521Lu65U/XzJMuAgqkhXs1ljQauMSp+p5ht/zNRRSqK2j0l4Euz4XotPmeZ2
wiarjsAh3Ud71acP+qnep4/zXylwZSL/koztAkC4BV9yiTPCuUiu4zETl5SJIjgwgwEXwWxUUjdy
ARY3zZ/aPx3451vrIVO+v0E0WwP7sCh/3V6N6xoFVuNcHnMSwNFUDXoGeWO/MfbDnW/tA/Ly23/6
4ij2Q+t9GQlAEgb8sOZA1bjq8gqzdJDzJNF85QQUKLMh7f04e+Fj7Caap9ck3QwmARon+vtqEHEe
qldL8uRj/z5/GP1R8GbVxfTAbDxo+jYXRrsMZ7fywFKPaY3bi3J91V1+qXx5WFow4vSGnmlokgHm
ZDWQed5rKq/ZYYmtrtYD2RC0dsNNmKpyKUWOpDE0mkHzA0yM1zOxMIQmPcaytlDUEKAUqirg4ZPE
40VE100ly54jxgUyPbjYUCC9lGxpTQHYnF7z4+qPdhACB3gseeP0gF+atm18mtAU3omPc8xReXVd
z+QyPkCbAqnTmlaD53ut/x9n19UbN9ItfxEBpu4mX5vkRA0VrOgXQpK1zZzzr79FLXC/GYoYwgth
Da8N+LDzCXWqgscUK57/p7WbCPcxvMnpnCUMyrqThigbidsEtTuyaNca9VYj/Ur0N13ePxbvzMzM
cUax0Kdm3xOXxGRLuphabMg/SyRlYzTrOkHc5CtO0sILOT1UyJlj7aB0NfO/lKTwYmCEiBvnb1F5
DOpNFZGHclJ+kIKd36/RIC2NEBz/6BulyIegJepyk2Q0YtooKHG7Hi1J4oWo3Tb0fqUZqDLLNQni
aeXn0zkBbpGCg/NM5sjTJCj7QCYqccE8Trk0mujRSVO2cgUteH8AtSLpiFAaN6w+FznxG4k0KVV1
l8bQujI6i0QPSfwMUgd0rTgUGwV96TLvQTHuTMp6w0eUbgpzXzdo3t2Y4MgA2KqWCW+gSLSWUFh0
GKCpYEzotambZjbjpAlG9ART3U1DyOcWYClLElvC+oIXzacqZ6BGI55keZ6XWeM7qNB5U20TxdK0
R2HucvJi6tz7ZYZglL2JoR7017ci/EJ0BgKqi8hjnlAPwaKgAPhJXQMY5PIhVPdxsJKMWLggwPeP
ygOyfRMKebbHu7RPqIT0kauPt534NQIx2BmP14exsNUubMxm2RRVKQW1Tt187D57pf6Usmplpn5W
EnHBUgP5fmA84e3MMRvlMNZah0Z0VxlKTjRLrdDbW+08G4Re7+BAAY0GeQjuOsmwB/mpEivv1+LR
PTM/G2IPeRANFwPc+D4pILE9dE4QFoVdiSDh2HdAkZiDtjLohXmFlApSJ8iZTgp8M8cF1K+sYwOe
d0+tqi1SgaGtD2a8ub563wzt85sC7dPwkBBvowFhdvGyHK0rUafBq35ELOQ4On8wrZsHwTe/Tb75
3Ab8JFt7/C9zJdtynJvDi/PF32/en341R2vgf3x+2P1ytjdvu939bvf6+M/9r+eM20dbuK/Hg2cd
79fAZUvLcf7JM3ciN7q2rgac63qsrT58YsOxY8WmVW4VAFuuz8+iP3dubPa2e4kYK2PQdVdDM0Je
HgANVUH7lW6UD6nY6LqTPGkH4ybMj56xhpRYOL7Q6/jf2kxb5CzIQA1Mq8IUa6PFbzrSvF1pN2v+
8Q9ipSl0OzcyuyOEJ+d53TPdPb5mvN+gXYDLyIRA5Hwb7yEWxFVwG4HKzWbWneBqfahukEhgNgFd
5vW5XnLVDcaw6aeaAfrbL4cb6Y0GgR+8yGL4nfW7dvJoBNqTb4PqKJNNma4RnC4dMVSPIOKAd5Kg
BfLSYFEbhVQGACUWEGsgaDZbI6L9jsLmpwvpbNxdYHRHdDQbErAXKQBvMXU3+71k7R9H/kWhTPCJ
blLry7O/7gKrsCl3QuBdfoGhOn59Tjjhw8OftZbB6Y669iWzO8yAnqcKAXuMlRwH19M6xKq/ARmx
r6/h9yJdszMd3rM9W1HhDynDiBM+QFPw9dXkH7cfFTd5efP6sXncG/ZXYglgJ03r7rN7RX8/zzlS
8b2lbt59XoPt6f6YOc3xubHIytctHShzUgRBzURGs+tsEsbCB9d93lC3BStwMxxabZeBjvT6FCzO
9JmR2QxIpC5NX62o2+OuMIBFVaBOHnCWvV+3s7h7z+zMHoiKIa9egwzCbUSfWg2r0FJTRGt61stT
xqYWJjL1Vkxfcbaecmmk5tj21IUKA0IqtH/vFG0tnbLki5tYEiDUwSTzQ5SgS7JW+GlK3cEAuPQZ
3Rv5E3h54USiuvVxfdoWl+fM1uxCV2WP6KCHoq4wj+OnHNp5UVpKtRZeLF1mUNr8Ls7j9Z6LpCpt
05XUL+AW5ZCS0/ZVJYPourB7qNb3Vo+yq2k+XB/ZwruIdUIiAM+4CaTGbHcbeRqKPNaoa5JhOBqK
Xzh1oGzHnJ4q5NOsYgxWLC5sQah5ygAFy+hwA/L6cnOYg84SIeFS0UrlRQmRC2urx+uDWliuCxOz
fAoLMjWVG9wnSqRzDQBoHQmmEQIEmX3d0MJGB6MW3GQMCP/N4cfxGIg6UmCoKP4AQ+MXAR/6la7L
NRvT358dprGWmWAlbNQRNAZvG7ZT+hXg+OJ8Ie0LokQTizrHaZt0aON6wPbuY5pyKHI9UopkiC5B
XTlCw8v1SVvacmiLQxhDKPspAaOKNMmqsaOupGa+0/oQNVRGcDF5lY8msyTwt03mrxxgfUo5zJ6Y
i8BplpJocs9vlASBU79J+Ilxxp/D7XNpd04GdyXghXUrIOnpbB/u7t7uDPuBD5uU3yiWaltQqeG7
fyBcyf/DRJwFczNXIpEAv4xjXJOFWT/WQQ96F6NJ7QIlKx1Mcy3J11jSqbo0DWfB3eydqTW5bJDJ
R0vFYTg8Vw5iaqvGjCCaxk/Ey9ejYTWHV42XG7h2j1+ZJU3TBaIbjuaFzHr42j9gU+wpGoICS4f4
KvR4fd7jt6UT7cNnipf5pbWqDZf5jtj3/2XSwB02JUXAZYQGsMvj0FagrxoyhgiYCH2jiphuRZK9
5gPdq42a3FL0TK2c8qXjMUlVTWgplGd/qHMzFikdi5lL2NMQQxLLzcLQUrNoJbu0dNKRV6J4NdHX
z+YFEWiKDl2pBAyPM1oY5FTL7LhF9b2rjDUemqUz+D9TKJZezmKckrIgREKQX5W/Qr191nv1hQVK
zakYiOU3fbu5vtl/CEkgZpgwzZBnRepsynlemhQgISuLIGHua21PQGqcQKRzbPAjI3pAt5cV31Zc
4u2mtg2ns15VR+FISe9QDLj+JYvTzFAOQm8k5JDnjU0pIUUf6yVzTekg0XtZ/jLxol+3sTi/gKVQ
tHDDP5krj0osIkMrMuYW/ggOcZXeVRlOGCHIKWt34xof8uKQJt06dOxB4JDN/BOAC0Y18Grm6knI
CfrRMuO9Hp+uj0ldPAeo2GgQUwOMks7uKzb4ugQtUOaWEEzyu2MHkWe8RsM/fX0ngyPK2JgGmiPl
u4IiQ6dvi8aKvWM6gktqF0gPfRtx1Dl4Lwk+eCDihaCkF9tVcyevseH87EqYNhsOEWCnAPz94HLp
eugFlvXAXM9PABXXNlAdgvSwEHu1toliUbRnWJVqbq9P0dI6MCwCFFOAAUTbwOUeLzvNAGuHxlyl
a+G9s/pektJk6yGRt1LZ/K5MzB+0c1Oze7Ds0CcghTDVQPC6xw9BsXywMo4gHC1KQJE9pPseulAm
3rdbPG49jyxx0zojehdjfie2X8LhNwFmgfum5R/u7xvL/A++CwPsA4hOYDvleS4RCfSUxGAQcSF6
9Iin/REazYUF4Yc14dgfQn/T7cLgwkJ6BOhRME1fzrw/xnkMEUrc0Xip4n0E7Q9lMzgVv0UZa6fY
twH/avlnzG+yfc4NcJIip4sWINx1HAO/vg2+veYfi3P2NfPzWKS5nwt8TUwHrje2+Tpkf6RuS2qQ
6UPm0A39ytIoMlEm+nM+JAXw+4yX1R7MiHqnWu3Yb0CyxJUCsGzpaGp74JbtnB6HaqeFRyNEkBhZ
NVjLNNB++IekB41ZdFs1m0qy8g4xnUUNLrsBRQUrqeyOelwTe5IPFm3XBouZvTZW/XLmpbCve2hn
4FZo0WwYgFdoDSiwdO+gVIx69RSpIOt4aaGKohxnXBgu6+/AXsZj6OppqZU1K0/UUh4CrWjQ653A
QwBgzM4UihYi8FMsW4lzk/HXBLuIwTdCTY7jVQIthoneP2phMz14N8L5+jT456fOKS9wsGrHkj8n
92cAde99ZCO+5jYIfVeeloW4F3x1UB1XUD4ER94sfmoLtWaaHxquJt7l4T3tK56I9yJ9N0nh6Ebi
XN/LP8k4ppN1Zm8WTIVFX2h1DnvM+JDFydM2RbyjVecyH692XnC5sJKO67FtHgMImpr9xkv3PpxC
OtzXKuSvyt6KFUcbNGzAIyJOUK1uWPKrKuxYeRsUa/SElUg8Lx7i9tlof0UeJ2O0i6S1zoqlF2wq
OwFXgw53VHun+/ssljKauJWytjZAogIcXKlummT8pSMKqeNfoXareidVOCL8rJN/iPYYdvvhcwR7
D8ErFb7JwWD1OVe0ipcq2Gu7iivqn/ot+dWzlUlffL+mBZ66TQBemWNO+6bLREESw433Rv/mCeT6
UBXb67s2Oo6QHri7vshLGWt2bm9+fbKImn4Be21dW2OWvBDzRW58i96SzBLmfW7gSQGLwxg4NLqH
qoRH1hhTfra6Y6Odf8P80vTBqDC1Tbi9dyv7lpf+glweD0oO5grT3KJNRdXv4WpZGtuMieVDV5vJ
73JQPpT+Lvc9rqy2Fy8kZFCgR+MKEALYMXOp2lr25TKIsPc7bFRXK5CAyT7z3KL0EItdEa5cpQsY
vAkQgFovwgxw5s6JGwtQFkuZyA03IejfdMgdAUjOFf0bBOSTio8gKslWovGliue5zXmxHknu3KMi
w7QDqg2uoY1v9TvJAcsQvzP4S4oLDbxt9sA9Fx3jdrJSxP/JMDMt+//GPIe/DrSo/GqyT/pNXdFj
m/eAiLYW+u1otfWHyqqrWy1E3/NRV+0qK1YmfclVP7c/2/pNL8KadLBfmPlBk14NzWLyXtbQ6Omv
Sd0s7ie46GD1RXkOyf3L+yfUfTIYXoljPSig+w0ts7JjuM4hO0r0TgXXabRWq1m+Ss5szt5nEIFq
pQaEsatpjr7tGDT6MLmoWAOiwWn9kj8p3j/Xr5MlNxggAcSxoD5CA8dsmAYJC00yOsMNiGzX6asM
2FAWPV43srhuSJWqcPIRM6uzcQ1lo+hZaTA3DBMrUHdeF9vMc2q9siSx0mjzHeLPnRyEV5OICBJk
CM8vF45KLYD1FS4CtKlDszPcyxZaJvnIBddRpBH80YTD4IOuCkWw0Zb4B4pQO3pzl9109tsE5vJ4
sr956vif2Erhc4LFBUUMdfP05/qsLO4wBJ3IkGBifgT2vkTVKu1wkRM/dQ0PO3iIjlFjI1zaREP/
OyoLLtLX60aXXBIUBAGHBm4V0JGZ3yQrWYNyNIwalcbTCG7TTbJtTHDEZXCelKfr1hZ315m12VoU
dRmFBcGGprgSc/VDV/8MCCuvG1lyFYCSQlgBNjbAlb+vrTNXYTCTKJ0kpN1Oek4gDhzTj7baN92j
EK9xvYtr3gCBKAd4jU5h6ibKricMLCUZQCsfoXkaJkaDBnxZQ+6UWv5Si3pbBtvc2Obd7vq3Lh7x
Cc8HnjEFibG5BLVQxrrIpdZwFeH4xMmybfLQlBZBMsAHnFl5qNZeqqUVP7c4C3RZoosw9KcTHiC+
FqP0JqDPnHk1+rI+y6h77fA6Xx/lmsnZJmu8rAnjASYHKGqPOnzx+rGPbzN0Fou4c3SJrBz6NYPT
35/tgATDG6u2nwwevENSQT/Y+1OIBxZQOw3a3fXhLR1c1H4Q4qCKPdFwXlojjapVJbIubkKRsCiP
irHrJE6BPATprfHaSCvP3mI+Dl3TE/PZ1Gj37RKeDa8ruxR1fGDLVIA1jEOPSEfs8jttA7Y//lt3
Ck4PU3Zc4Y8RCI9a/lhZI0O46qTxytIuBHiQgwevA1xydCax2dIqoh3AuY6cLjayw8SHmle7mkHF
Ey729VleeDQuLM3WNJbyGPwYsBR7v2u55FP8ohiNHUfIaEkrS7o4LF1BB7wCjpofMyygSVqErc9c
lEHgTIQbXRW8opmlyGv53G/IzeyBMqZ7CqmuiQ10TvIf5e0oiiJgEw4iCPcA749sT7PPEep2b1Hv
RH5uR0+NxOuPQbkJQH4N7gYAM5q91j8OdKtGa7WxpVsJnwQQFvI/iGDmKKEiMstUSpDwTboE5ben
UnnQDcenv3Mp2bPsThPZs6a9/IcFPjM68+Yi1ANon8LoJFUv9V9AG9p19tWgtwOVtJXdNJ3JH5OO
twGlPzx+yPZenllZ0mgaNDAmB4lqxTFQf1IM+vzrQ1rcRmdWZqejGYNYbsccSTTlMCSoCaGC06Jz
vYt4MKyV7pdCEHC5oPwAbixQV85TyZ0GAj+8Ykhdvday/TEKrnkgyglvjAfxHK90Fi8ODVOHM4Jg
F8TYlxM4KkUYp2GFVHz4ZtS4xPWPqnpRpTV4xdJCUTgngHBM/cs/fEUWxFqbDMztjcdgdI36z/Ul
WrpWJlTst2to6HOJl5K1Xo2OBuaCP5mT4q0HcYOZPhe64B1ZgXBMV9R806E3ZpoutM/8aGMvtC4M
Q7SmoYvTGdWSZ+qveETd5L5CynntZl5KiQHE+P/W5jymqGHEKjDPzE0rY69lJzkDG1T4Vkp7JX33
QYTlWSXBzebHxzD27bxUwMsDLa+4dEyV8TF66SsIW1V7w39mfcI98xayB37mtJ4lgaG+R2I6OEbF
QZH3U+vuWB3AFbEHP7nR4uA+oK0XjB48ldDtkd6AeBpCaFLywETA1WHloC08wRdjneUZQdfsBSCs
YG6l+g9dvTWoBMGNEd1PR7TpdPtaWSsTLe1LAydtYhUBkGBehuvMuNQiVDrdhIVWmMonQ8r317fm
0hGDfiqa3HCqkVOYBn32zJte0wyglmRulOk6b2PVtJiG5n05QXIlF4KtPHraFNz92J8miqVQBwA5
57zOx2Q/SpraY+7plXAIHqO4t32esvKvv08fof2RIaH6il8FRxnZmnLxOn62NLbalUBhoU0TPS7o
c0JcgmIxuLgvx+6DSlrrVHyK3jtawxNmJ/QY+TsKScBx3/aR1bl1BXbugwzY1ejDhd+UQIwMHCpE
15dh6YaY1JeArZ8IFb/xCWfLEOna6HcDQiRRDZz2b7r3ABoSHnV3ZbjGnvs9rvkSQPhj6vSBf2fO
yy6RyYYMWwtpBlQNkDssdr6/HdluwODC3kfDIx7DyI5Q8W95P+IPVS7CR9I9Xh/0EgYbL8n/PmS2
AKYRaEIxCsOVih2tg51UQIr2IR4eMtDQmlvkO9LwH0+zSsRXX2A9GdZK6kvZpYsvmD2ehdL3sTZg
Kvz4d8Y2VdXsobTGJbJh0Ifv7qcmlfErjyOeZPt+DUs/O3yIHYFLA2UEU8CCw5CquNyAHYkYIF2N
fgqNd605iMLcpWaySby1cuDs6vo2hIosnlI09iPjMl00Z9tr8DQB9epKPzX5kDp6W8U8ZhLlZR5n
WyLnoZOj6L2R4trftr3mrQQT8/zxv/YnwN+E50FP9AxPIKQ8LJW2109ZQI467vFQDu+Gutr1cnAU
UWK32l4P3qFxxwu9tgRR7Dy5a8dm5Qqf5Qa+vwM0Gkh+UKjmgljwch6YR8CtDAqPEwPqvQDihzMz
OEIXbWVnLy0sCEqmhAfYNMDwc2nHlKO6DNWcnKDbhiTeuB3kGA0rIIINViwtjujM0iyXpgalkQkj
I6eoLO24fkEP+KGSV3yK2e30PW1ABWFmgIqY7u7L4ZR57hFR9+RE9CqwSdd3Vk+Gp4i10ElrKLUG
pSn/w1KhjR6+BcEV8YPpTk+9Cu+KQU59V+i7bmC9rRqxvsnrYq1hYWG1wKyGHA4qP8hQ6bOHPfY1
WuEX/STy/I6aiTX68g0p/xRsretj5pxNE4nmWvSHIUuIl2deMBjywDezoiCnmNCDxA65Ftg+iBcL
5UMrv9I1LZl58v5fe2jqnUpEeMXn7hnaq9u8qQdySsgoN3YrwJuOLa8MW6UZ+9LqC988isyMXg3I
NZhAZWjqlklpmFuDXmTVrlMG4haKGci8pW0EaADRSnCbeSNEsBJS+390NfEjG/inDkQfYpRvBsZy
ClglCz5Wnovp1Jy9W/+OBnAZAtYslbI51FrzFNpoaL48yYOlAkvJgDOJpWibi7fekK1QKe1cvm0i
hQ9dzzHylUd6Hvx8fwCCEfhi+AgG2MzlOdC1QimNkpITE6GlZ95DF0Oap3pBvdWtX5h8SJqO1/Um
9tW1MsQ8XP7XNvTMAcTF6H+0qvdFxHQ2MnJS+/dgJJZaer+j6g4QOCsPes600KIq6o+s2l6f9oW3
A1AoJA6n2jdyiPrloJOoYn1ICnryQLzGvV60jp/U0i5tzXEH0ZEMbXaGEnEph7Mem/1a09LCDQeo
DhQZweAzySVMf3/2dhXaOKIdolVPTQOJSNFnsU1CM7eKABSm14f6PZbZDpsS4yZInw1lejAvbXn+
SLTBZ+oJir+OJul2aL4VgXcbAXENP2TwKycCUKsTLaBnjxCz5VK7G1L09bm5+IqHrekHXPGgaqvg
hfUNrikbVlsmwNrXv3RpOwDkiABc1ycRtx9fCkAE/jTWTrry5hWBXVTmnzKNbEO9qZQETWztBmJm
uyqqNiuWf96WEykkcoJwHMEGME8MemMmGWHY01NOxU7VxNbzdli1VyPvLVCyU+NGBgJAj8iWabXt
NTs/qHde2m9KApYKnz5c/56fb9P0OYzhQZ8Sld8+5tn2CEyqJH480BOwJZ1hS66rDi9Z7vwHK5Mq
LVQQAYOfb8KSRSPxS5meZCIyKx+l4BCFJTq1JpVSoau6VTVrXZA/Nz4CJDQnKuqE48A6X27GQQuN
3PMCdprg0Fuv8nI7VNWEg6knXInKfp5x0JehZwm4exDoIsV8aaoEhTx44nQKL8K0gPe/L4PKQgsF
uhO1jSEaCwBzeBf1Cq5gYSuhlA0Fq8n7xQmfHe3cJ/5E2UNPUvo4lHd+/xmLU4Vr5PriLY7uzMz0
GWdbRJXSeJCFQU9amG2g+/uljAr4zZrbsNNdaB7e+QIyi9JKfWBtcLO7BAc3TRq4ACe8q9GuZyd2
MPwVAN3C5scEoksVPuvERTG7m1u/KZGtjtmpKDu2VX0qjn6fF/s4TqFwAzVSyHBW/sotubQvz43O
Vq32R8r8SLBTq1PZBpcIWgHa7FUUXu1cX7iFWw77UkcxHI3lWMA52U1aewPpIuzL1HwPPO+BmTvc
TJYay7tUPUblofV3QNKt7JfFAZ5ZVS/3S5G3JOmn04DLHNhF+LotF+MKsGFamsunZhraxCKClcMd
PpvFHGksXySEnmhiK+OuWGtEXB7E//792aanuQ4Qa4t/HyEej+tHoTxTb62Vdc3IbI+rcVmlUjOd
rF6xS0a5F5KbXP/rUABThfwM8iKoYkJw6HI9hBlSiWYmLl9TCKcqgAlrkvSPAe92c33DLS4KvA04
mBPrhjYbjwC4pEBVFyVbEkc7qoAPPY+kNQ7pJSvoikaD01S2Qj74cjxGIZeRiZzUqUuVbG90Sm4j
S/WXNVg4jECGgdcNnj/ywCA5urQS0ZFQ34OicyonlVMmhWzFZmwAX21WB3QXjLzLio/YZ2u5rJ9B
Di4j9Cfg1E5ewjyrkTA6DJLcGyevGwFvpaCkUrwssZGUHZ0+ZPEOArRoP4/SNZWYeZlrGjPIKRRk
9KAyDQ6E2cxqWpfKvtQZJ5I/jvKzX/ubJOh2YxLzNPjdm6ETKTudSE5LDq3XWPApuAFem1AfuFll
O9+oDsgBbwM5OLBKQTIiXrk8Fz8RvF2Tywb6V1Wbb+YkDqFeJ+Hc13H41Yksf2wk2YPj5hW3uqRn
llFokY00ir4FjdhNMVK4oUbhW62nSLbha82mUDpyOynKW2WoG0+h2VFLUFrYjSJ99MkYPQSy1K2c
jYVXFDovAJ4h+EFczma3Yt7kuhEPuBXZqFjhQGw5tbP2xZf3Y/ZZF3cKefvrwwiPBC7QNxUxDsTl
Bh6CwcwHL2WngUiNo8Tst1cna+2781717y2DjCteFzwx2Daze5IVbZZVhUdP8VCcMtNJ2DFQT3Xi
JzwCfsf0N+PwQb2vFOLviX8rWnfw6qNAf6KXg0mw2wRGd6wQDgEF1zml8dgY0MC+ySo7hRyQD/3P
lpYrftM3UcPs8cCkoHaMZg4VFdTZ2UbDYlV5uBVP8qhA+TCNS++XQkvzMahpnVh9pMlbtWFtYoeJ
jgOuqz7kwusiHf5p9AAckgX04MeNIvdgm/D9InvzSjMQnKmejMI+i9M91TsJIDQWoSNCTSSoVZCk
/uxHgmJS2kWBZivRqH9CDof4tqoFqWxV8MNBURR4bWlH0JSPHYlESWfnftgkFuguItn208H8TYoK
5XsigcLLM8wcfWXCU8EKEJO4cepcHWPbN4fqAJ/RezDyWHnV/Qj99C04IlWekUhB64jpSYw3sRKF
FjBF5jY2Ov1FjFrZcbMn5VPtJ3LIy7ZKX2JWI1QTVSYQtBCz4bEi8sjOu1J7yjxVEpZkBngcq2So
GnvoulgcaMsQX5YQhY4c0mQ02CaipPm+qqvmt9xKiupIdZDpW+gvFMgdM/ZGRZukG0wRAMusScdu
B9wi03g8qiR3gLRLf8mNVq7l8+dOIDoaTORUkWZEDATm/tkODipm1mMlIVMWyPk2U2pzr+R9aJtZ
6x2DTq0dz5f/1vP81yhA98jGoJIzrwPLaESTszagpyHaNc+girfHzFGqTR38bfw/WQKxIF5L3O0T
pv3yGihlf0IRouFYMjXu+fTZLJo9Ei1/6a5PVXrUo5DWQecx+DFmT0cS5HouJzLyKxJOALFVj1pG
t9W0asWb+ZFFmizhzOJ+RnCHsvDsIo3T3BvbtianIfzTVxN4tdh27U0ALoq6hYqIoQHMfF9H5nvU
rZEVzy9x2EYzEWgjp72Ckc5sk8IcpdGDK+UN9dZXw02plTxNyYFBzRAiVFwpOV3rd5lW6Py2mhud
RZcaETSK0Qd30vx3P36SfIsEfxuUTDaw+zGtAM/iNzMbsUmrKMRTcmpASOTXENSRKkvoa3pBP55v
2EF7IshqkVdAUP7dQXsWSzYNZFHUUjFOSpYa27gyZLdDPxwwpSqY8JpatQExEZbaF9U+9I3xtaJV
vjFa8zVianMckk45DR5cj7gk+WYgNVSpKbjcoB8b7vU2KY8eSenGU3x/Zd/NWf2N6dOBZMaOA4UA
PJCZcwvmqkzTq9A7BaBA0aIxBaQpeWqFvJG9G8/YFvrRLJkls4oLT7qBxIST5gNHq7yVg19d+sU6
4ZRC4aWPrkzQAV9/7ueUd/g+ON2oDU3HAv3f6uz7gNsUMhLU3klRvnwsYlhslOo+cvRC2Kk8OiUo
CSn45UulusnKtZWdO+WTdXCBggtqyoRA8O3ymlHB2YvWDYg+Jy0BWDeAtpXv0RWXZnGMwLEhGT+d
QSjoXVqRFJ/lpSB4uLviH43ljgm9PO9L8ixNOoE99pGIbkOEsgkhwy5C+fH6HM/jNQxSnfRaJ24w
5DnnDBJ+pqKaAt/wZOggFpWTjeyHdlWulVXXzMyubI16vjDaQTqpAWrlZCvlf9C3vOJJ/0gOTIMB
CRu6LxAXwn2bzWUVU11EnimdSiPaql3L24TTzrM88la2oOWMK88y8tqKh3gl7TLvRZm2KqB0GsiB
UU6deEwulzEJa6lVQY3hesq2zJkt6WwH64TegT/FGqBnP2rkA6CiX1JT3zWJ/tkB8F3r8Hn6g5pS
ZITvgtgyhofr6/vDm/3+MCBFkBHH5Ojza9BHzjmiRSLctnI09GBVEfoIA7fINlCsZYwPEir+6UOi
5uha2tRApKnZgw5Nj7Y1bCXZKWXCm/ApzBxQiTTlRg1TJ+93YQiSTaO0gvxgVH9Jb/89mXhyUSqY
5hIt15eTiYarUPPUHN8sbQYZaivUQC2pCTInC6HfDCVenhsgkS8Nfn22fr5LcPwBhgRbEzqLcOlc
Gvb9UCejWgvXDFS3Y1DqhMAIuJWcKPH3f2vqu3A69bUjZ87m2gpASAkl9tsItFCGYdcs3FS6Arb4
9PdQjpvrtuY8vpjQyZgOoCew3ojkZ+OSylGTJHC5umUfAmFOI1HGoM8wSG6paqig07dBZV2rpazn
kgRfR/fN+I5JKlg2/NEcjlnhpZY8GupGa7sQPW2t0v0xy1g8gyOlWjlMP1eBTHRZYJRUJhYFMgvz
YmQulEQfIYWdA5aA+t5OpN4BtT5LJ8nK+fjp/lzamqXUmRrnBRgIYnccYg/7zOvsbBhsU6+MTeob
r6EEHhhfjoK9kMNqd31dFgeK/kIC3lOUZ+Z+euFh9yNzEbtSeCMLALdv4jKwzWatirXgYBKcf1yK
CjTiQKY5fciZj4JsdpmYSZi4iM2sRug8K59y/R8kHpwRld64hbLztkglm2RsxYv++YpCPGTyMOGT
I6ae91lrRh97Zi0SF19W/4oLXTkmJNLur8/kdL1eOpSwgtQSkqeo2MOHvhxgMXqewfoocUnrQagH
FTrLb1luE6OfqMl9WXtKkEcEdrAsvZXTtWQbvjviOU2BqMj81Ym9TE57qUpcL/HBwuTIehFZPoSb
WsCYI1W7z7X89e+HO1FjoGlnooyYV9wKpVEls9ESV9TQ/hixZ7UtC18xzxtICVlR+3zd3s+AEpgV
VFyBzsZ1pc+n11CHLNV6krhpG2pQ1Us6X0h2nvVdelf2WahuzcgYyx3QRpHx57rtpQ0E6n0Q2mJx
fzYo1UMWF1U1Ju4I3V0+Dug3RXC4RtmyZAV1NRwNhPtwhaZ74uyEqFKUAZMkJ25UpwmuYlm5NXNl
VTJ18hnn+3RiYgW9qKqBUmR23Yikk5Oo9hIXlUXOCCRouu0Qtzv0k1q+328kIpyaotPP+CV5zSlG
0/712Vzw+dGMpppTPpYiQTDfreCGSnCUhsQNhJpxmYb1pmAJZM6Sd5U03qbpR6gmZgzXUV970DgZ
31lR78JSHjZeVdFtWsePPY6aFSF2BJ+HIixRq43DtETfQF/9PzyUQMcgBY+8Alo95NmUQUo9DaII
H1ybEHmIgluAgpuqhJb5mgzR0lsAxCuO8UTUKM9VlwvZjMxCn6am3FDlUG2FE3SHMN2mTrbWCbB0
aQDvg5gGXcIGcAyX+y2sPMS/UZe4OrqUNkQtpIPRmJ6dxaS/E22n3Oasr20RxSvHaekoI8rHYYaY
m/pTs6HRzJQmOE5y/PV/pF1pb9y4sv1FAqhd+iqpN1tux2vsfBGSia2FErVTy69/h7733elmCy1k
ZjCTMRDAJRa3YtWpc1yXegABFQhChhsWr9EwyEwAIuwA2Z449MGEAAkhselONpWV2Kw2ZgUOTZXq
gfJkuIVQBSTrYrcIkwzgBN6VpU8KBeDvQsFxnYPOCuLi0H+ymnILlUY3xAsFOtAAyfr2kPIgjxvl
oYhjQFHV1tlPbmcHbZuYt9DtpTvUce9jtLZtjIxBPDLT4xuio9dP62r+YTgJsOAdlLJKgq7GCpnB
w6S1eKCXtrNFei/axynt9td33OJMAy6jgqRJhODSTPM8Rd9URdmxV+YPPFqeE4LOc5UCWoqApo39
iejJH8excLyAkgr+KWC5pQiqUJxIg1YRO6auetuokzcroZGwO7t7vz64y9WEowwHM97I0LnCQj6f
Ydp1qcIGXAwloicCYjA1DzqcInS27ws+P1+3drlBcbtDDQziWUhVgY/h3Fo04y3sWhUDTe5fIBKq
0f1cNF4zfBpxfgsi20fDeLlu8QIvB5QTqkeg9wbToQjRpAHGY5cORG0qtMfyEvPWT6DIpUrq/u6S
EuWAUsWy8SPdbUofuZJu8IY2V+71ZCy/E1qaL5pdO5Nn82ruwc5pAVVeEaof5o5p72UfVU9uYtY/
Y8BJeJDletp5BbOSTy2boRxzfTBLk6UChIpkjwCtyHccj1kNcNzAjgooG1gFynSzAVhteqaCVL3P
1uwtTRdenij4wX34R3zPyfYfk7ileC6WQFRYh+kOoi0xg4IY9E+TiOxdnW77VS3Uy90mOK3QKQ+8
loY7VlzAJzYnbmmDM8XsaPW5V7lbZv2onfIG2IQ2gYQ2EgDXfboQWsMg+uhMMBIIBKcUWjuFltqA
aReQ4lTQL8brNnor0m66iYcqegFXP1qvCp06TwkYNS0EajlSuCMvwdKZmCOAz9e/Z3H8ELfH5oCq
1UU31jznLh53NTtqPaVovEGpMGFcD0ZOGeqIbvkQGwX4xCPFXbF8meKBIywU5XDsIGkmv517lEoI
odiczmgEXHTC0J2ekBWy+aU1BU0ypCuxMxHHSCdbpI792EYTA8HGfiDAMWSPHPWeoZxBwjDsAMva
IBXzh8gMcQggtnfBESraVOQkmeZSnpNpxrkzmMjs3ONFH1yftiXnQU8UbZ+IzEQ+9nzZ1ix2o9gt
2bGh26FEAEjv8tX6/9L+1wVkGygDFJvld3ViR6qOwI0d43r2aZp4NTjWoicI5wHM8nh9QGLZnwe6
ID/ApQe/iSZzmfqti0ECNI06XKbnm5kbiHJ7X2fzRuPtSk/gQtoPGT+kitA5iqwf9qHkvHRquqSu
yyNVytsofiLVC0GLEDq+EL6xn5Pzo3WbzfXxiQmRxyfIvLEyoCIJMOy5zYJrLSCRJWwWQ7RtbXMO
soHUK0/L5aGBFgNb6qsr9uI4G1s0QbblESIOPgXCmX9LwNUVTc9sb5MqqBzTo2vRw9JitEROCqU8
cdVKRxrXO2rPmlMeDfu2Kp5z86YhaymJpXPq1IZ0NyCZw3jC3fLYZpNHksNc7RjYYjhEsnW/X8uC
Lq38U2via05uhRai4rbexBVIi/NNTzU0NFWeXr1mbbc39fKPUx5YFIhToAaiiR5raTOToc8yheOR
Z5pAjGQdYjwndtaqhgs7DB3uNrB+CFCAqZPGlI9q3c2MVsfYYmzTzrZeA//ea7tpLNI9yw19ZUsv
LHmMCU9kSMKigUWTciyzC3FuBomco1JWyTZG8dtLU21NdHTBipBjRDMxnseAMkgba3ScNJsc3qAF
T4vueW8JxKKyxom2kBGFlB8SzCIqR3HQkcwoQLbTsh6bI6PIJA/P1ZiElDwbzYBXLqS2US3v9Okg
/p9AxBPUeyiOdrsYslUgc9+i/BBEibGycL7QZGenClKNSOkg6YePUhE3na9TPD652WLMR27343s+
0TTzq4yjhjhMRrnvaj0lfo9SRhboKVUCDkX0naGXxhSofVFDhCqK7J8UAImf3RRpNzyuO8gut2rT
+lM2GQ/ZnDZoVAB3/CYiQ2lvjA60WH7dtEI4x6w7dEmgJ/G30mtGvFWirLN8FGuHj6x3xnGbW9HQ
P5bM6oZ9UzVU9+qatlA4HFwt3cQ2F+lLFlH8GE8WQBWVttpyIY68Cx8hz4YUPRY9QGXnPtKoWw1u
lYANGu44WEV1iAjo5KZ2QEMwoI2+PXc2aMCSpNW8ton1LXcJOCzdIQ2dss5XqLAvA0Dc2qIlCbgb
oOuQOzn/nqxO8A4F9AZMaFrnlbl+KIsu0N2dmuuBrcVQxlW3Mzq+Ypo9zEO0EhBdHNZf5pHxwtMS
sFiZHT1lOegobLB9D228ZbWl4o2S+klUpiuR7sWJLQwhY4ClKaqFlvQSquusz8AqYB1LhwERA+WF
vMELovCabqtOXThEwfUrdsWgLW1Rt3Z1YL1K64h2D69XUYCq7uy2CtBFDEnND8V9vW5vcSaRPBZP
B6SaLsi2UsdOuoFg9wEdzjfIbpS3emp8zj2aO9BRgN78tJyN57ZG2wIkcsttNQzWTjFJ/Q/mFNBt
TCrwBCKLcr6kiiIxOC0nIMoaNejdnQHa0WlNvWtp4SA5gIwaKux4MUihBQK0wupGuLcDurFFVRZ1
fJz73nWnrlmRdmvhIl0TRxBd6NqbDplNm+0McyUAvFwoWPrIhqO4KfrWv5iZTm53w84TYPYM/Rih
bxQNgZq6j+ihanJfz1/V1FlZl19lmfMTCDsNPSYopYjdICc9EtKlDBwGxhEhFKh3sLvB8DcJHdj0
QaPfJuOdaK8EeWpiML9Dzqrh09aayV1soIcoX7sxl4Z/8jnyk6iz4lGPW3yOrodGVAelFXbua6dt
x+x2YCuFlsuIFNAqBB2APmCFot4hLRusfZrZpgIGgo5Y4UjRGh5XwERGiOa2gJw2R62IcRfgSnng
JvhjazvKVsLiixgB3+Dg8YdaLQZ+QVGg6Ql1RZ/MMcf9iHJXQIu368t2yQLKALiDgZ8Dh6zw+cmS
cjLDzlxoMh0rohg+FczqJK/IHx+pIkUBjCnyMRa2unSktiVIfGf4+lj2w1bRP4ACDpX0zjhoaR7g
mf7HxwrMoYwCsIkgCnWkmJunCtW4QuE2h9yYGvLozAQPf2mtqQZcbnqU+vAmw5+AzwJIe+49ptFK
1RKwtJCJ37K2A/VGmT6okbuyEy9CYFFSPLEj/v5klgytRbWCwA4dZs/JEzxqX4FI3lTDn1/ywhJg
MqhA4KcvFM+JpRRL3OEQBz4yHApbpwdtHYnj3OsBSA6iPFIOvJujvaqmZjBEo7Lte2bi+GHO5vrC
lBkSMHeo4wLNjjkElSEwJ+djJlkHlGscQZBhUryBdn5RvCbahhXGc4Se03pnz0FdjfeZyZ6qcXxG
kVCgXnNar3zJRSZGtIfhshShBw5BuTPCimvAYsGIDrIqHUVllbWHOreH/aSD2A2BN0cHaqRu6y62
D9GkrYmCLJlHN7iLAwCYeaQZzv2QWHWVuQzmlcE1A6Qag8pGGMgyO9SJe5gJuNCgoqasiQFcPCW/
sGA4ApHYFKg56fxrm5KYGQgfj/3PmnpAzUS3o+GtkZwujk7wkPzXinRtptj8aSyskAfi82/9C898
1Eg+6rUazcJWBbTtb0PiIDxZ2OqodUYxw5BeekgVvuYf19frpbtQGMAzGAkMwIKBAjj//RkuZvR8
mP3RmO6j9M1EUjKdPxx2iNbY9y5dZiA/hxZUQYaLe0k63aJJoWY/N+NxdkGYpkA8gY6+En1HirUe
DOQ+Fd8iaynuyxMIRgXaTKjWAuUgPurEfdOgJ4MZa+NRNR+BcUP0cWfn35i1xrK14Ea8hYUtlHVs
8FWc22l70k4kscdjjRbMrla93mHo1Qc+X31S03oloPo6RM4jHGjtCAQdEp4oUss0Q+6YRBRliunI
A5ym7+ByHh2c4X4NLjFw0Fi+Anq/3fvLU/+92Sk3+Q9A8btduk0gdP8xflQP1Y0gM7++lC6XKj4K
CwncKMjzXaRVqpj0bTRk0xFdSuEAWEelTLuYsZVLecnVyF2iqQfUipfvudHJGgVlyenYtmhhH74l
CQD8kPRu/OrP+QPEe//UmHSD9Q66MEA/Nx3tGdzZxCdlE7ggTdfz4pMZP5s25EoVltU+XaNzXPIm
gg5BpCEgi3IvMVGIwSPaTcfEOqS2cmDUswBDuj5li748MSLt/pmVaCQm9XRE9nZnG6AbG6bbPowT
iBSszdvCVgRiHP8iHyaav6WQbURzo2tDkvuoZwDqpu96q/mE/LL1laBjIQIGeQaiAGgLALIFrMj5
Xmxs7Dtm9fNRaYCJs3fOG+nQ1BaUiPGDLgfb5UrcdokRVs8tSncdHTQKohBYtPt56xjlY/9trj0I
Me3iUg3GMhydas9GT+Mrlr8egdJBAHACKHrRbmhcPhLRkNOnRBvm49vbXept7yCa6P24T717FxoH
QgbrbgwQ4nuJX/vx5kA3VPzgJdtfv2oPdPeC8Hjz7fF7+Fy++UJEQ1Abg2LY07xmhwf0Ltkgr+2l
geY97LHdAjt42niPuzC8+Xy4TbzP35/XV+RXk+O1EUk3a+M6I/TbMSLTK7377e0t32qbaQPQs+9u
27v5FliXe3cThVbg/mjDbmeafnrfPfj7wbsBXN/b695KeWl5fk+8LF3CGW1Gy4rFN91HrNg01a5A
KmuL3L5FfzYPwOa18+NaiCF+qeQICI+D+dLB9scf0pVCM2WYajUnoMNGTjxVNrSiK/lMmU8NwaqB
Xj2UR0DXgffYRcG+cwiNzJIcVSiB/RLSMq6XBamfe99fIMNJvKPxuDK/C8fAmUlx7p3cyEVq8Hlw
YdLQ3y2f7vNA8VFT95/fxIL9ATIOr90WbzpcfPQ/QXJ+AGjPsza9pwVkC5IO0OfibtG270O3coF9
JSJkl5+6Qzrt1Smjqa3i20iub0ylOpLCeZhEN/bw2sxxoCm9oOkM+uSn2+4cd9/WQMyYt02WefOw
7W0FoOcUwTUgvO4RBEUeIC0eSt6+hrM1Ta1Nxf+QCRNTKJCbuAzxbAR87ytpduLPJiKU0bqej5Yy
F1tH8C86o57ur0/b5aydW5EuirJwLZQxsAM4z8fQTuNsM0Gfyis0Rzm4kTEcrtsTl8HFTABcruMh
jOYdGVSG5I7BAVgkEGa7sXn/jZd7Vhxa51fd3hlTtJI0uQxN0YOMxnvwi+HagP7j+ZoEJrWZmixW
j4QHbRe6FfeK6qgrwaRxn6n6xm5/Xx/fQo4Kjd7giLRAKQAogMzfUcxG3qnUgsnd6IJMt/CyVgU5
5ff2I+liD4RFkBXqb5x5q0eDpyL/ZyK6iYpyZWIXkqqi4xwNWEjXI8sh49x1s3eQYDDVIwsVZz8b
KioX02ac/uKei37hjj3VFtuoa4Iol5GHMItAEfA6VDHlGmaW97jUekc9Zi2eaGC0V350HGTj96ny
dt3Vl0vp3JJ0jvJKA83naMPTXeb1P0n8rJFXaOQGyU0ERd7rxhaCD2ENGB5bQLvQnni+lAi3u9TM
MK522sz3LrY9GHYic/CaTPUqFoE47HeM8+G62aUxwl+o5KPGbiD/cG41dcFUZxpMOzo2OmBdiKN9
s1UfrIB9+lMhKw5dGiPWLEAKUAYAr5VM4NOQlM6ZU2oQNan8YQjS1oMeq1o7mwIhR32nQBcun6qV
MV4eQYIdQXA8IYMMBkrJs1WXWNOc5dqxJndA5fa03bDpOe6HlffFgi9hRwwPoSPK69IlUEcAedVW
ox3HqvWd8mei2lDBqgBRxM3omje5uWJw4doRI/vbojR7ORv5bNotZq+kHs29pCw9xt+AQFKg1zvW
O64ERuv6WmJ7SIl6SuKiESgo8WM3/tWa9W3k7rrCG+rWp1hmbWrvWGztcs32TR0dTGtA3MUVAEws
jgvcOcgaSHNRZoXWW32tHStlm0VIs2RNwLaA76v1Np5qL7JBihCtLIClowohPdRBkHUR5RcpDEsm
tQL8h2PdJebvKM4htpZuiB5USCaQ33jley76YXu7u0E3xf76DruMxgRPBVY76ohoB5GbjVWzGea+
6TW8XhwThEttuZ2jnG6vW1m4iCB8JtQGgTFCclu6iIamnp0iibASMvYUjfOxnnW/TPtAsRiIJAim
U0fZoN1cN7vkWTBXocdRdFRjOqX5tJJmaBSUFI4l/2tU/AEWJiXIoVmE54PjpczTP1pFC/6BWcHO
9bXNAK3Szo+tBNJnVdsoKNSgg2lqoHU3BaNVIIA5WOpbRasXS9lqaQhyzpWQfmk6Ty1Lr4wSDSfU
prF5LMe6AVsChKaADlxTwFqaTlwD4FVREcoA1H0+Pj1PdZZFiXnMIkAVKGgOus+pPiil4cecb4aH
OrN3Kz4Vr9vzyAkhE3AneGcjzgb86dwmmU2U07FlwUvskU03PWlx59fZbihfSG5vh5l66rfrNi+d
iVc2ZCcQiwpAzRdl70kIOoEzQoHe83zMtUzf9H1qHVrFblZCwiUrAO0gVhLUmBc7EFqls14m1XzU
ZjyEplTV8NS2rJUdeHnLoB4CcKYG4AlaRmUM7ujOWh5Rqh6jTLd+lKY7bVXu4CI1o6TxAFRaYwy/
zPMgBPxiTP1PMChteTD+uA1eeghPgGVD80bUJeg7BT+kUtbd2mNBLLjzxWHjaMGbD53lWJByhSlh
I8CnkD46NgXx7AmJgBFP/ezRjD9m51ZfU7G9dOa5OWn9j7UyFC6g5kBNZr6ZTz6Wpt+aL82fl3/O
DYmNeLICNRSzjC4m4AW3y78gHBomaTZ7veZpduIp0OJSTEhz9f29Eb0P+hpDkLifL7wqSixg9MBb
RSYIsp3KcikiwmMBGoHfU3yw3qv8g4KM8k/32Zfesg68oejxktdm3qZJrUTUOc5N/KtA3w2uhGhN
HvJyPcIIOl4Br0BCAEntc1eqpT2OTgleczcvUh9YYYwJ5Wu0HHXDPxnPiSkp7rEK5lgVCK5QkXaY
ZxsV26QjOK7/gddOrEiLcIjnjJeCqN2Jim3Xzd5crtHPLS2AU59Jy481Tst4jIkBIT1ToIdZAFzQ
288OOPCRG3i5PqClXXViTa4wCpqh0kJ7Emoaebt1+6gP4rl7mtw4pM00r8QGC7UGLAiUwUHXgUzj
BY2tMbdNynVQvk8TCzTwLkZde9e66oZkTjDzG7frd5Q3B0PrfXJDp9xLe3UHBbEfbha9VY+U2x8u
FED1eaereCag+phQ9b7QLYhGBzao1LAKdhN6e0rIGVCO4O3xusMWwlWxkDWkuHAH4/KQ4oy5SY1p
AkLvOJZmUKb6IW2LLU1wG2pBNwZGdOjbJ9op+crS+4Jcnp8MkELE5Y/EAh67F+zlTZ5ZE6iX9GM3
NeCi+p65e/TlF+VTUf0koBWKzQcj+a1Vn6zr7gb9kbtPnH63nfyWg9C+/T3TG42iprOPHbSqZuSv
6465vFKBzwM9MQIFXN+oJp3v9VYReHel0o8cfLcBCvRIWGVQQLtuZcH9aPdw0EON+xgxtNydGteK
gi7B1DrWOoQ/2sBQNnhH2a/atm2eh3uWNCsWL3cIinDgs4NsNOAnSGucj8st0WoWRw3wWVwlSGvU
36sCmR1C35Xa5Suh5CVUFT0BCNdB04GyP7woHTBGT0HplVoAPFJtU7MZsAKN7YA6w5vR1X4BuZl5
duogJ8jzQxFhB0HneWeiEBelB12rdDDL5M2NofLpZmrMXyveX3IG9i3qcuCKxTRIAYbTq+jmiyBa
FTvq7aBYYdNFT6Cc8Er3VcPTwnLmwGr7fdTmWzAlF0Zo6jet6mxUfq+tQde/YsHzHYEGCoCDwH7l
4B0n858Oyji4UQSMi/Y6IgRxwB3x7oK+3Uezq9n/Sv9SITj8ze73171wcUKDvBGYMPgb9zA4daQT
ureo1oLNzD3OnG2m5K0sQABUfrPnZxBwXzd1udzPbcnncw0MKWpBsKWD3u81+mzuxzJog0Tb1Y63
1t8kFteZP4Ux9IwBawDYCyAn50sdHRxGwbIOxnRr05ZP3YgcNAOtNwo75dta9v5iLUnWpI2lqzyu
cM67R2Z9dlProbUUnAzvM/Jb1514EYXAkC44McDZDuiuJU6uk4BObaxJyd0k+tJbr3Fha8kPt1/j
YVsajsgkwYIQepJVEqwhzqB+kUZHWwuoG6APoEigZ70S5iwuCEBzAen6YuGW+w0aDG/IbZiZAXV4
mPdd48WFn6GexnM/fvpzzyFLBtQV4OmAdEgrnWS9kVVKFuEB04CPKFDZL71YOVMu7g2kxUT7CRhP
EYZeaN9oaD6xSBUrRxOKncFglooHWZ7icH0kFxokoo9UsKKg1QCW0BJ1vgi6LDdon+TKMXppvqnP
hoqKm99/QMFsmrY31qPJN+hEBrP+dbvCQydbCuiNr9IxeKwNMLJcYAuLKB9JFid5aJR4a/pu4Sk/
M2VTFv70bKwtQWmhXxiTpmsizVyB9yIPq4w86mjYd7r6ThvWmlFWxiRnBQpojqAujTFFKKsiBCYQ
XEBmGgvEQ2Ms+Hquu3BlVHJ3Wc2VqCAEoxJdnnl7V6kPlv37ug1p8355DpkjXCXGFw2YdO32YGsd
EvDEhiTbk58tjofYK6ePf2dEmp6uHQye6zBS6OBTGh7VgvqWQf1pDSq5NEGi4wUxBEox6DA5X+s1
hlPxvMzDARq4Fj0Az2Pyj0FFnIRIsBJqhEWxcjAteRCCUuiOAKmtyAmd28Qha48zx2vZBiIjjw6V
E29Tjkq7tfI+X1oOp4akh55uDRqOhzYPnTb3Kbkp098AnKyMZtEIHj+g3xfSxTJe3oVeim0KI1qS
wFkfHUhP1mSjF2ygAQFiHgJOBsY7KZZqdafPSEuK0DYyNHPcTCBoADpvZfcszAuOPoGSQ+8+sq7i
+D25/JohzSdc90XIBuXBQvDgtI5vm+/ZuLu+usUvkk46GBLqLHgZCaTouaGIOz1TbHA9dP0ohlPb
1YoFKe4SmxTvCwDUkK1H1OVK+8eJoKo0VGoRCl7AoUKfXePn6V3txtt2rc1gaXL+Z0u47nw042RR
nhFMDsvdDXh+OsMAYeyfL2UMCM4SbaUg+BEfcTI3cZ6oPKr0ImwtuwuBO4cGV8NJaLQ83l6fncXx
4BZCFwOSyBcKFlAPZIrGcxamZNd1UAhxD2nTrKy1JSN4IwF4LqC64Lo6H0+KhiW9YxkL4/Shq8Em
2nXALOorV+qiFQD14Tl0KIFd89yKERdWgouNhYHS7n+p9PDnnhJ6UHhmqgQwfWkQ3B2avipLFjbJ
RhWl852x1jO6OIITE9LOB/+bMUGlnIXDvDHmN5aDDubzH4xCFMSRgRYFA+mUBOCHkEqHibSafYXg
ZIFSEOhtr1tZOlxM9DKAhQFJsYtST8ZUBDgcVloVEhqp7inag2m+29nas3/RY3hvAe6Hgi26e8/n
3MpBs9jGKgsndIYBdst2nP28Ppal00WwQf3XxBeX0slmtHkLuneqsdCNH03jpdXN3ZxaHiGgkVHW
BGWWHCe8hhgeywyo+vPx5LbTqHYDzdIxZYfMyHzsR1DKBsn8h5oGX4fmqSXh2ZNhgRK+muPeYqHq
va89rNZGIf7+5HenoBYykspmoZluFAOkG5u2uBvXuu8XJgYFFCxhpOXR0SJH7pnKHDeplDyc8x/T
2ENadj+TdF+gopipK/mXhRGd2ZK2DZksR0kU2BpujCkNOlQYwlxdW81LVnCP4UElmqpQ+j73W6O1
SqlwVoSkw+u6VkBe0NV/zYBkBDYpos31hf21cqWbWVxl/zMnDWqesoTaVglzP9qk9dr2sS2arRFH
wDnvjPrZHH+DG0afvCKD2k8ITnMlaIfQ1WMfx0hApr2y5oGF/Xz2SVK8XcSo+qOjA8RQ/LZn4Tzc
J9ZKlmYhHoEJ8K9BawExg1wPniGe685OVYTahHRn/Kg2L9f9ujyGvw1I91CZc3NIhAHbbj1IfLHm
2+Bu/50N6Zyo7UafWqUpwt554vHLABwEtth1G/LTWBwRZ54SAz3Zxmpv8AzM+fCUCfJvTU27J6d1
ncAyx9gfUTm816u43AJgBih3TgGZVIi6TY2OHrrRzb0s0fCUZpw+Xv+wtRmUtglIBxwb7e1F6DhP
bPqt8F//7vdL+yIl3WREMZxr5TOSyO1tn9AVTPziGoEWCUraoCxBQ8O5a2elpVZPEBGN3Q5swOrN
wz8YAvozhSYiuKvl5juIFNuxQvH71YQgrXUztms7dXESTixIk8Ah7QChxZSFZd/4BRgJ7LWHw6KP
EM2T/zyD5ChYx/UUC7xpqGQ/0/GGsB8tWzkLxEdenIAnJqRBTPpoMTDtYhtVGdCYfq9tydPkrDUI
LfkK2AxkR9FnDXZoKUoxSMszISsbpoAGdj9affzzAFu0v/2/AVkneor6QSXoFwtdo9opQ39XWOQu
i+nn9VW1NCOnZqT4tAVlcDZYMGNw2+vsOzVR/DVSjhVfyVIE02DoyjhrGArY/VTnWVujEl2ac9QE
gGD8AkDJETDjvUm48BUbtD3gQh+WcqzsePa6eS0puzgW9LyhYx4NPkhXnu9ylRl2khCMpa1eR24J
iZKViRf3obyAASD5nwVpRpTKdEc7wWCiuf5kNqXeMBzKun22jbeR3s1QZFuxuDYm7XxMDQj9eht6
g2EL9WuSv+T92rUjvvlyTDpKmRCMQsuAtCn7IlNrfbCLkMc52ubV5MPVmmCmre7pAPMPnk6cIJvN
t5JMBxI52+uLfCms1JEMdsDLCe4jmVaXTdU8jYZTIKyskL5MkpuaGzc2e50HY9eQca1ladmhf9uT
btkYbBpIP+KW5eZLVn1wvnIVLK73k/FI7my1fi4tBb9/q30ab+8rv33xSIDDka1A1yUAu+fLwew7
Q0fGqgjR7myi0DaR2xwA038wJSI7ATgRSg5yCVmP8eACGS0Liyn7VaPqNMfjxmr3uWYEaxlfuV3l
K+pBJRMSjKCARQAkHdYq7eOhS5ERGXKe7CIDACY+xfN+dibuqyY0GQg1rSenMyFGoZfZNmvrhyrL
3rkDSsWmmg2fx3EcqC4K8TTqcsevqzQFMmhce8MtOl+o+0C/QwTykvMLq2r6uqN4Z3HTaz8y0sMz
f572QFEEaFRR2sRVKUXkY14adlMwRBJx5Kuz65ewNWav12d4cZGeWJGcDniHXmgGrFRxANx1agB+
9OL8dd3Isrv+MxTBWCodxxmgsFOO13QI8G7nbtPhqctWTFwbhzAhncdgUh5oLLxF2WZE/6txB1aQ
1ZTE2kCkM1iglpU4gZW6/zVVL+DJ6pvdv/OV9IgxM0W3h0EMRHtALcdVb+Y10M/iKMAL+kXeAD0C
yVcGK0vIxTQMIjPRUZ9MKHcroBVH/iu4PpbFSRFwRODmUJmXMzhxpNfoNMVzcjCarTqmHktUz7Ki
TTmuhPVimcpXl3i6A4UCXm3k789PQ/AygPOgw9lhdwzaP1tnCJzotzL9NTjZPil+TvYaP9LS7XFq
UdqeuTMNc9UWLHTAdUDd16guVw7ftTFJWxNS8UNTKLCgDOO+4d9qcMZ21k3tCGKt0Og2NHu/Pl/C
SxdeFKeNCeAQnjCSF3MI3DAKHsxwJHi/eFPp507AfhjR83U7S+sCSXZk2EXr88UC1MEXalc1FuDs
7KvsPr9FYy2lK0aWJghtFyApBSQW0BDJfVMBxYV+NnCy2R861LR4trk+iqVthAQYqHBwyYPtVVoB
ba9amV3hchwTVrzbed34ll0kYcb7Nai5DDL4uhuhxgG6KMAJ0DwgDQbK3VGnzDgVzNlNvPKhZZC5
hsI20cKKqA9z3nmN+VE4a4/NpTFicOAbQ+4dgkzi708yEXVW2hAsHrCvalARZInvph/ZvNKoumBE
aGCh8oaeHLQ4SdeDnWTDqCUjDW0zt56aKh63+qiPN1XHo7UYdyFuR4CLpn+RtwZDqnS8VmnTD7Ez
0bBMo22dpIIresuhqTjXu9G+icoRoQYZvE5/0UbLt13+YEGfkd05bu11VC2A+kpRio76++uraWFP
nH2YWM4nnrYG3hHqchqqqvueuNxLK+jepdkelCrXLckoLbGYzkxJk9pNzE7Mvqch7actI16d3KTz
S++4nq7fq/o+qkJrzAMr3Yw0w/WTBtc/YHmoAPGB5g0bSJOOmdLkJI+QKcFd3XpT/KlRghfaQcvf
rttZXFcopf6/HWmDol44ua1l0rAYpui+G4riYKbTc8vZWofeoiWA3tBhI1Rk5b5AByKc5lDNNNRj
FpjmjwTdBOW41r0gt5X+Z+JOzEinAK8BDK40jYYWYIi2m/rINngzi7azyn9RbuAMqDe0a+54bBxJ
OWzbim/5kIAuAHptQjeeDPbhHzgZWxfHuKBkM6Rvaixrru0BGypFg6d2APrPy1YIURauJRx5kAaB
DApatC6oT3OlnFDpxp4lTrpvWIPepfHFauqHgvSvozOSlQW6aNABoBDXIMoccivaGA11gpcbDWPl
ewJQMVqHyveeDgEdP697b/E4OrEkbUXdRGxsQV84nKZnTX1WMvTvKBlQd0j2T1swo143t5RZ1pHY
w39IigDQKp0ywEhmSZ0pNBwysHKSusg2ZjWAOUcn0KOFWJA31rQL1CQSqlQ5PwD5Xu+B3QeXREJ/
RRUA1UkD+a/r37W4fwAcRWkUDNlAhZ0ffs6gjdwk+KyW3aDO7AFQ7Gn9078zIvt6glikOkcwAqbe
wAiHNTanhXMNumnY/gKDCs1C6R5jUHKqMtWmYTY1bmBMD73IpMXVQ4Ka5eb6YIRHpFANttBejkyJ
CLClM5RFMD9WONtMpv9omm6f9O236yZk6LM4bmADrePgWxH9oNI7ISs5Jzb4ZMNurg8MGPWI49Ft
QZmb+kwD1qd+LenrXJRebeXv2pD58TgGNgoQg1r6bELZqlv7poWVcvZN0gus1gBH5I5DQ5fqb3M6
73OAJgz0stS6N4xPhWZ6TOVQNjk2TYvFTH5mWvnDwFlJjXQlmFg4Js6+RYoluijTJsFDB0ad3DgA
/40GXlDF3Nh9FQGiqxRbaH8Pu+uzsjjxGriYXCQFwCAqTQpLk2roBkxKbUImsEpavD5UMv/5qY5W
0b+tSG4m8Vg5fewiJEt2bnZvtQcWvV4fyFJMe2ZDct+QtugOquC+YnhJEVNpiL1I8+nEnxFx/GZq
/cTW90q9Bqpe3Kaag5YNhJxAn0rblPZaw3qgsEKD7KziJuE/u5dVhvWlkxaj+9uKNE8VJCbmGTJ6
oJQ0NcAwxm6T5ykFcXMHlZaUq/MtJKKa79mQNYeqH5Ujslt0g2aKGPxpUeY7Wdt7ZRZFK+Hf8gL6
+8OkqUVvc8KGMsvDdsO/KSv32eL2PBm1NKdW304RDkHANgnz0LseTONHaj9cXzlrEyjdFoNB9bZx
sHD6ON7EMVTHp09oEHku6Fj+nSXpyiCscxOmAFg7j9tYu5v3fN43+p8/f85WihjuSeTftRSU9THW
49jf1HEVWNHBydeUxxbPKjzg0EUAUmPQ1p8boX2NXLfA7HZZ5Jv9Fsdl1v5y8xv2f6SdaW/bSLCu
fxEB7stXUosly5rYjpNJvhDZhvu+89efhx7cORLFKyI5wACDgTEqdnd1VXUt75t9u79ni/r1v5Lm
7VpyUo8cPr5cMrrj2LyEDAzfl7CoZBcSZlcLrBrTHKAFOUFDfJbaD5n+dl/AtBk3zvVCwOyKeEkb
hnXIZkkdBA/SMSkg3TM+QP87BSYeKPTD2gti+XymOQJQ/ygfz0TqmeSG/kB/69gm1X6sXO+5Stw9
xCQ23OrBnrmMtUnDxW0ExBQ8U0YxaDi4VokMM4hC8Joo1C+R9VjBeq0Jax2I8yG5f4OICymzhY26
CSNCr+NJOv+k9k4Wbro0tntVtHO5T+1RrWxhrF4bAtDOLIGDihhHTRncacnjWgm8uZpmA/MIbn6/
UWjJqrVN2rjkWppXQ0rXsm4LETmljql8PwFzQU9wvStt307dQHxvkPu2Xg2bzv+hKMdY/Lt+0o21
p/DiGejEigCtTB3BM1MW1CFLaaZ43CyfRNzSvm5kp1A7a6WPak3Q9PcLI9MavVgnGXETrQOOZjwb
NS8Nb1ixl4t3/2I5M1PmywRnsc5yIvGBVvpmJfaZI1n8q0wcCg9twGIQdL0KoaLzLIRe+lSkR6lI
HSk9RGnj1AklmI9poG+8evtqpGvvweVlwds3IYDS7Dxd3ovNy+Ikr4g7o5MsP6uG92S01opTXtQ6
kmz/T8IsVREbRs8sAj6gsTK7VwxA0MSvgfco5EUMKcupV9cC6UmPb2zchcSZQxhSN8iHaTQl9oWH
XPcTG8wKo0mJ7D278q0HvTuEkrgZ/fhzVaxlgO/vKNgr1zsaqnIsRgbrLfX0INfJQ1aseNXFIOG/
9QHbdC2hDCtCv571FZ1iN6P3wQzUv2p4P1WGYe+7i7XFzExc4ze9FU1bGVCveVp7tq79+iykaibk
krhnq4pjv3+4/+XLF4pxCn3iJzepkVzvEqDkAARHfHpWNAyzt/s20zf+MB7SUfo7yJTOoZD6WlrN
q1/6J79Z6+pfXBxgJuRUwa0Az/9avtkJhiBNgzHVEFcgaObxS1qU/ff7y1xquCR/TXeEDO4Oq5zZ
DUv2EyUO0/hE5tMZqZb3ibQZNV6Nnuxk+SMtdPUQ2upR7T4G9biNWnHnxv5DDccKDV27QSoOQHzt
oDY+db7+7f7nLW3C5dfNrGYO520Y9HydCOG2V5l2Hn26L2EpoOE1D6sGQBYEejMDpjSGEuUFs0BJ
fPDKahsGBXlBqJ8eiA54z7cPqboGfbIU0VzKnJm0SDfTTDCmPfe+hS2YOFHjJPlHl+2Mqn/ur29R
j8FlZtaBuiZuYnZJWjUuQ0MifDKUTwkNhElhHTKv/xK1GmSL+pPKMGHpbXtf+xqAdbHi9t673efG
9FL8dMIXDsLMQjiDvSE+MUemGma0p3TPuBrYXhOcWf3iCT7QRzTulo8FFaK081u7JHkA1uTGb8od
TZw7i9hrdEdHTYUV57Lk+0HyIuqf+O5hJb3+OgleFT/R2Bxp2GXBOfkYVSvRxeJbHk4KEOlBRJhm
eq9FRJGulJnFaxeKHyd2faetXiQtcxJPfKlMySldd2tWjiusYd4sFTMow/6v5JkFk+LKlVtZxPjC
QjAxqfjdOa1/9fmvov+lKKMtpnSYFY8CYaXkqttqzbj8f9bOdJ8I7jHVxtnaRdkzs9Yo8d1i7hjF
Mww9U0Ou0w7wHsn0rFvJ0asfwdlYsd6LN4wMENyoIGnq87x4nWhd23odm+7Kp0RjLqaCvS0rGbyv
9kWwNsS4qEYX4mZKTgNHXAZ+T8TgvURdsRf8Z2t1rmRtTTNdhSBLlzK1IW2ilHZRWE+l9E1KjomV
H6RoDQ1nURgzWIwUkndW9ZnVMLOuYEoO3ZFLywm6LbQyTih+zUnkjcGKD1qTNdu9rC3MtJzyQUG6
DSvec9V3KCQaXj+6CpbEfXu4FPxAo/3fwma7mEc9PmUS5sOWJhhHwGV3tPs6MXfhvqRly3shaua8
lKAVPVGQSSzo35Mye4zkR1cTtl6YOYPxndC1DemVL0553q5EeIv6CLQJCQ2NwHw+4DoKeqlbKUZX
Micm93/KoHC6fEXIoufkdSZTlgaIYd4TacZWJtUNOyn55t70jlWYbKIWY+7u6vYjqUS7ltaIaRZP
70LmpEoX3sSgu0yHUyU+WeUhkb+mKlPWSrI3NePl/uEtCmLr6CkwqIW/W7YLQQy9mWlbF7jouB/2
2QB8cU0XJlgqnmXXTbby5lg8MJPs4L/l5zlSDMi3ZVFD0IwBgQNXfmvBc9TXkoPvsdyNL56w6Okt
Iaa9mUwTAYSqc6xiZ8GGbVbNwTUox2q55CSNaVd6/FaGcNeOP8Iq3kOeZLfSzk+iByCgs8FcK20t
7jE4E5DFQCp4wx1R1mLcNBZaWjbnokpgygGGRVUhNQwJAu6f59IGA9BHPkeCN5uujWvF8TQXTmtZ
JQqi4xRRbfvWrt74pWj1UshMOwF0qKug15j+9/NNmR4TerruL2PJVF5KmEWOUhd2MniwnCBk8XLz
U2r3OuBFNXVemeG/+8KWzgfqQKhLSIJNrbTXezZAnSh6hG80n8CwkYbHvB8OlX9WmlUw78Xjgdhj
In+iw3lO3pXTQkIQYManSIdPRt6kFd1VayOAa0JmPi0x6iHxdTZPs97StgKXfBsna9BXa0Jmzkx1
pc4IFANci/ZoCpKjp09CuXZzFhXtYrtmJ5NGDAPlJdsldo75UCQrBz9p0dxOTI3uOsdO3DbHbRmh
idWskcnCVi8+kl51yjF6axr12MvivsryHx59E/d1bVGx6dUGjZxOJzrsrnWtnfi/FN6ipyAoTppO
aw1gZTmVQzqdSXLeF7a4fRBxqBIsnVBjzhQhV2Cjq+qI4XyxxheLRrc3QyV37ktZ1AR9Aj8DldQA
RW62pERJfaFPmBuMrNQJ5UJ1VL2R8Mddur8vavGm6mAGKTgrBsJnuYJeCC2tFBlRtDp1l6ufSt/b
9U1kG+EK78bymv4TNK/j13SsGm7GmFveWHbZ9lure4uaNeTCleXM0SaKuuLNNBbJSTNcu0vM76X5
wY+LbaJ72/sbt6QJ4EnSYkd+UbsZoI+GLK5U3UtOHpTFU7zZRD+YTFhTuCXthgQSKAiVVAuc4Neq
ELeK2jQ63qeDd24QcLG5l//yG+lFBQyPMdrX+8ta2kAs9sTfR/MRSBrX8swu8bxCZIq2KEsnNX+F
MtkTodql3fN9QYu13EtJM3OXgKU6dmKVnMBFNx158OmYtirtuYLfY+eJZuTkkKAfVC9qmcOwfjW6
6zlA4IO17FmnUCh0p0oU7w/uw+VXzayJEIRB2/fch1z5ZJg/JfEb5Tw/af7ghgM1RdoA8mliqtni
5S5NfJoTsSNRvtXr4+RNOkgM7u/xkjUGooI+Xfq8ph7u68PUY9NUepmBQDmr4LgA9LLJvhp1caxk
YRs25KQDaeVaLOkPd4JpAc2kFWrOYVdqXp1SR0wYpBwV228/QHvpSE0s2n2zZibXZM3MJA1ltalN
42J02/ydBtsmDjceCQHXHTf3N3LpFpLmYyqfhh1ZmjftEDllojBoyUmR+1OoSScXdCupqvdxrO/y
OFrpgVl6H9FLBjouTdB0dM+MsiqVap7UNEEPCVBaOvS9Vf+30liPvvao0ALE/3W0en3FQs85e94L
QfSxAWZOghLYkdndV/1Y7wWfMVvNJ6vk189uUP2VkiRITGWvaGRsR3Bas/BJhMNFH1076Ko/MD9A
phoiKTUJlr2ZuZOHMBhkgzlcayiOXWF8TkLFyaP2wSjWqkOL2kPmmqZljpaWr+vLgU5GGXCw6Skd
h1NvdWeD5sB20J7M1dh7QRTVGPCCJuoZnvWz80zrFOTxgUZzM/1klqNTNv2mSA36Bd7u6+miIF6C
BEJAfDHFdr0mWcq1tDA4wUJ6AsPvQwrl2nAUdOP3H52ayKQBQCLgipP8v5ajVWZEWowpClUQDx5t
jYlY7f9kZPpKyiwLWai9X5ktkxM5aavQeA40zw6zPwhZr6TMrIgy1n7uT1MAbSv81dKTqQuvslBP
BcK0DjauUa/Y/qV7hsQJ1sd69wGzU8ohGdWCfJrgMfTGjkE8tqJnXfs06Hj0fJuVmZ15rV2Inz1g
5hjQOdzXksmHzYJ0DeUgpU/emvs+0/zMSoW2y0TuuQq5YfIPD40/Af+5kjF7blY6lRG5QUai5jal
cWiubS1ZqfEsLoQaPzCeBj5n3t8RxDG1yBwwm1D+x0hJRZTPobXWbLF0p0B+B3yV0vhEG3Wt681Y
iG2RxdlpDNRs3ww65DuJ8isXi79A1CpXPM2iNLg6QDmggoi4mbRQ7TUrMpkN8cZDKde2VxSvjeJv
0nSNfHLBqWlAh2Bq6Y5hQnSm+KIGaGOgetnJt95K1x6TQ6g/wnarhCthyNIxyfgxsjUTl+F8FKUQ
5TzXXSE96UW2Td36SH74KWqVl99X60sxM3PRh7pFQTbKTtXIS2lvwM3WrcyTTDdzfnMuRcy2TDar
PtWUMDt1bWxL7T9NUfzRXoFeNlHY8QKc9OMie9hUvpgZDYvQi08I0K03sf3n/j4tRBfTLPh/ImYK
bfS1OQZMwp4kBpDtYGhLSDZG2hO2UdA/Gr26EYr8UUj0T/flLkX85HyZEZIorWikhq7XlqcEh7Wh
AbKRlcreypN8nwdKY8OKluJBTEwvgda+72XtU6cYjCDnBkTlEGSYoaEeKH2GjpgPgFbe/7ClO8co
NhwgfNQ05zr7rrLzO4us7Ukuhj0orjxGxt2gPGXjWl5sqfsbgmUw8KawDhc9XZWL4+2ltuJBwFWQ
Qu0wmMVujA4AxW+NznLM2hEppXaB9QDSj+N9sGptN3HnDVnwoTN7Ry5fdXWtWWpJpQEmgLuJ5ZNJ
nd2acgA9wguy7JQWGgScJeQFvuq2Kz5vyQRcSpldnLLr5KxV0Lm+r0rsZ6lBzQQSpOkO+e7+aS66
V/wrQ4RQPjBiN9NvJcvkQIKnlWTQPwbs0h1tZnkwFSk7EQSjx1x66OXHIaXR2zIOetH/gQmnNw/a
FUaweULPTHjuJSE8DWVG6fI4yMfka5Xn9sodXtpP3nUGTxEY3OGau9ajoUuLpG4KTq0SNkG8H0t3
4/crz5A1IbND0/oE6AiDhWS0txF/mdBUyWvgeotCSDbgioDt5A1yvRJLdCslNiB8zfxncgJOUT6l
7RptxtINpx+GJlCqTezXzPJYXTJmhDw5A/lVZhvxU96Gv2QguOv4T8IFOqSgf+BxbVIwuF5PFQJD
V9dFfgrLah+mwvdB/iElwSOX976eL7hvPATMFdPUEQjtyrWgAdYBcJfqDJSc2rUtaMWE2juaBk+L
sNtoyef74hbO6UrcZEcuLJdRuwl5sCo7mc1gu9k3KaLOlBW/byeYyH0vNJkEdvP2WbdPCtF3RfSa
nuC0rvbeQ6BFK158qb1BB8Fcnc4H5r9574Yr+mh0n+enSjD3naV+8L23vAmedMZXxyrfZNk3Wmmd
NIS+yE32NI84UVyv3K4Fw0s5DRTZdxRRGjyuN5RBijQOmio/mVl+yMrymK5B7y5oCAN+5MRp7Zys
0exqUbVo4iaM81NZaXbhnn1173nwkiW+7UJidF8/FpZDspqwgjoZdDvzARBD91LTgMKQ1IikjBu0
v/iq+T5PtvtylhZFVV3j7BBy09PdqY07joOMvbDqeJcUcnrQuzTctakq2S4w7rY5+uqKWi4sjlic
ChOrgyHMnF3qhLpf1wLSdtLifBuNjepUofwHo+9sncpRTeORgPZcK0QNvZZg9VbOBIZl7utciI6B
bwlHNeurlRuwsInTKcFBxhvDgHj+WlRaig1JXeolMGGbu15rlaNawOypj7qyS9PAso2sVlaSBkub
iECyaBOrCXiq10L72mqExE2LU+yW3wR/alG33P197ViwUjTdM/BOpo7JxzkcYuBqYtn7anHyqycT
6I3SykGuWEPCWpJCjsx8b7CkS2p2dSPNDdPMCMuTAnquMb5REi6F7e+v5FLG7PKGXi9XCjTapzhT
nH3B/J+0xmW9dCB0DvCqJVqy9HkGrG4HuTK7oMQrhg9QB/9Kwj8Z4gZ6ipmwidNnaim5PnSlhgay
UfKSSWZ97xnCRio8+O7ch/u7devgWYQ4ZbnhwKDtdaZbaVZWI0iePNJ171SqX3WptMuktttgDXBz
TdL8loZ5jHf3M0YvXo3wC+Q0tqz/FQlf7i/o9mxYEHaAo+GxdnM2VWjo9aC0ePfv0mBDw/t/+/l5
jAquk9cQEZ2EyNhoUHBF+ub/JmEWcqmFHnh+wwK6beU0h/s/fnsBeaqAd094hdMBLfdaq2hYGOpc
5/NLd29YqV3Xn0x/xUYuyiBXS9YAkuebXnexSEkMewYnUD6bwSegi0X57f4ylg4ZG/KfiNnl0OSy
8opeR2vNAfraTwDQ3Rdwq6ygUGFwp2uBw5xfCzUV/SFWpewUVX1p+7rYnEoppyqf56HTC9244iff
Q4rrBMm1wNntyPuOsSSgaE5l65jDPs831VtbbEtvJxyD9ElqVxRhbYEzPfbSVO1F6pUnPXMVx1QL
99AnwpdUpDFVKZPytxvXpuWBAsEMNzzk8nSgF0Fw4gp+2igjyxOUbpPWjFqpxAFSV27l9meh1Jte
gtnFHboV+3brsCfBNLiIhFca4+PXglt3DAzF5ZVE206S75LU28AJ4Fa+E0TP93VmupjzI5zqBxOm
OgNUc2JbRsfCJpUJsCyjPCWg3xnZ0YW7wUx2shvamWnY+lpQd3sRmC4EUggvgdO+YVTPokwhyBGr
k6L8qieI7ZVW6oXtu/r92falcmhAKcfvd31A4uHs2qH3VxbYkbmyeQv6iKNj24hA6BWbQ0FMHMWW
MsoVQf3PLj6jC5AIw3exFm0vLmgSA7g2cc6c+yRJKs0Ye7c6+br2kBvgonxshMwZixay7ZW64LQ5
M4XAhSOIQIG30rwNPRt4PctiUONbAzsD1kb1eU18ua91i0LgIZnynhPWyyykKjNh9EwVIR77lYWf
2mYXV5/uy1jQbNO8kDELqQQJTKnGi2sAZUTHjMNjQXNrD03EEIhbP/+ldJHd13Lw274W5TYNQl5i
LW7WTPnKVnX1YUhq0Ede0vS569ZyxotKx2tW4efJ5M3Z9GIzY5guq+qTWHyIe5ccTb/BIvWyvL2/
gQvXlPqwQVl2yhQqNytJC1EZur45BUA4bJWuaA9VHVhrTmTy3jOFo6+GNyuVbzqg5l6rFmrftRq1
OQ0wA8ZW/CnzzadWknZdBCNg0r0MTfKijulRC/Z6dJTMT3r79f5Kb1WFtivaeyY0Wt59c0OPf6Sy
qSst2CluuvXpLNiFgkxWWO5cu5SjeOtDEWhDbXLQ+mGNxuv2QJFO4hBiRIlc0vx21zlhYV2Y7YmB
OwiARzsW97h3O9dXnmS3ZuRa0MyfQdOcup5rtKcofEjjXZfvOkZ7vCdBXzvT6f5enymVdhwX1Uaw
ignS+fuF56wCF8ZXve1OdRcWESDecXEUldTcpgDnOsEIgqUF56JD93lp570n7QSxyvb3T/XWyPAR
TNPw4OU1Qt3w+iMCKdHDGg0+JaO76T0QJEJIo0t15cIvHB95Wbp7uCgUDecJ6N5100HrgGM0u234
ofKmUcmTn6crYm51dHq7AwAKawSPH236jMstpXYSG1EJqqBWiI+50oxPvsCsk9LG32oDVG59EKsH
NR5eaURXVgKS90zc9YEC08p0DhBzNIUb80XmYzuafWZIJw3gokGFDGv8mMdP8c8u3ESP1vgyyKEt
to7b7LToWL/wQzDWfmz/SdXXyD2IeuCsYbDd7rs5jTGDsshcIpn/acMuNiSRU42JYl8+BX2Vb4cS
uthnKw3bwtF8LWMwL6eis2ISFwaVANcDyGcamOCo5+XhtpHjto5H6IyM1lYYPUushvFG0wbU1FYL
a5PFxnYYw22p/745pmgLZwijhyTCmNK7Xq8nhXFWxZJ0UhIBFrxI105VUBcf71+ahV2lGYhOLp4P
UCTOc0VFXLb0v3vsahpIB7HVS8HOGMezG4WHdgcUwYpRur2l+DBcJk1kE/boPA9WhGNvGvkgn5iu
lIHs08HS+h6XWpk8hX0WmCuavPBmofplveOFUeG/Kf9lJXWNMKukk6hvksJRDdjc7FzZAJ8PwZt1
ThjD6Q+/v6mXMmehiBi6WtmZmfQOhpF3H5oNBLwOGOT3xSyYCFBi0Up68UApMeVrDYkKHhVk+qST
kaht6YxaLSVOnJUp75Y4KjKHfl14Q8y8HjeePzKClghAN97/iFsnQ+wtvef0wYC4wXWGuMwUeqHl
IwRJ3pNjMjc9mGc7KSyNgzYGu65Rg5VruSRzisEBZSN/QjXueuFw94098HrSqR/M06D7TwMVQDtT
rBKqD/HkWeHKIpd2mm4NCn4G7XNA3F0LjAWlUmuwDE9p2v3wfYYVQZuUE1osgZ18SMMI7tzKLqJy
RXsXLgtegOuPd6UNZt6vK5W+XAY9No8uQWFr9l39LZMTy6nDqh1WnPiCJQDAAyfO/A89snN0dCtJ
CDRhMwDjyXupW8bYo2Lb6GAREZvc15nbSBOvRv2UtAtzBDeguVEn5GULIBxMAKr/rdDLdicLpbiy
ectSSBTT1Mm9n/fleVqQjXBwyyf6qgM7GfLmIcq7tU7xpSPi9c4PoRYUBqdtvXBLXVdncNmGysmM
k/EkKs0/qu/VTkEn5YpVWZY0jQrTektpZLoVF5JybloURrFycmPte99pr4NWn4XW/XX/cBbF4PUJ
PgjRwUy7FkM5mvJpnCg02sgA+PSetZ+yJQ95IY4rSbjJhc2iDNai414Jw3Hs01PhYkWjL2pC5eky
mPDxkcYoRyk+F6XoJO0HRRD2/PPbS6Mih9WQmFoy1PnSCsOQ/YZG/FPTf0nH2LYYbpPXYGNu1Y4q
NBpHBya5S8Oc7Z+oxoEGQLgOiLLKiHo+fAn1PloxSItC6Lii0DJRGZgzg5QFJfrcewhRq0bcFEVG
2a8zczP4E0GAg3PJNapJ85EYq4nyLNUKfQLXLBw5TYh7vDGtf/7uyXD81EuhOsGsM/d3rQniWKoh
JJ86hKhVIm4ry2iLh3YgBLKbtJDCl98Xh96J1OKojPCwvhbX1G4JpptvnGKjbOzWaF9V33zQfx+q
g76bfwOBaVpUmYkZm6IDhDowTr5QnCYpgLD9dvrGoteTzBpsPTQlzOF9rDjRs1jwjFNbB288Wlyq
fMbPIjbXBiVv3cMkCNTa9yQlRvt6y9SQ8q9rRgZFxa9VJHzMoDhK1F0grSUIlgRp1LPxDCpsU3OG
1LJrRDf3gXDWM8vxOhB6PcbaRZCd147nvqQbqs+OFk2xETkeYLO2cv1Vgem8a0DDNNd8623AQqDy
35pgZ7zePL8uLB6kSFLcJykrz2Ax5UJ1lryCR+pKNnR5VRgFqPaA656/xbuCazwW7J8cBr6TerK/
K/PgQ5Zk6WNqVisXd8EQ0VxGnwVdprT5zFfWANzeJGJH1OBTmbcFyftk0On84/59XZQyVcqIM4nA
5lPXQSRrbioXMshEYV7YqSKXe4ng77ddHzDx723bbB+x5UzHi1yqvTwBIL424ngTWoztxIKoOIUu
9ds/WBEjIECvMAdCr/21RmSBLKVdVRPZqUHrgBHcgv9hmCsVjcV9eyd/xjxgwKe/XzhYYHdH0/Rb
oC7CxHphwjLc6alvbu6v5Ua7Qe7FaDPAZogkEOcdlkIHEJ8H6NGpSTy7dNUXCOM2lYI7N9RXJatW
tu4G05vD4QoREpMQndD/ZnvX8PYGYrkyz671t2bYXuJu2jLZABbxpA0JdaLItsLHpHb8DwoTlrn7
MIybsu42UrBifef7+/4l5AUgJ6WbiUzJ9f62Hr1feSeZ524cbSM9xtnn+1t783z9VwK/PIVi8CbM
VNL3lCzXK8081+a+MTbWg1A/w+hL5jAqnnNdtYvqMShXTMgUolzGZXOh04FfqE3XBMCXpap5ttKP
mvW902HZVHYrK5v25kbI1FQEWLICCvpMN0tZa3MzE8yzJ4bFxtRhgGjfcV9z0d+ntWs4rd+HOwr/
sq1EtbDTrcR4FMPGfKbHVrel3FrrT5sr8vu6ec2S76JKddOeX8lFmkh06pxr4Ukq9u4HQXuMLUdJ
VsKPedw7ySGnRzqJHJvKLbze36ouQrWI2N8IbnsRTAA5emyqh9QitOJJ2X28v9VLx3kpbvqci+Mc
pGxwq1Ixz2bwVMvf8uBJC9ZyEWtLmt1JS4jyZhxYUjhhC2YkHXZSqdhysTVg91gxOHMX975/79gQ
WJCJfvh6QaZcx1GjZiRv2gnK+aPCpHEu/N3Iawpx0208lzRt7cXWqV2uZVGaWudKzj/H2kswxDaY
NPvK3Rld9ZjRSlV8A3R4NDa1YN8/tkU7x9Q2bWm0Gk8P5mvhUqZUVhMU1lneq+M+ij7ExkvqNo4i
/xVJlp0XB615qa1jrnwUvE0Yvilw6jUP979iaa8nCzehrZF2veGDHFQlqLTKOrdd5NSNR5oppZHc
c6o1Z7V0+0BkmpBE6clQ54FfSmN3HY6CdXZlGCE8xiMbWmMOUvBsdp/uL2rpRvyvqBssxRSo2t5q
PfeciMfKDQAXcQxA5O4LuWFnwzNN47nT3AFNvJiU6/PL3CAchBDlCeLXAgTWGBThv6UKmLPgyesO
sWlLwaFLvhoCQ0fF1nIf3GafscvCw+8mz/kUOkQp6vEvPMm8NhJ3Rly3BNTnOBe/ZFLxtxAqjS0Y
3S5WqrX0zk3WHGmY0AkBSGIEjRa664WLBfS7aidxkpLm1LKdl/vReNAMFCfInSHeiba6xkZ+e6TI
JMomPUJXPhxz1zKnBgAAw0P3THu27dW7RvadtQGh5YVdCJn5e+K1QQxM3z1X8T9h+GLRTWkP+1E/
lOMPQRE36bj27Lq1q/SFTEQhtFXqpMRmWwmywyC6PGHPvvISyu6XLNDPpafuW/8nw62V4NzX2aVd
nE6N1wqvn5vJ9VbNfRojQ+ssxsd6GI/FQSzWHiiLu3gpZGZUK4WotFR866xqzVZSTln8UBmWLdfy
Pg2fe+uz7v4chHzlzi+EUmwl/mLKMky4nbPDS/HHVTRyB7r0nMnh0bWKjdIGdnlomswujR0Qg/vS
CzadueKAbwCWpgtxKXrmsKwkqy1TKK1zCWxmH70997LNnApAhrYb7tON+ZN2Z9tsd0a2FbQ16ZOf
uI60JukThgpzSVNT3fXVMNTAbGJ/2m+JMcO0+xU2u+pJkR+mHBhFeNC4FM97q2CDvK9N7wmOuWTG
oGhPp1qKp55dSl3L6zJIcR51YL989B3JzpwfhqNvzI3g9DYR3wO4Z/bX0eY/ncDZly+b4dHadHbq
DA9OtMaXunSbLr9npgJhkSitN32P/qZ16hZvJuvbtpugtb6o2YrnfM8i3ayeIX9ahaYZ1vlL3Auq
JtPNmstEqZhpe8y9ti/EvzvX2pWl75jlzlUxVhLUDfQs0bTfK09GP0Y20JPOEGzE5qdY7oxYsFvv
R8YMdrBSjJv07vYLJ+x05tVo/pic/0V4Qxk98nR/tM6prn/wBZ/nW+m93FeCSbtuZIDTTS6C7Lg5
J6rJpLiuugFnYAETURUCC32pMgagD20gryjcksul1Cwy8QrDNAnYWcjEIzgzPU/jooHrGEnw2eNp
mfY2M7uSUztsclsR/hKjfSDQGyD3jqnvs3x8hkptW9H7ppofvWGtnes2hCLrrIPyQqaEhOC8RADQ
qq8agYs7VHa69ui2kJPKh6BaGz1fkzO75w0Np2MhEkAJDV12Qfpg+fJR5e22hvazJmi6ZhdqE5S+
RnkPQUO/1YC9S/a+7yQrj9BF3bzYtdmLIpCyJLcqfK3eRt9MPwKBuK7e7uvmoiu6OJo5IoXKkyUa
c1Yyuo7bORYzNOjN2w8DrJHmw2Ds7su7gfafHAHD2PhzNIKZ1Jl+akYoxtRk3XNkC6+iY9n+x34j
O5X98dDbta3axl63Y/tkHM/t+fXnfelLN5EMnaESXUvTwPb1scVqr3qFhnBD8+2U2I+ZECX9LFYy
UC4r809LgcSlrJmlratBEtokJRxjVlv9WiTPxdps4ZIxJ9wDq2syYKSLr5cTVG7sWjXL8ftXQ95Y
oWQ3/aOrHCTlqK+d3KRtcys29fvwHiP5RJLwWphepJKfwzFxHhLxRHDiGLGxEXzhlw44aUkpU+5+
lN1K+m5F6Lxtsg7qINeH3D03Q2pLhf+gW4+lyMtvaoof48QeDMvx5VVQxEW5Uwnr3zaneZ+ry5XI
orJ0z/lGPdY5F9weB8eVNtVRW3tfLirKhaxZMNioaZ6EIhvrpf/k0UdT/VkIK5Zk8ZYD7vDfeiZ7
dmGvErfyBDVkPZpe2clRPpRbVbH74WsYPYXjNvPWcL0W8gY8+y4kzkyxotSGBVsIxsvt/2rrJ8on
tmiCyNQ/edlLPrxk4mOk08DQJbtS9lcij5sRyMnM0DqGs2HOhDmwmbZmsG2PQ4J4MwxDW9K3Q/I9
l74p3rOVv0rJg1UrtqjYcXSMBmWT/oHHv5D+fhwX2z2OYTx0ee2eO0GicpNttd54YNI9eeKdvOLx
l7wEBIf8w9Q9cdb09wtZYamm8Ajw7Iv9TWhs/P19k7l4EwAGpRHPotY69w8DhkBrNMxYQDTnGHW1
6QPNgFfc3cP90P8NTCDj2ytCFxI/HN/006TT2ZJ5wFB1hWXmiYT2BLWTJXvSvJHw0I+bOEde8Xdt
7nJmA7yvAR2zO2CDi+JzI5UrW3uD6PCuRRefMVNiEayKSCe5f44axQaZp9Ffx3zrbYedtmcOOXPc
jMBZIAW96YUVHVoy7nQH018Jvf0UyV2fa2UGHt1gGPchhFLgC/TLtlLZOQPdleRk2hpM0OKNocZN
/9IUC8MSdy0v9I007EQOGuRfp9eTt1Y9FJZDc7cDRFFdB46o8FQUo21uaLaoHtJmxWMurpgSOGMF
hOLkwa6/IM2Z+RZGjD3TSo4U0jmwz/VHt9jI8slcw2hesrokFP4TNvOdptw2nSZNwsa3rrO98qn2
fPv+3Vk0gpdCZvGGGTNhlQiYdsINtyw3kfw1VppzKX0O3MSROu8h8SHobrpxl6ebtI/X7tF0aHOn
jfKwnzQwgAE2M4Nuo1SxnxjuGaZ7J1bpfS42Gs+rrJtQfh7rdtfE3838iZHYBznYGcKn+zuwZD0u
5M/9d0geQjJi3T0L5TaueGz28UsBrugu19pXkcd/sNY1vHhnTSJMiPAsmmTnAeYghqHQyhb3ptP3
SXTW5B9j+bl0H8Us3rtqh+kyNlHsSPX3wgu3dRQ96dZq5npSn/nGE+PCt2iCXcDD71qX5Vqsc5FR
LcwmUKDDq98czGK0B7oSvDp3sr61DYg7CiU8Z5n0en/X32unM+nUBKip0q5C47w+8wmy2RUVNl04
h6fg27jrd5ktkG7hAArHOkd78xBshWQrd7vUKR7W3i1L0QbNMrQYgZQ41UVnd8tvuv8h7bua4+aZ
rH8RqhhB8pZhkiZIsixbvmE5yARJMIABDL9+D7X7vavhcIf1PF+VfWOV1URqNLpPn1NXqWaQadtT
nvos3mTGswzSCyhRZBBqK4/4/8MgQLxo4pkwaDNf2YdWxlOukXNtKV4jwF0ooe93gioaGFi2VvlX
cTpPXz1dC4uMcf6v2cmhfbp61Uw1SqweORf8S68+am26ATLagyaHCt5E0nuIW2u/AvPnyvpOnvBm
fdG1Af0dQBVvktkqi5k+li3ufHTzqID2dejBChoA1VO3eWgNDW0kK3fhtGFvTQLSBQgoGp3nT6cY
R623K5gciHAd3UsYd/XIfGgLtr8/uoVrAPgGsMtDup6CunfmNJui7WhCcOnKwt4DWouU+UOW2Tsb
kHpV/2Z1q2WKBS8FixOwHo0GSNrP1rFM+loMhgY3TVAGQWFp6AIGVWO6j+3MG8MnTZXeQHigFpHb
WpWHbjvXQAYHUbWfaN/z6IsWfdXXIoCl6wO894D5woXgnTfHuDEAODU9T8hZcvaGXW3m+HtMdDgu
vPlUiGUO7Taqt1rWBaJYa7uaDs18xT9bn62DqUZRW7eMnK1wzNy6ziGod6alK6RZuF3h/4tVB4rU
QL0ELKTzMn/MK62zRQlr/SZhCbZ11u4GPUaYkaIRCbp6yMqvPYsWYmcg+j5aPMAThz7i6wOcNy1p
sZ7krMVD7Gpa6+cXp9kU4SUPS7cAk7MNPp0a7HR18aCJS549FP3KFbm43YH0QlilAmY4L9voacdb
Eufk3NOtLZqNJWLfQskYp7nS/2goGd2f6IXAB11XE/cqeh7B2TkLCWoK+vIeGZ9zmVLFd0oUcGKi
5r60irVGoUW/DHQ+Gtkn/r0bxlWQ74dRGtWwhVyFh728I0zp95KlAKvw4hQ5AFOmvDAPXcEGj6l0
7SJenF3UOiY+DhzxeTqUDIwPLVPIOcTOdTiyBgwlqweIK7hJ8waZuvuTuzhiWAOUE+zmkAeYuZLR
6YY+zLCadfYQJqlf/zWoZzbmJReuZaYQh3SVtWrj0kH9bHO2oimanVtdhc0MlEVj6ZZBK92e/1rT
QF6aS7A+TU17KBgb87F1lZQNMR1yrmj4losCzMAQAKvQvvejTjyjiVYkqJbsoRiOyjvenrjsZu+B
IlW1Nkuxdq3lJU28JZd6q0LpUhEvfba7v3BLnuCzrVnIksaxEhbTPul6KEK1AsmmlXO3dIF+tjBz
pyJvrLwpB3J+ZY0WgNw7JgFJ1lAoS1cZwBK4LZDgRKZu9oqDug1aYByEXlTQU2/vov7FRpcPWhJV
VeACCdjT/YlbHBZgaMBZorKBmsO1CzWNIqkn0MI5Hx0/IejMCOWZ68pWYZv7lpYcFwrqOqjAJuQC
nR0t0aqgQs0Q5JWgT6RQ5fvOwr/3TSzeuJ9tzI6S4NiNFRK355BvuzCoX0d7Z6UepjB3LT/W3513
e60ktzKuOdtObzfoLZSw6Wh/efvXdi6lfFsZ11LA+GlcczdIdYJECsX21uGDFP6gWqOrn5Vwh3xx
9R59GwECv29y6UBNPTTolLbB8TIn33EA/I5bW4kuFu8gCKqbgwsS4jWe+aW6MuJfE1QOSBhMkrjX
2y+L0bqHbmaAc3zhMg8VRhc8+0EZvH0tvXSj7NYsLu33zwann3+K+UUdlqGqA9IicmebqYF0fskK
0hWqs3KwFoeGhj2Q5CDrDkzQ7FFjl6yx7ZiiVOu0fkrTTTz+FIfCOuddjIDokFYn5mxGXDKDigx8
eKSg6xmf7y/jDaMnUmATMfB/vmJ26tBvCr0TZgGClb230Sk8NN8r5yueH15S9K7MAmVDqN8XZzBP
QFEOX0La45hawf3vWJp2tIqjbRyxIQCKs4PJ0R5MO60PzyAQgdQlcKDJSYyOK9Eyf9/SUiIMeaH/
mJpfOzQa7YzbIyAuQxSA1jkGLuGQ02SXCPPSORLpqOc0B+G/DRJy47lqV3qClk7OxJs3zTqlN2CF
OoFucJ7j/VMrp4Ewl/Ur3mAhXsDBnFBmE8bspmFRUgv9rWMeXWon8bQ4gkPAnZf+YJANRpvf2nwu
LB2EtdAZD7roSV9qto95qdZRq3N2yf4ah9EnF763D1mQnvpndKWFX6K97SfQ9d7cX8dpR1w9X8AM
iGkEcmhqcQEu+/qgQlgz0YW02IWjbqr7E+oAlGxG45oxGpM2oluJVlbsfUSGnx0DxAPQCQd7KoiA
KucHg7IIGS5O/Yo+hUnzqkpW0h4364gRgnhsauFx0FBszI5mC6x+0YVGdJE1D0Ru7Kpuy9Mn4Rhf
Q+Lfn82bRZxsATcEVBSg3vocR5+J8n9sAYUFqMxWQJCssch2FTOyZmjm0O0+a6MktaNLGz5OKswh
HmBNpqG19OVfjAjPLWzICYc871KzkaGq8GKILr3U/SQNgZp/TEYowGq/7hu6dSjT3OEIgGAG9Qy8
N693Ik+UiEG9lV1odq460Cklg48kh29kxaHX4wfOgW3TXEkJ1JQfleLH6liX9ubnL5hNKojYtKLt
U3YB/qIP0z2Rh5rGe9uALmGdepJnvhq93x/20kLa4EJEZwxSVMhfXI/a0sua607GLgoel03+3eiE
R8P9am1z2Q6YdYAjB8pojuCRNfTrzL5kF4PvlOi9Qc6vSF+Ys3IRLh02PM//Y2bmxRIRSUYbmJHR
EJRx65qp6XZp7dVCCWDw/uTdviOxZ/BsnRLYkMhCWe969kpRmhleYTDXDJ4KH/aWxJ0bsnNky8D8
OpDvaaL6K0Zv8pmTUXSi4u2AJ+wNgjQfBtHwAZ66CIwt2XVPyZHtWX3Wt3SttDb5prl3hgIMUvS4
FKYM+fX4RNnInqkduxADXSrHCAfhFMZfibZlaxvRmZ4gN7amvaGjqIgoeLZ0ETFtOTSSXR6+/7Dc
OrhcVPfiuH82m8t+s8ncy+biPgfP+8h1n58Tf/P+EgGlh3DSf3kPHl9+PJ6/vYNq0T2eB/dw9t7O
wePonVnw5+/Tq7N/ehi8neW27uGoem+7L09/dtb+yfvy5AWHlQVa3IOfBjJz+Lwo8TiaBhKdjcfG
rXaGO64lTKaJvzdZs2sz1ccYtIw9bEQJYh+03SPQi9aCgo8g6tYMrmbE7QCIz9mda/B1VmnU4rY0
E/As/5RG7LIU6LvhN1EOowEas6zfStCcxK7ods1YeTQaPCV9qehzDqmljhSu7CYWi2p7/xhMzvDe
p822JlpggLciFRzXQfXznys5x8X5RRMfnsvgCXLm6T5Keh4n6sguaf5AU+6ycsVRLRlAT50BdSEE
eLixr09W26UGiC8dnCxuwrULuCo2VMK/P0kLXheNO1MBglLAO+ePVlqkgLeHIKXMnt1HkN2vBI1L
++Pq98/zMWGMfF4z/X4r8UYGDo9cDazmgoKBa+3eS+vFVn0av5KMnxvQmhl+ObhpuVfUv4xzRA3/
AiqKitnnIWvXEyub1hT2gImVMjMudmmqez3sVoi5lhw/ahCoRHx0/6I+fW2FyRyCBRqshClD81Dm
6jsGgWn9SU/d1MWra60z9xaiPI3rk8VZBqcD6TVXQ1gcfwOO7L7Y/suvy2PqpV7tfSdu5OKZ5zaH
b8e3oPeCP7Z3cH/u9H7l1H0k+GfH7uozZseus8cmZXrILnp6VCY1iFhzRyQyp3qT4BTY8JMxJD63
Wtdq7QdVZ9u+AcL1gdh/GrXwzOFXqb2x6KXrLxrAKYnfmtxNWOzBS8ADrQTfCxfY1efOjlmSdZ2M
KMEGFQ92qfgJoIStAqkR/q3gwg2dIrh/4hac/5XB6UR+el+kWVQrmYH5QYnvkTmhXysPTsh8Uqxs
wYVgEYZAt4KKE7iftNkNoHe1FrM2jS+D8iYkIJm5r4OjN6z9TKeeZb6Z4/f7Q7ut2U9bEDUQdXry
ovVpFisatAIXfcHji159V214drWRqDBqWw2kjyR09gT4cYf0exp/NQjx2uZx1AAM6tZ4SBecJ9q8
VDR6TUUhAI+uJ7mOK7CyRRh7b6nMB1A1hKpTWa94t8Wl/GRltneaXBnA/R/FF5n8MLaJuW3Za5MH
dfXl/rwurSRUijG56GOByOYsXohbvEmadkguzYgur3MRQZkoT91a/oI8o+tkzujh3XPf5tK5+Gxz
tntCGsYkI7DpIH5E12tgBFF7Kpjp8TVBvyVTQNiiNw/cM+iFnqb504mgYojxQiySi9p4ctjwJgBS
UxiPYXMiq2mhRTcJAhDUCVHWAcZgNjAppeqEbQNroOcg4AiVyVQb7F5IuQ0j9RSDh01It6JPhG0E
MBYVOqOc+KVPMOVddxbyvSP67+yXcaxrr+p/arYr4m8tCo09gp+k3jO6A99c3OwT7UdidP9i0wEk
iPlC1I2nw8x/xHRsR5KI5AIywi0KYQCy0eyYqcJr1ir4S6cI/LqTZDtYYoE8ul4YEH6knDg8uWjx
HySYk7U0/dK+hrbEhM77SJPNfn8t4gFcOVgKB4EpkeM+GU8QpBfMdoFJ7JoOnVRruifTmZxfT0gn
odse9WkEPLN7ObHqNixGmVxyipYhXbpJckBidOX0LM7cJyuzu9jAiwg1oQ4zRxPHzRootFpjunKT
LE7fJyMzJ4dJyyl405KLUvzts5Pp+Gr+qtg7RiFYVLwla93XS7EiOBE+4ByA/X+8zz6dU7XTB4Rz
mDo18ll65EriWoZ0yarK/JJf/WxoNrCmN2tQQMCQZn1RzDpQLdz/l9iCvK/h33dzi6ZQhkLcNKVQ
51hFdAn3MRlrnKam8jX57ID1Cvkbp3pNyPt9U7dte8i4obCGiQOBDjKoMzeupI5V0BRvJS0yH7Mh
39mV4iKJ9BSmQ5BCDFY3XXP0bPI1jtdw3AtrB9uQnUe7Po7bPEtmcKPjRINtyNmV5S43XQMunW7v
D3FhNq+szHwTjXriIJPPLq2tQgEayFOaHPWeu/1In1Njf9/abU1jYqvAcCZ2HTSnzXWDiYT+eVvm
8cXsunHbq6KEBrQM96rVZ56mDobPh7TZMGqFG/RS5ahrFsXr0OGp2SsDUgh5CyhhyoWvcEg6FWXe
BpHC+T8/p+BFQRkA3np6ac1cTk0jNURQjEDMibY1OC+QYP/TGJnbZ2gK10MfCr0/jFr9eX96Fjyd
hlTJND0AYAG1ce29KUms0uhxrXZ9+ZKm2ZfcUlxdX4tnl146EIGZlOYnkBf4N6/tmFodNYmV8gtI
wIctpIAFeGSTyjWjMwGcQGsihH6Fm2dINaNH4p8KkCCPrUNUU5vQKdgL8/tQgucpE5nklyrJ3bT3
6NvY8ZU797aePDMybfxPri8dLYtAF4ZfusEVg5uBNdXNz5lwk5+FX3/TNmxlzyycJIwK3a7oupxI
/GcXSKLkcRiiM+ZSVXYaYLMopxp0hwDP5ey7pdbiMTIya2WYc6NIVAKHiN5a0Ekj2JxX5qG7EGYx
CDAunQY+03xrRWcTcDRBrS306O7vzpts+mQMjSwT4yAEuQAyvZ5SnTA6NjqMRcpb2fYbwFxdreSI
tXLPvjiWL9W3tvK7THFDS/VSulKemx+Pyb5JURQFyTNEDvWZN+5p6PR5FfKLHnIXee0egJHU/DdG
Jh4WLOMkLjNbxgxlECcFdvxSmTVov771VeNCu31l3RaH8snK7L6MxgxRQhpnlwGVnA7zV0wsHkO9
EtTcPO+mKcPfiW4OzxAs3/WS9UZXJ12j8kuaqpva7onL8q9odTLCnXqw1K1i5ns1szcGZImZU59t
PDrXJBhuGmM/PsIEcTWARCDfnOPCVbUisrUxpcAy2n4DguxA9xoPOHiXHL78+fM3u3TAeNzfrUsn
w8GBQKA6kU/Ma8kosEaZzbFZioY9K+MBKU/sz3Cj8qBQ1rA/i0cDktU6XtCTJtG8SG6lGlP0ahri
eKnb0pcItJD+m8rlHOmJOu33sdO7Aq+TUfBdyf5m41r5fHHEExPWxGEC0NbseEJwPBRVyLKLgjvE
sztNeYgQKAWDhS7ksKxDlxd9vLs/zTf9QlhcyHviCYj8PnqM5+UScEKMYWfDqgleFhL+KMad1hdv
XPOcDiwf9MA7v1KfdeeXYma+OzQJ2hdxqa0R6t2MfiqoAwaFiheCC9Qbrne60hYhZ0CtPplKpGyq
aBJbNfxxGCNkqkywhRdZvb0/9umQfn6YgKkWsRlgrLiskbP5aLj9dMUQk5E+1Z34qWgG5tdMUwGw
18aVe+V2b01mVDAZYFnB/zHH8xjVRM1lwAwYXJruvSmFpw/qBhLiG1qCr6D7JpoHFsuzk5xjcW54
s+ISb1LCHwP99AVzxwtom9k1dvxEOShruE+GB5lC47t8Q1mslaqLOiNHAFdrv3t0N6DB99CWoD2j
bqOdSLhDn42+9k2TH76a/I/8Ay5ahGcWYNqz3V6ORFpZi/XuMrXYx0XSbVMwlh/0EJ3aIqp0d0xq
FehWtXHTzqQnkIk2flPH2kapkuwRnIFT027TdIexUUfXSUPukbJGGRh3t19mzSszjV+kLTNXOHES
MIas2P0NNA/xJ6YafD8KjfAZoBic7VmW5wK8o9B/bNWwDXIDNOESF9A26ZPIz0D4uxZ+LxoEMgxe
GD1J2DfXh8QcGSOkEc2JoY6VZ89286whOJLVs6x615I/qk7dk7zbht/qfcceWvMXvNfIrJV76SNB
9Hn1ppGDEASsHJCLR/fk7EMiR+Z2B2GRk0aVfaQemu6bnnuV3wrmRVEcGKJ2zfDBkZYrSOON8jFi
QfjI21+RKTdldMoNuiuqNzQhMvxDhIYeWV+GV0rUbTesXCU3nfMfXwuqaHwMniwgFbqetj5G8q7h
fXNCbufQF+DuNfZcs9yBt9BWfonS1lPrd4ruE+SJD3o+BnVj+obmZ3TflYesqjwzO7Pa9PLxjD6P
L+bQox13DbX78fSdzyqaFj6QWojr51ThSlU1oErk7YlbWTm6VWeWT7la14qnjVAace0Isuw+ryh3
3Day2IM28Dh0RW+3rhKj5G2jdxYEhkalxS+iBJ7apa1hHxIR9nnQZpV6TtIWzZ4CMoWARxE7+z0m
kMpyy6hNfgthdpGr2lV56vGe+MEgIYEsrlYlvW/k0Abf5HqqAyowZmusbPN4Ch4SRMTY2cbEB48M
8vUKdWmYytB2ynOaOqDUAjOtS1/BVU0390/s5OluZhgJNgQVaAJC0+a1HcOAWJZiIs1ZG4ZbhrFv
QnZC/dGwAewlkGZa2XnTZ9+YA3kLJGugxGF+XA2fbhh1HFoaWTAHfFgocCL8jYs99Q/HBBk33Lfo
BwSMGA5puuY+GQG/6NhAt5acojg8ZTzELq8Oljk+pORkpBBQT0P1232TN34IJlHCBKX9xEOBN++1
SegB6BVKyOREkwOKy/uuOfV4icbG1/t25jc0QgIdCzKNDNIsN8TBahtJmWKHnlPPtVd82O0YkIBC
ExrCPjhvJAqux9D2jrDogAcXGSuX29WuEgczswNZDisx1sLmvrI0q8hmZZdXNafRebRHTyOj4pKu
+UMa+/H+bN3sNoQZn0c0c3O8FjJCaQp2oJCEeNYv8+jBjDL0Hie/ebVWr5hu6KvN/cFUjtYbiKmD
vnVeRBhKI7WiEhNYHhE0nfrQB5mL+RVPEKn+02M7MzULYKReQD+lhSnGw0P3rIsgbE9p9gOBJKKU
lc194yNmxmaRCVELCAXhvXMe8/hgj3gMgFizzEx0cQN8Vo8uaFP/8cJNUf//m8l5SpRG7Qj2N1g0
si9xipKMHfoj+BbQ7cuiv/dtLWz7K1uzzShpS4wUegBnBUiQuPMMeczxoBnWVD4XNv2Vndlm7OPa
kgaHnbF4AxzBSwtto5Yr++ImS4R748rKzBEhZu9B4gArHfkWU/ubDLPXPNQetBf+JAyfRPEztH8K
JHlbv6MrFCu33una+MzxjkXp6JUaYldaX53ufchWyskL5xlPfzwN0EuICPnjXf7ZsRdhCIE9Ep25
A66IXjXjLy3VOi9Sq3IjRVmcRduvpa2X1m0ilZ6UfwG1mecWZUbGoYsbdu640rkJoPSHzBpyXP3K
mqklB4IszRREIlGD8tq1B6a0ivH4qNm5MURCApBhIGouaojzopHKfOR1FlUgtBRFvxWjaINQieQa
aeHCcZheZRZwVEixoNf/+hsyDtcSDXF6jrou/q7HiD54G3aB2jfEG8qqXmF9vsndYsdCKMUBXhBt
Rih2zAZdWNwZe6dJz73MPU0LQTaJDGrVe1HVQUA83SZh6LU0Pmtgebt/9JdtA8WHthJECoA5XQ9W
1INhjqaansGozF8Tp1C2gy7yB3xn6vWAm4OcQiWBcMj3Ru26SRoiWrkLF5wrngtIeiI5D7HUeTGw
scpEI72engtHimzTj6P5pZYVgEe2wwqByoGhcE/PRR77YZyytZahJfu4JikE/KDugqfn9RQ0VpgT
mo/JWRl0YwvFOb4121p+VbQIXS/IAzwojDRbi2baWl/PwlZDtw2KyFNkDwavWcAhRmVQ07bNzk2t
QmMUlHFbp6lCPy/sjayEsb2/2kvm8LrG4QKZAijPZxttSFqttiqRnyG5MYlXbpQiaz0BV4yGJnVt
ay34QjRtUrRdwCb6N6d5/+SrcqnYVcfG4qw1tm9Frdtxug/jeJdqpywaPfAYdcR2W5V6mUouBorb
daY/tNbalbCwwKDfRzsTNNcAyZ1rkqY1a5hBRXkWSGRB/9QOWbF1UvtQVn3rJUn7rJE1TambOuP0
fAHWGHUfoKiRCZgtbTJlIGqtFeeqsHcy+knEk8i+WeHFUb0aEAUzaXbx8CXS0pV5X/DWAOBbSKtr
WGnQrl5Puz1ADAANrOKsGvnfxoqCxOzQyprwlYt27qr/m9UVrEJIXyEPPX/vG6xmdVVUzZHzjSl2
P4Z0G+5AkwgizJivjGm+cSdbKNgiK4fQHKnJmZcyi7Hph7Bpj2hgdTk0Qpzc8bKNARDr/RMy37Mw
hFOI/hbUX6bGNP168sK+BlZA1dpj08rXyB6yjeMQfcXIB/X05zD5w8qkI4WyEni45+35rTaUBegA
xmNlFkR6VB945PFcGr+Q3S4b30xIrp97Ykv+AMat9tnRme1sU0m5dSrCwjBBma3bowtNItb6tdHT
P3pTmmUQmlaMEDhRX4pQUcEtgXtldPu6Nc5616WtL4gqnrMqT4XblIXzCnCy/rcYCvHbbLTxwhM7
fcnRzPHEm4EEPAozVA/RfvBFamjtQNKv4IVfjm33nEBY9dJl2OhuYjmkDaTeid9aXqS/MkAUXpKQ
ARhj5mWB0vpocK8ckbLTS0WwYJAVgw5GFbPvLNUUIPxkp0CYmHXDRhtr6WwN2+HmJpNFGr8YRc4K
V+fOcKqMihgbFmvk0COv+ouGiYJ8UdHoCij2Y/40BSv5OUcTPrgmlCFqAiZCqATzrCMvyJWk30dL
Fj86q7b2iSKG77iYAByWJeTKkIMlfebGGGLm11khVR81Ux4HXLbtl0hoUtn0to5WgcxUReI1TY6e
K86aGvnEVqOgvNX7NqjzpAjRIew4P1lcmCnaQofEgbblSJ6qkoDqQ+Iyr/3IrKwqSEXihO4oze4t
zqNi3LeYPOqaeEs3+6GPsjW//NHJNNt9IA+fMILgLVbt+S0Qawmrta7vjmi8z3tPHSTE5oyCdmyj
oOWe+2FiKc9tVSTMzbgTf2mKxooD+ObcwKcXWAtVOLKeUtbZz7DkPWjr0wSchSLBrJtqXiWYFWhg
+lpJ0WHB4ZRTr6QxaqVqajUn6P4omOcBMYEX6hawXrhBlBOyYFlQlaP43YYjQNaOOjbvpIzy1M8l
GLxc0wxNMyBVo75w1tZbWnfte1WoLdmpLc/ajYW4od82TtUOvs45FNfRDWI993WnKEhxmxEPZD8O
IB4x6wjN/a3QrdjLUd4dVoK6BY8FqgaICU6IukkV6tqRJIMsWU6hHtvR0gNpJdUZ4vN3wnP/vse6
qSXAiyB4Q5IMD/0pAzwLX2ySy75VIgjIJpH6PBLau45T082QlEqQo9cMHfhgMndFbiueReAv2tAi
m8IahItUSBR0CLXXClcLfhQZGnRoTRVXYLxmD+Ze71OKnHt/hMzXAOEWwoFYpH/vD30a2fVG/sg4
4QoC7gRN+tMafAow+ratizY2xiPu340tC49ZzaGtaeYWwzvQvCtue8kcqBog74VOAAtaMdfmxpFK
oxgj5QgWZhMddZC5t0rs4KwaJPSQRsvT414J7o/xdh/hIgJgBaUiJNWRrr42yu3a6uqejMe4TJzA
RKy4w63bHszaKCADaqrufXvz6AGZO9ib4hYKZlc8wq7tybovsKhMOYI1xkLe3ihPjiTSNwdJVt7K
87DswxRYWqaGdnBLzpOUVodXWKUlyhHZ12Fv0vwnAsVu28dopDXCcTwDWNd4XCVic3+MC0dGRxsd
ZE5xz0+oldlKKiSPo0LTx2Pfg8JLaIFiy13XOk8tyA8H0HBo/YtsUm/UUYWqkdcfHYbUcPJ0/ztu
UPqYARBqIpxBGQgVwfmOQqazdmSTq0cD7yNPFgiyXKujgEP2uQgYiuBBW1bUg7/svWGE2IGTyHqT
xW2K/9JHoKqS7yK2DA/tq/lD1irkpCjj+LXp6m6jsQxoOs3hoK3unV0uWPklR1OaO+RDuMmzRJzt
qGi+3B/U7cmfHjSo3wGuCk3OOXxFKWOtRNyrAHE2nEtNfGtKfa3haWGT0gmYg2mDFCcqxNebtBzi
qkVc0x/HqEG9CZ3sPvZz/MvSWmd3fzi3pqZECxLNYJ2bch8zRwaC97hgeqkdi1QYrmM2w67Oxswz
+qZfOQ9LpqbUDgBHEPKCCMP1qJScFuDOGvWjYwa08+pwCyb5+6O5jdkxZbj0dSQbcDPNNVGgZsAw
rY5+rJRYPGigVQ4UaaIHLNPrB4QFKLG0tPHMnkaeMw7yH3M4ojSID5hKo/gD2M/ssqocSDProa4f
1R5K38BxhU7id+kvYhi+M4AzvYQ2DYg5lW4jo8LLh/39CbjJDn58gINeDHgADNea+VM7w0sxQ6PX
sUJFuO2jIG17jyviYBnjq6p8FarY55Z+TIh9UboaGlJremMLyzzJ2uN8IGcMBzAdoE+3lmhhf5Aq
3F6Rya+VahQHiCHahsfCUF0DWi8s+BQdIL80HReIOl8b63QL2jRGoxwzYFkKBOoQFrOlYWystO5e
OxKDlkWT6Sa3kszTx9U+m9vrCyqSYOufGhOx6ea9KDbrSYjdpBxlrToP5hDLALu8RmBL+Y88J8WK
97m9U2APYJ2p5Wtq+Z1dX6FKlFGA0Af648nUAJDnhyi0+caONPnI0zA7k7BDv1lhiRVnfpNJm6re
0zxD/hyprJtoROOh3dkSQ+WQigkL52lIhtcCBeSk7TwzcZ5YwV7qxPRGY40NaWHUMI0OG7Q4Y6Hn
N2kcGay3CUYtlHwKCrxQvhXJ0QAEvbRKL15DyfwfY/1fg9Me/7SHdRDFaEYLg2CmcYl4S+10U+sZ
+viIayT1IWbxIRcCJHcApN0/wQvHB23woB/DOBE6KLMc1gjFYkYJtBtpZmdQOouASswkWhqlma6Y
ur3KDJSfgTejEz4SuYfrUQ4xOreQC9WOm9EtvfvDuAHgYLt8/uXzOywuW9rj3a8d+wKcDKWb9+3B
zulpDPkfJa7PzZD7JBVgm4qfu5EF2i/0yH1LnBrgaBKEqeIyZQQg5i/QHkHU0cf737dwcMEZ+d+t
W0iJ6DMvZUN0E0yOEJQ0deZB6smLxY8kh4p3teaibsNqTMQnS7O91I4QXATZh3a0WFCCAdJyySPj
D1///8Yz8/uQ7KYKsAzaMU2lr8hTQ5tNaO5LQFz/hSHwUsDDT+n0ecBAS+HUfVhpx0kXpqt+JE25
sTv0FKgrFcKFQ2/gAgWXONAEgJbPXHsjjD5pB0gFtNm7ab5njopsj/RjFuh6F4zNSuVp6TDgfYkH
HegOJ3TB9WFwQsuSphHpRyQu811kZV8RTMjd/clbuJ5BmIBBAUIwweXn4FY1JVSNeKoe9TqMvM5u
u33N1QjAF4rkexGbY0BpX+8q2yr3kGBvgwGx6KmzneYrSgtyZY5vBw0c0+TOdZC/QZBzPseMGJJV
qYImMw3tvPUIelAh05Utc+vSJnCjhtWckvM3Rb0UNLe63vfqMZPJfqThqWnafbRWmrzdL4hi4S8B
JIX8NtgqrxewGTKSKmxUj6lWB9BU3IjSREJvfBiU/mcotKfVLuRbH4KMO3LNtmKjrgMnem0xMxwQ
PIFY+Wjk+fiklrX00zykh0mc80g62q/41IXVmkj6EN2p6DdAFfHanoILQW+QGD0agEY/VLFVXgZe
q/1KEH1rBsJpiKLB96kgCzA/eJxUqWR1bxyZkZl+2iPhUrTZGhbldlPACnjokYZGXQoFhOvBjBbU
TvpGN452H4ojXnbqL5xK50nUtR7cP3W3HhgbDNaQhgMhGJz9tak6U8c44Yl5JGWTbM0yw4Wi5Mou
45q+HRI5vDLSrl2uS+NDEy0gVwjUAFSaZvlTCAGWaTB7Fo15jCtDZpAuS5LBVZAGNlwDXcNrheWl
RUNWA1or2CEoIcz2RpEPgK92wjyOmTA9W47tpq2hAnt/JpcGhc6yiZACz3mwhV8PyilTOQqUZo5W
lLvFCIbuaKcmmn/fytJ64XFto7sb9R1IsF1byYyyMbUmo8fYhoqEBKZiT7ne7WyQbkKLAxl7Ycto
ZZMsDA2l8Cm0BqMNZChnQysM2kuAJM1jSkvp24z1D3jAlS6kuJoVUwvhpQVbqIhidBjlfLH0wUwr
I3TMo7Atvi2ygTzwPKU7qlbtsbWqaJ8j/7sbCNU9o9MgztwP6lptduEuAvh9YrlFu5gBuNnsBMa9
jBQZ5vToKDmC9v7QGFFg5G+UH2muuhMKOaIoL7h69sVajemX5hs3LUp5aIxEWmD6+afzUVaOEoWj
Yh5Zak0NzQyASzYwF6HxP9W6ROsPMrQTe9cks4InxLUp9AtaYG626dGmzFYeTL3uu8dkiPl/kXal
vY3jyvYXCdC+fNVix46crdNJOl+EpJNIovad0q9/h3l4d2xaz0TmTmMWTICUSBaLtZw6pbqONFJN
wO12fhXRCod8NeNrMYFh4cxNkedJo3eaGUpAszy2udV91jSSt5cvyfn+MSl4tw0U9OBNcA5ft5gS
rKtshmprt2/q6GiYTYqaFLj5ukFwIVdXBDcMxK3gjkPS9XQDK0sy8lzKrdDpE9Rakdabqg1oY0zR
BMRVQWiaRsUVffpAbZwKUhrbKLsRJ4VntHzKwdR/JUtyLRgd8j1S4DSxzl43pO1RLNdxBbn1dARF
mcpMo9CInerFqQtQd5NOum3BWrzHpA90odBF2ZdUmgOCkdybjMjFtiuK4aFR8p1OSA5yoSgPLMCM
t7Y06q9yn/XPpJ7rWyuZgIlv++zDQv1P8DavnDqjAgI7HJKDQHZzTo41tYjMQY8dWkUceVWMbKdZ
GL+MXAQgX7FRbI4M/uCSAsOhc1o8WBRlUkONwh7PF9ol5CR5MfFW5wHSGunfpjKbRz0ZmtHXzDEp
N3Y2VU9jZiiiJZ9RmwI+AteR9epg6CIiAf5pywEel0lihxHGM/k1keljKyVO79txtmmIFV2BDzfy
swIOVzthdkg/YwBR4bS3UzJlhzyzn/QWrYU5DL8gilw5DrgvqHSbGDoNx5bbJFkZRgdDnu3QHsz5
0YxROqyKuL5fkAvxLt/380cRwRaoRtFOg74lYE9Pr0Y/sCRUWWeHySk8s/ir9eC/GjCcpXbQKfVj
44JJJMgJADQOjxr/PBU2a3E3GJVVHCobhLKYULG4piUIuM73jlUEkLxDkht2is/VYimAW2dqdlhK
VE8LqnzoyriAuAsppctbd+ano2cX5UMQX+LeAIXFmUotc0otiav8gIEu6m2OHkZkRtEgkkcG2ePq
jAIviSnkiXlhaBHDZtEx+pVhy053L5EtdCE3fXUoC1n/NSML4o/6YKEpZfpcot4AhKRffCXRnAdV
pqVA+lkcBOlw3JGHhn1A8YBb7dBEvdb2Y3UYs1g/kHJZglqldAuU0GcmJektmMtbL3Ey0SCZMw1l
guHoavAm8FbwpTVtKDTWJFodaDM6YIzW4hpw1Ah0J+6sopyzQf9g+0lqOv/0FkIwDBQSwYjCUJbh
bmEqkW5k8wYPDFPsUniUAdQpde186gUX49wsMlno4wK5CywwsEGnZ0uMkqi5VtQHo5mAY2trJ+wp
3DSlUpS7JZGTL3sk+j7qKcldK07VOwUdwFeXFfqsPRWtFYiZUMZEjY+1dXD3c7LjBHCDuj4sSmv+
0iVgS2SDMoSBhUF96rAcyAQAK0aSDb8KTGSbwEuczfdzhbHJi5OZe1DzW5s+ct5VQOU2izNvqNlK
XpT19dvlbz275t+fioIA6iLIg/HWu05Hw6lT9NdkEdGDXLVvSnjZ27q0tffLks6cB0iCHUaxERSl
KIlzVTNUZTKMhDCqw+Ioqd+YI9q8MVVJYIfZ9Tm93Ox2AbuLlk3wy/N+a2p3UZOaDYJw9NRkfjOW
KpKzrVnc951MJs8se4PuLq/sfA8xgpT1x8KBZQkHzvYjFp9z3GozbPQlXn6VTUbRsAgQUHNbg3th
Dn4qDkhZYNHguqLtDoQlpzpuDNq09ENuh9k0AA1loahqH9DFCjQ0Oq7i7sdgCoYRw43Cb2Acj3wW
qtZbzDmebSsEWBBT4yLZJuOmNJ1E1G12vo8YPABkL7BBQBqcgVagMkublakdUuDwPMO2MGwJeK7s
1xQlRipQlHN1PBXGvQI95kMb5QjfYAD8xkVEVbkmJT8F92I98AoAscNTg5FtvGuOiTMJWtMkK0yb
Ud1qSwsOPGgRmBX0hIBJyoKzYPQ6BrZrZibAAJ0bfNYO+V2YgbMAl/pUT7qIzOjXS5xwsalfj9F1
SjG7K+0el1HZNtLjZa1c2U/g1dHHpirgGjnLIsb9XE0EHmI4oAMVjYyGnEteb5uZI3AXzrRE11mM
wxhNwPWMeOd0WbrdKIhB6iqUzewqtfBeqwMg4o4qKmuJBHEvtdnYWoROjSrMTfDEl1/VdG/Vom73
s23DahAhgrMRU4zRcMPFOlE0d0ka0Qqonp5g+GX1WMpDISjtrwr5RkMhpe0gQjndsjaRcimyrSoc
RrB5gZRlSG9kNFmWP71TbDEgJMPZ2AD/nlkmJ0fKyLGrkKLxbzcVTuqh7CuioOD1Gq86io1wY4C5
Qs8CX4JL+gKzyxAaXZuzVyuZNwzEjUjQWvOWxj807ZDF2gIAV0AiBheT27kJ7XhGDdjfdS7f2T31
Gt/qe//yzfmuyRy/Wd9C0OAAQAASIEB5nB7PjI5t1o5vXsdanPtyQuJAq5woWHSrfBoRF+0bsAa9
9AhY9wtwdJjqvaSerXX6s4xuznuTtvm2nGzVlwlgWZhPK3m00P9WlaOBcYTosSnwGngnln0xpnQg
QgeIE28Q5+AgyIsIpg7gi5+sOsAAVczOOIx/Lu/Lt4Hi9gWZbvgmmJyKM+DzALW2zC0b33ANAF7h
RXpZ7ZTEkTyUZNotqnbUL0GGG/S0wdABGx0zZtfRrdSbZYy84BDtK9VGX55VJTdW10UHS0qrx16u
+gdnpOMVJMu7ZUkizD3qYtnvMfdjcM15ANuYbgGJ7SYKoLcC88U7KNg6h6W7bQu4TCRPOasCGHSx
gAnLvtbzGdHhVlG7nTS8ZkhyXN4+kSD+jOQZ2IvOsq/H5RrwA0+bNLdIb7Px6V/IwVuKNCFS2yg8
nmrvopaYJ6tDjoWxMNJiBk6ZvtZ6E9BFNLZ85eYjRvxHFGf6Z3Oo5CKx7WvQMN1FhflkNZt+PvSG
7KqqaFy5SBh3UJKFzhgVwzWuMywr9g9S+3DVa//ikMApg4ItfB48nly8ooLKRRsBz77Ox6X0Jq0o
d13VYj7iPNzo1qwIzoqdBXejMF4CSU/MIUTigGfvk0ctiZQK4qYW3DGZWQ4+GvNFU+nOLy4KEAzh
Dcojpug8xihD4os4VpOEk5rWjZcacVQHY9KPz108WqVHrEl966aOGVRQ1FOPYvjh4MlUBUF+VjnD
I6YNlYnfxlMMyuJZ0WLNnUFTrWFM5byAGzipHqdKJWqw5Cmwi2azLFFQVEpeXw96oX32ap0Wkq/O
um5sqpRoquCpO7OAGGTGWC+YXWIQTu52FZpOF4MY0jUA981vkEqYV7LiSWQbiQhmz2JaeAXwdTFv
grVrWEhcnF6wujNJadtDHNqt22+am8Yt3+fW3xe3teglOtMPoG4ZLTaSZgjDz3DTyjyk4NkCjYQD
HrVptO+Bv7/SW4x+lUvJ7ZXXsYn9SiOokRXPC/4XwZ3XhzGYJRHI8uz6nX6Kxa26QOJGqdIpDntp
X8iYbTM021zdsomhllRuL9uwdWEW3jSguTFGmhOGWS+zkfRzHKb5c6pJwTh/jcljXuXXI325LIr3
KnGaGNeDEhboTjXWg3N6mlKfacCNL3GoEAzDjvYUXQlzIuCyObP96NxG/gNvDCJh5lyeCnGMalQx
7zwN28I+DNFTpGTbCcTr+iCIMc5wRKxHHMgGuC5IKcEZ4Kzk6DgRCKIo0F6KdG1Y1RRoiDj6Rqt+
TY02bzNa0SBXjHgDBsTsjiZ2t5kTGyy6iT1u0T6j3ssT8OWVAie70ePuLoKDfzuU2kM1OtYDkMRg
ALl8BGcMU/hoNmEMhW3mcsMlPt0ePUKnRzqlmIiBRhl9p8QhNXao/BZ3zl7JfOOt+4hAjBHdl5/4
5svC2e8+McHfshFLwwjjcPi8qllGSaegRAHcDLJvXleFy30F7AzZ0sltBACSsyLi/670/6QpfIfn
nAJrjrnUJGzIRxI3u7SefXXRtzAzG8tB3xDjXbL98rnI73NrEax1VTzKxIDsoy6ImjF3rxo067Sz
bJBQKUZXbyqgxyIUMg0MzkbRopEp3gbjzjD+xO3z0Ol+QgClu7zfK1cbM47/+QTuKlRKlmG6CyhI
h/ktJk/WDOYyyR972dN+Colim40jBTYDFT8W8J+qVUItvUbETcJovpqaLxotbjy+FmhKxERhA5Q+
l1d2fsnZFC5mqzEcEoBEtvKjEu1Uaj0G7Q5JqKThaJtea6d+CfC2UbxfFrTyAkESRsiwfhpg6vkA
xY7SWCVwo8NxY7iq1xww7NxLTLf2RbwT59YR+TMAGJCVBxwElRRuTVIt25WuJchtge6tUd1C+l2I
hJw1x+LBRj0IvioOCek6vjhLlG5BLTFOwymgYbQ3vQcTzOa+5Lc+Ebwsa4d0LIo7JJJjLvGYQ1RT
fYLsPr4vneu+FYRjZx0lbEFA/qKPG5RfyAxyj4pJ5i6tyi4N1W3zoL3IAXrn3Nba3DfvOQWgsfx9
WSPWjulYHndMWTMbKhkgr1I6L6/9PEERahYlOs9N5emquPuUGXNHpA5S0iVIgw3QTkrQ3jufugAR
cMZpybYPTUBozwa3D8JNbjmSFWtWZGKWnEafLa24k+Nqi+lvD5grtqkXx0tLkLzrL05cY4B5394u
s/TVoG1UGkSVA3ZQp68DwihEh4ivAVDA8k/1v4EvXVtFQULrVrk1n+wP0/9b+fJV68X4c/kQ11Tz
WBY75CP7sdC5BgtdTsKu3NcqOo+s97ZBmzwVcVmuaQvuMzwERB3nlLJ52mAaoT2REHTEHht4iRlf
bkwEPs9ZIZqdInoakPoHdwYLP07Xw4ABcdktJETp+Z7cmXvgNouH4mF8VMLGi/wqA4n/1SB4Ytd2
EYBGNLoDew+aEu7EEr2SkkXXSRjLIKeEr4LuZBeJmlEXuFqrVosh/8AbDgAZ2P9P12chmFegpmn4
YmxMTGC9nu7Q1hh0Oy0Q+cMrDzdqKEeyuFezXghVcsyZDSfPcR33tXOf4SW4CEA80SwDtkG8yh+L
4mxX18pqjzxxGnaBEfyrXw4IFWrLwOLg9TrdM1kZ1SSO0IzQkf6uUorJZY6Z//OLBNzsf4RwK0B0
qJgLbeFOGrFr1v1trVVu5tzHrS3QgdW9Qt8DiC0wugIAntPlqHpDHScbSEisgritBNp/EHe5l5ez
+twDhgWnwkQNDcjgUym0qeq2zXFfZ3Wk2zZR8Ew6i+G3APGiUGH/nSVNRvXUyIO+pE4QTY6Izfjc
a0O/DsB+YHbAVUYMc/oJuhpRRpAKO5gaGIvj2NctmsYDUIh9zV1t+FRHbHF52WtWCqT4qB2jOg/P
gzOH0aK3GKfILjJxtsjYLFcIfjPwc6SjYINXTAa8GwAegOxD0zRfEDdreWimMs5CxfiqsH9wCbSs
9VjH64+XdCKIO8g4GYZaJxIJDTUPgCPfR5MRgr8iuCxm5Z1msSb6VMA5wnoVTw8rRk/9WKRZFqaT
0wR1VMaTOy/Ou0mKzkNZMnGJHSng17an2FdrIZvmmuU/+QDu6BYpbRHcVFnYKfKLKsnbQTZu81m6
imRzwmxf/YaY2nMTN1fz0MUuip1AUoJoxyvIkPg0B714Coyyf3lbVhQKhVo2lgAFbzTZcl9VVkDl
gYshC5PWcC1Kgnx5sGpDUNtZUyZGFAVIC6qiSMqfbn5DtGQAmo2tvTs0zVui3SpqeuUgUfPz5WhI
keCggdJEU86poBR5qFR2cixHawMFs3fhL3TNj4s7GFJwLIU32INmTVFXZOEQmEBDgFscPKgVmqF/
X14N00nu1UGtCrw4mGHCBjNwq5m00SFTu+ShpIIrvR3rCiHpFFwWsqYBx0K4xcxGX+txJedhAgKp
QC3df3G/QVAKtwdQIhSqOL8VZGRa1xk1noPuRQV9lnrVkq/LS1hTL9SkEGNicgP4Drj4RWmKCMwP
DUTEN0X0QLPdEPlmsbssZe00AIfFYwN4Abh2uI1qhshoqQGLqFVL/Ykus84zDDQkCwzvWpwEiOw/
criXuu3qSpoUzK2pX3J4gxjIHSkl2F8iV457r23kbVTk+7xu3GUOcyu5KRVdcF/XXteTb+AOrery
obZkfAOSYOUHSlfmp/2nvm5tP6mC5P7yxq68o+gyRhIeOASgEHjsBqLCtDMmkoWVFM4YDkDz3jO7
qylLgqQWtU+tqDsSqEgVoCaIR5TH6A9tqscWUbKwwBiF3vyKu9LNLUNwqVY0Em02wNGi+o8M2vdA
mKOwZZSaZIraGWdov8s5RinEG7DG4BBFyNbV5SAZjA4uYNfAz3Zq8EhsD01HVTzTQ+uqVewty34u
RejHFdVnlVTWocTaEDXugk2gleuIZcGs2ia0Mfbkrv0XO4ajR/UaKB6Moue0PsfEhrjvzCxs2r/p
cj+OKZ7nxs3aX5eVbe1k0DyH/maoGhw3bsNMEmHSGoZ5ffvB2pSA1Sf2tHwLZi3BRV47GhgKhuJE
wAcei9OjMUD2SwHszUOjqNxBf3ZAqWORn0d2zFQwRC9jJOHR7tnYgLsT49hDw0zd2A4wXlxJwJss
wpmwbeGeIpSSGKaLFZOAteUWg/4S2hWQ02WRm6ZZ0LbpLjMbUMuHI+b8JYO9R0uEwN1dC/EgDz0u
UAu86Gd9ZMXQzsuk4HEK1Xv0DoCwe1ve2qBB8YePMQM4T3Bo5yUzhqT4RyCnHrVM0GqVMYGPagDK
/99LUAba7rIOrglhODXg4hAkofXvdDMzY5GLYpzzcFHuMhDQe2oN5N/mQ6+fLwtas+MGXkXkD4H4
R76Xu1WE2BVAjFqOthW3COzyIdvkmWs9LZ9x5s2imsXa3TqWxml8KdeNhLwplHGMgS9/10FoOMqd
J06Ost/Eq+OxJGawjuzrUsVKYkg6dnC4Xqz8ir7iaSynoDe9CjOIs+uUbLraH5p9trm8pSuP1cmO
slt/JLnGtIqCOir6mw51EtKg++gG137/74Rwt22MlyWNLRwb7bav5C37s1Re9HBZxpp5QrMyQmc4
/8Ct8DLkNhmcOS/CricfFdpwugV9TWbn/3diuKdD6mSazFJRhHVnXJVlslvy+dXSichtWlsOXMBv
2DqiDN4QAvQWYQJBVoQTOpXdAY02m2yKWaHBEGXT1l5DvB+AOzEaRLjmpyoA6AigUEpZhI5GTE+J
QJRiWqKS0MpdAvgeERkQpUgM8R4EjVvHmRbYCOSWvcRAx3+neiiNAh3nXj6htcyyCVQkEBco3qNI
w11by27sfLBpHpJhP3SJa/Q3av7cVNuhBvzirzzu5/S9iN9Qem4Uw5uFoy5X18rYdpDMYYQ3nGdN
orbS6AR1r+QrC0FbnW6mKPVikbO0UlNFSIiaCtw/QNjQPXl6ckkHKkb8XYSgStzo3uK/F3vqfroa
8tZlYHgZyiv/ZnOPRHLKsmTxjMnlaYGqx7iR91MgBxg837t3yr7Z0W3pGQKJKxcBa2Tj9BAMAfPB
tPfIQClKZTijDNMY5cW2AnEXqlNScnd5WStWEEQqOmN5Y+fFUwQNZo0OkD7Kw0zT0cS7XXLFa7X7
PnqSOkHKfOWxhFuL2RagmUb1g0cI9w1AOkaG21aCpcYdi5iAu48U22LW6a4eEE8W6MY8pOjF/Bc7
ia4sUKAhLYuEAvdMI1mjqgX+Ci09HMfPISTjzwEkaDwDch01fuglGM5OD0sbo6pO4iQJh/69BiBf
NtAUOewLNLE6KERfPrQVzUBGFsARgOBYoxl3z0E21pmgKU/DJam9stl3GGbbzoJgbuUuwzuECw0o
L8JxPi8LSs5CzQwd9TD9vgB9vGx8mQ5qGj9Hj7COr3/ksMUeqXlqJXAMdZTDLOPBjCx/kN5I9QB4
t8A6rmg6bDzqDMw0Qgc5hxCM6rQFy2wagqA0sBEw+KmhoDSvwPksstdlrBXBMa3u4H8kAj18ujK9
U7QaHQhpWFu5pyP8V8lD2RSuKYumRa4qxJEk3hzmNSmVMkJJsYsApZpkLNB8o4MlCFJEcjgb6AwN
Zdx+aVg0qOBpxDcwqAYkF5fVey3DCk8G+RmMgXaQoeMuE1rZosywSxIuSJv0jX2jAL2KufIbqdO9
LCmCsZwB6wOrKjpEOvPLqYH/jOgHjenvdhY5PiuKg68BkBENPgAx8seYTZ0hTwR5L9Rru/kevJcv
c3ePHojb3qYCJV2xkSeyuIMcY8xiyhXIyuQuyPU3rWy9VrauJOUA1gMf4aB3ea/XBCJ6RiX/Oy3A
0ysMDkEDsQmBrbR4KYmCEtwKQEYhXm8wUTH3nWYRrPFcidhEYoxjg1xmNNm1ObrwIPiJqFLgHZBq
26uSzO37dyqqr5yviwkBDxzyKVDJM6e4s7JlQK49rOpokzvGDdF+p6Z+nVB6mxQ9aFmsq8s7eX7b
0SiARwb1YBg02OXTZbWRpDsAgxchWr7dEY8ZvYvtx5H82KiciuGuoD44eS8NVRGiH0HpA2u4Weob
U4S0Ey2Ge2HSOuqTtqzxVptBnhupm3bIUhYY49Q6n5f37fx6YUGsOIUKoIVSM7cg1ZFym8hTAVTR
bZTWT33VujXtsCyAcRPRWJY1vQBxAZLwcMZRROWUL5IHCZ4lvPGEAB2QIsEm0adG772m7b/QPSVO
7JypO7McKLvBI2YtjzxxrxRbPZWXegj1nLR+B5inD1qu6kobqIgTaEUU/I/veXRorwTc6FQFLeCz
qjlRxjBLI/1Q0PwFg/jUzWIZw/byoTELfBK2wy1QTKQ+4H58U8ifSmojU5WaZhxDlGV9yar9JBek
VthzfEECj68ootzs2hprwW2V3GGQhwAS281SZv0VAIDEk+RW3ehG5/g0o8rvyws8T1ixFcJNYOPy
mFqyvT6yUoldKSUc2TEc/+rqve5hxLcLKhbgREGT6bVeJ1jvmWJ+y0MqBHEbCkR815RdYFB7Y2O9
tPOqzwSIKlDPD/4iCazv2XXj5HDrGpsoQQOpCjl0ExuNa6mPsd9qmFshEHT+inOSuKumDTpRIwcr
gsY3T2CR3aWfTtC7bZB6v79kP9sIzky0NE79MXcxaUYZAg/L37vEV/Y/xjCxFYHqG9lTVJ7xhJ3q
BLz+uJsa7N3yt0q9xatUP7isdmd2l5PAGcOqRtayYFrQmdc5OEyjzgCPKeiQ/16Wc54q4ARxBh69
4IPaGBquV/pAOj9t7zAQsL8Ko9HFRGyMg3im2jYzPkSkUULBnG9XG0285DEEG7eqU7uyN22Sxnue
Npp8Zez/tG+1K9hTptFnluTo1NjPj27y0jeZkig4tV5+yrSDHj/lmoBERiSCU/UqSuU5JRgllmh3
I32f7EOlvQpOjEULl5bBaTewj0tRMOWDA4wxq76TePpL3bmZjw6zchupgvu7ZuLBfIj2drjgiGu5
NYESnWggWh1DOaWuHOEx1mqBiLVtOxbBLalL0JxN4nQKVepOO/M69S/vmWgJzOYenTzGL5SQgSX0
5FXtb8n4cPn3ryrz8QK4mDLRFKlr9GQKI2Qw6h2aD5rkRnubHseDfSNf/05viZffXxYq2DSezz3v
Y8BvrXgK87LxK6XxKmAcS1OA/VqVAvYOEBqyjI3Nfn60dXUKJoO8xNFE1FNdgAnanwYeMECgrPqP
AE69QMkz5V2fTWH5AfyHR4zHrtiOY9CmW0Qfl7ds/ZzghYFECgVDUM2criYp80gFL9EUzsqrzDjH
N8hyuYn7lXu2p7/ikASrW/NeEC3+r0DWcc0JHDPatxYT6NWaJ6ee9d6D82XCNBlk2QRqvuY6HAs7
e5aGbLJJNSEZOn85rku/3n6uDaBVQvSLng64x7yPbg/WhK446Fzd3pcE80gOM3m8fEYrizgRwT1I
VVXXVgZS01BV/lT5B65rU912YBO4UyrBtV15ZE9EMbNxpNvqUA+SjaEuYZF3SJa8afYfinEhiigG
XZeDgjHjm2MDLU7lMOM2jRruEFTAmWyvtJEMxCwY3RFpAPtN3NuAFf0jiTN0jE9DmS1cpr4iXoYJ
PXopBZmGefbUNQW7t2JUwRBtIyuDTmwHeKDTVcXyrM52nU/AyQ9uqS/uhAzaZV1Y3ThM6/kOo8GO
yBkfQ9GWHuPOMU9G3hdNvAEBo4t52Totri4LWts3JL1RlUYnDWr7nCbYDTUmPR8oKAQGDLTe5fWz
Xf5hOTpl+Ll/jxQ7SvxsWATDkpxuW44B72mqVRRY+/Gxk9xSCerGA2Yl+zG8CbR8x5K4RamkiidZ
72iI8QbgtdJI4g1tKQqkzyvSTAzgCvgb1Uc4xqcLAnlUbBnpSMNe8+pQDqJqK0tX1HSXfNvsKlGb
75p9OBbHqd1kF1YlURxVomXX5oekxn46P6txoChbIJUFTRorz9/J4rjTmpHbdGiGxRkjwUxO2S2i
+3HwL2ufcAu5k2opnZxZ6yloG2/QoGZ6luONN3JxSDpXGgNJkL39jv95M3G8h9y9miLFnCYDe1gF
46bzyG3127pp/MjtXQVg+MT9ADftwRFcspW3EHuJ5AebAIPEGLeXrQIQQde3NJyb6zRqXfDguHbz
B/lFLfrAuAJ9EJUHV641ajCoj4CwDoT2fLv00rRZPpQTVNNvDrX7thc97+xguI08EcDZW/B5jpKU
UhpO2qEC4riNfr5nJwI4h0Wr7FzWB6zAzGgwZcRDBTfC/A6QWOeq5RIMrBe1Y6+o/LFIPuFCp2bJ
BgkilQbPlXFIkB9Ddl+g8uywL+wcH0LPcR45tY6L1frKRnvRNv17aOznlz6IXHBYPl8Wd84NwGhP
ZSTu4ceCHYB3/PpW7wt9gsZPXnI3bccdPD9Xd41tBxoR3U+D+LrbtkEV3iwUVgxNxbvCrzYflz9j
7aIffYbDu4MEZNZ2jXxfmJHdCLTOoplIOHbBOJhuRnwZr4+1eIA6Pl0WvGI0T+RyNnrO5TaLRyw/
39WPUxD9GcL6QRbo6pp3fSKFM82AfBFQ/eHBsbsw73yQE6tTypKcr82AkcJVIGNKc+W865nhzqPt
2qo7ZT/l9UWG7uQjOCsTAZLYGAOW+njniVhUBGrk8DNHoqpsVdvEL49VHW1X9kHPVN9MDj2WSkAR
A06vxfKj4gHjHjX6CBa9rnaB680dT0bya9iOzaYaox0mjwPXubWXTe/cdEKy9nW7BwQuG8lgoqh/
+iQD8TfOvYMrPMjbjvpA83UOGiGCSFTZFAliPz/yoFuT2C06K3CLN5Pk7vbDlSFwl/4fpfpnLZyJ
lag6AjeMK9P7iA5xa5UNBir6yRuY/JJ7H2kx7/JdWb+koHsBeAUtDhjYdLooW4kHHRQBNEyB0sY0
aLcFPiYHXKAwPIu6Y3RD+s2Q/pg5hynukVjO1C9mPBtFgr2k8i8nrtz8OdYj4IxFt3TVvv9HDmLS
0+UloFeSWx1yNOfNzrf5nTRu599Z963ByZ8xfu38etTcpVfx79QTNcetuAEW+F3hAABKjenqnHy1
NmKSm9heO8W8tFQKpvpL04zNInWemo4bif6WIpEWrT43R0I5A5gPE0iqcwhFOuPelirPAP8LqfYa
eMmM63j0bPVJt/KdjPualAEGOAt8rnPKCna8MO8AKlkI0h3Ox1MWu5nURYHpN4pyq/WPg5YFfdS9
Ks1Gl8dgsOZdMzVurPlJBuhjW1+DjHVMJA+0M7ssvm6XV8s5DHm0L2LB83De5Ml9HO8QtiSWwBAG
u2YaGyMq/N65i4atRv2oPYDvPnlQ5l2NnPDlq8Zu0pkTAAJn1iKA3eHZVsqiKiKAgSEWc0+WeIsI
Ii/iQys5bws1AtuWBPmL9YUeSeT0QJsTtV0GSDR+SVePETBbdK/eYerqLhW4HOuG60gU/xoWKSjf
KUR1RaBsHtG/4hvbmwBx0Ta/CaPg8lauW60jcdy7VzYY/oWKEg0lxZ8XT1l8cM1/SYVf35deshVI
W4nMcV7/nBynzRjMnKUgOaBhXRpgMxuu4sbTDNU1QpNsk+TQ6Qp+9KTJGGeHtEAsuW22Gxc8R+2P
G96Y7gJTCS3C2y/r3JGaiyVVdaziU4atOh4M9bHWBGpzrqfoMQRJD0BDgF4jlDg1mVVXUy2ulDl8
yTd9AIsocizObSIEoLUA80fxHxhWcypgmTstnWsIwAiNRwlFRdTkigV0nUHTVEiu/FHrUeCLrq4J
1KCoYzFOar4VLZrlsV9ibQ61l4m6lHjgG7sbbokoh/PdFXF6ybGkI0Hc+ahyr8uIo2eWH1C9/j2m
rnY1P2m+4qZ7K6BBuus2n21gmZjW67a+cze9/xKlsddXC7ZfdGziMeFh88hnmtRoscGqCWRo6+nX
kh8JHIfzO4GFsn58DJPB7+PJ8Z2o6UozN+cQY3EiJAnAAqgQvxMSG6yu5UgOd/cyEPEurW7MIXmU
TbdstxL6o59b+R7EcYIlfXOsnB3ekSzuYZCUPK172ZpDuslcO+g3va9vQaO0t735xl08I3DYH68N
MHXay7Y17Nu+dPfoK3bhCAs98HPn5XSPOc+2yZwqUwob34NQKSebyOxcS7TqdSFoeIfDgCEDGi+E
jrkWTxBi6hsMqWvmBaco5N88r+OxpfwjhfOdnaVqalOCFJ08l6Cc2pbFRocPlGuvUxw44J7UqCE4
T/Y7+ePEnB5Q5CFRh0w0dxf1xJ5HNYZMK9sQ5+9EtlZ/UzueU4goBleUFGy5uGyIh8BEoHMmE0PS
da3uGhDdZG77GGE2+nV02+6du8sP0cpRgcgWg2Jwr9mEL86Z7BV7drIuW0KQg2LPhltQry9pE1yW
suI2IGkFyDB7Y1h7D7eaoe57Oi1kCa3qtnpowxqrKmpAd8B9fUttt5dGnJvoVVjJ00GsybiWwH4E
iC+nIhYcRisrsTr7ILm35a7fyEEVLAiCpOBz2GBI4RwqgSipdX50p1LZz4+COrOolqk2ILXTwXJc
XZcg3qOeoT3GgEr16ZVgb5ljcqqTp+K4vQVdHarOPcQt2SZKDnqbu1P7OE776CHLt4MlBboWSPp8
NScUOcP3/048r0FxZkpT2RdL2P+1f08mgoIrydpcoS93G296jMGGAy5CPp5fw5Ml8xSzfQO8doXx
cGGJ6da6/NKYz/MLQN7eNH1dXt66JCAsdbSuorDBmTK9G3K8FhLUZPhFpN9y9Jq0X1r0iUz2ZUHK
6jGi9Qg9CgaUlcfq2s44gOYtWdBzYvkNSYOsSV08uBISid24AU64jjDyAg3BinRfv45oMxR8AVvL
mSIBoQV1QaUNPCWnervki1rPfb6Eya4K+sTHXLAa5d0g+pU8OPvI+zX8Ku+Tz+z5stxz3w2HySZ6
oPsYvAv8a6EWci87MfR3xiBp0x3UrbJsGIimz73G2qsPl8WtOPqn8jijoBZDX7Q2bNEsH6TlV/dW
ecifyr6Z2mAB2iFfIng0lNWNxYZilrKO2Vx8z2YNcqrKqqsFRGzjxgwO7W3mpezPTncj94N4siui
fVi1QUciOaNgDxrt4qleQpRjr3Xf2hs7yxVlIr5bkM805h8pGvd6tFaMoYYLpAxBeat6j4ubeMvV
7cP76P6JfcVDnO5hFJuf+poncL8Fe8qT21kzmsgzGSagX0BVi0FqIIdzVe02EQ7/Pn8ioS9Hi+Ri
Cwxd7xWjgiRd3uqolpnF4hvLJpMfq/yljB7rxAjacavKsVfXyg6Rgjd3u34QGFrmlV7aa2Y/jl6V
tivtjjpQIif6kzrvGRXci1VLd7RMziu2F430SdKwsyzqBzsCuOt/KLuy5Th1aPtFVDEPrwKaHtxu
z3b8QiV2IkATowR8/V197sNNOq503aoz58QCIW3tvbTXWie3y5h/rfb9AsmBBwZcbfAnroxRd/75
JrIPyoH3WDXzBq1XL+t2Ju123PIs2pwk8fZOikCwkfugIcPr1dG/irO/j34xj4ZOg7YajB7uIciV
dqlIq0197LcR2innFA+QlmmfweTnaO38AyB2cgXK+ls5Ht2+HvQLkUeiaEVTw58TAI9OR9EBUz1u
htw6zZs4p5sgG/J25y7AZkOToskFkLPLNwZeGulVsOOr8ADlV0gPwuoCxKSLScD11zLoSkPA9WWc
UvbQP8k793ukM3lrXt3DmHqpRkUiD+Y0pv+Ov+GXH+C3sS8WWhTwWPo2zFy7vCNL4Rb9rr+bd+Uv
NGveA3bxs5Z4BU2/f2vTF0jwZFP6uZAmfy5un59jUqdJ+sDJd5p+K54GsgNxhVhkSPPvNzSd85vb
/tbdBOlYPD6bQ/hwLaf8Ku78PnPnaPHbNpxWHrlKYOYEsJrxIG74NQbcFx3TWB4xdPcgzQQ2yaX6
RztIDgfaFbGb8mOgKpGO3hBvLdvmMJ1araMw00A8ePqlKmxzHqluJ/qpwfUQ9Tb//lpfRR0Q1M9a
aODKI4H/83VHWztLV7srnFA+ouokr3Wn/x118JLwT4DO4LmZ4zLn4OjFKf0qiGGIl95BPuhG7vmV
ntIvqgAo6YLuj0abs6bTZYJRu4PPI9OUN/Fz92Ln1UalqBI3c2pv3N2ShSSvCM/N679n7oswh2Eh
EuKC+ox2r0tqbVDZWg5uX95s2ipfX0VHdvqH/4SUig9pAQ/Unf8KWVu7zNYG0NF8pbL74nDG+HCB
A3nn7Dd4SQ+yBPXMJMby5pDwNNy7L9Yte5efM3F3yXtyNJl66u7GotkO2yD17uzba74ifwcZyPcl
IIWfW4Iw7RdhLq6csmzdsLyhgmWxBRzgLrDuAJAB0DTulRLzP5jyz/Pxz9HOT/PbxnTG1klUEJW4
oVbEOtXfLTJvkpNbmDzY1A8D4RtWhNlMAAuSp4cwo+Tu9jUkr7dOKu7Mbs7tzN3owkZTwJq7iDv/
Xg9/7yT0EgE6g241HCqgBPjn8yXVyiLFaHlTyY74425arhzgX/AE/hzhApyo7RZ+VrOV3PiFtQne
hkI9t/nwrF+T5/5WPcrCuQNJ7N9v9UU2/eegF4d5KUSp6hmvNTyMh7XASs9lComk9FpbxReRAnAI
qNXwFXEho3i5mkxbiTlG/TO7kCLtbkXusXsfRjLX3Oi+2rhwfAbDOYTXB1raLmJeqUYzRpVj3YiF
lMfqTu9gc/mojq1N/J29K7fV7XITPPsHeipvrZtr6t+XL4obRTDuIHMMN1LI/lzy3xwR6rlrPevG
AkRH60/ZasLVAglHEFq64t/f76vBkAQApcO7Asq+WDMlmhBDtTb0OA47eYfTZSugvxqjI7par7BR
L8PB+b1+H+pipYxL37stZ/ToleWunmPornbWphsA1FEqSAOUwIYE4b/f77K4vBz0ItGZF9r2UuD9
+qdT3GT1MdwxRFss0R//HuivpO5/RwIj7qy/iuPyYtUAivRkW1lYD6B93Lhpu+EZLGoOgHQ5kpaQ
zHlP1Eackrthe2Xsc+z4PfZdjn2xN8IBFKFpwtiJN5OJPoVrYcyWHuvd3P6iqwP9iM9/D/nlvCJ9
P3tDYlcGF9F2UW4ZDRbm1RkLN8i62Sb2GxomSVQ+LLuo/v+mzP+9IYImbrwRQ3Gs/Bk9FYTF+cqw
eNaaP/JZnS0CiTNQwGo777kSj279TEuIRh7Q7dycVfHbdNCFlhWpFqLbn+56VSXky73zf890KZPP
nbmHAyvmIKkIAMZTuZ+O7HkxiBJQbrtpbvnttGuPtU2uNiB+tZegWoDruv+alS87oqvRyKliLT0G
xOmPzUf7Wn5rT1MRpTBF2K/eBqIl1o33vGys3TVt9L+Mns/f4vfBL769Y7oJjcsYvMtRK+bzYTyJ
75AZStmxvgmqFMk5/Aly+/HWutMWMf9fIRiMD5YrGo09NM4iP75IwZWP8DgZnx6pLMR0Gqr7ubxD
3/aV0HHesBeb6o9hLja0J83idBOGGX7p/ZpeiYaX6cB/L3GW1UIbM0T+/quSfktXwF6sJRIkBN5Y
fyvrfkcndgXQ+w9+uXwDdMv7gL+B7UOb/M9NU8ExBnW2ro7NLi7aTbxfM7EfjsH2aOXh53BUNeH7
JFuP7T282E4lUJrtFtcNuKTixwR3+v+OGX8l4ud3/v15Lk4ALuNuCp0Jt9v9i47fcQ9I1JSNy0f/
Le6eoTeAxdOb3Oo/hxsGoayO1OI5ALbz7+f4YvP88RgXZ0Kc1LAUA43lyMuSJLB7SLx738rYtPdY
0QRXRvvr/hZvDXsttEHFkJSC/szFOupFFXVUzfURPtYmZanzOkL9A0rgcJX3wQVH03Cb+6c5B+Dw
aznYWdURdSiHdPvv1/7rEuZ/HwTwro/0AsYDFxmoifjiVaGpj8n86AZEereG9mkEVlq1ZSeAn8fg
Wgnwl6fueUykUFD8w80/tKgu5tqZ4fIxJ0t9FMNNtOlmRaJNH+0bf1Pfw8HXSzZ+l4XlE68/6UYQ
+JGjHlLxlW/wF7h++Rjn3fjbbrO4gPRVuNZHj343MD9o0S9aDicBOzLc3h+m9slts1bmoT+lVvD6
74n/4qw8m3CcTb9BJYeq55+Dz1A5RqiOmiMLX+MqImWQBk5J2LuKGlI7kIqAvcu/h/zvAPhj66Mv
AaEFhGsIBKHEvsgIwGPpWsa7+SiIAkAypGEKT8HUzfVdmK5v+M/vP+6+LRnDglzJaw/2YwWV+Dlv
0ccAv3Dy00o1eV1BzkVD8XYiSWZQGKWZjeT+QDPI5eBfDblWT1yCrSiV4UF5bjIAMAXp2ovnXlvo
pE9ogT3q9qm2IMvfo9Psykb4K/Sex0CGDz0eiFGC0Prn9+BVpSEur+fjFLXEnJkjzTWUyPlP1efy
AwDbO5sFQojjL/W1abQMT6pqOS7p+/Ggs2361mfrx5TTLVBPN/0xk9eavAvM4Jufk9NGZkW4Q19v
eno6JcQhZPf+tPvQpMpeNajej/f3Hsn2Nzr99kuQvdn4JCR3gIZQwPJ0e26quXUK/GOf/dLp919T
zkhAeGrSX+HJJ+7Gw79+np1g9ibtN48xmdOYsB0ntwDZghMg+uLGK15N9k2S5xtO8mvGN39tA0z7
7zNykcLFcAzQZqGYkWIdngIrsz9miaVpQ212l8greIB3/or/+ACX95KWVmbyIwx3OL4f7TRj5EWR
3fHzfVc8HLPjadfn+OMm3++/Fzc/++Jte2UP+tee4OL4FfXcCOPgCcL3MetvwnT3ftr83Gzu8gzs
/ZY85poUISlIvs1vb9KX7U1OyB3Zk+J7FqfXluRf2eqf0x9fHL4hPPVotOJpGOnytyi9pu7zdwF0
McBFqNdVWDeJwQBjv4NLMsch92v6aX2EU64EkVj0uzUfDv6J1/cWCOuZfLtOUL32lheBfojj2gHT
bTmq9s5Gcy56nV1GmpEgRw+Xp+rTKg8KMiyDdaDo/cHVMZSRpvZacnftMS5SVKnLkkofj7F5kdjU
x7eTAkP/wMgxwQ5/ArU0TbEG3jabhxHn/02R3+2Lm8dXL00Pz/fYgZ/XPv/fJzEEv8E8xXUDgGUI
qFx8/1LrZIFvPD8KF/0xu2F4HpTMuvdavjo4JAbQs+wbCi+q5WhKyBmj234gI2CzIUuaazpb/ymr
XexO6IGgX+/ceQhPtYu9EVlRYwJr5cc3i+gsG3f0IDPrlp/mTMYk2DY4mbrMKfptvMMEjUVMSYlg
mfW4Ku02v5rj+CyviUZ9MUeQjIZLMZDuAE3G/0Gqv6cJnSUHR1bQzpMKTcyqo0ccRiwr29IuErcc
czegXeEs85iP/Tp++NJNdjJR4pZFnGd8kdVGxm4Nc4hFFGZQ1hEixTRfa/saW+TvkxLP6kN4/Qyv
Aq26WOmz668RvDSHY6u+Td4AJYPHBpIn/84j/g5h50HwpeDnAYjov8/424R0UQIlkASDhGfU9ilZ
CXRXcU8eqivBEkbE5/jw55LA/QLWBMyN0P+A1frnsTwrV3Veb81PyGoqn3C06K1kKmuIxkzU+U59
3Xys1czhG2r7+lha1vhzWeKQF6AmlRUxi5A3vYFTDFQ4hPPey865XRar/qU4CwMCHmyC0tibpw1v
kY6bRJWnFVDfSy8NNJKYCZhLdK/RRal7S9Oth0uVwoAhORfOtMqnavKaIG3CavZIV3I02gQ2m4pl
xVoicAO3nB0PNIRCtYllxqF2DQ8N44+fHSzqX3rVVd6ulZY3QXBK103mRnx9sbthGFgadUIt7U3Q
DnNHiawdu/lVwd+KguMXl0mk0WI6mHWj/ACGyvWUiGVTs9i4DYFfSPNjmawAyZzn9WPWBHpFJlEv
FmTj6Qg/ZrIwr+6BgzB/IE5YQaaaD3UT3PoqVmI3JBKEOKetWyC3QCVxN4CuPgfV+xR2aYSZ5MTr
WCwKdw2neouHQOONRdX4OVKsG/Qn+4qnuNd10GBvoxkO6pEyILoJx1cVlzO2czDW4cGHaeRRisGp
dpUj54eOs16QSQUtzBbCUWcQDxzuZ2HT17UR4w+IuLg2hBn64Og2LBnRv7TGj13kJl3R2LayCF/8
0WTOooMsUEyzlLZDMxRzGzOaNpPpf84OnAsymFz2PItju8PR5C1Ns1lqj5Wo+uxg147C/dkFSWkV
Eoxv3DxLi+W1iud1I6Pzh569KQpIzMVYpcNkjbSAJal4KiMbTKRpDGB6ETI7LCLZO0kGIsqwkgG3
LzDmYlEjN51HnSMfEoQx07P2BN1f/ojfpTihPtT3NqKHVBj8C3h/DxUUpzmsld/jxdpqLGrTlk6q
LNtdtlGXjAcz24uTzmDa/GShqq2dp0oBULUf3WGjQDxp4LtrB5+N6iNFRqN4kruWxz3Sz7Z333um
bNJKQz9uO/VTBOerbrCdLPFZ9aFEPH0kngYfCTZuY3e2/QKbRsl4hJSpoxsyhys+GqXjZKc0dPsa
sNuqRc7bakLXvK8TANU+658Zg8Ab6XDzt2SWGGov65OQagLFXqgrzmbq7s3suW8BtD+KprKrXwGY
ktDS75egaJvKcdJADfI1WOD0TeIan2XT+qOqMjiKWS7xVmda9qbuJ+sYgR4bHwcL1LXckbUCiBGs
PtwIo1B/n2Gc/DTDVubeYCrvJ3tMCo4vtaSy0fOnhhJIQ9waKHnq2Cuu42o1ei+rXzfPAvzsZxqE
8Bx15wRw1qQp5kCVWGuwh5nCV1uYCF/VibqfoEdIlEm9t+5pU2P3jzgAGfFGtAOggX8ceLqWSo0E
CFbCSQQRM9CGZsNenInBLQVwdf9jlvO8cyyxQL5eBNVBRtXZnyfWNEnPdLWtaWSDAcHIoWlSl6jI
ogBEZ7pYpQv5KQPdISFlbOVrKarc7vrz+a4CC1oTDqAHxkT33LaBmKAU53JMFKstBLTEFZ98NF2d
TtOEZ6zXkMfpGAinTq22dmnqKztZ0KsZl0/o6+hwHVKCOgBNsQCVWuSL4DPoSzNk0lQJ3jcMBVoR
y955jkBeXDIAEOGPPhqR9a2DYmta2TV7krWYv7emY1Ua14sXbP2lieFVmdS4kYyadiDC9JV3XmMI
Cok79nurBAeFMBkiXI0uD2S+RqvtbRuwNH9Mc5tAG5qWdpB7TgcPR7S/DnubLSVublANGmJsjzmp
7y/4BtokJgT3vVmCDI2kBlWyv45tapfCewudUfmQ8Z0gVpbAEhWmTzN1e8j9D/H91EhkmA2j006G
VfNSiS6yimiS4jWRntXv4mRQxWrPU1uIoINbbFOuFuTmlUjiY1XBxe8eKmbUzaxBuBPkTBpzmCcK
D+dlAZGL9Dzkx2HtVFisszU+Ji2zbgEIM/5oXGtobix7Ug76BH2vAG+KgmSHmP+G62izEM9Zxx/D
FCVjDoCg/j6jKfVxUc3gEVfHwf00RWOXxjLqn9aR407Ea+cgSMEp9sBeioStixgp45rzZAKeXNN5
EjvfP+tozTFtZWHVPNSkgSbwEzyqIDrlhJMVFkOwlKfZwTmThlDnQ6etL6If8yA7dlqDTo+p4GAY
PNpBj7sK3yu79jgPbXxsIZ6JPvwOhqWZ3aNlLu0HGCBnrgnocrBGU1VZBVGykAyLJ2Uu6ZjgKr3E
06cO1mebhuhfwjQ2DS/vprmMnpBnGIfwOg7Wg6i6BeP1fryA+T3SNnVcYMhp5fXDN7RBRw+wra6+
oWIzDY5nB4KoQVLP/c1gym7aMmHN9wwtms2mq21kQDxIFO504CmZ2/Y0wnHyPFjWV7GL7c3iYOfS
sTWp5zZ28gKiCAToYupqmgWynzSJrXF9p4GNSSgx0RGBJRxkSnVredA3ibxjpVvhbioJFBcGIzaE
kYKuT3SKy8G6Rn4+LfQRIHzCMgGJcpNqiECdDatUyPdQ2KbRva4TrKJW2NGY6tbWCBHn3uwM4TxA
i5MdVRJcPSzutEyG9iWmod1C9GS20CDN6dgUPoyQZG7Tnv6aAza3uWiC6IR2ojNu4kWGZdxY8HIZ
QtNhg9boFctKQKF9ZsHmfeKkjSx7TKmHUYqJduh2cC0kNHPfV+Me38I+WTBBLQ+DM4lqG0z41WIu
Ex0W2lHjU1RDuzbVZTvYmy4UrDvQurYOVknbT9kE/GEJ9DJnY8XRVLBW4ADlw6o8CJl3yh92CQwe
oVtqLWdtBCqhCQERAACfynO1s6Gzo++5P2r6qDzW9ae4HSr6FIyj+yxGFSdkwM3ZcAhHd9ErZKFh
SguOXWfXLxJClMBy/RKXTMg+EG7GuVtM5lvIUaEGv45o6xjb6VUZx/61at7KdAHvxWxbGjKcZH3V
upty7DgyPWSg6OMRHoxwZKVCvZmYU8Ns2ZZJrqIubkE8Hk2wpa7b0YdVJm6VxS38ZzLJJoc/ljPs
ZzJ7KZtnEE2Uyahdcv8m0tHaZOswtbRYq16h/9PHj9yhnEEJ7ECTQ363aBLRxxJ7SBDLQlNYZqbY
2MiyGHIoJAtxZJZHxWBLfivxVCrT0ey9jlgd724ZOu2mXPEXU41U3KsaBSZkeUb7DWpec5V6oNM8
DBZdP4LRjqvcKWNxL3BvuFc6RqWia84eaRk03a6fhP0AkTRcAZ/PW6SW3I0/ASdU77jmWpYHUbKY
bqSgnSZmgrP9xq7k2qbV5FR1GrSKNrB71V1FFPwVjgm15w+f6zgmBoKrScbGukSrXYi4goUPrRBi
LIQCtKFQ8VmVDmjlQk39L8FV+dxF2hnyDqER/l91EI/Ei8HWw10TzIfzUkReRfQqcMm7SC02CGRw
9KibiN426DVyID/QuXc4Q0JOWLzIb2pZFo12Po2SYqkN9tHM1nUhgmKWSWzqKkH1wfXy0xmj5t5h
5Qqq3yg+EkS1Mu8GjcBYNx3OeGQZyasrgxDnvxXKCcQCbzkm9VChcrG9VeRug9OgHavkfpoj8dLO
Tlkw6eI+x0qCgq12/EotmEJoS+p7u7fLMuV+6fi5p3vnPals4DbV1DX4HGPsZ3YT+Gwbe1WED6qm
sCoiandjXnXTLPfuZLc6rwNT2gTarNAfwS2/72eDP/bmFlOEHLyOe4DqPOkt3DV1rbWnAcriPJhZ
91K6EyDwKkaqD7UbKI7B22sGm24Y3XjOx5klUc56BdUi0wkN8ltQ+nUWTMqGpifzV4n0fcU1EeB0
cLjg/NVWqdVESfdzMRHm3Btgppj2TS2aQsOfbETYwvFzRPGl+qJvArELaF+zLbTtfDdz7b4d7iN0
ZgpsTJxZHBJqFoRrwPaGzkvEPZ5Ke4Lci/YBpNj0nGm4Hkd6Zs9eBHZ7jzKaKCeea4KzM3ybpAxe
vbFB0dH6xoX3cNx0qLFGbW6tqYeVuwnhdI4bADTaodtfz326KBpzomi75gEitZO6Pa7bSVgFEqme
6ZAKw1NuOtAAfGuBSgPglm/UjTvVIkFm5cT7rp5m9EmGaLMla2xBK43ZyYyrxjp6oy7Uk8gglwlt
t/MikGP7MjnNnvJbwjsa4lpqClhIfPj5sTTmNUQFcS+yfJQ04jaBBR9vsmoMtQLXo5X3ijHr04a0
GRC2RIsFUvA9l+kUxjLBouToX03qunoEf9C/H7gZ49wf+mggnUVnSnrhRkerSoI6XXxckxBQtnE7
0o01MlGDJvZfPS5uoALha//Q4dfW1NYBP4FhhqJdeEz81K5htw6rqMzjtseWbEIZ1ylH1kRTXjMv
yqgbBWBQNBLPFPh6ubPtquk3totAg4jSRU9YedWjNtCrJfg1amVOwhUaA6Xbn+ZZ0R5GkOAjZ7PC
BOBnKHMnqG83Oe1YjQpKx83eW13GUztspUlDM8nbKcTVAnWawOCHIoFFKTvrgFTa2HAVARPhdfR4
8xD5TgiUCS5ST7ZitiogXRq6pGrtbiEudkNNSt/BZAm3ZT8b0Ts2BHspwmCl42TJk3CtPmCSuT6M
tfGXzCsBcOC3NM0BM9tTZIOhuoXvizVi1iPrcXGhie4oT9m53TchWJYO88LMRccBJQ7cdl4QrWeR
MdpAJbiEtUCYxSjsvsW89O3cNKE4iXqdwxyq09W3BcUqQKEpGAPSwSd1JLziMQy3Bwk9Ar4g6rq9
VScPJpg8Vfg1q3gGIgy0iM0U1DmMYx29FbhHRV99r7hD4JpOvzm+r+UexYRyMgQfoJZ1bKFaRVvl
6qIE453Ko8WhTk69kG1b0yxRbgyvPjquxZ0CGl1t3Y553bYTQ9c+tgnlaKxeGBxiE90myJg7IegT
JIr7Gupo6+hnsWJC70ZH9G8zUzFOxiFIXqgQ7Zqej9CI+Kvdogq2W5QsVPits1353LFClcHobZwK
+W5cw4g5VZCMWXF4wEktHSwH1uC0QeSepT2cetdRSK6Z5WLfC5yxpFSWW92o3umnQ9BPqBVBEMTt
CNpjE+T6gO+3oRnLJTUMrouIlC44sm3lSySxo/BaEmIJAmifmxLT5fqtzoZq9uO0r1EHZECGX/Dj
5gJUG+BNFQ2m1zVWak7HrlcoxixcVJ6EZQ9AYUaAUSSZwe3Ye4Ez18ioRlgdOlBkA6MLK8FNnd6n
DhkYWAkkgss1nDhROXeIUIMrDyEki+1M2YbfeomAPi2KI0S71Za+lxqP+k3qRRTd7mygKoLm2cqg
sCIkRPLrcpkchL7ay43TsPVRGoVcUp4pLWTxSgtqbzzEDQLwdVzbxyhPftqrsr6tXTA6mxDZ9YhD
k/keKbHWQf8OpzE5wVUkKQH1s+jU9tQkAAlnRyK7ZHgN5VXQI1E9deMt9wLxnjjd+uJa7gK+h7bm
X65YZ9Qy3oSKxPfnOI3LpXxIOgsr3rgM51/kURzjE/oJXq0m1qgv4NESkASwFQwAWrls2hghmiSQ
v0HUg58VpGxsHPFpyP0hPE6Q9yqLaeERJ5ZbI8ZODF8053ACxg39Ek1DaprZjtOmhPpHWs3h+M0b
5Az7yYb2PkF5DbCnMtP6PTaT9ykXLwR6IwP3UXfLAFmyAblRGkkfm1lFlfLIEsJdPWOJJz40gykJ
LMqQ4QMa7AUC+EC9czOGmmQ6jg64ADzhiGOmRvFUwv7OQt2lI/B7XKZOpVniNY/tuaUZb4QHP1s4
SYwpQzj4yVuW2ET7tjqqXnqAB2s1vLpOwL1C2ut4jONO1dmiANGQuhpseUwYC6ttGOnB2biL8dxN
Y2ncBldMSGwyeEzpDW56DJRIgrPyG3N7m2aWdrxmqxHb75Kg4Vbm1mGN/M2Kojrt1kDVp2Cxmvpg
vEZSMjgO9FN6o1qXsCWu/XTppvHDq0anzYLWFrAPdNEOmraOqONcd777A87BEb7Nyjqd1sh23Hz1
6NCnunfNa6wjfSsWpXEKuK2aUpd2/bs1WQmy12EKpkxLHiABqBqO081pwzcTnGHIGX2QO5VYyuxa
ZUPIuV0cT+WWnIJtEpXNkgmQAhwiqXC20YQCJE8SLupCLkLE5Cw5ilhKrfi2Gy2YAnYVsipF9IzQ
kEXgG4AduuDAthbgMxPt+UMnGAdgbFQYFc3oVQmkYyd0XuglnnuA/TCg2iy2XUMLdcWWSB1BbUDL
Aveqm6TrwcrvUJdVGacJ+GxdYLEMrZxiSZe+8g+D30X9ltJzadGxGVsMcukxWt2BZ6JbLhL9mDrd
HHXZJN35vcEqU6nmnCHpbeMauGdStZnRbrMHBi0stMpYHkAYTCLbDwwnINIsvz0ozQDlzMBKb33b
N32aoGrb9qHnDhlTsw1LaybUzVhNNh4hmNBOAAkJiPOsqv6IqxgxkC72C0AdtmSOWjwkTBKUT6Qy
nYKvEsiWY+qWyNqAFI3xL6dOQlgdKD3YhdtGOFqbBY3+GSQ8bLlFIiJUCqda7Cd8LmQFi19FRQQV
xOpt8vryOzKypUqrZq4rQdqudYetmp26Bq5rC2vfOLIzm1XjbwT3SLiBi72pg/MAjglIvpdDDFho
mZYoQ29/3G8COYSPrHPY3lAegmTc+l3AAUgjelE9s/be4po6NjGrXbskbhKYVc4M7dPdPC8LLqym
8tCsQFVS4CteQGyu9Jr1rJzbLAJC/LbUMzIkBdXNBxqK8i2o1uCjK5tVvjGJNPNuwBESPLk4tJfd
WkIh/A5POVfZag8Bjjao1LkHOyjd8t2ofsUHk11747RG6FQmnKoU+0tD2syLOpZR6IR860GbwmLw
ZfzUmRhkgdLWAsmJPZfycWmZQVgTYgC86g4LjU3KRyUgnRAPZ+/pEpYA6mT8eVA76o7KgcyVCjv5
CGdxB9+i1WF9Yk3TWFmANBdfulf1A+eqRg8WqiX9CfvvMQY+jgsDlPlo8RDhTe/JYAa9Gj6Vm7Ks
rCTFuWegLTLpgE77sbEiGHAyWVmZhWzV7CEO4jwDHB+PXYQCrmDIIqqc9roJjvBp6n9QHvcL6ODS
H289bkMjwasWAfAa1SJK70TFuKPHTxI7wbTutmM4zzybhmjWe427KoTps7oEMjdnOoqhX9qXYQl5
DeRBhSDvAoAH73No/S2fJ1tsR63QnUysSVZuhlgFHF54loX/s51iFJIQTKj2LVvx0SZt2d+Q8YYN
LOCZDbWPWAQmCyEne34ymGOnlFUohnDDEUYHIHbDkJdTsy4ZZbEFLiZA1WGbxKt0UjbqsH3oUSTx
vI4RSDOPsrLbBI1DywL0EO/Zj5CmYN7i2srqEW6IFdRSkURObVnqfEUL2Vg4RvNmNyaDLw+zE09h
VjVR02QhG0X9albExF1TIr8pAfIt0KkHBu6NwU8PFsFoqludcDdSfwzhInaWKQYC9CasoV0+65FG
5Qegujm6x/nqoQpZ5LkxsRfIkiqn26++UhEusOr/oeg8tuTUgTD8RJxDDlvoNDnP2LPhOFwTJUAE
STz9/XrpMHY3KFT9qXrKWAlUQ21fO5c5DAeQLlUP915bgm3BCKBVtAZ0TBFNfOGoUm6xZ3Kw/9Q2
7OLOiWpBTP+YyKe58abmoYytdilhOhgbZoN68Bu18vuimUa5v3aUI59OS51X2Dju32HSIXSKzhms
c5s12ZZ+jb1PHNK0U1LspGP1N3bn/RRj6orxUM3ukJxjoYfoKdNeQ6DI2M2/vSaIkeVazeDT0Qvd
+JKu/fKUMHA4zu28eMe4DfeH0ie7/DiWVH5HujNxp6Z4guorszYiF1m1f/26c5OHbZhWvsMIHkat
Gpu44NyZ69sg2JR6jQbfwHQMwsVl2XbUvFUnQpBpkwqAziWt6Uh8rBWbFPuNP6Xte92wbI+9E6MB
Xbd+eZ2YxvK6UWQ3N+gaQBkkV2Scj+NAY1SXrv/JI02faTTMQ7fo+HvLeGX5ENbbOWn2Ms2TWMw/
9yhbglxEPZVXPcVBxVpIJpT6Y7OAk2oVv3jAmQLYIE6wfkwTY6nAAuyQezp23juQdydHykmGfytL
rgQN+G/ybLQJea9uExKFXg5YUhKuarbR5NtjwqH9ru0ofylQvOd2WyjHmLgyFOG+RzdNDwR1HC0N
X+F1C5+pCXs1HUS4uf+k8IIlD8fJ+9HXzvCr8jtnzcfNiNeQOis8rPTeDFz1lXrRRJCUOXmq+9fa
Syq2MZXRca/tZIrhWmdCY8TdZx3v9OYirmF8Yr8uP7t+jpA7XPH6hf77aFA+NJS0U6sPtdkafdi6
Ps7YFaF6yyCigaqWxiInBE+RxVyP2Q9bI6+86ekBHnechG9Vs8Hild7kqLzUm33qHQUS7dl6+1WV
CVV/3fSoNzwAtNtZtl180p5sb8pZW0g1qCGCKkA0eY/086xRJkJdYIIi6ppWxM96WsrfW7+uX4h9
IIhSKHFYtnIP352WS57GaR0/Ax5kn7uCqz13lHAsyHvj/4rXOX2c+2mEyPCmqSucdNk4agNffS6Z
W754ISEM6bJn7zYtOxeGZ7NO7jUKvL9fe4A703jqBW9bxPy7jmsbJK+KvlZf1815Skx9rsPIbXIF
HXVvNDNYc6ezzW1gsgWSZgjbTRUxheCNyUImYe+QNH8ZblsS5Muu+IgrT4KHgR2+kgfBDF8yVeas
6Abrkm3ngXMXUU8tTSuxlbzp2ga3CblvbT6ZZvtTuxIzJXczeK0X6UlfKCW3EKweVrvAMi/gzsbQ
tKdxLt3nqZzcJNcGuKtIB8P7XUNXL2c1DiAVS4MxyGhfwChvvfnotrL9p8dskkUllwQyqV3id+nI
ISCnLRg+If53mWeaVriQc58OZ761/1jVYQMjrpvs3AYUDlARJe5n0TSvatr9+WbqFhZV2Fg6YTER
/cYmt8NlnNoehsOW3Vs9zbs4eHVmGEy6khRVuIFN/+xtgPtsFaV+RSvQPQs+5tNaRZoVMV/JDXrj
5cfgLMM9+ED11271TAdJ8fZrmYL9QXQ+SE5q41vhXQ0s25JFb0FdR9g2ZB//k2b3s+PWrrF8MwGM
G2vQjjfrwrJSbuh/0WJckfMtQWi2VXK4m9aaPPw99WfKIte/qXtbJsc5iCxytLirf2W9WV66EXgh
X2ia7QmY0pQFA1/NLyeUUp7sqsYfCCYoftIqauID1aUTIRJY51vtW3I1NRf4BBrZTNNNJ6weTy2V
71tSB/v0E93p6uAYgz0X58BBSFuIxJlODkN0p7t1zuCa48BeV1k7bTu4gl+HF2gLv4YwZxT3zTpu
Vp5MbILgXC/O7l/aPhNfLVstBLBVUfAbSHbxPnDWBuonJWaF0EIT5QPEzE/ubdeagoPb+wkOL+Pz
YubGPfaDXniAysQO3RT/NZh+gsJsXT3iG9BBL9GzuyUNVWFTjtNttFPQHvx1bH/GEnL8UHJGuUfZ
dyHCCQh+9OQ0Ic2F9qzURWp0mZ32fSGeKexAqc5Z6/UTJjM7gVUkevgvzeChAODa5TOhN0tZ7TEP
ckO92BVsiOVPn6ZCoBDf8TRlq3YYS0uJr06BWMHCc9FO8kNWcDV/Uv44uRsb12GQ1RhkXJxoCFZY
iUoEh101o9PkFgYkOSgGl2HotmWY3Y3l3H70KzA650mZPEc2Dv+tk3XL45J6oweT3yTfqfRIABjc
1YUUhpA/xVHr6EtbYxZBE01fiqLJJQfZzsxnhzldBpCDtO6c+RhpwyFrHFDKEx7leD6y7AAHoKxD
xHS7lbjqN4eNKplE/RwMXdM8zdEARBoDoqCFCBHa3FK+hqSENQPTD7YmREZUcuWKomeaqSwC5VsK
2CmN3lwv2ze4Y0tHiZijcx56kUyani+rQdQCt+tPQaexytsQ3RHkZyI78MLU++h870p39ATt3Bir
yyQf0i32OLezaCn6OqMHWins09xJQEp1BtVbgMqnv9nHZsnbcV0gJs0yVwdSPFL74XeKGz8VenGO
6KfG9lY1bpvm9V7Djm0IKeLjFtO8FhyoyYpVqrLBgfB0Wt3VtmI4dMIPzFOlZw+iV0HT7UfHn9v9
uI7MoX02qoqJNpohop6jAPVfzXm6JeuzBlTTBxkNe307jJvonlTs1u55C3tf32RKg9qLuXWd5701
pr40cZ8ldJ1GPqTzUC0kajvZ1n6A43Ub/c6ohtdAWWYiQfyEY/PulVGX3aRDAvey9k4U8YRBm7+q
evSms/QEUH22u/o9oEuL89pT9prAW8/9wdhM23NWDgkwXutgQR+c0fxFMAYq5gZtsp2A9BP1s3N3
go+3wFnXk+eUcjjIIbWmcHZV1oUOB1R5ls/BLcsUzQuEK1USxntag43sVm4lqUtzh+ZuEQXyPMCi
mvB/UHXwJ2BLoWVWrEESM8fjOgc674WPRU4sO46+dFHj+FqJGpie61XvR6+LsExMTXYVFbk6tudu
SpeftDjVS2IqyBA/aRgEPiNimIA9SN46Lp3cHhQk/34SzlRV5CdQTvyQXTmAX8W1cE68WjRwsof6
zQXujOUw6nHIkFT4e3ZCm1ZO91lbN10eMuK2PTZmYAmJJTAwChu1Io2wSHgSSOPWT/b2OL1sVyaW
FP4wmD7WjPHLZ2S4zX5ea7qog2kzfz9wtATTTcpAze1J4Rt4mBzRLF+ev28jgUvxxE7buHiLcmpI
j628mSzbsSKcNMtLO7bNmxCQNEUZ4i8gLxt+F1yr3ssHK4cQxihJOiyPzHuUN4glTXgrZ3S2RzDr
xpzGNcMMCvBtvBPVaRofwXEkHoOu28sb21TqyYHHGi4WP0v7tmbgWZ9uOtb+reTaqf+uMkmXO8/i
W2acmhuZi9VdfO8NyVKfq9KIvZC19YgpjdGiPJSmx6SNrJKwqnXfAehqJ91pueEVmg/HTYKZkQ3J
kD0umZOuP8Mx4NZwwkr7tzs1DomvZaiY3MqXFYd90S2MJJqRlWCo3uPG6sokvUcrkmTn1UAxXvp+
yTrg0phKrlhm9s4ZMnhec4Ywh96JHMvWHicmp2astSVBkxHNYX0rU83a1EiszHka3Fj+503uzmi6
MkDqtoxZJqDF5sE4H2nYiejYrk7ZnhFqmO7gRJs3PnEi98+j8LgCBy8Z9XPP18suUpm+/JSrY7ZX
l4B3PjpXVfnQ6ZLS1oit+uM5GLPvr0O2QOmBqZ07CETmFPRAvigxx9pr/2oT+0x9mIdAHSszhBCo
QPHlTduADSDa2A2kFIe26Y+70b13cjmXl3cHVme5MjdQftSaKapEcOqyvlkrv/oDGKGlk6O7CexB
KlsybxUar79ZIQMglDPBYEhHZo4+RW5EBrv127S6jZ1h8c/R7u3vCbOSye/p+NjnyNQ+hh2Wzhdp
dLM5rtjOe4gSruwhB44B20X1QqNBh7zis0oc5jJCjiPHd7Yl5urIuKjRpyn/qiaZk+XiDKuj7tjs
aBnSXYTdb9nTi+XWn7zoqLPNjw/htkYgRZ4/xuSmGdnexUOy3WVTS/tnF4dcpiXcGY2+mdZj/4vQ
YQCy7dCMBNEQhoU/R0h+uSG5Ut3R0hKokjp66iBizwPiY5MLCh6Vu1u6OAe0daRer6WP/K4B94HJ
QKOFxSaD/Ty2corbn92wuN8ynLYJ1EGV+wHpBWyT0knyE5I4TM4RczHf6I0IObJTG3IAtvPUPMKb
CH02ErbnppXBdS8vrmHvt4KJMMsaG65oFaLKnTqlojtnd92Fpg0L+K1TOT6LYI/At/2oa/d8DK+9
lVr9wJKoKm1846NQcS/OPrSwsqKiGHPCKLhWDzN96DUnODvIEuUELWCfkke07lWYN+M8/xODv/+r
4raNjwJ65WUfYvCabJUuPuAy2T85ObAaTfSgL0EGH3qeytl8aKfG4Z8Ncn4F0x+fsnRqStqf2b41
JHroczNJtZ96GvsdQeEU/Cdbv45ygB6qmsYLbAhrusfwi7H2EBhl6fIvcmYbXqp4ZXKvIfSjAx9i
cCCtVOT8gkdZGoR3Y/w6W8i2guHMShSlXHxebeVuD4RkbMSvUJ14F89mGWGFi7VTzrCx+sttMv8n
ndn4uDE8VeWrztyu2BAdexflrYxy9MN2RDkeC1W4NuqqA9TrjKkwaacHUo4rU6RM/atYpcPykaAF
HC6JRSb0W4F4r6gDE5YtAnLR3AJRhBPRl2Jz89UMKcKyijV/RDamF6o/nwXXqckFWZhj81+y9fuE
KW4endNSbQgrTD17+xkxmXu/sXu6g8wiTfl6naCbZ1FA4armxj+TAJqhDpCp8BlNDbp2WBHtcs+E
gW0upTuoAeihW+RZDg3hf2xXrNVJvLTAOWnt3uxB6mBtT4J+I68hje5cN0OqqEYmkXAXcGkhMjB1
dYrXljl0m0/BwQab5XhcXB9FoonhcGmvrhLC2GemdKEHLkyIBe1ZRneULPByszQ71EWuucyi3R5r
BOMSMI46gjSsligMBbqsj5TF7cVhMvH4AIuevWdIAPpjEq4OQvlZxFGxOv0e3LQoUs0t5AG7wdkR
Vh9Fo6kIdDBJpKwtkFARN9WE2nBMzEca0xsVQJxeddZxD43fzZlqjioWoVe4++ZC9Il1elWtS7kR
JUy50nE0oqq1Wxlf/DXlMyumLgdLl/4XDa3zhioned5KhdxgZAJ6cMuHAfsyrd/3xRjrDdH5lBLm
RAtg/yzJFMkfRo3umCfS+syljNsqeoavCGqS9IQjfJiWKvT8mx6ajmUHv+whxkdpfFTuHO0fdQp2
m4M+NWRSLwExp104rv1pjvfo0ePtZAXtR7UeyWFLHto5XUx+Vdb8AiAXfSH2qZmLQA7Va9kqCnvB
IruFNmEbBBGt5Uk28/xWM7CHCTAWavG8LBWwr53d8kdcyT09UYnu5UGUIwidmtnsRcLAYfdBJoG9
BPtcoby1i6TibhZgZh5C5/xIkl3RgHYNBppNB2H5vcALXa4DJSJkG6xme45cwdCvXnXmzXHCxRZb
CvLxLZdA0baME2F8ZNo6Hkn8HMogGp19EaWVKL5ixSyKZMRjcgo8X5lbwWn3DiuT/lERWsebPp3X
7wlFRX2YopCN5qM21pdGJQK7dDLb7WVgZBFjpmo7119JqGt94jEz25vK0Pnc5imJj23FkVxM/RKZ
Wz1UpUpQeoTBvcbZsSHNUgF2xyZKshwwYd9OSVdm8WlruuGKznTZdzJ66W+5+mZEEyyDd0eo+Uc4
OS52LWiq9ijjcrXF2uzpyzx2bY1akt741Met52Bmr8ibQs7BaDk4pC4oH5FnNvNh2VJiy6hAoukN
biUmb2/AXlMkOiZe3h1H4O3FCvd7Dbf6uZ3rgFFagQVx7Hu6tkc/20d1GKvGoI3RzkTSuFxS/3D1
fkwAGUZ9+lr6+EVqW75rhmSNyGGbpuJ24Ew70iCLO5EsKfdbWAFGU2JhyTCD239Jd1z+YvvpzMPQ
KaCbRG9renSUP9Q3DW/hvyUau+47dDGIAE1xCB22VQNaBEpxm2ajs5vDHFX1cozruep+8QJrhNo0
quvBYIcnCZeLWRziIOx+jdyUT652zTeK3C4q0j1CzTR5WzQX++zGv1YTTNFp4RBt6A/jyfnwuqtj
DiKaC1sOZWZ/BxganroR5dlvpVrj3MxopJnGXMLs37VkDO5vewWxWTRxC7gA5wssfGxNJ/obQOVy
/ktFFLqnJY2Nf9sZI8cnx1OKI87s+tpNaciSSKnAQ/fglV1wt9hoLg/IBdeYrJxlC1+j0YREfLSc
BxcUsDGDOCrdoMwb/a0+q33W3akO56m/RHMlktuN29q5ASqGDvWGCVY+9sLFO3BR1u6p8iPY8oru
DOgjrZbXZs5o2t0onD51PcY2H+MU/tdDQfUWZ0vjHbgXewJUfSzuCC1qyNFFpBPn/B6Pj6N1UJbH
MFHbCUG2x6cuLSJ5JnIY5HZ7wKEBNb7J86ScIbxnOSbV0Sy080XlgYfnTJd0wjNH4r4WAi+tc8lc
D03fgkaMx9uNa1G52vkm0GF669Wi1pds7oPwOGi3/B3P6E+aPurLg5Zl/bcyYRnk1RI0zYNJrAMu
gz2rvveJR/4NwJH93oaETrgzbpS+9jT9LsIT9G3duYM8Q3AMb7i+lRsewmNfi5lKNIoMe3FPSvc0
N4utb3SEGJhzyq01QvZgsqdez2l577ol9bGvU398ZlRK3RxWNV/VfG2czOl36NA2sEh7+6WHpfPO
nqcWQvDLMfPut3iHBDJyt8FDGSKHOXmJv1NzENq3JeNRYrmYVvQ+PXI3wDBprgV5Y6MRecPgjcAC
YZSQ9AhHx//kIDmWIgudB88Dna3YvV6EJRlaenwXEJDyJMAF9mKaS5+zIRPd34b1Vhcp3PP4qaKk
IUwAWwQdiNvq4FfUblv/LidYzaJmUgtkekQppvWmfo8QYf9lNpSYCH2CDV8dY2VV56OT9iAYo1Xv
Xbu4GTW44zvD3eJ2HcdSX41fCtMbvNHmDj/30WzvyrVr8JqZilFQ8Jbyh6/EGhabWLSbR1J68Q8m
C4xoRxv0vLlfG8Gi2/UEithSS/mFNpFNT0FKEAZGnWQfTsbO5s4PFd0PQrW9ftKAVN4xzQzBRqtw
dPMnHHcw4yUdlp5ZVDCA4jjrdP+0dZY+C5xKinLZb5MHF6RS3JZhuVT3m0/ff0TH1XQPoatk9WIC
uQeK6ilrBFoGqiuLhHIw6YtF5Lx9QI17P2cXcuhIhofTH+sFtQtHc51wue4x6ViVXMkNkV5Uv5M2
122XzUNnDcNjjHgKSmYN5xrnnab/Y1bGsewdboqyr9s/UOsuyB6ygTV7jhVhcW99SmBkwerjTkFg
nf5c5la8dwn0Dl4aIUBkaV+909xlMSuorBe/QAq73A86oXmdh1A8ooC+WqvN7Ovc92z0UyXuLp4h
QCmeDEHL1SHxZvENZBVwc0FDov5ZowHvhAfmvsVt1ubR3sS4JuRV4uw2nk7vUSTAsvVrMqOPogfr
YZybLuMuHmH/y4g//QfyW1U3MVDScGpixEpUGkjtObkWbzpg/PTEQ+n1tXdsKHiRwaT9hiyydwOh
nyoKxuZGJ+2+nl1Xqu92pI0/xHtgN9p+b2vypK2n/0xk4u/anUaOBum1Rbul3fNQ6vSHhxnkO3Fa
hRSx8rAYekk6Rwe5DthDlTd030qvjnfXRB5OCcTszXb0q2y+6fQSpXmJWi66DxbdrD9aFa1lzrZN
mOkBj6oOSdygcV5DB/3vmAUk8reyDyDDJ5N+UVUPKo+xJZDyVFaY0tD8o4jMSmt4Q8lamqtrw9Y5
j54aa+uWaCqwfy8uNXqk7GGchad/rnMAMtiLwVSXNBxDPKPZ1XYHj0Q9XziwRzUuSCt8zHGpeonU
FjwAViwr8Gq//JEmTXDcRICgoE0Yafb/qJHMp4FnW0/VOFKNnqoEBa1k7mevD35c96S80d7Re4ed
WbF8lYyfmKdB+oeyVhgtZFiLtyGL6xHxiIhVsWztRGy/tzkDio1SvuDeZLFl/ubeUqeX6cF1pvqN
CQehc7f7wlOH1qylfZxB+ih91ZiFDHmnyqfsipnpy6ZA3qGUt3wxSmuOizWB7CuJqtkg51LzVTZr
rb92s4NDKz9uVsRd12Wqqy78D7SG99BiwCwv7rpOlN5sa96S2QO/gDeMeJPhxlSREG3WIZlCh6wN
fcU3yv1aHk1VgFN3ziA0kdQ37p1tMqztvmjC96maJuY3pj5SnLiqZuC0ynFWBhKt6zucr0SV0+NC
APpvyvKQ+ErfMR6mBRvlST7RnHdP8VJiKgKIGkQRoZpdj+neurgu56tLOnJc2NwGv2eYw2j6d0Aj
6/fWeZvOzdbaB0HPxxz0rizNWW5X0SYEtPtiXB7K47ZAVtzAqG0jIYGz/IN8fqRLjyL5yANsDSAd
6lYYkCZQJy/rGF8rt9DDYoSwEZfEsKvn2VnH/lD1Aw2/k/EhjlGo0l9BsGI4AAlFhy5Cf6X8rgif
ZXLnjueb7SAmhAlXcad2BN2jm0oXEy8ywQJUM/uKkyz+Ld124NcA2l9L77r3dLHNXgwQTp9VSZlc
hHofMA+sZfcyY2Pz8hTdIlAv2FyOoBx4hUsJ1e8I1vyH05epyWjpMQ3ySkxwMk1pvDwKest+rzKi
wKmQ1uSh2d3luWoc+1z7nnQPKJjEdI5FZv6JCU9K3kYL1CEDgNcPKIzxAxMS11Qa9F108WZ0+HcK
0vKP6Ep8C3sXbNGxjuvulVjVjY5/CtbHaIShvyoBVviOeRJvoVG9fyQlDe1ktZv2tmROG5486ZLr
Eo9RQu/vBaWUHMHNmD1wBjvIv8rIR/ADq96M3yGKJBJw8PnM7a8GTSSSRVaEuPVCZ9IHFUUZ1pGK
eQsvrksb/hxOMlW3nF3bP1IHmBdMc7XW50lE8sswBS1C4dUO83s7hoNzamSfPjbAk9ytjcuL5Ysg
q9tckBGiBAJUCGMbwuXRpS7hnYcrcsLw1JtQH4UEyPzcRVQ9awOndw/S6b52btqruzaLAbWXYAya
R53MkborZXCVZq+ZVx97Q8WOFanb/+Ahhjqit6GYofWDc4Yjrn6mM/USf6OM/gUJsG7uuD12g5Sf
6cHCkB1e1K7TrJC9Xz6RcdWsx81k84t2jBfcRBDF3o9SlcF7uLTzrz309IRQaR2Zr92PtKloFbIl
QTshOqfO1y5jDmGSIPe5UW7v7nf4YYb0BYO1fQtkhxbCtNOqD9dibLmdx6Q2vMYeox9+D4g007ep
c2hHNSGhbHRQHn1XcFmgpCovMAXbx+LL4AvkpWVu0LowqhpNcZoWVV2p7z1NA2Tem2vdHNtH80vt
2fIzk53DBjQhhhSD/PSvT4UEgzgD4xQIpM32pZ1uhcVbORVPkEBBeD97hl4YV9Fy32N/xSSXVRxH
NO7dIbODCfMqFYimN3CIgTthhx1cg9DFN0E6ZnwKXWr7l0zrLHtO8A2h80t09eoAGm5PJtYZ4QwB
7YwEdHeQ3GLpLImlciR6GoFNdSncaVDBJQxqVGgdfURysHB6WTGF1fwuu2jDQbdiFIL0TcrjFgZu
eDPNw0gaQA29NSpnns+b6HGz1uvaHzzVxDGndykn9PnME6Tccn+O2+5CRctxAG9tA3HxgHuvRjYl
jqAR0cz+Mbsottand1tDv77onsPiFkN8icK96Rz9g2pHELsE49U8dmhnlv9o3SQhGn1JOFAORNon
3Ou1fRzxEXxqf0E+KxdqiTzwfT292TALUfTtqEr5uGnUfzZZsjY3ZHttf7sai1KOVmnifBiT4Gck
HfvYuZZFODTD2J22aR0/TGvEW9L0OzCEnuz3ymX9d0OhEl+tUuuzrBtnPJDRbX30/S663iQ10VtU
WlSEkUqDr74er0eBTUpRYLuTPe+DUq/QI+rKvJkWknSWEEXYIeNzJrnlLPqMyJpAbKWa6nMp6655
C5ByQf1zrvZvk2/qj06kxqJWXNZnwGE1shR37DRr5abbBT4IHD6qFhGdXA/Dbj6CP/6XWOrMwxzs
7eNiSzy6+1rPiF0wx733ZNCVqHR9olsYNWqx2dim/172Ma3yQTsIVrkaf7lsb3VARiq/E+B30qdw
I24H7BwEGUjtJgXstP4iIc6GuBHb9om8/ozhe6nruOeFEvMBWUT9hRAJTX007i3xqkR3fGHy2tSJ
iOJqOpcIniqk4nM3/dq5x6nB3C54o7dM60IEEnW/28zqBdmJaW6RLFX8dqyNvIkJlxnu916sl2lX
ilUCo9SwdsMYKTS8wBfJ/byCZF62x24fwm/lIzvNE/A8QnSVBul2Miw9aIliBFMgw/N7SGP+B6+H
WM6iVN4/0jsm/2iY/WQvFnqeqZlbdX0bq9+gsSfUbF8h+Nw9wi4yjnC90+gPQZF0oyU+nS/gPCZq
Hz4Bxfwr8aflF4eufDTUBG4BTJtSLc3NqvIkrJs/nACrl2MLM9m9JbYCT57fZrfAxfj9EcOK7jUk
F2Djaw4ggGpdUsrErNMPSYgwiyNvJEW0mSip8qbrOXC2Pprjj41ctvoXxpWqPst4a+9RTgUZmCLJ
RixaZBkjIKW5AKhMUNX1SqZC1KKfLGK/ZaaWDd3EL/Yx0bgDIpn9vYqrHjZIBPe8z6mOKNgnq+6u
UPKvxmdoI+qEJPjoIj8DOje4xZ4GT8/TK2QVLjORXsMNnKbz1GMfyKU7romMfixtZQkdpjp7KiGe
qOXRPP0YPYutZfPlXl02p7GSEceWFjnbug0CYKh6CVp0lW0AwrMQ2AoTJkd3U9T7yWS9Rznv1RPJ
Pe396sU4sXMOONW9CYx72WOcaOlRpS0t3u/CDV3Hcx+JYqGNOA3tFJVpgVYlmn/vgnl86gBii142
F2mYaHNi3ivhLy8I8r3Je07tisPq7NV+I3D14AgU1WtmyViY7tIAVTCdIv1WUB1jPPVRgkUFf3hz
wzS/1GFuc+T1DnWqqqdf8RjvLh0ggqdD12wj1nQZJ+WpKRmfIw+D8n1iSduU6psEqM2V/8a5mhBl
Qlpr/eAMWZi9oVLf06M/aE3l5TYEKQTDkpT5Gnj2v4AEl+F2Lyk4YBjCUb7rphTjbc1JSEPP9Inv
jPAm93mG1L/6tTnk07/OJnT17Cc2g7hJ/S4jodI0/XrTOfD8Zxlo5j9fw0QAW3Qlql+7jZW4saOu
g8sCzlk9ZNp341tS/zgz/XmvxUG7bWLeFvY0g4hlEse4M8hE+JxWv93v5rSLygc8RjiufBpUfFxQ
oigiPHb/4udo8TBm5ZLdFVG3YiI5gnwo5xXwBPOO6eBvbx0iNk3uEgLD7tlJKSDHqEeXUy2Z5Z+F
Sd9yOm99Bfcm5mFqIVHDZZ73TIhvh7Z+Nd6OmTiDJUB80X5Em4p/+dhouC9Gnb164y4ZaOwDc1r4
RexCvWipbLh3JI14VkZ5l5T2OSyjcHuCn+IOY0eGH3OQMoKzYo8/bs62EXnA685unUhlf0w9Vb87
HsB+rFGGuwANIDvHVcXzH1FrykcdNoCfiYBEKgPNv9mUu8Y7F/r7z3GvnPLid6OjLnB45nP7n7Tz
2o0cW6LsFxGgN69JplVaSeX6hShLn/T262dRPbidonKSc/uiUF0FFFrB4+KciNix99VoV1ddl8t1
Vbpdc7x2BbwrJqCCl8YiuQd2gl7gTedm9J3CAdSyV4wI9tOGHXgcUm7YJ98A+wNuEu8AbVDoLql2
F5shGap8mVZ5+tz3b/edInWfcoVKHCh6n1ImLTRX3faxa9h+a0kd2XEtotskr9Vu46aR/wXakYCo
oU6sPQ2tcJ60apwuY1XSjAVwC2CqgQYafUHStk43uPcMn6U20P8Mvn8h2SUVC8J2UnSlSAQ2Jq4k
ZVnSi/lCHZ/6tJLHwqn3fZK1hZfQvO42Vv2nbfWK8JQDlC1DQBWE6uSIUxKDdKYdPZpEXagfUqne
duRQnsyhAjXdodGOgCokPvJTrWQmOGuvBEAhUp/NOVBJFy59JSsZmudWw142SIDSnl64jd2W5KMX
ciMNBCQl9MPnuFC6YG2Wpj82auW5uJcbOgsoGgjk7bKiazpHTIi4bOJfEQBFHwLGMtKSlhKvgWqB
sly48EpZSR058trfwG6I/VwQp5Bk+katrtPS8Ggl4b5ep1CLDkvYwbRnP4c1wYG7o7mIrUmdu3Zd
AicAeuyzGMDbp8rNVSrGVlk6hkqWGeycWFyggAnIZ8HWUOwNiMY+92nbuccU1dkvptgXTiTLdfOt
V6h7k0HvrZB3L0V7zjfFWhpmIQQF4Fg01oKCjni1IcWE4kUKSUUuAZ4AclUgGQB1QWgm0bNZaF+y
MexxXA2eYL5Yz5KtpQ7up0I06Humequ9GJnYOzSXN6e8KeLVANLVA0ivV79o4wfAQ4cImXd4+gg2
BhK+4pIoXjxBOGONHcsUSxdkICN61mnilpYCfU6QdwBEBkQIcIL20myg2i4nRfwlStrYfTLjWOgA
eceik4Q6hAGWZPJ3K9NgOWu1djjkBO0/U/oMaFYX2vDZHwpNppmO9pgFEORaoVgJuHgVSpT52WdW
+ZSKkiujfGIV1+dM9cijXMVr+ecqNdmPlNQwX1BcTYJ0Mgb9j0ZLCoM8bN6dElJb7SK4uor1WxcF
ikcKBfq1J0UW8k29VL1AI6Fni8Y3E6KiKrsmwAVyZdepBdWT8qr53jbVS3NwLIpP2dKsZXR1TGD3
T9JINbTsU7854VibaEmJCUCahDsQ1qNym3LMkrpvn2gFoGOihYNE2uYBPWIWQTVAQLEsf9T4/npf
UxN1z2kpBBpxyiA7ImWAeAG0E+Y4ug19IdzoSU0zWKAa/ndaBkIgwaXVViff6/SS5enAe4Vlra+q
jLbcE0TvcnsQG7ejVEJHSxCtADOYbNw2ojVQogv4Z0AO+Ds8OvUPKAHLaMmDojEgCrLoeeTvcnow
6G0QtkQtjUx/cJXGy5z6UwonBJ00JCWCBriRy1tKsC00xqJVERM4cbIC6oF2UCiC7Oixa7o7vBxM
npoijEgiyPXgo2mGtj7TnA+RORs/MyE18QbAf5WtBWqtnLxSuIJjoaM4aLnUfJozClvCWSfP5IAG
ejSRHtNWbWV56cbSIhoUKbPVymqAm1N96lvKbWMmWGZ2uH4dQtPBt4NYqn61da6cExVe69i2arI8
hx6hQciorrro4jK9vsqfQNok6lcJSgnKv5ogtBdSVH7xGbik79HbDpRAdUIwL0BiZAqD5AZhVrl+
DoxG/xnjaICAKNQojKFRqfS0OuSP4NqM2GkLcOjAwSm5rpIsqtxt3IKhXMPWU5Rrq+XBwoUIkMOy
xbCIMsDOugWjZleE9S69JnQl+02hHLrOEz2LLLUvKT+Gq1rs5SvZ/a8GqC7pXIFCFO1i6CvzOcyq
3N1bNEuSvcgEAZ500JrtOqfxVvgqqWWToufLT3uJDfL9GysvKOPT/iKDwaNNPFITR3a9/FIJ1VXe
1uQWTEiYZPkllAMPKnhR5nGdRy3wHmFsicwlrxJ3AkCbaNvRte2tcMhAAqpCIsy0igq2gcQw/b+I
MLtyDW9mfW5kIy+XQavXDUDlSvC2NBd7op01aU9XF20IkvBkkr2Ht8u1fPfiRpn8M8wEL99mZp6Z
YNMtwhB6fPW/8CkVFEMVdToInTyzicg2GIpJ3awEGJN/TQduwIxGusSPdr4fitVfpsiDm+QArfDL
NOhz5ajBT+dv0hAQAgoVEEgtNDJ5KATHoRd9gaul9UaUriY+p3mZpSeJgkfqFIpalufSygG9DayZ
uKVTyOPRLguakr+qdaZTna5Lsh5NGwadk5S+mpzJm3fdTtEB/wiNotMLYKipSztb3ag8FTutPcA6
PfxSzUYLAOZW4Y/HrJ3SyP05pdIE141Agihz/8oTdtWoSSQT/FN1ADlcBy9ynCwTkHgYBOIkLgbB
e/WGeFWn0tbcVLbNSs3QL0v36ElNGZCRiDoIMiGTT8j1q5F1Fp+ArF0P37W3hEvEARJySLYoVtje
alZeYGSw/TBqRUZhCZEQ+hUnjKgCw2piw6sPbZz3y6ZAAqUAiEUpuEVfkE4C8BRIdK6jLq9Xgm58
u9K0thUbXz55NCm4i8er8EE/QpItMKUI3hsiHKpTKnOthlDHT9P6QP1j2fSbMPlteV9h6npsRvrI
NTzage2dyYb+x5zM9NBKtUx3Un0wL131mtp9tzUOmrCsbEN6Da6HwlG8dQIjg50i53hK5qRZ7qz0
O/sTYmEyIL4MzQJNqN8JqbMKSVNtSUNf/0s7tCvA5RtKJ7608q2ZCb4/crKYFvLYMmOfjtwI0OIT
qxoBlswe6uMAcQbRjieuISGwuCm1jJ6CP8Sd5J2X2Qg8rra98kduhVWWRjNb/uM8kIETxXG5R6np
qSJpUdHo2UBedqC8c/LyFTW0Q5g/P17tu0Yk1BvY34YuTTcVRVqli2lhOEhqcgHR96TUz6H68i+M
EKtSB+BpJk+1x6Orp1S66jYH2Gw/W7r0m/b1i+krMyzZ07FwLHiD0BBoWCQWNXNyXnXBKkVTy6BT
Cr4U0rNsfDLzGRPTs4EJSQRXokuSxqNRmkheSFljIS0uhyfQqFm1LGgo1TdFvAFY8XjKpod9amiy
FXlDa5XJs+wUZpcqeo7cP7L1o6hPj63cmbF3w5kctQDRgiEupPBUFj/k4JdpnYY5la65GRtZmm8Y
nzU/iilWMmOxapf1SeHy6pfAwPVixm/MjWWy+pnQuX4XKOHJCD652tFVf6np5vF0zS3K+Ak3Y4GN
rVOthulq3bPmHVkUMXzuy//ytEyXfqLv4jcKbVYiViATtGMphfDnq6pfHg9lbrbGZbsZSkC3AI8v
LTwptKFEwm8T0DyL9NjIOOW3F+jfI+FlqUiizMmZjASAQCZkoh6eRjqyBZWznVjRivvYyN1FManG
a1yKOgC39yMhkgPVjCLKyc9OJqSyIayjUvCraLMZQx+uh3E4soaDUQwyKYoyOS1Gc5VEv4/iU1Dt
SW8E5Z5G+2UAdHDIvvUaaTsKXRBlrgb55BpfIxi+lcS0O0ozPrBLCz6wx0OfsqlPP2hytrpqUOHo
5YP8QV7G8KAFmkyt13MKIaOpDjWVL48N3pvr2xmYnDE0MFy9JCt0aqy1/P0KxWRiUticnemp/tx0
YJODNhg5WVOwX6cIItME5DK9dsCD4H2z1vDqWTRfRt3KoAPi8fjeduR0x5qKwa2nSIC9pzu2NiNJ
pDskPllX4UTrJGC6Myx79APA4Ce8RM/GD0LFZp/s9H0CbxN58DmhkXtzbKomRbnxsafqkzkOFV+r
e2B7p8zx66UvIKZCb792nRvqeIN8GKom6TJ9BppsKJM57iXTBW9Yxae8eibnu4A2LSZKk765C+Oi
rmDWAsUX2zMTPBVtMWSkm3jO6CIPLF3WJy4hAuNVkGHqzzJqTSKBbAkvBArNYfOst69S+kRmMCRj
UxtrU/7R5fF5XAsQMD08YdmGTONKa5KZr/pwR00+auIMqyDoO7jf+nNN62XfvQZQIVhwjNWkL6R0
9XgKPjjF0RhvawWGHUtGPOO9v8qgAdUSlxkwvGdSP4ui+P3fG9D5+aM2FExM00iJnCUYIy3rzy1l
PEWBq1v49tjC2zPn3d5hDLcmJmMQmk4zCc37M++hhW7uffUXYz6q0bKFv5u6+BYSkCa3Ztbp/2GX
SMwwNB5g1uRskPSFBPHa9Ofoemyyb/AiOsLYvGedBBM+pB9dDe/knLzbhwPJYJlGA4lAlE54wr5f
sJKGlpyi/nAWYJWuEhokOJNAVw6qP3Mm71lCG1si2kQjA+WQ95bM3HWL1svFs+rJRPeF7YZbCMRB
Ss1IWM8Zms6jde0i1YvFcw2/wJE2U4F8JRS6HNx4W/WW6TzeMHftGTIJ+rdgxpzc0T0yCUTEnXiW
y2gRVy8W7ycY8vNk+9jOhwtR1sccgSrLOltflidLpXmAkwC+iLTAG6dKi9ZV/urlBdxKKvUZ+dyk
4stji/JH34FJg7cNWQmCjqlDS+huL9W2F89GCsFqrAo/Slc3PyUDtZ4E4q8nTVXSXUndbqeWg/RL
brp+pVeWCV9xWB6TkJrWINErvHC9MHnqKgDu0LhpO7hEFnWV/VXR7EJztlZtGqgpFhW1D1tohWNi
auEWck//G03m/sxJuzeRCg0wMGOx42VtshNB06T0nsjiWWpfrt9C2C0le2icqjhmM1vxzpkmtoUs
kjwL7lCaKrGS/hPSMrM4XtCHR5m0ynR9GQw7xezsDH6djvacdoDfaeiXj9fu49KNbgRRcxMnafCw
e3/c0jKSUe/ohrOhCyv4D+D/EFZNsvMBsJXKX4+NvakhvveZ761NppRGf4mbrxnOxU+Q6dW34Zf0
Iu6sVbhyHXUrbxsPKsSF9T3Ze6/1a7YrVo8/4E3v5sMHyITfxK2apr8pzN08+VUB8h7QqMO53XnP
qg2QWF0IR+1Zd4Z19vkYnBPEXa1tuQkPQLJmjH94bciMXlVMzbI0/iOPHuLGeAQxEhBhYzh7JfRN
tFU9+TrSDGHyVUoo/kL4DElc9SOlX5p2MadShq//5gssEq3sa1khSfD+CzpZAw4P88i5LAUOV/GZ
vO3W7Zw21La0q/9FszRgfN2MFjXv2sfG7+00Xjxob2vSSM868Ut14A1hSdn/rFzLV3NXGrZ1vb4k
wx8zW/9Plt524c08+5Td6VnR3/Z0ulDpnKcgv0uGeCu0NDeZ18+P7X307GPaiJiARKfG9ThZ16sC
7smKPPHMCHe17q5gg4YVIns2mxlLdx0F6V+6frmMufwnpkg6+4MqJvikU66ndH78DMtXhOFC+twE
N1vksbjMU2POP90d4Y3Zyb6BZFBJogKzglGuimYdVIUt6NkhDt1X15UBlS99rzygCw5ZtAPPVy20
u8CKlhnZ+WJOf3x8lU8PMbcNGUpDg55Nn+ykTk6bFKJW8Xxt42BtNd0fVIdaOuahCXi8svf2LBGQ
JloSekbadCcl8lUDzsq4VQpw0QBT8wbkZNZ+0uhhfmzqLZU5HdWtrUm2ayi6LFfjSDy3Wk2rF+Iy
NvXnjSpcP4GqOLayItih2u2HvLhQ1XpKBvUliYd9CJ+VDdV0uCwT0NAaPPsLw4JJ5Cop9HGJJw++
aH+oLl4gQWQoFIOTkkGE4YLCjCv98k1tLYNvtHPZXepNCypbLmcc/4fiCZLMBpeoDthXJvtpTQZn
5GEA/rTgUSJrUBsr1bGO6i+iNoR2El9Re1KuP+BE3qa5+hfFwUNg+ru4SGX6iJUNwOxh5m7/GIDw
PQo3AMlSVIStyWOMpycZcLcWzxVviUWryaENuFadsXLnuJo8EDQTIAPhHrnK9/42qy1ktyJBOqcL
qF137Tptl+EJQHCYr6C9e7yDPh7S98YmwWxBJ7+gKJ58NgsaKDJ5nxjHAY01oNvi5rGp+wNDO0Cn
LqSIsjVxCApkkEpGR8+ZxpBWX4WO8Zd/hIqLhvlP3b8amKZYsizyeLbEycBARA9BTUaak0E8Cp+i
D4UqSAN6cR4P66NjYQZ5wuLJLSpe0xcftELxoPcYGuoS1hY5H9YV2lZrL1W8mVf6XVO6yCa0oE3R
5fHxeXNHCVKfZDUB0LmgAP6HnrHA9oL2+lMP9J+PB/XRhzGoMRwA6ydbojldKpipNcvD0hVEBpgN
qHZ2+hmCT+TM4pnSgDQ+4N47MYxZpmZauikRiExccxSrUYlyiXzOqB7R6Avi4xP6UhvVeK2MvxJQ
BEHwmdZHOFc3Ec2dij+jz/7xYIMV1YlCcNcmJcLJXrn6tBDmLVohZg+WnSdO4lzFRP8XG4UozlB5
ykiANydWoDeTKE238plHvQg0RgVQKF9t+fnx0t070bdmJre9WtCFj3azfE5jnOBOCC7wugIGe2xF
+vguZc7GJwwjYt9Pa7xZOWSCCx3dOVR+94Ajhei1glL1mmyi+DeIpYWaIK8OyPvy2PC9M3BrdzKL
fUb+XTF6+exRwFUT9cloN1JWrR5bkeQ7e/LWzGQWFT1T2iGR5PM1hc7AdBWEGEG0lQXZ/xEWiqhH
1WyJgoojfN7BDvLJ5BAZUbDv4SWY+ZrR2OSAoFlvqSp3D9fCVENcra70+reece6B7pBrIPKFZWfh
FYayhIW4Xj4e/HjeJuYsg9jc4vphZafmXMooeqRCANiEfykQi5Mrs73uImfs2IrWHq9+8vNy5gx+
NGqJdNlrqqmT3iPM4KNufBu9NA19bJFxDnJpI1wXw0usnNte2kfhs6nvLH3G3p0VhqZCtXgKKgSy
3OvvDSpu2AGqbK2zLNXLHAaQMrjk0RYud+joikXeADupP6mKZBs0/eI8Zmb5TlwLStmkJ3P0fLxL
xy14M2KLHhozVHv/ktTfNetEz+pCDdcSmLios+tm43cwMDLlCB0IyQUA49AfDNqmIITKIQ+r9QRp
yl+Wls/knO7NjGESlViKYurEvJO9n9I6DZRHcs8RPTdgqcSS9+MOZHoDMt5HWpXEEN3GX/VVMKfX
/AGtMl4E8IJLY6TNe8qYXHHNoFRAbz3v0tby56zYZpFd1SsSjBDhH4y6W1qQsxYCJFTWsE6Tgxac
JWHjBeXMkbtzKQHg4BFPcMaThZfo+9Wh/YYuKSnyLjRNOor2WRzIqhQv6U8Z7MYBBK+YejZcO06b
fTO8met3HOX7E/je+GQWsqtWNRBmeJfoaq7yHqZzmBYs9S943+0M2J/kzsn+jrt9apHyvKJwP4mW
qk9OQ9CLwGI1xbtA4UTnYQCsDSpJawNTylyd5s5JHx8XHDughaoxrdMg4TX0Rm94F/0AsaQabK/d
0WitRaxHyzT/JpgzB23O3mRoaoicCmpt3iWrx2IUlDLXfY1WH+38DjSij33nx7SmAvAErBHJGuJt
Xrnv9w1gPlmH/CS8DP3R28TqtvcOavinYQGj8LVWqbJDjZ+tet07xi0pZFvqfoYO3EyCLQtrS3gq
IUR24VDNM8HO2zWtgj6c5nEYzAUaH9b8/acqk3gGVUUo+qM6vKSf/W8suHnOf+efoIvbxjvQaJ9c
sOoz0/PhpTUxOfHyLdKxCBi24aVsvyloete/H0//h5ty8vMnPhVyOaPUXX6+2sA0YuY2ncJ58L2p
v/33dkxZJ8urcz8q0yer2RTVtR/68FK1X9SiPJoZLinR+0vgtcLMOn14izMmU+W88HDkXhYny3TN
tbYSIpcxGcl1LXZpDP1oTgw8ZOmm7OtmS+PnzCvrY6ymAAfitYE7wBuTon+/jcWewBQCueFQ28iZ
LNs1u3NL80MwC1v7cDyxRHJVGQNqEjTTZ3Gi0akYNJ54IGPtdFvhSPfvStwEM7fax53x3szkUust
w09CAdHretc50Qbwqrx5vCc+5iveRmJR1ABVMb6f3s+ZFRiJKKiBeKi2ZKcdupcWpfPTO9s7eKb2
vx5buz+e/xibVobIVyKdNzBt0cZ3LFveS9vHBj5uu3HC/jEwOarx+D7qxbd1aZfwzeyBD8ysifzR
A723MTmuuWjBi9T64sF4oTEkoauFBpznbs/0fXFPge0ystYJziS9j+1P6+Iu2i1NKCtjX88csg83
7vu1M5X3a1eh/psnbSgeyqVFXcGyrV3gGDPj/Rg0Tayo7620tNeUEI2yQ5x2CWvdynTUnwt5QS5r
Zjz3T9U/qze59GA7S+omZDw0oD2FjmAbF3kjOHNm7vqJ210yOVbQF9NufGUFyyVoHoeEIH7i+r1Z
z21HaW6FJh4JYgwYhRssuRdrUy/HQ0yDySX6lD1ZR3mr2PlK/oL8l+UoM5fW3EmYvMbQsYc8Tcay
bPt29qQsvfl5nBvdxHcMeRPlNHSJh2FlrZJuo/zg+W1fn9SFZENXautH6wxhq1U73uz47m9LMpo8
yACz8mp5vy3za6gGmh+P2xIqwl3syNvcAUeyQv5pxqt8DC7GI3Bja+JWZNlFixCxhsO4iP0y2hgb
17lu/I2yTJ14+diH3fUvN8Ym/uWqmcowdk4dts+buRty/H/fvZgnA5l4jIKkVa4ABTg07MRgmbDv
W6db2sTlTvDl8TjuHzNdN0CPkASgEvZ+hSDESQThmotgyKMNlC3L7Ck6ZwfXDmf8xqyliYtSBdjo
fQVL4wErF64DAdjuunPtuVM1a2nioiTIjsV8HFO7bLblIljyHnTUfbFOZwCud33hzeRNfFSGLk3s
9dnoozpHtcfr0tjR3PW/Tt3UQ13rPjU1BgQl4rbbhk61kP7YMHo9/4+7YeKQIASxpFBhQMUKIodF
ubCOkS3ZCEzNDGlu5iZeqUb3/upGjKjmVoxpGuENaFcXcWZAd53fPws0Lay4mVArusV4Ome8fOUt
RXx7zvPc8eKgAnmwSzg5atmT1QGqT3mUDmeM+HaIkX6f/Itj+s7GZGGGEC3Y2nzb0hANOYtqsUi3
wnbu1r0zX+/MTJYls5DAotFkXBbEe22Ryw89ipm1v/ecvbWiT24FDxKEYAgQ8c4X9O/b1R6pUSfE
VwfQj9NMEtvmnEnlo099Z3JyOSDTpapyzcCUk34Z/apgX2GSX9SO6Oz+zPmFe/ce5WCL6IacB6ix
yTxKkAOGaWOM9163zb5lTx2nyPgeOAj3zQztY7YP2OKNrSnaukV+1MiqN1vJsYG5+bnFG5WkI9AR
28sv7kmy01/yIt6JT+7zrLMd3fbktnpnfjKzqPQVNEe+mR/deuwAH307zfkKhQbbJ86bcVLjT/xg
EbAjSE3mF2gw/36T3pQlXYrh6GNygwUN5k/ZUl10NqrvNsTGMx7+7l4lWgUXSgJRU7XJRV+VpN+r
MpIOSUKXtT8S4V80QrCvQ3vRvF2ZXGQQSsorKrmLlp5vQ9DnxnsnIBsD5v98wri3b8Yr+XkQQTAr
cZ3JduxYx+sPOqzbb+6GuqptHoW9a6c/RHHG7lsL4XSeb+1OLuyh0wQ4MbBbLoUTzOKFEzimPezb
I/fqXv4c2AkU2gjXOe6p+g4plVPOFfDuXBMUziyduJdS6IdsCOQvzD1YT2JrDXlfx38NnoPn0cui
trRK9ui2oTrmP1+PxSJy5hzV3aN1Y356fQhlTMIN9dGDv9dOlXMo9uqu2geb1Uo6rtHn/Y6i25+B
rXddz+zxe6dKs3SVFk+aG/hzsuZam8piX7Lml3qpbcqDz53vbkY3Ii/kp/k44S0n92G1byxOXJao
N72nBJV0gFwPqeJlaxsv7Xp80lw3pd0vCSxJ2EBb9dRt2/UYyLqbwbYgdP+JtiId8Kv5+Ei+8xQG
6vKfadAmN0UoBDQXD0yDtdFO5oXq/qXeDSu0YHhsoVR//VH+RI1+ndnoWhDQ5wQWMytx56X/7hMm
/q11gxByND6hc2IHbQInPbhneTvY4eZ6QJvaFl7nHhT3Qpl3NidOh3Ct1AUkslmGLFtEG+Ut0KZp
3gGu0r5Ym5kxjtP4YO2nSAOjULRWMQvp8Jfy5PMu79hkmW05s4bm1nPiUirk4pNYZGAKxyk9lrZg
Qwprw47SOshpb2fGNXOKtEkgUMDG4g7juNrlGNe7PDKSXcPwkrOLv/D+VRD6buUmEQFxllEk4bhy
HJYxDO32pW08Xze9AzZ97hU9u1EmT89RH0YVXDanv2+c5Iis0dvqtQ5kRLts7kKYm86JU+qqkSre
wEXUXETNljY1lNicyoGsailv3Y2LExAuGk/szDbYPMiEk+uaXdW7l8KNU5h4KtODx6DQWVVEed/y
QtBM2c1pdFaqA9+1XZ5HP2A5wmwyTxnv2gcnZfp01VEttJLxZJoXd5cfcYVLVDaP3pfKASbNrJ9I
852AvG0slGUXzS7+rBfOYCNX3yyMXe3Ex/iIeOu/zAHe7j194qlQSjctrWEzpMvP5bIkx3leaxdx
MXct3n3dghq2JJ1+D57Vk01Ol30U1lErHfTD8NN48xgIFi/RCNnMJnLvPfZubU12eCHUrV5Cf/KW
BpReulW7braNM/r/68Y7VwtjHR/HazHkQMMZs3jsQsYt/XG9/xnqZMtDHl4jb4D5egcRpk3imEsv
nAO0zg1ysqNDXXED+N3xUzYvd/t6Ci6jW0S74PSvIqGbCZ1eqfh6CZJ5bFF1J6/avLpOM96eLJ+8
UP9dsAfMkpYFILKAyya7MlZiEky99PdpDffmYXDIri5ZvG3DeTBX/vLxkt19tfFk1OFjUCG11Cdr
lrSGl1wRdTwgnPinc+TPSrV9zR1pne+Ffgnf0iY7pCv/kBJoCmtt7s16bzHxTlBDGDLMfNMJrnt4
kBL01A4WJ8Nkh4J7tSHLcnilz0Un9y7uW1uTyc1rU4wryKcO/ZqI/WDZ3XO1uO7+P+Kg8ZxND8Kt
pcmTBFbArlRDRmWcYIv/3rwam5AL1dxXf4rv12O+UikCuHb//HgxP8I2xqa8m9mcBD/4GVhzG0aI
MOglPTa8SbUn1yn+GDvPVn6LiwqmkRmbd1cQHN2IikLSc+rkXdeVokKrZe45YdGc0p23ZBXX9EmL
T//GwVg3tiYrKEEhE+RDxW7ZjMXQ4He5BdA+84i9d2PeGpksXqNphRTBSPh25kfXybN+rfHAezxx
c2Yma6UVZTvKwIzzFpF7b3bQwS9Acc8c8Lv3z+1wxnfKTUBc9JlMwbqRKew2p/KiPHnLlExVs1a/
BDP98nNDmrwgK7mVjQEB77caMrLapYNWMrt9boVmxzS5UwPuOJNyvMydOr73veXoljvbXUiH/Mvj
ZbqXH6fH6p/9PblTIxQzU8ljUIVDs80xWPqUF/wNj7f/cUNMPHF6HWBaGjc3fP37MSc1+n0GNecG
x1X44JxuBjS5P9NUKvVRUZJberzToo36vT+OQSpsig7U+s6Qrq1f/9ssGpPYVGlcqSp9jI4lV5HE
TGIPOyj8bHfGH721gU2GB1WLqJCqNtEFmGKmjQQK5FjtZcqE7THaAGbYK87PChRA69Ab/v0TB22Z
v7x4zuUyN7V3HkDvbE+WsIRZM6ExQj48fc3O8jJ6GhaQctuNjWHNhr52mazi9dzcjp7i0YgnC1oZ
uZLJHSMe9pR9IcwleY/2zT45d0edR6byOrOYd3Jst8OcZnpKmO1kLWaYxuIgOd5Ttjptz8vsWJ4/
bX7NzOkdn/LO1sTlhwP4ZzVkcPVSJZMVkKUNF/VGmzl8995B7+xMvL7VdQGEvIzpK+zh30RbABYw
bLe/Afouvn2TV9BtIu7Hdp2Dqql3Vk96A/noBkj/KcyzDKJKtrqcyVTrY5IXn6I4Ws8s2J07WpZA
L6l0K9Dtpo7fcHMHBOB+JKUvxyP/d9klOmRP1XGs0s+CK+6P5x9bk0sAim8FnuXRlv2WgvUXcF+P
L7sx9URN1rGE2SDr3oYEqzoCpS3wfuJkfHXQF3UtFfIh1EtaIJeC+M1I/ujGLOnEPUOyCDQW1KQy
0qq9n8g6qaNEClX5oK4bInmqmCTXts+gY5fyilyjI3KFzyzePadya3MyOC1SkYCJsSmd3EvyXH++
bsWl4ryimGQXy+vn+Ji8Vkdl2W4eG763kLd2JwtJKJIKSA3JB2hGUWxYldrvxwbuPVfpC/pnNifX
OJIxnqFGWBAgYxwJkQ3HzZ5EF22WdHltjmWzLrIf9VXYZtoXM3cKJIDn8Of3/MvtN0yudxg0pWtF
h8FBtN1d9PQjWnpL8TDeT7B34kZbhzIGspugTeZO/j0szbvxT66LRq5RkmsU+YBg7DI6NltlL9HS
3CyaRbyARLh39JWyLGzc3evM1M9tqsmdoUqZTBPBeFP9OPyAmXbx+rxenykMdOuXdjFXhbpXHbkd
6Zv3vXFAScpGQlyG0MvW14PzI1+c/oqdLZwoXI46N3MxxtNP7eLX/zrJb592Y9qvoKaWeiYZNSfq
tMJi2J5e1+cxC/IdASWSt5e5tMHMnnpL1N+YVAvZ6Cifju62xWS4glmUbPtcBPGR0AkiUtg2Rg4A
Wo2UKdOhUQgBQlHauH+Qkgj3zeq0OgWL37+LZbFEq+m7Z/+Z2TfjNTh9a9yanFyTSgUReuAxm9Rq
gVeku5w0T7UrnvVNZs9WtO66oJsBTtwtimhV7ecM0PfJSK8Or97b0ZC/ij+1neBkzuPRzZkb//1m
3WRVMIIkwJwWpYtBPKppOGPh7TZ/NH8Tp2o1IbIT7v/djaqtLoNlarNe4wmIN4X9ByGiGZt3jzpd
rBZ6ayrNBRMPJ5BigTdAlw/Xr16CsIWTfQF2mytLJIQfz9/dfX9jaeLPojptLSXHkoI4zWDrGjmP
gDvxZ/0rmLuK797EN7YmDkzUi6KAFZjbCfr3/XMLX/NMNDszb9OQpSy9QaWlUz6gqUmzTx8tYAmy
Fh6cnnNOambipsSdWuDFmuEbYzwbJIvygCJE1i8Uz+43iFE+XqR7AS1uw9QtC2JO6UNjsxJDTJxq
oXJIQnfV+Hs6iqzmunKHFFW4X1ZwNMXKUbJkNWP3Xphya3ey9fWyvVqJid0ypy6uQ9/t2Tld7SuT
X6SsT4jMzGz9eyUfGVysSHsZHXQw+b0/0RriOpkU+cqh7ZfJpuWmUXk1lT/Rt1ahPjhY32ZNjsO4
OeGQr2o0lQI+h22UMvy049mtdL2ufaN7lX2bN8V6/FVsldX4p293KOLIa383M9DxDH8wqo/lb8uA
EVOZRElZD0+4JgvdKzrtOnRkaR4uTa9XgwWiRKQejR7E/QBb/+M1nZac/x7sjd3JddDlHsSokd69
ljIEQI0TXNuVlim26p6NGJXtaNUKXySI6ZtDbW3RCUGDYhHIC73VHF//muBnPa1Fy+IgXJ/mmqmm
aaK/v46gipI4xIqsxfvVj02tVIeGpSjoFtWDX3F21NB3NGGK3MKKZ7TCokAjLrdnZmUSbv1t11Jh
hTJo4oLsa2JXUFsN6bfuVfOb1VtIoptPuotasHl1kEpeeF7sKPFScJ+KbCFKhyx7DUtHwkkOdYDr
VJ4MD/0OGk13GZ7t8efdmxaTDk8JUgdUrYByvf+8Rm8RzM7M+rXojgk6QlnwzF7tVGJrWguV/tUD
MNPvte1ju3f2KA0ZCiS6NLIgCDydFSNH/K4UmtdB/FxK6XrQ12UKLfA1WSpzJNAThzquALb0MRdO
7wSljfdDpKZgth703mhEnjJqyU37ORJWurxvzCfYl9Xnx0Ob+tS/7Y31assycThTYHAD04c2SErz
2nMJvsBfL4NFUH0oHlVbpE9yqcRGfkG1KXtBgsbYxddrOrPrJtfV359A/l2BPtiSxGmMn6lxLBeB
1bw+m/7IvoZMdbpOhV/xANQrXD8esDJO4MThmPRdQYFA3Ya8/2SCY7T9BNj729dI76/HQdWE59io
BDjRIk+3W6VKd6Pm6ELJUFf1UDxDEGn8bdXLoB/kvTCY+W9BV3q7d+vk/3D2ZbtxI02zT0SAZHG9
LW69qltSU4tvCNmySRb3fXn6E9T8GHdTPE3MNxjYFwY6WVtWVmZkxC7Ks9xuVKYZTV00+ybU3EgM
IHwiQh9kVCOw8Xl5CqI8ODOwg9QWgUAmlCxyh2tApc2BTMaSBvTyN8gJQlRvkIHHbQj8DYjpx5WU
1NJGhs8DkY8ClWj0Tt5uLgiDF36YRN2ljdNX0PE/gjRN7R7b4qEi7v15nl9gX6sKog4Z/ykEvZqz
CyzW6m6IQRt4kTxLl7Ys87agdDRSqMHm3R8oyJlVkkACrTMSlYMmcrzmLGZx1v99AGqgYIwFb+HX
B17FxDm6gEcV0peXQrK9XoMgdwDJSOTIMhOt+fty3KbhLoHMiiL94pvnrEltrYCY8fCWMv98fzaW
trgiggoDzRECSl2zCAKi53IrQYTpwnk/iubXoENunpYKVbMH6Kret7XkQaYUD/r9NHA1ziuxgwqZ
wiBtuosIOYJRjSHqpFDo+JyUX+3ETusbjbgScC4v9pXNmWP2y17MM7HtLsTjfhHNYZ4zyRZ2/i6L
K4cbBxNqlXYo9NRLR1MEovP+mOcJmX8Wm2CKsa/RBjjPRY45xAehI9JdQOggsW3RHOT4GDUn/ijU
VtgbGWj+ynwvQFRTGs30OK4V+BbvJmz0f79gWpar7cZ10CrTGb5g4KoNynAmD423XNmGoLJIVWII
w0i1NrAZlNnkFaf2/5n/f43PsxReL0L3VcKa17F9nEQwLR0dd2/W6D5Xm5XQaXEvw3uCxQErjhHP
BuqVGtdWsKUm7wW/qaNnyLVywxPxXlbzBAvxCBDAYFQhkzV1/pIJoaUjhnzZXbr0dxcelUA1oMkJ
8tEkOkCNI/PsP1n9HzMF/+wlUDuAJmdiYPwWZWRQlalbbGYIrg8akD+2LDlQnGkbg9NpK2+0pt42
9Sb4fX8Ti4vu+crwzGXmha7FmdxhE49bIXiCQLE7QvysBjgQmjM0UCCOAs1dPnzJOH8fp1vI6OW1
ttERBHU1MyCuuGXSJSjOBf8seg1FwC5AEtbrIQcJwRBps8oNt+hkrz55dptCdabumwxzpbRmvNXG
hvrdpuaqlRBhaWpAwQRWKzAKIeevTt9xdbqCvoPGNKn6C9OPMrAkaWOQCurSL57sIBsQAybq47Ql
j/HPytXLC5emFhk9yIQAxckds/5ZyY68QHblg9Kc+9HpyKav2xU3tHA0Jr4ocJTzAqj5+NlXgo4i
EHJumg1wKe5671Em0JeKzUE6FVDwvL9dlo2B/AOtB7hV+Onfr6bEC8ceioYyziGUuYGzIR0VeKpE
v/ikoynkEO+bW1hpjO2vuZl/UwSoLGWN1F2AED94jg2+vfsGVsbzFalejQeSjhAgKfjukseVUfCK
NaQfUOF1ZCj9xF1r37e2EAZeD+fLnV9ZKyDPKFUDhrOXASm+/9vz9ObkQW5+fOYipZzUEcTScQWz
Z4+vLFGtnLiWtqmPUoBUm1V94gBpq7caTorX8wItpISq5an0yp0Y1scIOZuVb5phiP7vm9QpfQKs
O6gHbreLDCCFjwYm7E0+O+uqlz8EQ5xC76gWIZTbDdF7K8i/EQSrO5lVZUqhiBWshEELDg5vGhwP
tOorQPvPzkcrgZsOQrFY4uIxEJ/QFeQBhe77SGlsV4Y7TfEszL8xNQt1WdFnekkUnI5CPRXppn4r
WkAEIB3Ac7vwVymb7AiJNsQjK9fj4sZChP31ilZwdd3OM4GOd1kKHAw3mUY5fcrb9FC7XhnfQrJm
eh7+a2YWUVYQ4WaD5nUXftho4WC30OQz+hwKZ+9+40CvpIEKJATKaDw0Zpl+rMFzv7jivk/w3w+Y
rWWdC6yMIcl7ibe93V6aiIYUKrlOZdTnk2wT+wcKFuaRQT7IfGgh1GL0DoTLqJKtdtIubitJAsWF
Nj3R51V93xug6qdGSFwBIwrljkqmkMviSjMu3xhzoNZLK+mpeKsr4LtGwxsf9OapNhrv/f6izBEc
/5yxqw+ZJbMK8B2NSZghfXKCHuMb5l94qpJNrR5HwUlymsZYkSeVGS3ed2J3GKMnobRrMGlGjVkX
9ihD1ikQIIKZuvc/bXG7IL2HhxD4W5HGuN2VFWMAnYRhfyFt9hbqxedQ74Pk476RxXWQgQCF1vJE
NjLbEhqpB1lgWIe0FziapSDi8PjQVMrUgmraQWf9yilYPGuID8GkouLCnZ81cKm3HUQY+0vRpWxH
qjH6GAKWrkA9F+fuysps7nqdeLEqFJg7yMMfPOgi73MSQD1brvXn+zMokSW3pYJ2kgd7FpIUM1ta
w6dlWGMKEU+1dm0PO9ERHXAJu5wdOPkbdovd/zLZlt9BjW04ZY5/eI22g63/aGx/m1uNLThg0fsT
fEC8uWq2+LO1nkM7Xm9XXgjO0S7391tny02knkhKDg/AROjUD7QX8Hr2wMf7CGVVqhWQlX2qj/9L
xurG7Myzg7mGhEqNrczlkIz+kXnPLdlq6UmGBHdyzgV4mfuLsrj+V+OcBVpZpCERr8X9RW3DYZf1
fWllkITbKiAjWrulpzn75lWhggKdCAVaV/OSFwpDdeKHZX/JrG4HrjYnPQsm90t5nlY3/ZMdFDt1
qs39AS6e2yujswG2XA+AD0nhP7nO2zOPQG29zNBJXwUyhUA1WIgnOZj7RpferFjHv0OdBZRJllZa
GmCoYpdZ/UauwQHZn8pNl9llepRjS/SQ/bS4ZM1rLK/nv4bnj0qhQaTpEXhpXq5P6OwHJamlcd2K
M1xKCFyPb14ag46zHENGoL9oOtLh52gSHuB3IfD36qf/3qYBVYVnyK7en9YvVMC3HYRULmj9IViI
rrpbT594YiQ0PsyG/MZPwFSA3GIdOpAMN+GMt3KPLhXPbngECalvgpzKlIRzlb7r1UehbrkPn/sj
9nsJ1N6KtPZkWUrTTKoG/37c7OwKJdemEcFRSjzLZ07VPNbsokmQid0mltoYWgS4mhztWaNBKBTy
wv89AXpjf7bTuVBPwYWFpc9TgPWtJDtEqlVDoVTN19JwiycZEQEURVBOQfbidh04AskBqcSt4Ulv
4rBRmneFi2ng/E/L/dfMLNz0FD8deWl6GHO2JL3qKBlI2nOdnCoZpOzMlBHyiDTsNTPGXpOxITTJ
pxnij0Td8Nmp53Iah3shakHaJ6yc8bU5mN1mIScVmtjW/aVFhkKKAiP1bJnLHhsE3vfnYQ5P+Cf0
upru2bbvvQxgGb7BrRBlNgsPkf5QFOw91886Ojj9fD/y72R8Svgdqzde05iMq3acdigA6rv/KUuD
lpCs+hJfQ2VFvF14kIjXvZxBzIhXi/5DCtvJjgQ0b64IhzZJ5LVZnjbt/MRfG5zttKrW0bFRyP3F
f6iUM+FrCgbGJrTDbJeIa2n1pbsCJTjU38G5Bp2jmdfWhpqIfebhBH/42c8q2PLQHW4K1el+3p/G
JUOoRSPZA20DsMjNFtTj5E4T82649EUBmTc4Ma5x87LbjFl40qQ1b730PFaByEXSBoIKUGG9XTWI
y9XQyUQJccxUJ2rcrk/sBPLIWrMj+l7PhR0J/+hpZd0f5dJddG12Np2+UJNIDtThEoqParULi7co
su+bWNoeVybmteRR7ocs5ZTh0lZvXXsqy94UAjuMJapFlxJUsffNLa0bsqYCqvXQHQUL6+1EcqFX
EC7jhksdII0DDfQezGHNRuuaTYCK2n81BnEPiP/A/6EorM4lvXyt7FkQ8P1FGjZDabfiB/mRiVSN
Vu6N72f61s78iGkRi0Mfdjh9B0rxUX3LIc/7dH8w318zt0ZmrrxuYzkemIjYXxIBh5c8yHVnA7+y
HRYe7jAj47WEKgmyqfP0th4JA98ygkdqLxi99hPRD0BCXW9BwN0HzHAEOO4NmqTc8JLIe3X4HJBB
yAPOlFFdLyS2CepfQfhbAgRg2EF4eSNCRCczfdw0XQPW0bVp+b5/b793NvdZF4ay2o3wONl5GB/r
TWW2Cs2gY+8/3F+ANUuzBUgA6Ki6ApZKdRto20gurMh/5fVJ9J0HqmEFwbuAQcHIcEEgHTYJ52qz
mwKD4oKo1zGyKD6SNthUuVW2zz3padE1zynvgL23q3jaRSMF+IJJvOH7SLR4Ts1vockupB8s/QiQ
+U3krRisVPW++yZ0VwITBGYKkIdDFfH2JHct+N76ShxQB4HUCvQdBqhEcUheROz3/Yn/EiG6vcIm
bwEq+InjBhTCMzdIMkGrph6Di1TiigbCtbf9zFKHZ11+GhUrL06tEkAt9bn00Y0SQpjxMecea8Bx
wj9M3rOA/Uq0T1V8lNJ3pXlTiME1vp3VKxtkwQ1cf+acM9MXcrgwTxIvrRSJtqCMFlpYwh0SrtEZ
HLtr3WLzNnSEM7j/AASBThZKYMht3a5AiVspidC/eNlnFOk0YI8V4+fPn5Lx83x4fX19f39/ePjY
uUix0T8daAc+//OywD7yOOiNxCaFvtutfRBYK50ujPIlOACPQBWnt2W7MpKj74ROvSeOZ5OnxBk3
ylawspNi8Y7KwEDE3GZz/1MWcCpQBpXAKo9wAO+aOYltqPuaEuuxcpFRwKd2XVgeusws7r3arDYe
fo8FUNbEfQLuIVEDtdN0xV3VBoSAqVBhV5ULvwvewX2wqWn+kFrQm165K+fKYF8LPDW2EFUAT+63
tNzAE0aGRlcuGT1BepN2xtvJp78lAPjPh/ddQDv6cn8ivzAet0cNgwNNN7QqpvhtrgGiNmqX52Km
XMz9sTxfTvYP+wi+qgESr/SnvQUKG5B6m8KtPFXnzWZjbHaW5aDnvzTMx/3KvbrwILz9mtnBD0aU
zfksVy4q+PtAhl65ALyFF7YxjOLQ72Jkk3ZrEKA1o3PeauxoAV1TmAI8OF+MH8PPIrbIKzmMDylg
2i91RLNn/3ll3qdr6s68z4GOfMjwBA8KzLt5NH8cgXc/paZ9CtCv9aOgP6dJtxNDIyB8Kx9MzPsz
o8aHSLPT5lE+N3SzshHmfWP/7D2wJsO3IOQV5nDPMo0Vf+gr5eIdm6ejXR7i0D68irZuOWNnGsLv
R+Ag/ww7dQ3GN63p95n4a3jmVYJ6QHpYhOFRMEUjO+rPEPcqIrz/7Zq83Z/2hSwTNpgyCVRPsr78
/BnR602RhXyNE5bQ8dDqbjdSTzn3/tF7VUODPQX7aFiZ2u8hMCC0kNxEf4OM/7+K2Vf+Q+0Z14W9
r11yrKhsubmzpoe+tIVvTEyhzJWJNNT7tPM89cI7EigrQovZocUZLX19RTVtI60ydKxanJ1UABEa
EvucekH3BDii/A33UO4jV3gSzczGBgVN0lpH7FdVYrZTJF2eZAt5JFEA7bkdpSIUg+jHFUZpAHix
DwzdKoyfU187Z0DLkCZ2Zqf0qXCKXeFUR6Ah7GkOEgeKjvZTbIYgL+jpWXZKyiz2GFCwh9Dp6yF1
THP038eUM14B8zO6vbyNj9y2NnzbM4JtYXX0mbPX+msWd8bVgGZbX0nKJOTUUr2Yue0/utlpjSro
q0AwmzIgtyFHghQyDve8z09Fmb5OWlW91GAqJXvvzD3lULrEjFnjJvoRmOMGdHaO8ApJPartQZCx
D2jt1A7knc/ek4h54J1m4z106/fqggtErQavF2AQAcj7KptfbVqmtWGqxaF2IWhoaqwf5RaK7QfR
ov4lBuXK6/2jv5AJBTbiytzsjMAclOpSpl0a8NhVgLDbKmhvEUlbaJ8KbeYEFmJq8NndtzvnEpwc
643d2UnxvSqQSoJhKo62q7fZQ0h72tLSei1A+tA+rPVZLvjTL1Qy2mRkEQmMWWV/LEMNHMW9dvEc
ZpJNvcfCggC/WAnB1szMglGiFQKypjCDMHDTb/1H3WFonVLfV6Zv4YzcDGf27IhBwKoWXadd3tIt
SP/s6BHI0Sf/qBxGpzFTKOnQDEnNd2HN8PTD86NDoC4HFB9Yj7CMM2+DUD6L5UG71Idip3wo4LEu
LQk81sNz9EtegUJMm29uTEIUhkIpsLFQQLo1xjOvELo20C+ksCAHCw+FIpoPGP2abuVS5Izs819L
s/n0axKA55/pFz0A258cAP95qIgZNc+K1YFncCWkm1zY94GBxxKLiHt3rmxRocWjHpNUv6QH9qw8
i+b4P83cvwbm1f46G4TBmwwoR24DBPWTf+BBS7OyCxfeALKEhwbay8H/rczT9wCl6GqrFPpFOvIf
xU78LP+wp9QSn8SVN+Xi+iBKAGBoEk1CEut2JzSJJ4FtrdMvJbiYn9gvFQyQNoqZXUDHD3Vl8had
07W1WY6jjpQ2lL1GR3pugouhmSR79B9BE7VXH/jIKH8QRsWErr3wlw71tdnZTc4aTvOgk4VNeKpP
7Fn6FH43PL2/ZksO6trG7HLVs1wVwqjVEdAGLe0+5AftVP7J7HqNx2tpi8tTjwxeo2jQmcMOhNCD
PGWSehczAhPuuXO34nkwDdmoDoK1C0+xe39gC4kiyHwBVAaNL0gp4i1+u0Vivk05rYZBfqfSwgnw
JJX3De7PAFXhwAqoaCfAABAjOUEJYt/95Oz7X7D0UL35gtncpnXt90OOLyhNND49UtUKbPKzcpTt
64NoJqb+HrvMKf6zLwEOYiqeTaxiKkSRbsc9aGUijKrsXVR+tD2ICpTCbvzD1d3K8L4vKPBooOOH
XBj4f1GzubVTKkVVNXnFXXg93yEO/VWMvrpJ0qS1wE/CrwQI06/deEgINUIOW0KyC8wP4A67tTaQ
SAn5PBIvMQcnHHVlamaeXFoiaYhxf92kb2cCaXgFjozgoY8oel6MEgPAY4aRyBdufBCKHZ/vNbbN
daqiY8vjXj3vMww3OjvygJn4z2N/liHmK7qI0gyVOP0n7380G9V7zmNjdAVUsPH37/Ijyza69tyV
Bo/eIH8/9CFtPNsDX21l1gD5K4yWlRUntHmNYlq3llIgMAe1cu720Z74Kwidb5cpRokrFHElhE1x
JKdZuAospaask3R6UaaB5llFNbRmoSKNyPKGs+KQFZtAzH2rAGnbys5ZsgxtJQBwNSTUvyF+Jbkn
sseVykXpOcER+8ij6DHPt1WPSQ5lPXHUKkofZX1YK/QvLe3UyYPELJLHSJ/O7o2OKwufISsG+A1w
EqBf8DzKRzs5ddHEnB+TwG5AaRYZCjuO/o5pJ8iFG+BY5juDFzYBZ4wBlX/qw34c7aqkvnIWGqAx
8x+iv4k0i7QhrWwue4n/hMUxqT30OjpN/O6DX0IGq4ah7cW3dCdLj7w22iGjXmeX2gGqQitu/Xsc
/7WDhSlTPnUtzTuJFCmUEVIgHcd48Yz3UwnscUzMpsj9TV7V4GJqY9GMStJuC7l6rGOFN8Em/ewr
SWOKgqcZsg4xryT9k0wjlPxJlZBANIqKJCG0AB84bVO1394/e98BIBPWTgcyDd27GMI8niSB2Cmj
r8UuqbR4q4tC8iByyjaIoXYfAsDe9mAZJl5v6znOGnLwuS0nrFqZvu/xBZp6ZVWdHoNTJnnu3NoM
QHlWjt4lZ0lGayF7BA/CXio7mqGxoMBKRkp9DtSXUFjxPt+TLzCt4eUuAQarwL3Oz6WnkIIved9N
MgeCdGTTCXbLO11thm5X7wDHlL3f0mo30rTzbx0szGLMwiQEqoHb/NYdKFFG+KhKfZc1umbxHMpF
ncd71pC1gVOFQgJxzqrajIEn7cSAa230lUDiecxNjQToVuuKei2cnILs2Sfh3auD8AKShcimzw6r
1NYpuN0r3y0jCZk2VhkKH8kG2jJluyTZYDeAFJpRXWiO7vPgHmVVatchY1ttENcQCt+TBFBN1LEn
cfeoiG3nqT+f8WHeAP7jCs9aYCTRcfjDV5CaN9B4yfDOksyus9LQIhAVkKwKelmNkUkF5ZNTDAHL
g4g+6XyTMAvSCgzVsc+hdWS2y2RLFfYyMXX9RXV9yVC5tXmcwtP5PE5ktCq6N6HBMd9RiSy3fpZ0
2FEvHiS5oWW0IYfksVEfCgnMrfVb1v0e9mx0EmVcOUhfGdpvtvH6RIUKf+rzKGwgndj6Y+67ovYA
5+GZ/tPAARpHg3zXaIbYbiLpXMs2D2EEs/yIIXPSvUjW0Jsy20MXwkLjPjnLl0QzO9D+cZaurHNh
f7/wsbRXHzkL1KSmAB9DkfluD79y4iqnJxYBiSaYQWhYnwRL2iev4xvxN+ojB69fmoLByyvL9FUY
mk3VpGk+5aEwUcBv3J5Agg7KrpE13606aHI+DsVLWli973iZoXi/a+7Q5k7RvKcjo0Q6BMOvkjcV
wVGBC+plKqQOcgyt1bFDgecIn1txa0qcMw5oTXiIY4t55ywypNLiok2jQ07Zkh/JJyqk3rP+VLNt
WaFrCsld7rekPAZo1Z+Yundj/a7qtPeheb4Nn6MBAp7prpbXMJxf+qP3Bj972ktc0kpJKPmucqwU
e+DQ0Ns/hf5Rb41oF7LXoqDpJole0dKESxtN7O/pmWWbSDbH4ODXtiK/ir05fCr+1ueeJCDDs506
mA08tl6dFC+mBKw12Exp76Jde5i6R4ywO6vgXJKo+sOTtmrrxtG2SE9AGQZwd8NBUW1pPKb5Pgau
NKQtt/U1I0fhOHtJSzNXraLfl06oPuZvaFK5fxMu3OAoNCkA6CNEQ25Fnke8alX7PKf4bh3ZSgHV
W1r4W0Z1KLRkdkzF0NFqYzhmNdrVLLS/gRsZ/Vw7RTOU4ShVK5+zdC3dfM7sfohTPfO7yvPd4ZhI
aI+1q8jsUEQPeJoFL/VgSJIl8ZGpiWu0Ewun88by7EJsYrEfE4nzXQhUJwlUYkrw71cqlRW7Aklf
mlB0Zq8Nd8FnTtE/nL0ArII6T5igDZpIZekHbs0/cLh52NgfAx/akjnwFCntCQSjq4FCdG0nIGhu
NRzHYNjq2iqBy7d3FqJ0sPlMuY4pvzZvTU5YLhZSQwIXMlcdFVHFeJAbsXeKFgrhHXTdDpUaa5dM
6M5+zdd7iO72ZpYMPVUCQXzLlEY3Bj6OTLEQsk/ox69Bvb/DCPGFMjI+PF6DkBOfi86gHwlESpDr
cxuPbMqQmbpaGoCyV6qTV3bQtFbFbVPWmkH2xLiXuDzopR2pgCv/vH9mvtdbUOwmBGow6KYAfEuZ
OXIFKvWDkmSRqzgRIE3Cq2oPRzirSDJEbyvKG2QM36OTvGVr2YZp+8/8FziXYBw3LEFdcBartMBi
iJUexK5SPKS6Xfp7Vdlk0Vn1XKL8Yuoxgawb2i34h1qxKq0yU49/y8VLj876IIXcIMkANH3reCCr
Y8/Q8nAHUynlaoPIn4EGTpVg5QH4Lb00TdbVJ09H4OoBKEixxCHuilxRSYjbww3ZrKsqoHhi0UpK
lhoSVH2295doYTejzodIRAZIgCDIvTXKpcD4hnwZuyUgEYdqjQRmaRmuf352jYRiVwKnjp8Xhgd1
eOk+VbLLH1rNWEvsf9WEbhccWQj06wCMhNw3cky3A4GUhZeRIIrdIR53PjtKw04o1aPXHAq3GCWr
y97zYdMaiC1MTvIu96dx4YGCt/PUt6VAnRBUX7PsSyJyUuMFXuCWglmKlHU0GtDxabfxMS0ZTUqH
X2tm/b5fbk3ODlc8aJwntHrgjkFuRGJDYyKgAet9HOXfHJJM90f4PeEDyDv8ijSR6kDiaHag+iTr
UZ1WQ5cEHcRlmrGifAai1k6NjPuWvhf1kSqDbwWyD7T4SBXO5jIrKr8XVMbcLN0PyqPfjqDHQa+Z
+BsZHfmjba04tQpbYLQ7KNpJr+3xCB4b2lQ0FffRWgX3e94Q30PAETu5e0EV9Nn3qHXOmMjFzK25
YzfRMIhGwj3Jj57NjTRPt8lJQ0lyoNWZuLpyLvuNnyPN11M1XZma702506dISB8ALorFmD/Hc75P
ygycUm4pfeb5pS0fK+5MEtkYAssPqeKhqZ+5cm8S1IqlnacjOos2YiNSMbPuL9PS9pscBvCXqP3g
srk9cFFW9J3Ad4BJEYJwSG9SpyQM2iKo1GyYWoDEU8L8/HejIDGaNMcBNiT6zKgcVYGQBGHkxoGm
baS24rdd8y7U7R4opBFPPKavWFzIgHzxJ2DlwZU6cUXcjnMovLDyBszqKP2Shu2gCnRM8N6QKpo8
9wjGq9ASGktbgwUvHTgZ/DZowYcgOHKtt3bFrskZHuHMVZV2PApgAokS9LrU5bjiu76HVkgYg6hJ
QIJFxN+zAZKm4wdVCyIkOALKkxDOa+WSWXLONyZmsbMH34wufxa5QSVQQYtoMyJu/ySALrzw6ftA
Jl6/CtzSPe1XSlNL2/R6dLM4WfGJjnCoiFwtl9UHNe05g8UCIEm5iueummmgZ0oS579vUxUvfPQu
KUA8ziOwMQiEkderyK0HhobZi0cKMwChIOtznMdkbYt+v2WxgmjRQeEXOCHc5LdbxcvaKBgzjBHt
qoKddZpI67QvdqMwPnFhyYGPSoWEFGLVjdCAPjFjaNWVgiY0a64EFYI2plYEjL3dVMqnygYCCigu
3CejuNrSPl34s2saJUIkbQSwIOIZNQtyahBj5MkoYDmSfQPFHw2telQjD1WGruYdWlP5yolWeW0m
tzC3iikivKgjeYh02u0E8Zk8EGmQI1dPKtMfqo1ePHOjkaQX5LpJaTd4offavuJN9Pzy/loUNB3V
b+an6xOhFkg15mwzNe+J+SjmsctnbXjkMg0t1Focn5kUuJEX8qd0zEZH1rzEGPLu/T/vReQvUHcD
QhOikF8x+lVYKRM/yvu8jt0mjNBtuyey2RWWlIKS5cd9S99bx7EFr03NPAnXp7oXkSp2J7rfYPum
xnbtWa/NW2iAQMCKbTRh7vLIUEHGn5xYRIeNf1JWq9GTmdl0A2cMZ0ZwACWUp25Xu/USMkZhnLhI
T1dmJgpg5opAXv3fL8AbMzMHXWhZnLAuStxkZOhS3oGTKRD3YI/p13KdC+8oYJj/jmge3IqFH/CN
BlPkWXTGjKqv2rvsU83kVHCfIwUW2n1HUft6XllRcWkqEfWgkRsEnuJXUuRq8wSEY20Z5ok7CSoi
4f4xuNWR2b8ZdMNsZmoAl3RmdVb2PnIfe9wfa8HXwuUEsPTfD5g+8OoD5EEJgSFME7fkU50Oih5b
fjSk9v1xLmRTMMFXZmZxhS9lQO7nWeLmpuKdG6gz0ly0tBSckTYnbqqLWO6UdLNideFuurE6c4aK
VpWypGNw6umz/JVQ1KYiU3rrDWSCt6VBdoY1/Hy8b3ThroBN6PyCwg0Pvi9sxdWE8r7og8OgTlwu
wosSFKI/cWmkjte0kRG2Iec0ndgbUpqtAUq/AqX5scQuBhaSBw4SL93bpUQFx0ehqIndGCx2J1b3
OZTQYl9qDF6JCjBx8jWSiV0zRKLRtEzKLlMe7sXnowEKY3FWyoc8y+rMCIcoeQl81n5GnF61n23Q
g7mMlj7Es3w5zqFy2jYcmDp0rQzQVVKAiFXP0e1gMBL0zGCpoKS2L48gGQnLKleMQM/kz16KA2L3
USZlyDfqsiXEffCT9KEfmk3PyujYVnGfGlmq4LqQ5DrtzPtrs3jOJ4YwXOG4HVFxup0iMYP8UZEX
sYs0Q821plZRwQd3gveo6kZ3kFHN1gzQR8dBZ6D5F22v9z9AXLipyPUHzN7rABOlLAYnijuwTSOD
B9lpQoUm0a7yKSFGBNrWX6B47G2oSuSom9hBReU919i5A3Et7i14wVzH9VPtY94x68lzAeE9aWWe
Fj8TOGhwjMp4BXyjjerQFTvkbIxBLfY7/OA37MAFEphtSztszLazlZK2UHxUVaPwG6OU3zjvIQFM
uzX0MjZ6RO7R1vMs1DCxKcpo2/bbEhLBKS1UyrPLyqQuHXNoriP2kADlxLPtdlUbZM+5sRdiNxs2
hbJviohGgY3kIUGjMyO/my60aiT+WybQNnobUhp5u1Ds8XFUQXWz2GrkRQd3PyT3tNeBPQ3APiRm
WXC0W6vIL7kHPLDwysdjf3rX3X4rF5RhNzA9dlHyb02/UXKzSAaP6phyC7VWhcZQptiUJbdGnbXw
3plghACxTN06+ldwceWY4jLzikiRMEsK72+qnkCCiQzjg5wU+crNvRQgoCqpopisaiA0m8XLuVr4
cjmG8PZEkEAK3QwW07MX1IB2fFSs1VIWLxdEvCLgfsgPgblmNqcIPsMGJC8un6AHStBt1tAanFn1
RRlsFAvC12g0h2DtTpucxdzfXpudXZ2eFoQeK5rELRSqFGdVPjb8XrNxQLlon/fOUDorG30pWgAD
LtLOCPGBEJ/dZ71cVEIQjIk7tEhQAHZEveqnCCR7RRvxFZUS7RwgVGIWBzUaaM3aE5MpEP86CKHH
P8Kw86SVT1ryZwDTgCtWBa5G/SpzXW0qvhC4sOE4BE6BDo23ATgGoZafRa6Sj4TXg72QFb7Bc0lo
NOBMXnl7LuUOCFyUjlcZ6uYg0rpd+Uj1AhCDR6nLVQVV2Js6oPQH9UF1R4iT9rUT+4+lVllhvebI
p6n+tvhIzUgQBoR/nMfAkpAAYtTCcifTvnis+NTURyAImBW1iVHymVEpr219QKM/9RNbViq4RjwU
cws9+KOAKl9gxzpIxx768EWLTd4zQNF3f78sHEMJ22VK5eBphuzD7exwQy0zIRFSt/agbkm2ftWC
MOOor4FvvuNFJcCb8BwH5T4I2IEguTVUFI2i5RBGcuND+cz9P9LOdDduZNnWT0SA8/CXZA2SXJRl
WXbbfwiPnOeZT38/al+craKI4u1zgYa7Gw10VCYzI2NYsdYdHP9OAJz90yfp06/alveIHrcKhlf2
VvdgmPO+rUPsFfYlPKp/l4mOT39m72PyQbe/lqhsvjTx/8PrvXHjr+yuHpo8lxpzjuX8pf9FkpCo
D3n4IzdOWlHCpxGd1Nq0fe0CgZc4PjfCg8/PKd00OYzMFXUPRXko0h2Y6cb9u/pFyxF4c/8ENBx8
ctL8hQ76MkJQur2YcepHWwr/NOMuk8imPXBsIuSVTHyuqYemKY2MpsTeNDJbeaYSa98Vp/B55JsD
u3dE2ykvywjNoa8c5zzY7u/swW/2BhRfYRSr67fEJv/zO1axbtYzjxxanIAHOEpsy1boFttwvXLu
/nTfTo37IQfvWtr3L8/Dz6envdrsVp34yv7qGW/yXqmkatl3G6wrBIX1B1KaIj6N9wXax3ZIxhi5
T8HP2zd6qw3y1u6aliiaOigoItbdOZNmM4FPBu6k/iGcT65yd9vY4h5u7PF6+gCa/yg1Q9ZoGg89
FLFx+9GfvozBn13UzFb98mpZy8P35hhnZqIWk8KylMeM2RvKNIwN9w/NQN5r16oXfx/AL178vXL3
tuf67zlad120ICCoCLnRk3QuKoS5HPEifhHn++QPsJ05cQU4WYpD9SzrO8WcTef8xvLKh3F8hiGd
2V1RedIlcHbxcRwdeTc43vRZS50bBlhQFWuqjXrQBVUPAHxqwsMCiNSOmcQkBDTyd0JR28bS+EmO
9Q/5q6iRKZpHK/YoXmZ0EK16hyxg673mO//3x6zcVd5JaThKfOe4vPSIHpHXCA7SBczIIwmmPWSu
sFc02z7F/zW5egSXjBjmGfZZ0T5I8bFdhG7+AXQs7fKMbIT2V4tb+SRZnuvYyjlLx9xl5hF1lEdn
9s+3L+VW8w4OS1DhS/MOnNlqCwdxkXwp1fzlyxFRrMfQbS7RaLeZ7dwvbgeKk/Nwfnbg+d1rjm0g
dHjm35hebaUlGCh7GIvTdY/dH1pyjJTmx4Wx/C4/57Pj/E0vxc+hPATHpHHc2wvffvTfWF9tr94N
Q5K3LLz+1RzKyA41HtXPjvJFdO/RXaiPT4P9RBXe3eMy33YSNPABiVLaeUdmHilCmEUD6Uyq/IJa
e1QKV6945GbG4D+Z5pcG0sU2ZWrqDi9Vp9CrxjsX5z0fCxGWwaAR8CiZ7vsaK2eo6TDlYp29jL0d
myeQOG1zCQ4Au7i+zvQnS45T7IrJaVbvrFNygSW4cvKTetTNu/yD9GfODlTZ2oc4Oud7U2pbngxq
AopOuDM6DqtjMcRBLw+JmL1YUssIaUH9oppyTMclNCDtHqnsRh6rosrBjVahaYMi+PqtmGpJraAv
piw8Tuc5S3Mb4NITE+yn2wdu+dlvnr9FZgT6P5DJ9AbVJYq+thOnYjxWSlF5Ew3IjEKXOQeONkRH
Nf2s7O3hKp34jzETtK3CLLNuranLg6jzhUiQKq8NsuJJgpn8FJittXOHtpYEogqE8aL8QNJ2vaSi
zRrfsKLaQ8MIJZuzOUmnKg6ou73Qo3Ru79/62rAmhVrDMvCw9KJoy1xbY38hNrbi3LPMO6AD0OKb
91NH8aV91E7ZgSECf/6QRzUkc99jxg5um3+/VgX6Ihr5jD0s7fzV+yqKQzFRRyy9tKeoFnwXaQ8q
0x3NI9eK9hpg7z/ftbFVYtAlcFklZQIBSKvZUa2hS7UDD1mXLpfdRPtGAW1Gn4AvuDIh1FGbGb2Z
eJBwHIt76UG9q/5o58ZZJJgh6+uJ+O+rPQLO1d3+v1YByfOy6WS5q8AsMfVBqWWsSmJ6GBvJSdLZ
jhv/Q2aUO4Xz1b1+Z2qVRHZo+JFgaolXuk0cuabxKUn35lz3bKwOhVDHQq0aUerliEQ1dl9G6UWL
wFrrRdt++dcHkA/2361bfbDMTIesFK3Ey4LKnou7ClEVxQRHUTizuZMGbhz2K1urq1bjmvPI4DOJ
T4V+1MYv7c9g6bxnez25da3t3VdafsmbSB1mUJ0RESzp8bkANxSmtpWOhT0p4XMYAhIWnrP4w5A+
DoGPzpZkHv8Xu7rA+Ba+DtgTV1/Qav0uZKCGAznklOjrr3EzHEXEl9IAiffi5ba1Vbr7ulpaKjLn
TqS8pKzegBZhOX0Uk9RLq0ucX7rypCZuq52F5OI3T6r4+7a5zd19a2+VVhqpXEyZhr0EJVfxkLuP
n36V9oyu+l4wtw7F10tbAxPluUmtOklTXpyDWDxk4V/KZR1V8BgWYXTbFAZvLDqf5bhXAt86rEi1
UINePiDiT9dHKKknU5mVLPXqUXAjO1A905zANf+iJLazn1v3/a2p1b0Ik8pQ6wJT4/yVJvIsQawr
90e/eIg4vsl0Ugw3YJpekKngFIi9+ke9Ge1G3GPEXMfO/9nuN4te3RumiOZO0ws8z13lDQfktSW7
dYdD9yl/DB/lb8Fl+NgeELgSYcgvbScfHaSBbm/H5ml+8xtWp9lUkypQTHZDDf7h/Zj/MXxPGJ3u
c/aLIYf/P1urk+ynSWINZpl6RnBa5LzCyVaFI1MN2W+mDLR+b657Dcr+zwYvoHFmAEVmoFdNAOI3
2ZeMLvVm0skj7bRR+JnlM3KD5wWl0/1W7oF5RfqXrMvcuT5M3VHfa6avyzOvP4KxI5X2L/O0xDzX
R7sR62iKdXY4g5uRZuJD9k8m25lvV7/n0d7FvWzbwz2hi7eoEL1yw73xxrUA2Mlo08xLy5qBTlRg
xsDOYymCoibuJfS9daNCRKTvir9ZHORMoosiEXNVG9WX2x9861Yz507YCAqIGcLVVWvicWzFigOu
qc1RzM4yd3pKHzLYgxGYuG1r61q/tbW6TJUY64FBMO9p5VPQvKTCR8Ha4V1c7sJ19M/bAlgKfCBR
B5/0+ksmil52XYMntpLBjamGFIELJNKeGrcev5kIdN1e0pY9OgnLuBo8VBzja3t6K6pUtavU8+dL
AMtC9EfX74IefO73wTrftrX5zDATzJgFDUFq9qu2SRRGJpyhAsaaLwDoMiZKJMuO+9FWcskWBTtH
5VCotIM8/5r0Hc+wtVJwBQv3EPflnWhtodR5FPZJ5gkiY4VZeBGCY2YEABMSRzAP014zcsse4D0q
1uBZMbe6k6AWlGiUxsyrI/GeIhj84o7vfwogbcktp6U6tPMpt9wslZnlHrC1IKyvP6Wa9iJdQTXj
ES+ZcW/9pz9TyD9/CZrPQCh2rG0tD9As5AcMYqhw8F9bG41uNsXAyvB7jJUntrQoXSEmqUWz0+fP
Reh/vH161hWoxcnRUkCSnZIEKd66Bm2kgSTVjYAu5hw96T5vWKF4U/WidA+t8rm3hqfU9C+DYpea
chCn3JE/BP3HIBMvJVzJDfMBc/RLiO67r7d/2LpC9J8fRmWAGwT0ESqI662wgnL2Az8tPDOP76Je
e6jb6qdilb+1/Gxq8CRy4CD1P6qNeKoEgAkkovDphISvkloc/VpHzXT+KMQnQDA7v23DPaqGAmMk
IOdFcnHlHhW9HhTG/wvP0P+M/vQ4y7FtCnZfzC7ze3mcuPWTTr2560P0Mc6qiY5c1tpCfzejzDaL
e5nQYm/l35jvpUdPZgxQSV79njirVV9AsdjzTd/R1K50VCO/REMsu+UereHm2t/YWrnrus9F3Z/V
JRZwhe5EU8ep2PgGBLuh72z03rpWlw9dDFR4TYOnQQkPDK1N8rMgtsd82MlWt55ejj+AT2agwHbr
qwAnpmZkFhZurB4Q4EhU8FVMzkdW4k6J6HSJ6Iapcpz90DWy5PPt07Tx/mF7Ibvj+gFnWm0oRKFT
nPVR5gVd7RSRcZdM9YsF3vO2mXVb5vVCmaIli9RvYDpdhxfw/QtG4zeZB2HDpW7GgxgNH7rguTN+
poHltro9I8c9+NE5aIYfqvqSWntq08udXZ9TJlUYPZKWcfQ1tqfqamWe/TzzclECQzCG4CBbYFK3
V7rhsl9nYpbhU4qr6zJHHzWFmLQsNJz136JUPTdIH2Xt50me3GgSL1ogf1Ny7Xjb6tZZXRj4GDOy
TCq7q88ol72mVmmVeUWQOwbSbyl0GoGe2k0w7TjtrROzDOtpoLrAKa/ZiORc4QsNLQtsEJIzOwvK
k8aSD5I/7RE6bJp6fRrQwaZmtHpvG/BvehR2i6mccW6FMLBpPkRUCnau+rahZZRJX2g/3gGarLpq
I2PIvIiJ5qB9iQbDbZMdiMmWEShx6J7BDkr9fxUqKYIaZoVF9CDIg3noDfn3UBcoKLb63jzK1kmH
fpRxBsTBFlTL9evlZ0Uplj5hQy0MVIieChRpb5+3jVOuLVeZQUrmAxhzurag9b1pjVWRe/XcF/59
Nrat5PiWJZ5KsCL+XSgoJMiCP1mxKzCvf+J1ErPD7R+xsaGUnyUoRiitwyi7+hHM6k912Pa5Fyef
IOk5Akm15vB828hWKAAsCHg6bTIQaMrKO2cF80t6VYGJyNyv1qG3//S24Xz0Xr5C55jYXxZuT33H
iWwVvN8aXZdUrNLM1DjDaNLUbmU5VXgeJ45/0Rzq+K61nLF3rfjgq+cy+VJH9wKqv7fXvREMwhRP
Z4RRbkY015vbQ03Im5HkXlKL+tGIICqpS3W0s0E/UCUvj7VeQ6epMCNw2/DWU6EtavSEODL8O+sw
NIvGQg75w+O5Kn9UYjvc6cWIPLxYDHdRay4nSopP5USzEsQhIuqWPDiRFGdPuS7B1KrkzY573doM
XQSFyO9CIWQ9WDYKsZKWhlV4lZCYD3VhSYeGYOheLivxPqis4FAP5eRqaih+ur0bW2dcV+CZIscC
bbkmARHDqc8yMy89QYOSrOzPeexMlXi6bWV5HlZPI60iQPUL4REp48o1ga6bx3YuCq+Dzqr6AbXI
10H7u1sD3TLDUCaqJwtHB87p2muIRTbyOtZsY5nwFdOYeHFkLHBWHoseMUIqD3t0RBuOisbRwkWw
DJfTgLs2OWfhmOVJUXrtoNxL+SOisnabGpeCAVwtPfcn0drDym1d3rc217T9eam0ZdtXi81nM1hE
43rzU5eKdxmluFR5VCFFaOSPc6S6jDXVQXGCD+P2B914AZZ+mQ4+2KRztdZftCRIwoq5L0mmZkcY
vzfFXtC6ONfVkVk66GgnaGC70Zm/3lgxFemhV0PpVclZig+i5Q4lmeKh778M6RcJtpMg/Qxgbdjp
X29EOgtedQEtLL5/PQLZT/ro+wopI+QWzSFT2x/IJAJ3NyLRzkqzdG9v5Nb5gZIfPkDunkbUs1om
8k5dNk0FgVU3AwyFSc8O/CJ8knqaPr11BxBavqv7GHy6JIg7sdaG3yFSJa5jdhdEuro6vQXVbCOO
BDqPFuD9JnSSS5ykMDidh4XRY9B3Nnfj2BgiMSvBHU+qtAbBKv6U9EpZ03zsvkpdy3jpv6/YUFIF
7SeR7UCitzo1capncj9zHWM4Qs7BVKLkiGDQx0ZJE88q5MDNBDk4mVVg7PS1NhzpUp7STRpYyx/L
eX5T3xyUcWjMei495u8oUlnth76bzvH8v+jf4msYJWUAGZUgZRWJi5LVSagb0+ufRycMdJDxO3d7
q+YG25GGVgpOlJb0ckXeLAVJu6yQIZr3gly4N3Ey/dw6leGaPgRLffEpZCAAmhmIxytQpC2TfVm9
w5S5dVDArzCxt2DIjTV0aNLVwOqivPL8JKJ39rnp/ty+d3sGVtvYg46FZi6tvCZ/GMWvSIDtxDdb
XSu4gbnaBvtIkKNc76JWCqGS+XyoPD3m/am+g7RPdYsGPJuWuVJlm3tNk43nj9E0MgCmHaltryfi
87DK4mgKKi/zey8NxYsBoFU9FAq4wJ2AZWv7YGvE8QMqR6F45bayuRTNsmgqrzBqpFKaGSWfNNq5
zFvrITaRQBKAnwFKdL2DMMrJRVOqlaeiaNjNsisWga03cGz5w9OI/N7tI7Hh+cnbJfJbpnPxxKsg
pR7i0Zz6ovaalI5XMN4bnXpSRAFCtJ2FbfkK9o7Eaaktv+u9UEkWyWqS2ktik/lbq3ockq4459HO
Id/aQN5PuGDpD0DXt/JJM1rZY9OpNcFdehyE0JPK02RAXGiWn8S9DubGkWC8nRQGXR06/K845Dde
Qy/rMIn1tPF0v/gyW6OTx9VOp2PLxDLjBfXIkixpq+cqyYZpoDFYeXXTp3ZuMMLQd+lef2PjHJiE
NayCahKRx+rYWT7+L2UYxJNr86FHAIiJrTtdz9w+Ov3rE0ewCkSGefTXDsf1ARdosqZKiaxT1pqu
Gv1uiy9ijFiO8K+9qSqiuESBnxCcev8SBrz5NLKQlbnal4Wnz6L5OGrm8D2oqGneXs37UAYr9DRB
klCJwy9cWxEjOR6kgFAmD/sP6pDnrtz7kqsErXXnx23gjKNZ2vHYCAeznazDbevvvxqulpgU2Twc
hrSu5Yx1Wxa8mIXXDGifNmmsPam+kbo+Asf32miEO6vd8O+Lb6emCryDMuY6UBzlVrJCtSw9ZQhK
iECEVvrQiLGJSLpgfBibPH6cG0IBSJ9939EbX/9H70upt/NBK4+3F//+ovNx8fj8Ig4Sn+F66yM9
G0LdJ4uLpOkLigAfFPFbqsPhUDmGseeWNxJorOkLcwNCbwz5r9xK2yThUMuE5gkOOnObpqy+4WGY
YlRhrn0aC9iXDkJeaZabC5H6D3RTqvxhMAdUU4cEWvhe6YXKKcbZ2Jta3ToFC3wc+gtcODXn641o
rB4e3EosPR1GgQA13ieGOethJ9bb2m4VMWtm0ZkMk9fbHaPaFveZT6zXNPp5Cgr/pPmRdEiTGEYp
P3oW4kresbm5MuqhC/0LG79O+vqJcVw1JpxgnOgoMsfmFFp2b1QgVyu9+XH7PL3PC5biK2164i8C
dWX1haWs1YpcxliDDvrSBLHiyZknZ/Lha0msA2Xuncd3y3kQrusmm0rVb50ZFITPxAA43SZ5lsXv
pXQImYwLbFh11d+xvufj37/ALPCNudWFGbrGEjsfcwOjIkYtnEf9G1CiaCcI3DooUKuqSzuXubZ1
LVuNg7IycvId/vNpSINjM06XsSc/kFNPpJ99+7NtmuO9J73Cz7+rqXUjE47lxOk3E+kUhcHszFb3
Z1bMn+L0K2RI+7a5TRdIuoUXgGKQWvkqxJXAPteqKpVe/SFJ/kJODWO2m/xqOtuUHOnl5ba5rW9G
J3fprdDJhYz6+m4nSSc0faOWADzh02p0J0P52ZrUnVVtXTSDlBxmbugl6ThemwkDv7KMbiL1SFUn
b8TSnbTg2zirz0ynfLm9pA0oEHPgDFgzDwqVJHQ018akhrFQIZExRh1WNvJziFz8KDuzaEeKAw+P
E5ZHefpiWM9iotqDRvA2PIrGZYqOt3/K1tlZhL1fkQ4gr1fLztuxUNLKrLxqOsi610QPTf3ZCM7a
nmDr5vPx1tLq1CRa6hfwUlZUfm3dgEyksNNfMATA7XpXDLbf2VHjzrvzU4vrvy4osdULdbfCcaX0
sHz3N0FQ1M5JSfhQebMITzFF30jI7tJ6uBN9zU4tiQboyLAPRALlXlViAxFN+wBhRBLZBWC+LmbV
mZrraTxXXg+qj+QijxjZv7T1t8xQGae6pNInTf4hljMQjIekiN0uEz5O3V7esfGNCYw4aSaFb4KF
ldeTo7SiR8TOZ5PuSoi5yQM3VXF3QqONi4oTBz7A2KWxAC+ud9oojDkNfaHyOtnwWlCCkfyQhtnn
2wd2455eWVm5g6moZjnKgtqL0/Re1x3mL2xqL4d2jxFmczmUIdgw+tgEPNfLGYIi0rSoqj2z7w6i
md53pXzXKuPv2+vZNMNoOpSRUMyDYb82g8BrNfoz60kFxXJriqNwbKTtKaS2sOPiNh7bJQ/4H1PL
OXlzFQSxhHY8Ybgi7DkAyUWLAyeMheeoFRhOZeg6qeA28feaetsrpDsJHxMMCGuy86g3/FrR4tqz
CFLTc/TL38tBN88EIEM6KLBvgna4XpjmF4TdVbgkvPBsD8WhIPpVY+uQFDsp/JYl+rhInJLB4zSX
tb7Zwq5qmmmK69oLgFNEqe4qyf2cR8eq/XP7WGygN0h2CSLA4zCwRD3k2pLVSLIwBkPtSYXUPSUF
uuBSOc0/c01uT3XJlFcpqQ99ZMzHWZQhwy6knfu85TYWzOYrqgFM0Opkxvrc1YyA1p6RpK6eQRo3
fg6EYySox6o73l7u1hl5a2t1NHUh87us7blsp17/Yz4a/c/bBrY+HP2uRV6dzgWh5vV2CpD9+X4y
116evATpSS2+A8j0pZfbVhbns3psqFzyyDD/RQC9ZggPUq0cGkWqvbk9FeVJUb7d/v9vBOgLhRvF
A3Q0FMq016vQrUbQW0RBvGXg7zFknd8yobgXY/6tMiPzkLapaFdFpe+cha3vQ3GEQJ3uKQiAZeFv
zn3QN8KoD0x/pd2htL5p4ZPZfLy9ti3v9NbE8hPemED9pMtDTSQ+SOl65AZAc7qx+fRJtdqDKH5M
xYNcnW7b3DriSymOXA7+Ulzwtc2uoeLOf6s8blCv9W6vfq8se+47R4Uv+ratzRutcfoMugVQAK0B
bWIfRFJv6rVXl/IPIRIRETHMwKlVrXIZY5KOkpK0TpEFudsEoNy6dLB2Eryt9UIZC4CDPJnG8+pK
W1kfjHFAZbBt7svI+kAC8xxE0UkKpMd2Txh+68y8Un4D6sbkmvMwpllS91HUeiHKBrw2GSMwvrTz
pm3d67dGVq4/aHLQsnLYei1SUEN8mq2PwmCX8//C7zNaTOuTqw1CZWVG8JnB97uSgN0axQsaOE42
GfdNbKlQqCvxzm3bWhSM6aB5QMEgerU6ln6bM+oxUmbnGFR2Hfctgjf14KZadfb1tt0xt/Gh6Hou
fblXvMu6qi/GBr3s1G+8um05e7pZObSCEBMgSdkxtZUF0KS3FmYzIIkkW9c3TlL8xArrrvWMsCyZ
tvibx6C5o0BV3GmcLa9lnOlozoJ6TjtROTZylj8OoZEfwyw0Ab+W/c6X3Vg8jQa4Z8D7sNVrYtAq
MqcGqeOGVw7YGXoCMMe5unL695efBg285EtlhUxk/ZzLY9WFddh5+smq7n3zEFUPrQHBVX9XFMVR
RsS5yO5uG904RthcqN3xq0u//nqvG8OImQ5OO2hXZpMes5cWP3a+58buUVdEY4CwEhvrGCH3sxE3
0/SvIWWnfSolxY470fn3C3lrZXUfmjSolHquew/V63L60rVuIX0c6JTfNrO1mIW9fSkmU061Vmbk
MfZTBI4GTy9+D+F9KDlK++u2iY1PQtmYNt1y2siUVmFILfmFSG9h8LL5EkcvJVhqP5EPVt4dbht6
VfZchSKUw0HfUJpfErLluX3znDaTOA6h0Aye6MjzfSQqv6ew/FBXXymOT6GrDJDSpEzbUKpOEac4
d1Ls6Op4VuLnMv6oWt96FFblT3n3E7+tDU9ZepBKt8hRGgYY7SO39A+0JyUj/eIhmmwCHr1/0SPd
CSyqJv8oH1XtMoTpwRTnh3b6fHt1W9sIPHChYl8Ij9fguSiD2232pQEBo9jNLbdilKfRXiI92jnf
W7WupfqK58drEQqsIi7ohMpUN7qB9AzKXmlwfPmhr5RPQVR8bMu/kh9cRsU4FqZim1Gy4zWWA/fu
G5JJSygQ8RKsHfM4i+OYJMrgTacgvht07UQBNtYHu96dD38fWULKyRXW0LehF7qOhKI+HUcxtqig
90BseGpgYnCj8Fcl/S2Fv7e/nvpuWZC8wMOwfD2a1usoWekNUJtQNXqxBts37n/cIyt4f5MXmU9w
y1RFqcCuz0c9V3rQZEshO61ll/qbPahRygzFsNOafB+0YmhRA0I6A2TG+qWOm1knbowpraR6a4tw
YZqdeRKjRWkkc+ZU9IbHPkl3QsmNDaSghBoBsP6FpHH1mPijkTbzRL4L0cQlrfXvkpXv+I+Ngw8S
hMyTmaRFBFleOcNRbEw9iYhWu3GeXXiADKcwske9DVPXqtrY6dWoRq6QJpccop6CIpDjm9MecfbW
Ul+xuJpMPxt3du3GujItzUKkClMk0iER8oPq/7x9Gjc+IY1yKmOUYyHseEdcYpp+HzZUx0p0BLNI
gbNlIciTa/9SqlLrBqb615eBg4p7kwPvrzdZAD21ZWHURdbUhEKvaZQIjdqLgvSsUZPRw0uw4N6S
4IOiPt9e5nuXCWxPBI9CaY6i1vqkyipgakZre28CF3lXKrnqymYYu2HbTneGUuzJw24sbpHKohgj
kTPiwa4/nNyFhZT1BfaK9gzc7GvpI1AiNLBpqFN/rybq8fYC33swFvjG4Oqk1MmUBaVc9Yj9GGeZ
Ga+wcg2AWTMnNPEhzRb8022Lqy0lTgA+Ry5MLg7lxbsER1IDZRjNprhUsWTATD3md9qQmo4qxfND
2mp7ve6VV3u1RxGZeRqJyIE5kOstDaXB1HyxKC8GE4EqfdeI3kBlfL+9qjUO7NUMQkTMei7VYmCC
12YMFZ1Peo6YiQu2kJtzL/kd+rdxWTqzMSi/2ilNPvVDAFnJNBkPvqSOrpwPw/0U+dmOh12do+XX
LOrJCJCSoJg0ga5/jVXS6oxkubkI6tQcpTl6yY34s65B1mIFGRRhfj3s+L6Nfea5BVBAM419Xhc7
8qwJ5khRmovCCWZYWQjv2yEcHlTGAHaO0HoM4HV5vIAUmBd1VRKj6+WpRaZ0KAO0FyGUkHCb0HgF
ttsx8GolkUB+EMGMDUazrr+GRdKbB0Eq884uFCH45WuJ9k/X9MJT0k0wO2bdXPu2jpaDgjIydNmH
uk4ZbQ7yXIQMSg/KnZLNuo/1+ut1LoCkASJd4InXv56JQZ6nymwutZSWCB4FaBQHxpy5RWG0id30
g0BrI8iPTacXp0QYxR+gJVvZDrtKOApVnB9zUeju48hqvqh+Obt96dc7n3NdeHn9lUsLBqA7LZB3
xaskmcMpzI3mYsADAlFGvGjmBODKxnR2ULatjkLTwY6lhxYdIl2wAzPf42p6vTVvYjl+xJJfUwp5
nbolK7veqmLyS8jJ+uYy+4kpuZnsa4GLjt4yUOwbKE/PRdR84X773TEEp9gda2ClrZ1PY/Bz6H0F
bNrQVkRmUl89mtmkwWqNWikkLnlAq8WcStLXMc9tMwz1/Gc0jX3r5Gnuk2L0gfIZnnlCLVHx5/mQ
jh2Ul500ip9vO4/3Vwc5PKgFICLRFjDp6rbW0TzpyTC1FzQXikNeNxJjzGQcvWbtVsiX0Hu9o7wr
xMd4YBonqx2FM4/8Fsr4SyH0husHKXqubRND8GX5plsEvv8yGgXoSyGczrXScRHk+VuqMOBye9Hv
XRR908Un62iFkuOvfkhQoI8gaJyvwhitAwRcn309Tc75AKE4zf5FMdf99xapZTMbu8gRG+s6ntGo
Wp2oc3vR57KA5Zywq53V2DE6PThwzoYTKLr27rbRVaD0eoIpkKAYwEO7EChcn+CoD0zmrqT2kvdR
/UTHMYIGKS9co4I9m2iwOXVSqJ7CaQodf9bz/415pgK4x8s86xpUIUK5lHUdn1sv9dpRtWz4lvuV
ZIeW+jvJmuxOV4XGSfpadijr7gFV1r3cZfV0YojVeBEXIPsqEdREOuWmL/QXXWyi51RvSmg/xdmu
zFE/RdUiMzxGE4SRRecERO/HpkUsnjDnkwJmyGkruSJ7HoKvRt/uNfZWoc/rbyPJB8AK2k+mtHv9
ZcRuZKpLGspLEFC0MFsGQHrVcMhOFlFVU30y6cF9LFNLcW4fiY3rTttyyeUgbSEQWJ182lBlT1ex
vvRxnozoLzTMiVqC3oknX+Xi7xyB9wEXo0QKCjNEXPTF1gHzbHThEDOCcinATjylKuNiqt5MjqmV
DIYkpRZ9vb2+VfbxurHLIMoy1stw0TqPjII4hEPRqi+CjLaYsBw8yuZ7jbbNZS11J8o0lHzXw9L0
ewYQbEFz6UZfz5xW6pU6cah4lcLHyE9nIj3BV4Z5J4vcMEu3HobkhagK9plVOKlHM/DBZXHy9F3S
QLCBG8+QnBCCdifF2jifhFHacjpBKlJtvT6fRilZNdlkc6na2m1TzTH09qBDB9kB9SqN4tTke+wB
G1EsQQkVBvo3zLdRPLm2WQ51nvRd11/wTNZXREG+jnpaHMo009xQS6aDNSqp0xO22kksFA6lNHqq
kaqV9tj7+vFfHyQNMBh+i78tMKPrXzPGRek3+dxfmARWP4VjMB/Tvtkr5G94aKqKGshyOCFRA1uF
YyW9iSqK5P6SqNljZ/lIuoruJMBmNN8VNRRkhvJ5UMOdCH3jHFE1YsgZcCi7vXbMozTnuTHU/aUO
ut4OwfJIbfZdbMJzpZ5vb+NGuMxUxcJzZkAWz+jU6sxmBVl442v9RZTa6FnxhU4/ZygUWU7c+vGj
Hnf5p8Q3S8sOFfy0K5YNkNO2rrLfSqAmx0EsDHQ5rfgxKKPxI3Xzb1XSSGdi3OauTgTpY6+E2o6X
3NqgRalxqcISHqy7tgHQsm4sg+HSMlAzaFYPYKX/oYxV6ZR1erq9RRt3jeInAw1MMtCBXvvIUh+U
rM6Xd2qse2eqZwO9jvR3G8jfw751mxI8p9ruxX1bVqGUYpKV2jYkq6sXKO70zujKaLjUuvbcZB/m
6lefnhKfOKQ9aGK4M1C2cdDxWUvJ7XVYcJ0UmkNcCmNbDJem189jYEBF+gXZmmOZHKBcP+W//WFP
nGTduVreAnoc5IQqg148B8tvelNQNyeGhRIxHS7GjHxhmU3mXZ/q/THg5Ti1qtifGjUqzgHaRG6m
mf8QZ7YHiVqnnVnhSZvMvRHyjWO1PIK4ueWvd8B7KTD8IM6a4TJQx3mAT7U9TdSqTzKO4U5I573h
ny17EMCCB+H+8SYuZ+DNBszdKAkdz/xFQuesAGBvc/N+BErxD7HonoT1hjGAkUQzlOQWzNrqQGWt
1epzXI+XLoi/VZRwrPlvqU0vgV7tIKxfiatWeQS1N+Cs9K/I+NeEjTGPUCxaUXeZdHn6DP/mS9fE
38SqL10xnueHQE4tN6wV4zMjLoWTDk39GAhzcjDEKAptK9LizJ7K/I/e6VPFuINVPjcs7OhTwbXD
2EcMuEjGE2wr8nGg6rBz499RLy9YdFCr5jKUQBayjh+aQjDMukmGS6waCMtYQpfekTqYz0GgHJO+
j89B1tZPaWQG59AQECuVAawPek6mG2XGsQyVEXpMXUE72JxOdRVbx87S2nPR55NdJlJ7VAXdt8XU
/BRmseCGVkeewxCck+GF3KRM76O+B7jaQzJ9251tfB2ZsGEZMPo/pH1Xb+tIl+0vIsAokq9VJJUl
yxadXghH5pz562fR9860VOKI6G/aaBygT8OblXZce210to1DLq9vXYdWML2IMRQkD2uMZhtq/ylo
SveM6UiB2bZNEROvlGx0Jfe0GqTWSlRMfhD7IjCauh3MugeytCubalO0nrPRoKAw/KRrl7riLpZJ
rzgk4f0I7XI5bwZ1Ks8s4NaFxPcDNYB6NwJsqMfr7y94MawdRWkxGiDD3IWWy8DqpM6RC94+F0iB
AwmjD7WIwbjXUjS0o/NhAl0gV1xlJKEw7Fwxba1I5RtD7WpxZlW3+h7peGBjxhwh3Bm2tUhYlFI5
DF63X2DQBQ01td2B8Gogsic1phqmnlFVWnpoI2WOtnFKMtipkEUBAh3QNMaTChtwKjsZtFDZZc7S
F107GEDx2jYKGKN5sd9VlYQh991cPvvW5KDgAmJzjC3VMciJbXNaxPWC09pi2DfVEh6YAUah7qQs
yo3ALfuMlnOsaWPodK2VRnmgNvlLRGIc3PWJqigq9UngD/s2a5ei7xNJiIjknnLMqxqSOWaQydWh
AoIhoXBRYOWupfX1uOFKPexBDFEbBWZ90VDnJLx0RSdCrx44YC+NPh+zTovFMHObJm4vEunoYRqj
a6QRmbV2yM0Ax4i9bUWr79aBt2+Kd+0/EoIoC13iIKRiEYBVJkVp0oNhsxCq91KIDT96bxc/XqOS
+ypr4uSwGowvwwGCgY7l3ULPmyq0fDns0SnkFUc+OCi1jRGGoN+fkTQR5IwQUSwGuz9CexmH3+sc
bsFHer93C8QuEqDKpu8ZQUhLJCFkWr1UmFpRiMBUKsb9RU4kVeF7wQ1Aug9R5M2YOAcjhyvRHYY9
Kq0NRZquailskGbhtihbvfNywik+knOKFxu9Cm4lL2/8mdCDrVLCKcNXANeP8gAYVG74vyK5LrpS
xVckoiG9OGdkPowFEQ2NUICb7y956lwvZTGWyC1rT8tlyKr9wZAjMiCrI2yUyKOwMTMnO6HlECYj
TYTcJt4DSwk5CJ3YdanM75F32aEAoLXw6xT8KYEksHoVs7nBJ7eZHORVoNtGdDi2lMVlIffepWHe
C3tfidYcooZznNY+ZttzczjP222EJA1hHGqR4L1hcfWLzMvKsnWEfQnqW/Gk5d8Nhu5VqGb17swu
Ti0Kyho5Q3h1KOUwHqtYSIWqR764T7S22iaFBiSLxklWnVXc2/3LcWvmJXRA/5nCcXohS6lR5UKh
uhjztw+aJDNR7alpN2hzC7pVlICoIbcOh2989GxDSacmScy3vLivG/lJ9NIlj+HdvjLQIvq3c/Pg
ruA+AHgOJQbUPot4RGSxWPS+Ku5BwPYgYSw2v8sH3nJ7fgmOhmWBrA0a5WdSUrcHNqIdEdohyAIg
V2PMECij2lCvGgmU9w4oUFHM4DDOogFv5szNmIjmIGlkz4UhgCvMQmuSYnAx9R3LyxaVsFea6r2p
0AdYJ4vMilP3QZAzwIo48D41quAaoZAPBOrHI8OQH3O/+pfcalBkKGIAfoMaJzwbZAKvDTBSfU0r
Oby0z0LMsY1/JOf5/gWdSGD/lUlGHxpbDDjFtQRNcTHlvRSkfSnzQUCEWipBiOKAZVzuob/4Uiye
/dxvEwNxBuIaSSkigJABvqto6XN1Z7Z11XHUE5XUoxHvgTJKr6t45iFNGBZQ4SKeQUM5Zpqg1fr6
O/W887KgW0h7NStlEoWRipnIRbNNXT03evSAUGXArZckp6ZCrn3WXN3PXMO/is2l8wV+bPxglxC7
o77ENuVIPUYAN4sqsRcZVT+bjKTcQ4yuQ4Hyz8KbkxP+p8w6WgJpnG3CNVpzucIafFp9dd0SrYNq
YGDkGeqgkbxx/ZUgbsIXcSc/5uJD5S/RYSP+urEJMlVvlvVTwvbc+3TGl3JagMhrr8ZMtIXRdqCF
bukCnXbtngeZxpYL1klO0lV7TGf27KbA+bdn0BhQTOiPAcfa9bn5YY98hIrhUs6CqjtdIOfQMfzG
eEipTBWS9ssKkRp4xv1laTsB6RtTrIhCv4BCBPuivK6V5f0rfxM7sp/EXCUYVs9rOnxSZRm9KZv9
j7VePCwT0pCv7FderTIaWzzxljUVH+/L/ssa3JzDxXYwD9oTKtXLkRq1g/XiFH68yr9H/1HdLtbx
Dq3pWxcUvuYvLQ26iZ98S1kfBOoeqUTx3y3R8GcSZjeO0rgVCF8QTyBABBXlGABcJG94Lu2rPo9T
W/bAIrQO1JpraOVI8WvTCPxz5Zd9Y0h+nxdAOPrJUz3E/HNfafFrKumYC3J/d1g79vc1YEwCzScU
EbLG11/Te/g7UPGkdl15g8WXaUKRsv4qK155ahCdz2h71uWAOIAboetlDIJF1pBZvN4hLaKUamqP
Kae15qM6l/G5YKicrlApByNPNG9A/2Jg5gaMmDK4pWBTEjHe6XqRYi+EQlaD7U5E+5QCGL+JJ1mk
K+mxqDDoXUBni5EjYbqVhBUYEcICQ+/mgp4/3ObNRyAGGbkWR1PHfITUe72oZHVqc6uFsBcLACFJ
vstDS+kJdr02+HUpm4lmirU1ZCT7mqvZTd08KFERqW+MBELJmjlr2XNF1VPy1P78DM2cxu/pGbRS
lv95/0rdYFHGQwYTPlItAIHBd2YeXJaI0sB7WKlTRAQLLYdzjiCkwm3KMeNbxmCHBdooFBq6mHJb
uBQ4COU51GtQPfsz9/vG2P59DJjcUQ1BqQId8ddnD2a7BnPtE5x9YVXpxt48ccZG3nkE09++n2dU
740z8ycNWABk4PkFAFmM6i0a8FrC+Uwx6xMT3zBbbYusGErgyiF3SE3QPZFxxJjZ79FfYG8WBpoD
mTWO1UWB8HqJGC3MCTXIMzGYK2sNLu9VItYCmEMVpyccQm0MdZBcEzSn51Z3neXQ8MHMNt9kPrFw
PC4cNoCqcKFY5EUj5IGDl49vcBz+pfNd7jvpkEc0EtGR4OMUqacTTKZrz9wwtF9VE2aO4SRKJxpO
qCAtnztNGBqhNwBTxXURqBPyvq6DnS75ZYg8Whq81vzgvaodEt8U+N62JBjPJMBwqKmwc9uIBw5N
bL1nJxOV5yIBVQFmBXCyLSEO0Mz7ez5l0ABWRiwD/AW8TZkJaADmkgtHzzIbHliwACAfe4xcfEgq
8Olz+af4hs/hNqJE0oc2T4HwoYvP9jUfB4mAm6HFUIgFP5epYokpQfI9AgDwPaNnCfvCqFeAmOKi
9gTX1uVsqZoCptZbwgGViM6j1cZdt0arOiTqzEGa4T7+ywxdX0JkP8B0Bc95jL1Y2Hpeu7IWdolv
G6/vvZms94NRrTnynpJ3bAQ5ljTHT0o9A9Ua8kUIfTJ+Tye6cUhr7HbQhUZDI/KGScAn/LPqydNT
Qp8y6pGEZnSz2dCnuWmNt8YPr2ZkXkUch29njV9dZXEu6Y5zFvI3AEJIWa1D78HrZryfW6N3LWZ0
FC8svuekilb3nHOuecV0o0OJFBEahWg8bFEhnLGwf4SV7EFcLopRQW6aw/qEkIbegZ5ma5U0Rvmb
7fb7vXVO6frnq9dJt+ko2Q2/4YMy08U18TKuV8toIwHjtlt+lG8slpVP9tbnOOEbs5/lh4cXHnOW
F/CqRBxqTeoZLTT+6ntLZwyPJiL9HY6iVceS0RISHkNlbmjAuH33ZIyHfXGYrpu5MdSKc/YiOwf6
F12V91XLhPnEBo7cfir6TXAPmAPk2s4BMDzlzvHKefjBlOhmc2iJ/r2XyFYx5qqpbH5rrIXgyUIQ
NAaoKZg949GfAZBLzZ2B3yBdtc5lBATcQc0/qwU4gme838kTgm4abRU4BVlCPEcs5IHrG0hT0PFU
LmP1WerTmScw4ej8QZWhBMe0PXzb6zPqhxa95wnHnVMzNOOlttPI5tc1NDo39WBKgWBfkCIRUYlA
tHUtaJG3mloi9Xvu3Njqsk1QSqQcwTX/3m/Gii4EMV6MVMqp4mcQpAMlg/HXpJF5InUq8fmvCGMW
Z67glMa6FMdorBKchaVT6Nx5q5DwsTXFEwqUBEH2l0DNxKSbxfZ0X+TUs4JfitoinCZ0CjE7WUi5
FA0YM3KO9MZccEgPIni/L2Li7sELBCAHRUCAkNlMbhaVVT0SltjRongp/GKXc3JNPH+OtX7iRQF6
izZ2LAfRzl+p4EJDaGgqDJqhdO2kTDci+rmBDn/VE/9TynuSx42FutnMs5pwvwBqvpDJHFgnd56H
GSOuvbeOLgkMl+CPjvz8rMlyTWBs6WblHCIEtk8zLu8fYIpRiFeiGXUlFCi9VS1Ev77y9HlhPre0
X6YrhRiWtdZNfMLnedT/SDoUGDi2lVEWqA1aLU8tKVfbzDB+V/cPeuL2Xn0RY4FU0LcESpW7tu/r
q8XgmI2ClGkHqHeBBFopzmz+pDgomTG0Gnn5mKsbCJnmiLHr2qBTUkXTrxW60FZhtc3SOYLZKeMK
OC860ZH5G/kfmKWJTVhWnay5dr3JNVq62FCJJBpBqe5YPSBh6NDSAf85DKwLJhmHyM45JfJHmxck
fQPS/P5O35S9YD2uvoexHlUxCDnGI7m2UZvCK2APNLCkffcboF+COjOWcfRe2Zt2uXjG9HZuoYRN
qbt2OSzzx2bHC9sPBdkkZd//2xG68KSxMCB1UB0ZGVXZQdXANPFxHkaevY3JfiCCYPbf39vnCAmq
73YlcTMbOeW1Xclj4onA8ZQG4AfPboN1U20F1Q63XoOxDCQAE5mzQpLAH0hdR0bkSYY08s0cBf41
1tditW1NnicZt1ETU1U4o0t2oaPO+VZT6vNyR5jYoveiweGbwLMNmeZEtzBSPiUKgXv57W7oQXgX
AwPsCObP+Xi0HnfcMjrQp5Pxut+unuRP/+gbCV055rdqtKQlq/zl/lWcfhr/nBjLHpxIajbIXujZ
orINRFK9lIEBUnX0QQfqJlDW6ab3AqQj1qIRnfrFPj+XAuk+qkcuob16yryH+x80kXW6ukJsiQgJ
Et9vSxypou0r503gBFPRV5KTGW2l20pqpSVpJSSg+MIowk2ZGZKh6j+FttcazGVz5kpWE9EhPgjU
jpgohtQEKknX3grfL7o84WPP5qm2kc1yObyIDz7lX1vUagHsiig/82KnTOGlRMYs9Ymox5WXerZa
rBY5RdtYZCT9O/Lz3lwic3q7QVGJFqgxx6UxL6hGmrdRemx3LlsSukZjQ34CwRY6P3QTTeMkMVTv
WPKoCCwHM60IOo7088yRjzt4o6HQF4EipwbfnW3Yq/tFEetpjSOvlsOiMDle2gTuR+vSXESSF6Pm
MA55KTpAgvIl5svNGL4px1dAag/IZvg3MEWMhlSaRYM+I8jvlwrJf1OCmYIpJtZRGlozdn8isQZk
KzAio6Yc2ScZs9cMnovr1Ht2zMWWWz6HGD2MCWYNfxL9bbCQYe0pmuMV8S3HRAXO4FWqqM8zGz6l
lC4/grnSQ6bzAFwNnl2rT7VGdQ2jKnZaR7TU6E+hd+oxg1NIfQOA434tIsRfFOKc6h4Xyh46WKDA
vgFzAV415hvCbBCiocI3oGppxZEhVORNoskhOdi2HVuhkVoe+YXKO/0nix/TySLospHtYcKcrlS0
yuUX0Hg0NlULA1eos1o2pvmh0O/0U1nflzdpo+Dk/I885sT9UpXzDr15cD6Mbleck4fQrHbqKt0v
DO+jWEmHYcMtQehPMhptPFJ/ukZE54586o0B3Yy+E8Sr49Sway1WuEUtxlHp21zzFPGGf1ILU0iJ
6G5U/RCHO/eb20hzVepJL/dSKmP9fE8JgOKGVE+i1uv73vuqlxjyQqzRDr4iMk/WPUXrsbnwzYcF
WZDeR0XtYB+0VUEKYj/1L9t65uZNaVdw7aErBk4ngKfMN+lZWOkx+EttP1t61bmot4n4pkrbcUjl
3K6Pmpq95KNSQW4P/XVQMde7HiYYmBlJPNJ7rYnBc5t+7xOtovQgElWhwn9iO6FYwH2JGhnyxoxf
CZxpXkgh59tp7ZqK/OWqRBLNrCuJDkTs4oFPqV+aXPpb5T/5LkbzPDeSptC4WEb6XPA9CmPWjt0F
wAq9HCMIkNln1MLy3HfFwNZBrRKtBP7UOstgrjdhIowQgeYG8mekGQFJ6vUOd1IgSVEvBTYAshz6
JyUjNHvvQRu+7z/j8fcwqwGLCppSwFoHeCFbURflWtMqhYvsEcXbod0VCR+5Xvt7DJ0BiJNI8r8k
0Rp96ZHaDWwmwEQDV8HqDaFZeGGnR9BTx2rTW/3j/RVNVF2uBTAauCiD3klqCEgPwxas9z/ZNioI
/D2iG/q5/eSs+wInLgQWhEw3PCmwcrAPL0/gAlQy5Mk9acoXRT0kwyZIPu5L+SP2YE8KU7IXI3MK
rh87V1qI40Is8yC2n0szLTACXiXBGWNtdjkRdoipB/LYkMx8SEi6ThKzehaQJn+a8SnG8P3eRzAP
38vkxG1qfIRcS6aMyeSp+3l/nRO7iUIh8K5g0MdusnwYrVirQlvmoS10MNzD2gc/TJufXOO+mImF
wGgA5wZBuIusSikSJ8r6FAspmvhZ5SvgI4tiboD0lAd2JYXxwBpdkD258mOMNz02zUbaOX5Eg/g1
EvZ9+ioNy7IDadOcLzZaeuaQrqQyNrEu5MIbMi+GZx+qT8rwWw4nUOFgbo9QIh5aB+36/mZOKBF4
uOPwybGNENQp18qqSH0dU4rC2G4VUoNfAAMa++6tqECdXZPMO83F4zd3BAoRgsDSjqQxIpfx7y9y
apilGeXpIk1svw+o0EUZasdLoKx8GoXizEW5UcSMLOYIZcyL6IQgTGyQgxtoaCMeb8Vls/Sdzqj5
r/sbeXMrIQxO9JiWBAkkFne9sBQ9EqXqAyQE/jHdbT6bovy+L+E27BtFjOgHTN9Arp8tVWZCFDSC
0CT2M9AVHmpCzeur4NBAsdwHcbudm3VyGxig3Q3PCzgLUN1hlDpzVhJ4QvwwkjPUwKGw1mhjJcgG
kZ8FUZcDbQ04w/dXeBv6MxKZE0MxftGFnJTZ26zbfoKDYdlQn/4EVkOG3qSnmnyvaPhlpOZ9wVNb
Oyb9YNTQQITmEsbwpL7jh4Hr5zaiG+Nd3zoccSyQGxgf1RKDUb/n6g03zw4LBaIC8EQYUrReMPJA
dbbQnK7NbXkJsgHR9CzFowN64H66maTmjW/JSGIi9yDWkWZUIan2v0Gu/FTz5Kmfg1rOLWd8HBev
Wgk4MWlGITGYiGgirxY6sTXHmAmU5sSwJmwBgv/CEXI7N92YuAES0SCk9ojwppz9ORr/W2dk3DmM
L0SRASQ5wHheLwp+ohLieeS4/ot37d2K3/XyUK8/muVTS6Jm7greOOYQByIEIC8Q9APHzSwOLGBl
lclFYaPhSyVb/yNPrVI2XhYJeXJBFk3moB63iZZRIri9Qb4ARxKK5XqBvCNnpe+2hY3qGugGEe1F
Fr8g3lFF1ooElnxW6EhG4dAmeqq4x+hnmPMob/POzDcwNwfzzAeEgFVh72F/3H1dG1lMKo/SDECB
bq7FYtzDK/PKSGP2OFPVBjMpusIuLHcVbaO5M5wwAlc7ymhMNGhrUrooCzv313jXxNhbWg4c8FsX
GivpQT0X1oziGl3ueytiLqlSjpODMBHeTvS9slg2r5yI24MBu7mz0UtgZ8lcKnD22jA+SqBmSlhJ
uDZSuhc4Yxi7BV9kM4ut4CsTMbnomMY1+hBymgAdSAQOxAtvgMoos0/mxlvCcQJRDMJKJG3gWTM2
t2pDwBC5uLQF9zHujEhLiCpsxiaSdhW0pwFjn2e2e0IDoZ0DMRBoFvH2/0zmhaKDD9/XfuiUdle8
hsDE2dGLgpRkvG7RkXrQiLpPtm1Lho1mSUgU3Zc+niVz1uhEhT5C4zvgbmwfOs83UhDpemln9WtQ
08ZYNE8xKIrmKAEmTAZGKI9QAsDFUd5nDhiIvxjjv+LKDoLHQVqptlvscZFa4nUzGJO/cczskhBN
oi6jozpzQ96KnEhec8id27xZIwfzCZyRarkb3z7vg4Jo5GMjIvtCMYKAJEv3mFBqPj4VP9vXnBgh
aWc2eMr/QPMXclFg2AVcnsVQDHmvK067qOyopl5scVacm8nO36rdL052FZEabNjbsForw0pE2xDy
7ZwhH7TfCA3bM8pEnHjaVx/DPG0QpgVNW2gVjGrzHW4/W7MB1pUMlg43DBUPQkLg0jxTJe3WNbZz
qZsJXYaWBtwBOJrjxCXGRRHKbNFwIIGxiwVGlju6NNA4k2dXOWH2/mbMAvAIuCEcPFz6ixdVtDG6
DrhRzFAQYcWJz1Gx9pdgdChjMxCouvIwxV0l7mDK7TIHohrzdUEr0nxo7YunbQN5W9c09d7uv7W/
rPf1zQQdE6w+YAwgKUKS4Pq7EMwHtRqLnV0IZPHocGa/bApT+goNdRVxZHCXnowWddrmO8zTxIAM
QTpGAYn5lZoYbbgFIrxe9oKRld+OIXCmrKNl3XSG71Cc6/X8axy6963MHsZRCCpPl+/skuxxK5Fg
eEfVYEQODAT5NfOcbLODQp8iCk/i+/5G/eVI7glnrimyjL6GCTIdQtb3iO57DCF6DklnfI7J0/Ne
J+8vPnn7UJYCtenh5WNG/i0cWxnnQ6CPCcHRGH6Nz+jiAnG63CVarnRw09qIhOawigE/DAsjIa7l
GgoBwTB+ZsSOW8qu+lIq8zpiSa80cD12dtUdMNXKwLhOI9VXsTAXKUi37/B6fYyXJiqDDCIwrM+K
iXU03nvaWbU5GJhwBPiFSXfIUn+CoIvES50WaNQsCOW3FNqazOWpbxtSmL0ev/Vir/Uk7ha5gOlO
8XOyk15k4hjD6jGCKA/6CKwwuHDuN8beGCeUDQwzn1HQN51MOvMBzKscwGUlCjU+wM2/BfQfeqSS
d2EtEzF5C4NsBH5G7pzVn3xfYHOCIhRRkUMa73rZnO+m4LHmsGwifFne08P7mvuq1oG1INnHhwQa
X+ocnYNEoiXvEg74tJk3dmuRcQcwUADpSJh9aKTrD1BcXxfR+tjbEN9HZH/00Qq0ccnjj/y9fFxH
T8tkoAoVP+XD9+qXFnSuKH/bvjVu/Mi3iKhVHmeOX38Bx4G/1Inj3n7evh73/vZTsvLDEaUqnzxm
2+VyeTCferLZfJTrg72JTI8A9HtaPd/fiPF4b17dxVcwxy9ElZg6YoR9EGlTvIzTs8eW2vtCph4c
jhOdcoiJMOyVedqAHmRqUWa97Q+mU6pmJMyxzk4d56UE5kkXpZMuvCLv7TJuaaeAhEDCww2XrqAa
Sohws29n1vRHG8fu3KVI5vyEPuhA0Z/2dmY87/coFqRk259eX/fvHj2e8/0ZJt5IBPrYkfVA1s7a
JWdpu47pkhDTtFOB2N4G1o7oD6ungGzM5LAJiP2b0G/j/vZPaVb04WLgN8oatxlCmRsLtDEeWxsD
VqGcguE9k00/1ma2ZFIOMLOIHQCXxSDE6xsdgLQziMc3lSEXPqY+NThXPIYTO9Xv/RVN3dqxsI4+
GgC9bqZ1ZY6UNb0e9jb+p5aAoZrWC7ElDTKg/ydBLJFH2WLvovGR6vEbSPUr3paE1/siJnftn7Xo
jCZCjqfMajnobTUEMZm7ixEYCOGLm83V6mY2jQUYN7Xi6rCmvV3LHQKsBO8wScENGXrr+yuaeu4X
p8MSXylV2nO9CkFOi5hKR50/nWNemloL2mrg4kJ1gjmPsR81hgimfFT0dhPWhhABPOoelGCmdvAH
hmaf+KUU5mhatWvFPIEUpIp28RicvO6PvHm0HrJVQx677eNjQ98a8+1DFskHTwz0Z9zfyklf8PIT
GNUJ7ETjyAUuYGa8blOi6lAze8s6PsJULYfDg3RKyO7DTI2nFXAUEZ1RHVNH+dc4A/J5zJ5nn3QP
mq7/d//rDiDxFLy94QyT9/RJos/k/0sYNfuFA1RmoHwOOiwQw3XRr20s3OcMNP73t/F/Ocl/pDB5
jUyJRbWMIMUPVjF53qcjOuG4flSQEbcf24cvzC+F79GYrXGAtzfuJXowZvTjzFL/XLGLpaptoPM8
SJHtatSP+o9iY+ru/YVOiUARDxVRdFGCYol5F0KDCT6q2+NdoIW7TBTLybV1rs/hxSciaRQLgekB
YQXSGuipuT41DJOWpVpsBuBdMOcGd7JbowPdWId7Yu5EAwPDNupHRldzzWUT2c0rwWx1zQNz3kKp
IFgihbdcfPjhtnznH/KGOGiUk1f6Q/p5f0unXAs4iWD9gflETY+5oLxQBJWUloMdA8TUY7YDQAFB
/Yg4+T0MZrI347axCgdy0NCPPlSQcTGykj5P8rIVB1vrE1JHTzWm2WQS4V+54KRL2SbO53p2JoO9
S5HMSQZVkqZxKQ0I9rb938Bbkbqrd8k4W64NtnYK4u5ZzNBk1IGsG0b1gVMCvdXjPb54Cq2YhIHW
aIM9hJYeWXnHky5MjVh68TnS8ru6NtGyur5/khP1BwEuwz9SR1N8IdWt9S7Rc2ewMTuvX5AELGA+
UWXa1L8C1eMH/0EAD0D86oir+5Inz/VCMOMZFVGT82IGwaL+4G8EEYwRb3z65knLYhMnM2pm/GU3
l+hCGHOJUtUBbUkyCnNPLecS5SdLl1F3msOW/E0svRUELj9oAYxiYKsdIbpr3VhSBnu/L+nWQhZp
1ZxzmzOX6GKkvsUbtkC/esv8OMVQEfUqW/4GZr09zRipyQVjnjcYOeSRG5HZXSF3JL/V9cFGpl7S
rGoleTShs5WVyUO8EMPua5nWst5DTJLtm2OfY5IfCRKiU01/rsQ5WN1kiIxRC2D0HClXbkaKl7Xg
A1nm8bZA1mvOfHTN8/HzXUHT6PFzvX5ck6q0XG4Wl3xr8UFVj4w8MkBIDQA+ef1G8rpO6rriGpsf
RJtTMqpIc1pOurVSowy0lYJaAY4iy5uZFq6XF3XQ2vBoYIkXVP8UtrDEJDmuf5LV10tCBuDnNmVF
nla2Q7zVx2bVkpNquC/3H+ZE/uX6U8btuFAJQBhkauSGrf0sEekIBhAiWAjgACGKl0BKr/n18uUN
PXKH8vh0yudwqrc4JjzFy51g9KAGOuukDyFes1/7XxAA0KNArFE4/LvF7utFPi7I2+FQ0Z5477+o
1t9f//Rp/3MSjEYcQrlchBVOIutf4uqYqzO18olbfL1A5m1WbRuprowFZkZhNNarBWLAsfuqcsmD
maDMs9vQ1epbM/UZlTuh7K8lM89Vq/lWLdKohWNZkirmEZEaumvEekgjsLmo5UqPlp5wLJSHKNnG
2Wy38fhSrtXj9QcwlnWoMFWuDbG3EnkND+8oxnjGWVqt10Q2liZvbbLNEzTinJc54ZtdyWV9QNUb
ulAY5W4buGZWYkTW+ecxeDEdsqGeueIeVmiWvX+PJpL710KZUCnm1CAWUwhtqVITozPe95/N0zk8
ndPNer1UzJcIyeuE8NYbnENSC2MJviXGnGc6YZSuP4QJmHqlTVL/T7fk5vicW/P9vTrrpBkTNPsF
PQfG4zLZkni3e0sV8wAdToA+QOy0/J65gnOv+++KXigXUa/zNE1w+bnV8ytIL3Ii0gW11o5RbT3j
8Uc1d6aKLn+RCPbmpBunmdc9+wHj87/4gLpr+jj2cCrivjIwMwyVBNgPbIJP1h1ZZqsHTqUvprnB
DkT7k7eciaBvLfP1YTDqre81JW44yPfQXui0Wy2zBfCbjAMC85k48o8a7M5z++sdv1hroOl1p4+q
NDdjlPT2snlcm+L6wRQ2ByrCkBhzl352exnlJpVZVtcZRAKVoFiCsfaeXNKMfgHiykfAnXY70EoS
b4OO/pfvk/S9eJzr659II19vMaPm1NDhwKY/vnaQGmxHoALQCvym2OGgwy107TakKn14eanBN/lG
TaknZoSWH+IcMwKIOo5+tZo59j8arXtnwai+MIlzt2jGj9q35hG5Rth2pD8fl18Eis9/gM53cdul
9X0t9Bc23JH7d0cu7sCge1wcjnJDIu9jYlS7vaWi19YxHh+7xx3hTrgKQNkhLp15ajM3/U8pX0h2
QK8D4nVIlvJ8jXyV1Wfp1q9cGoSDlTaieX+lNzMGEHVfOg4s3K0oytSLM8grjNf8Yy/t4A+SJYil
ifuAJT65ljFzqBMx27VIxjNMdU/kMPZ8NOXO3lkqlr9xVvLR2fZzenPGP2RZ2qL4vy3Y2Ku13ze7
ISXHY2LE1CXObvmAlBvIhQ+S+YRrtJX+dfx0vU5GaVV6V6b6+KIW8bIqlw467uOCRsOaC+es1W1z
OnOMjP8Vak6WFTpk9Usj8MkrTFROLJSfsND144NKv7SntxR6zLB/T6A32M5cW2lUDzcvRgUrkQ46
RwW8Y9cWQuujMggSeEnyfvtaI7WZU+sx3D9qZ7+lSw8ZndPas6qt9IiqRYqn41s0OY3GaqUNI2Zv
Fsg5ARnB/l98EmO0ctfH9LUAn9Sf5BBEKHuocrJWB+BHHeuLHJCie6KIBWa2YvIFX4hljh2tgXEe
SzgKcFQZC5ppb7GfUSdfxgK9/3j/UFT3Np059RRzOKJGh91QSH9qvsbgmIfzL9LPBF2gOHr8K2zP
BW7BGq/6cBANFH9TVADRpWsVz7sXCTBeHmRBDfkpKvIorl9q6w0czhsTJEHGCW0C4p7bLfq5TRr3
/t6XMxZPjDyxk+W4tWtHPNQhb3OCNFefn47JcBVHQDs/1kiv72TuJLmva6PbhIyUOnosyEY5eP2q
ORyASENXh4kellWC4tnW/Vzls+1jt3dBw9CyP75mdHAiAX79BUMulo1aoWBZ85ERVNW6xkAnyjvx
AeN1QcWPYXH3r4Qwrul6Y68ksoWmPGmENvCS3jY4kYQ/QUADU96eOGN2WO0ECP1aFLO9PXiqMGwQ
i2spv1SO261Gt3twYcFn8Yx85lWNV/lmXaj8QsOMKSkWYSc0aVU0HdbleNTPCfpdjZnXNIGexHqg
vEbg7UgDzOS8/RLdfv2AQizoNcam+/d3dwVagoG89EetJgd6GhLr/nFN6Cgg50EiBlJe9Bei3fL6
guio2XVB5Q7Yw9psARj7PD4Oq8V/kXZlu5HrSPaLBGhfXrXlbnlL2+UXwa6ytS+UKIrS189RDTDt
VAopVE/fRt9G1+0MkQwGYz3HbX30+VY72zmD98H+Tp01f2/hFUY3vYrBCMAEYWxhPsccZogohA4k
I2m3H3rw6OmAJrprKVq6AP5q0N8AbLDLei2peP1OXIqduZlMlmM5IRCLzKmHXxfgZB6BXi6suHB/
EfnmCvNzfbOrl5LGYDGm1c8vSLKVboB8SHZ4BlgeZv6sQ+t8tpsg8VpHQrYxd9tTsDt68mGfuOfB
pptz5etbttnv2eaO+E/Uwb/3lf8k2qINlhBkUW4rwpJ6A+II6bJpyhjgI5d6oNN0zGstHs/S8FQe
CDlbiZ/18YqKLwQa2P0fYiaz/MO7lNSWWE0PdZP33QNRMcXxO7c3nnc3Faq+n3LP2VJ/+7T9yNw1
qqYlU4h8IEyxaqLcM6fxlkld1IVSjucojBxqBaGCfrT0IICCGoZzc3s7FwIHoFyDlgBENyiJgzzr
cqFWmKIKWaEuUB6FQw2QPKiAgODh0XA+UaN7NXGKoS2ckD1pNmu9UJNqzVXvp/DZYcph2zRdjgQv
mK71l1qHs2Mgyyt/tzBbDbC1Q7oKPLFk93/KnJ0ss2KQ6hVYsHTkGOGtt4bhJAJAkBvFHlANfSXG
w+09XrIgGEDSwRCCLg2EIjNHR+rLnCkgaD0brzD5wDWufKK6qnVi57DY4U2/LW9hVy/EzZydrikE
EnGRndV96mImDsCbUuEAsT+KNyFdQdVY0NYLYdOf/7goKngIad5ibapjCP5QuqR5IwGNVup0i3sI
z2Dq5EXJFoPJl3IsRvXUrGh/5mKe3+tadjL7ithxOGheRxph14Pr0lYBY110sbXR1EFY8xgmzZhp
68TfAewzYxogno8Oo0NVV1GYZeeEgwJqo9UTkqWwL17lx+qTfCq9XXzePkl90oxbImerLhJdqlkI
kaq4qZtf3acgfaoJ2CYPYmlLxE0yO5F2Mf8l4pi5q9UnUj7UALMtN9w65eFLMQQU7ZQagG+/gKEP
0Ne9yR0+nKrwUcX/28o9HV4JDk97AN8jQDq4H49uUTktcRJzk5ebrrb7p3GvoCpJ/6SAzt2XokPo
a5z/1rXfZf+od47S77S2dYrwqNceN3bJnqRgGIqpA3RXfVjj91h4BHASMFYYasJsnzazG4x3qJE0
KJmo9WF8aiVH8Ds1AHsjRqqqeN9xoDl7igmA9vsSI9ivfK0XbeFxvviAmRFB4mHIlTJB2qN31cEu
vof4GyXqgm06fUXzF+YLgKugYhIfwyFwuv7qyI8bpog1lSkeo7NMfM2uj8ytj4rrpwHzG7/c5LuD
GTuxPx6Kc+iPOdKKihP6BULYJ+OdgwPCBg6GsPJuLPmAF181MzJ5zQUmDfgqwFu+gS3rhLbZqX1W
8N4EAPW1yaGLN059XrGlC+ZmohUHqTImZsDyN3NWCr3WgSmc83M56lBR0Sk7OEdIKROM7aVvt6/f
woVXJAPTsCjKTWABMxcMBVgzr3rCzwYVkheG6NRWdR6uaPNC+QDctaBPBmYtmr/R3HFp2jSriuXQ
RJu+kVd2I6l+HrpgygHhwqlmdmOcR5RXUaUP4eGCn0hBU0QPvjnDUYcnvdm3LbDrGmFbx56k+Ld3
4Br/E9huoNNCqxDuGiZcZgYoNSNpyEaDn1NMQXG/KY4qqFAfSPwlAwsDxUogCiOWbt1QcAjZRGsM
Zguh6eUHzK96kSYwyGgdL16A8OW/996bG31m9sP3FpWVLXBdSeTIv5hoF8MB/8taDm7hpgMFYGqY
Ri8WkJxm75tMGDivG4RTDXrXkS0Ke/eUbf1gtMVAD/pjct/u0v329rYvNKFh1T+kzlSC9iPwnGQ0
Lh2on6Njws7uiK34gf/8WGy+qH3s/eNvw0Fba7/b89PZWfmApej44gNm9wx7AfdUnaJjvAOSD0gf
5vIPOUKL1tPKu7q0wyh8g6MOeNE6QDEv1X+oREEHfww8UMyfaShU8JdyfB6L7WDtDHPtsi28qGDb
NYHuACYP6PTMcutwFcoW5LTnuHCUt+4jQxsFkm/3tu7+fn29Yx7GYwGd+PXUZFjp2rauSZ/+/Ict
N2KBgLMJ0ik5AYMTdlPB4I9thSOYFh0CVwbALtnWiB35OSZ3sXdbrxZKtEBmQg+1Pl2qifXgUn6e
ZXpW0wGtVYZPTrFkm9E3GgEOMSLZPDxGWjCybUTtQVyRvHDIF4LnC296A3hNHPFUupWlfQQ2LvNo
qMyuZCeuVqK3BfcAkzQgHEFTqgbqutnbZJG6E8wGYQVVjuxTtb4b/mwZKytaaEdHZDSlBUD7CsiQ
eZxGECFKFLw0qDa/DE7vaW/pH/2bHyUfkPeO5hP7ffSZKzrj0dz0H5J/et6gtWF06g+80uTIvOMv
jDnsvc3x6H0MO8lTY7fdvY7O8dd+//2wYsmWTkA1gMgvA9wBpmxmSI2SiX1aycM5rx8AVwnWHCvD
pA0F6wyc5tt6tlAWAp/ID2EzPWsw1CoaCYQdToH+kbuAWz/bxiPd/t5sPExFA0BSAOa6/NqvGuyF
6OdC9EzTmKV0aMGUhrO8IXCLEvvTP/x5ObWYIstfrM3+Q9hpKxZsyVpeyJwpXN/WZUg1yCxs8mLY
b+nuJN3VL+mK+VgK1lV0YIMOHpBJaFSayclV2gojw7ZWSICVbuXoiDkAKS3uEMC28L9Cn3rmW+GS
QNgZ93+0Z8BePK9x+iyUwnC6Pz5j9iayMA2HuMdnADBeAo7vHcXmyvvxzVMD4cw+MWvJMbwHzNfd
k4R5Qm1FvSbtmUVFaEHHXzpGLAA3MDtiNWzB6yrj5g3VV5vetebjbfX920x7LQDBxcSWfd2BOqYj
iqm85We0c7yzneKOR/XF3KN3X0c7Qe6iXLBpvGxHGtfYnJ9QGrHc74kkAOBqwj3DACMFhdCA1Mna
LV5e+n++bPYuIwQmYsEpPyeG2B6ySDPvNDN/ur3+af9uLP9vb/ePV4r2FlWkuoGQUP4ly1H3Qkp4
l5haKldYlheXg3E3tLoDhv0qtxoNGFzoCDY6TuMnYmLWXll78NdETHbxx2IUrdVYGnb8/NINTgEC
CBxpUPt/e4KOxQ7jh7ri/No/oUZ9excXb6v2Y3Hzs5K5MEp/Jb/J+5OvYM6s2jwmGzjuLnG9XzL0
Y/tt7XJUVdYya4tH+B/Z83S5XiomIx3jZ6Zr2158Ea1PUR+92ytcemd/LNCYeW4iFTjwiaCMUfVF
QxAKv0qJn4LY878Qg5GTCVpkor6cmRveAsCHKZyf6zpyTPoJ+moGLm2E3rflLAU78Bf+I2imKsWY
AUdFHvjZlFqvKDGtrYUNGO/ayi4xuB2jcThLkExL5W8lNZwayHuMoTwVaqpPDL6LZPXF4sWKBk9S
r27jj6+aqZGioRneEnGUI4qYz3JrZn6cN2iUpOg/iWOSPQxM/WwEU1lpJVyItbEdqHpghhBzm9p0
s37cnALUIKEmYCq6relDLyceIQ/D+KKV8kG01jLuC23xqO5g1ABkwwbGQ+eJaF4KiPoJ8rJhi2aZ
xNUbu7TQMW63YNIb/6jgr5b2+SsFkgvgOvi3XjijAuTDlXzm4ls+AWNM9TO8sfObo2nMAnENuoDJ
dxG9hZLq5opXsVOqfBiqn3KQ6IBVZ7TeVpRvKmDNj3kCMZuKaib4jmcFrjiWmRiySESzh+hUSBOf
hLvaLu7D13glh7KUSwWMJfJmOigO0IMwcyPKgbOolIvx7EqvEkBNPjcdit2l3b52KzZwwRnDCwoi
HhQJQVY9x3dUMn1swNc5gu6OgvrUbdEBxwc7f1yLbAAcfb1/6J7GxKsGFIaJf/hSW7usVWlWw+m3
wFhysvgY6l5LkQz2AW8smXZOqBw7ZAxV7ueyIXwSroZvQ8WZsBHNkut2NAWGdhbjSjiVEmuAkWW6
UH1xJabZc1eC3RAzEqYa2WKE5nenUuWsfDTAdIymo4YgD5HkVZ0fTWokuqfXqlV5VYHs7Z8sz0LR
B6WcYCLBalaJY6qaOLiNysQy4HGhTbxjmFj2ppHS0i87dLLaskIBumCBFEKxo2wYEpf3Uarv+rG3
HpSC5UpQGRXPD+pQydGpiZNGcPVYCBW7kORa3IwV6igHACvIaVCUVGvejMpg1T1Lk8baEaGvhU1U
A1neaZnKJKcb+1z1LZ4r0qGqh6HZy4UeTjUEOdRP4HsmGE7pQ0Xyy7yNnmEDY/5UDEnenmJNiw2n
AeY3KO00AsDZqklSRHmWCtBzS1cTes9piqZ9kIVWyt2Qh5Q56lgPGM0YClDgJaGQAYlHzsXO00JZ
ibdSY/IEsE5EzM6VmrPyt6YV6GS3+aAmySf84wHAUllYCfEd6gNq/aAXvaVuDQ5g/geDdDFmyoZG
EWyZyqTy8tbIB2x9w5PRMfuiKt5LIFbpXoKEQfubmnLU/FbbroiAXjW2QrntKtXq95EgaOkLEG3i
1IsxBZs/V1kqZ8RuWkzSgdGgSPU7xgwtOYN+IcIYG2pAGKK3Ml6j3tMwC0n5KOqMxGGtXkqPUdV3
o5vjvxNqE63Df9ZWWZ4zS8pqr68jFh3aBomR7zySkrzftyzX4juh63TtF36mRntEYfTsnSqUUnDY
ldZzPubDYHMwGsoe6Yq8ckMCQGZPLioLX2SlBr+jjRDHXjeksr6JqjxJj51sxeAJk9Uw045I0AjJ
IWxCsTwJORJiGxgQEz+KCfODMqqdYBeMVdwbkqqMPLEKW1I4bVNpmWMSzAMD/qoth+Y5AsWhkoI5
xerLp7qujfFYGgSEI7nMc8FRBYxHbZUykxVPN7BJkl0jWdG7+BYa7ShIVkugdZel5HVCoxQHUokl
Ni/uqQbKVHg1EkbfaGZyG8OSlmCzti/Irih6idwDgSA30N4LUvphGyZCKz5pJkfLzGjpjfke9YaR
fo5VU2ubaBD0FoUPPWEeC8GX7shywmJf0qNMwVEpXL0bdaAk6UnTkb0UDzpAK2q5Ezd52+QlEFuI
ZP0WygKECGLURZo7gu/ty0KKJ/ZBZRnFQdzUsXAnNaWUeXkREeoJZsIrX0pksW5sJgr56EYYRjG/
+7IUPMC1jK8c0D4RWI96/rXyyCw86YBLRsUXWGmYBZljP6kjy/AKV+M5oQmKytaBpWdR3BnJGTVK
29JOvHxn5jPJPtGPY5M4+ea8dq3wKymA82p9r3zOwpv3v8hXYKpHcnkezzbFWKLRZCp1R75AbZDW
SRukk01b0lyTbG5LW/BWUVVH8g81I6x+PiRdWlIoAHdVPJe6WfiKYL5oZuKXYpe6qTgU/m1pC2EH
njzQWMFrAaLHnHBBaSYHnGGIcUg14pY0iTz0zfy6LURalIJpUJAooF0BwMOXj55COzMVY4wv5gIG
zBGOd/Wd1GH7KJLz2rM2YhCD2gi8qJdHgNSwGrcyTVdfnU9d8p1hcGURiwaH3VVPEMreUZZJcN+K
O/0lmnLG3d5oDpWfjjvME6HrX+gd65g19iqf+1KgNQ3GTnyqwM9BwH65C0ae53pKOvHMog8uP1X5
a0JVG9VOdfwoErAf9Pdxm+3jTH2iCdulQrghE87aW4dCVUEdM9kSdLvRDxJXrhZ9ayOy+2vd8lOl
ZObf6SABw0SrBEcI7VmXHzmOei5nKjKg6un0hkLr+yEExNBv7oe1nb+OjxXQfu5QygAXITq1X1YU
ZeGm/ZQ+946GCGQcsM3jmbf77rE37MJ4FQWfKw9Ji4b5Zo1DZmFsGGjROJIJMF2ZckWXyy0rk4FC
WIc7z+3BSB0eWV6YhN6Q3Ymw2Gp8Qo1vLz4Xsiejs+UflyuhPQ1IXIB/AzAbBlBnGoFJOKT5FVG4
E5tjGsf+oOGks3fEDIyW4CFy5dpV0S9wW+zcuqI9DBPEIMkDqRdAbuedYo1FhESrlSjAmwJj9sei
rc26T0N605I1es15VAhZE7gLoiXkp6BVkzv8IzhDeT3NhHKMg7784on0bHYnEcgMJSb4wLfi9uqK
J3/VgDcJBEAViEQQnZlIIF8K7Jq4bUYg1QQqhx/QfnROJgYEQz5Jn9+N45Fqv/sK6HLdY2todmE1
SPHSQ0flTcLson5jE3V7gT9AwrBhtqWuBG4Lm4/IETUz4PRjJFWdKdw4jHpoJX0SmOExqyNfTjRf
aL/q8E0AUdHtg74q2WIzkHaEXgHKECOVc5otprV9H9ZKEpTsKS1/hf15HI6Dhpl4vfV6aTNqfwi6
qEZ7zJ2q/F02gUxsVX1lmC2n2gi6PAkQoZkCFI1/TY5Onwa6F1AqA+EB1nCmGCIFAP2AtupASrLC
bUtAPOY8tFZKLFc2F2ImCmt4EyiRg1Z59vKMQziGuUqyQENRcKDUzcVslxfoTZEaMKzc0wrgcTUY
bl5DMEDoqSvHAAVSMHGOHg0jfxULtCTpbjjU3pD6tMkdJQdGQ6K5RbJ2L+dR6PStCKgMgJ2hlI0Y
8VJ1JSkJjXgQs6CLnbZ8UqvGJ1Vn9/pnJ/fbsLDstbmYBWVUgDiI2pA+VTTnSYS4lEHDYphZ0Fj7
uHmWuvsk2tP2yNGmcFsVrwwtFqdP/0Le4C9h4exdiSM00RMxLIO4Yj6IG+0EQLgg3nV6+ON11ARh
ZkINQzcbXqSwPBHOdrc/4Xqx2FvgJ6AfwzRhJGbGFmCiBlJhRLsTBMtJhsFLWyfHKy/J+cb851uO
hKMJIC/MKwDQcX6UkT5kjWwmwp1WatRPCoyKDFyTj2ElgXdDbdUA1ADtirJfL3ASCmJSTN2jcjoH
iRjzeCwSMxPuklpSnEGNe9MprUjyxpwNvjig84nKq3xC1xYeDdboGERZHNf56oZJlc6kGjnku7Ex
m9Ep6wT8sQb+uYnZrwKzXjuEFkKnRGxFTxTEQl5Z9oJq4fUGsQRCAnSAXNfKdalQpX7EF4RRDMSR
XO48UWLxEcmj3mElLirLC/SLhiYydUX2UhR6s02phciR1mtgV/MED4oEoJUxDUSb6D4ACNXlLe7j
pCyBv5kHscglrxRk7kAmgILqbo3+ZEEUGjXRDYveHwPDCDMbWvaI0ZrYyoKWK6A+MYng8EbubMKH
NaCcqylKZLQnCPWpoIYmLwi9XFYlDL2C8dkiqE2UjXIFgU8LaJXGYQcdvgrsBjqDcI+PMCJscMvG
2NK82NStbwCaoGm4PxTksy2JI6/ctatuAXwaVG8yYGi4V652XFJYHse0KAIxBG1Zj6de2mC+1Q3r
Bzl7l5oOwbOvoChGN9Q45MWaE3l9DIgkAFUCxx62BZX8y62BdVUBlmcUQSju1VLFncvdwtj8o/WC
l4pGEAvHAAUz555xpHYT5YlQwq9R97Eqo5D6YHHMEWhBydlKVHiVegUg64W02ZI0FUmcaIiqYDTZ
ziS9LYa7mrvn9JQAU0vQ7pD0W3sh5kHiX5ngBNCA/IBDnJdp4I61DIDhVdD2gJaJMSHipXL50LH6
o1FBg4fHCiRpLOl8JI4GVxnadA/aZOqFolW5dZgKH3EphCufdWVUsRNTGw7cdGS7YWEuDzdiykAH
NlQB+qugRYkR70bKAAScpe9xnxNvVId8pZRybdEmoYgSwRSH5D5Q6i+FNmaqt32rV0HZG9TRWlXe
RapR26QvIr9t2mhrRhFeL0FAJjUrwoNeCr8qySC7nlDz+7bmXcXM08Ggqw4uyeRPXxFLiWbfG20t
V4H2ZGyVQ1q7CNYZahuKw9HYuwMxIPWlcs2sTzr2MxL9X7Hg8jENE+0gfysxP0KHWuSZYhC1CvhY
bQnGw6OHZqjdloHQSkrsTN93lg9yDqKtVHsXj3yKj9BMicLKX5/yh2ArGYBwNUZ1IHb03CIP6YVE
SZ0JHnaTYsbL1vux/Ly9yVc2BHsMkC/ccDQC4Q2fvRqaoBmKMI5VkDSJ6gtKKjgx2oOcRjVS77ao
pXuGHBaSPQZ8PwQhl8qlj0MLX0uqAyN8V+Szbp1v//6VQzAt5cfvz2yHJMSaXqZqHciGG76k1JEM
DEk4Zb6BotwWNd2DmYqgxQ8tFgaiTOQKp6X+OKl8bMY0zI06yL7rXX0PPE/TRfK/ewZg9P9P0nR+
PyT1UqPFOZC2As0KDHNXMZdmDm8fhydBA3vhiv1d0MCLdc2CxEQe9T6f1qXmT1riSdpD/BEVz+Oa
A7FwVEhFAfpqetGnv1+uiqRjmmnmgKPS3YEByPCbwGMSoyd5YgviZCUeXdC8C3HTsn9somkJA5xA
iBvNDyV97qT7fz8kRQV5/dQODSdMufx9SzDNMiE4pFxubKF91od9Fn6HZCcRR9dGh0VrALbXvgfS
GgjnEWFOFUqQ/V2KzKqI0SiDsreg9ahPCcHQg82Pia3/CZ/Lwa7MHcpLgJW5vdKlndTgBCDCQKbY
mouV9UEQWwMKYpaHWIg8VaH/xVn9lDB9wY+zamOxzkoTEhgdBa/IQI2dDUm3ImVJAfHUg4EW87Hw
3ma2At6SmBsKpGiRJz3n6k5pAYG2TYdN163cqUmX57YCqHLgXkVhAc+ZfLkgPc0BDJtUJIh0PzZP
Uv4go1GCGytv99LJ/BQzUwgWyk3VtpMYKAIt9/EaZNySAAM5NXglUyw9hx3kVB9qBDwkME0MOxan
ct3Xn7ZitlW4Qai8mIgiUROfmYW8BHED8lRNYCA5btrA/EY1183g4iuGLwIMT94yYKN7fAuGjCRW
PXREAxLeaTpXk3zkz0FKclvfFw7v4ovmlqPE4ETLjSbgAt2KmTjpol3G32gWXZG08BDDi5+8X3ST
oFQx0/tIqODoSUYbcD81z3l/rJsVx2bBuF9ImD0ladHRPq0hQekHR2TfunlI4M9KKYjp+4fb+7a4
GqTYdIwEgF1kXnjhop5Pc5o06BQqOMg1xogb0nwLiPE1MuklUVBK9KyjnRmlu5lb0esMniOIlYKx
lxxVPkkpEg/D5vZ6FvQAJNyTJw7YalzimZsEuYM5GpQGBQYcsoJu4iz7ANb2nvT1ihe45ISrsBYS
5rcwUCLPbVPatzCxckeDmMYHqd0MBpRffVKMJyPTnUJN/UzSnVBQt62gb+I89P91regTQXYeFKoy
1izONlQttKwsNdIG+BDHDL9y+TkEUb3Sruzp9cEhbkYxzAKS7zRdO9PHrouTNNf0NpAE0C6WQIJq
5I1QrWUAr009MiNYELJ/SIohH3tpf2kTaWAuG2lQAie1l56rdKePzqBYdjWUDlFXsn0L4pABwxjm
1PFsGH9HV368X5wqCkiLFAqHWn8ROj9KPdY6YvfcOCMR10AZr+80QHX/I21e2iM85GOcSgDK+44e
WvUOhfUzA5rSbY1YCMsvxcyeS4kOgEiUBhro5e8Bk4uDcWjIL8k4sdBNErgaoWrT9M9tqdd3DkKR
0MIjjfwaaKAuD66vWm4JhUoDdaO4xmN3TM+3BVx78ZcCZpdaAxROB9xgGsibAX3LIIFxlU3lrrHM
Lej5xTpmQXWY5Q3aciAGHBOOyg5TLiqsVy7TgiJggASGCSEzahvzOE7KixqMqSEN8nonJ+2e9kiA
huVEzhoa9Yp1XzgZFRE5KCoNiBLN2cZRhjyvmfRdMKTln7FLnDRq7WaUXK1fi4kXHN1pyN/EfKeB
QBXZiUstoIOo92okd0G8i+7qHfsNKLHnaEP32ZF+h29sZR+XVP1C3swqiUUo8FSUuoD6dAfP41nd
1Z7iaTv67y/+5cqmXf5hKaReTGuqiJCknq2IfI5W9s7RvnVbyRc3UELB14Dp02BnZ2I6Tc8ruDFd
0KenMA00JXpqNE8Q9nrzrfd17UQoOVrSNh0Lx1KqxzLarnzBwgVA6hbJNQXvJ0YGZl8wiugzqruq
Cywztw0gIIqKHUcHufJD7X4EzQ16hRrwsWOkM7+nyMHV1jFfcX4WzPLFN8yMiQxSkWHkrMMrgFQt
PXbK1IjYbtuG2KIx/hrFtWTa4qrBtzu5DFDeOQBb1cltr5e4JPKwjYcvTAjYdeWvbO30Fl96zGBD
+iFEvtQhVhpabGa8C/L+wIzcaSSQjYy2KT4qfJNHu0Z/TZ5uy5xO60okyCuhU5gvvnLSKzkt9EKC
SIpJe4UEaunz8jXU1sori3J0tOH+zUai/+JyaaNuxUWuK12QpNZHP7SuGQufRfo6qGv4astX5Ieo
mY3pRiPv41btMPcAt4C61LTrxq8qvwPFUu4mjd1Ql/9q1y7GdDpXW6krMGwAagHw8OxZHVkqjWKN
JVppdUyyE+1Kj1SJjVKOC5harx9RDsc3SCz06x70W2W70sM+rezWF8z0R2h5oycxviBnzX0q07MW
r53j4j34scjZOXbAwexLFQY8kiuvlUCdzI6qvrKOK9w6xEYqeg3+bytnR1h06KnNBEhRtsl7S+z6
zyfGNxNP1tH/aReZzQ5smyN9jCzqG0ry7bb+qj5L7ujULlK7RQ2YO+nXah/K2gbPnhMljBNwd0K1
Brl0meQZ/dr+LmsvUFNAroD+YWne0SCNo2VUCkSkYOYEZIWN2fhm91vmfsfs9CPbyY//hQX4IXBm
zxOlk8pEn9a0z3fcF51eWbHW11W/6Th/iJiZ665PRJ7CPcOToT7nGAbGZLXpJLFT0z3qFjst1/dl
ggl/sivT8C4ztWOkA1metzuxRl0fk7OqMNiaArPRr2RaFtzGi2+beT85gT/Xm1g+8WpKkJ540B+k
7NwmBlqB7weMntze7oWAENPfCKSRqkLDCuiqLi0hevO6VhEiFnT0EZ2YNrWSU5hMHVryaeSPJRL3
I3KAhdhuGk3c8rhW3NufsGSL4T+ggVJBR/oV5pKe1+Kgy2MfCD0GfqJNC24jBc3g2cq5L9kKtOYA
aE8Bh/zVSE3ZYiYdXd49vBSkWZBa/xzRFn17LUuegInyAxK2sBiwG5e7qWQZjshIeUBG4qXi0ZA9
juZ7Hro199ZGX5d0BVj5ijoFaSipzexrYXVCKOsFD4SMOX0MVJyYuLDohJboLTbAdZRtMOhwe4VL
scBPoTOL2wgow+dFxhGtfcWZbxjoqXrTqx0Ct9uC/tY5Zs8HnEoMmk7dhBOr+uVe9oxYVaVDklEB
RDtpndJstp1In2uZumH2qZa/SrTwJ22QANQpBTyXLv2qk49KYO864HPGQbD1pvQ4xmRrJfRJ/8fq
nija5jOxWPPsF5RYU6dZSnTiIJiYRxKSFscZquU8AIFnB0TNN82yI+5ZQ+4U+Sf1it+J5cdfpenx
8HdMbLaS2Jk2Y75ZP+XPngIzMnmLpjPoQirviCE8mbxa8ygm5b2SoU6BEuwEEtsz02w0iZRrhPBg
xCMQht27qdyBnuZUVEE8mnaroN+u+wbtlmeM2toGT8o8F64BKnTqIkcO96oq1mmdqoT9EOSd1Tuy
OWxFjmYNTVDCZyFhn6Iy3PURFTYJkYkXi42bdUbq8lFaY/lduONg/0C0oSHrjjz/bBsY8Ah1WqT4
ElX8Raov0eruDU1zesGxunfRWsEOuEKwhBVBtyOq9KhcIO0zj75bEyOOPWUDSo+1I0V8q9YeM0D8
F+f2GHsFulTQ2jfUH4X62hAraD66KNznq5jjCyXz6UNMBQqOqiQyGJcX0ixbM4/aEahWZZDyuxGD
a7JyMNjGNLyB+sywNnU/HDDPiDGpzBbBiaLfUemr1KIVbV96taYBOjRbIpMP2zAzfQzcy1EnDkPQ
Voeuhm+FQQlmj2i8vJPBc3MazTdjFQZtSQVRt0H1AA3OaBmY3bFQGIc+o8UY1AaAtlRux92WEFvs
RpQK0FxpIsEIONNotGtF3ISGtZaQWzgB8L6gJQyVJQknMM/j60nFG0NTxoCkr1XXH9sPbNGBpBYw
HvoJkK12BNGpB9ukaCvfRh2InqM/rCz/xNnnbfN8bXAwBoj8sYo0LhAM53G3qQzd2MniGHQc7bQ6
GXeYNlurCF5b1UshM42TshKTbZgICHK6r+pNUaPC5fXhykuzJAW96sC101HsRPHxUq9j1mtKQxsx
0ADxWWGAKS/s75w9//uGTVSRaOFGuxMS/pdSzLQ3ek0gQC4ahkMvG4mtFOZK7mwhwQRsHbyaiDdB
hQ182EshQoMWyoJSMYi7fci3urRPhBNN7/KwRSVXcRUrcmK1WbmOS7oAfHZUqNFIN+XDL6XKdSon
Rgipkd4Mdj8OmQe+trVuvaVjmjCKoODIDMBZu5QSZ4aWTzMeQYXfb7Jwg/a9J+B0fNRx4v37Wf0U
NVvQaJW5SDGFF0jq6LHhlFXE+f9JmLb0R37ODONIIUSFBHFAayHwOiwlX/Htrx1e5FD+Nsr/hRmd
g+TEaSIbjVaIU09MFsa+SE6VtEYefjWzDRAQSEGhZcKswhWaPYdJxYquNnB7MC4eOxZios5W9rJb
7umpfK//ed+QksKsugr4WXTkzPt8jLhlEhYlB5E6uLTZ5MxcsQbXu4afhp+BjCa6LdCGenkyVisI
bdpivlcc0auXN15vApMR/Vm3FeBam+FJIeCaCt54weYFCN4gRVvRUQ2GOrMzcUfBmDJq+yRba4dZ
EARbgCkgjJBiz+aCDKGQWZ9JalBS4qd6cl+H5rfSYpaEFq+313RtB1QEcRP5LjA68T7NinuI30pM
FWZGgJfSjsX3Gob0toQFbUMDG3qiUT5E7Vc3Z28wHVStHGllBgb69IojJcNDG0qw2r1lt2kHog9d
+NCSHh0X/GQVKFTc/oDr3UR3CiwQxl0mAzGvwCXAZeCjmlhB3J66DliczUlvkMJLVvp/V+TMa298
YFEbs9gKhDh1wiS1GXp9ZWvH8s/bC7r2ZqcFTVNxgBpES+LsWeKDKDcDy6ygtk6DvEeiwA4l7bEr
P/6HtO/qbVxZuv1FBJjDazMp2BJlyWleCHtmzJyamb/+LvoA37Gagog5F94YYM8ALnaqrq5atZYQ
CNuok57u21twTcxFbmxIKKHreCghnr0+X4Wq5AnlZO6ohI1MEnFTCzu+6D2qQ7Qq69DYy5vUsGT/
0ZhOgP+TmvtT9mBARBkIjd1htMLxeSOWvP6geSl+uGJDb0Qt5XXuKJ4q8HW+KQ30qxszuOS77pE+
cs79Cbgx4UBzoS0VVXi0IrITLgU+OmV1MfS0Ai333EfSShvKVXYEquCoBwRvFcq92EswJM2bFcaA
qWe7H3WlD3wxqFR0ip2NMWssLkDKudO4r75fo3i+bWv2aXgaYUOJ15PZUDAgh3qvHlpdGXdRXT/r
dZsCKkk1J1akdGUy5wDw6lWIoQHSijo/fDZ6NZjNREsJNVyqaAcezKytfihVt6PdWVb9F7VL1qwt
Ei5wahAonGugM5yV1QcOylJuaqHTD632pmqvXRXsFUoa0GbnMVJXsm7K7dqELkcIm4itcEJRX8M6
Xk9oSv0C6ZhEP9BuUq2iajzEli7tfCSe01ExFQNNZvd36PKIzuPEoZgbzFBbYv14n+RC2SaNfqho
jk77qtkUmlq7RcALG2A79mB5ix/ChGvcpMjfC6QcTNA4lATU8Oq5MKpflV57QCP5R1+dQEDXxbV9
/xPndb1ed5T6cJfN6y7jNcp4La3njEhGO+IhRut6kE2SGbTZa5ll5/t2lvlvGYZEBSEBwALIUjJX
WsYJnRykgXFQHzHelwkNzTmB9q/SPKMlhkRn6QvsgT0u07WMx+IyhWXIRM/0LZIE3Vjm7VNTQw67
tjQOHNRhHIGicRFdf/pKjLjoYscDDikrsBxjQwNJ8H3h/vB+ihGUPk1l46DxVP01Bi3uGiGUjTdN
nOrPqsngpMc+MN4mtFZXpPWjJCAcfE3pDGMf61YbhVq6CaeiczOq9/y/Bnzz9+l49oIaCuhuNu+j
BzWfgRvFP9ApmB4CDZDNUBx7d2Wdb8w2ZI/nvgSAhlHoYKI+tZBBYiP6/gFALPBaI/g3iEAT4Gpa
9Iirk1q4iTbqNsQdlYMgASqdq2DEavqsBatErNllK6a2kSX9yvgXPgfATjAmQOQaED2AmRgPV1dD
CaWtJDtmopie5CgU3MBPm5MfCLUZRuh1RGeQTyq9GtGX1SQrE7M4aN/mQcYHJioB8ON53n5sDz1s
I74tQ7QhaZlhgccSpDCTHyGpWf0zHBKMgpqOyBFUQvhTY0yNVZTGQFqFnjHV/Z80Q4DfRQLdjHXK
o30mbD9W1nxR34bBeXJnWP/8bGWcSKLmSptGQeSp9W95uPRCag1o7YqeSxGUsGHlgFeZk2PrvtnF
DQntFrgsbDJ0Y8DDMjstCDsaVYkeebkk041YiYFDp0a2E7UuSTTma/pLi3iDscfcyH2BjYpnO0ap
7av+qeKeEjSBKMjRmpm41ruwUED9VqZBNghcpxreAuwVWTdNmNbIRHu9Caa4jWGnVmcJFjrrrNQS
CGcnJmc60Ays38XfmdeCAQvCRmuw6MWl+U19AK7dmWwYPDTMmDkhrpsWDdJepiAplycgNu4Mc5KV
z8pPP5Mw0FfikBuLipBOQ8cxsAvz7r0+JmIry1zVQhxBih6EySf85D2P9bB2Md/YsVdmGGcgVLXc
RVyWemEYuOgK0/JgLwSRWyR2Efhmiup3K+mbUtD/1QthQn+Oj4lCQA6YDlrCJR6fJ5Yy7OP0WA0H
XvBQgyJ5elDj0r5/TG4t4U+L87//cDw9lzQyDmfq0fHAgTql2SCLzJUODddqdjfWDhntbz0bQcPj
lZlUjSvjTozEzJNB1z91kZtFL1LWHyaxXjn6y/QcmlLQe4WeSjzFRUghXw9Kp7HRTGJSeGOhmVmj
mJjHaDCN0ImzeAM6uBzdREqMprj7k7l848AwYG7fBG3A3rI1i54WkdhrU+FpdfOrGsxxIjXS9oYj
hnaTbYUUhFq8C76rjcrJK6Nezu+1bWbQRtqAe5oXYHs4h1pI0nyTtYE5vq6McXk4Zjug1kE6ChVD
nnHneVw0epxUhccJXq1IZlEHLgQDQLSEjDFyomBK8BTu932r3w/xq0j0e2b/a3W+v3/sUzDDDVpe
FCB2g4NLnulZ+UxO0IfYy1AgjczCBar6oXD4PVp3j+NDeYjt1J08/kl8Gt3GUbZrR3Xp76+m4XsP
/vigbE4dNG1deELDWVxi4LjKZka3AlRLmolCmLZ9vz8HixDlegrY2ImGQxzwEya+q08BJOSE6TGv
nSqyov4QACbayu59g4ugBFEasCg4RHPCHjQg13PeZGXeIWIpPMqrZidwVqCLmyxfYQ26ZQWXB35w
gyITKF1bMepKN6piKj3JB9My4X6t4neW2aw53MR+BXUT0lmAMF6b8IMhx3M9rDzOB48hihCd1Rtg
H5SkWrKbCn9XDwlvgWcQBNrSkL2i3wesb4FWbu/P6I0zioomSCzQ6/39qLr+kHz0I0QtSulFoIKr
usDJqx16SQiN1wgrbswqsgOoHysIOvCWZtauKFGoRVqu9Ip2hLbg4FHg0GI0jtwf0DxzzLHE2wlI
YdzHSHmwPSKGnCXK1GWVp0P/yalCnjeVdqqc+1Zu7Hw0nKIoy8MBAIvJuJw6nKqERmPloWztKH6/
A1XFCXJh0fgucPrHmE5QyFg5bbd8+ZXR+aN+HPCwD8a20OvKG7lim8QvFUVWjO4yriM5HYimtACC
b4fSzDnuOaCRd3/MtxYQTbbYsgrKrxLbj9iJGjgzO7D9gXXdaYfG7LrWbrhi5da4aWbOsSA1/q2Y
cD1Kf0JOyyjlygs5FHQr4Oy4RofOsPrn/nBuuEsgl/9rh7md9DBSeuAdKk/RtmJF0Qx/EXJwuT0U
6RF9+Svwrvm3sdtSR6kEj6lvDilm7YK2zcBxSqk31HlzkotYfWmLxDBRNawfukIs7ViI/ZXg7Zab
mRVvcdrQKbikj9JAYNlUckY9JQ43fIPDXRFF+I3caiI9gZ0L76t2yl0ujVYs35hcENCirAqAEiqf
LGJAAERBL8GK5E1KIdq5fukqvbCGPDkpaGiNGl0zDQ6V0PtLujz7c3FAhFG8Q5BDmbfWjwOSAISQ
pVxde6NGgZgQ0vClVtX4dN/KjWAOWRO8i9FKBbAXMAHXZvIq47kokzG4bEw2NRgqd0plRJbEgVE2
QlPwUwEWyZeYa9G/rback+D9u1n5iPm1eL2h8BHID8l4cM21JGZDqYneJKlg1J5EK5FImoGcGzU+
hEEOttMIZKMGCTOUzJXMLNIWPKwBNZCNjf+5gXNOISE7idc0ajOAbF1PRlE3/Jw0qb0WmQhwdyvN
ZoqzNRrJWyv70wrzdu50iqJVhOQiZDZ6G28WkK6NdWPfn9TlIZ3HgotXRwYRRA2MFR/d3HWUYU6F
ttpLjR+Dykn9HYuhGwSBYoZquwLxWfo6GAQhBkwCZozzcj15YgWWYc6AQYUfDVcIhd+i4BdoWafa
iledfxOzXcAchmKgCODSjEa4toQMp4YWRtp4Nf3TDS9S+1Flz9Rf8ak3JvDKCvP8zpH5HaSqaDyk
7mILbKsiCSsNejt9JoLNPUFbSK6tEdawewPhCIrCKC3hPlZATsUMbaTo+DNahXrAzfRmWVYUCfJQ
XvFoC1/KmmHGJjZlPg2VDkC7XoMLCmRImZX2f/0OXBr1SQv/jmO9RafLmvAHu0dYu0w0OvXlkCJV
TD1Dfeljtxmfh/jl/r6ffcXPzfFtYp5DRKIoNbAOLZBRGQa3dO1pyS+xzggFnLTLJRvtLGQCvaAm
K2QCmP2+1YWiyWwWngNglZnjACnv6z1ZgfG9LP0R7hoU78foWXxXL9Fjt/Mf8i/NDHYFMkYy0cx6
mwa7eHDvm2f3KrTVZo4IVMiRLJrLOtfWx1xtfR90zR5UxGdFxXAbgxC7AgmuKhsrodMCec4aY7x1
CUFxqD0JjWekSCI5PJgCKgJqULSddTIaCCYuGXfDAO+0kfNBU21OzOvQbFpacETRFD9yfcHo5u71
Ukw3flVrupkmEbrj1Aic0lbZ1fy0EdUUOB+pVOsUpOvd9HV/ylgnglEAAIqVAqoRVRGWNQvvykBt
0qnzpLGLXQ7lHzcZwz2akOKNP9J87Y67sUTzwcZVi2QeEAzMkYvKopeyNO09dAaKj1HWcM/1mGlb
NeohjMJ1NdxLOSGxyNedKSUlZ5UliMc5Ne7A9a6LZjGJm7gskWvkOHEbwxhCr2y144ZNQGBeZkJG
yFSgmjK78uutFHCjPESoVXhx6xtEFYu9YtD6PZ0E+pBKsUQGpAntSi2iLZp2hB2FMvkKEmt5hGf0
11xeB/wLtyzjBPM+l8qiEHsv6uV+h7TPgQOVwptMy8aOuKE4tpH/rAXSQSi7buUgL8Qyv8cPQiV0
ysyvWhb8nopjijq6NHhxIFZHmvqDo4gSlHj6cDIRo/BOIqElsBW47gE6D8VBzbpwA5h3aWdB2X/E
aZwfkkYSzbjnQM+ZKj0SGHxuSUMNFb4+z+w0rOBnS6rtoBVbgbWpSw6gP+zNxpB9ggcRSGYLXzFV
fnxSo8lwOr4LNlynnmlRdSYaPm0O8SHps0YiSp4XK8/OG9cDqrE63AnuVsT4LAAvDxKahnw0eKHx
2RaiBZ7z3Axf9CLZ6InoDT7QWKKDQPCML7x/LG8ckyvTzA2BInEoA/Pee7moHJTEP1NVeBuM5FB3
u4RDyv2+uUX8Oy83Su9z3zsq4jIb8tUluO8gCDx4QhybeiFbswgwELJmKkKng2tMqSm2XAnYSiA7
K7aXl/21bWafy3nXalTLB6/TRoHUFRpzJtHqUrflPjJfM0XDt8Yc/B1ynbh95Gi8bgIyLaVr0Mdb
k/79ugEbLTpL2NDNiPmpqwaK9Y5bgi5UHnFAh56+sf4C4mIl+Lg1alxR+FgosKMozQTZ2mjUUt1N
OGAxh9qjrwgbhRr03/cRaB7nHI2E9xN6Za7dmC6FmaHH+uCpmXICJb86yWgQ/CMboH55XlnHG9OH
IpwMUCf8FXzn/O8/nmqFFjQoIqmjFzXVJgqhX6G/VONWRmPO2HNEMKadUhvHXEOtE3VnjHU0IJei
bWrtdw7gd07XFOCXcRZAjMDJgGsJ3PHwItdfNA7UV8oqmrzAl/E6bYcarLmAH0cjLuL7o18u54yX
RD8FBo/Lm30dGzQOIDWfTV7iKz2JEPzbfiHl1n0rN4KOWbp4Jn9BbxW05pkIp+iUnAsiKnhJ0IGK
Po2abcnLBSl16Cr1IyeeRhTuQQoNIYCgkjQLPfEQVcPLyFK6qXOF1Nce4szoHd2nwkOWgTFO4yGB
G9I2B7280EonA0S+K4+iG3EhEiVwLQpSveiyYLk1ujId9U6PJW8MIKoHCmc7tFrjS26JWjoK6NdG
MyZNRkCDEVkgWMzfpvncUVKuJRNvuLrrT5lX8sc2RV1c45QMn6LuVDN3QsujHzGJnDXlsEVuD5ED
isMy8s0on6Lqz+w+yeiTXpByycP1RzIbwhdW7PyWdv4+N5Pz/Y1xY6fDFl58cKWgumXbGaa24ANV
gK0G8X1evgiaTY01+NIyVsSAUOwCPAvbD+Cg65kDRWoX1nEmeTR5Br+eE4+1nfYpCcO1KHF2S9ev
l9kSir38jJcCsvDaUiRJld6oheSl7yq30ezKHWM3pw5yatxuKsx+owgkWyObvnGGkQcFxTUKBEDP
sKSWcR9hk0aT4lFF3UH3RDYVJTHsf14p+GHQ9eCmBRcRy3guiX0kDwnVvUbooHqYNCkZKX2YGqjI
/A+WsAlRoATlESLZ60mUxQ4yMYGoe7HCRZaiRY0lt3JmGQVobe6bujFz6DidZbdB9YZ2Mmar8xIE
osJY0z2uklWChLPuoLkpdu9bubHJ8UCBLwcFJRB0rBWNq6UGcum6l9US3XaIQiPcIm382iR4rv+j
LcS9YBeDKWyGuRXievI0LijTMkoNrxb54pT4QSE5nKgPcFVozlulEl0MDZsObUBABc2tYUDnXJuL
0P6ml5rGIdaHfExVQsn4lyb1UMRz+zYjUjJ5Y+XI6NNWaUUC6rv4K7uDDFYUrKCVF2uJT8G5w32J
jiCgiJm1FHpDiaCTFJzGArQXU02/kilYExm4YQSs4yAlxgsQ/QZsWk6vYg6wPz08He0V37H2m5ld
z3OGgGsfvxkRh7l2jS084AyD+fHZs9/6cXdoTVtk6GsMT2P0Ck+yVaDT+paAP7sGp1w6OZK8VZJL
GR7yACJI9DEQ+f2gmlQ3VoLmWx+CVgNsF7xMgD5mticvZHUdwxmfGjnehFGKJhralGiN1WZpxbUu
+xvWkIfDf3gIohzPNlVxvsClYGaIT1U3ERxMgAqhxxyCtn3FOd40BDk9ROG4QIBRu55f+Nwyaakf
n6CgtZ+mfmNk02esJ6YWrLIhzFN0dcdI0LQCiprHExeNqGy0r2SprKPJNj5FcegN5Xs2uXx3blO3
Gz4VBIq8SmLhKIZo5YDM9AS0KEoEhBabPP6rcql3398swKnwNkjAYC1xi+OSNZih51krjDXfQYQS
wZ8b1XEuEcPoS1L24c6IjfxpGDR0RBrIWsdCgd5jJQm3faf0e0xlaAZKvdoIvbiGcW1AJw+ZGtTn
5mat6+VA02M4ovqQnPweWm0glk301h75joiXgkqmVLg5ysqIHjudD8G1PpF07ZnEJkFwmkCGiXzR
DO1DaMMEvFkoCUHYK8K5DqZLIO+EYnqMksocBWkfpTJkKJAFWIUks/uQtcrk9uIkytW6gNU+bZ1G
DRzfj6wkFx207q5sedbzM6bYLQ8Rvxj1D0E4N6CM7uXpTasPkwx07j/uL9YOc8N0Xdyj0RZD4rOv
THvraLproeY4CYUdodO1SrnN3MMBcVun4GSCwNaExP3KYFdW8ztk/uE/IQDbgY9WFs5cBnxkr+z0
gR7kWN0rQEsoVbtN0aPVSGtzvAjF/zN4hHToNTfATc9s5KBKZJQmOeFcvg8NEWZy8MncdW5+QsNW
T7r3lcmeJ/Onb2HtzfvrxzghKqRWwCdjUUMg+KAnWEbQPkVDzICcGe5eiFQWkPPWzEHizdpYI5Jb
tJl/2wdHPZIYoEQDOeS1fcNIlKbqdOGcg0JCG+PHfoxNXuoOUw2QjdG7YE8121Hd1xDkrpPzGMtk
ioAXm0grraTRbq75j29h7kw6CM0gxNh4aBgBk5lZy0SwNIiboLkUTMTJiiO9eXSRwsLs4h5BFHM9
dD7gKghCYqnH4b2SzH5yBJnk7UpudqHi9J8Z/q8ZZlQQQq1BfV+IZyh4UgeyJpnVlbQJiczHHUfa
EvoiSH3W6GSrAQLIlKEkdVP2tqQXhlXrU7IT68F3w5Yb7E4c3yNtqPaaUfu7rM1kexInCFAlxWRF
tdwdgqyMt/c3KRsozSMAERDudQQ0mKx53X7sUbQBdCjCBeI58atjQ4tz0Oprdbxbzg1MwKiCoqiN
gjXjdCI9bjsUKTFLaJTeRFKgbfVaKEwNjTD/i4NDCgbRCcIhpDOZm6LoRxlY5VIE+an0K4lVR03d
XoQOREwU45xEIpSVPsIqQo2ltpUBPCR5sfa4Y2OK/8AUMFIMF1k3FvauDSXw9FpdX3h00PBdasqR
b/nSV6kGViA+3V/AeUBXTgYiQXhroXIzo9oWOGUuQo0C6ff60iXlmavE06yHGZRNS0p+2nJTiX3P
97x73+rSt8xm5ycKdFbQN8l2MwYV108ZsvgXsEc4etO5UOqlyQkHjasnpxnfaPpQ8pegsTuhc/t6
O/WurKyxf3/HnOzokdUERAGpeSBFmXgpQfjbj7pRX6boeTrm6CCNSNq5Wos3E9JLoxtABDR/aL8g
AT2W+0h1MsignsrSDpVdA8YRcOs8oAEjkkibQPaICJnVDnuAA1vuWJ+Tle353Uy6+F7UYqH9Bml0
EHBeH7dQq6Q6qfz6Um61z+xvZHdmZWb2tAGedc971JZwH9Ub6jROv2kfqJ2d+31jTUf+MG7WFBYW
+ThsVDw3//s1jPviCjmBfipmT3Rbu7Jrs7XRCWTGFu4B0ye//45WTL4Ca+VxduN8oJikoP9kxrgg
1r2eBDT/VIGRg/ZHgAazWpit+DqL7wioiLbwnSs7lQ1fMUgoPYDcBjIZAjYts0Wqeuz9psFOjbty
o+X0kifvBi3dJITOThA8FIlgAZoWQi7jq+H+tvprnwrWykfM68qsOxA9COhFgBfxM7vhH2429hux
41C9vSQG+mFVupWq+BSclMKKoZEzNlbBBaQyOkh49CiM8cLbygfcmHMJz5xZPhK5eUjwXH+AH+UR
ZLmj5iLHr37fEG7Inmvp0VABeSiPJR4Rw0tNt6CnLtNgQ8PGrCWId75FQmKWorwSDSx61OZFQS0N
FMtzBhFactefw0FNra0yqblItUCo9FBQkwO2e6bVi0lhKNbQfkWDq8ZexQ9Ez0o7kcSVd/zi6sM3
ACGLBDpSY/iD+Qa1z2nu4266BEUlkNgYJaL3kMFamflFFDibARoCNDOovKCWfD3UDu0NPGS+2osM
ubzAzBI70V8iCYLETtpf/MLiC6tt/6xYXW44A89awArmqhocI2vViFs0mYXKWZ82U+aMh3Ew5aEj
irI3QHQn80Qlw7CZVl8yiyesBlwiyi2oWuMdgR4/1qnEA0hmKlE/W9zG2X6iu8xGsG2a6n7FjSyd
P2OJOVSpqDSKQGFpdMsHus2tgfzNIa0yEdmUzcYaTUcgodNsOhNFaTtyIdVrDaZgR1a4ywDgD5zJ
W6Nw+wa3XB115quYV0ahSC3aHwX93JoQH7DiP/ou3+YPgCwTgUh7YZM6qVWYfwkIfeza6vHDW6rD
uaKjuSKBrLebOKWbrjTFLwJw5rOYx8iUSnwNwI5+7k0B5jU7JyXhrDU4mrCIRxg7zMYT6gIcb/G3
neKFN9FzSXLrEpDfrx+UgGT6Aa1UZGW3Lwpi33sOwiaglkN5CaXO6zNm8FyfQcJQP0+QdRgsaaNs
pk1kCrv4MFqZRc3YPEIm19phXt37J20eD7PcKlITiD/ANg3YKGM6F6tGHKLOOIfFRRcfKyhHx/Q9
Kh/TeA0Fe2MJZ7ZDwAlxb+J0sbG61KkhjUvuHEGwpTIHngQqEUvELETJLL607o9s/nJmZD/NsWiA
SQgnbOWKO2tiSKr4M1tj9F9OHe5DNE+JM7oCjzRm6pRqkARKu+iChD6RlJropYOMoIngAaxo7Yoj
vmUNmDSAP2d1QASM13tE5oJ6Tn7AGpQBfSkgxbv4Ktd7MGTen7ebhmZnr+GUz1Wka0OpPHZF3gB1
LuoVmTI7u5S6FVSbKlq5RZf7AXOGhBxaPGZuG/YSbYcCRWguii/aOVVVEsqpDUp3AnnFtCARD6LK
NY6j5YN3FoD+TlEi54w2F2bJ9CQpyjgJ4kvjjHb7+CnvRvOLI/ExM1MSuInZ2e+81bglfkLbWNmR
i6rtt/406gWAFQIzgXvmemohYMg3g5TGF/W5MicLNMeb2jHb1/sLKC4erPMof5hhrrBeqGIah1l8
yYjvKkQhow0qNvMTwJcttQNXhgJ7a1ErsqCzS96fgX611u6R78zz9fG7/ghmqlMELBpAy/GlfAPe
iXBENDvSwnVPJCKyNdjeRDKzt5AbdnUC55qaypEna0WpW7v551ww15kKCFCg8phyMK4LR1CAQRYj
LPcJPd+f9OW9gafkHBFCIQ3RGLuzanlU1Txp4ouCpKCegyTGhIIB0YRTv03X3mHf70J2cn9aY0ZV
tW1U9H4dX+qPxE5NSP0SbCdTt0VTNDUnszHVTmkLZLAm6/MJ0HcXGuQm+nIfFJOatdWQ+l0l7ZYn
1OVdvJ/ML0riDWfFJjiVrcECJ8tqI+ACjzfvf003eBWtOuB4YDVQwjjuaCLK8aVzJKvbbycSbDTS
niYHuu92QSDUs2usclu5sROcnlqnd1RSbHkHeACffGSg8BoGco4szgvd/2H9cDvBOwDtoLN15qFv
cFtE86e1Bon1TdNOVlOBXQRxBoCSGf90394iw4epQAuKChIczAZ4FK5dgagnBvqjquRS1Oo2n4XB
/a3KaQ/cWpJvAQCcJ/2nJcYb0LbCg26AJX4kEvA00PV0fAi0Vq5sccgrvPHF9v9vbMzRD6kBtGte
YmztRFCXaodDFw2kWUlffsNXr08B0Lfz5avq6KxBSfN6DqMMtDBFwsUXSCDSdp+llwDB6LQNpYRI
0KJvZcSj077jNr2bnAV0Tfyt13z6ch3xDaj9ookJOXlRZU4iP/WhInBRclHHDdWOfrT3q0dR+Lw/
ozeHCikJZMjA5IyLixnqIA54dfNJchkc4yi9V3b2VXqQUd+C2NBtNtROCV+QaiUNvWJ2kXzoQVcR
gNwwuUBCwpVPxam2Wsewp13r8E650yx4nqO4Mtily0aAiFP4nd4BzwyzYdM06NNEHJJLyDn+o3yo
k83oI70grGAEFiz60NqZmZzR4KKiAwWi6df7h4/w7i3RH3yZHurTG+ipCQL9yI6diQzkyfUeHl7d
v97fv/5bf0yOXEm6NcjqjaEirzxzpwJ1h5iLWdYsM2L0E1f5xf+VO9yHYIPLYC3omH8Hc0pAAjFj
sBFjoQjK2ICMXeV3dMgv405+aX+Fx+BXeEbxZMM9jX8auz/7r3Csj1B7K0orXjuj82ItrANLiBSv
Al1lNnlOe6nJqlDKL6U1PKAisA/cV8HUSY6bPn0c197UczbsnjnGrQpj0qUJhFGRoMw22WkQzMzk
t8aB7tUtuuE3klU9K4faaWzDbdzonD8bF98GQ/arFhP9wL2nz6sLsDYFzH7mjSjmSmP+Jou3S0c1
Kzd0FLu3RAuaMId85Sa7ud4/ZpzZ1WUJtG9UaPmFAxPVpJ+k9FEZj3JrGvQZfUjpGn3MMtpEXfuH
PcYDllynDYBd5BfeB9VxaknVPpLXREvmj2bWVQMRBqr3KCwiE8qsa6QGo6RRPrzU9JMXXsu1NNeN
QQD7hbANEm14BLMdml1uFB34jsKLov0BPz6Xu5G/Rid047DPSOmZ8Q49RbiUMcYfSdRByYxBVov4
cpQs2X4SySoq9MYoriwwRx1pSShzl7AgBE9o0Sd67AnpIz+6hfJHF53iIgf74Vdhdk9Gl5mo4K7c
UssgGKIN/zfCxXWBehQ4oUbYl38Fldm/JH8VZ9qnn70VPBJpA4lneRtB5+BZImq8YvzGRYx5FYHw
wDZBHziTJ5fzXGrRcopHDwR28dzZ0JO6RibE7kIEGcjEw4gI9C8wX8xJrqc+glx4UFzQREES5aAj
J7oyhezpZU0wpzdvfa0JMpjIH/ov7jeG81K9iB/ZLjxHeC0pkNol01d6yLz+wq94zwXC4D/GAbLE
TGKMbI6ho+jP0ccYxi/SvnwNzfCsPqQ25+E4hGTtbmB3K2ttPi8/zkNSDFU5zNYKUPINzUPmA3oT
rWTJ2S05G0H0C54Z8BXOnIzXRsCyNFWtzBdwvrrqVM9JZg7g0tr3K3YWb3vWEJOfqfomy8pqKi4S
8Ucz2BfP6V7YlQd9s3bJrZpiJk6FipIuThgTt/cfy216DNzgIXyKSbpye99aoZ+Tx3isCkq+Kl7P
xUVT8Gb3/1TqNl7jc7u56WaMNGrACIHAeX69QoLKSYkvCMWl3wFQH5Lus3w1nuNN+qyBHoBkawvF
FjSwUHNvM7RaJcghA8BybY+i57Kcg5KLdBRT0j/VJ/2IWHMvfUXHNad0Y/dd2WJWCprObRByaXVJ
9tGuIf6mctrXNRkM9l5hB8SsUqjqA/B4MBJuQfe14Y/iw9qWuzmOmVNEgGedlUWv5yzyu0RMyqq6
TL/7D+kQfkqUiK/+x33n9y0S9/OWx0hwyaOky89gAGyKazOiAuYAySiqS/oWmsP+yXWcYU8QKx58
8mqeNjFpN/dN3pg7WASEBN5uruYy7gE9JEkb8HV1yZ6CiojHxsW2+0cIO0aFzL4ySxKgDUBjC3VB
zoEDiuPohRce49QgfGaibX/l4rhxVOecLfpp0CIFcDlz9SdSmgldGdaXSNhCIZUkIdi01iKY5f2H
B9Ocv0c5EG8mmdlpSmrQqqxyIEO0EiXHVOWgr5Ku4WfXrDBD4Vsu7wuIv6HieOZECOUOawRrC/gH
pgkDmfWaUfzAk4i5yJVCj2LohdaXVthN8gfw1o4qmqqKhJQHsYrRAYlMYRrBbu76RPkrX9kSN4cI
0hVsOIgTgMjoeqMLiQrqjSCrL0PXGCTTIAHUUvQN3t/cizL19zCRncDVh+o5jtW1GSVs/XEMAK6h
gsUrRB/ReGzmHXgBCACS4huf/OqmX21tAQkt/CvN+2wcGJvZsaOfHrDFa+MTlwHY5wOdUY50o/Cv
vhrbo/gCTvSVYS63/rUhdjIBYBuhZVFfIKYJwWgBbLiesnZNLeqi7HAYT8EpQqGGBSAQCtHIp1M/
Dp/B37w2kb3bAKOEqmBkle5G68ngUOskkl1IWqJYc/49QKr93OJ/76/vrV2EvmY05s+qCotSNRhu
lSwTyuZSa1H4BDS2YU1TuNZFviiafI8cSru4RMArtWAc1qZxCgFlb1BO0HfCPnuyIIKXO8JeQ+4J
CFRQ9O1R9RUt09iuXNbfNJXXNwLW9odtBuTQVh0PMCxsF4R7fUQ52iyh9qfuumPtICfsFNuPwsms
F97SndQ+/7k/wYtKCjt0JjZJu1IS2iBoLwBgOrpbHhUkiXi33PopQZbdUdxho5m9gzLGk/gwHPLd
Wt17gRJgP4E9Rn02QEEWMxDoZtF8aq9DvfO1tyZ0tNdYNgVoLum1k4C1QXBzbnKzxrAli8//jFJF
+uKhTYiqzXqbnFXUsUkLU+WszMDfTk9t4BbDX2XsCHQa22Jj8M79CbwRqiI5AOT7zL8KiBvb/q/0
sRpGLdAjQWlG5UMd2Cq35zb1a/5oPKxd5rfOA24+FC6R8Jp9z7XHKVuBpxXHtxe+/eigDSn0kXV/
POwjc14MhCUoXQB5gyZWJnaM4kjWhjhpL+haSXdDU+RbChE4k28NgwAAX63YWyTvvw0CgTPLbYFi
kAXc1WOipVyatXi+KOQxPiuPmzMAbV/3h/VdbWCPGXLo/2eG3WRaquXc/+PsunYjV5LlFxVAb15p
2suwW/6FGGlGJIu+iv7rb1AL7HSzeZuYPQIGu0cHkyyXlZUZGUFhpl/Tg7RTT+qXuF+t7sDi8cg2
/mGtflhryzo21nFruvSXS7aeJ1jhh1cD8XEq7N76Xhi6PJ6tW980rvbZ81BgfFDNGt+k9VZs7KkO
YNlRCFcm6hioJyKX6KXPqGsVTwNo396y2EIHMfDYulNuIK6scLd6lule/K7ELZc+TUdCM/fB751w
KQN2VeucrtLkbmApr7KKJ/WTFO95cycX9gYTAs5C23RscDvs8f+gP2JRl7psbUtHx0vEhaP2g2e4
NV+TvSl1jUAkP6+f2nTdx2vA0nPhE4itgNnmhpgeV3dm6qXtQwkGBLndQzo9Ej4LLbETHb15Vpra
MnkbDDu+05ljak5vHhug3WNXwYNZ2bXSKm1t0n4XWwaR3swSyZrFD2D67QzbjF2xvg+L+85/pNxq
C277/dhWYyXcav7E6bo+GIU7aCt5G33RINob0C8dFQmX9FB+8tmTeQDLEWqw4CQYxSUmQQ83eQPW
/5o/vX08fAI2Q6xqCz2ER2J9RhZH8XksQCO/T9zOClzqjD+5jf+Nf0kAK7q/37k7wdr9SjbPsitY
FFf7KXRDwK7AD2n/56fdZDbOwO1jOPMUlkBUMjJWIyxFt/X0tmMsTTu9R1iobxNB+Iq0+k55pb90
stHMVcaqJ1JvIKBJKVvaPdeHDbUBNEsC8A3l8uk7SM6jxEfirnpq0WFv8aH8UKj5JtDgzowGYeFo
z90KIxc3sjHoFxsBIJdHW6YsymptBO7KyT7tnzha1cAA4IAQI9HeqPyQNqDQWEpPzgUTF2YnJ6SU
S4FJI17YfHgxreIRFI7JKd4Fz5rTArwmu6ItWWQrOCIybWTL99m63IQLOZUrgCGcBWo6Y5Z5fLBh
j14OvtWjQiENcJuSsEPrr7GSaOBUz/2pDK1OBkrBxRvxQSnWtzfX+NdOjwVaCpQfxkWoFkzmPO1p
qjABoQxR73IJktDSEnBofmRnJibzS8ISaanOr55KcV1gKUMIU4CjDuStMdkVdl4gAm4/m3XQvtwe
20ziAHN6ZnmSn9Cg92amIQaHd8yKbQWX4zD/aayvL4AcsJyiDSIGhOEmfpbAGFdF0p8FPTM+CTsk
JcigPBkCIXun7JpTkcGtBLsQbgWAeOkNzVndulz1+kL0f4UanNqdvJNb3WeBQTDd3AUbuRPami0C
NxgfVMDg5RRvEt/KV5kXOybQL9JC9XTucXk+59NkjZn6QZPLME/2xYHc6/fmsXvV7/W7bl1/mo/h
3VLm7v9ZZWRxgblGp8gUiswCqdHQkF8/+Z2VvsTH4hSuho1p518hBh9aaWSRd/npxF3IMoHd+t5w
b++zWQeN2vR/v2Cy1IIMWEGqYKkL2dUT219zZOI3Mbi0qeVDp+pBKF2h/b1g9bomMO7uUWtkbLcD
qealxzCI4GcyRyQkfnVbTQOu3VI+BFeRV1GwjW1feBT7A0Tu6pOSPNUcsFjJruKF9R79w7X/+PsR
U7fF1UQINUy+kdStG4rw1W0ko5akFa+3xzvrqUzQq+C5gF7iKzRs0JlSXqjorxj+SPmdwCr7toFx
la6GcmZg4gpNuYAQry5UT90B4lobFW+h/fCsLUzY7C0HyZ//jmPiDsWBZWA/EKun+Fv+Qof9H/PZ
OCin8iHLFwY0vy/PTE3839BnxRDJMDXUlvQx4CjcJaFdAjO8Fw6QnWut6v32HF5JMo3eB4xMqISB
eg/J2on30YVBTMsUx79AP/k7wEvv6U5Vd63TvcQQ09jrT+lrkFlo0FgwPO726eqdGZ72mCtcIAgr
TLSC4B3ODtrafDP35Z2IV8F3uooeY+e2wTm3M2axQKKBuAibcrKONEMbaibh0VeVd3hXhxpbq/SZ
Kc+sHDZV5+YoLpWWmQC52ludsFEUm6HvPURnUL5jqW9D7mOTZ6ucLy37zFRcfNlk2euWyaLf490B
/gSp3KtoQWkeQ+kdkhjKcO+TVfle3Q1QXv68PSVXDglyRCMSGcWA8VH6k149e5oxI2yrGuGUh4Y0
E2h/zcYleKz7x9Jnrtj6NkQIlpb9yv8AWAlam3EFQPGGnNClE4wCrqB6XnAvJA9B7/kmcbpRQhKw
HbbrX0PNlrVDXq/k1kIejPZrof5ze9TXiTB8ArABaH0DocBIW335CXlhhGFkVtyrdfQdg/7b7oWP
RKrcMBdWokpsTcdz6z7qt0m51UOnTB8l8j30PXq3ygcT3D+/A2LJhl2ThQW58mjjl6ENyQQ3FS6h
aWF6UKuaoXGUezIPnUY5lOS74k9t/1Zp5kbGdXl7JubWQtEUMMwBKgkA/OSdUuUpkSW55Z4WxLYS
7s0usjX+eNvIdTg5DurMijSZbtWAnpzWca9Nv/WqsaoKJGBN6XABSSThGMcrkEZnfmqX9SYbnrto
iSx8fsHPvmA8f2f7XKhDVQ3Q/+zVpU3DbK2TyqVlZuuk3/Ihd8TIBncwVL6tNH5/78qDEn9U1XOl
cteHIH2+U3RumfQRDWhisMRCOrsIyMdiQwrghp7GX7mUCZFGB+4NQCHUwabzuZ38qziCgTVAvgud
X1C3AI/V5NTVhhGxSve51xjkk/OIbWJ9SNYoqy9xO1wnOmEKLIJ4sY+HCzjqy8nmch1WdSFWXiNU
H1rku0F3N0SAKitrKeDQSkKWYi/KG9Abc/nY1Ee526n1JnoE66aPFqq0OgzJKZRWIXoJPiKbgmQc
/AT+Q1NuIQWX61Yr2iDdKMsl0MbsPhlDsxEFKoJCalyqs32Sd7FmDKZeeTER99Bjc0nbQK+rP0bo
cFFyqJ2AVIp/+1iokCM01T/xDrc4NKkiwIvTxIIwpPRW431SFU6iCA7Brl44TeNpubg2Mb0mZCd0
dPqgGPOTwzr7RqXvaZmqbeWVrROKgMLl2QFt5L7bMKs86b+B4+wXbs6Za+LC5MRfViINVI3BZGg3
6V0NyBHpjnLvNXioZL/axabBcTNeDXGE46IcgobIabkrgoNE0imovfq7qtAdr1nmMfWP/WPbMQtx
6iZSF7rSZs4gWBogYoyekrEXc/Ie6GRAVTO17TwkdKDJDJYb1wyk2OaCHi6YGqOMyeBG7440OnqP
0Wowib+F3GSh2A+dB9iVU0i9JYJROS83dfCPKjM48heGJptZbKSAFZXQeU211pPCquiu7qWFG+Qq
xp8YmcRUBue4YzlG08avAf0s/JeF7T56i1vTNdl7vS9qEQ1gQBUtUd80tR32K/RGoPIJMu3hvnlp
FuL96wUCkcHowQQJxfErGT1FqpNY98POy/MoX4dqEe+rFsk6Y+hzwNOlYOF0Xd/5qHD88BiCaglU
U5MRDr5KgcpgnRdE+qZ6SJTA8n3upn3tDDE2fECX2sCvFw0YBsAzoGUxympPm7AbRe5F1OM6LzFM
ZE4j9HzHmb5k5fplMcqCjQ8LHQ8MbPjJRdAnah0akYqJbEp9y5LUWAHKINmtUMQO1HyLTUdIvEkY
3ha8z74bo+5diF410F3tAlcYeVnRZ9KsgNILXCPukrUMsrmFHTxO7+UGw1eO+rdjJg8Ue5MdHDVq
ZJZy2Htm0YLjKrIFAA/F1nCMdkVBCXt7P89N/bm1yWJzaDGoUo+4tylzJ+BgY+fZQjve3IBGnnAE
9iCg16dk2T3SknWrxL0nA+/lP0cqttGdJr8I4vH2WKSrZwsWGIRc4JCAYi66+ideM05Gbae07r2w
yFdh8iGwlQF0Pa3s7oE96gF6HIxXaDY7JfDbYf8R0WMarCGbBqqDAg3IzZf6nkW6ZYykHN3n7a+7
dukg4vgpqINLHun4ye5rdciK9mXbe2UcHCIVaBAT3L9lmCULN/LckgISDxpJNHaMRxgb7OxC1vJa
l1pS9d5gVPfBqLyZhs+3xzJrAk2UmGaUFGDo0oROlJorLcYSiiGeLJmoYjDCEm/mdfZh5C4BHBaX
0tgNO0WH9bkmlkxTey/3s8Hy4RfWgS5WDlPzyg5ro38dyRg3GQmZnUKNwtWAhd5VjHFIDlLJuT3o
uQXE+0yH3A6mF8Xny0GDlj8vGBV7T+X6g4qNk9TpA/iN1rfNzLh7vHwh+AY6LhS3p6iuJNGxN8Dq
7oHz/5iBFiMeMvAX/uqX6MbmzqUmj6TMeP8i0zIJwQeVa1IJokyPN/QPg3xehj8slIocaTCfyoov
lWeuwza86c8MTk5AVUmBbLQBDNbVuhWpLRZfSvaUCMBuW5LxJTfu7amc3UAaqk8gVQH0Hk7/cskG
KhtpCqySl9IdyJsdSdz5WgJKM0hp41kdKL/7Wln1Q/CgC3TLs2Bz+wPmzgk6Es1RXhz99/okl9VS
sZRzxgYPMMrBZnJQrIkkhwvDvE7Y45yAGBHlPQRweFFNjiMEYUhaRjqSF3q8EQun6R0WWVLl+Clo
Gk+yvgbbFWi41gUx10VdOvIg7UHtw1GdjeKPVttAwGjHKvl0e/jXmcrxw0ayyjHjOp7ky/lPJV6x
TMWHdeRBA5JFku2QuJBMEJ/lYhWpH+1Sjnf8G6e3JyYCmCKgs9H+NNnUkoJqeazIA05P4BJfXgFW
sc2SpRfI3CEd23I1vHhEpI0mA5OkzOwSYRi8rmtA8axQUFgYJbO0EAxKbfj79jzORGQIvkHmhAwV
NrI23ntnHr0Ki9jsqkDwxLwS1nkUPxsJUaGaJAPcntEUcuSgtG6Ubql7ZebEwjAI0EE3jWzsNBYB
ANVQwAYPwydpx57atdTaQ7arvsUlZc2ZdbuwNIlDUiGVxQLimp6ZZttSBe8HuCXDXn+8PZNzA0Kx
Y2RCG5sqpw5BSZPBrLK894y7xMYZKV+OuWrLoZ0LC4HV3JqdW5rcFn0G9hs/hyUWr0ztD5CENhO8
GE3cgvHEm9W/jwvAIWx6YM+vqdWCsBBaarLe04XE1cMAWCxIURtOb6SWIByzAgVS/+m2zbkR4lEy
ojHBi3PVOiVBpr41UwkjRFOC4vXo6wZ1XAaGylVDF/B6S7YmJyAJDMNPTNy9gi3c54Dyg6tC2i8p
T805UnQLAE4N/vGxYWtyrJUq11OjVHqvN4FBrPOHvM2gKktXPtW2cXKgxGUAobSPatSus6F6Icg4
+L9N7V5Q7Qjpea83ftfD1+2JnnE2F181/v7s+HdEbAmJEAZ1AdqejWYrUbDjgCAspur/sGvPJ2By
DH0Dh1CokUoJJCWBXhOqPlLwGzU5y8TOpS2WmC2YnAlDUHLVwMMJHR+kPCZ3dA8hGZoMETx2JXh+
sC58wTXDbZN8qpp7eyLnnMzItAgmcdwMaJC9nEhfHOKGyfngAV9Xb1rf6FdEwVOQykO5vW3qGgmO
5yyEX2EI/X9wn5Mdm/ca/OZQDF6cnJj0ksZ/Ev2rejCgEjfcV+wlIa9Zsa9SB7BKUNn9Kxs8VCHR
GoCLFwcTQirT4E4wCG/DpMesgk9/nWb8y4iGwB14nCys35xLRXIVt8P4XEXh5nJSJXD3mb2IG7ft
7PQon/L+Qd4PUgSWg1UQLm3QuSU8tzbZoKwbioCAot9TS9QeG+CEjcgt62DhzXqNvBuzEaPkD3Yk
KJ6nkVvVI0APFDJ4SuOkgy0g3V54pvmescJKwaw/QL9U3TSE2S39zbjjIzsSP/oQ+I13Jd+WErXo
IUgKWxru1e4pKgzIOul32pLmyZxjRPYVoDT0ryKxMYl3/K5UOkP1Bw+gbcGSmfxY0xhNBjETIbYe
NQ5PBWbnRvU/ZInQZjCqj0ItGf2Rk2Uve15wHeR5nv4WM0uBgrwRACW+hVKSk77ePkwzi44oCyVv
xJKjavPEVoxmpx6PP8ELwSToiiHUl4oqj1xWJ8XmtqmfbMQkgESZS1XgJZApAgPE5Xam1GxbTW9F
z9CDJy0RUif3ETknnSjZQ88EVyXoRe4YQTf/oIGiUh3EVc2EdBPAkR1Z1GWHWIMu0lBr8d5A9LvS
m6aF2i4kSlli1ndUUjLHSCCVVsRgKs9YXYBBXfPFN7npahfZZtkFFiJ9THohPHZhYFhC0uROgpav
BS81TtxksCC4GB+0SDmhJDae7bObpairkoZ1Jnt5fUgrdpf2jwZHycAwFt7Oc+7w3NLUH6VhlEOf
L5G9VF8BvwAM6YBIiLlhlm/E6F5PQA/WRHYMySMlWNGP3t/XWW/pHXm/vcAzT7JRLRdvQlD1Iys1
/v5syDVqf8w08SGCmDlcQYJ9CRB3jdvCsTg3MW7nMxMVSYfOzGLZi9W9lt/rDD0GiCXaWlrr3aHj
9zqQgEiqJv2h0kYlBCuhrgzUDz3+L2PFcwghDS69aVuVGPOYV1ope6pADjJpbD2OTrdN/ETM11vo
r43JFqKsFsSqKmSvtzPZSbT1KL9r62u2i5lb+k7ydtvg/Pr91950I0kNOqySFGOKkHpXgcwCCvu2
hZlXK2QsROgS4t4c2TsmQ5I7VgxGRhSPd9tO++bKa2Up/Z/aX6VfpeSS1W17194N5tA1hvLL6HWE
iXfjlTSwECx9HnbmKsoeunQjJHzByPW0ySgjgeNFg4tE4XUS+piSwLUYVJ5eG6J7vc8q0HKjquTc
Hso4M5ebAfwDcJ5jLQl/TOV7CE/1ICea6lUrrQSP/HAgNok8pr49i5Cou21sZt7QWYk2EDRhI9s5
VVRL4ibgcRSonlamhxLQMeJkcvPPqFqozuhIHqEsAeT0VZaMdRAAk3WOIfkFW3GxYkeVVqCCFfr4
kHVh5GrKYKzKuBU3baGD763Ww3sdioDrUgryTavGdGEtryNmfNJPQgmXPq7EyRXFBgp6oqZQPe4a
+hsRrFL5agE3I+vbEzxuvMvVRIsddoYGQmLw6V1RSVWDBk5yLnpD6ECH2Mq/NOhc9ktdDtfrqAAh
jjfXKECA9prJcMKRA6lPNREvyDJZg1MttyQmmy7yaWxze0RXPNMoMMHWeK5l1AEBtbl0zSauUEHl
quiJw2vRZnjTOSzstnJH3eGT1Ks4FpyWu40e2XX51BRHQ1yhh7EyBoCw1llTOCboKxPw6ShWnm8j
8jsS7/vSZYoThw4JX8qF0OeHIGS6CCCeAE/8iJNAA9LlF5caGOEjVLW8FhxblW+lbN+SfEXwRUb6
VZRviq2zaC2ybtNUol0iu5kBeAiidRsktJY0oFflIWx/d9EfHmBUK1Y/sPJVosgIRL9zUqy1/r48
lICbFHK0j4s71CHtMIey+hIp0bV3ALxKwbzDuaJwMPVBYtO2DOSJkieSnZ7mVtvnFhodDRau8uGl
I1bRL1wW1312WG8EjgIwFNhguJUvZ69rg0yk+I2XHgvybhShnSZOpgJCNTybg/CJlEzRHLP2AGXh
ewHAK4EaVnMvHrMXlQ92WHTbsHUFldp+o29z6PBRJ6iXkIAzl+ioGSeiZQG9JQA+TryzUeZx0/ah
4rUMGvaSHqer0hexon3JvVwpBKvIiQ9cmtJYvpFrGwJsOJpe2+b79gGZyZjjS0yUH1QEhYDITp6t
MeOpFpBI8XSxs9TQ1cl7hXZvblBLBGFxco8p2pd0VejubcvXm+PS8CQuE6pYl7mCKYjNAhSWfY72
mhRvZjs1dyR+5OHCC292pEiYISkN1m8csNEtnUVpvkFEwK2Y5oWHPHyq+xZc42viUSQ7Cc5QlVlq
a3FTXgnFAuJiJs0EBmo4VmhLjO3TU9x1LKc+CZpa82Q9sqIUUkbKR+sDLgPvI4SRHSVgtVyxwpW5
FXzp3MqZWyQb0y82vXIX0W0QJK5pdAvfdX2vjJ+FOgVoWqByNkWCSEZUZVRpNY+o0kbm2yIAAzcE
t7NcXfn/DrcVISEN5Qv0/UPKEOCmy/lvQlFpZbXXvRr9tuWBgZZ1zFvSfkXpqQfS+IG1d7myDWm/
18WlsPX6boMYKxwDcjRY/6tEcA356KAwG92rZLcFq6bmnxp6oPUpaX4n5VF/6cDOnUGkbxibzl6B
Eeu7hV798V679OyXnzA59AKavlkXtbqnFbZIVlL8ApQr0rR3RrWnoCS/fb6ub9lLa5ODLRvikBEy
6B4e2prdFlCH0oseqBUjX0oNzAAsYQvkB/hnpGebtpu1WTWEVaroXheig7N4CVHk0/biANS4kldb
5EGg6mvpTuLfxfXj7XHOLuyZ7cmsQkaIggxX1j1TX0fFY+4fg+TQLjiPnxM6WTtgSGQck5EF4cp5
ACyhZhxK50eFCNghZeIrkRPofgPShYzTEmGCiJJ1VcpAj0QV6IHvSi52r1ERFKVF0XbtbzqBR79K
aOO8EtOEgA3KOdk9TTtQRzR5D1kkE/9x4GRCgg6QJgozf1PFFPLOxZAMBnQ5gBp2mqDV/6APOips
kANDFDzqRPZsqG36poQ9+ZUPY94Bp2DQ1xTa8i282qBrO7CTINxRlAIJSTEC+tAmmTL+pRVJ7Ba6
m7+qgUMGCfQi4EaVfSgyJQyQJy2Mu9dWqP3WySKtQU+oLKZ2RmX0BeVVqUO8VUvzN6p3Nd5+ak4e
U7CHgZIMpVjV7iO/Nx47hlfCHzCiy9gEbYdcCbDm/SdLW55ZXeqr2f0AX/da8zoBZz0aRA6xmCSl
XTA/dUB01oLNsDaSDnxcFTkMghxApwq5PO5omJvYadWh/dS0kKc2TxuUeWpJys01GVQl+JWaBTyO
UKt5uYpyBXSefZo38nPPleTQ+8DCLdQuZk4eRPsAd/3h10RO6dLR4QbioZTS6AjC4EeKdGUQ/yJ6
9/v2vr9+4I16fSAMBSeMBuTuJI2eqilYlQKTHomqvqJ5695oI23Bh8ycLZTNAKzR0KiOoz3+/vzK
lMUmUDqCLFcK7e9wn7Y7w+wc1jzdHsusHViCgBS4JdBaeWmHoPkLLK9JfKwoUm1BuDKiveID+h4t
LM30xgPqHkhzDaU48Loh7JrEAI2glGlTAvIbSp3V475vk8ZmzScJv7Ls178N6scWWHpGrsGxH36S
VUCGnCWcGPVRi9pVVgBOjHLt0ARbaVG8cbw6z73TaAovHcCeUZsGZcFkWHncNjqXWXPUtNrV2juW
DWvF71a1/zvRCyuo0TAZRk+1tqRoNQ3iYBg19zEHME7pFcIOxTMmx63RHpMigOQQqnS7KBTsJM3s
9wZqrbXo/vOkot0VTGzg3AG+Y3q2kpKaQ44s9BFy3QUIaPyw8CTU6/Kk+cd7BUMbG2vxaDRlEFVN
K8dGGDEW51Q4StFrAUVAEBoEklXgHrs9opkpBKZXR4ISUfgYjF3u/UCMui4cTLQhMP2+QA+IlqKQ
kFqlzoCYpYeio595upDlmB64cXDnRieXJkQk1ahGieEY8MjmIa6i3zI/9vLn7bHNmpHwyAdYHNX+
KTKNZlVYlz3GFv4WBJQW6QsQSHa/pFQ9DazQ3DG2LhgAqOFqBubocgqLKuAtcp/isQjDd6lXrCp3
QN9zr4TNIQYfSbhUV7x6v8Eiglhg0kfqJXDSThxW0IiBION1dsRpXA1VD/FPdW0kpp2BCY4Sad8Z
Hbg8ilMpxPsu+ro9rVcJZzRxolwFtBgq8bgEfrIeZ365YT7JVW0wjhWv1xX0dfMYPUGgbk/dXDiZ
0XfRvdPBQ9e5vKFR7GraB3k08oWzOHqVS68DfseRxQR4MjTSTs+i2Wdy5ieaf0wIC61My8i+xRsA
cyEuqSZe+21dxUMZ4bsGtpSr4lNk9ImYaFJ4StHuIB9M8lByqwcVjB8/L8zteDtPRgUiZeSB8UAH
HO8KthmQMNX7OjrJPFF3QVC+tS1yPnEPvVM1I+mrmUii0wvI33MggralqD3wuOW7OKv2skakf0TR
Q2ZYQAUMMn4IsVELG1fhbK1VJGn0QsT3NMYDR/yVtS5ezquFUV8dIVhBi+wokYmqIv64tBKLOC/h
z6gDB01SD43z2W3oN5hC33PqdgWIloEzQZRrdY9g11ywfnV//ViHW0eiCGinadamkERfkrsmOnVG
bNXDk56ewtqrEDrF0jdAmK4koQ1GXti/0whqnNkfpRrkigBbm+5fQQpA+JVgZuMycFXo21fqUrX2
2lFMbIzfcLZ6GFXW9OG4em9Q5JMgKWdCYNZqvpF9W+QHvCpkTEc02SskSjIJTU/RqXbb1qXoI3Rq
J7DF2tGps9TDvjR9E6+rqCTOSQ1jBFJlvvw7Cs2lfTF+78VZ/Jk9JOKRKv4hYrqcPdk30zposS+4
VWzjfeCZbrOrqdW4gsPu2g15qhxIS97ejVe+ZjSK0gkwTuAxws1yaTTKK12LJYyL4iYGZLV2Qj3B
fVwZRw7wZCoFC3mBq1tyYnCyakkSoggeYI8EGVq6wBVIpU+mvWlFs2BodjoRyozUxjrCtcnDBE13
oMNXu+gUiQp1Gs0nUKjWartFPt6+PYlLpiaTqIeJRNIcpvrk1BMUtE3f0tOlitD88cK7HNit8Qqa
BmlaGsTdIPk4XsKfIBfXWlh5PJXvom6XgJZI/tVK5ZYk5D5GUu32CK+SHj+H7cy2dLlPEl9mUqWb
0UnRbchuRIZTrMTaZv5nSe5KKLbE26CxOhC9Rc5t0zMbZmy9G7Uq0J8GBOCl5YCpkSY2OBaCnm/j
sj+aSmdaSSZ6cl0tJfFnVhKwD4gdwS3rypWxJK9I3EZYSSYngd1mBA/OJFs3hrwwqplzJ6IdCEUK
SGFB5XxyBWUtIBLiuJbig1qfSsUFYDmC8OewYGd2QCiLwqGg2Iv5u5y9RNWhIhCR6ISIHHRWz3Fy
Tw1xIWF0FdWP4HPoscCNoJkaUOhLI3VQs7BmCT2BPW6gh6hiDhGPVFznuOG6onJksr29Ka5oVLAf
L0yO4z67amI5lII+C+kp/24LFHSsN6BO3v9IQPPZkEczLW3DF5l6xk0+8dAwOpKKjBBsBCiXRpHz
QogIhajTINvpd36ffihuux62ml3EWyh8GwsP+Pl5/WtvsvU5VUtAH2CvqXfma5F4IegyM1spXUld
k9+3p3TJ2GQRM9aTisoFPdHQdAsk5QpQJ+qdo5NTam5bsJXVyGDftjnn0i5mdLKMjcponVCMMPBb
CM88lQJUwZ1iFFyQOzf2/wTtivGjqbYLt8NVgeQ/G+jv3E4u9ESDNGLXY8+KX3lNt41obMhzGfQn
Wh2aLsCFodtGE9omva/5Un/4OJe3NtLoHc52r5I0pZAyzHWvkMxNimZAnFRm7sLszkSaeLDBeY5Q
TXDmjr8/M4Oevz5vaEZP2QE4QEvS1wmqukhXhi4jkGDftwvXxOweOjM48WqpKpiQm8RyavawoUA7
4SzGmdW/LuzVnwj9agLPDE1OYumbEL4XYSh66b+Lk743/qS/6sBq3eQBwohfiSXv3g9gQR46OzuC
yep5YWpnXcHZB0yPpqB0tK+wfXIQZB37zpLvWoj7oPnuCf2/W2fB3HgObo13ejiR8x2aDuY6J1Ts
D+nPo/KAAhrovtcH89Ghf5bkV5ZWcnIwi7BS05hg6zD/rkEDvnqCxrolIqmHvq38idJodXuIc9c8
iCuAEwJDFcA8E4NEbPKEKFjRFmyI7UrMvpMPli8YmZ/Gv0Ymh76UA9oH4HM9+aWUrupB+wwlJtpR
3y3xMswFTDh7um6M6UpQf0/Gk8U04yXc26kCG7+o7/qVv5UPNX9WtV1Av0q26Z8YKH9oJyw41f/n
cPw1PRmlziU1k4uKnozuwU/+cG0vQ9gZiuMl5NCFPZccVn5pT/UvWtsKfwkUKGN+JWjZ5KWnmq+K
saJgY/tflvfvN008XpqimGFGmI6AotSvlnG9SqGu6hBTOZGhdW9bW5yCSdiDHHEKMZ8clxkPV0xp
EZckjZWYn4HaPFZVhIttBwrPoth13yEVt62x6cQVjTcDBADzCLhmXLSeLG/r5F9RZD8Xz9nGGE/e
mVPmCjOYOq6OkO6lnWZ36baxzOfgUVhq0pm9Zf5aUibuX62gMKRBlvdEVSZafc8ihyvZP1NkTAY0
bXHIFTM0ihYDMs1nSXfjA6gxYmj/OcYr3YV/bq/stdLwGPiN+H887SB/MYWuk7AmVVA1uGJSVzDv
UVtb581TLoOpUFqV5nOypey55fa++G1A5rVeJaCkBJnB++3vmN9hf79jerdqZtzVggJXkmkb0MOD
SzdbK8NdAtpdUX9ItXuNOlXBUZyESEtldaCxQjnEVfRDzD3ib2ryS0st5bjwWTOprfPpmb4raDMU
cqJhepomfCfGKuNg9d0k6EmskcHLPQWcPINW7Fixic0vib6DMzQSj0j49zJ1sxoip/6m6FdZifpm
tE2kuyDNnYHpezBEJUbvptFSWWXeVZ5N5eQybxMliTPUNU7Kc/4BalGvvEvXnds+Ka+hF58gJnB7
kmZvgTN7k7s7kXsNBE0SPZV+MKx6bnSWAnCCXeltsL1t6qfuNb244f0FhAq4B0Bcennak5RVyMbh
cACRYdGxgp0GW6E5yiaoWzdViOaL+kkeVlplDwbgT+lTH1ggZVNQ3EWwr1dWGixs3bnE2Xgj/feb
Jr64iCSVFMDGnxSDrPnwrhB8Fo2AEBpWcvUVJ4ZVNB+oYSzcvrMLfW544pVbWRqUssKZCdFTl53k
nFpy9KCDZnh4yKMVqpP+ri2cQj9E/sKlOPfePjc98bpFC6wCWJ/oqRDIK5aC0OCQQo0jfDOkJcDb
nN89s/Uz/2ceXiuYSSv8nFguWooA2uSlIzPumhu7apoJUtCRy1Fsoic0KG6SXkJfCt8MuWQvE+jM
PtGg2QU0yFgYv8ISBZHWF5KA0fDMxa3okl+6DaFnu7tr7hYVRuZeLOfGJq5gGPSKlU0LY8LYM9DW
TqMX+8L10UYQ1xsyvPVatBAszOYSzo1O/AHRULzmMnym1KRWD6gJlEElm4Hv2Oh3eRBZyGQYtV3m
nk5eeLpwKua80bn1aWjf8USXOLyfXxr5OkBOyIHgHe6tFuH9gjcap+9q35yt5fgtZzszLDKW5VCT
PwX5XhvsVPg/0q5sN3Jcyf7QCNC+vFJL7k7bSq8vgl22te+7vn6O6mK6Mpm6SXQNuoEuoNAZIhkM
BoMnzjkIfEWC9AAaVG7Yd30I3vNj7uisVGTeXrcMU2FQGLRhikcYDrT1IP2UKGEYIA+PG28Val/a
6fY4lw7B8ymlAlzMGUpV4ObrhtldxWd21PamL717HSpF/oRs2Lptb3l06D1AxRBhnu687AZO5Pxm
RJDfKOVm6p1ONosemhKW7kpoqb1t7b/syD/mKH/1pbhOex3DM5J9Udj+QXjUTGUkyCcM2UIVmnU3
Wwxoc7cYWtSAKaU5k6oqa9PK02Ew4Awi9eFEwK/BInq46qKaE0k8ef5jhjoexDAD1UWIczlKjoFE
hMnRymPbbrFBiQw4lPIte47E2RCXzgGhlMBLpbLKQouR9ewbqHNiKIxkUiJ8Q8/b6QrMeQLhv/PM
LOqX6ku6Lyw1vkuEk15say7D0zurxvgbhnq1U/75ADSgX25RP+hCkAMIOJx5PLKCZb0DVFd/Aipb
T1dl4cgxcHKPcb/XH/KXuFgZ3DZMIMKKDvxOjFYpMLe1eB+Wb73+GKXjiuF7i9Hq7POoCk+WtC2K
L/i8lF8lkdNBvaBZtc3nFDtZRCrwcHgPXLxv+G7Dc5MVTR3RmZT0i/v77CPoU8Ib5K4XVZTPVkZg
pVByf3BZIn6Luwx9mbPQMNq3Udm+XIhEFNuS98XQBYFShBcPcbTl8CvV9lnzjr4wAtJFq9JtpXtj
TPFSkD43TG2DqY9BM9WPoevFz23wk57uOJVseZC6jF8ctNw+H24bXHJ5CRw5BlBN4gxqvRxo0YxB
CnUyxA0lWo3NkU+fal8xZ/3224aWwsi5IWpgYTI1YFos8dY49KQIe1PRn29bWHKMcwvU7vW6UtEa
8G26sYLe5Lg1J/Q+JMc++iwzR+lYqONFc7IBxKCAihV64S9nLhVCmVPmlWoEEGQWmeWh/zytR8vT
0FORtzJYKpiaE9d4GIRJGTIXMAxaObxWXVqNBE4rOAFPcY3V/OLcfLAUz7pHr2C3Lq34S7JNsTPX
0/3tqV28NZyZpWki46GY+KmE2Ra1eVJBD1t65J3pnX/h/ia9PTdFBRkhTLNe7fE4FiWeqXY7SbMa
/0E1GGnCfxmSjkrxDDbBpe9yJoF8kbtRmsvVccvjBsINViiG+VMVVntRzaqHaoxHkpalsZeEpLmX
YyXa3J7W2UXocA9WwH8+gUqMjFqXuLRFTwAIAeWqIUG76dAZnOk7Tv6L7QcE42/YC9oK6YpkyzdD
xpcoB/l6qW/TolIISl8cIxdaLNCAhWJuuobcr65Qu1yruxwHOe4m2uh2/rYvn7HvpOmn/M4A2ZQf
BEhrhV8QH4o+PbSjGWuvsPuj/nl7XpdizflXUJskH4WWq2vc93yfV1dqXgCVyicsOOPiKxJwqIBq
ATiJFizKg9AF33l1hOQ9CWxJ48yhE9FCv+Pyew9VBUU3S/3A77vma2BW9666/eZ06dw25TrNNPRa
ZSANVIdjFoZbr+G2bZ5u0uEJGikdP79KRuZQv4nFr7BLzFFw4m4PCeaw2nT156hYXbRWoPKUO/B/
y/c+OOD0YyFayyG0NlNuEw2xHXar2yvzX+YMtxCgd6HwSc+ZqiaQ5AGvrtuntt985vxhmpQ1R2QN
Gs3PQbwJUQ+tCkdjHA5LqYum6gApg3sWgqhUVGkmsEHyyJHcOpABsUkMaadLQbkaOUl1bo9x0fvO
TM1H/Nk9CyRsKDf3E55rjKa1g6aY1oUgMMLX7MJ06DgfD3UN6HQPmM2Gx7UV7I7xNqhGE8TiJPA9
1/M/vF63NZ8Fg1rMis6NziM/G1lXeoASQhXH1QV/43uKqWSRqUm4rrZoEZFyKwA6Up3AA0D4aLRu
T+vSCoKHZcYpAQ8NmoNL44kqZOiyxD0EXGCtLaJLxeFiNEbHkZr9RVxG1gf6CBBP4XCnxsnxgpQb
jTGXqlIwsbRbkI2AI8bmO9X2M0YGtjguUE0CiggebzzUXo4LFdZSHaMgdiUvqNGEAoht2Neh1WYT
6/LIMkXFRTkbAWhJ09gtG7AZxLgO23Hshw6f6qxizmKAAhjk/4ZF98AFlZxIkieDXTwuFN9p9KpJ
iG/UGtp0w24qD94k9Om45aC4WppoRJcLdO323rHuJ0GxY6RBoV2oYiitpciLhU1aaH225dDGIFgi
eIrbHZqKpNJse41LH9B2E1Y/Ah+UqCOq4rAawfWbEyWr1HGn92IN3TTw4pdobi/qyuw6vm7INAa5
bno+8OgsMp+luhK4rfUZujT3ehjUXBtjmoSlKMXImEr7Ez3W1ndthuSXb1YkMllVx6WDF1kh+tEA
PgdcW6PiWznFCTZ8A0Im/UtQq62GM8mTPchjxbzL5d81ZP4CDqXnZNq3Y3boQ1uOT1nvOb30PXCu
p3wZYf11e8supMgSSjGQ7AXSFWzf1EdlRp80Q+GnrhxUREQ3f8ZnjpqMtlE4kGQgRf922+BShILF
3/0Sc5WbptNB4ljUIxembuM0AsmsjjPJt/QxPbVuyuIXXjSGVm/0e6O1H902VAyO2lTLewPGcKS6
UOsrSfecbM30GG1LBhhoYecCw/HHFBWR8gC2ROgouU2C4znQte+gCD4UAYyCjBlcWrNzS/OXnMV4
pfc8NNHC0rjt43Wbr/AS4Y1PUp5bHrfOuUNmc7gMK7aXkvBZ51+Ufh11VlQ8/dWHoEsEtMogaqRP
7FTPCq2AXI47VIdBtOPBTPjBNvrQeRJfq8eytLMHP7OikqT8SJLwMRNJMKyU/PH2hywk6TN85p/v
oM6dSiunqOTy1E3ThhijJZQ7PBADWgIGjNuW5kWkzvQLS5Q/qUWm9r0BS5kTPuSsR/il16iLn6d8
SPPDccw8TGg4mlpuRdUqik9RQsZd9l1+5gE0J6HKEZn8y7jOnvS7HgvPypmXXk7njgO0voEyVrxq
FWsSOZA6tYF7efcQJdbvitYcrJmDrCXVW9WZQv+refaHbVaBw9XO2/uyI8JKA6fLe8bErC9uKwD6
JBDLQq3DoNY2zcDbJJb4mnY7gNBs8t46bpfqeIgai3XD7YAJCJQ3WT0ObeOkXU0SLtwqAYMFf+lp
DCwss4AHQJRoUKfiZAPueU6QutR9FuSPKcuJrldE6+xEIWlkid3aE1yZe4vlD/C1kNtOt7giYB5D
VgWGBhBKUAfVUHplpesD/PuxfZTtjbyZPstVuEo32kNnPxkr0CJACRbclOt61zLi2pLL/zF+VfDk
g67KCnlK3UKPgVSodynPhNbPi0hvq/kuCo0RYJjR50ZFtGSE1nfMw+WmLfrRE9mp8dixh/qR8lw9
gXa+0eyKpeT+uyJyyypVHlLQpFhV/Dwyq7N6O7PCmCROc5Qh8gqhxZlSj9tK9tumOSr74bTKHru7
4S5YKz85NFPlx/Dz9jr/rmfc+iAqzwwgxlLrOT5IIeK2/iicz8CszejrUKLjoLNaW3GNdW963+X6
Id8Z+MZqxz3+qi3N9leQYbOAFdg0a/+QkDfJblYC/r+JaKv2FBEWz/sVjQSut8jy/6wZ5ZRNXja+
2OFjE7SSoKwG1SwzcRsTMn0vtvCo2O3au+Nf2k1jMoLw9fkHJDOS/xmZjUdPutlYrEstkuWxchOu
IRIfEyNw8GTcIjyhyuah6Ht7XeaRXC7LzG4N1h4Z/6JhgfKTQoqzroR4iKs/YaDd5hcgmtVzarHq
rwv1Lg1q9GB6wg1KhSQ3FWSUXtbRqR3DULgJADBoHw1x3/cy0YbC4uJNCVlqhYENn7cWPTgNai9z
tVIAjyZ1otVG55d5njeuHCk7IULHrhF8VR1YdMXi5/Y8XkcScIHy4LOE6BK0zn4nyGd5izekcqgD
WuX6Nb8HAQhuUiGjeHGdCVyaoJxSj/qsUMeycdHZ7yR1gTe+dVlaoS4AI8M4ExjD+b1BzoaTjbHa
KiFsDY0MmofYkTwWCpplgnIIvlCjXGjn4YwVUXyFRP7L7TW53ktYfFzVIWw26zXQ8hhB7eVlpyRY
k2L0iIjmrDrQrSnMLSXJoQrW/xh8xej3ZdmkjnTgbWTe89LGTb0I8nblZtR9kqX3iCek7YC1kRkB
Y2kajZklGhxq4AulrxyRFGmZnGEalWlU7VEDcXGl8q+3Z3KhbjZP5R8rVJjofdynSwHuXZL6aSKB
Fe9fvJZMW1MJrYFR7l+ewz/G5r8/cz5w5eTQkc8ad4QqIQk/jPdmJIr5fHtM18nX5ZCo7ZQaFSj/
PVgZnOAUPLNO4KXd+mfGVPotVeixCn6D2KPUss1NrgK9iclz0anRyubtkSyFuXNT1E7q4wKAs2mO
4fWvAhrR4Bl94prir6yAz2lmeUOYo4KpIJdBHYawMg0cdLNWoSA5lRR9Nq3OyAmXx/PH0uzyZ+tv
GEE05GLTuHlmQBFZ9B9DIdsBd/TMlSxi8kUvQJM5kl9Av9H9e2lLaZoBXN8jfK0EIUwANJ7wOSEp
u71Cy/sHmTUE4oHIxqvupZkeGPpCmGAmqA5+DVC2WNmckW0KPSRaAF4y/y7wJDP3pVelmOzBH95u
f8HiOOf0Gs3WOghAqA0c+ilIOjK+cZP4LTcwzGTvg+Tm/2eE2rhqC96lNBAwSoNzINawS7geLDUh
I8YuXCWhj4B8GjwE8EO89VzOpucbXKvJHhwk/fZQWYLWmwnE1iwhXUWkiVOSQIe4z/H2A4GnwY66
1G5zvEfk0VGJc1PEFbQMT8UUrG9PwELiePll1AwArVKGbaXhyMEl0uIqy3usAHT/8SY7vdPWvQBU
sKU9aXdK56hfuquD/UuRXda95jr44DPwpo47rggJDbqhoW3kTPeGDs19sWEG4v0gCrsk3Y4pUVTm
o9t8pF1mWXOlGrdpgKLn10RqzBzHKWD4KdoZjTzNnD+bKv7IDVt598sP3HEJkJ5c+s2l3L++vf0m
nURrIYgKBMgKXLqBXgwgCdHQwhho74q6q+LP26u5UGGDgZmfYKa2R5vyPPKzQFS18pQnctS5Td13
Kqkg3v4y6hXIM7sYz/37tNWNcIU/G58Cp0MFR071SSNqXGprkQNY61/vL3TR48FvvhigRZR+Bufj
yY916NW5qFQLoQUqDn4dQdGosEDVyCKduI7CMCbOZHW4GczUM5eDb7lU8MUyG1wuSTZyOtZmISBw
DNGAC2TGyp+v4xOsQWYDymx4fQfZ0qU1b5jyVq+LwQXWhd+OqqfeDSC424iQD2KkF4umQE0E5QAU
aQ0axe+FKh9ncoeBjUZvokE1WYtKLu0kDx2Htz1ocQ5Bp6HgxjPfQOZPOXcgPezKwBMHN8pDEA6K
6/k1At0Qg90q42TfNrZQ8zdwuqBUCTzI3O1CzSGe33uk1MXo8gNn3Bu+WnckV3zIioNVyJhMXxuL
+B6bOTFj368cLW20ahuWWvJZtB0uflrugforb4rmKQ5T3nu6/YHXs4Hvw9s8LpygvtVoPLok+Mk0
DPg+dVRAYcyJBnD+fWkHkjaZBcexIKcL9lAYh8AZ7tIARtJkkNrka1wpcaNbor9rh6b8cavCyqbJ
6/DEy33JAPDNO+IyEII+AHUMUBnh7QVn/cVq356raye9/C0qp0O9SPQgk4C5epA+4436cvvnF0Lb
5e9ToQ0ML74HMtLRFQMzfo93gbsxaoKesOJpFrdl9bZfKURqs2LG2dzQeVYaSW0swZ4R7JNml9Qr
4SVS34dqNQA6qsuPA2cLDeE3RRSYfAG2xuGhCr5KkP8xRj5burVKVFybClXxi0FCs61vS+1O/VCL
g4jqXPkRORCK5jOFJCujPX4w7M6rf8suFQsMEZoXeMoZ3dZ4LUqritf15KSeg6frF/9Xsrptbsn3
0cg4o2ahP4DT8cIX/0fqBENM62xyw1jEY3wejoBae0cjLD3SiXll3ja36E8QoANEH90mIL2g1jes
m2TEaTm5rSRaavgdQwHq5G3eJmHddrqZ2KHu3Da5tNtU0MpAOx2ICtxJLkc4GkIdSj0/4Zag1k7E
R4Uzag2rbjX/Cr1q51aoeSwTI/CGvptcvcrNSvBWebFqD6AAIN5ONyJGZjtH6CtrIGrmwWho4KSn
dmXSJFkkFMbkGrqf3vG4NpCk0cqNwNXSqpZzMKlG+eYv5vHMJrVynVD1PcI1bPJdBMxQMazSMtfX
f2MFL/KojwHYetWyhtS70ZoQj8Gi3BwSfXrtAV1iGFly+plr0EApBOkgHfCHGEKpLY8XZ7EZ/IMv
aI7oSY+JpmfWGCoyY+KWQjQiGuBXuNAp6HW8dEBUM7ncK1LenaAURHq9bX5hmrM7JWtL+/bsLVRP
wW+GwuLMbghCRVoh0+/kSa49fXKBgpQ2w5AleFmvcxOy7FCHiHn/uWvwDKn1RX5XVsm41XpDZeRN
i7OLp3QJeQz+Q+dNc58K5KpQyphQRt1Gsd6QUGpHK0YhxQwm/ev2mBf3tw5QLqBaCqxRfjnFYjpo
HljWtG6onSkVeKJXBccIXEtW0FYAvpVZchX8eZeLqKScWCp9wLu51j9kcVyS1mgf//1Izm3QMcRo
OS1M4Ptxygkk7Brf7AzW0+YCBAOQNmQ5CiIiCt60vI4WaxDGSwdYQUF/i+bbeqfpo7HxhrF5bHnU
6WK9NuzK18BgI1eAm/qjSgTPH+0SuG9bCTnD6eu+IkI5TlbLqeHJL+TEhNhVyODDXto6oITBEwc6
AXWQhF/OOl7WywwCdzzgoJ5nxTie3K4B/1MbJbF7e/KXTc3q61BUAjKDMsVFYgYxC4N3a66FIkwS
dE95rctEGQEMuW1q0Zcg1AW9KBBbgZj2clSDooRhUkvwJb7176YommxZbPi/8aYzK9QZ0VQpuM0R
sV1Rh8Jq0Bb5Rk1amZE/LE4b5K9AdwsNORSOLseii8nQxaovuCC6ACFnByhhMYnRHSpUKmMLLvTe
wHP/2FIu8+b/KWRgciJO590UBQY8COlV1u2FYcz7tS9NfLvvxlAaCVdPXWVJRpmOayk0+JoI2lTj
BR/q46iYJbJK+FCpfdJUCjqhczlC38LtFV6eFQj+QDceRTz6ltryecs1gsejXy4utkKjKa8j39cP
XpsbjBeYeYLpVAAiJMD14f4CwDTlt0DIaUVjxALAjuLTMCmfVSk+BorrC+gHQfY8Q00aRkq1NDxw
T81njAEmUZpjqArkqRxq2OyrIiCcUra4lgWBAyyFzzC1lOno4NaalfTAakkf1SPSgU7IC8ENooyE
u0a1Bs/uaqfqGTnB0qY8NzT//dkV3PO8WIz0fHbk7B5iWWbip4w61MLBiOMJOA6Uv8AuS3Md9/J8
6Z69wq/9bdbUqwhkH2ADT4FzebrtgEt5Nh5sETJBrAM5SVpka+yqwBg6DIdvg8EU/c5Sm0B2wqEa
7nS54swmzPt9U8l46Ff0gzpLeaecxBJzW2gEQeEEjUnIVeErAl1PLhK0UvtDJAA1oRI/Tw6DjFZ9
8bnSE4KGA7PcQvJzE/qi1Regsx7VO8gH223SHVOou3CZPzC25sJ+ufgg6iAvqtwAHfq8XwJTlUNH
TPKdh1mA/AT0ASEHP+5lFiZ4wbdgE/xwMzU47lhUKNaHQoaoRA2bfmrJ0T2fsVrHl0f1x4J06b0D
rlxGU8GCXAWek+CBzxjctg+fqq5CMSN8KAZvXxo94x6yVEq6GBm1ayZUeYukagR3zL7U+IW78w3U
kqbxFPHyKodQT95YxRiahlTaaLC9i3MSGgw+1oVHE0wutIRFQKAB2aJF6rMpQ07NIUYApCUBtlJw
vRlripn1UCnssxRlSG8bqY0DQReVgCl/Lw0sGuzZbagwfPENlFtpNU4UY8Q5WPVx+8FzPG5+Wde1
L0OHTGkC9/e+jzvRmiBOwAiRi2HlbPjUEaz2eiaE8/A1NCdw+i9kr6asfU4Jq6y8HFT+WKIP4LIq
Ix8IZsRIN/FIFBHuDmXs6Lk89Uf5k0WjsnDKYEpBkoXXKAnJErVrKi8Mgy6qBFdt9rLkcrUjj4xK
3MLpcmGC2jZdJybJ2JeITuovjAikg2L64fcQeGCRAS4v0p/BUBulSXulV1VsFEiZAjC0ViALnav5
MRkYCdlSfn8xJiohQM45Fj6PUNCiUlvGmyp11Fo2JflbxLMlF/SWAKmJSLqfoHE06Kuiw+KFViWP
ztipL3IqfSsh/3X7PFqMT2drOU/P2ekq4G4mpAomWhfegtDivYLI07YP32vumAlHKWCk2EsXYTzb
o8SqgqYZLYiUwayNwgg1CuQNHangqxJIEz7Ur1QkOoBLxWPNQsUuR6Ezi7OvnQ0xzSd+hKCIgNYd
zy7KkmiTsSrih3D0VzJkQOJ9D/nJIudzUnfPSsMIxYtnzJl5KgC1aTkGqtfOCEyjWkGmNSK1X0b2
7XVcysExr4AwgRx/hsdSfqzlA/jzMphRdVN82sjY/RMYu/YiQbUGXBsm6xqzuEXPDFLu3HDg+uZ0
bBy5m8iYVKTVIQApvKVFYDXT6+3hLYacM2OU1/htU4STgTUs8uId2ieZqUeCQNIkiRmXmcUNcWaJ
8pZeG7V+HGBpUho7VR5i3a6kda3ujdEsislEMYphcTECnVmkHMRI+zTqoSWIOkm20r312L3WKXro
Ouf2HM6/c3USntmhjiO5EoVE+b1gVUoCt49WfCMTX/ZJHJaWkLaMhI6xZnTFEH32kFtWMK5B3dSQ
aJC9jEw8I3VnGaGu7CkUAL0xhBeKvWEDmBMbE/H4p9sz919CyD+bi67eiVwwRv2cTfEP9UdmlatH
76ta/4ruytj0Hm8bW3AHvP1L4lw3w82dvoykvSG1HsQb3LyqlL2BdopHL1f4z2CoILDXG8q/rwrO
kAc0WuHuYwDJfhkeZagPNUEJe1AMH5XdANohTsyckdPWtwe2FPovLFF5Q2/weYXyowACGVtNNqWB
DpvsEFly+VYnR+DeUMdm+ODCbkYFEm9X4DDGfZimJ5Ahyj7k0oi4kU39hq+K5BGI8cwxcKu1m5af
Hrle9gWQmgbixh9klt7GUmYGgmYIUGBuVcixzP57dviIfhA1KDchvXiOvsqaDCflrn9N7/l9c5ex
rlALm+HCGBUlob7dqDmsuXVYAAlf2UkTA4HX2IyFZNmhYmRqaHkh5bADUIWlBP6xLXXL16dtKW0L
KG3GYIJTUoUj6NY9Fr2x0eN4ywfxKsZ1UhiZTcH09+g6yoKYYVGDQhtgM/Pfn02yV0AeMQHA9aSv
FBEsU2NmtpDVEck2QknypSe6zQraVxes/9hEUR+tH5oh0yEhxStJnHmw2Ztaa3o/SkiCt9i+Tz4y
zL2V2IzEiT5uaXvS5RjHgI+9LoC9RvmCCPtT8Z4hYX0ympJh6KqbhLZEZRIB8jZgyoPh9PqJS35u
3svWW7Lu1/WahRNljYlaNyMLo0CHqvzJUl4g9eA9embNKFRfBR16NNSewM00lxveH078T/wUQLiQ
8BZaPy0WA/bVTqcN0ZsiqsQGDaHDKfx5Te3M2ZQ5GS2R7CzG7qPfoX8bQq4HPPzseBo1opHncy/z
8uFUWPGdvz5q5kuKHgpGtL7q66HNUOPpJF9uUHcbTq1CUJJREocj+Uo9vcRfSIxea+zu/b4HcciK
2/4AcFnuvH9ZQaW/gEqMuqkSQeCPL0AjLqhOSe2ASo18MDUZ5xPuPDGi7VCJURT5RaOXxTyhgRk5
3r1uyZu35KFfC4yzlj6OKEt0SiTocSR5AEmdcht4UfPRW+MaSP5tzYm2Qp3ogLxFUVvBiuQGJxVC
KqUFrpWfH4Yf0hcb2gx1nPOBFxVTDDPet3TMSbtKvw1btzyHe0js4rDtGWf5cmD64/h0yTlPi9pX
UxjsHI0c8wOaiVbS9g5qkJsdS+metVJUEMQbdC+0gJmcjHX8AaZsoth7+fXfMtvRU0gFQAUdJyqe
SIeTeOBaghZzgtfSg05yRsxYOiDVWfgOuENwINBPi73Q1IDuxOMJ1FqSHfNeZXVhmK86HM6sVaKv
GfOYwIYDNCloUMGnRO2mTEFPJB+kw0kj/q67L45GYSHHQ6eXYOce8YjqBGSne2bwzhQ5WQqNZ7Zp
fCV4ZYBOTGDbAQnc0QvuO7t94Q0I+ngsdOViAnBui9pleKEKa6OArTbfydM7qlRJaI3tJrF1vIjy
92ptJvGmtkTsPtbjHtM4tfcaT8sSo04QSH68w86Cau0KgqEmQAXorEOX8wNjr89nCh0izwdLZx98
lHRyCnsVRCft19DmTH6jPGQ7cCxV9ptv/uSeyazcLLqtgsc64AcAh6ZJh0rdC/GgPB9BjwcHvIGy
+aji+d0ULdf9YcKgF53nzBp1roZSGgt1A2uJNd4VsVmv/JVHttPISknmybqazDND1Mla5X4Uq2o2
nCxpsqDYRUSyXv94tnrHuoJfXVx/b8YzU9QRWvAo04Y1xvSa7TUS38kfEqi1oQrFchDWmKhdH6th
gCgDQzsnMLsXbYdez/e15ZktYaXeS6EZANT/8wqamTzzfWGENsVwAkQf3Ux7zrKY88ayQW3usQ6S
MOlh47k3X3fx3btkOYEVPil2WhDTdVvyfHuH/b5m33AKuqg++TpAAB3Cye5Ym7H9+VmSzcF5lwL7
JFvRaLd7qMu7vrUGd665zswHZfMVmbc/4qqISLkL3SLkBWksecK8iofCiX3T3wArbq7XvvO17jKW
tXkSbw2ZOmOrspKqdsKQR/NVI8lRtQBnMSOoXxuM84+1nPQ56yUNX5awFBMrvJMtf6OTLxbS8Hef
xNV4QKqlgQsRiAsaHq1DOTwpKwH7Wv5ojolot2/dJ5RT9riAPkpEtdeWWx9ds98FJHZG0hPMK6Me
tryEZx9BBZdmqIRcC/ARz9ah2gf3guO0H2AW2Ty+zEXFf43G/e0yZ/aoCBPnXVVrEewV1vNrZ4HK
8NedaT6wxrWYVQBspKC+Lc/0TfClsyt+Oo61VKQK5haJhd1vAmJqDCdZnrozG9TUgfAsHPNktpF+
pJrdrQ1btfbC07Ylu8PcfcS4Dcizg185zJlBau5AEVUNQLzgbvr+rqGrPvYdnzw+PoLtx/S36eq4
OQUW2tqKben+oKv+82Ed2OaTaQ8/ne2bT2vTfUDsYznyPM5bn0XF8iTWSzUpZRwa6mrYjRtGkJlz
kxs///vGfraUSZArWlrg50HLjRcYd7tdPzw8MBZzccf/mdrft/UzI2mnCWWlw4iVlqZsVQkx4ZW3
R7K0fAAd4nUb6spgo6Pmia8ECQ1zE1w/eJRiwSqgoHvbwlLaBaIT8HqgIIzcnfJ6P48LORrSEURL
kVOAiFopQUatrrOKeeItLboGQTlAgRQZWBjKF6Og1fWk47Dou3ew/+U9ARfog2H9gPHi21qzuIAX
z7tze9TkebyU153kYYFegV8kED30nvtDYm0eNyCkvrdf3jQcPYqZrLfNCjyaGVn7x7Vuf92e4Sue
jTl+gThBNzTcVvAn6jvy2CvVTO/H0+srdOAmS7Jq8zStgSMdSGqSPbE/QGqDKodbgLn+x7d8qyc7
hiexvoJ+wO/Esq1VBV9x+JTUFVpKId3w/QimJsew5fvVyrRd/uWneo9/maDdsX96qG9Nnf3F2DW/
SWfpvXk2GwqV97RN0LVlN2A2rENOSnKMtyEJZYJP4XiTrMyKuAEZ8c9PcujJ0Nmsqfj9AHz5CTNC
WUTNfu5aU+kcpI/UoENraH/iApLsxW23T20ZbS27cN/YBi43zUpcj3+RVV6anTf7WcDw1KqbegVm
FQJaeaJv9rOOLysRuWLoRucfuCsh5TGjZ0HWQ20zoa8ryQOk6aSuFPAjbf3MNkjmwu8S0yDGZ3Rf
xhYI4PeZYalAQn74vyB1Chp4uTx0z9HAuotcB+PL76Hcn2umhk+mCBfJ2FA6K9dKYyO0Sv9T8AUY
9WpBG3JSCWV5MsZOR0cDsKuEx4M5uEzkXMtIL6cZ6wC6ajb6zyypCi/NQAFgsy4XI9Ui0YMCSX+S
SE7AGh9vK55Id+Kxtu5+MvOpO7jRIX+5HQquU4x5Kv4Yna84Zx4AQjnovGpCfxJX5VPteEcXiej6
to15OmnnloFknglfQQ9D73OgsnpOLbXZy0Y7tgNLWfkmCliMfbxQjIYa75kdah8naRPWJQgPT63Z
OOHz5FQvwl26KUhjsspyV8RA82Kd26IWS4jBWWEAfX/qt9n+ZKTkWJo5kvggtqXNK8LHdgcwJTh+
2p1uNpa6FVNrtPPHzcoPrOgDGGtnMu1wb9iRZ2kP/R5cEZZmIeYeLGaFaN7GtxaAWuR2iOVkhH/D
s/ACaR9OOviJxA040ouVZzKWYcmjzmeGiimgb1IS8BTNqz2fLIePzGQOaGkDn9ugrjZe1E4GJ2P2
53Xu7dr07WatmdyB20LznZGPsNyXykdKbSwD9DT9Z18em53n2L5VM64w10nPpT9RaTjO4xwPqjBS
HoSVqW3+rTrhf/xV0yQF1UnAPqkZS/y+6ceU60/wVP/b/vipd89/s8v/WKCmqa0HbgQlW48S6GhH
VrHWIWjmW8wwOTvrtTP/sUPN1NiqWsXpeBNUnONrYiKBcfS37jl1mFejOV7cskQdW74XKNUAMgiM
6BiuIis1kY9lJqgbGR62UNmcV//PmKgDqeb5CB0CsFTb0akkuAr1RHZVYhZmtPKtclcwNunCC+GF
RbpoPJZpoUQGZvG5fijN78m8S4++xRrX8j79Z1w0zCIKZLAMqHiHVMgE6jSLf/P2gvkUYq1ixkHG
HBEVkUM1C3hvXq2UtLaD9/CvO85q1383c6h14IBG3z/a/+E1ZyemynN+rYjhfPd/9x9wPhdEJ2BU
5onGwIMu3M2xSGemqFDaZ4NWxsJvU6gVObkZvHhW5ADXvDGzVVqbJeOkXj5CzyxSYaJWfdEvQChz
ijaD9Rkfhu1kBqjYPLCuXotB9cwQFS00r85qOUZtvbRfB42Q2EpMFg5ljgRX+/fMBh0puK4KI6gO
Aq3wmmA3JVvGdLEGQQUIJRcrzStQ094lm+l/Sbuu5baVZftFrAIRCOB1EBklBkuUXlC2AoicAQJf
f9fw7GNBY5hTd59yucp+QbNnejr3arcl0RJ1OR7W3W2Y7x4bjHKYS4PSzBocVXou7d54vRy3ldHC
S1DNhAgrwQDMMynNDIiEAxHf5Re6z1u2Ndt6WTT4R2X2j9FypSw73vQe5e/OL2OTGs18ccmKAtKy
lVcD0hq9GeAa75uVPzCxb5br6xbZpIZ+rZs6kUHkCXt9tq+eEcNnUczS3GqPnmxeDYFcrN3qQHQr
cISTmX7EDvfRc276VnIYPfpSDbw40m+KTCfCdouqZURy9yVZ7n4YmBixFweeZz5BEjk/LCtBswNG
jdjchB5fq1Dwm+50HmyUF2q3MrMjx+uY0jC0YknHfzAOg6m578pMxQBa4NEmIiAO2Ujm2O0atsCY
ObF1IZ+e8X7/Mv/AQMJlYkYcxCj+MwY+GRe9AITJrE8hy+tqYSQIObd2RloTDqkPDB57biQm2kEP
AA3mde7ecLMZYf1GmmEV7X2BkspQpsVna86QbLxutNCkv+B82UKXFwAan+0Kgn9cTNXobPFRPl6N
n9HxupPXhpFtVhhLheT5duyojxzv6Y9GefZkGLMiKm2pJLTYKBiFMUfoEOHXKFaH9UX2UdtZO2+n
LHkF/4l+F3of6PvDALo6X9wck5Fcp0pVFmkADSaBYmPRapkdm4CYwIoCA+Xr1bEjwI83FZIjYuNJ
A7Vff17JF3XG2igJAu3SQ4VCcERnK1pzF168dV3lRH1NneyZB5s2URmko++0iQheMIbtaTV0xG7k
5W3jyWAXcIPLudk4iBuIspqtqI3jxQ0itWEsewBVwXputEFKOOfv1Mq4wTQqetRh47bq2rYlW1xh
QOWhXAdGuJs5uWW5+9S5EMt4AdDFD66rTM/vzg9g2YVTmV1qWtmqEXvO4TkkTr6Otkhz7lZpQaSO
oPrK0deTZ4yWT0B/AwxCAHbAd66vwyK55JKGHKe46i3JtpHY2z2ipuy/3VcmE6WnW3Ppb0rMi64U
oCwFNJsaucAGdmKYwMEGsrmBOUasZTylJHocjMfAsmavoeGbIpDWANXtqqf5I7czghJjz3rMNvN+
lV7oAc9U9idlfsEki5z+BIqn+iRHBdpCq/7qAPxoEwvzhoR65dmtkJSOnOey63XRwLkD8c+q/veT
YRxHzHwGAJHFHUjHUF9icKBuCTYstnajALzI9pBmNjTSYJ03QHN1IOfYioYxGENpl/fvaFLhj4+F
eeKNKKlYgKeiflWYs418NTLJUTNXjoyFKVxXW+Dm9P1O9ZcB4HUM0RGM/pcqmZxfMeEJ0jbk35LC
eJtljc1m2EkERwUSaS7M1iIbD9jMrbFYw5PY84pcU7Z7TI/xPNOklEMtBde1mcEzen5pkc3nMTXh
fX1jivE+U+RtER2AKUkk2C8mzrELpLUCjB0YPdCfkwhDTY9z/bnR30Pg9gWHoD4JglnU+0RpOJjF
Ezn07xLH6LoIgAlKnNJXP2Rkm5ChMV6DXbjcpstwWb77lmrlqhksAX1tpuRFcUTT0hLD5OU5pkUf
tRy6Xw7LL9mNNzOvFjwFIBGnp+v5Vdu+ooNB/xk7O5PAK6aeMRDoyL8RrxFN5u3nXqi2Qgiawh6A
wMb8uA1c2QKK4yOmglz098e7EmkpXtpgyjUGBsgXr8wzn3X9P2KN5XlErdyZ7qpHNX2tdUe+mk1p
o3+1RauqnURGEa+11JY0Uoo/pPkKaxGl5HmB/u3K1jsiDGs1r0hRb+tomZeGf7x/RJMPEIiOwPkA
uIvIQhBUwgIVliLoT5ItGzNDX+142RoeBeY1DHmFOl536U+JG5q6Ee8M/f0+D1PmHPCuv3lgRHwu
ND2QlykPRPplXB2eGE0qjd/fR+/Xd8PphQLgY3twYA44pPyhJi+G9+s+D1OZJkUATrtAt/fRJTPf
icQFajQICPpTtRId2VJA6RBtdONjgSbFds91QSau5Rs9RvMOcg2Ayhno6djpU9vIkgM+31wsfaez
dUd1BFtAU8rpPpcTmhET/oARRccUCg4s0mo0l3ql7FHQa8R9OsMCCn0nl3PS1G7qI8+ec0a+Jy7u
GzlG9IrKz/QaAJMnCc9wpqlETvcoLBvhPCN68uzpAKQInu6zOOVmfSPKSKM/LxYXNN70SENlTw3Q
vRKEiG/VRvoRoPPzPjGqRxjfZkzrpnNHbnM/qxM9jlCovfjlKcouZtnzMGh5JBivUW56sRdjkEia
wEjLX2G8/Bc8AHINs2WQfcjGd8HH9E7lN1QmNIC8qSrGXv///cbAuRpRYKyANgvUAHN5/cnHyMDF
7DhPd8KZ//Z5eoKjS4glQLVeJTAQiK8zMTJ1GNpA5T3Yqfc6ZoLRD4Abyn2V3oMSh6bWpET0IqNO
dUOP35SK4zXc0Fj/EKzRkTHaIZ7HagCMrP60Xm9vpXfkvk/x2ykzyJK8bVprE23IS2fujNRaHctt
aqTbd+SOOQacd7T0UEZH681EAL0F+BnC0GKBzlvXKqQuePHgpIiPmGXURBUr6aKIhf6EnnVUBv3O
vi5EjpBIVIzvnSijFkI9aPoMsQiaGbd2dwgIonmi764kPB4OUoW4aJOSFcGed5I8HD+1w+daP72v
eZ0uU9n4kbRiAvL7kaqzOmqvCaRV2F8er8vk0D7M3eTdR7I849ze5LkCUoR2ICrw++iRjG4Pqzcb
IALj9rwyJZr0fmm4jtakQRmRYJ62EmrBIulBAi4VivPbh2F5Su3TdY0coONYm87M0c9cI5Q/6svP
d46unxTPEXXm5V+irlBCFXeql2eleE5TK6mc+9pxkkGcHhKB6LvC+u7vZ3jtQ+UatMFwEsX+TQyx
SFHHrq5r9d4UQm3NgaxaeV1v3Cc6yRc23C2QJFnI8Eq+E5ULtNsNQTScSiw2jHZl/TiflRzh4NFg
GGuyeh5kVTycQu1X1mBNqria+TycWB4R5tHJeuzFgh5CdWEXlyQt23xuFXD/7x/XpO82B3wXlnEo
qga4yO/nNaj50MyBVnqrpq01Z0YwtWx4dkpmDt1/xKvRTCWw6MJcmjMTKBg05Xv0spCY6FXABQ3w
eLct0jk6aTflSXz69ZDtbSxn3KgleSkPyWNJ+uUxNdz9fY6nMjzffgBjH2TlWhdJXA2n9fkaEB+e
3GNvbX/ltp0Yh8AoTKsx88JIf1or0SxRqQoeUJzl5XZuxfE/lOroHBhBreTBX0hVMZyenrb55rUi
v/rM8IkzMxyMVvqPOxGtcpF5QXNziLCA8/wn3+aIOiPC2jCbXRuhHE5tvpf9Y5cWGyH/4Sm5JbZw
aj0eeBD32hlxvgq61ws12F2jhaO3Xh90+1e1vZLlR2A4VohcdGlkx+N+Zu55lliafEpfzKqM3VCa
qElEndJenzXnNXx/lbG5JXOWxLFaqzNfVj+Pq879XAnEeGkt60dIeEWRSXtClzTQHXcUSf671Ndy
51+SPsV5ix/Z7FDKp/tSzfs+86r8oJNneYtnHCavkfZj8f9dMIBKApDKgd4OTTGxA7IMxWp+rRfD
SV1kZ+lSnvXs+i80NzanAq9TR1MfdoZ+PyJgRw1DcRGGk1cEWO+4bJSnrDfvH9NUPxzO/4sIcw+D
rFdhqAx4dYq9MIQY47Dl8fSciKb/WFudja7MJiEq53YmBi4xeAVcIpT3AbMvssGjoIaJmDWw9YD6
nYVGp6ML3/B9vc6I3MkAolaFXENrYqZFMkk6gEA6i17Xt0E4V2NSX9HHSZogj+0izoY5xwaIVMcz
qmiBrgP4VugTxbg9o4qCRVemaKiYwwbMROOChi672Cbb04C6wuwHCrAhWemrkpQr123cJ5dzJ5Pk
Mf2PFiKsBlxojGqQsOM08cNhjgbmrWwEq8KEY/6552i8qTYEfP03GZ3RAoUWlZoygMvCSgg6fJLX
0vJf+H039Of+cZojOkzU6SnxpU860MGSVrLdPvy6EvRhD44FFUeOe5dnSaZMOBpH0NRBzZquSszD
kXy/6LGDY35CE2lGLg9LByp1I9jWivNC/zQaKqQD86jo0deBxck8Hi1eiNjpguFX065I/7IxsKWU
Iwv0Er4f3ncSjB7ztD69dkBtPgmrYU2szWp35C3EnhCE7zQYB8AvgmFWqHSGF3XiwliSTW9anKOa
SKV8J8K8KTGAk3EBEvxpPSPyyw4NBYaJhheebZuIib7TYQz5TEDLInxRpKa3EmaG0gMPJYF36czr
9Po6y5uSXnq178/HxYGjkjnfvzE48gf16wJ6P8P3KwSUKTFq58iRKSr/d2SKbfYIpBb9AS0oKISi
EgTGxXXdd95N8PigWm7Eh58PCV2x15+in/rPwP7kzeFMtFV8u+mbjRkRuISzpB7QI4woXHEzB0e1
glT1ZO9ybmSitf47JeadY107stIyKA0P23NjnM+vF8N9yIxfD1s7x2DVFZOvD/DVOJ45782weWQh
98tKoY9/fn59bAnZWFZIfnBe5p/qmTKHmQi6ewXaknkwKVAyA6/MMCCC1gwoZoQZZHi5L3LitMh9
EWEezaAX4qyapzdN+ePwcArNq3s4+NumNg+bfTSYek7oAAxyuxzKHPZkxspdWopJIILyZdMc0AGz
qQpysQOndjUc6fywIc9WtsSo9A90naovnz7wzTECInHfw0TR7NtBszvn85mo6qWAg37SfjxtYTHs
JXlUjU1pPVs7gye0f1GEv4+cHfutgOjuX1KQKwrUOFCQW+9NzsOYfuJfJOitj17gVV5gypCmx82C
YHfas5Eaocy5wIni9vdjYx6fXgOdtKtxgVvTtu0P8dF53Fh05C40nnhwzdw7YsztVb2o2ISEQ0Nm
b7Af7DkuySnd1N2gcpOjH5SP9/RnMPadP8b6tkJcdjkqKadh3diGfrov/3/Rkl93xNhdpU2ltE8q
cHSOdltMgJ9QoCUXN9+Z3K4U+lP/NCxftBhVEqHTLhQznJ65vQKZI7QxAmEQ6xig30w3eQZgohz+
/eQYpZKF2HshyJCM9Toh5hbXtVw+tobzUbsHeJcrDHvrGPfgGba/+Eu/2WRHbXqhwmTSDGwmvqG8
riCKGtrGKpfTN8h5XWyPT0bh2DEyj3xohuVHiwfT7XjtDSL1ve/cGAvr3id9UOoXKu/m2a4M9LYi
47IwiWUZx9zB9Cwv6OAxxagMpb90UV8U/WnxQ0GsaS8T40M2HYzEvWD8mHeE3KtilAfWcdVqpkBE
sLoeGIfb6rwC0sF+z7mqicbCb6LIQvLPL1Lu+5QOxBA6A9UA9Mk6lmG5+lKHQeEcI8+eKozSCNVi
0IU4hy1J0K57syWnD/KGLDliKsP1TfOdo0emA5EvoWf0iH6R5WCBbcmniGzNblvZsCkPJocIx1gr
jAIJPSRkmxzScTbR0XYiS2T+MV6NOe61ZvHe8UQK7vulMfqjiiqxm2tgaQ1yr6B3sQ/kw7MdK0W3
IN715/79XeBAj02qexG7WIClKwA5iZFIjFRV8O8hKWpDsrNHON7c9IsefZ+xYHnXp57S4kVL5Anz
DK+vD0uk9WSCliANR+m6HFGcSOXgFEcEGVG8AsFhjvQ/nhiKYECMo4G9YWtW+3JfOOjB/KGqRnQY
AYyRjlPaBgenuLLZPd//+EQe7DsXjOTl2E6rzuLbsZnaTwxGb+YryVi5+mNHuK7gpBIcscIIXqP2
1aKdYfjej5E2QKmQl5iY1kdfFNhmAr/xZ5kagp0cOaQHqPUPqo6QPAC8C0/3TWqGES0mv9NKPVoh
PVyMbocPuYua54Xs33nOBefd3HJ2I1+zjv97/dIxcBTn/vVP1EC+Xf9N346+7ldCC+hnnNfT+j/9
ra+Ra58KZ+kgHb8ZjM60drvETGwXUR6PtYl843fqjE7ALqa6FnWc4BotzMMyxg6DdYlReLs2jOoX
oCvdd/f4Q1hzB4Tom7nzptiBxQR7HOKGBkdhY8TeS03K/qEV7YvEUXocgb9p4tHx6uksjfwMmlZ9
0JYKsqYcGZz220cyyCiHcj7MojqjJ2iiogEv9wGxVY1yRmcaq97lVS946uImTyOGyjYV/CgCvRqA
gVvb/o+SNS3FWJn/Kgsw4o3RFlh3L2N/F4XqwMyAasydF2O139cc9TodL36RYYcVS0VW84geYXAl
AkShA3okJuJFlRfQTeYCRoQYfdHpxT9CtzYFS3G91UNx/tG+YqiJa+En3dsRKSYHdQ3m2TwpqFgk
5Kkg9cZWNvAqVKSDAbZlRecVN+ymn7zzpNjkcx/X3kJHHwPNShETsMzr8qhvBbS88AbDpiPjEXeM
2qgKsUmUEK8K0Q8Nfj6ALAfnxTLcz/Wehy8wnQQbUWMcC0ELB1HxwJiJWsHWTiw0EC0Plem8rKxV
T44uwpP1O0cvT8sKKkSSAhBxYGrjtEfvTGyvizqfI3qVgGH5kB9PS8Qn4pJYuD4XQ8Kfn90t48ch
O21svsgycpNfpFmuiTey5/MDMGsMEbBIRDeUHXXqjU908+boNhdclGV4pcWJ+gU1B1/UmRgpQCt/
LJY1imNGvQlPr9sluRqgf9rteEhpf3EXv2gxMhRKUe0rA2itn9a1SfvDAmIfnBqlBuhOC473/aP9
i9B+EWTEqPDlQihp8EwjTqhNQOIuTAf5r/1ix6E1HSWNDpJxTaVEr4BOT6264Jwx4belzrBnPzvW
7qcFb9gyXQ539It/vv4v7hg71GrYwoodXPT1qySByKCBw/lZOi5XtU3rmS9KjMNaJEKV5zOotqf6
TSUSXsfSSd0Bnv7zBtU1Q7YB4cVh7y9m9osoY4rUS/VPMrWyanN9QZ+KtiEOJl8bw3hXlnvffH/i
9YVxngOq7d91QI0lZq1OfdnSNM+CsVXdB3RTV+bVaTj8/cWs/5c/VWDVzUVNkoTGMq/6g2cuiYyc
u3GLqHntZhI9qr9LiiowKqYOOgAfXGjwadrmA3XRD4ljB+tXJDmRgQF/m43lzg3j6JrAvHMDcx//
4KXQprODv1+Iys7ZQ6WrSalSA4m3b58CgnwMGVbIH3DPdtoWf50to2namTqT1JIKLHAKMHaZugiw
tR3HYtw2ad47V0a/aJIvdWUHMlpE9Atm0c69Ib0lpDbjAP+jg7AYX6vIMtXwM5ZvjrN5Wa0QFx0t
iywvtme+vT1jjOWMrlh9n22Mdw9B82plIXxuMl64Pp2gGl0Ao6JmC68KPZrdNgFxmC8x8zyD27Dn
qKXpEO3r7Bm1FGAm8+rRpEOGAVxj9irYxt7lQXxRjXPv5BmNpM7TTPNpCD0sC9MjFHf2PhvTCZvR
YTHqp/XFWqyuYCMiSB7uz+hYoTiGB8yakRpPdWcZwSNgPo/7NRcx+L4nguHW71oozBVPF2iEuAXV
ytAt4c1Y+bwton8JBX/f1E1eRg4P9vBG4ZXmpACySX0seKtOS7HirNI4AiKCV8LhqHT1VoMcEcz6
KyLfECm39WtBB7PhYB0eF8BzEsnnCnsujqFz/xZ5Is/WbZv8iqamWy1wsfI6Mt9DDygd4g3zfyTE
aJz6IuR9TcPqzPFeYO6xacI9cgXjvq+IBdiMYAjXSJOuEIyndQ5EFH0nvATH2NjffMP7HN3i8TtP
7IZwN7qsdib6gTKj0vG03c5h8hPgxzuRkbqoDR8NV3pReQLCsVM3kzkiGSlaN9dTHOIaa9V0ozL9
056nnu57TVi18v0IfWwVqKMEbG3NwEXq4yE5fxbPWHSCkIILRXzbzHPvEBktcqmlLp2nkPirbb6u
MT25fTgtD8H24xQ/HNCb1Evk44MQo0KjOXDF9M36GB171+WdLMcVVtkkXVghOk3p0yvN9fn1wT49
tgnuESkmdRkbHGeY9+xukcDoInspGOKCsj1zbazw9VygcFKcYM5lcqwAm6dTgtBXsEeERmyL1pS3
Wk6G2BR4b5tHhomRwsb7p+Bi24qLQrpuHIjxc4UaPt4ezwXlvIFbaDw6usH/ryJZb1Hp9h4BH3f/
YfMcTzYR19bI8lQLvLLeMZFQeliGdr1+g9an4w68jm+OxmKzcdc4VwbtCkkIVh8YGH/n8MK7GsbZ
UPJE8gtaQzfRxE3NCZrIHYveDCpvTxxi9GN3HjObiLtc4w7WErwAl+D1hLypt9ncyhzr5Bcv5vpL
qeO3cWZheftcD6ScynaTmIJC0oUbKm583cT6USog64XspPWhx9hbZdznk3OmbHIubaO50M7B5rr7
FF/K3Sfn1U5MOY9zDioLItY0QRym1G1Ofm7Rgx4ZztLeyo4NUTz4DsrPZGdhnKkjn2iw4kg/lzgT
C+UzdECXFbjLrDPKFadX21zL23lhdsaQW16z1x6M/tncu5/HeBtmUFvr/1E7smm7ugkXg4ZOCagt
EwDZ8JLR7hHjD4fXv6RZf8vQbVpvpEvKVJpfK5neZPATbWSqIZ7RtcahwhMXxidBVBdmVxrHFpmR
uwuSnXpe5zhHJ0pM4NJfVC0QIrStICoPVqrj8rQUL+5nN+zNUz1U/AoUzttkJxivJEdOCuDsDm9R
Ly8KZlvgGkmumwWFFekMbCHZYG2lc3Aed+UBlfv775hnhW9pgdH1+1ETdR3Myck0uwUZ0ENOfiKT
eeE42RwBkJloJZ4VTR0M4AjBZAaQWwQrMqemw8muAVL5u9cmzdCiH/dIknYGYG7MhwumdMgH4mmC
WdJdeGtDqLAijwfYPx2yYJ0kMJUwSqfdBGd0hqI/91SfqmHdfbIj67QwP5CosVC1p9kSfk/xpHs6
ose8Ju86u1RhijtTyPrq6j+iX/eFYjroGxFg3lKNAYkYc+aQdMwC2a+/EPSh6hgT8rJDrWy//ndS
OCLImOhUUiOt8egJkuXS8Wx0TRHP6g/3+Zr0M0ZUqJCO7knLk/SaBdStH0ygxvFU9mRSY/R51o/3
4/iiF/QpLfaBE5NbSYCjSHmyxvro2O7xT7BwXgOzizbHfyAc3xil4R6RGeLxNJll+OKJddK7QdIu
Hc2OXza/cDVqaZTrBRBddHP+UvEqcZMqfESMMbt0q7Mo/oeYuY1t4c01efxQHfCHezYiwbjp8SLS
9eCW5ZSN+eEZWX4EqDz3/Bb23qMifxe0Jm6rJJBwarH5itVKH1eAYRGA9KCFx8+t+0LNJcZog8Lv
+l7SQMw8n8tNQtadIaMz1JZfBO2hWLpVY3Mo0p9/jz1WPRSpCFA9UIyAm585BNlhgoKJqyx50s67
LkYvYPcaXGna0IsiOgZ10BLlKCg5b1AsQViqLzuMvz7d544nhIySmKF5JM1q+orlkswizJ5wS068
82MUhRToeatTIUyXwfa61o0r+oc/qXMX4i9H5KdzNF8iz7rqzXBdFLoOak9b5PVxhECUNQ+AwcIf
VJ4ozgKWDDREQEn6/lFOl2hHpBmLHInRLOx1CEoJ0FIKW6oiT9oZ+jF/wML2x7fOblfDStr6EVxo
171PfXpaYUSdVSdRkbXYmg3P9jX5qGwFErrXrCceeMa0CzWiw+gUeeh9MRtwwBLxAHC/SzosQlq5
x4CXjJ1O0IwoMXolEGu9C2Uqm1vaHghc+QhvYYW6GtaFcE5v0mMb0WLUipxIiSJc4AOU5rmxUOaC
Ya4JFlNgTA4lIA41zqv7w3vPfCzjparfROvjLx+O2/KAQghaB3JjzdXPHEvNevLKQvFmdQ9qjbEt
iG/NHSwb4ry7aSd+dICMIlHBUFPQzHmzijdYgvAprZWE+FieuMM+o0+uD8VjitEq18YThEAFvdsM
dWzqr7PH+7fE8wtZL36IJMoUSNgPiYUkV0ve0OKrkR1SvXtXOt0nx5EJ1p/HxHOqSR5lCMty5ruU
LA7cDAqV4jumjB1KaYKuF2t6aOiyI4cPOopgoVvZ2pcco8kjxCiJbKFXqpqD0BbbhJcBB1OH93VG
MeShJEoaTVivF0A3rZb3L4KnSW97MUaOcyzqeVqJ+HxjdCvzasY1ecMK9KWx5rno01pngUhK1umy
cUZnBwo6pIoQMZz20ZhGZmKzA2/75WSGTvoiwdyEN1uImZaChD1fi48xEbnqhccEcxvVgHnfxIPX
gpbn7bZ5DU0JsA3PPUkdbMVDNxTyRZwbmnaUvphitLWmRV0p9SApvsZY6bx5tF5WhnufyHTsIWNB
F8BtAaPLzpnMB+0yb/OG+n0J6Y0t/DH0y9QE80+YA4QZ4vgPkwpgRI9xH+adlNR01PE0vMUY3JFW
0Jv3WZq2qCMSjLxJZRsUrd7SqwKqANrIHjArsUS2Efk2GNaIV42Y9saw7UfSJR3QyywiGUBh5Wyg
IKGNkZCgIoNLQUWoV/Z6MbVg7b2tjpjRCOx0K4XrPa+BbVI0R+QZ4e8XXto2F5B/8PdwUbDk6/6B
TidhRgQY2Z9dFlo79yg+KblsthfjwQ7N5seSHIR3dAJenSOGr+IfvBTMdBZzRJaRfxy26vfD4nq6
mgNJfgQO+myrGl4th79JkRzRWXyP7FL9OhMSDXsMn55U3Jpm9g/F8/0j5PLCBD20xbBWC/CyNj3g
FqH9BWVv5eWdQ4bexB+mb8QKFZWRUseu3PIi0x2QxSHA6pbDrYcRJatjz2OIPqJ7lOihjiihXNXF
agKGwhbIZHVlEDv68B1fWfJCq1up6O+kRLY3S1S0S7EYIH5rNIUuPiIR6Ndy4JQ+sufZhWCPC8X8
vtjC7t3cqyFms9cKR0SmHb/fByuyTVtpUFdVP8fBmmacE4IGv5Skh+ORu3yHIyki27OVA5El0j2s
flzn7RqVswS6w1WXe46kTHoXI4YYpdGFcTeLgA12CmPbT31StTEJAebbLmWBzOerwJQWa68+/5gN
j7VkdxrP/7gvqn/iWkj1ZUhDeqtbwchfqmAXA3+kV5Ej9Cw158Wt09XPEcOMNhlQMCznOs5VDpaa
kJJ5ZDSO+FY+NZIhyCTAxkRnJb5f14OlXM4LXpw36aGMyDNKRu9Ub9HJgFVOPoOIBI8rn2fKp+3e
iASjY3wsnVarEDKKuWKAPUVrmHKClTbq6qdkHU3uUBaPJUbZRErqC2pMb9DsfmLfM02Pd+bVKolr
cBSbyKPFqJvWxwodLQCtJ5NufcgsbIIxs932tRkM7Uiy5WaTW429eFBKgBdEJi/xwKF/e7UjdReU
C0BtV5Ce1Kx/7SyYofvvkcfgLSExItAkRd7pETVC57O3WgYW9LctLlG4oykOM3PX7mphu4bJTXVQ
ybujXtnmrCsgr4OMPgxzm78vr+TUfPjEzl1PNgCw7Sqn+5xOBx5fYsq2ZmlRiA6j641eRjrrgi0Z
0WZhp0iTcSjdN+wiW8PJAwU7dKmOo35Zb2Ad8CZ332JCO253PzMsIzc53u103mjEHKNlsmyR5XKA
Z55ZT/JnvcpjsuLOct13+MRb9ngkK7EeVI08wOHDBPzsTTauq6TFju77p8cxEDd9OiJybbUhD+nr
tg+f97883eIwOiRGceRNFxc5XWpQmo1q9oERHVTZKT2rLUj+pG/RFNW4GQ8Njyt4jA7RilmWtjWO
7XKBk0ccqCv0fiGxxxua4bwotp7TSOX1GtH7iX6Gx+Gne//4OKqILd9I6SKQhB4Xs/UcW7UTjqrl
CBfbW6WpURHI9JTQ9xehsP8CaLb7DHAki52DVPrZ3M8zMOAtMf1RcXbCcqIxwKB+90znbdP2akdf
x3nbrWg3dr1JA7uKDcBKotV0fzQM62V3cHKFp3AmI/YvwWY7rLCUSNSVmiqc1VnbI1LKO/OdNws7
HbKPqFDxG71MOW8x/pWAQWAtz+1XCnDgAFoZ5RNsvzG4HYT0vO7Yh5vlGpEDdEjQBRE9z9gsa2KI
BOeIbDEKk1w3m3eAjGaYz3zMYc2gGZqSYKN1cszd8GnwjhdezMdT1GybVTRb1GVD1VtpV1sPyY7S
4QNRTKZvv26KLdOI88zzJbozpcfapediW7TE2PPJcJ4s21eVXitRa0TEYt1quzC0x8hoUb/DPFdv
4uTW0iO3v5UXD7EItkIkCXEig6TqImNsEUwzuIZvv/Patni2gu2Z0hUhnFf0SXWKmWGp7u74rryj
oEbrhP9jTMS2TSmdJAxFDemLUNAKnlrs6GvNFovFemC8lUSrV5Zg39eFNx/kzuu6waiOXlcURJnv
xaApYZ+QeYjJWw2oJkAPcawGR+myxZiskUR5FmLFkl6TwCMVT6n/Jb5CFwn2tWi6zE75FEHbpqKO
1SlACzFTe3aIti8GtsCtjoFtcvEXp8sWgPb8LzlGyzdqpjXY904LCXSicB+tT9pSfguwuFA33VVI
3KO755jGv1zWF1HGu2tyYa4ndDXJ8LC2l/bMGA5Ybf/J1fA0+P5TKL7oMBq+6pNWamf0LNcA53xY
eiZaxikiVYndbcDR4xKczuZ8EaQ+x0gKa0BZ5hcPBEu0Q9L5NwxoUgBN6inDrsCsYJze5Ij+tCPz
RZRR9gJmkhpJg0g+rUHS3nYdNm8+ekfRFACqb+yLNW+P6F+0/hdJxgUshKK+dAIuEAAzFdEeNxTq
DiBfHM6mTeZvMmy0eAGi3lDSwOMp3mx7Y7CRL8q2fUCXDnPHQTnCcuN5dHd6NZMUMZzRFWG2/Zqe
5J9RRDz7Z9ZYHL54j44NFf1IqFOZLqrC3JC/Vmwbo+fukqzQa3D8sWuWEjwDXnvPtDP9dZaU/RF7
s3zuyVoGKUlU08My6kvA4YqnudgwUfWwiFptqSrB5lWRnGUHld2nTnMWNtLpJsfK8GSD0SGZHvkd
im9QxGuM+gXP90XvZuvvqA42Nmw9yU8j5aaizLO4wk5trBz9RSG3rpg4CYwa4+WbZInenhjwW2bs
YO7z/k/gniejTPJazoPoCg7zTbL7lZrQIdVm87yBOXB5bbWTIb6qath5qWHtKevsF1i6KuZ5iP7Q
Cvhl2KdgA9IEGeD7LE06WCMqzJ3F105OOhEYmbPaiBWryCwFq8DCZZivk5ojjpON6spCUunOI+xa
Y7H6gURQXBY9nZY3oaPaX5kB+DLof333sTAf0Z7s283atxe7dx+Ap5rFub6p9zYmz9ieVCk01LlA
HhtVM3RmXT7un+VkNWlMgBGPuRf0gBxHBXC9tX/ZH4tl7dKGXpQ2Uwjj+9PMvk9wMqM+JsjYmbma
pIsuQT0QOEVr2crd4NFdP90nMiUhYxqMYblea1kXAtA4n23zCnyqsOBEzZPpixEJFlA/qssulOjF
rLf5MXwu3tCf4VfGO3dF8pRdHhOiQdpI47bNvNUCCteAMQVv5ZmPaBCKyYb6pO7C4hwcFSdWX42J
Uc9kREy7NlcpuIJYZWFc2+JZj8lARZUUBfD/c9S32WzJ3G/mgJ0WaJuDionseU00AK+V4GU/ywlG
Lzj8TAnCmB7DTyuijbsLQE8KSPgck8s+BS7qfWGbfEJjIoxN9Odld21FECnt8xreWmO9pi+BJb5U
OgmWtYKkfwfePl1PMEKn4AJD3KwIe2vjH0CN3OjWOr8OFspsgJKIkF/Z/iocgjBw7pDBct05p0WJ
e4eM+q26mYLCBtgFMWtrAtt9caLJux5ccrTfpIuvyiJqy/OFKokaDelHnEnifDYUHb0/MHae/6ME
wx3pn3k64xb+/3GKI1rMQ+sxYJB4FWg9rVViv+aPqhs+XFGLM0vAtZlHz0IT4NFY2MAJhFHj5pGn
D3b0AxhhjSJM0HVz/ADz/OoBBxERhgtvWOX5PFOPfHyojLwu/CSTkhx01sB+yZ/94/33MPnmRmww
0phFs6t3LfH5GHGSsGxMyy25GM9TuZwxD4wQNpcsA5jGHGeFbq/XJQmc1pDNzXOKaVqjIfNlx3EU
J1MfY4r0VEeiOPhZVngZKNJ0xNm2Z1Zlk+OROwPF44wxyNdA7kTsiaEQT5j31kHFWMmH+1c0ab3G
zDBGWFb76zxG3pp6NRjZxHp6mYjPHMU46XqOqTBmuMvng48GAlDJ0Z08QBwSI1071o//Y+3LmhtV
lq1/ERHMw2sxSrIsa7At+4Vot9sgQEwCBPz6b5XuPdt0NUd1o/e3X/ZDRziVReaqrBxWLoPI40EF
9Y4/3BcxGpqmTBNjQowwvcgxZ6UpENbQJRquhMJnAEDknBw1rDti2CSiFVqJKkoqxNB+pmPvGI8q
QXc5anN/dXzfGrGJxEufaaE5GlQjb507qIXX9pNNYoTUn/3/oS9/Hm0nAhkAimI5lbVIpuNdGCE7
fiiO6mToPP3iqTbbtm5MJDEQdM7ExEpTnCJcCdmG+OkCVoMRLSSrJxGVa+DraS+uIPdTd3mOzDEU
Nq9YmOXFDCsdFPtO+DT6D/tl8KUtTJv3+eh9cc9SGIgCA72Vjh3krK5Ly8NIwOu4leythpbF+zY5
H4BMTpOBptNJTi+VhdN8SZGnR4Od12Oe0bJ933+Er31tA9O+L5JrKgxKlXpT9FUKU3FqR7s19vWe
4siL/EV2lryTnIXEiX4MWimxHJlxA0dwOspjoDwWR0EDynMbvHnOzWCIOupVnpjAeBFJh24hPGar
y8/HrytylxV3Sw7vs6lMcNMJUpmce5xh9a68Yu5LVUjjkmfXLxHgN6DCCEzV3yLRDqipuBni2Wv6
+1DZ3u+yT9STVEP6y8XFYvHo0Vu3vnIm2Dw1bt/E1+0Lr/N4/taZiGTwJQQlaC5iiTBtHQNo7t6A
ml9YA/HC/ZAcH1cZfMnOmBWtLhqO1qX0rmVDBFd9DT7ve8Hc02yCYqr6e0iAlkihCK/wu0rxT40v
YJ5yIb5azfq+mNl4Df3aWDuGfY6ayLg3AmPTHGUTncf++BjwR0PnD+v77zO+nDairHc6/n7lOuCP
pssyWm9wMId6X4/5AHeiCOPHJ5BQdKEFQWhyt510Fy2j9Sjaekvq9RaV/0ft0HPa9v8LUH0rx7i0
0dVZIimQqYF8m4gu1jmjCP3TJMu4Ip+fXFaBWZvQFZixKOHcTOYwVaxz7kJqeTUi0498c37WMFfR
IBXbPJd2BBpr/sgl1eGPm0a3TBMd/ci93QjSJqGpjLGExgqxZRRkCuD/FogWxJItL/oaC3IGknrB
NrNl8a/ugIlYxp3jeuysk5yMiFThY1Jivz7bQbsKFC4wa9Rf72nI+LPSYBePnECUo78XRPFyB8tH
vB2GJF5/ocD65L6+DZ5kh+R5uVyi4/RInzYIYVD9+vwEl5v9+Ia31BZAw7l75+1rcggMBkRI+Kdm
gV+2VgINiPaINYqgy5AWHN+hf+feCTDRRCuCZk2k3xiqrYu1rJBoYZf2l/JUrHSXI2z2HpwoxSDO
Ve30Ss6gFCLPI7YeIZnwKOEAM5uXnp4lRcTKtn9sl/GXcIw7Ux+oKLDgmP5RwU6KKHXDh4Ay+wSB
DXLbhuhXDPpj1J/GhVgshfGOdoX3ODc/NQu1k1/DIpQRR1omYnXu0XkfV0rrWfbt+o+f1YhwJ5Zu
oea9j8qAUyMYjSQrEEertKMTe4vdIt6YuY2s2ClxAoBiaJtyUIKVAma8X9KNU9sXXkQ8Gwp8a83m
MsWrEkvpCbaFT3B13y/YEBY+KD6m61HfpHu8Pv/uGTURSYPnCWSNl8QcsgGahynxqqWYEAExiO+e
sK0j0N5abjcB58saDFhFYYxxGwECV6qP4EM6o+ayFFcnbKACX8UnL5s0ny6YKMgglppgX+jYUXlo
k0/2wyYIQObJQR8O8BsM+KTlqS80A0JQQD2DQhRlWm7+mQO9BgM8SNXLSdtEdFnxyrM8TbRdXGTg
feVxYvCg1GBQpxVwdwoXaPOCeBQ7VXoSgYefDr1zju2WZr7jd+yG7PPV6NDdG9LOgaudPBiYSwLq
IGMrPYqg7r4svrYo5YS27nIjUw6OGwzCaGF7EYUax5liWYdz2io7OneJ8RM7F8i/g3GDgZdE1SM4
NpVVk9VxLee2+FmixI4VpkRz/u5N+G3ybLK2zPPGyFN6Sb9f/PQ5WoOAcQ/6pisRHnjZnvkw659r
w2Tw45TH5/JaALLWwCzvI8eLN1+B4/S0D1Z/GSFPNGPAAzO5QyqAXYc2McabEU9qnCBvcIxn/yYD
GX1vyWYRURh20m1voC6CBkkH+QLe9gmuJAY32qtsym0N+8eI1S3NCP6jBxQLVlycpydzx9NMBj2M
NEqVRI1HFJTQOwNqKkrCjbiF1zPDw1uTAQ85LzMhUWDrq+Nl3ZE8KAn4iGTuPPNs18UkYGED/FAt
8vzc4ewGPy4IgrGTK7iGZYcPeUPKwSlropPLA6Klz1V8erQ6+75X35r57h0pgyCCYRVhMsBMkOzB
iKhuKyvsU86ckwsatUVY2SHIjr0rGkPlkxvZZoAbNUIsQd87fKYkri0xINNK8jnVK3j9sPS8yrYG
LIwHt7KwQIUEWxXvKz+fUv72RHaDcTpKY6GIsCckKNdYGLUAw/N692oS7C6zFp8cadRo2KM2VazB
0BUT27hvD9pJlFK1staNRoZwUHGKtYJBQT84bXL7M1l/4pnDkTbnK1NpjAmPSOIVnQVpmKohuXOy
XwdEJ9wX6lxeciqGibjHrOjQlXK+BQ0CScEHGQwfvBrTrFlMpTBWmsf5Kb9qt/gHDf4ncLiBnB7V
LG6BfLYBeyqJMcChSqS0C6FPjfJgM2LlG+babdroiPfDF94sFtaN8r7V3AtpIvT2oyaWkWl5OMQa
/VZHpxOh30NMeRLxQPrkGSFPFHPVaeaYg2IFomhy9+hYSF9cyeWoniHt5TM7/jsrZCcODAnZi5p+
uNCP98pI9DPqurTakPD4O2a7o6aHyFx4NVjQI/MCzQa/wgjZysNksYnNF+h1jIhmORW66G1xRcUb
CwMtxuEt6cvll5mNB6c/hLkP01ju4oZ6nrN2moZAOtaU478v5AyQgP184QSgs00wpmpaeN1pOrrp
GO+Iz4J2EsoLgmpMUMNa/8O0xPmW9Hf/iV/fYhjXiKymFcwuB35htgsD96DLe6blHF40xpHDeoMq
jVJjUhfEOyTaRlhXdALZIcHB3Vdo9vKdnNvtQ07czojREBApUAj3rkeZlvqgBw88snn0zkFaYMXL
8c7OcU5FUtSeiCw17LEyM4hEYzOobN7Xindeaut2IaISd8K96tzXcbYrdiqQ8Qql6wTzeqU6ZpsK
NMrBdvA5Injfi/77RKfroI5Z25bQ6Tg+pBWxtgmiJdo36nzytghJ85foP0bIjuFkqp6KYgdbfzkC
shwdHQGgNwrAvMDRilrzHWu/Ta5PtNJMMdLlU0Xfj45ob2K7qEgdqAdj+bU33uhe2P/DZliedsxt
KmiyDh4nCB03L9jnQFPMiVOu0of0AF4VXuvj7Ja/qXEwwBE1xSnPJGqNR6/bJ6GDMA8ru1ATfv38
+uIS98+HJN/fjgEQ8RKhAq1CHOUjOTqINQPDvh64ADIbk5iKDEZ0C/GWyBjkcDn3eq2aSCWDvey6
1VxtaSeyl/nc9/esRhNJzIOklVM1MqEUDlB7TTBAheEpYQGeAg5UzRW7NHTASioWvUgmVlX+7mNy
fM6bsFHhxqp/KD+s3fWtrtA2tIo+7tv9XB3xN0lMgNDXuiDkpgZJq+PG+zg0rzvL/fWT4KUPEvvM
vhKNGxnP+BomqSRRMi2dFleYDxaKcVEVkTUedORqXgRS2NXVNkGm61bO875cl/7/znJ+8sBrLt5D
DQzkALKhqCIaCX8/2NMwnKVULUQAshcuD3S9NXkbnMcf2ALC5fa7TTQxoPKbNAb+ozKvs6FvxVuK
tsBKMnj4D8u7kI+IJN4OPDbZbefg24/60fQw8lfa4F8JVnhq3f/Mc08fXYbiMlgoJEO/mcEE3k6d
Vrb5NRZRPVutZbdSUQhHVC1CYvBlLegiJo5ECiaM7r9JZD5yIw6nvsfqjkP2hMKwYYBvFelg9DwN
r1vE1S/8RMtMrPubRMY7h05IojFMRFqKXCtOeKDMZ0i3cJcbz0USv0miuD45zTw7jyD5TWFFHfKz
m3F05M/XwG4D6/CJe1CmBIM2ukV5t5Q6c2HosiRbqA6D4gkm/LvgupAVPPMyGJRGeq+DEY8PoNNx
sereILghE5tWR5GVwaRA5ZtvJroCPrJXy7eT3r6uAiy7ASW2Hb+UO/u82TsdL2041/L+2y9kPkIX
n681VmLhF7ZLFCawqmINextrv3HBFYijsYltPpxVotFdm+YHGBk7Xt/7HHz+9iOY71OlanqORRwT
6Kw1guFd1CQ8kyTccIue9x9GPvkezAWeJJFV1FYObfHq7vby2/ngPn9VH7zn/Vyl6zeNmKv7Oo4I
7WJo1C4dJ7AaEI+jWhtu1yuNKCTGYGPppWsLUwWIaH2scF5jTwkMQngx0sDmVo3nHj2//R7mbpdT
3MR6Rz+z43yob+OH7oCHBWyXDekw8khzRqvQ4iRw5t58U6ls04twCeVLJlGpq/XweNrKFWgBY+dJ
XfjRQ480ATZzxe5AsDgC7XuX1WfkDKv2gwdts0Dz/dXZ7pfEiOLeMvEzBhQRkQXx6yD0emxZtbB6
jQOjNGC/Y2Es4941KjJLzyoR9zPcPUycbhcgMcEddJvHtIlSzMtBbmO1FtqbIA9p8UwhUoS0eG8L
GOfAQIcN5aKcu2vsdlj3FGQgLQUZk1h0JRQsyOCmy8Ieg4h8bLy4JBpabx6zjBQOgtTS3y97334E
Z5PdnkCHRRGWPupRsjft9PVvile/WRsDZeWlGK1Yh88BT4+oXmHGC7v1+PcWB0RuoD+5TYwkjcAy
gZMPt4NUknMYETP8OjtR4sXFj2tIotEREoJ1GtZyUN85BjYT0/6mJQNhRWmpnRji/JGMEm3h5Kmf
6gldomPh8fyGc3upDIhh4DDLJYN+aocuDnUjTOs/0OdcG8Q+DzLp7/7DrhRFFy1TkjWDbXwSWqG9
XA2cajZ4Fsmuj3r4Q1wZhvs35zeRw5yf0UshTg9yXjwnTAiyJCJ6h6ldcgTNIsFEEHN6V6W/WvGl
pqdHL/h02XpvMW6D+2LmumsRHn6fG4PsyBg2WhhCTGs3jjc8KqsQ5I4P5OcCN0tOgmZ9y1xka26y
ZNYSvyWzo7aJakZd10Jyj7Vor79CL/pMyNjbGQCIu4Zt1ukmwpiHQKuDC0OyKNzJ7sU+4d4KATNY
nrTnVvNn3qfTE71FKxP/zsouxnoV6KWQ9UpCI7vmvtU+L4HBOz0GvzUj1DS1hBRhg+jqDdPQ6HdB
+4V93z7mUlq/acPitVWDAZbau27YjvwrdMCnrZaYUm4XghN80laX02a75UidvXInn4vBYlPOq+x6
omfY2dnGfGg9+dg8OuXzl+B8xj53ffVcCeI3NZkQ8myepbo0IBCkBJJzWbct2X+1H8Aq7tpxaRYX
J8oxEHK55KJ51qgsLKV6r4i3iEgGrrc9Nz84R8D4m1oMiIhjgiGEM0SVTuPRLaenysZgsUV0O3WF
3fm0Gu16+zU+B/vc/zJo6xDnFqAS7uDyzb4m3oAtQ7FlUfuh79DC1n++8DrQ5h75UyVv/z4RYYKF
41w1ENHatw3AeG0LI0bbvwLwZ9qfPKqb+dAJeScTL2tRkkzGJc6pJlyumFU56Mu6JNd18Stdn59/
xsGySZ19u8Gbd0ULmpyTnGuJ1eWJXMYpeqNNpLKB3PhhdawPSEgpSyQy7D2aCDkOOJOy+U0U4w5i
1NeniwBRKckO0iPK/ftPjovPIvJEG8YL0jCqS9OEiNJZb7pXw8Wo3D7IfF6+cP6JOhHE+IBZiZnW
qgMigzpAYvJM0i9UhTC3R3sIZbc2ibSr3dZJD65bYgbdE7ZXPPPJM6+nec4VFEkXsT4NBSSkZuAq
Ezs9GbEYavpIk1FlaisVcXhB0GzeR5FlvMYk/E9lqfQvaRpdxMak3ubtws4N0dRb+/bX9oomFIwA
c77hXNA1FcccraIVyTAUEJcS5/19JBsf7NMZeXwOuB1Ds0/QqSwmUBEGAZf4haqGN/D6uDl4oLv2
w0AFwwmS59z4a/ZrfR8l+/jMkPg1tex/jlK3+zOCIby0D5Hfu6BY/dzGvFzK7W3HQuVEQ/admSnh
iLeBAf8+EeUjHZeC5J6wq31prpauj/G+X+QhJI9LQlmGdH25dZDK+9R3oEX7EYGdxOF83TkQmP4e
GoJM7FU2a6GS6ImLZ7e+rHx/F4O/9+ebPaAV8stuZO+vhnj1qUwmrBEGJdGyC85gdTzGSBKT18el
HISPnPCJpxoD4aYinOsqgxh4fythtdWp3zbyj0iwxdq3jIf7J8mzXZax31D0KEKHHTz/EBG6CM21
Envh+wQt4Hjq5XbyCxhecXl65iINRUZDiiTRZLDOnGaHWiT2hoR4rAhgViZHkM5h2rHoSV/ZKM3w
DGYuJp2KY0713OF2ulwgDkFU99AndhLY2xBjbIv75znvmt9qMRdhaBRFd6GGaez2aFDExOj9vz97
004VYa4/OcxOINwSoIjTy3a8l3z9uFQ/sPc+iDbc4a7ZGHsqjrkKo0bWE5NCDZbiZo5TqsHgRbY7
eG/VYtm8B9zx8TmmRbjZ9wkywH1OriZGJKAgCtW5g/U/2EFEKSP9J7o7wKbV8Ssx3ZboLu9s555H
U9EMjg9yGslmFkuHl8HHdYzljemV6DzT55gI26ZeF+ZFKUocabO/OiCnQIMBB0JmX84TRQyq6AQe
q8u1HEaseUEAQ6kqQXBu02HKnfkA8gjs5vuxx6rmT+63m6v5T78d252udKehL8wIB+i0roAvh6yd
zwvb54rHv0lhoCMfZa3ucljIi/OeJQR7mqMnkTyLBL0TkUO3Y/HCW/oX/7z+/rFJtkzYm32p1BbO
s62JRMLFeKa9GqggoOb6xfl4syUDBXszUFdR0VnDUvUkY61XvXaWDu1gO+KzROtVj8WTbXo8+r65
blN9KooBk65p5E63MoleaY4YLU4YmnTbzXKQXG6r2SwCT9RikMSUswb7M3LYxtFJ3TpQbAe8ZZzH
wWzUNxHCgId+7a/ypYUQx6yI+FMP9udXDgDTm+IPW5iIYECiU8sxS2t8nitsIYjcw4VUtrkw3iV7
2ehc6pd5a/+Wx8JFVYpyfTXxjVBPU1ZSUD6VZ7usSlewnPi86ke3u5Las1IHxPpyiclNJXGL9um+
2rfw/I7aLKTkOXZmKEiaHlYXF6PuZQdUoRPTbUReQh8zDiT/2O1QTHYSTwO9lH44HTFDtli61UIv
SLtAlM/tyZkF7MnZMGGgfs7LVhsS6VCaJL0G42gj1TSQL/3MudZ5nmIwmGNVGlxFwFfIZSe2MFYa
xNtg+bysSsLl3qMWdO+omVhFy1rjfBpw1DQvsl4vEpCddcR/eHhbLrksjXM9fFMMYAdjTsJ4RioX
0tb9iWDXZWKrx/CVRyE3m5lQNENBbgLcFjq77lxvo0ZpkwJuY0ePilP54ULZ5UG/U+nS3RqPWtTL
UD9RPlOiP9833vn7cCKc8dlT0umhmlcSohjQG683ur1BtLtrkNuq3d6m1fnAUXd/dW18i2VJNspM
qhpsw5IOWhnkwaPdR7a6QlsFXS7yVwXgyQHfKpaTO78PpUYJJRwwGlnWnVcQrN+yOgf5/xWX/GzW
QnUVSSbw46FphzlPTQH5RDjU9N7wZFe38eDd/SRYJ7bcf4Eo9f7Xm78Qv6Wxx3iSw7I9DxcJySVa
lIuW/QcdUU1LB30EHFmzF8hEFhM5WWerHDUFmq3XSeToV1eV0URbec/N+z7FWhifd2PN50UmEhkM
S+ow18Ya2imk83LZfliC3tbtXdlC8cb5HPf3NeR8OoUBsqQuw2JUrtLBu/p5oHp7kbNdm/u5GPg6
ndNRyK6QUAvO8NSAXzbFBp3Fijc1OI/Jk5Nj3lp5nKhKm+PkHKTpTi6KxBiDRLc8nxx9NmSfSGLi
pOYC7gLt0ktIJh0d+lI9SORQPRf2wnzwf9h2ugn2mbtH9Mnrs5nHzYloNmxqtWsqXxsouXpfv3uH
oSLYpEjsLIiJSHv1twEPtng+wARRY3ouQ7WBtjhXTbLFipye8xWd/t8PDdkny/aj+LhvlbOFB7BC
/AdR2O3ysWTESmlBpujjhY72tKt7Wlu1Lfj2pVxmNj+JNhuPfktkk2itcs2NWIOZvoC8J7bRLz/6
1eLyYfKelTeX+uM+n0hiMCWp/3OeWgFWClQ4PIrOL90bupLWuWfttN2v3QFbJdvnPhBiNAgVC/2K
6hXvfUvN9N4PYaBGLhq17iVqS2B1qDeZl4PS73j7qJTiFL0cnK/K8RuWv8SI6rrIEnhog859771Z
WOSCtP3qikjDW+ofqNJxJM6+1CZnzYBPVrcnS+lb6qnSBguuh1sLmnoYa+4rW+EdJ4M/8iW2RHOE
rMqtPboU4pg/DLYJbuaCYIhO8kHi9ta77quvglIIszVYiIvSj+U4K95B84yZAShNVnU9juA++QO1
sY+LrW9qOCz3xUh1umdCDBxJaIE/hxZ0BpG96oM2EaxryWuJOzJ37X9rrwwQNaEk5YoBYUlmr1fe
R6XZZembjw66UhP79DcM2/oEhFQmrCkod6MuwlxXiA7xrjsRy8YNGYTINt2301u4e+cc2Q2Z5WVQ
teJEb5QXp1jGm0uCqa/FYpM7lS1opPFtBImrzI7XYNzM1p/crtjbho17v4BBpegcJrreDrimvfUK
W1/Wm4v9cSLpckFJ4d0sWJZE9t6e99ypM04IojEwFJ17M+8iwNDaQT/u5ZV3gc3RrEy/4+3fJ6Fw
2ElY3Sp1+I6dt0avmuKVXvF8tVzLRecUXm3760du252/RAuo/7Ozn3ZPZ79FR+pzDA4fMHT4oy9u
HjsXG88zO3jpr37PeVDPZlaxhlWnryE08rNdQadLYwjVIFKkEgIMMGeL3rmkjnbyhIxcF9bLssa6
9dWWl1+arUlPBTMu3Hex1UjRTbC41Uh+Ihj4OK7FAeQLy/ZNrNYYreelJGejwqlUxperKLOkCmRD
B2QGj5v1eZdGtnRGN53Kca3ZsHAqifHi86nRwZREJVnoc1ftvLE7nOVScaW18Xbfj2f7QCfC2E4h
8Gq3apFC2AojSFHlpe/xRj+cY6dd2IWBO6dyA6wEOzuP7qNiL3M3gGPrBuHde7RAy3rz9Hcw3izG
eHgXNVW6jh1hlw3ELpeUxei+vrMv6akcxnelKK/6szVCX4yRbTaVvcPWK9+wXbLE3UbnsxObVzqe
w4upTObJ0jZFF1cjdOtb+8NLUAxAw/aSy5HOM9FbI84ENio1/V8TXTV7xX8D5eDWtHk3NQ1A7n0o
Jmg4J2Ok42PhAK3Nep1iFhsdu7FF21o/+TVL+jnuSWPigqQrKj0OIS2sCabrl8vO/1Eutxzrmwvz
ph+IQRTr1DV5E0nSQU4Xwg716DG2Q4E38T03IKRPxTAQorWW3OUmtb0XtCZt0Jq02JGnVxfUSmAU
WvEJqXnfikGSsZeSS5LRb7VqHEcD8cMz+qs3lRdr6L/lZlXmYteJfmwTRn/NMkyAQxxYlCwvX2FE
Avtm0Bxx34dnS4i6jqknXVNlSWNjD2nUYkkBg+GhGAODpnETe/y4xs7zEiX8BLEHN4MzFylPJTLo
1EiFEBeSgqhxVaOJWEDDAh6TyIRttwKnoD1rixPlWIAq47Ftr9RIcIpqbms4xJf7BziLRxMRDB7V
eidg24AsHYSWVGvtFYw7rX3Cwtu/uskmgqh9TgApH8UsOXXQ5Wo72VNh1zWhc7QrLivbXFQ//T4M
KDVRbHThCd9n1YUEUfbyEdud0812T9mDuJWgWTufqMWAkqAITdILKu4q42f5JmEhxFlyUtFB8oTL
m8izPAaa4rhrVONmDivvfTOSCuaACjLoDbivB55aDDxVYmGB4ACHWDpgKRqdwjeehSVgglcgpN7y
B6hPzo+BJREE0YXZaDRjuO4O0m4pO8/05r1v5bOZp4lR6ExPWFGeavOUQwwSyqp/XL+/bxYYw8Cq
0wcXFclnexX790XykIllgOxSIe/EFJYBBsh1jaes7Ma1lzyuyoTgMfQvD1JnsOJq1q1iiRD3chSI
ukB3ATo27qvEgSO2zSU2qr6REoiIE3L9JaJrwu5knkXM34yoGBt0ptrQLAaRogGLZFIw/uJFFfq4
Gxfe4tfTyfZxMYJ8ycZCUn7+bDbinMhkwAkbHNUmjnR4Mca/3ruH4VEAxT8v9rsFXX8a+7dqDDT1
TS/H1YWKwegmaP1GUnpYro1cVWjzmmsoGNyTxQDTub525hmvhwPI+KVdSJbcR9+8OXxrw8DRSa41
Ka4MCn14mxzXlbvuY5D6Kmv1eN6U/lfAj2Lmwf1bJoNL2HFUg78eWiHdeKxl0sTEcLMfUUn2yFdz
7sZ5vP0WxmDTKDd63GRQkApbnxb3vWk2Taz/Y3S6yGBS316TJFWgi+F9oJV6t1vkAc2Go++vwH43
myNuNnyeiGPiltJUr+GoQZyAaOJ4dct9tqpfwOXicATNQbqB4iglR1bRvMnYhXiN82xANwbGeJ3w
7ensILGPuUWOlLkbaiqFsYQeUwTpuYUUlBIsJPVV4iou9uFxtJntKZzKYYwgyaqrMlSQc9sjA7KR
wwL9sJj3/fEDi9R5zaCzzakTcexFlcojaPjPEAfuHceLEE8cvI1BWvSwrIctmhUMsqGjDGR3eRue
So08ucNDjaWpGAkO8vW2egXf0f2jnk2yTH8TYzlnrISu4gv9oL2zPmDCnmAdLJqGgMggI/20Hjh+
p85h11Qgc5dpvZEqqLHLiD5kPx2I+o7o4PyFCsPVXW/Iab0r7Mw7LHY70On3dvKCHJ9mg6H9bKGR
1ZVcNyePNmpnPJa+OUSY/jDmbiq1XpDrAj/spUYbiMXnG5zDt6kA5iIa8rZo+5Ietbe+2JlIFP9/
mA2lN95tNJv+mMpibqPO6vOLSP0UTasYHEQGJHcWBxDeim8/k1edFIsS4/YvVchrQeOdIv33yVNA
ba691lEbV7Bz3nrM3Pv2OpuNnCrGAJB8zuLLcPtKq+N7jOXPO8N9gLUm2DTPTUvM3YKGYVmyhW10
YA9gTtFoJHHoEbIc6nYJPifZa+hHM9MH0+AEsbMR5VQUc26d2DZDjpGYwwocg+/vuQNWG9fyzw4m
lznwytOKOUJQD8e9lkOU6L+sP9RD6nFwdbZVZ6oMg9+j1mDsPIOEct+5mCyghBIcO5i/Ir4/DQPd
FiXoNyKIcChuYGHrAg06/B7Y2cfFRBW2q60fS1VJrI7as+cN60O8+UV+0g4nzKx+DUGQ+LzP818g
+R/V2A62ERxAvTi2uJWOaw+ci8BC/wkhMh3c42U8Zus7U/0YOA5ls9N7CfqBGONQbCMSLbMYzfUE
tUAf6xbtfVmRLxCfC0+0m/mTY4uzucypfAZ16ZRPMsqQP/joWAAoolkVrwDe3UvNgY2Yp2IY7DW0
xgjHBuaCuZcLidYNrZdwbPK/gO73h2PgIjPBNpFU0AVpEGzNJmkLUsmEnD2n9Bt7+YUxuu3XCdsB
OL4wF/1NlWOwo0SsXrcF5MJcgPHmWxeIH5cPnhjeGTK4MfT/gd6VY26PFlm3P5pAbdCVluCrgXnY
p90zHN3mXm9T3RgoOUt9nMkn6IalB2ss+ytI/IOnGO/8GCzR9TAtS3pZFiR7UlEBuQ2u8axjPvD5
xzpYumatrtPWVGCCsHPNW3ykS0wNjA8I9ywb7h3vHpd2u1JX8gozEpxT5GjI0jfruSYA8QEpK09a
RUvLrryTtwLVIkfO/O3/rSODJigVy6004iRXqGT2DbkKtInCQS4LFJof5wbVcP4+xtlJjImNsETO
o9WLotVCO8qaht6jG1Ehdp9hHOPnk//w5sbubRjjwn2ocFyCHWMVS21AaZqeaz863gKthWDd2AtP
tL8fjNXcajzvOzIIk17HwSgUnC9aM7A/Vgmwh/1io8v/je5qiDx0dmEH9f2PyruPWKrnTDZKZDeg
JGaDQQOJu/bwywdlzoOLkXzekc5KMyXR1BRVwotWV5kA0krOQphSFdejhxQRug1I5bxq/hIaou2W
cLSbO9KpvD+OtDHVjD6AwIS3RPLwQg5oDXcGhWj2o+gtbQwqWmiE4eVw5qIwTD8bsqbQ4FKTftdT
zsq4G7DTGUbrte8GGtRLntvPWedUBOONWlKdJOUiwTodZ/Nx9fYccJ4NjqYC2Mt7tCJZyyAAOS/6
yEBbBt7PmH9yMXOCfUYceXMIOhXHmIZQdFUjnHBkZk26CL3mvzgCZntcpxIYY2i1uMf4BySgaozK
3Qc50wgIJIL3jY4rh7mxQUfWhW0HOXjZH8GcGdsH39gi9AF/AUcU/cls5DNVibm149OQIc11U8kB
MGae5IM1D67Ey6jNPs2mkpiruq2rGHtlRwpO6BaULqBoVxuK/DFZgtnX4bPdzwUHU4nMxW0aXVEj
qYLPVRH1gICOf6Nx3JTN2RRNGafaFSJa2qCH2BHRODLWr+iR2H693P9WHPtmqwp5WSmJcepxgIMb
nzxT4i+Enke7f1CHrSQUwvlSnEN8I61xxfolTXyjJ7Fg1ye7ksAmaWSO7JT94b5iHCBiiwtFPVj5
lR4i2DoS0FItA5u3zWE2lzexBfbeyHJMI8OvaMbjeNRtFTSVgKIH93R4xFZmrrXPljKm8hioUNs0
NTsKRs5ROopfBakXG3Sqnn31ao8YLwqWhUSeq5hs959cV+N9RgY/tMuojteBCneu2N1EGRt5uDEX
yk31Y3Gjr4ZMFmEpGJ247C42Xat2fnoMsEoWXc4cy+cBos5gRzeEg5zF1EKO6x7UjN7BdHY+6f3n
T044M5ucmCrGgMalzLG1VoGXgd1dCS4/tbfP+9Y+G49OJLA5g7HDygTsloYya9y7SnAiGA7e7+jk
CdoW0Lnn769YtrriVXY5UM8mDnKtH0cpwSGe/C23GZIH7+zMrKR0aSW2+OsvjvZzFS+Qr0Y1sjuo
mp1loLtDmodbVfsv0eA/eMWOs8VZaGpCdLtTkBfDShMQwX5E7hs4W3649mXBu5k5EMwO0CqgHu+N
hEY09dPpac/jk+ahFDvElkpGnaFRh9p5gfgidc/BhazJKSJKRNQOfPFtiiCA583cc2QAo0zTXgEl
BDVJbLkeg9ihi7t/YNlwsEXnzr90Z3bhk9j1Z30s4QGIb9ae5Bwq7BvWsCl8Aaj65EEV545mdzyF
2lWrEvnmb5q3fo8/o236lB6KBbDq/4MjMABS6nJ0rnoqzkGQeFy/iP7R8hLJjgoS7lAQO2Hr5H1I
4Tkfmzww6nAERewNjZF58TY7Xz347nJ5G9DjMr1xrhc2XVCZJ2XIDWh4RVPNcb0OUWYu3MBK3C1v
/wUnNDCZN0p1bppRVW7fLnwqHpAe4NV1ZivzEzhm0wOdWaDlgD6DwBaPxzIY1d9Q29qjXMC7W2az
qVNRzAslPVfloOZwM/R0gZgMb3OkbyMsQX0yHwh5eMOeFGzrwa4euhiIRyXEAxd2+RO6ieNIlqAo
CCG8zKkD37dddEjhBUM7KziPmBtz8p2XBZsX6LSk09IB4lobiWqkxrEhuicYsXzyyetD/gNx1354
3WfbkjLzcyfOZkkcpofNRCjZ2dB7w4D8lOTowFGd8ES+8Ajg6MkLGEwmNgHrzEkQFIqdqK2f3Ri9
9rz0NNdGGUwZdMHAliVqo3hijIHiP6NzxOFe4rzQhN3nJCHVeZIqyKm9I5pH8O48ZKhEh85u0RDV
ISiu2q4dpILNS0bwzMViEh4dOEfHVIHoI+3D8T4WWIKGW6EP6GZZv9+Gnq+THjtTHuxHDD6Qy0p4
+MyuhJvxmSsdTezGYiAHnHRpnXU3u0E+q1tgDGlxoEkm8Fe8PWqYRaLmygFwzlOV7XwSFKm05AJC
40XjOKdl/bUEaf19IZyQ3WLQpzd1NVGoQzjvr8H9Pz1bp5keGvPckRrjlIY01eOt+8UmQg8a2rVC
lyOGB2EWE6d0ghxeLA1iXtYaUkqbHo+4n08PIHlCh7HDOS9e/spiEKQJx7o26EdZ4RHnva+vu81i
h6lVwX9s7N4H8xLHDLj+x2DJYKZ6Wt0yZpjOrRejgxo2ek5IGbjoNe5cxX4GwQDlJON8P+pd/4+0
K9ttHVe2XyRA8/BKDZ7tOFEcJy9CsrOjeZ4sff1dCnBPbEZtntt3N7rRjQZcIllVLNaw1h1nbVAO
ZpT5IearSTc6q3sZoeQ9GyrzvhCN7nry1P9d3SbZ4gZ0XFg3UCEeH/68DI5pcq/MC3c2UsE0Lvy8
jnQxnc/Q60sLGBoOTqVBAbMmh0egMC3w0CrIRE8NfLcTq/19XkevZFJZz3boM8+LPNHNVvy42A/b
V+Ay2LlVH6Zw7OkJ+D6sTu759/GVTMq0w6S/SEYLmVaw2hWdORL5U1jnQPudyAYnpEyGvsz6qyuB
lL17fYtNH40pBPRlIqLw7IGGz7wvZfbBeiWEsvbIl4ChJUKIbPIP3uO/eoVc/Txl3lquZpGu4ucn
dCkrBgCNe/kYou2EkPlsVs8Tp8b9Bc2C4OhXIin7lvqUCxsJIjFbm5B2PP8xzWynrYDBYlaFc2Rq
47SGX3Z9JZCy69hoq0AMfQlM7Z/Lr9O/6ri/WhCdy9DGoZL5EIq3QbhQg1E0NxevooUU8tJiqcN8
+PyzGDqBUcU+DwJIWHNMehNEN2hbOiDfqqJJ+AFxyfs7xK4nnjNWqz/LpunkRsAFtcQJkLw5ow9u
6itaPZCtTl59DFmygMHmX+NX66Q8CGbx6ovC49CAQgvQT3Ahg4TvQXUXDcbhQGTqfzC3dtY1X4mk
HEhVSQD841UscIOh/kP3lFj1IrDEiAh4sQKfJJ4KiBbaWf7VlXclmfIklZ5LCep8IlCCTrtd8LCL
lw5CTvTrWIutttiagimCw3TJSgswLEOjnIsfx2oepzDFD3dKwDW7+6bOPETKu8hhUyXZdPXs0Drp
OIBFWDyQqfQFGkNWpDIffl1tIuVXND0N/ayHxmze6qNh5g9gKmVhEvyDESBKBJqbIfPfPWpXvXtj
GAmRJMQSVvSG9+MIpVw94C5dR+A8OoKbkRWKzz975B+J1BkJNdA7hkniJlm9dSuMQSHw6nZTdYqV
BpgP9q5kUedVhS1wBxrIwpiI9YaclPMIz/IHAKKJjeHx4ycj5JpFIsOcw3+2kzozTxYyv1QjuGbr
o33ETE/aWj4w2MoLKFhWRFyRLbnY7+F5vXxC2f4rIMlxenosx4eY4I5ivGMncb9vip/PoW4Koy9k
Ia6xfiteDj1JV+mTxcrm/IOe/kfIt9FcqVBTZh5airHmPF4WL0rlkCXGU0/ohbhvfYzFfKvylRzQ
aWvNmGMxygeI/ybqCIXht2bHs6+O71ufrkQUcuWnfhpIyHcf1Gia5F1bPVkCxI6hKPOJjB9F+S41
XUlKkywYiwybhp4D/IX+fbyxhN6yWNHJfLT8czoyVORKUAfG+CgoIGjDPQVPXgts66X/dAx5wmJw
+Ier/EcU5fWLSyLGYTQp/+67sX0wsSykxHj7LX1ONr6LrFCPeYhkj9aViOWbp4Xc0XWR8it9q6ce
X4eT6Z2dN2cF0JrpJUnQ2r+eoPcmaFaWvswHsz8rpvxLp/n1qE0yW/Okrmv0ka0RrnAPm0/mqMw/
3D0/sijXkg9tGcUFdHMztQs7HHpTVwtA79l4QIIDgbE0lrFRnqMv+3KIDEizAo8Ix+a0/GIFYCzH
QWOnKYLeij7QAdzN1IeDnl7wDBabBHAtMst3MGVRmSgl58fLRZgse+eoZhWBDth3OJf1hmLdp9/M
8lfmNjSeWqjfpwTieHWxe/sgLubAX197C1hcrFNiLouKKo0hSwM1npReQIin422I3qWpKeK+650F
ZLlyjN+JvqtltUaQZPz3RXLeFau3D47gjY+ADtNaC0yOoDQHdJLCnBC/WDnn2ZhO0cGAySs88Bmp
JSoS/LEk5xIeCLU9oqWEca1MmvzLb1z9PuUgVekipfWQIDA38AIB5khD+M+BNXc0n1G+EkM5Rxk+
2FOmZZwQDGs7JMrxuL5/SrMDBfqVDMoFdnro1bGBpYCyxJlqp2jc6zZ6CI6GaBcsCos5MzjrAK8k
Ug7wEvseeO6z6XDERWOhTmXESOh+D6uybrLpIO4dFOUAw7YBB5iRSshjV9Z0UpdtlYAJdQkYGtZO
Tjt1Txbl/vTRT3tZxk62kGM5gaWidIpnGuvOZCjft9Zc2ZUI/o1RBruxGxVW7T6hZZVFXctSvO9I
5EqEUmRaX6QQcUIpvXzuSDKYpe4wvTnjeL5d1ZUcMS57PfIhZ1hszuriLV1zF5KheaRkbdp88PSj
dd9h3JUoQ6/S3FNwOgDCBDerjaiiJ1OTMTPvN5sSu5I0LfpKUuJxZdrqkFTaZ+vwjVP+PWVuI8I1
NydWFXb++riSR3mJsfZGoSuwidI3GfQOIy6PmvnQgB/kFdMLIPBjJf1m48MriZTPiMvx0oAISHLD
k8ph+A6NU0fDTV9i8u/uxitRlLPIE7A51BI2M54iXg3sbOgcxQgPqjAYPZzoyhn+cDaIuRJIeYwy
98KBUyGQX6hvm93BQcFr3Nd/QOb7X/QI/N5JHYAlomyAqEYUZfod1HmGp2DuHOFMGi9HRyPyMSit
Tlw3qaW/MJb223HcCqPimb7q5E6IS1g14NEvFhI74MUwjqiZ4A/jhpzJRN8Km1Z+ZQUG15Up+Mwg
bIIPHLdVQAJrhc6mup1KQixxv53vrTjqxi9ruerGHuLqattYgymuy4n82tJ229BEG+Nl4uex7m8o
SyZl6L6cDXEUVpJrCNs0s3NZID3/VBoMMcytpAw8yMI0uQBsDC2EeBn1Bjj16sEB9hb4HUeOGfb+
9l+3W0lZtxBxhtC3WBZ67HiVZO88GgeX97eOpYqUWWdVF/p91sJH9pYDtFL5gQcpomnelzKTN7pd
CmXMQwX2BlnDUjBJzZsxzsjHvMdwkFuzFRBwsLRw0rLbEOBWHhUCaHrUqFwNeZZ02FVuzJFxh3wY
00sxNI9+BQ0jQJAq8fuI0r/VM0vhfvvAm2XQ0NsFQoxRLXE6mLvGcCEPA0bk9AewerKdBo8aQ950
2Hd2jX7/cJgTGotp13an8D1w+oeM5dQZ5/KNaHvljDo/roWixYIwPr+JXLm3VM5JTgUSCyxEuZmA
+nbzKK/AKaGWjjpknXYWh549b9VhuO+bOY6xbzNh2q0oyjFoAdApdA8bxxkEFHXtQwA5rGzQTH7y
VgrlD4I0l5tch5TT7tye3gbbIGOxbq1KnR6OT7apklewsOy5181uwx12G8ssDxNGy9L6F5HH7bdQ
fkMN8x6d75PihyppF3/jlZQQIBKyqhEzWb1bQZTniPlEb8cBF/PE+W710UozDc3MVGIxO14YvpCG
im6FyK8bv0OOkmysoiP6dvgTs2ZwWJeIPHn9KxMYa0GW+n5SS4y2WvrCAB/mwSWLRaSi1fjEcLy/
33g320fzq2WVF8Q8j3M6X3xbIdUW2JU++rts5dgFO3bdYzKqOy7kG1LjanW1iAGPIMceopM6KNdb
VFM10xIeDIzXMaxupkBwuzYq1OBLseaTaSdxqXhv6PUCFDSQpB4X4JtZbdEbxLwtWfeYTPkUrfUa
v+yxPAvu+LAj6a5fmczQl+GHaeo0vy51rxkhBcws63QgSHo1KSHcs7KAp0ShgeWWGZGGTHmWehiM
pJOgJePhpB9LlKpaZipo5uF3e1yUy6iCvPH6vp4C+rM1IuN1AabULg7s+yrP2jzKYYyZ6De9MXlJ
wEVuMsavs1w9DeWcFkHFdx1WkZ5ylejrsDBrfQU68dwxXo3l/bWwpNGIihmY4w2l+t6zzuJPhiN+
tiIRlzWbkI1hufR8I8jYNEOSIGoiLke5zeF3tVO+4iZjJQVn5u5vNIHGaW6HKlRAeyC5KnoGzmoF
xCqDHFDlqsnKX/NPVWZfFiXMF6hVjMiQ5TRoCOcyU2tpKHCfSChz7EAygn6uEC+idKcBvqNFR79I
ns0WEGDZjuGMGfeLQjkPMYvbOJ2usqSx5dF0OTPRLWVkvYZYTkqhohHBQ0jaVpAzQTSMgYXnV+Ig
Z4kQi7EiYXIMd9y9QjkOoR6HVAKHGTp2TjsDM7GPyn58Q7LNR+mNmXBjBQM0mpXYXfCanR5gaIrY
FR86eZqkMKvcrFVRLkTX5DTlFYjpzdNZOziWaPetjWLUaNvLRmE9jqafu7eJ1GOlEvMhVqcn80kR
EN9vxoLwC0BSXECWVi1NoDUslxqTXJblj+lJST+R024Qp80MOlJ4JgBSYusLExiMe3reIQM7UBKB
P8bTTYZxfomqPh4QHLcTiBJ3lGuTYdX/sJYfGVRGpTOEdgiafnJem8uLjRQHYU/YzdvvjxAqk1Lq
aXUZPQg5T12gtblKTTQd7dFxtM5A4czy/fOh2484KrzR4l7i6wFRwGYHxsidWVsTVzRr61hSKKek
qpmkjoBVc08FTzxwrjFusPnE2s8qKGfUNaIeCxV+PwZ7lGQJe0zUoXeIIea7QPzbhn7EUI6ozLuL
d7l8K0D9bjgjppjwB02mzadhZvsyJP3WHEBtM7EdfkXPjFXOB1A/4qnYZtBST65aiHcOoGhegFmb
mV1mHRTllMIMgNuyMq3wjAsajcgHF+h3Dz5QCl+xp09r8H98sexq9r0OTjVeEWG+Ku0juFjum0Yb
8SQKSLSN98kr/1c+tKvMjjE79RQtmf2LMzspCxKI4wxV0njBoJYJfkrD9zoQhg9ePdrIbfuvfoyh
bhIVPGp8Yyhuc90YlqEh+lYOAuA9YqSKQTU1s9eyAGYTRVMQiIBU7vaNhj4xQeE4ETSn9TFKMOuX
2Xr+cl9nZuKtqYVE01Te4GUwgNzK0EJv4PO6FN1L7KqCSsJWZlws0twydFUXBZBAyCI6c29F6Aom
DMSyEhHWYywsWSFr/+ZX5iFBjdHfH1bC5pEzQda1fVHBlVcQrFR02m293dvP3eKJoUyzC9YEVdZ5
kDMr3x0oV0/DOBdDJWsLNA8HSBlIpaXUTIqGmZtb4WWeF3hNAcupQmlPkiq85jc+orvGPI9WFBAD
2K4FOBzBcQ+Sw355iSx17zF2emajFR6kqroqSQC7U6gb3NdFX24rEWJlieTdsrvUZstqCZ2LfhQB
lmjIogICILrtqLl0iV/mBjzAoXzrXrwtt15/SRFRHhg3NlMSdSkAQMEfiwCSKmejkcg17BhA2sAN
bYluVs59Q5h7DmBCRDEEHBvG3TRq9/KklBEgwLPFGLLblZndiWT0kRiR0CXz2JkyJi3qcc/tLirp
Fs8ocTFHxmZiFHSs8ABIBWWK/OsAB/9yqWSPQ8i8Fvcfl2UTknCJAF3jF+kKEOwglB0PPeuGn7kb
IVWWRAGeRlR+PbkUvhkHPpVdqVpFxrLtVZPfxrUZPRYLQ92CprfViJiS+/s9Fyxhr3WRh64avPA9
u3pliHwfp5zmCYaLxLjdbcRVuQqI+HJk+fJvtkbqUjYE8DjiTHleUehxnZSL1OxSShBkDaAcLt/5
qb+gOiXkoGKabCQcSd87/Ju0EwLzJQKmhSWt+QnsRNeI8MC6Q2e6/fWbD6LcQyQYWZNwouHWtr/f
JU64rs03f8kRbZ8kpNuD3xb4D6zOxOlX720Dpd9eH3iKz2MbkpAYj/EWhvTEUKUZ/b1a2C/4YqGV
L3wiK4Y7dFYWWGGyuWzkVagwwqy5996NHCrO1lujrgUfcjbRqrUHw+x6x9jLpHaB+JpZplSSdZQz
vOtM3H0jlLrGokZO/VaQDRcyR9toScdbuffeXNBHqrgM47h/WCrdsZT5sSKXhTrprLju3yWrr0nk
pKaikv1aMm31nFvMNC1LKOVvgz7hojHFtlrVigNv7H7CI7u/sBljNMCnCghrWVMkRaanKLm65pK8
9wxXsiTQjWbb9GKNi9H0n7lDs+oA2FU/R3h5KkRTdn5sqpkTx6aPAt1qfCzeQGjbkDhxfWXh/b3/
ab9Xb/ASD3hqUFbxKmDxb8MUvrn4aR4EnjuWllpvGy1d5bJBhA5twkniaCpjK37rE+RJsi6rsgw/
qFJvhQvmvZu8jD33zNuuG5ioXJxZl7U6Hdmt0d8KoV4EKlo+jaKCkNP58NdxNro5TSMDWkHoSLrM
FzsHSAsYQzisMNPqL4PDA0iYMav8vt/vpXX6gNf4ERT0ZL0OHdDrPJnvrOTNdznv3idO53J1D/gh
GIM8BZ9oocP+42OCKegwBX/ugZLgLvZrNE2N67VgjjYQJ9Y+kPLun/tMAyT2SNF1Q8ftj1ibcoxj
6CtiVXkeqoGj03VEWY7L/rUYSLLMD9wrq4dl9kh+xNGPmVQ35HisDM+V9cKM1LNSMp4NM+7xZkE0
IJRfSk3ed5BQOdkqrAng8Hi7XJemYQZ7/7Ugl1Nlisv72zjz9jV4A2EnAk8ZjwkakiEsC/2S5Zk8
TcVOJI2yCdww55EATel1C3V6RscMS3lmOpoRQyAWxbQEejsRz1PKUydeVIe97OJRIVhoKEV7Tml5
h/17T3K7tTXEck/v91c6M5J+K5SyXDULPAGI1TKcM6wGDJFg5v3rWStnd94A9O/zM19afbcswcW3
XoOI76imxCjI8f9+Dd5+B2XcOid0XFPiO+QJ0jpfJ1Z49I/ew4oM58xWX+QPzr2/9BkfebPdlK2K
wF8corKVXbDqvRUSUVeV7zAeaHP2eCOEskc/EuskVyDEMg5v6t/HMQGgE4pox/tr+R2s3Owe3WsV
1Jl2qcROdvVFcHh8kNbc530BLOWkp02GsNA83oCE8cC/NUgESRYmCjBPIFvby7o/J8Dt6RnebGaC
AstSJVETdUPkNRqKKB7SnBuTAbuHUXHMMPi2W+9cwk3DgptHUNktTMV84jfAm8lAiSutGIue3dYr
+ZRFcjIITVLlMhlHOuGqTngmpQmKgHS3is2Hl2nGev/8FKwDG1lzxpnOAN7crp4yTURoWRjFWH13
Dt/VNSzzsryQRzh1++Flm6/2AGoIWG0Ic67vZs8pQ8RbH/972vNpANVyDsrSXakcZkeAMj+xd6y/
ho9px4HQy6xiTWEndX3eyKZMUhpqFekMyEY7ho9S4Cl5WpHxaNvpw7u8nXDDTOPf9EPc7jNlo7Kk
ddqo4ZRr28ksF84PwN/EftVY+jzTqABJSMHJiJSQtadHbFUjjDJfF3CiMJ8PYbNagKAJQARAW16G
1kBY3UczCH23AqmMWB76APAfIRA4TYB1XUGHHoEqp1pg+EBVDjGriQQEs9oz61qv1jmFDVdhUI52
BTT3Qyz6S3aFI8irZC9uPzV3c0zepqEnVkFkLvC62VnKUrUxzTVQksuo74NXJF6Wi255eclN4/Ev
uocA1Uvs9+fnahdjl43VUTloK91ObHnPcPjz5nO1dMpoxSYAa1CKD4nR8bJzutUFJHrwk+F2u5XW
BVnnFjqL+P+iDjsXKt3sAWW5ZaSmghJDdGmf0M+GuYp8UQ0IeHkAnLH8xGQUv0z1ap2Uqcqe1F26
mp/WGT10mdvmpqKRirdj9aDGjOfqTPbsVo8pExXBQ5cXxSRtNLsMfpB/el3XaHM8TlVR677bZ20k
jTSmBMDb87wRVrPD80InHSpsmOiZ5nmAGMJw8zM97jdro5HG9AqcT1IFp6fvyjVQXghZYJoIw2wT
lHZmh5bGuNZmWiBuJVKv/zyI4zBuIFFBAenNWcSrJWMHZy/OH+2g8cbqsUn1pIeEwnKUpU+E/cSn
jucOIh9WsnP+nrwSRnmbUFIqSclwXJ2lr2simpb7HR88gO2WWyTL1OEszmKBV88HJ1diKZcTGGkk
CjHETrD8Ey4j4iFnpVuE/CHb3sJTDyS7zueSNYzDcjE06FgiaXoy5BB8Ok/ENo4jwMPkzxwIK/5s
bbwq10+clZmJGbEYcVn3iU65mKhJ6l7uIRocBA+qKUxY17hMtmiTtAFG+YRU31H/F0/Aa79Gg4+l
gx4hlw2h/DRShbN1gWu/WgAsay+iq4qhutOVeMex6ZSriYI4MeQWrmazUXsTUHXLqRLNhCGbfxn8
qA8NQ9YolR4Huii7wWvwJH6qqKFyr6DvYaKsf7c/3lkRjTp2MUCxzscS9CXYKod4j9nqXXuqtoL1
sQIoZUMeH3E/bvciRvH3KkE4v7W1xatHgIgM5I/44/+3w3TaLPJ7YWwnexVtAdCABBhoANKXzMCW
H++LmmlNuvF0NORYA0pMFbD9kycHdgv/7qwuhJDQhLo+A1gX6vrFcue/q623Iilv1KHfK+EzBW+W
wkkOSrPnV+hnWAL/z7D6DRhC0MhjvHLbmlWE+O6UvHfOlEOKIl+pkgaLjStiaYQ3G856dJCcbBel
R9Dfi77lqR6ELlnY0cbaPC2fzNfXF4Qmo/kKQjGWKU0C730QFQsFclkFBY9bQAV54geHl8tKWHRg
8Vl+teTz/lGzIkC6MqLzRR0MNfY9BhB1ayPh5gALaxUuhJSIf16ncUVti2QGGN7fkQ+Go7z/AazF
UgGRGsRtNkQyLtWPPzGTXlhgbCXllWopl3pQPcluBLMlwGcDqKV9fwEM5y7QXUWXsQlBugTPp/gb
B9Q9I6hgAhNjJRzKhhzp2wUeYc1jROzSWPIke2aYzrRDv9TF4FG9R4EdfBTTHly9Gniv9cPIMGCs
2Vb5kP8ANYohYTYsuZJABT7VIDXoCYCEODiK6bZrrYEzFY78q2TWlRzq2cV1nhZII3SRN1F/tBcP
Ly8CEFcnNmOLFYjP1B7hcK6EUQ4nbfJcnJ5bbmOQqjjoX136LIwIkjO7dodNi4ZantxXlclw750U
5WkMfeiyWsA+hl/nOjnl3LrVGUc1/1a+WhblPKogqj0h1VHJBeIoYLAm/IrH5+cJJIlxXCy9o4Ia
/tL4aj1gAzdhZo0b2Rp1y2JGqSzdo/xDBtLfJBC0KVw8Y9boAgrUj4sNeIzQ+uqXBsCMTjrr2TQv
U0MGS5VQDPouYF1bVGTgKpIDBTNbVnKAI8RF9NVv8IhZfjIL/pPx/FaK/wijB7cqpePyPo4UvCqs
nZXoyAzqxAR2BVPS7BVr/EiiHEWpA3HX90MFrwsMIhkkPzNxHOdfnFcyKFcxVIYMzhrvO4Xx1oEO
bmEsJkIXzkoWDP2bDwWvZFHuIh8bQR88yDKWO0tCX5Yjri52+rpvWaPi0rzl/mwd5SzQEpKVvMjB
A+KQptLU22HX2sXKqk3HfQThqGEW9haEUe12DxSL9dcXEAKZcybzL9CrFVMO5GJ4ge9VUEzDyaYp
cm/ltCtxw2oinMEanXzjz3IpJxKHcttGng8D2HRWiYsMOWSgdGQb5INQOwIsdGYejxYLaGtmUO5W
LuVShL5LPGnA+k7n3Vlz2t143D9P6mMyX0dz3mtq81F11HlFkYYi6dqulLw+Udx6jXJoTtQB6RHu
FK7kMwItBJufLAbkSUdoQxc1jHUbInKj8rc6X3kVny+LqkolxZVVYE4rIbmw2nimaIaWIIFrVBVR
f5N4g1IPJfO9XOOnNZFCIKD/fRf+su6w2XDnWgilG10bJJze5cqEaW291e/xHmwOm/Rrdw7RJ4VU
jzVs/wv42zk3eS2WUg1ZzlWvGCexu8YKwmnwHxDptuc2pLYWAIOywZMIpWTEx7NZkmu51P0j5+3I
9UM6OU0N6/0GSwKm5NZ+Bq4dKyiZU8prYVS4yud601Rpobhja+rlPvXW43uQLAyLhUgxa2k/kn4F
rU2tdJ4oTtt5Ri+09BJv190z0AdZK5pN010Loi6dLo2VoJ0ETQx7QBB2kE8Hui+ovghaPBU2ltH0
g/9sBOjjw/+/MrNI1hu5nQ4M7GjJ1OVtfn2yUSiYG0hdPpVRdEmNByvEVNZZX2god2to4yo2waMf
Ecti7eT30Oe9hVF30Bj5rSKJkIhc/XmnIFV95pZ8SUbDUv+Y1vI0YdUOa/y9OGLS9vl5bY/mS5ag
KdsEvA3re2av+uuTpbyNJJWXbpDwPag6OamdLy6PoOyVeuazYO5EZQyYK1MFCA0G1IlWwINrwaUM
QVxGdsZZBJys46M+8MQy9rnA71oSdahyx+lG1ELS+ITwmUtMjRhOB0+DNlC40ymRTaBM918FM72A
hnAtlTpYQxxS7VJeFDcyyBBb6YJvkDobwZp7nNCwRGR/P1n1luk3aWWS1YkjF5Mwgkh3OnUt5ker
QVEAqS8AbilHwyMRSOAohlUsy8ryCKjTQVRmtsvUA17osGAsmvUB1KF2socwUZQVF/2Y3ntaOKIL
7tnA9NN3mTfRX5tjkmAoF1LIkDx7gV0vnTrkqLpw3CXB0rPaKk+o0PKvhrndtkg9I9Qg2uLF5NEX
GRzHiHXSc2HktWjqpJGQ9dUkgOjij2hfKlcWVypa3VsPfXC9Jb7qr4Zh8t4mRrd4ss4xU8bY9TkF
16auYhy6oAl0qz9vZFj4GGhIRAPU67A75Y/+MUjI83P/EqCu+Xlf3gzgm4G32Y88asFpinmOVoO8
TVQgPg8EU7U6cEbkZvGCdmbkvwdnC1xmY6sAuTS3g8WA0a+l9C8m20DFLomyDL5MY4rCbm8Fv+fj
CbxPcxPMLfEyCbRj7yjrZqqtDMv+43iURzKxdTI2YOZGv5FLhQ9ppQUepts0PMeBSw3QjHOJkVb3
Y4StPcor2f2TAfl3Pb6tm92SW31pLMy9Oe9y8wVUTFE2IuD9RHyBv1ReMIb8gZnW4+ksr8+bev3p
O8OScehzdcBpMkBT0I2FtBQ9XjEUwNVI0Sbm9vFD6IoWCjrDJnWmNM6x3gQL5fX+Jn9jdVDO7EYg
tcQhyUI/6ThoGXq7hRScmIeLFS75zuae09X7+snbP61tEpy+60toGkDLQAPA6hgzBIxPmS496lNk
ESpvqJjNBEEr9Sl1rukXo685V/ed+JISWXP1j4pbVOGDgjkloVj30ms+akTpv9Lcidtj1FuhcSEh
X5BCfC+LnRJVJIILTIAEuoyjbR+SNDt0utldVlzSmqLuVtw+GG0wBCZ/U1a/6Nyz+noJ33WRqwBq
AP9cU6gV5wpP9ZfUrEQjAORva+w8wS6O3Kr0zK517+/bXJh4I5QKE4dRFXo9LTmX460KsZMTfXKC
rWxGhDOOSfSDKex495lHL8uR1Y0596y+EU7dRUmQakFiYMVZi2bjpzjhLf9BlR6HwsrLihTco5gx
0t5zZnkjk7qFSkkv5YtecK4immXteLopiMRo/3abD0AGS3/LatX+8cgfTSGjDJ9YRgLrMmDoqkw5
5zHhMPkmYs8l0YxE8+/jYSpNFvaFszFGCj6KJeOQp328MQ5YBeaSdAETQ5i+otvt9FbnOb66eK6v
m84u3xdPsh05mkYS1Av3ttnZ6Ogx0wPDKL819p5cSrmqQo+UQITcWlg1L9XGn1pLQEwpLZFIsdwd
j4Ja4pBF7SzczHIW/iJC+BwFq6fENlQ0b2aLxJQe7u/G7wT0925g2gYbAXAm2k0qfH4Bf7zoueXJ
CIlex6T7QPHpo0ytynji+JaoBSP2+a3plEzKPeld42WBLKHRWvsjbYyjYq6fWcAGv0tKt0J+ZTRz
YIdi8s5zkSRLl7j0NHLeFFYX2OpDvMCwjf6gebYyEB6wQA5uYBT5vgAjIY7/Zw2fvgSt9aIqKJKA
/7i99Y1y6BIxU7FcyUPB//Bx4BHSR7WVeZiwWQcXhqb9zr5TAqn95UulCtJO8dxLtWwaNFt3n+1O
2412td+nLly2EyI7KC4Zcn/HWbdyaa6NrCsyDzvuuZv4a3OO9zkB21hG4jfPeYnDqVkOXQbT68V4
OIJW7enI0OVZy/7ZaI2yMD3JE/CF656bK4SvScOTxuaO6QOiGjjs+8J+z49Mi8W8qiyA/EHQ6EaO
1m+NhpcDzt3IC+8YPWRbzx5IZKOnyZTXgAlHnylIMfzFiHmg17Sb6vOY5Xr6uv8dv+Mc6juomFLA
RF2eC5wHOIFFXJJcs8WtGVuhFTpfkd2U5GvDIur7PUhLyaQ0Wg84QRB1n3OtJAei7GXrJH9cJ4xB
Lr0j/ZsskXfVWYqb9fByXC4TW3t/H6z3Z0S5rMh2UmXaqWqKjPZiSZjeE9TtYfilX3sDIh3Mjpx8
JAFHtzsE53Qvm/FaX/S7XiDrxK7xlJSXxrp5i0BguC4FYrGm2ma92vWnUJkIUPJWnNfiU+pkqTQv
F95UpE3/5AskumDanlsxDn5aGrV0A9CceLtMa8egw61bKfS+Af0QrBxxSruHH7UvILpATSpAgejz
vrBfLzYDNEO4LTVN1SCUDihTXktzQ4WSKY05AJ8u23A6ZqH2hntfzu9E57cgTEhKqiLhVKlFNWHU
VqUWISAhVvrYvnUx0qvqQfl6F63E7p6XSPlrTDCB31mkW7F002AXazlSnjGH/KoVYy/liGxLR3UQ
tLMoluYchyEqoIWS8A8RAcjtucWX3sijHLK6qbfj2C0dadk/x2/u5C8ImnlA/WU/yS/5AfUqtNV8
wGz6TWuy+ovnrv6bD6GCv1wvtTbP8CGlSuR9ZKxVzxbNi35stT+Nmbak6Bm8Br+zh9M+X62dMte4
GPjLGEPkaQOa7OLTcd7edpvNZlkAza4+ZLBi1TwMf926JO2znbrClBUoX3E9Z+wk7awFob4kK5KE
ks+3m7t6YwhCHqMAo3Bu4tttAfyqDe8fioYEhtMaCz0x1cs+fDUuZt8tasNhqPrkJH/ZL64QpEvR
NIH541s9AJ+iHLRtDyeqEW+XYUYpNP3I6h0RmL6f+cQJwoI4n10wjkDFFLIoSAK1/VnExXHeapyb
C4cOW8vnGSsG+FXexc8rBpIceHoaAB2gvKBQeP5laNvgWdT3aDIw02glxceCO6sywG8zhzNTWwUc
gOefMulV30ijiQ0eirUibpTIHg2PEW3O2hvmyTUJk+WAJPh2OVenLBpClYfo6XgeuWPQrC7lUe6f
L5eXGtm9wtRzUyxP4tAQqT53ohWNmt2NZDxF/bummR1mlDU/t6SRFMlfrjdDIzTH3OnVnSZZHXoM
w4YVL/7Kz00nZCiKhCZ7TQR4w61i+FrhyUnY+c+So3ngQkjOsoaAscnI2BI5N3XJzqpF6ZsDnmjp
Q+IzQorvgJTWTAAqKKqsiACIoHsOtaZP66RUguc0Qw3vQQcCv4U4Llv1741s9e8jkKet+jQWO6F8
bQoAZahAltc+8txE60pURpbipEApcPTGbKUptynbOfc+PpbPqWEKPuHVR9kgod0NNq/Yqebwkiks
vK2hm4ZziVfqSzGa4z5ctR7BBLpgWPk6UB0PE+qfIMlN3WbnmaAcilIicaQNreC9B/eX93nfRGfd
lSEZso6WpkmrqdgqqFtP4T01eOYiMziUJDqLpr4OzMRygAhvwoAsG/2IGXk4yFayjC27eFzHzrv2
vtRWitU4xrL3memdmUtSQ60MKCbTmw1YJpTjTsVA1vxBho2NO6Eg4WgWD63GE6Xyl2W5+x/OvmvH
dSSJ8osI0JtXJo0oWzIs90JU3Vui955fv4fVixmJ4orb02a6MQ0omJmRkWFOnGh2fkyoSE3Pcqol
1EpwzkWnNqdKJDW/dLseTQq+hcUUQrjByOJP3eAeVa5k6APfrtCZnFk9o0VfOOH8RwiMPuzULLwU
LmEZjRLWox+EubhBo/YoKbi+zkYGZSkCSUKdad5aask7fDRGSDDjD9wl+C2oRt/fpDgL8jBtY9/2
LOrdM1LnpQxW9LVE6L13cjVDU3WqhtSf4ScOPwN6pwRoFqBX7L8GQSv4Dh4qhPZqjCXjJv5y2nVi
UbWFb0f9i3LG9RG2sY0yQ90fqdoHi49R/IjIwA8aLZv5WWoW3t2ZyAxEM6iwMOMzh8lok43wqXgo
GI8K7BwAg4aUA0klkv6UzluqU/2mzcEosm3Uot7DXaWKU5cauau3spp+u4dQwAB1uH1GGRyCU1UQ
YSEJ8ejE33/d5FkqOq8cuPHrKrTreiTw8TDBBA87JT05tNpU2vN7PRMgS3gRUBHgJBF0HPTkkcqL
oe6rwYvtgN1mmIfxRTt6HWg5vUl3jmPAxPgXulgxnOrZaUCGXHWXEAyPCU4FZCMcsPECjQoYSm/3
uukkRUA3XJjYtYnp3/KL8wGIF6yr1r7VVmTT7sKzMnNR7+RNVCAWs6pzAshL6KuC5w7Iyee7+ujP
jAvi4bvDkxKFadtIFyeM5CpJYoO90sVA4Gv7/f/RnTZuy/3bdC9loiuMg65K0S0Su5Gt+thtOKPa
KGskq91ilWr8hqoX7s5DfhLnxCmyhCEIQLSw06QC8B4VxXFeajvFtfKMrnpt0u3znZsJHe9lTHQh
9cfZuDlkZNZ7xap0sBEvlElvih5Vqeey5k6JR3AFcy3xgjSdse0osctWTZXa8CXqXke2KwHveKkz
r9RiJ+HcWd3KmlyzrMmDSBjK1Jb+tAXsjkpvPG8bBq9UdRDfy5qUjRGl+vMFzuRZ4XjCvxXR+Y9X
6ZeJ4sbfC+qcSxRfymyvIc0AB0J6DxOroQyMHfa4bVNqcajTL9w1jwYV+ewqvLj1ijq6ypYSPn0m
UFlGzd2VDDhWqwqBxsYkSlaS9F5Rr3VpDaUul1bjI9uy7uGZoEWvh58YkLQ+O0u50kftQ44Sj9d4
reBOT+PhLOEaz2/b3PZ8TRA+02TH1wuByKP1hQjkEJBBEFlE3KM7erNfUVI6lKMMuQ22b7XrzgVg
Bv6JboVVbyVH8fT8eB5LDooMwDMngl0KfgMyF/figIbjepoucxvJ0KZWJYY0lleYXr0XrVIrTsxJ
QGO2EobwN/+KuUktXbbR0N1bEHwAbrOC7B38lSntRRDEbcz4HdbbAWwHSjQX6X8gh1u12TklUV7q
VcYvvDiPnF7jqm+ETnx6qWtpoDchdNddWPvb+A7O0aBFGwaMM+sKjR2GTiQTJCdnwSJBs3q+6XNH
rIzRBO495o5NL31WNg7HtFVuC4OWOWrbyWbYAVWsKFry5VdEKGnyXOIvE/PDLossFg1GEwa8gffH
HClc5eR1jxlNGtcZKeqKScKoDKvL1/y1BlVRrip6QhGH1qJEZ3yjTtWWJ8MJOBvV3/QiSVB5+8oD
5HDZXoNnFqHVqMDQII8UERlcUr50P0lGOkBGaisD+61P6mHXeasiXonfbEkaapVneobYZJE563H2
AALJkXQOC5NA0jZVIqZjfXlohML2OJWuIhIVb0FM3Nwowp5w7aefmrTzqnhG+NELp47X+PbM/aDI
JAgg7SeJAgY3g5N1JV4FKO+UAFwXVgMYFavRCEVRCpNWSqd50qZmtFQx8H8KyGc/P6Tf5rvJId2t
YqKVTB5lIi2IhY2Wdl/RJACOpB0HVq5hW16Hb6AlUAJyzOQHs8Ddj0G2gsBgJNPpiSSvyoCEw5ql
zV7rRS2oVm1iKsNLRG95Sk8zo3CIdxK4Q/oiffonLtN97s1tMVESheVedw/8n8rRpXSLGYnOW0dt
CpMT16JylBDU/eSBWcQa5b+GilmGh5AxBmrlhAYrkGKfIubO9n2Q6WGTE95TBxONEh5+xVtTghqI
hIP4bZnrdGEwDenbF++79rRcYZHKwV8vLbCvnrCwnY+9nROlGN/DG0vqVyUnFjJf2Ow6sHbU+6E2
41yNkEszaQ3knZ4qwrVVh58MI3sRveqJWZi+sVT+F8Zjmx6riKYBeJcgQmF+o4Gb78gbygMxmVzY
3KG9Sn/Sfb6vLM9gQALhXuKtkWDWzKEngxHuXVXaCWawxwRVpOftSH0jYLvESCIaM8jQa0iTV8zy
tVeCyRr+IViIHmdSkDJz+6WTwKgvUi4sKamwaakkSXkd27XFc3ISTJxqaHhL8h69n3t5k/RynnUc
V7jYGeZQGCXqNePE2gG0ILLmGY7lGMyeP0SYXVwvWOCZMs2d5Gk5kktoMYbNgG4cw1d30win4YPf
tTIpS1WsP4begt+RakG4TgWoBnt+ftXZmVfvdqe5yVVvQ9GB+mOnlRVLfJd0SDoDDfTu4iaovoGa
nMZZ6SYhwodDynWqpxvOGsEpz7/j/6GbIshk0QwGYr7JCQiohLZxPH7HJv8SjyXpNolWDAYrIvrc
4LrQ47zHyMoStb7Sb9lLl2s5Ei376i8dEOWPtIrjWBXWuZk2ehCqjkqVqpITCsxGtTFqTXhoLxRj
tsPWIZUWa83eZdX6Ozg2MCLrUHOkhTXNuO84W4kDpgCAI1b6LUXf3Dem7SMllvzS7lvN6+A8XsVU
IXISrWp2S9M5CXJqX0j/OmqGVPhQyCnICpIvkxOV6SYWfMGBLvO6E6n1a9d5qvTpbdzmLC4xuv6m
hh9sCiaWIhOGoFn6tX03a8x5FpAcKihtD9md8serWEOsdkX6BmAQn62G4I/Q+GrFmT4mFtQkidgF
j2L26t58wCQXF3i119JpWNp8aEUAicLttqrQkstNt2AlZtJ+487+d60TqyQOSeFxMtZKr3fUIbgM
Bv11AHWQSOJVNbayIeNXjW375K0GlU9sIVZTI5KQSv/K1Ny4RtYKkxPwVBHXWIqqZiKCu4+bXCB0
DHJ9zI8fF1pMtooDXhW70/Nb+ouBmZ62hPQiAgL0pjzcUjERkfas3F+NDsqPXLhEwko4xCH4VyVb
7Dd5bVKZIYFJiAJiYpdXyNPqVffRgRexN2n/8PyDZjI2cCIB4wOlsIyE52/Qd6t+shv1jYjTl/CE
196+M1r4ffCaKswApbYDRvgINJEVgHhUynmJiPA3WidLAM45HURoCVZGEfcOzMr3DzzQymKWCxV0
EJz9dW443uuQ/nFKAAycbiFOmZOFPlpJksZxwfw0d5lnYdi2olfZwGNXf+DIUMhwI1mI+gMy3wvb
y854DPKITAVIRYJTO4kBPalsunTIK5trNzLzLl8pcA5LEsh/1NA1OaEksqvnZbhmw4X0ylw8yNyK
ntxrRszizE+yyi7+MN8hxxGu13iBpJUM8iiflGrNa+lZFMxuX/I+SYAySIuNvBRoz5SAgQi72YLJ
pU+TNsVQ47KyMVnYugRnAWbuQzLPMpLFB0ljF67YrEG9lTe5xw2fuRnNQJ5DrzFsMGR3OWbMZgEq
LseqteSaMKFKM0RqVtJFaRas6aznpTDciLv/fUAmJ65wg5NSVV3ZdYyCSrbJeJ3PidPtskrQCyUg
JYM2gFx1xMuCro2/PLUtt5InB94ntciUaDGyg7JV6wROsRSTeNBdGpXAn7DUhuoryf/E/bmsN6xi
uf1bXJHu4/lnPDLAjKVAeMgcbApNc78O041FCRmvEyIJG9DDCX4BCzqvsQnJd32gKnb2eZX3RwE1
HN9giC1Y8UbWA71Wy5VgsUtXYFzxw46gzMYjEzyyVo638+ZTvNCvuTyFSW/Cz37X5DrSjPKYGelb
DNMcvqh0E/KW5BH/nTnIrZZmq+eb8ev9PXwBWEeRIJDxukuTM2HHsetsGZc2857qwkuLhGDFRipP
67S/QZwCiFNpAi9cdka/AbeI6UQoyQc/FaKtdVGgDua/Y+DuznOJ0BHJNwEfbNrj86+cs4jI6f3n
Iyc3NHNyVgkEbFORqn1OfLyu8SbPUKZ1CbzG58IeW6tG/VBYGc0pNNR1mvcVmBjzTcsCTyABQZao
WgP6BRBoav17eOktT0fqb6FeNXszbkRO9KCWkhDsVWVpVyGyiQhcPWefBFogLQQDMwXE+7WNwcKN
whV1kGL2+O/aFFCNZNsabXGchqy9jr4IC8ylWw5EZ5GegFL6+b7OHuKI6P1taQcx5L3oKIkaKaub
0pbXzKF1I1IMkBLUh0haeEDHx/hBp28kTfxjZmgzJfIgqUpAJN8mlGC4Zf72fDkzZZxxK/+7nsmZ
uVzANDzI1Gyk1GzqW7wG+SoBhoPbiolKp5a3K52FZOKMBwiuep5hREYRWMzluN/CuvVdXmoE0FNX
nh7ANobZh8At6MhvQDrZvjspE5NQO53sgySrtNt1T3i9/slHLuxMq1e5XmnRi7vhvjsk5RhCGw3x
8b8caa1Gp60OfbDdPjwvIeRnVAdaA0LfsVomowfvft1KISBzG1ClHbVvvoRR282xQVuqb3CIodum
+1+2+UbcRH9a34vygXJKO09+6hTDVeTvLPQXrsPsWfJoCBqPU5Sn9FjwwIOhwmheu1ZI6FxjDt0U
4RIgeE4II8t4WWgGCf7pmLCM6WqqD4Ladh3d5TExtwLZ+VJb2azCAPaDdi6UX1h5+oZQhchT8BRr
u9Aiq9MYjf/xwEE6oC21QJukLls+iS35EFoIGb0TWMZBb0i4A6AVOr9itUK9Pr+bM8gfQPyR56eR
akCVd5oHU1pHVvI0rW0mUXMzt5lvutZcXSGlUSHHJREkpdFwzNOg8dCE7QaNV5LBk02DxrBOzTfR
0kM/p8G3HzR5waRwUOqET2pbYk6+SNJoQ7VrP/Q1OVBd3lUBR0M6w4hlleXa9fDOmiKGbbyK/YJp
nHsAMMBIQVscCiDiQyDTMV0hN01R25sYhXZwh1nNYVhJp/7QoxsayfVIj9Vmq2VrZlcsPOMzdvlO
9qitN4+Pw+VyE9I4lQ5F9YHZVV268HbP+FMsRiaNMCpML5GkiU3uB77M4qGubS4G0KzbVdnGqVdR
+cI7xoKKjUbg1koqIw4HPYyocQDFh3+5X4zfMLJU825ru61WvQPOBEiWCWBFAvLHHRo5+60LNhqZ
tNoKhcXnwh/yTqg/8OjbADJpHGckTVGrQ5fyQxblzSUNrPcBV6z6dg4g+2636cJrMFXcX0kiqoQY
yoK8yHTKZxPVThoFbH2pI5Vt43XW0jsvwCQxrzoGvQXk7MLGTpXkH4Fg2BthM2jem7w+ok+zQVXI
9YVikQ9G32DDlwv2fVbEiBtHeR+YnCkoB6PEoyRU/OYSxaj0sh6aX/6lcf9dBJoPAT8SFBTCJyGe
qHhUEvtFc2EG0aCUl5wLVdfNF9bxUHYYxQBCgqMZ+xzpKU9eLdZMM4xiCk00i61symt53b7Ka3fF
aIlG6ZLuY6ZNbjFEMVMr29eWt2LVFvZuQSGnD834JUDL8TSPshhYvycLZga5HOAsNRcUWvwVIioZ
dARqTGFc0sajV/SWTa36O92UqH78e9GygrwMhlggMYPvuL+INR0FcqGE3UVEJcHX+12K6fDBvj6F
/FkoL3xtNexOZF+ERA/2YNpbkD81OVg5RulALsvhEcfsool4JfPyIM27i+97JKeAe5RtVKNK3iql
hciV4x5sziiLQ2MHcBzAh47//caAyi1Pta5bQ5ZEq3haleDINzsexToKPc2w56h+SU2sBYjgRMmM
eY801V+n1EWuUPvizSvXYfbalpsIve7cJmTMNNGdQM0qIjJrwHDPTLUWU50JgXbM+aW359Fk3n/+
5KSEwmmpQsJWVZLFogeWUVHxc0+hco1CVeHUSCHR5/+iHQxAtTzAFFDQiWL6Hu+Entd0l1DWqnJV
6ly9yTbNmuX17C1lzj14khSrCffCRw104P8iHVNmEFzDE1Gmjit6/SuJHqruUhcnvqtJgf7j3lFx
nVUHsEeOUdlslcgF8jAWFehMStL2lZG7he8YN/b+rVLQC40nEVYC3uZ0jLYIxAwCy46+0FlIkYzl
Y/iafbJgBMbo404KEBwAWoPxn0afCKqQ99pJuSGXSZRMX4LB4PXYyzS/K1WPOj3f1IdeXdy2OzmT
lxdq5IQ+SvSX7qCc00It151VEpSDL85WptTCVZt1vN1+tFa/8dY+s2DbHy78r3gJDy+AVGPK9H6Z
jdRgsl4K8cLW7XZFCYAtg2IiM8JxB/35Wh+Kh79r5eHDwroKPPCb98L6WuwQi0AYk11yZiXlqzLR
Yw5TmALVLyVSDdnKwwjlMs52QV1/+Xn5helXJOjNfMnIz54vUJOiCDVCGD+5StwQJikzfktXgLq4
i8wh2BXUS8gtrvrB6cAWAxzJiSy67GDcJ1s8CDmPsqnPXNorXES+PyYXPiEydYpP7Fjf9xDDFL3m
1gcwKvDMa+mCpDVtN8O/RTaO249uJABoWCQswClwv/1NFEb1EEbMpY83Sk2B/r+RgHOv/gTFC9su
4bEeMpOjOOyujMYQzBoQH56ytE/CzpFokA2CE0V93byPTG8H62I1oKfevtUaAN/q2UMj5er4+lzV
5k73VvZkz2OuZBXXw+2Nun1dvhabHMD/ajCfS3nA6P0uURYAbYODN9aZ7ne0DmK/raSEueywtnfg
Xk3EOhhxpxopMUH4b5ohWKKtC6OG+qCC0c7mdPz1NXbe9+p1kUboIXj954PgR4HZByc9RUg1khNE
uejQF60BrXJKLp+7z/f3XUgGUhutmWvRvjA3q/N5vz+Ccevt+X48FB9G8bCXmEyqyBh/+NA52wKQ
3IUlc5FKvbTjDpZZLAiHHHyQ5Bh5yKksvMhjM3zEUrJWFirJD7nOf8T/em8gbHvg4Yr7xoV7WTAX
DmnNCBDvYlV4ETBLR6X57NoYzcp2xwp6JWBgYahx7SWPx2loz3dhtBzTl2Pkj2Vh4zge4IB7pZDQ
mhR6fMdcWNFIIz1vUdn+yl7Z0Gha24dD81zcb1l+Kg9wfJgytFGiojexZEUtyGUWMsxFTPchg0mo
5tApeJH3mBFftegCGIQVF2mdYyiOVmZ28Mpj6p0Ymp144WJVdLeiQDoMIAoGnW4IZsTFxTfwXZGV
druhTNQ+1rOl4X8PdaPxrOBg4rBgkBDDs/e71HcV2D0KXB34C977sPFRGONXDFi2zlewIT7fo/G6
T7ZIQjUQ+GfkwZkHEhVg38KIwlzaC/cOdDp4qH+e//7Mkd/9/uQIBtHNE86vwKP+FykQAf26VrOR
BXP1XMzMY30rZuqTKCivBE2PZXwiDtF6rV64vwvbNAXXxFLv5jmF32c0R1N2zMfzz38o1uHM775/
cuaV0De02OD3R45ICX+3e37dWKrnk3RB1swDcCdqElwoXJtJmQJRzu7b14VdcHy+lqWtGp3Um+Al
8x2B68ffZ6+egXr9Yq/NkoDxv98I8PuwroVRpUIVPWnqsJXRcqTVW/TeX0fugWVmuAUl/qVtvZE4
OF7SAr/GYwRRiUlvinpgVERhAIj8AZ5O741uv7ouAalmnKO7cxpV/kYo2hS5Io6xTAywEAn1tZJP
f5+f1NyjBBuDFBNShIiapnFmSIll2I0DtHb0LjkzJF03av0SYJDcpl2ofM1c0DtRE60IfL+T+KTH
OLePcCPpvK+ymyWy1SUZE8VQGmQsPA4y6JyURPX29dKGjQ/UxFrKiLAQFKD7BXH55O54kURXVMSM
qgdUHQFwwARNba8uyXmIoMc2shs5k93CNAiWp/CMXlyUrvkvy7U4M3wBjHa/xPQw/tKzFU32jAoz
p0h8rAiM/M5CODp7HjermPiACJOENAzw23GpAh/bbhdzQkv7NLkjfCoUWTnOVLpgtusJ8HHe4NBb
kJyWLuOMBbg7kPGy3lxGEdD2YvAgaOOejO+QcHqrLThHM/f9TsT4CTciXAEdCwEFfn9xvXM3jtbo
rUUvPJMztv9WxhRkFYAhVQxAh3jxT7UZvSra0mjOWQFwsUE3BB9bmrq5UuCyDsBVcCdURnMBfn5u
sZZ+fhImY25RlvIxfr68Bi+pOfQYj/5cwpz3BfzZf1cweYllh2ErBwZgbNpPVWjVqVN/1op5XkUL
B760mIkxkfo0aTpkOy+a0BttTdLLwlJmbweGzKL6iJ6Qh0RNFMZeUzPgtAePa6r66k+psYuz3WZe
4zEB/h8hkyOpkj5vohZCPC3TlX+dShwN4c2vT06DlnIh72v8eopImSUGKHcEDKpa8oIfivzwv+7k
TM7CDfwmLBNwvGuYDHx8TSzBYFZMu0iIPGtHbtYzMeztwLUwWljP6LvEmAp/yUxt4dhnze6NjIlJ
x3nQqR9gLa+vSM0D/QF/BfO8K1dlt8fjcQmu+oDvm+7dqOc3hksR/crp8Lpf/JW1k07EPmNO0uZ9
r23t6/OlzZrIm5VNzH06ZEXrhwpcy2Nk8NZ2AI/b0nKWdm9i6XkvTAO5wmoCq1T97fp6fL6GOVf/
TtUmdr5HazJG6eJ4dht3n1iXy6kC54O6IGZe0RQQoIEekgUW//5QhlBOikoQxumkCTokf9AcY6dL
THtzQhgBmTM88mCWmyLsGjCNBHLqgVyXyGavM4iMwASgFgt+xJyhvBUzvTQZusz6GlMRZNNfIVY3
3QXw8Zxe3QqY3BindCWqGiAASJhrbrPvf4J1v3Qt56zxrZDJNXHStuo7GkLoCDMZS5U7ppZ4YNau
Vq7S/+Gdv5U1uShBDr4jsYMs1mS2ziq1ltz5+SNBHVBCPQzoi4nVB/cRmJ07zPgYFPSSqrwVDPCJ
Fm7KnHqB/EJABhEZHOW3Re/GsFRiE4SFw3GIgN45rXhLNsjGkIwgJwortsFo1Nf/RSJyLjLw50jC
T3P+A+32VYrRChdfTXequ047s1s3e7IC+vAoaH8poybdYem0HuZgjBYUbD3/ETtRjT51AocKZA7z
KDSBVoNzgvY3MNxp1yM43q5XdB/iz3IlA58qgNdsybv9zcZOo4DbD5joC425qI2U4gOw04OBJ/D1
tdLCnaSrLy+nE7M/Xz3d06+rv8/3mx2f7we5I0wFnbNjN8bkZieN08Z0FozPISSjvzK2RfDmZqBn
Xu+JzuC4nUuAmh1wxOriqueiuV+gyv+VPrn2QsP6QcVC+usrpG8MJiSOJVqu+bFGq9wZvLe+lphL
ILdZX+NW7OS0MdmCqcQSYh1Qg8l/kzWGlo5TXJ7v7ezludnayZF2fsbTbgEptKgdRibSTkUYyXgL
TuxsDuF2NZP3UiqrmooayCnX4EVM1V17qndCpAFfdfy7YEP5ucf5VtjkVQursKKECML43ZgoayOV
WzkvyukbLGOfrR68ORrc9bHru8OKm00svqTMyMOcET/DIKdKpV6SH9CAutr5ura/bJQaFh5eYXQV
H3QaNViUglHgEcSJaaycVhRCuf3HxXt/jywJSSpJlc2RE7RbjUdxsSz+pWcAQ6dJGOvqnz8hCMsx
CrhYZXoFyGWpBboM9V+v/l7HhJZrJOSamdfr30WbN298kPwHrEEAqmMKxOFYN0r7GEmgUmeP2bbD
QJxLanqG91ZYRmmWqms5fxKTI2v/AI5FLdXQtm09V9a5+gT6zv77ERMtCro4DYcIH8Edoi2Hhtbo
HO9CW9nlkOYa3iZ/WaJXHG3LwzkBqIDKIzreECLde0h5KxVclg9I6WZNRkZyKAJHKlu4hrPuHsdw
NHwwjKQCJeC9mKyVUzTy5Zge9Y4GWGuwWh4QDQ0AK31B82Yd8VtRE8PCthQnxlLKXwBTGyzhLbE8
wuSm8nmVAgAxWRVUO1fZcDVxgf5ozn+6FTyxNY0MUlZuyPhLsfV13D4iomlgyaA9guEwKwqPFAuA
mkIDDzWJ0Yoy8IE/koZLVuaq0L8F1bkPzJwXzLcuAjyZKVQ+WSpZzSwNLUOoggOEh39O4btJx/dB
UzX0ZaMIemk6f0AdlB6WWLpnXqI7KRO7FvFV1rCI2y6BcHW/qJo0mPQyGFH3t/9bgbJC8harTI9P
L2772I8C5mJBYKXJjQvjJpI4hKOXDCNHnIgzlOG19FBvR8udm5CsKc4AXJc8cQTbY42F+/644Hvp
kwVnVV53ecO0F7rRBnRA5BVnOKmvZryVVTwRpVURshvQMi3IfXxAIFcWQGfGgZGR5icORxv1tdzL
KaBJvRE1a0oq1SEdgNzMdD7ce/21UIzABYVYtxEEzO1QpBPgvGaVEqf5W9UL79mMK4DPARHg2FUM
LOvvW3Lj4fKuy0qhUnQX6U/JH4fimA+rlPpsrmID6oUz3tB6tUQROWMm7oVO9sDn4fcyPOBZFF3p
MlPqRa023TaXMKAyWPX9O1WBKsiS0/Y71frg0DKgJqR8dUi+en5XJfbCmYwP4r0hvv+eiYWk86b1
of3dZci1PtlIIR7GVBcTNHweXealV9kg1RaxUr++5aNYENWAQgEppmn75RC1ac40bXeh16xLJP4k
lZ3psoJZZp+B/MFJRi7G+yACL/9ZQU9il+6y0goHi2t2XETi/KVjWrXyLlxvivxB9vMF12pc97MP
nJxT46GtraSBAgxa7j1TKM/0a29DJeywcBsfmoGBjoUa/ncrJicghb1HgdKzu7jFa+icJXA+IwuK
XvwwMyjxIqGBsNc4gJ+wBfG6yAnr7KjyFDDHIjozrEG7Hws6MWedJED50DSBYjia1u5fTcEfMplz
me6iRL7c6UmchcTlQ/5L6eXBSIT8pwI+/FAIuaPTTLehAiAlUcb+aiM5XkhCjvs8PQeJH3vmoCYA
+U0sZaBQXRKUQ3eJwgSnLSS8JWO+zoIteHxoBP5WysQiojEs8rkIKxbeg9ZsnE3LqDQHcOsX1b4v
7O6cZt3ImpYBxKDgYqqErJDaUvGHHP8Mzqf4ySZbnyMuGq69cBXs0+7M9ntgrYSFpc7EDFgrEkZw
izDBBB2a96fr+XLODYnQXTRQUTGDFje6qhSqYAW7XuVl4/X5emfCzHt5k5uUiInk4wp0F96MqjMo
khqYOQP+dGICxm+2q/4bf698DKnpMR0nMrWlMtsMFOX+EyYK3WA/xFJgu4tMf0TyoaJzFel/PQ1W
GMjQBhsJgyFbxj/UYaUV6YdYffUYUzQkFvIjoLDFqKafNNfF2OC7TZWhGX84DYkZlsJeppxVKbck
o17KKrcqIHxbviX9QgF3Rj/xaCINA4AiqiO//fs3T1VRxznfU3kLBBGlC1GsdkJiOC987pi1H+6l
hF/Q0hklvRM4ftCNQBlVmiAQ6/YS9My+Y0orjzG+qV7yXR+BYfAHcPg0mppQVQWF8L2cKPfjtKuc
wRYOYMxzHF1eD6kanaNtsxreqdwsX2VL1JhNLBNxV+4C3uw6DfNSHNeUQQyA6T6Z/uoZMTplj/Xq
ueo+7Pr4cTA9AIJzEgipJpvgph0tgSmYtp0ccLG2yTO0jYaimmUepWLUSIY54DW6mzoq159LfnQT
Rj8JJnikrwR86vdS3ew/+OLCpGVa2oZTyB4H+dSVrPrVf0vrIjQVxvB50l07s80I55Fq7188fyGs
eNCA8QtgdjlQ4MNbm8IueDYvwhAQeDsSolYbmhiuQM6gqctpPGthtQ9GHrI4FMnwD0DuYZfutYAW
8trrypS2NUAxMTvrvdY/y3cU95doCB7BnxNJE0tQ1mg35eiYttF/pQnIamGIBv6t1jvNXYmmovKE
JjmadQ2/UddgHhZwwdT60mvXhTXPKdftmsX7NfuRlIiVgC8BRHP8iB2jWuaLCpSxtl2DwowsmJCH
prSRP/hW4CROzCo3rxLuH4EV6qta06haTsb1NbpLCJqoltgwHzMLE5mTGxSULsu5NQ52szO+v5W9
iYQ7AQvf0qCKx0dtImjygPutBA8qHwU1BuaUZyhQEfTI77SlMH9OVcd8OFLjLDDTU3JoIYgzGe8J
baeq65NPr9CLt+EUosUJrF696tXa3+DnuarMaQoo5WmYARDGPNBkR4GTskDA07YhUIQ5UaA0PLJL
Y3SWhExOSmQb3MIIQiJLUbutgltB6AS0Vc/X8sA0M2rh7WImBxVJVNmxDGxqzhvpW/QBd+41UI4j
/Xcu6dEmBQLPJxFGq8i6J6n80i0YH5Q7f3KUDwZTTGfmFBTmJwagTRW4X33L2Kg1V44aos8ZKaHI
kN/3Ngm5Bcs2py2AmEuozmEMNSLN+0su5rkstw7f21TKWGm5YWJ6KXyYs9O3IiYLyiUxFgaK6+3h
7ITqa/j1aQDnbRWbRh1Q3IxUBZymYFTa66vVEbTHf58f6KN7hw29lT+xY5i0gdboAEuUbaFAW6v2
efExJ1bWwODarkVIhnHBqI1WxTgoZFCfi1/a4IlRQ/TRxpEs9HYGRL0spquaKqMFGeMKpipzu8LJ
1SgzXMu2kHqbRS60rHSatuQsN0onvzxfzKwg1GFEMA9IoCCY3A2MlRL4gQsGm/HsgFOV6pqiyYdf
0MlHbxgnBsQIcoYACmESzOTE/MhHwld2evuVU/EOMO89eS/etXfgKi8duAvBQHZqP3yiA8wFGpJ+
c7bLF7Jksuf09vYrJieXh1IcFAHV21J29IQdJW5A3Pnv9/NWxOTgIp+J8zjBwfE0eOilkTm0V4t6
O7DcgqTHRPO4pwL/f0j7riXHlWPbX5nY79CFNzeOFHEKlq5JNhvtXhBt4b3H19+FlnSGBBHE0dyt
F22NholyWVmZK9dC59eYaL6q+Ffgd0mBVR/sYCU8xxazKSoSvMerGOoNPPHfbw9sNmw+MzdFegl5
K3vQeentBjTTKsRePK3TjERbob9DUrfAx+n2i7N/+kDAputvJ8gpLmoJXWURL4c87c0G778b84M3
2Gy/yyU8W7MjLWsuOiTbmkE64M2vdWqR0WEupBDR1oKuZUjd8Mq0tyUQaSRiKmqw63WpP3eGlvZm
ROkqRAVPIMWBvuztuZ5zcBcGJxt1gABDJwsubXc5CDo4l1SotDXglA+17r0OoXQHlpUE/Z3NhwtE
anZHMXuK00RElKLZ8lAF1RUIi3QKiMUWtt1oeuKZILWINyGehCMzxMT3i2lCVVRc4dMY8iqjHfWt
DBfyL7MmACaEj0djI7KllzdYUTmBUjT1GDBTQBtYit09RvbCFM8EHyLc3f8YmXikMPLqSmRhRIDO
Oov+IH8dm9jK4khwYWRbIMK20IRRXVZDZ0hlVri1T96a3iQ7MBtbt7/mOi88jhWNSkjJsXCR043N
oSTFulJG267Ef4ATTmfLVdGGOhV9886D2BoB9VX7hoQEZPKfZ2dgHOAHNCqhTwdsl5P5ltKkC7gh
p+22o0hXP4PRtqZVWiRhtK67geAxRryEMVJvIFT2GAWHhdHPLfjIloLiBDrVIOxzueB1NMRy4mEt
nOBUi89ZdhTN+lF2Vc8zUPo9cR2yRCC07lGdBDVwolX1nqOWmnrHq266swFi5SRkykCfTo8pyvP3
ryBnoh+JtA3iUo4+5I+Fovmr0tP4QgNt/+0xj3N6bQwvfG7srEVB8tKYhLZ6vo1cxmZkkGPjHHE8
qcuFyHPmcgcTyG8jk8u9z3O2CxoYUUqzEx8hqQCFqLh5vj2U6zod9s+ZmWkvDhibS6DXKeyfHqpG
ykvVPMYBdAGOsrCLOr0BNTOzEFDMTh+LxmsOnMg8CFgupy/tJIaKgM+2OVZX7hp34ed/CJeuluf3
70+HVIV509V0ytqc6yJRV9K8f0RRIWMNlxajhPjukPTQWUiGN6Yt4hMFoVCeuI2b5FqA4LwjvNLQ
FCprvq8YbZ9FeiA4oNJsFbx49JCVxA0uVBRZaPCql6QPmBI8XVWNSHJgEEMRWkYfFckciJrocUuF
n10c1a8esqst6YoB9wKe8gOkiNqo4dRkqEDQkLh9OLYPt0xiMkLTVmqG6C4lA4UXiJpksbCnmzKu
0Ggc8Y8pk8i81iNbWxLwzlapmfWDZwTiIETEEXLquWiLrjP+ZLecTe0ELlE2aazEgMTYaNvHuw/s
vybKDc2gQkEoMW8bu8Y6jFvzzNjkTIOhv8+pJmDsYstoBgjk0co3GL4lfxmsWu2He5ZUd/1WNmjN
29QPoKRfIAi6LrVMvmB8HJ55lZrme1HIx51KH2RKpyB+U+4FbptHejYcXFrvMktOZC0qDDp/Rjer
1oiJxjvHHkzzVaMn8kEBi8LteZm7/M6nZfJG9FKBzVMRjiGC8gU4KQc1cp5Y8IPfNjPn18/NTC6W
vkQXe5/BjAsZVW4reXqjmBye+HG5cGCvi3s/0yyP7dxgB7piTFEGsUkiBgstEAHcZUinbfzHZgW6
dvjVAOx34LC3PMJa0To4tu+ga8/HVN9i9umqtjn5jsnMhpmXpLQTM3bcaNWhAvPoRt4mA9FVuXi6
PbuzYSnkh8cdDqKYqw5n2ou6Gj0FjE33umi6kQV+wRSY3KP7vHY+yj0U1+IlBPBspHJudLKmzpDH
fS+mzCjABckDkojjFBegVtXkfWMXmRGF+u2Bzl5jHMjOJAaqPQjDL48Q63qOIFcZg3QDu04TrQZw
aamzaPZEnNmYhCCum4FpgYENilPpo5jodGKnoxJM3y9Et7NXFwqcuLSAbwEdwuVosGaJUIImyZYj
cG6+C5CoTBeCi/H2u7q9fiCtY54EIjCXJqp0aLkONX87TXUwrSOfH7jbTCT0QehW/hKWa8naZOp6
z60jLoW1wjE7sEkDNIb3Z1ipp+wP3h7owwNU95/jGhfxzJeCcCV02QaW5Ajt3CTxDnmgN817sAQb
mdsNYESXRkgwMM/iZEhs0btehejJ9r9Dl4AW3SdM8JLSHWHEP7kPz21NBpUiJdEmdcHaw55GTAHJ
dor54FpJVUAasy/W2X9KUIh0KKLs34Mb1/NsFsXaF6RegcGQb0BGYHHCc/R1+8TObYkzE9NcgTww
Tco5MFGrfKwP29dmkzzKjOYtsQCN9/d0p58bmgQTWds1veDCkJAPK8qVVW94dNiWFFC09CH5dNfx
pxrAXgiv+uLq9iBn495z45PgQu5St4nShLU9ZT04GhYPDAEM0o/HBOjThTM963jPrU0CCUfpyrJh
MdSyMCBAkkYrNztQ5Trb+un9QIOiszL82iqzBe87e80gfS2CFQ+EeOguudwvfMnnMRuVrB176kAZ
UBmSJc3lrSLbAyJhCMmqq8AFmWkRcq/G0GoL0zxemdM1htQruIdEPJdAFnppny1TysEZpe2mUovq
BIGgXutUQefSNROYtLgFJRfkeJSD4i+8n+bSllCB+G16clQoti+qCu9WW/gwQkswhhWOZ7GlIJYa
GRC+dUAvDa5WoMilI29B1zQC2RZLExb/oUzK5LcgG/GQPbg9JXMX4u/PuiL3CIQybkcFIxsJW4K8
F/SzbxuYO7/QUVQAUIGiHOqxl1PuUpBVcdqCsVvQi5nQU2wz0nmq++AQbyFAniujATxNQ7cOyRjA
sibL26dCFbl8h1hUY94d7a4CCJrSjs4iT/HcoHB5oCwCQjtIZ04OUNcXUei2DGOj5N+GjeUoqdax
pd42oVYUOfGrQ5Qt6Qtct5fC28qYRSBJcalDw+5yKjOw/jR9JuMNbsVk8O6UXi8PwqND4oMenjYA
eizE9nN5YVFGag4wKk5Bqn1iseG4ZuhDhbFDsim2u9aMJChYqK7G39/eJbOeAaMDPGTU1hCmibq8
K0DBljuM7fevLfVFSavW/RTLVaJnZhGorKfRtF4Uqv8StJucWRjo7HqeWZ+Mk+LLXnHS0bq4qVOT
f8vdp1BeFe5eUHQgn28Pdu6FAVJQZIdGxTUE25O4rQMrFzA7Pmv3Zjio0E5Bm2U+PHOQOnPAIh8i
XaQXuyS04g/IVJ34SE+RNwOxu7BiKK1zvxMXFfbh5fZnzThHYCXG1gOQ4UL+e3IBlgM0wVOZ6e0x
izDkvqFES/WuuRN6YYO93MJ1Hzcim8AG+FCMlgIkieK3ImikgVUtdoG766BqDx23LG2NNN8zgJfe
HuTiF0yOblL0LOi6UHBMe90vG7MY8FIveb1DdMZQm8qB/FLOkdSpSNl2Bq/Eq7xcAKfMzjSUt6By
JPF4i0y2Gxisy67u6N7uOTAoOZJKBcHCYl5JOiE0A33RbxuTuFOW0kzKB8x0b/ZmsPVW3qrUX3+6
eVxwaHX3yDGt+L1IXtansTPs9jTPlR1gHoSjqNX9nOvLhQ5qgemiDpXN593ruwsxHEi7m5UVqiYq
qjbuXXSmlJZnHpf0zca5m1zx54anPFF9hQK5qKCgWw9mKd5J9VubPEfiwstrycrkrMjpkLZNgV1U
xZDTVvL6UMYydI6Qc6PBAfdHkwkeX0ZBKR5o/8vJzLx/T2YNzardbp+gt8YH9dk9wWy+yKRe5cbp
+JktLOLcNsUDCXAQAPfABT16zbPoHmSQoBYSehR0xXXo3rPgrL89sB9HN12sMwvT4J7huqBAVmtA
eaZFH/BONBtgqPYP2JxodH1UdsquUyvyEatjT5ZPEo3VO3SmPKC68vVEqHVlCiqDlhFOhUAt1NRv
f98VR/h4iM6/b7LMVFQJbuLj+4ByQn4RWb/ICIzUhBD0wVnFqqnf2YEeGoUZGxEE4xK1JRT6rRB0
3P6SuZv44ksmWyCWWwX15mGwAfTiVagwviZauhugc/gnm+18zBMHKUoFU+ZKN67JmJTBpGPI8srT
wC+I3eaiVHlClNhuEnOJ1eInGLy1H8YdebbjQniTWBF/bL9CSgvPLkDLvFVMEHYQLHpHDh+1MepQ
VNbX9ilDuziYDhM12qETerMIz5i9LFDHQRMxOgdRVJt8D4ScOM7xhh5zUTykoZUeZa0t7njuFDMM
1F+SWiaQ9JRWC6s9U5wG/+Fvu5N3UiIKtVxFsMuaMRAO5ZejEDU2rIUDPvfsvLAzurmz+W78lmvd
EHZCyOrRa00YiGq3SyAbZs5bSugWYlARZPDumgwH+rI+m4stDTPCx37/kJsrFzrW2vCYJrgHLOdu
4bU1e1zOLU4GNrgo9zAtLObZIREgWcKrbYR0IjR7mq23U4Q7ZwmuMTuZiOiAAwYzJ/SDJzcu6HfE
nO+AQds1GlJ/r35ouitFJHWoyksP6bkNcm5r8tLxkReW2bDHs60mu+dWhvqMNOw0XWgWLHGji5se
STTqo7CIUwCR4Ik7kMFFrOQtA3ArLau1mUtbBaeQWccrk9y7IDIzSkP9TnaySyLzuEEfOn8HcqC0
hCtcWtW5CwnMp2OJWZYg9jaJm9FIMSQMj1Hvgmf3KKnMWq3Mken0G4f/8/YZvBLxHX3/ubGJ72+l
yGndYlzOzWC8vxqvtdmCPN3A1r2/V1Qoy20OD1/6k/6Wq0+F2dmRakGsV3NPy+/NOfQrWmwR2KCT
cGx1nZygtpPDSKFQC6gaPtn0YawVSiRjzQdRLwFpXgssWDoUkP7vaQqqnYrTS5swEdNHX0zolYDS
nBnQg3TXpH6Ev5a1Jjfw0r7EP8SvXWXBg83Gf6A6B7KDA1MIPvvSs1CD72XQRxnzCppjosEGbQVQ
cw4sDXejsjqm79+UZm2EVY3u0iXQy3jSpnsWBPOchAoOQB9TlGueZLLXpsjAl4M+MO8cuHkpwwMt
Qq/e3iRLhib3gxxAksVBst9uJPuVr9Ep3hwzTGi2RCg9G86fD2kyn4HIpRgS0ijgFtaeR9JfiC20
evECqUtBR05FABz8IG8gdUiRT+vx9jjnUg/gWGbxNkfd5Ho546JR3CiG+ayA/Ie0E7gvHvqqte+r
PPXtUIVKUyrf5Kg4khK6IK4e8sPD7Y+Y3VPIDzAsh7I1UIsTp14lmRPJYcXYiWuGm4Eob0+lYVYQ
aDN13X25W6+PEtgeNqDZvm157gJTxrOHAjao/LGnLnezHFOcNBTyiNoKyQ5pl1YHfxhY9ZBgOnKH
miyEe3PLrSDpgrTLOOlgWbw02IVyxPvjfG84j6QdeSq+E4DrM3JHUApJVEXLocbLrR4t6/ZQx5FM
jg44SsaHBjL7EJCauPu8g//hCpa2IVOlJK+5+1G124gmEGCXuEBDr+XC3I4juWVwcoQENhHkDok2
O/hg0p3EQKYCBO23BzVzTPHQZsAdh6e1CId0OZsxS1NimsNG3Oz6BmS4/qAl1QIR0Bw2/MLKZHvy
Ylpmng8rQ6m6671/DC1aB5fdB0izwX0gWrgTrbh9pLPF7v1xkq4mkZeQogPtOotr4nKAvujxvtLA
28ogHHblk8Js01iPQx34kryrtYLKSfcliaSn1Ki00/fb8zszdDgHBoCvkQGdQU5rYj/jmbgZKtbm
d+xR+hihGKFuMtId/YyedwsohFJ39OFw2+wMIOLS7GRdBx4SKnIKs0lxFHsXEo3A1u0UQ26toiGy
j/5byVA0fELsvQn3NPIcgsZvm0cl1PJiIToZl/dyDfAxIOmGKg3EN5CHvpyDxm3LEG9ZFuHfChJW
m6Wizfj3b/3+ZI6RQudaMM1jsFQF5Y4VDy0RpBZVYdgkxYkXKZUudwra4ftVOuyqZsElzWRoL8c3
mWwkIbomHscHWY70qTuUwoMDvez4PnTehrdQ3EutKn1CfJEAxnp7oWdC60vbk6OVSX3D5QLGHoHK
qDCaMiNUeuie8tIqEgJK2HKplHDtMmCRH2NA9Neja3H887OXUc1WfSjkyLVzYYWGxQp62mBiqSN0
rkmtyJ+okIPSeN4MgwD1QE+AMkkRiiLhcxroQjTkNp4JGECwG+Iwy0jvtd17OLT9W0rHw2cquXms
356kpS+ePAmG3o+gdgZ0UAGdc7oULW64T0NvI3SlGsjRgrVxtSe7EUjxEbo7wj2hlHo5PwxTZXKK
DhXbF574fCUHD/GS1MH1VQQNePDKAC4tQtZz2n1SR3LLJX0z4l9iABojtc/LFeWFmpQ9gnm9jWI1
TZfSH9eeFKku4Feh9isACz+tEEpKDXYyngdAJCwC04ujt67xqIWwcSaegBWwuoAzHb6CnrKTJS0f
u47vsbZY+lYercuC+Pyu9ljgZB2jafKAlMWgybXhx89FZNbxMQbVvxB8LOGq5o41HnWcACk0ZKPR
unG5kG4Z1mLYxKzt7CAfouaaoK/8dbYpNR0ayxB3JdzD7Y06U37G6EfQN1pFcGFM0wGUJ/c1LaBM
1x9TUiIvHKu8hj5d9S7UhD+I3ZCBRhcsqo/QhMHCXg4QDyZJ8tsIAIIItxAgjNkn/caqMVQpZYY4
HqmfRfyP9+1TYC4MdG4H48EGHDADTlv0Zl6a9nuRcigEHraXEtSwegIKwlW1ke6gYZFsKn39la+A
vLfxbFzdNj0Oano8zyz/3Jxn7gu9cHHkshlnM02oUplJtyRuAdvUh0hzvAVfMPM6RcX19zjZSfhB
sUObUhTGSX9nWn7HaSt3HatowXP2hc6jJweMxKhchx7Jl2pps0fp3DZ7OceVPPCxE8J2dugqUpuJ
Bu1RNDqptKerFLjfNphfNX76g3TP5aAn932F6L0OJRiWMi1849VoL3RbQaUfEFxEwUJwMXcDIqfE
SfC4Y4eONNlKSYXEmqx0QKd0m65RG4V8uoKRKRrg0a33NpRLcJg5B39mcCofyA6MMnhNgysXwOKe
dCxhEcNu0VcsrNvtm/O0jvD+WHq5L1md7CQkubsq72C1i7d0opa1WYt/NDL06oujKpuAPNLljqFa
tobSFQesDftYUfyKA4tEBf1FgbVzjsjUKqblVyb5Lh0jYg02sECS0C6p/824BuitgkxovEUZsFJd
fkQEqtiM9hPObtVuFb3XK9fAfC7FTePmn7iBcyvTRczSLkLTF6yMnHf8a6fVJvOaP6crlPCXkvcz
Tf+47/FoHXuLIWU2fZ47HuXFnghj0JA1nivfENt116P9RD1SFoMKtx5CITit0Mu1RJEx4+4uTE+i
ta4chDAVYDpE442i+v6BWzvg+Hv/A+4rNMqdj3Kye4KCoSOKgynoFLbHo3RKEf+p/Acqmovwi5nT
MFLjMujIG9GDPziCMy9es6KbKlzK2YWRPIDBOrbufbPUaENPX7B+2u07Y+4Vd2Fu/Jwzcz3XO1Lv
YGiaVmg76dnVoVTqbOl9fbJAHfpgDacFi7P7E5JZEjLmAg0c66XFus78PM5qDNBNSMPprLwL3v0j
CC0If2iKe3rYlkmqlYu3xuyGgUoOFIVGUvsfssizodYBklxt2LK29syuBzwhAvXOI53dnkZGzaWF
nAF/jbkjeGiexj8MP3m7VXJY916VAfAB0R9aCxXVqaGgTkc6y4W6G8la4kS2E2+zzCdtlhKPOzIS
giOv1ZveZqKNN6yjlFXL1KoAzsi2IatJ3qllVL5QxVfOw7NPo5vPCPWNaCmMmZssBtl/ZSw/I/s8
OV1eBjRzK9Ss/ahBDbixVqEKbUg4Lry88kJL7tmNVoKlUgXDyO0NMkN4gYk7Mz09bW0uhLGL+6A/
skcU4bRKA/OpphDBJ9wTXej6C3JiKiRBXl7Mu2ZnJYudvnPh6hikQxURSkcswvbLTdq56LlSWFy9
HAmQXQGdG0MqFe2ax/YP3tgXpiYzLTo+8LsDTD1q2jO/ziH6TBFmRyN4six+AYXyQz41vR3Qqg2B
W1ZEo9r0jYusmOQWIa494bl8ox+lTac1D9xdqD9IqrllwKnhEe9Y2KcTZ9sFIfpTYm0J8qyno2ss
OJ+Z7Ilw/i2ThZa6Hj6VkgGTRh8oOGoMgcdy80uZhLmtDLY8tDoD0wb1wMmztRFyEJbJA2dXwn2g
kDgxXb1D2Jbofmjf3rtzUTFIP3/bmsQyPdWxTp/ScG4amlaUE68O775NQfJnm7zJZL22MvVbXbA6
lxO7sDpxqQ2qEGXQspw9puZ7AgrvtbhuHoioHfTttiCs8TYMqmcJavl5e8BztxUIPvBiR/8p0sST
ufWdKhnqUMQrQFabxiXtKWhfbpuY2yXQPUSi8YdL6ucxe+a2i8FnfLbE4KIeYFnQfnH1NojX3kK0
PdPrNT4pwC6AfPGY/ZnsRrZyZSmmMJQWbV79o/uEzt5DiQ71xiIk3n5gg+K5+tGQL0p/5yBg2pvM
wmyKc9N5/g2TCLEUeM9lfJmzUyGl0G4UlpFgJtygPCm5l9tVmPYPLiNIX6KjiLWW1g6auXnKk3ad
O6BHT8mbKtartk8YdG7kPSj4QkQZRMxC+p2NeQBm0gbFHjKKkwkq51IejnvgJGiLZYIIOSRXSD4i
kY8jQ3RiSS+o+n1AK8hd79VZQ1qIEbwAJ1+vBqarcy1WKMGW2FJ8SLMkOrBp0SCdULFZriY9yG1U
LhE5hBRAGrn4717/EqRSgRwmk2UWxcclWtMlBUBwL5B3ocBFVhZJg+VlovvJCqjFqjUvpGqUVAkU
tOKmWssJC8K1DARtJGIyqYFqbVQn6GaP6FZPCnRJkqZhAGlOvOKNjtqCJmLb1o6KPtrwPcZUlQQ5
A7oht3fp7I3xe+nAFXp5Y4CSEh2XErZP8JDLAB8LJ6UH/1RKqJW3cXTFNVzPWLA5hhBTZ35uc+pt
ZLHsE5RCbW8rqt5pH2jukTEZMPdGemQKCwdxphaHE4LKLvqbcdqvkPxoFU2UIHGwO3VvqzXGbhda
OQBDEOwU9qCEekszlc81MVJVKjW1hdtiph4J81CYhRNHdhCtepczLPC+04tdzNt8ozXUcUiP4SOP
Bp6C0CvsKYkDg0u5q7u7fgmzNv7y1Tz/tjy9QdyUjbNB8HlbeWYzNSRcYbLpNm3MsjkshAOzHgCx
Bcj94VOFKfQCvZpx4XYJj8fws9Lv6gbF/IWqwrynO7MxbqszjxpnPesLNGwUxm4D+jKQqHja/Zdj
uNtGJfraOn1b0upRXnybzg4OUEYwxqJmBSbCS8MUN1A94w68vfFh5vZhGMOkqzU6++1JxFYjrStx
42/3tg46fgDzbv/+/AE/MzCJ0yShC0QlgwE5sBzTA+DvOW1QauNRZpMyaKwf01oEE+22rRaCtp9o
89bYJldTLsXYgKAex8Hb7V73BlBUpM2BwwH92nabr+7u1izRTmDtdrWla3Euehrhp/9es8mp69wg
C1yP5sd2gF3//Yr3COF1NO6s7qONmX0/vcQPd2sbyI6jxWXkjw79b/NTtCjFZDTXBhh688xs9+MD
AJT9ktrvTxVQiWawsItmnQwebIj78T4F+H0y1d2Qlgzjw6WOChO7Xo0FrdL7h/XJ1T6dJYK7ubk9
NzaZW6VrA3foBc7e8Xq4ltTo3vrPlUJHkh9gJxQOZPLIu0/ORdKEbuXUEW/vkDrc0AbUUD6teunN
NiY+pzsUb3qkLEAFLYD9/PJkNzgXsiDBQ/qF6nwb7zkZVYTIu7LZr14a3buXC+1O5UJiN3aoLaQU
5iJEAPDQaUSDdh9fcGk8kuqYyxuWtwPxPe9BhPoQU289q992ADNAVczkmZnJGCmOSyKx5OC9nkev
6anNIQCSKSfvDy7xcB54QrbUUSbtVq1UEeK/QIv2hNIUDWRGNaoBtz9odvcAswE0J0TZUL+6HHbm
sTnN9hJv06/UPmpNsV6lrIbOBvHwJ4bEUdodz0Ys76Uhic0ZJZU9wa40WTS4d9qxkkRvQitTvm9b
+hHEvNpHqEkJI7s5Oo8nURTlulQWxzCVQjlVItRpMAZOjVavOwNk7yc00365Yx0lIswx+tYTEj6A
WzA+oFvY18B1Zt/+nrlKA+rAoCmSOKRtQbR5OXQnphTG9bC1tF2r7oot9EqUQC2eok28FdaeqNbq
0oll526yc5uT61kWkFWtIthEoIHsx6jJBobR7mRgmxHzg2z1Kld1a+SkPGqPCwOeO8hoBgKsBCgk
wFon7qKs+JGBAP6WOmWRYnDRs+zdc2Dx6RI9d7Sgy1Q5NxF+UdjdSwny2Tv23PrkjuX9Zkh5uR+H
vtOKg/Ik0WjJJXKgfoMOzFoY67iZppsNUYE44ndHRaHJRA+y0zGUL/J2jDaVapWbbqEmnqSFQYN+
bVnrAq3yPm4bnb3Lz41OYqDa75MyQ3iLmP3x2YHOokR2+5KsvtrD4fCUbrecCv0oS31cchcz2wq9
/KjdI34XwI87OcVhHjiBWMaCzX6DPKRtzVoDlUxHmbcHOH7/ZFIvzExOTMq7UVh1GZyFMGTmEMiY
U8oP1N7hq6XgYCYuB+QakSzI6ME2On2yu2KYCUOTCzZykWSkkLw3D6YKFXRyAs504WiMu+FiYLjc
YA3ngh5xTz/w87OoORzovI0Et7UTOXI1r8bA6tarF26Z64rKaAbM8dB+Ga/TaZ9YK8iJULhyY3f7
8I7ROCveITP+BTYt01eF3VOl81qpKc1xYXjK1WmYGJ6cPcEXAvDke63tindOsaFO1YqLVz6EfWTS
VG8S+xn3qqeKWzTDpEboGe/KW8TrMZ7nygtblqTS4vtc83e53der0H8Cb0TEqtHWMwuHlA26JkoN
xQVKdx/SfRqpzVaxmeBJjlVPi11SRPsuMwVIMUMfrrSyk5gfCqYiBRrHKBJYyVsObpJSMVwW71ze
ytB+u/YBzgy2MaO1rBarIeqHJAHyTpD1lgNUhK1IeNeNXfW7XIgJGnZQCK+oJ7CMIC/A696Ofw/K
xZbz8ShdbZWzNZwEkYrjo1AsS40toNH+scxVrgI/7JYB1x4+RjoKlF56unx/++RdxQM/C8izAK2O
zFbyxJ3Jodc30riAjOHtJeSqHBdyIP9/Nibeq4GarlNksLHhTXSlZRt26UzPb8Pfo5hcQF2X9XLu
4piBvVtL9hVgBI8htgjJN87b7cFc42AmMzbZ8m2fJ0LDjLYImviE1OIiXTjeOSQjjJob7YZRT8qS
PMTsMgGegjcwgjfwW2PznPmRuBfzsqJDGK3K2qidKCI9E3Z62q6KGGigruoeE49eYpK6rvSNg0Ux
Az3IcGPAOU3spkEsJQ2WLghe6QF9ZCy6VO6g5T3ifFFt40AI2Znip89usy96X8gaeNYJXx9uT/qV
z558xmTOgWfsEzoJ2rESnxgUStQFhuzoPuo5+T6WOOO2vZ+C6dVhPBv35DAGQjrwXYX55nOj8oig
oGbrB6uC16qPVCDSAEZ1qB27qniQfT1ehZKVfjBfTat5eGLr9CcDhF/6dPurFldjEryXnl+nkh+N
Wy+NrLC+FxjVe3ezB0WNU+hj1s+tvw0xJQkpRS2kNn6/4C6u62xYCQmsCQj1oGSA+urlhkjYuKzj
TGjtUtz4InLEh+SgcGqVwuW+CE4C8TkhIdEqF0A2j1aOgCj3jP/UcUYvw7PrHZpSBORyW8IFJtfu
RH4lLGJg5lzpeA+O/JIIwqfZ/x7VMZ5NRHxkQcR10GEBxSMUVcTKdDsz8teh8FoqB4E7LSzQ3HUP
aoKRwYKTaLx8LmeHw6uypMSqg5zBlvHvoeeiDh34eHP/EHCvnUiDamddsAbjBDrl4+OU16JeQKRO
nwJoPgRhu4weOsiY0XjeTvZuSDlSKdRofnrmzWfsEBm6bC94WJqpGUPdRwWKrLdCA+0ZO+ceqCdN
3CWAeYyan8KCYx7dw9kxuvqUyXxQgHsBZT/QNg24ORe2JKTvALJ24oUxT98AU0PMxD9yoEZoQgqG
CjAP+sxn5xzkPCPgnNOFQjAqiH5uuLoCic1rXycL3mLina6MT1IJrj80fFrStF2lD+mbE58Geu03
ls9oTGWI1EJybXIVXFkbN//ZVcDQlFxRPZY3RDFHfPDbFjoitRYX+zhc6rlYnNfJcXcihe5SAe2R
0IjR3dLIaSuBOi2IcAK1gve3BL1bpL34Wa3ptgHeAoQHjAgOk58H//kQ/aKXBhariXIoROqgV2EE
Mkj6jx6Qkcz7EvPM7ChHqiG4CiiRAIJ5OaV1QIOzFBB5O+ChOqMKlRWsFM7K+wOCSC/6LhWzwI3L
OB8L/mJu5+B6pZE2BEsMsLWXhocwlwKnR1sYV3vOo1j3rdmxqKilicsSLvb6195v4kdK5oIVQ0u9
lbIBRHiaHFplRVSgF37YhUzcmqXEp8cIaLX9kLKpDgfxlvXBkobw3HFGORx9Rhwr8ldayV1Me2nk
4HP90qhxJ3qMmWqcnKi3p2WaNPvZ4mO8ARyJCOG06Ru7aZyyRVEDdJ2FhmqRGhzAoXmIj6IefLZm
BfZvqAPpW8nwV4LZavGKNnIUzEA9egw1ZQUud0TtvkEteLOf19p0X55/13SfpAwLpWh8l8R+iXFk
NUZVQosSyR3XfZWg06ZxifovH/p/Prr/636lh3/+fvmP/8K/f6RZX/igeZv86z/ML7QEvVX+W/RL
e6vefumffvVf4y/8z9+4/Pv/+O+6rIq3yH9LfpG6+Hqrf6Xfv04VfqKs/I9y+ncvfgrG//Vxo62L
f9GTyq/6Y/1V9PdfZR1VP2YxjPH/+b/9w19fP7/y0Gdff//rI62Tavw110+Tv/71R6vPv/8F6vOz
XfMz6n/+vbu3GH9PTUvMw+fXr91b8e1HV3/z662s/v4Xxf4NrDloAR4FwHC2FQ4/2n79/JH8N0QI
ALPg1YP876gY89evJC0qD7bpv6FbAYBzMI/haCI18devMq3HP+L/NlYTcbejxxkthmDE+uvfc3Cx
lL+X9ldSx4fUT6ry73/9sz3k95ZCtwILXUxAzqEMBbAu4uxLDxBEXOeg5q7WseNWD53jKpWv1kMq
1g9lJdGjKF4mUsWLSAeJ/1r7ccjel24NkrAV7eZMXGmt4laB/NnlVOg4xv+j7kuW40aaJl9lXgDf
AIn9CqAWrlVcJFG6pGkhASSARK7Ynn4c/PqfEYs0lvVxTq0261aico3w8HAHByvs/4ydj+6Em4km
/GmhipV5WknhXNd8Ug/SqFjsOU35cSBD8qvUQ/vL5bT6llQxRYodBEl6YetxRnrDxqXKaatwEwtv
mV5Sk0BiAJ9cIcZECUEUQZNMiDqDbpyyhHv2cbALxBE76dmwWEaY/mbp2Dd3rl+pC1Em/vNSQp5q
Uykv8AtMitccZvhz+4+953jNE/FUbW/BZ/T2UO7qfoRVJ2E6Y0zaqbwCTeEFuuDkzm8XpCBLYqsf
gXTQfQAn6uE6cUbYVUWpwffSpiFQ+miqKByux4WFsPmNksYtJl2Hy93c9XWYGV02JI9NYr2vBF2q
ULYTPoOfcyuIX228Pu6SbUQm3+ZBW47fbM2CBn3VVSA2rvGDry2cSdqi98rGz5XolzIfy1CMF2jn
GauLMA4cc+MnjjS/Ok+z+Mn3a09nQlaOyHEbVFER9hD6z2Q0zGkWoWvdblA0CJdtBM6Vzj3hN1Cy
9cKyy2cQjkEt8T35h8YltNmt34rrDpyHOl+0V96mkYbTi9/6bZo7nm8ewWHuutxfItnkwrj9cusE
bH6Mg4l2BYUGQfA7JlMJoZBqgPBo2npleVWllYrysCNLU1jFIGwLNL/SO2Y1b7Il4GzOYmMZ5jz0
8Be7prIHLPrYbfrG7WjeTAtE3KRrTZvB2dTDve1Z/l0lLeFrT3kSZbEmIkEG2aRfOafQTfQ8SiHl
lcIKsATdDAq6o01oLqE5B8vq1gTNjnjYFHlYaciwR7GT/BnbFJuuTVsV5zXE3OdCBXYleVSGxldB
0PByG8RLeqTluPwU06h1Prs09bKxh8NJ1td1FIMkGUw/EodM955y459aTOibSyKoaGdDQ2i5HdGE
wrMZN3+YD+VAfzJQ3hG82yr9WkvjyzwhEw/zoMTfIcWgn5jT8bshbssStV3dPDNJWln03Vj/Kqc6
eJjHBGEbhIGmfTtoB1q2GoT2bO1x2uk6Lpc9Zke8jExx/LLQT784Feu+4r+Mj2CDq2oTD9Y8NOgi
ve5ArxixQfyK5IRxoFcaTR08n4KgtIVg6fCd+REip8VTq9cregNFNlaCvHiS9Pfcx+HOlQ7ImLnN
ItH62YzmWzlHbMlDbUK2bb0G4qp2lu2tMynkvZYZ/btZYvfQ6jKKi1kGBFTPdolux4mV41bJBu4x
utM8yK2jTE5VTH92y8ScjWJWzaiAG3ZFvK5FH/qkKeAMBXOrbEFSRXNSsvkyivn83R21+QVdWcB7
vmeD2yUwoG7wZJFoJG+qcMwG7nZfwEMSQaZD3iYXZanMdQNp+F9tygcf5gJxLAvX7bs7DBqwvFXc
6QHcePGBuFP9jdAkxKbzjLzSIo5+9bNkPLMS/19mgI991TatbrWk4kGmDfL7fo75l3JwzX1MA/9q
6mUL6UXSwK0gro3N4q6CoUE3JksGdXQuLwWvpd52WoffW2ZidkGlQ6e8dGh3Z5vOmfCLu7nPfJlI
4EjSlTfQxgRWyUEhv5V+3PRFCQHzh86vp7Egfa0eLBdwUa5C013hd/eqqJ1qgR4ar9M2U6nnMCR+
UnU3Ydw1361K+FfpoFE87/QwukU6RuA+DWUrx03osfpaGNxYKEDiLsrLqPfhDoAORA17UFL+cvwW
bK9AV3FcxGji/92ojs3XsY3ROJMq1j5PqL9NWbRQetu5EnfpUs/QxLZ2PPolPA6AF+GrMxL1DGWh
qqp+kxg+ARlEEQ2wdzEjrYis9MCJKG1ECpKKON74nCY7oilcZuaRSfjHKdK8EBHZ7z5zylUyXi8w
bS3dVOY99I8fwdhC97KBPjAKgWIgN3ot8+Zt0s8kYwgFwIej/j12CvJQl1b+H+j5jWpDXF49lWXr
P3aTOwIGRUb3ta3nBtCOhtYeaSa3zlgj6a9ulERkRPvdd2D7c7zzgn5mmQ0FthUkX+1XhWWCzO0C
z6rMzHEVYKmb5LfRFd/ZtGn7TZLWHr3qnJWohvegKzdMqDRY/xxCpyGJRZlrpgbsIOhuXvazk1Y7
5tTkCNGTWhYUrDwsiAzpgfvwlsy1rCqnUPi1HajA7rg3vPHTIvVxmWe2c0voTflcoLFZ4B2cQmWX
3OD+hPpKksx1QRN/vBKR6VWWLMkUYtwF36M7jlKamVo3zrTpo9UhsY2eYq3UZWtp+OJFqoawktdS
thcBJJBgKkFhIpp4ZpTbzh2hSd5EZpl2CW+Nt0M3FHpwbR9UFKD72nfGpPOs+cIex8gHdrWkLX6Z
IVMH3beAeDj4AeVj7hnwfq+8toSuxVqYq3aca+ex6wYcg2mGOVjGedv6kA2tZlxzjkt/OKQjQ8bh
9v4TnMdFZJ3BXwAnnYYANVPoQyZo+IOMeJiQOxpI74XHjN17po6fleATihOaNi9VPzYqAwkRToKi
XaYr4Vn1Egvf/k7cBVr2o4iQokwwlse75C00WxamFky7GXRRab1cl5o0v5Ngccp88HW48SzBaaOs
gxV4Wo6zzf3IY7cGQSg0ppGCwZeOJu3vIHb8cWNJZMYNmYIYD5NXiZ8aioMQSPVN+ht8++bayNb/
ilcvhgVGaemYld1ibqpSGLFre2hlXaU2CexONXy6G5N0+ZN6Sj8OIu3qogZD4eATgVip5wrFllJp
yfI41MGzSFUQZcqvpoMXCD0VIe69BJtalF0WMd6BCerN45zZiLkPxiZhfwmfBZHueseYq9oFN7QI
51YdWqVmAb1TAEK4ZUrvlnGcTlEvEIuzXawRMUYe4GVQImEYgjZoKVHFjc13QklypXo2fKlFPCa5
E3O2490y2hw80QZh6BCLo2oQOhS48HiU49/HK20JWKe4IyXuy3K8IogpIA4WcZCBozFN+hwMYQZa
NzpPv3VwywDbIrXONZsInAeDee5/qhQ/6lJxT1xMjev/jI1S9yWfKCkGE9TYN65OHmQ4l2jj7wnA
xh602gjnSs1LVk4CypWxE4ZXWGsUWFSQvqQzRx96ivoxFB+mubG7ILADRDppPPwImRWw4oANOh4B
asglcvHxeznPykEwJfijxD3zEBqz1EXCgyQf/RZ9U+0o2L513E3s8Nhm6CWNLlxD2mdflOzRNtRx
942PAtYEFY9vVJL0KtKDULlpPUdkeMst7BhKyG5lkBIbL0sbcPwUW3ZX3sRiRJJl4jwzESE2EBJ0
zqJJFCizcdXCK6cMarWrogaCERPXVblNRy+EfFcf2/uurOIm4060XCcjGIrFsFAN1ws2kCZL7QJC
bRtR2m11J9XWr6SJtqHuBfynGIFoCrEEWpsjH2L03AH7zlJZo3ezGUqIGHQywZvxmkP+k86+SdD+
b+Z8mmvf1L9Vr/uXzxPsg3jmD0Y9P5ubn+L/g3Q6AUz4v/8nU32XTWNmav6s65//a6t+8t/PGkWx
/2bbayq+/r//5NOeH/wH9sVrswI4xDDvA9b5Tz4NMY//IC+GiTD027B/V67AP/m0E/8HYrHQOktA
UYHrn7ciev8k1A6J/5MinY4hGwSumRfDfvh/vvPNgn2cUZ+g32GCVkko5XroVHHdlY6yQm5/YYeG
Tbi+2TjfjLWlWykafWVGZg/JAASxUeMAsi8uU+gSJBk4PMul5T3H899AKACXRcZCMRV+q2nmBpUL
Z3qUmOzSdpcyckGoQQnmse4ip4ANz1c12S9yrn+ObLLQuLDBzg0RpDgOP+eAdgKJ4mfBowp9L8Ay
IsweTCPe/qxRlil0Wvl004oluZAw+vkBGHDl1ju71w918ZqVuq6OQVTPl0L2079D5fAJ+AKIc6PJ
IV6xilMP66iOUuYLz71Bu+/2KZEzP3I5AWQE8g7LGDVtPWDBFcrspHyKjRMhAhVz9NQYU2hEWbeu
1z+O1dyhnyCa0bFj+nTZdw2MsTIIHPEn20O3AB363YH5jb0cfR17GXdDdjH5IyLsamEXEV6la6Uk
spC2TzWsdCybdCZ1yzKPtGmYecZhcd4g+P7rRPyz0/7Gak5Q4tffDwlv+Le9+nWhGertEigo+s+e
VNNNB9LkfVsauWRQwXIsrn0tXzzINKAgpu0MqkMZ7UOa+r8HHtNtrVvaF7HL/LMNBCs89Bd8hDXB
acJhXAWYfIClJ98EbaZSzHVAbmhAZNFUnP/hbQWsOtYNBS9iDr6j7BLOm0b55YGVYrpsh9SReUAc
hOvIdYGlJknbn5mst4Wwda5QA4PdAzyuIbIehSf1GF3rNGqUHm9UzX6YJoUMXjI1Z3bkiSrs6yjo
KkCND2BdCAk+3Dh/n/WBwoYhdORy43J4ESg1Gmw+Byc3rB4aKdH4EfnLs1cRBy73bjRkXeuobSdM
99i1PXyNo96065oNDJnnTGGVjUQW5Snf2flmGR4Rc6K1Dqbu7DbSrC58bzabuOLJXec5iudemP6c
wx7kkamaXWhxeEjugynpfsSd+lGHw1JuKmB2JqOrp5vhCmokNZ5H9EAxgl7IEQM3kfyD3rumABrZ
nsPST7jJ6xzh0sDFC6ARfCd0YLydI7WMpGfV5N74tjdPkIJEfT5EA4jCx/oOei6A5dNo2AYaLzzA
GRs/RJVEcKrjrk6L8RHqYUjw/pw5TOvGfLtx18osJAqgTg8Q9JTQoLVGdV2gWYEDL8kdupCbZo6A
SRHfXnQj3KEcZwSK1g/j12Xp5XZmYbyf0enwdOZL3h+hFI8GROLQ4Q/h5FMnQm8JSsaF4944SOQL
Q0HXKmBPi0ViOrBFqv1oy8qe1bnXu/MPHDlFsl5jApsp7MUGYj5QGbLzFJ0pN7yttiDlwNaGO8Fa
bk/XevL64X+/ZH5rytbQ4S5u+E9BME1JWAFtQ+8OEDZycWYe1uLF3yuC4UDZx3gr8h3iXL0dzgE3
rQzCZLjriHzCG+DulLqpmJpzD3xwhNZpXVSN/ePaQOx990mmvxLumyz0QYaYAGBlnYOGrc+/6vQe
wUelMYFgBS63lY9+UnFxpnBCb2fk3unJl9+Dqa228K7h+89Hefe6ok7uIjuDx8/qCoGr6+S3OyRs
rCy9u9nVPszSYLSqZVddLRRWr/PAAIN0/g8Rw3lap2n9g3XjOdu4V1LC2/nHQkO5MfDA70F4dVK2
R947l5pbVF+mdNrFmovtGLggNBOcjSpOboc0vkl0xPYxJQSUlIHexEkDuCUOoEKfxhJYDSztaAAE
/Mz8nJ5WgmLs6n+0anujmJKcfhsDoYC0tL1LuTfmjaFJXieAOJoAwNwIFDIH4NpsRIVu2cazZU4Q
pV1rRFGbM1+yPhxvZwlfgr0A0UG8e/hb3q5UgPQLZUi/vfM6D91qpQucatJekRS3Q8gUTAUFuwq7
AGYtPnV3Z0b/cB7+Gv3kjIBUYn3C3PZuGjv0lAoNKz3Xh9UbRJe+UIk8uObCy+qeeRvqjDKvfb5N
WFqe27Dv7gaCttkYO3WNnKEPdTINU+MFE5+c6i4WqsooQvUCLEGzp9bv72ARCbyw0g1ItHCL4fY7
/E6+ax5uJxWZL6NeYjQh1P5NtEzLdqxadebmen+e8HmQAYBqCvqnoVx1EpZYJ/WxIRgEGkqozcK4
QN2N/rIPp6i88hhqA1q59pYxg1R0sOHWK0V55hvWLflmo+ATYLYLoUNIOq2N6283SlJzVvn9CAvN
gN7KOXTvg3LuN5DYohfaeB4SXFrdJhLYweeb5KOlgf7OKtYVkjR4nZu/rm0UD1GqWSgGlqHe+hbb
o+rgD506cbWNWljmfT7eSYcl3on1l6KVA2EIusiTU42wuWWdCRRjd2Hawm2SsvECBbMwg3JcdFEb
icqdVmRDEd/AxCKpd6MLc0DSRf5W9J6fS8bsdlaSb8JhVSjxSsDlrA+KUdD5h646lKgm8zVSwtuW
6Mw906j24XwhgkXiCAUTBLJvF2qoa29Bxa++IxYexJDLW4q6ZU/M41A06ILgzIuyJkrv9gXkafG0
whnnnc1aMrnUOkvL7mQVP1LdDDvRJdXWXapfPUuvIaMynbs918P4dkgc01W0BJnbKvx5kpKGTb20
lZvWdyxUKFdR8uQqjWIXgFNpNSpqdWy2qunvnYXgsWV+XjI32vQGgB3kbTck0w7m/vNt837aV485
1LChG4s/nfr18TKGXB36xe88PSV50MdfCRnuFlN5xUKBAn8+2klPzLpJg1XXLIJmHjInRBhvV3kZ
RGPsbOo77sDqNVcjC2DFEJbEzdS0qD+oEh5Bf94uTo3AqyVAyerKSaDOpatlN9SOazIS7odyDr8k
NGx/YsLPqjSfaCK8fiWcUHzsQugJAvg7CbmQDXSyRqn4jiAHOAyTt3wxA8q4FRxu0J0u/AXU07Zv
/cwmLeL9CuDVxk4RAYra0u5Hyux07aVt+zsppYVkvTfUYLBHNiiI5v4NN6G8Bng13/E2JE+fz3Gw
npSTfQbrJahVpIBa0AuwLvlfN0+cUPQh1ry8aznwR4pi0qYl7bLnKfZVbT2/QH4BQTtbk6Jsmh2d
R/9q1vP8FFEv3c8jQZUP5gVKTjIjlsFKyTNVLtypiFD5yUjSjJdkfdZQIc219qCPi9s0nSgtAhWh
p3sIgxxZ+HPJR+cyVPdJxJsHGqZgCQTNVMjWeSg5NzezahQa+2BDO0rU1yVH+/cMN+ELgvrYLrFI
i87MzQdTAwETqFKD5oXw9jTAmxu3jKfFOQK4RjGn06JAib0+0wj6+qicrgCyLBddaCuJ6RQiSEvt
9d7UlXc6hsxOEIr4gvC+LRq8RIWyXpmJRpqNdrzlgQG+QtmmtodejI8V5csNIUl/iXL2kgFs/0ni
7ott0rjAK/sYzdN3OnbVZim7javluJPE0B0lwJuCAUuCUp8884Suk3Lya3BxrQk82gXRznbyiieu
nYGUes7R11CXWRRpj5B6Y78/X5oPggXcQ2gUDFHeflWuf7ttqSMAfLlRd6xrHCw6xIhpywkpu88P
gTYHRqt4O1IuiqRzb0Dn7M68QCe86vXY4wvwAyMQ3PEwnNJ2XQNFrWkOu6Mc4sda7OLw1qHgOPxi
QbWRJt7ouLnylk06zls1T9e+THfjZG9E9VKSOgd38Byf9X30gi9KADShfxDgzmkytsiWOqU7dcel
NP7epwDCPPiAbRcWtPnY8O4q6Wv3cZCyexhDzXfcREvu0qEv3MTM6NRSujBOKP4sawmWN727EV7J
EGk1yb/eJus7grRlVXcF4npyacbxiMoZ+D9gE/nhZh71mNcpCmafb5P3jyiWBlRAqO2iwdo7Na9v
3co16Hrujkk16F1jIfPRer4u6GyTM0O9fxrBClvj6jSCUDYIYm83ZDXUkdtDYfC41B20omcTZSWF
iG8dE5Y3vntusT/4af9vPEDoJ28jCRgqvVHdHBnoC3WCoi+oO1e6SfdV4G2EX93wRFy2PqgSXZTV
zl4OfDf6c5YM8rI8Z5a+/rq3px6w/vqAANxPgNytr8xfr0jZGaNW38KjaKB5KkKgXAGrdmM/VHsS
NQgQ6wTUX0PDnDnT2QTvo+HRyBMi3Qd6iDz47fChgqe2hGzCsQ6CZRfFSj3QWcY3sT9eVg5DEd4h
/s0YOJZkgWfTvT+Ptx13yms+aAjbODWfL+dGefvSBSbBKZn2jpjLm9SA5WA8+vj5vnx/UtGzBQML
dBKCwIsKxtvv7UUESihAvaNeoJyDFezyaGBhwUErzMuWL1sdO4c+6c+hnx/cmwAtANmAh7uiBq8s
2r8WKm75iP1BqyMAxXk7dvX9gArzl2Egf9ykXL4ZLxVQHXH9nKWoKALY6vLPf/v7jYsvWHcKjB/9
lJwGHEROJALkUB1Tre/BRyFHBVpXNnLOz8yyty776a4EDIbjCCAM1ZCTMzkzNkpheww19XuGAi9g
68a/sU6vr+JO3wqeRrfVAMKTg3qNoEUJ35McZYNb2JXHZ373B2vuQQ7wvy4XcJg4OSJkjKPF+jPE
I5fUyahp9G0SNeEdSZanWkFqPOLdg9u17Mfn8/3+QUb8AuBjjfFW0emTAC8C8U/GRLOjR8NwB9mp
ME/JkJ65z99ff1jNFVcAHgbtnFeg6q991euAwvcQRtdMTcNFCj4XOHcNFIGj4EF7/86afH17kbWi
qhS5wF8BLa177K/RAhk1o+E9OzoyfWy5arbzAjwVCMJ48fnsvc/8MFLyajIIxQnEaG9HUkSOk25a
MDVG709vZh8mmkR9LUGzaGfj/glR9Np8PuQHB2T9eR5mM1mrZycRVC/rjoyg7Rw95jvXka+/lmnk
7NvIff58oA/WDAg/yqtwUkTu8pp+/TWLVT8Ni8bbfJA1GbaiNdE+qqdnS0ZxNbvOubvng0RpBcux
NxCdYEZPVWk9Ab4P74l3WCoOkxdwdrdJVS+3i9ZAOsK6kAkb9lUTL9eo1SWXErWrp9SKQtUyhvAS
JXtVhgtqKyouf1tjpp0V0wt4Js09kwJa30tTn/Hd+GD9cVWtmwwhBFRnTxaDVDKhUdD7B6XioBCD
YHdOH1ybGHEmV44uJnA1z9wUH04UJOlX9V6gQcmpNAJa0QQ3VpJD2PDd7JaXRj829sV3yDMCqr2p
QIGYaRaApesOqckYuCRxfxnQneZgcoXDl2RxQLg2UR5Qb89Ge+ZOeT8ruEwAh4SogaCjLzmZlQ7E
L5/h+YQOm3u0Nr3Xo+vfSpJcB67q7kcuqzPh1ftbbE1RcRzWvAJg6slVLoReHClpeQSCxrI+5cmm
bT27+/xEnDRrrBfLm2FOEQeOYB/dZ3F5jOSWKAMt1fZyCNGrgZrZU9QuT0tidl3pXKtg+gXh2XPl
m7MfcDKz4VyXfg07pCN2x9YZ/QhapKmbIR/cWkG2Q9rcOG361NFLGpWbLl3OCey8vxQQlmC3r0a6
uF9Pl3aksgkGv8ftI32wjRnGmu2LVwY9eG3fPp/uExe01+kGxoOkBY7pkF46jYNa47O6Jm559CW7
dz0EYa0Iy2zmoODlxO+3wczUC5KW8mpFob97rkyuTBDxPTyV/U3jQVQQYU56refSfWFGROCOtyAR
ZCKRz0LTlWS2yK+AFkadOXO5c+KGxlkQTN0V2JGwe6At2hFi4M6buiRR3k3tfMOSKt2ScG5uSdKK
LR266JfvyDY3YqZPZvbodYJFOnPVfLT2OFHJehljVgDLvn1rqC/B8xSQl7bQp7yMuuUZHGN5SYmz
9QdiL8N4APK+1AC14rLfoJANxyxf7D9flPdxCqqrr8J3uO9QSjx5W40bAO5VXnUMsQ3zkTUvKeya
d4Mam2tkOeiHMPZP1xr35V+PiwDCd1/bhJEYrnfOX68RCael5Hooj2D+oncBgT5kzpLyns7k6CKI
u5i6SO85qNBneiPfF9EICnhAGpG3IaRATfftyL1jrZQoJhxdgqIdumRfDO1Y0fkERHMJSj/expFe
psL56k4mvZvJTHYeLqMDM1W1CXUNVpAIDiyJ7z6fkw8iWECKuF+BgsIp1z8NGmuHqxUeSg8sJT8F
9BhyAeq5rp4iQPQo6DYPkWmubYRsE00blzZunnXjyZu5KaN/fwOvYAtQTvQ8Qrt/3Td/rU+vdKmi
kKWHWjXTz7RHAddFS/uZXfA++FkdGFEodlfCl3daBALlDHjvQpND19vD0FbTtWap2qHrAXTwzyf3
g0cMrVXIVlcfaxf107c/iPDFryMyUrTA+v2mSQe2LSWUwtGbMxTS70EAF+ScF/wHsBEOOGYPbaqI
lIPTFeWS1JFiVXpwO4j0Z4EKoJXbR5AGCOrvzawgwjRE1a61M65fdGbQYlzonb8k1T4NpISVqgK7
UhvhXKK504Itlbgv2gZfP5+cjy4jEPaAzeAkekAnTy6jZXRgP+R2yaEcow4tpDLKm3lBA68i9hsu
kJ/c88X1ZGb3El+VXCTSVTmz51SMTnSO1yciBbkgQCUEsSOqAOt79de2S9GUgSYLKo524eJbFLbt
BRJIhlBMjcWMym4RIVnbk4h+cYIZ3QnQMCuGecqFM/ECCpSgQLPwenTAtjdLW28nAb8UaMY6V217
1ntn/Zo3GSfQB0SL+Gi05qKp/+T59kIA5j0uk6MLY7TcnRRAf8O+pMuS5tOS/ustjOF8pLcEVDfE
pqe5dINUgY7UL5FCWwby4tJtJwfk5QQqtduo4rrAo9ueuS/fhWLroGhvxCUA+6r4NEJQ2MLQD8Cg
I5CYHLA0WkdMN595hl6L8idTuZ7KFSiIICblnyw88taod12RHhrNdoBJgGjzrG/QM2Ev0jouktKH
mM9utM/tcNU7K9v6MAxfCFybsklcOVNTlJn8PdXjrpdsG4ovNG0yCH/hn8GZj31HmELogjONqBeX
16p5cpom8thdZNc7B4OawSbuhvt4gcPTmgc9gjrX7NvaOsWs0vt41uHl0DVroEJRtnInlwPld+N9
DU/aM9nr+9sGLapYLqzWypgCRPb29CAjb8ZpnsujRRl9Wypa70skSRdq1bIFAXsfCJSBkTKUt4nL
2A4M/7EIIDa1M+BPQTM5SSCHpjBpZq6fS5Qi70ADW86E3e9ODTRqsM5AEFFZBGCz7ri/zjjl5SCI
45L70dTpNhyOS3fpNQCiOvSpnwEq3j+pyKkQaOCAou4VAIt6O1jQLA2iReRxwkmig+qDQ4z+qEyy
AWFjKWJo7Wlytca7QZ+wK3ieuRlqCL989NFmDkqN289v2vfZXojkYS0x4SECUfa09p8sNkUIQtKj
DaAZMFm9VAWSPoCUYA3d22Wsb9SQfofeDtmh70Zt4l4Sp4CPL9ZQTt1OhjVMgUOpHxNwgX4L6QAN
dqlRcuPbkmZzmryAqwyFq8+//N2y4cMBIaL8glvae5emBo1YFs+lwXGBkcQy1XHukP4OtTk8F6j9
/PvBQNkEloUgZB3w7bKBiFUGrQqDY9c083UUcpiHcBQaTYSjo9OKnBnv3S2HH7cqUMOQAqcUe+Xt
eIZr1G1Hix/H0WgrSNoW8eCeu+U+HAW7MALlBJKipzSMrouETFQUHCG+OeWDkGDepOgN/XzuXlGq
N3cpbgAggHhG3XCF6E6uAbCjWds6U3zsPDJcu46xX/qmHAurx/A+8dExmPsdMgwWo5NW62bMDbiW
8WZ0QInZWM/CYKcMouHYIziBLTdsu19iM8dPyazpw2iVhXUFdyOTrQFr3laAb5DFuSN8VyaVbEjc
l7dx0zVfUjqCxB3FNrniPGBdxqiA9D18YdrcnftmyBCVdBdMJRNaevHvOSic4mdaDXvhAsbNU6qI
ypeSVCJD+7Pn5GxoSYECCcUDCO5lIyKcEM8xG9FM3pYGLSjvoqynMkNzLS0cPFvlmTP87iTgpSK4
wVbSLF7E09gYWcsC1frUPQY1rzcaBODMCB3gq9qm8FFoOLM5VwWCt3EG6PRoYl55lwiWodtzsju7
sBlMOy0Hb3Avk/i7N/g/0Eh1XVct+MkqK9mlTH701Xw/tk3mgdstWbv3J8jopBC5R+uib/YE3VBO
DMmGlzZ4Rj0YZWKCkjDkT2W7RVcPCMdO0ZI7HzWKhlVXAoUkDtCuc74kw2xylGPuLHrReo9v0HNa
mPFMafxdMrD+StT/EnDUARyetmVYBO+jO4rlYOcBmT5R+noqZfsH2jmPZ07IR/OJDon/FkZQ1X07
n2OJVvakCpbDwOL5G+rbV9jZ/GIx5py15ftsEz8KgHLqo3iNg//aMfDXYwcqoEejVC6HPpzuax38
1m17l0RgAPaD3tdDD3ei2bzUCtLfoc5a1h5HPMpNNRYiAYDvntXrebd71y/Co4g4EjJxSIne/viG
kNqd3Wo5VDo2eWNJAHnfocpiE0DYDzw5sVFkinZd6yXXbOhQq4kuoe/pHfzJ4UXsAS0ZIpHcxr4g
RT+26kyt/d0tmQCPiEFwhVglKkancH/vIvmL+9g7OEvKLsJEIgJs9PHzLXCih4lMA6Ostm1YGdRJ
oL/8dhqGMTVEwlHy0CDv23pkHBs8nW14gR5TePJUNPk/nJ1Xb+NIuoZ/EQHmcKtsWTZlu/MN0d3T
Q1Yx5/Drz0OfmxZlSJgFZncW6J0pseIX3vC9zb2zkXv6wU4EdN9JxYcEPsreFpGEf1q0zlMXBf/0
0QyGEiJiKWMtXnUYUGxv/9p38MnFlU60yVrx+HKfE28vwphYmoWGQ3HrOzavYOdJsXdMYe1S+JAl
mUedHD1LGZ9EmKAcYdbqngw+Og9ZFX0JQqM6J2gX7VOjsrmlANJpQxYjjVnBdNSqFv3Novbw3mjT
dUeDHdUDJ9x3ULedlREi6IA+I2UzdfbuNvN07xkTht4pBH+9Ntkzahug5haEGGGPzT7zcIrGEgsW
0OiIHWUE/YF93m+jRlabAZOAI83HP+ko2n1XGM2bQOtgp4joxR01qMhOoYkf/aB6flOgCEpDf9gG
nfXMq32qDentWwXi7+0JXqj5vW8H2CgWzew5+SRCu9wORVwJFQbk4Ns5Gh8rz2rCl7CBtxsGOPoF
5SwJAs1fk8Ez3XfHF6Y5PoIdFOdqKl3fKMg64aiKfRkN9X4yvPyxaSO4HHU4PBdASx7HIHb+4G1t
4CFdqKtSKeqDR/X1zsa+fitoJBD88xegH8odlx/S2UNsjVHU+5XVa9uoJxFh+wLrzDT1D7vrd9mI
YOacd80uHirtHlJhPjeLnYodrYYvmUZMSg5/OX5a0uOo1bTzdSmdL5pSA3h2Bvc49ESkBCC42yAX
8rm1wvoHQni7sB2qTa3NhOTWFZvby/peUl78Ghh6oK2cWYiQp/Py14yhoXdt0Tg+5D35oNolVG53
spyTPYyvKMOoHb+uEbM0s0GpXdY/0zZvf2ttMr7ScKg/GV1gr1KCwydZqd5LGZf5I/ZSzrNSp6kf
mV68gxCWrtxCTTf0puWumWS3tXH62qXeiDhPUUd01VOzsh500dg/RrRU37KiKLw7e/jqYp+BmsDw
ic6ppV21fnMjpORZua1vaEW1k2ktfTA3cg/0V1tXZV/dqQxcp8He3GOmDAm4GNzNUoOtB1lfaHrm
+lqg1DunyKYfJBDhk/CK2m/jSt3ISmt37P5ubw5Tua4Ss/unjZz8JwC8asuNih7JCEfu9qpfPSAU
EGiA05cGB3SdqeDvLc0spHZZwBaGepjbD8Us83N7lKtwha7JnGwDAyVNQejycmsZoHBVXUye7+nN
U5frypdG749ZXmi//peByBQpIIKkWDZSJbIZOIDbnp92bfZkO9gfOQFaO0Wt33MZvs5O+ShwfHO3
/b1IPk/tX+GKDT1sdPXE9ZVuTP/JABq/kIOq3+0qrX1PTtEpGcU3Q0GqBhumOUBMvbdQHa2VN6X1
D0VRJKDcwj6M6ZjytCgSQ2Slw/N0DLuVQUkRCpDl/bk9Q/Mpvjjl77xgWtu4UWh0DBe/esTeW+Zd
4/pqViAvqmr1yhaGjglj3/Wn2B29J8XKxs9TGd/zK74qKzP0jNdmI1DPuBLy73IrItGLPd9F3Wir
9q/O4Kib3g2oktnRKkae/E716aOPdTjqc5EHUP/ySqusUBhxrLg+pzNGa0OxN12Rhc8sa0sJLI2j
k0tvqVnZ0XCvwnSdWvK51NAhToOyQfV9kVoOlfRwm61dvxGj9qZmVb8yorbZTJWbP8Vdq8FkDbzd
6FZNsQpdd9pYiZavM6MOd2IoCRvCEqUtq6JVV47qj0nO/BhhT+VqnNqUNLJE9aOaoEK2caOeJkup
UBiLug3yISlg6lGpNlZk2dsJBuehaSLnnY4QbtkEDTyjMdl1dTX6SoN4DsWcGo0UpelWeVFhLYGa
yqoQnofNTZyJQ6UKcYxQ/VhbeHknphs8BFlZPMiwa56kFwfrvOxNuMg65IzURabVbtW7FubXC4rw
3IwUIiSFiLK0xJRVpImkjQ0/VwxrheEXJMYyrZ9EOjkYrTXoJjVM7SMx/ecSQYa1bGyxKSyQN8SK
b6LR5TaCgAeBtQUnEKR9/YTqkNiqGn65t0/a9aXHbwWjAPaRwpq29DrVOrtVapHQ/Upq7SfacVtj
gsodTuL19kDXjxlNCI0q4dwe4n/Ok/bXRTRMogD30xi+Np0JVoPj2DvOodGLT6Ot3QmZrt8LBpiB
o7yZgNWWF6yTD3lkJJbhg5brnjUErdZpNyib//xFPM4sEqV0IDhLoI89vAt8KoZfjjrxV9eq2ySN
fkVmV6ycAOTB7eE++Chg7LT2ucpB4Hj65QSWWtqWrkmfclJ6+pxOG9BSC/r2zjpdQwwhTvFdHg0Q
HifUdi7HGfOqb23yA19F4NJq0ZZZjQGSPLXayJVqFwhMD3I3DUm1lXVqvuhR/Hb7S9/jjMvrn57e
DBMhggfXpC56ycnQTL1WTobfTHG8NdKkP0yZcM+NFbwApxi/Q8XjSbCqPPmioVGytqnaI8WjbFs5
Gk+VHn0V1tg/QV5oH8uxH3ZKo7p7w43znVcE9TnUcpx4JrN7CBKEn7qufhyRO2vCCoJ2jXWb26WP
Mrby5wSsdr7FhsZZVVCXN1UooqPMtPxe7DVftItvNvDGJACjuo0yxnxQ/zofVTSWlee1pi9S3MEm
xxlOSU6IZcSJ7oeOW36tFO9MRYobj04BsAbN6b7fnvirVINoAOIeoRZJNLTUxbxbUUhROjUM34WZ
9NBaVktdOjUf89RFbDhrfjZWk+1AK/t2ORp3uggf3EQGsphsO/J4gCuLCwKdVYkaXGH4SWSd9A4x
G6SJtKfWrIAk3/7OD44Smbdng9Gi/wWY83KuNUeMoyJz18/7EXU+L/tRdpF6Zxd/dJBYRuJIHlgK
E0uDDsUuVEUxGMVAyX+lJ70CwpHXj47o3EKq5clRurxb1Zmzt9LgTxlD2bn9oR+8RBSFoFIYOJWS
Pi5yt1gqhtsaqef3oXPSzfFZH1Mkdalar8cyT0+e5ElMi257e9gP5hf+wlzvIZ6GDbm4QiYUck2q
jZ6f0wHaFV6obcMCAcf/YRRLA2lJvoKi62K3plraRVUbeL4C4/ScCPVkaEPycnuQD3IimGGc75mX
P/dLFlNotaFXw/Zy/SIxznQJESeCu3M0EF09FbZZvhq5OT6ZTvdFhoP6gnKptQtqp94lZtYjJBc2
x9Zq7jxw1wcV8w46lSD1aXA4S7huqY30jMBl+Z05/lC6unmUJczBwMs7uZZqE68Nu4cXLrmCjkpg
unfeout9xevqMbwBb575nx/7vy8rVw21WCOrMINmPPZZjw17U85y7y9lvamULNtQtLwHbZoX9PKK
hCNAYDX3W1BHWL5MSSRUdyyRcHSm/FsSd8DNELLIe/lK6/anoXTdnSvpSv4F625sfufGqwenmV12
+Z1xF2thXSmTT2zW7sfKEvvCmxAbHYPqSbPDneNW2qMpBVIvBlKobmvhMAOOYU3j/p7I/3U3eAYm
EKlDUcHKjSr05a9RlaInQeV6bovM2qqSR2rlCpn+iOmsPNbZWPhN5mr/qF6oIFzQrkfEXL1hAGoE
c9z4Yqoo6ujBlG5LU43OhWFQSjJ41//zwdRhqfP7CFS4+JbsXinSSkX81EQ+Tthn28uekraN7hyB
a4QLpihs8ZnojdcsT9blbAA6bqVGt8wP83RKVlFUR2spmmGXjs1jFKfZxmqmcZu1qr7zjPatnpB7
Q67wnhXdR8vCc6kCt6N3RDhoXP6QQBlbwlhF83vsWR5COeUPhWmRAFFCQu3SUwrzR4DlzsbO2nif
1M54Fkb50MIc/F6HhfvkFSjYkPNVpDVIh6YPIQK+R6+9l1Vf3xqEFir0Mirk1ESXsT4mWFOtSM32
J+Tu/oQ1ckl5p22ywETo1jlEg/ycaPX0I0fx6s6WeC+eXJ5dxqZ+OHtw0XBeImuUdjJk7w2273nY
gzgO8oVGsYo9hLSU4zT9rtJ/ym74nUt3BUDtIbPbo0tBYpVNxHnQWTz3YZBPTlOvOvdR2qgJYNFS
W90fxbMebl/514EIexeVBSC0SG9RN7lczyjKwQaGkfkcuea/WSeK5zQJi41ndtGdka5zojl7gP4+
hztQLhdxiBrKWkmL3ngutNHclUZq7PrEwdEQwAV6/p57Jxy4bl4xlgmZRpujTNwTFw+zpTY0RJrE
eK76wKXMn5p7JRHQeUVi/9YzzzraJaKv/RzvW7HLf2GDRUnE/JTYkfIjdKWzq7pSrHNp3wsajPlr
l1uEAjsl+xnErS6Rqwq3ez4aje2HwTOggKIqtvkY/Y7Mbwq+XQLBpS62H7ssO+VWMmBIka/Q9MQ9
7sUO68daOdguWkefFPjGCqLHnvpc6U/CfbE7ELdRQiJubCqP3jjyTwMo3KE+NDkOhYhH395AH0R+
0C6IojGzmM0g33sTfz2PJPdTZvMXBbboS1RZ8UaZqmrVoPX4EgZujLuZEnxrba1eo0hV7Gtk2m//
hOunkkwCfSwaBu+54mJnIfyle6G0dd/uhXYqEuUFdfht25tPWleC9hP959sDvucGy9VjVwF8pt+C
tMAiJAi1xq6iISQbttKjaVXbjkZFZOWbuK632Ba5oP1NlIN7VeymMVtjfrHp7fwhLfMvoWqvy+l1
cIu1illmcMrNYCWVwh+HLWrMa7fRD4mxHuIGqYTm9fYv/+AhYa7gTXGN6GAl3/3u/lqtUs3xgI8N
3SetHp6jNI9fw26QvlPU2pq3jAfe6cKtZSrqvq5NaxsIuP/1BBD99i8xP7igKfBQh+OAkvsun7RB
F5nbRanpR/oE7sB8lK6yLlL9HIt+68WvmnxJW7lxlehQjs0DhwikwLhVrHJLzejsRTs9Us5d8WVQ
jiAnreqLVPaVZXNn/hbqs4WKXnE24vyTHZaH0ssOvaN/EdmDrSr8X0LfkfW2D56DDk21Bq3TEOHr
pol/B7q1L/XpBTr9W5KVFPAa+iCT4nzJWu9pFg0gdblH359lJZf3AXnwu5gLFRbIxpf3sI1OiaUV
HQ5jqDKZCtc+Krt2/FUZ+nVL6COc8yg/UfCraTZm+JIJv9NO0fDvZOA9pa3DzqeaNvTRrgghzEOi
zjP1oXWNH9MIFMLJkpdexP6U7Zrmc46okGodbi/oB8kDuhIwI0gxkb/AQuLyExCMQU2uaiffjKzp
FCk6agdki+e0QABVTHqyl3XeI40cyL2qVAFg9Bg7O/jU7Uax1OTR6ZL2IQo79x5Z4TpFA8BAJMlN
i/aX/S6z99em77vYGAsQwf7QiKPEQGQl7N46aG7i4lDuKBR30+YHgei4I4jrfjfZJHbWJHGz8nA8
CtLhW1fVdy6Rjy5Omr5wa0Ex0Lh4PyB//6pBD0yZQGkjFtKOSEF/J7yNHiRd+pcujcTetitla1Q6
GDUqzUcnMu7JK16//pQ+kDKcmchMzdLsrFM8jOAM8B2hER80FALACMDYepyi6F6gcQ2OnsssFPXI
aXDXuWKMWIGVe10TjH7tjt0Rna3TZJbJ0YK29hTGKOOVPTSZKlOj7yFgWgwjZMqG7aLpkVc43WQy
4VUsDNE+eZ2u/fSU0DnoVWi/qOPkPBkiUO+8K9dtdUoJbGmwS1zzOiJ+lzu61WLhlqU3+K2aHqFV
DL5oaHyvIlWnHiisVcINvbIHx3yp1TF6VAWN88ATw7HBYPyIMKJY6W40PtdVir50Kt3n3nK2beE0
pwqh/S0Z1D4M6xRAWhmf20b5Fdposty5aj+KvEzgiIiJEeQBGLn8jLSdTDHUrfEsq3SDSEKwAcbj
dxOWHx6uArevgeuzRtRFnkwfC8iTswxsgO7hiV2WxvOgtNhFKoazKevqz+1BrvctrB/axdwpZD08
aJdfFMtRFkBREz/AmNkv3fp1FJ71NMXFf87954FokVLXsng0F3U6mO9BZ+p14juhkh28svunSryj
7LHu7bX4lBH7r6o4/c8aTsDVLZqBkFeAyrL7Lr+vy4PYk2qa+8Lxwi/GZH3Xx+iTWcSAWTy3PcRR
HuxuT+n1us1DwgMwYM2QDyweoABWtoOmeu4jhm2fnLDUT411Dxx1HanNCEDyV7IN+KKOfvldam90
KQIfxDpAP7ayGV1qrrncOnaKxaeuDysl6eI7x/g60MDPiz7nrPZAMrgEPDpuFgZicgo/G61+zxOs
vNaF2T5X0v2J+vuJ9rhGDdoYT3lAiePOebjmBrCWfw8//7y/rnnhSGWScV34k1qtuvQlSJ4UUFl9
522Nvt1QVPwUpN3BBO6et79yt6OYhmxQlb2VsqFR9rkkdo+b/VSeOkdZUVb/4RbV2cNvat1qr5F3
T6jxo51AvoWMG017CFTzn//1gz01ywocE0oKxghHN4Gn4+aQx3fm5aOtQMeF/IcnkMt1cbJUFYq0
FakFCjhx+JCIiMmJsy+jm+JEI9vq7EzmvTjggzFRLYI9znXu8nGLpdDL0a4n20r9ub1vg341rfrV
mj3bjXEry2BdRQXR1i/EJZ5l8ZZ67mveKWse76Pep2fTwJOhv3cmrm9ncAkz2oitCZBvWdkdpnxs
i1jLfJn3XxvbyamIqPbDZKaoapTF3bT4ehJA4HE7Ew7Rg+Fiu1zeQq9KwTe3ftKZ2dc4ScJdVbrT
FzHqQK50ATc9MWX/HNd68NCY3mvGgf6MwQvRkIPAYBWAMVt5dmi8pk0mHmThTD9Tz4o+3b6QPkhV
ZgA9Fy/xEbpJS2t2zKsAglUFyuYEL4fa0YNT0xt2vTbt+NvgNecgq3dVTolvpSl29rmcsMnOyTfu
vAHXC0Riy8tJRAsmjVrk5YRJFy/kpAa9qFbIkhpKr+za2iv3yPjTLdTy8U7h4rrezHgEHfNVSY96
2ZgCcVjKHEqWL7owRsqrLLZW48qntDJ3jTtop7xHV6AVg9zcmfE5nrlMa8Gg0BAFgzd3UMzFmdSd
yVDczmn9WKjWVmS1vu9GSzkGNQyPtOmVlygcoAwVDepoUHq/C/4UjISw/Alo/KZPvXtyOR/sVvJD
gFCAotgE73nTX5dRbFSDmtK08dNGtw9EssHRssoMqyk3/w7Y1tt2yfD99jxcX4C8FWBi5sKzhVrW
4vVtxrAvcwxuKISTkrpa7KwnDbmz26NcxzAgld5JIuic0n+c//yvL5OlpUgsLksfsYx6NjSp965W
qC9T5Ik7/daPPmjmD8HOBSDAGl8OVTQY8LluUPiDIG4IwLRQE6qmO+/seyfxcvvM1F/gFVyuzNtS
wQo+KOlMpgbPEveWnT0m2QMB1ClLLXut16LcFrn1S6nj7AUvk+Y1G9SHqq0gHThk2QnWLduWTsJW
SdJ6bVvTz4HoaNfr+BhBozfQE0iQqC7sdDsqnfn7v64Ge4vUBNIw+E/qhpdTVNmNMwKiCJ67qKVW
E8Pdy+2s3vcVJdzbQ32Q+BGIzEGlyvpz7S+Wo07R8wUSU/rQPX42ZHqvouqCbR+H4S4VrrdKuL0P
hqrQwHenWYqxqe9svnmIv5fKwAOW8AvzUdqlICwWn9sMrVNlVtM8U/NUdr0rwq3wRvdL5ybi0Me5
OHRWXftdZJzyLgnvCZBdtREM1JzmWwaFY86XuURiiVE4onB757lF8Pmxd/XyQZThbghmpTdVbjPJ
yY4McyI/j7+L1g4elA4KYEPO8Voonb6OcWjcjZH+bcA86ZALrd3eXqblzYOaKYg4Wm9zRYOHeT5U
f51PLwzhjYymOHde+U/U9xZ1FxdTSivOfaMCNGuIrP12e8yrHtw8KMVU4lSCTv62GDTMEGKHVy7P
qWGGb7gFwjGyJCoyCW1Pd4B/jZ5qdFAMvVkPtZKd0E9P17E9YSkTWcW9pGD59L3/HGxC/z9CIeO6
nIMWOAGwPFece8X7JfXmW2pY+8TlRGZl3t3Zk/O3XezJ+dv/GmyxJ8mbBSV7R5zNVriPASLcoAUQ
y709xdefBHlxbucS4BKYX72uWhfq49CJs47f5ic3CchDWOV1NQz2QSOrvHPal9c8pQ4N8CKhDCcN
dZ7FNa9T0xFBxlfhmvlrssz4wYqbYh2Nyr2n8sOR5h4OaSqv1/KWx5qJHK4dcGIfahd/M/S7VsnQ
GTiWTZZc357G9/7z5WrxXUS+IHvnZ0VdfFcfw+bkmodBoGFLbMid4c4dLIGMYD8M03oK2tciBnlE
SRw2jrO1wvGgptOuSOOncRrhWFAYT0hiCG5WSKvsQiM8oShzFGF8J/BfRlTzGsykc3MG5fGmL34r
UnpOIG1PnLHh0yGBZO7r1OjZtujQoshV0eOYZgVbsxju5Z4frQnNLgs5RzJaeoGXByjDSKrKekYW
qWWutFYaj+joBqtQNbP/SDyaP5Lu8PydoFF45i+HUiZ7tCqBFFcknHTdY9ewVry+v7Pu14d0PqXA
8thmRIrL1mYQxUoju1CeC7iNNAxiQjHYhLvbu+ujQ8rTQIrG1kLEZP7zv+5eG6FDaIq9OAde8JyE
QedX1GWPpdIPzwIttYf/ZbiZq4vaBa4uiwcZ8A6OJwVnFKoHOqT2v4SZ5dZT3F96og/b24NdvyvM
IDVyemX4DRCNXX4baqt6IfFaPJtDZ60GGf0p1RK5rlb2+yR1z1Kvf98e8XoTGsgtMJHvVWaQr5cj
dpNeRK3Z0wo3bbDFyVDtkP9sV51R9ndu16tqBwEalj0mBQ8u2BlqfTlW3FmQqjLdArZh7DC23A1U
QjeDW0NJ7puj0jfKxo3cX1b+pof6YRBPiXnOh89Req4rYIfmUQPHrEeURJNpJ5RBX1eYkWK5EGCU
1uzcxEBNKr/zs69yTX42NT7qlbNUHyCfedv/teH6QtiDR4rpx7jkrGRq9BvPyolfI+lu4tIqvkpU
A1d209jPmtp1x05D6QXvuObOzv9grUh0oOaSfliEAou1sqqmsmWMNjc+5drj3J4/DLhivhgAuO98
9PxNlze4M9sHAFXgciIVWVT80PC3Sg9vVj+LQlSbUA7cDWqVfb29+a6P8uUoiw/Kw6KwqyAcKWW6
4NMNHfcGV9vHBo2tICz2t0d77xouP2p2YIOe7iCY8B57/7WQmoL4jlvVox9m2k6pg0+Fq+PXXEMs
jHAFOJb9d0WGp1Y7ZfJs90dZvgr5ZZS+FZz04Xfo+pY865gupliW46ta2Gegcn6CJWX8q66Oaf9P
2ITrSUWEZ6fr/7jTr6k95c2PUnpbyi6rNvjeoy4+ekcPK+u0Qfv7W1Ocw+EkvF+9Z6x6u4J1fZD4
13ram2G9KNMnVd2S3Sr9S+OhGSb3Vvmv1z302hd08ztKkjhv4Eb4r+KtcwvjTHmwZ62hX1n4tVfw
H5S/6aljFrzy6p+O+JNl/6aw5N3AJMw4jvVR078W3rPbgoLSNxlywviGrpzkAdOT1e35v8ptCJZB
js1KxtTmKSEszj+CCGLApnMEQdjSpmw97Qsq/NbvxhvCx1KPQtThU+0ByoR5yoH2rdDede7ZubyH
yYtdQFoxIwaJ3BH4nk/ZX7sgjQcXQlfQ+02F365Qj7I4jFbzE/8IikURbr6NSDZTYv3WXLlWtZ9y
pNqHTydgnBIXPePYiemU1N/c4Z9J+4NTe+LC6VCeW/OnAroin4qnOH8cmp3Mna9mrr9Y6U9noIOM
Osaa0t2dW+E6gAEmTG5Kw2OWGFrSfS01ipzeTgxfF3CwjeiTQvV0LSDq7MzMyh6R7F8ZXmndGfaq
pWu8t+rAhHKa6Bt5i5BcKzNkzqxh9FuTRZJOXe6HCQHMxAqavSlB5aE/3GnfhBHsmzRL3uLWsJ5E
nhTnOO/Mp6Ztg7UNPPY/P9iUZnAKRHMUXPMVODKPYytKZKj6NaK0OQLWO7PLXIw+8lU5g9Fub+rr
ixKHF+4SSn+GN6NAL3eT6qahOoqc0ZC93WGkmkGCHe4BIq4apEw2rzRX/yyjiejx4ug4UHR1rdCh
tqfKQ8CN3DwAZ14lyVuXpuzBLqKdZq1DDY9dGYLQnLRfMsh+23lhrPC1fUNvFAPcZN0N8O6Nyanu
RC7XV/nMruNVp25B4rTMBoXkjzHGnfyisHpkvgzlk+UpYh3gZvRGm8X49/a8X7+F/AuZeuRMQSMD
7b6cd5x1SpvyuOrrCuzsxovqXRfmw9aw78XOH5wvmPo8VBbNxJnicjnSlJpTpIRAFxwkzzahANoI
9bddYfd8CqM9hbXgNz7En29/33UVhBUn5gBJBOAaENg84X9dU0aagy+KksnvYYh/SQEqPtL+ytHb
10Y/o6jtR1nZ43hDjm8qyu+8UdCvEmOxbowQOAV53r6Dlfpgw4JfqUnVYRjVxz9u/8zrgNXlPeUm
oBYyY/sXcYLA3EOOtY1+hxHkkLtq7SUra/u5MCex7oUlt0bX3uuAfrD2FEFAIYO9JptZ6ktmyLlV
Qa+xImTM06C5VLyxgwAO0N3ZZVc4Qc4dbHNQkNBvSJ+WYo6jMgLVwjLaN3Vpb7ROtc9JNX1OingC
dek15p+xRqfLK5IXugArG4fM74VnDXsTbcXv1RB/MsKu2nWNYfznCA1uik0ux8+jWrGkkelJWkX1
UFQ+7Y0QfSRLWRVDkd653j7ahnO37/1tmdd5sQ2TsgA8Y5WVL+oJZFESjY8uIn4rDfrgU2Mo5k4O
5VbVG7EjELE3wumRA88qH70IYwswK9vlrfod6tm0TmYDljEehns/cn5qLp90VLDI3ekYMhPU5S7P
itu04LDtNveb9ptA9OuoB1i0m4nVf8tw6X7IQg8iZDBapwkvnnOD+cpWTYvoW6v2xz79z7aTxiyb
B76BqgJdNLL7y9/jNDpy4VZV+BHUtM+m1RfPkyu/pYPwvim1dN66Eey+ItyTUkWJ79qR/VNHMxT3
wf6rFBV9k1JN/vtTNYv6AEukZ0J+vnyq2gbvm7amq5qEUfFJ1Hm067J42t6+Ea4fRFojPL9g0tF+
APN5+e0tOO6mBGrvO24andpJoPxrj+6d3T9vu+WKY/4KWIAKAPIhi3snSUA6qGVeQsYnH4JQWW5L
15o2NhbkZ3uQ/7FJMi8oY1GLJnA0ALNeflRvucU0FHruYy3WPKqtSgDYO3d6idfXGvcMjV7iltmJ
ZXnU9EYNybztAqGOMIRcXr/kg5b89lBhvL1EV9JxfA5lp7mNxZM9S59dfo6uTZGTKF7t85Ah5NFq
wUF35N6W9bjP0YX4p6j0g2ia8Uc3jGIN1LVdt7oRoxZtfJJOdk+j7AozO/+guTg1hzeIQbmL8KZo
wGFITGX9OuoPrWmtXFkg1YW9cAChOY3VdZ72xlvEQd7knrpVm97bTGrbfsV1cWZ/ml5Owz7vV16E
do2HAu+Jf9ZdxWnTbWWPKC5vo9X9cFPZrpCXHD91jac+1Lmo1mrSVNMqMgQQuiQ1ft2e7Dk8uNip
dHMITwjZyDfoEy/ugqIdJhQ/R9VXayAsZjSJbDZvPrYaWiFp6oqHDkTmp1wrxINQlWl9e/jrtaZF
imQazXJzJr8ti3JuElXeJBPNT4Y0/hS43qGQ03AIEmMH2hLEe1cHeyS/fmSFjNdW3tkbB0sHfRoa
aDN9dqcReLXJ+Tkza4lWO3YEV042oWY3NJdSzaeBnxwTPYxOIxTAn2Ua3Ms3r26ieSh6jhDv2F9I
4Fzu8qCNmtHyco3qQj6dFcup14NOn/z2BF+Fh4zi4tFKTQa2BGySy1GgFyQREveqPxOE14nepAcj
13o0x8bB52hVb6VlddsS0fU7z94VT4BGEEVdMljqalAFlqVrAONl53pN7WPnjKtcGtffFJxCNkPa
649lo40HJ7K+ZipgRJmH4Cfx+vPHNnLfRgdDWRrKHfYhYfCWIDh+KDq8fvOq/AFu/UyWrq6QrmyO
ozekvhLVvOOUZf41k5lzgkiifiiQztoZA56sfaHsClASmySzlO+0TfTdiGHrna18FWvyuVRhIazy
H5oli0A8yYXX4XhN57GskEalfrVxJsw+5ahhFmB4LdpWTnyvaDRf7Zfnl1HnFg1wQpyBrqw0ncmN
086s/bqu9iA7nPqLRQVQKTpg0tuW2Lo047We79PqE9o4q74/NhAylOxbKMGHpy9hXW/ma7YwTWqd
L0GPaIRezBpoB0ViZeX9LHp9Fzdyk+TPTaTggrBDwjlq6X5o6aEIDHwsEdsRzdo1422oM/0R2odP
8M7D2ForTb6Jun4nHbmDjXdwkn4LF3eDIl4KRCGqkP3MosNgZttaJps5UEwQRkz4xwJrGw+HxgwB
fQJZAWPsbg2r2mUuZtj8PexVLKDdnZmITaA8gODeJ462jsNfKr9mMPetru/rYNyn1EgQkaq6SPIw
Qo+/fcau018KHPTHHPLKuW68bElndq3Sq6pUP2inVaFMmO/iMYh+m3dSjDH0R2ZrPxCLbXQ7qeC/
1BMilHF5HG3nX8Uo84fEypxNQItijVl1uFVgHWzqyjWeSN/uCQtfKbCBKEf6i1IXe4arf2m24cVu
oCmJTonJavJDVojyhFKrRtGwVx7NKdSeIzURqwhYt9a75latmmBbJ4b22BjJdyAOfubQIp8FZcr1
FMt+FxhedjbS6d7Le31HgjGgxU+Zl64DfcjL28uezMaoR/BSBdWCzZgO4W7UnfLl9vp9NMpMXKBZ
Q+BJ6/pyFK9QrQ5yYAvdz8VOLO/Tja2i0nZ7lA+eOqIZUGvII80lsWVQWLVZFKhG3Z6xQnKOdMK+
6/ghrKpU/zOocPoMM8X2sdtTl1vHVY2IjSMnnLvDWDwyv9qdGPW6cUByCkKAljLpE/zsRVSTp5VV
hUpcnCsvM9ZGHve+m6HcnYnQ2oky+olBcbftAfmts5zQS6kyZy3i5u32vFzP/gzjYD4QuoaCvpwW
S4SDxPslO0+e89MzcWcuQjW/8wxeDWICh8cBAyknesxXTZLMq0MMP6TiTwhvnuAkUv2rh/zObXwV
TM2jIG3I5oekRAJwuZGkYJsa2qj4iplP2ybpim1r593BK8BBuG4kd63o7QdldJ09GEHlToR+hWIC
FAn6mUtornnAN19sZEOfMkNavfVs9QJBdtxZV9qAY02ZR+GGzNOEpUWdcOWJ/2PvPJrkRtI0/Vfa
6g4OtBib7gOAECkjBYvqAqNIQjikQ+PX74Nk9TYjgsbYOq7ZWFsfWJkZHnC4+MQrqOC7MwpqafFt
9gbDT0X+YLTIlbW6mANEcd5nwwCQKFYG3BWloz9MXubsXdrON6IdRn/G7n3z+4VwdoGS/cHrQtwL
35lVC/h49qqpKLqus8RBFI0WUn0q4VRlFIzGbie19MpOe/XSnjy7PhGd4a5e9WR5Zby54zGlOUmm
kRZPgZNS0GFp8jBmyIc4U2V+dVIjvZoqatPaslh3eGJgcxnZ9VW7pO5uRuIx+P0MnEWf1CbZBHwZ
okL6xyfVDA+d/ahOlxq+hYvjipUa7xtEhb8rs2Je2P3nG4LGGbR52NDcJWcZajJZZiQU4AqNUoqt
M6xwJaQUL4xyFn0yayxKmCjrW6Wtcjy9PRyHmVpBdoicvtxmCTaoAgmzLVLn8bumGNP3ooqSraTt
dWHk89MNUTB8Q3Heguu4ZpHHQ4tpjMze7upDP3ZWOCVqf4cLQ4YHYbatzElsY7idvsyT6srB52BA
sDHISnP48vtXen4krAJHXLgAaCjCn6LFImc06dW0xcGywIkgK9LtOssJtGweH+tsnpFCp8FTmSMy
y1GrX5iF8y1FUoVMPgDKV6GPk5h01HGKWNSxOECvSfwS0tTO7K0hZAc+ZYNwN6WWXfJVO6/JAX7g
/HFVshpqLKcVaSRRF4S+XP2ei8vcEKDWGyK9ugg7YcYfY0Ut9om6QPKvkD31KfskfjX1SLLHtrgr
a6EHVbfUNB8N9ZNV92x6UQvjxshV7+/ut5VdjSwGDGsarkDLj9dItpSDW0+Tem8q+p90yQcqTib6
PdFw4fo5ew/gM0iCgLdQpoXXve7Gn6rlSgFeoq4YaFEOTlF8dLCeLCvkJ6QU76IiutRLXj/vKCtY
x6PzsBagVgX+k8W/SLOUtPrVe+innZ84UxrYcZ5feKqz42odBdloch3Kz1Rfj5+qFHmEYNyo3itK
gRY2/nBXOie2T5l9uVDhOg+eGMuEzvLKZ+MgOTka6ynVimJp1fvE1p+NFViLwYsITBBRL2Y/Dbuh
Ve+iWn9O7dbXwdo3vpCxt4sLuqXl5H77/bZ+Vao+nWETnAMhBc0FQsfjZzd6V6aT16j3blzPYWkn
0QY5kOxaq4zez9XI22VqIvZLpGbfaxt3TB9ecvLJ0xcD9fau8DaYarU7GTudj/N4uY1oVexsN2/2
qE1+m+w82QOfVHaqsF4iIeqwkfrMMaUYN9Yoivt0qZLPjR3NHyT67fu80q2bPjXtQ1N2WsB5jgWr
OTS3XGTeW63sLzrsrGf38QzQxAScQ7wBiw37+OMZcJwqy3q9hmGo9XZoj9DHx0F7FJkeeNVohYxp
h+0o0e4z3DhopNJcCBjOe+WUFfBrIuoCGbSWW4+/QmQ7mR6X8EH0Urk2LOW2N+J200hnuinQ67tu
k/zzuAzZTamiI4jJZA33IDPw2xBFepvnTKgRL9oOd9rhu93lZhi1cmNMORT8rI73kiBnl3Flbxqi
n82oTept6xb1dZMaXaAqyO8HywyrcpkN+66MUtN3q0K51QytwXOx5Kx30G1Ky4ffr75fHLGIg1An
XzV9EG4/PU+aSamzvhGwbGZD2Zqo0Ue20SK2kWoNx2Xa9beF4slQimWfj8tz1+RhbmB/qw6tdVVk
9GAJArvomf6nF1LUOPTuaFw4Xc8PPb4kPBDSKmIMLoLjt+PG4Kik2ypgxc3mup0TZBNz2EuZC0Yl
ldnkt4OhXrjxzk8+KrU0nSh5eVx8p+p7GXZE9crJODRxvDyjGybv1CS71OJb1/bR2l8JSAaYzFUT
BBG0k3sVDeeGh0BEQWX967M5bqppFJtuzBoApRd9CM5PP4oKiHQRRlHfB9KwPvVP94drc9Ja+awd
MlGj8V23NjWRfmo/VKOpbJpI4k5gpPdzq+lXmZFYgajQjteVqQ31LJ+egb1dCu3O3u76lRD0Irbg
YKOhcvyVyhYdEGdGTQcJug/8vwjyoi6+FhUwldhU0z/n6JIY+9m7fR0SRDsCPuQ5rxq6P80CJtGT
PVeRdphTKw46pE/DbKrGv1sCRgmJnuUq9EqTiKL48YOpKtLVgobowZRavHWX3P3QI9++L5TKeP79
Pj4LDonMGIZOFBMIW+xkh2T1mCE9jJSeKkV/n4qb3pOYAXqekgcIDBlqQIt9o6P4fg1R+MLg5wgZ
jL5eBSSpBtFuOcVELAJPs9TuisOIBN4O+cVoLyxHUpDQNMibWFypm7FR36puUm+GNtdwKqiGTUFR
3K9HKwri2J4vHOnnYfv6pYAdMy8rrfCUt+6KQeFiT4pDapjtFUVtNayqytuJWFq+oGl0Naj6U2JN
gVAzlJtSsY/0/FJZ9RwLxtegOrJK3JBGkEgcLwIDSCUmP2N+KBvtblbT+A69TWNDlA2QSWuqMIfT
EXq9KsKpxOA7F+WF4Op8fxFVkDqQPFBNOLPKKJZYcLUM8MR789k0lfiqy1DOUpK6C9Hz2uRGc2lL
/+KpwWkBkIajo2KUY64B308bLEeys2uLKj/MdSmRYq29TzJRcKTrBKXL0VWBd1A5yKiYsUjbZtNO
HkWC32+K811+/CVO4oqCGpGQss8PikiVbWMr2SavsvjPvz0KBH96PDRoIeKfwsOKztMUUWTJQR8T
MHaqpoRjCYnp96O8MlKPLwrKMLQMoW4jBEjN9XhG01k1m24uk0PsjSGXOVZb73IjDeEqbSfrg6c/
ZNZ1Z7wzxzJwMtMHROt7eR/OCnbD/b0TzWgyp3gVqn6XftYXcW+U15b50scmpvHPevJnNOEsIYBe
9mPgtkBNmnxPZL51y/FPiFC3bjy8q+WnCp+0jay/oHj8998XJEDuQLANXASnzGRIP33cp3p8wFfl
xi0UHb+I9mLEs2YspxPpAiJETnAlCZzG2+jMTkQoTXIQiNfva2t2ggiW3n72qm2iOPEGmw4ZjG7m
BQ5Yun2Z65oP7qK98EZ/sTpX1hf4ZrCzJHMnt0OLsIfXozFyGIfMoLmB4aC6Vkh/v27ONz/cMtbN
egIgWXt6Cta9N8SpU8aHcpFvR3XxnpvW6d4qHFQ4oaQOKQ4L+OlvD0o4DUqFuB7w1mlAn7SAqBIX
eaFFbfOrBbOIG4DleLBE0zYXyhASiV5yOz1/UFJiJpJUFUttCO7H+6M1p4SucFeirAI+0LIz653q
Ll3olpMWsozim7Qp8t3vH/TViuN4MTEq4CSAJiDmUKo4HtUr6KM1sywPnXdYqijQEjwOrRzVscKv
YBgs47aHp12+ncDgquPbXCGbMzfReFVH+5palS3uu/4K8RbfcR+H9JPZeIE9z3sx7zUDhxroX3Cz
imprjImfGc9acWck945HGTi22kd70bazCma9zdF5bP2Ua9VLi23UFbsWucxB68IOyUynFZ8LgM+b
OQcz60oAi0mHY9Aox/3vp2TNlH6eEUoSVOhwnHVW5A0AyeMZcRb2tjqm41PJ5bBvVLzRGgwh90ql
GvTm0FHonMHZFL156Yh8jdqOhkbvFjASQfvq6UAp4Xho1yuShUspf0IsU/c7RGif+9x6kHoXX+Hh
QgstZq4jt4g2Rsb2tvvR3GcdSPLCnpHMGgodZ147va4ADQSlKLxtw5HpYOD6vBRYb03Ru99P1lm/
D3kJMn93lR5kFZ3ZPU5TLBJT2sojqfceIZX6ugIudaiTvN0otSX3St+GuaXWoTISwMyT6m4iU9Ee
Mjf19lOHy3FPSd2edSzHB814nt1Bhl0Vi4dCz/QLy/0MJbgidiDlY1DCCUrz42STNeD0qqKXxuO8
pM9lhzVQqehQDCBsfgBl/kmJetTIEDMIVD2q7uLFtfzG9voAFeJo22BXFWCtNASrp8zj76fy9DgF
ukd3b01lVxYH1eLjly+qRam8atIfoypONpmttGEfJ9GF6tEvR4Emg80ZXHw6tcejTHWelOOyWmrM
ab3Fho+t1zTd1YVnMfiYn1cyhTbAV8C7jdfs4fRuGAot17pcsR4TRyMrc+13OSYJZdIWweQ49LRd
9TNKAdf0hL72YxxWA8bowmqswBTZi70KeMxtvymHrN7ME4rAntvJTVVMYu+VnnaNEst7icWP3yfP
SZIm6Ci7f2aWOoWDUVbXFOBtjg1SI2RXmkCPtWRTmk5z60WFtU+Sugy0RRFbqraMqBYOsp4dknCY
WAdlY5pvXWHnfBWn2WSqm1+40s72ObPD1NBq4NQlQH1NR34KLtN6XLwOD8FHgqCNtUUMPpiD4Srd
UP+/mYLqLgnh/h3qT91L+hxduNvWdXTyalbYPYietU5J+ni8AlBh7vREdvojSNA99E5TOqFt7jTy
iN8vgjMW2etjAsdArQqGOhDw45HwZXQLjgX9sb51d/ZO3E/b+krbQsH2443mq9siMHb1u2HjPFo7
51oNy10cJr6y/f33OL1YT7+Gfvw1Jrvv00Ft9EckhH0Lnbjc+mTUO6nbwE0vLXw+62hyV96uswZl
hCzojJw8smmsZZYEKbZJK607x43ftaXnXUjLT/cwkTqDAKqm3seNfSqKS6TVyCgvQFWnWC1WaZZu
gLemFx5lvfmPHwWY3xpiwjnEM8I+OSmsMUHndanLg93HWDtDwkYruopXyn4UoqTxiZ5B8dAApgsU
sVxaPOfPuIIMf5R5qHefUvmoGs8QVBm9UYUNrXKu1tTrkqvlySigwFb4Aea8a9+d2t56jP20EYuc
klCBIsWB0m7R+wv4331Opn3haH/VzPhpLn+MQ3EcgRCKZOz543EciW4GoL8C5UaASXnn9ruxqh/1
0vqmLpaGZKWdzn4yoyQFyS4K59Ee7qw6rTc4Ldl7hAzbsNGS0VcHLd0ItwvRFwTpORrJ1lTzHVnh
tsjSUMV8OfBi563miLtMFV7oNd12NqjBV55iXUh3TiKlH09F04gG14raPtVWmKGUR13JUzVe/Dib
1IIl78qCJeoj85P6ZoyIZa2p7t/b0K/jmrSPOMUJt+jdHs+m58ZT33iyOMTU9v706rG8jvrixc6L
yB+ViUZa2l/YDL9YKMBVgC9TbeNxT+EMwuQyGZs0P3SOmeyjeXGD3IA39XpS/dfX6b/jl+rhx4po
//U//PtrVc90dpPu5J//OtQv5XMnX166u8/1/6x/+n9/9V/H/+Qv//rk8HP3+egfmxJi6fzYv8j5
6aXFdeh1TL7D+pv/rz/8x8vrp7yd65d//vG16stu/TQEyco//vrR1bd//oG/y0/H8fr5f/3w/nPB
3928lOnns99/+dx2//zD1N6sxRXuQZ06LicZR8z4sv7EMPgJ3ToPXiswJEpJf/yjrGSX/PMP640K
Qha6K9nKig5YIUpt1a8/Usw3RM4EeDQwcW/lZPT++PeDH03+f17GP8q+eKjSsmvXJzk6AVceEVxr
GEWAA6jck9UfrzM0VdK5KLUvFt4/GhIlGkXX1ZbRKpX3yzzK5smLkFO6StrKlkQLelk+VhH9YMLD
Iq6/oduKrPz1gLHzJXGj9cD4z4Hy46sB0Vox2HCdaAcefzU9dqo6EjTHElurNgZ+CUVgFXlJZDoh
TLn76ZX9NTM/z8Tx6me1w8Vln9Gv1dBePas4DMskpdlT3kpjLQ7NdsnfIbJQXzglfzUKDQSwAUA/
aBGfTHeSzMJI9BKkzdxwzRRZe5WXznBBYOH40PrxLMiycBBzZK1Q9uOZc9WK81FvMg6mItsO+BPc
e1PS70vbim9EongbNalfzDa+FN8fv7K/BkayGeAb8ihn+JqmAb89mlCQ5hHW16zN45VsiUG1WV5y
3z4O8f4ainIeLBvkCQj0j59xKafaaqhy+ZaWIVvdLTS+l+bzqCzfVaO41P48ezD0zVaXJ9AtdJoo
BB2P5tFW1qgarkZz8fvObNSNa7Yvs61dQsivX/s/i57HooHGECsyCpo/JfHjgbjPhDQbhP4jjRol
3jsFQf1ogtgux8BSx/LGkyjT/s21jxoWBfhVDGutx59WRyNzSLMpT1NfjNIpNstY999RAEkuKSme
rf51HPottNGpcZ8Zpg+AkzwbARV/MZPqgxUZlY/Oevbl90+jnS0NhiHFfP0fjaNTZr2VZbPeoWbr
m1nX+0mNZVHmDeYOuZa3tTTv8piCfmbuWhkFTSP3LJe9sIerRa3uZg+Qiiare8NeLrRxf/X0JAo6
8ebq9nBqCD2kVlklnkKFaLHKK83KZl8M0aUF9IuVuvaI8T7jyQ2W6vECUpescAeTOS4oG7m+qlUT
dea2rStu81lcojX8aq7p0IGiBRay9nCOhzM9YGVuhhUU5QXkuUz3k4YTBKo+17FVxRfO6F8PRpsX
iVSK66deVBZm1Y7ZMNhoFuW+WNTuUUsr0/YFMlObSG+aS0vpfDu+mrzSjyG1o2J2su8ja8rkqLEd
B29s7rPE/dBq7jWAhzEQhu2ry07pPqBHhmuBHqIsuISFKvZF69l+3ikt4SHfdi6zVVrgkl7r+Xoi
u6VnRo+Ysgq8gOOpx7SS8p5L/ZGCvO7zldRAN4r5QlR4vp5WRB2zsJpGgWg7ecFalFIktp0EmI9q
zzdTjbBiOGR5NO4Qq80umeuedATXA5DxAJjwelf1mdMD0BgjtSnx3vRrVbbF9TDYVCng7Mnb2Ezq
GxtFxy+ZFWdZoMg2djeN4Srv156/G0LDrS7YLP9qjqmTrpEWZR6YcMdz3PXlmt/z9GsfoEUKd+mn
/TTj4+D//tC6NNDJdVaB3CMbZaCyyfJ9RZSw0TR56XA4afn9mF0u59deI1DJ0253PqEX2WTMLri8
6Alpib7F/SxKvkvgdxOVbMN+N05Zn+47PR3nKxMrcTw7eoEn++8f+FfrCuIVLWm6ZRxTJxddpeXO
jEY5N6qjLOHMybgtQEeFXj0o+98PRSWG13R0q673wVpyBBtKr//1xvgpB1ZbQ8FiN8n8Mh7bZp9r
A/wuU3qAFwr6gGqIjpv3VjcnDAiiqnWGQJ9mLeaeojT8TYsovKVFVCqub4zl0GlcKtUyT2hoDG71
hRi/Kb9KGFfOvYcMLGkhfDJj8om84joQ2dJEH7t67rVrpygzzZ/KVFeCdtQn8aiMWl4Evcxn9SmZ
Uq6gckSGHFRFt0TlTpU1/VMsXkehhPiL0SyJKnW5T+opNoM+4zsFMFBkt/X0vuk2w2R3QzjKydgV
rqfgU9Fn6bdYQcYyBMQR2zdGBSExdLUCg/t27ITYtR7u8CAzS4yGdWM2hkBFfZMKtTrRoZCeK5tr
drz1abV7K24FWqD6rrCdtPeNprAcFNKMYVztW3In6YNkKEgrMHKMU32M7mRbO3H+mOB0LL0btYpN
mX3M6lKLaW7liRg8H3ONwTNp7mmTksARki4UXVeJZX/lVFH32WwMOCFFnj46iF+h6ErXesD0mgQq
aFITRJ7IteVZeKKJd2pWq06AF5f4NHRF8U3KlR2Fla9Wh+3sZEUwjJH3IBYn+pgWmUYcAPVw7aRm
eXqtY6rsAlySrti4E1peYToZSRqaozck13ZkpB9xAlblzVISTiUBwouGBH/XqPKDOppNC2EqVz62
Ru4uTugybTYyOJ5Fg7dLwEVFI0BkEyNSxXyIvbR0rptCxp2flwRcYV9PEPszN8p3y5xXCJmUyFj4
aFTGnxtR4PEemVGBqotQqPZ6cZ7WN8lQz+9MCy9IOO9mMYT9hBdy3KQS8TajKozc16oRiD3q75qK
LUGtTX7v2lXlZ0k/PSUSKbxA0Wb3kLmN91h4zmRtF6EuAqNfMwZUJEe9RrfFQXxqusucSrE8f1kU
OZUEVm7cMnBe5qw4Z5Tv417ziqDsuvpRqXJEqQHLydu2Nb00JDLSnLdIJU7q01hkssXyvU+8XW1q
Sw5RoYuH8t2EA0CI+H+nPgt3QoPIBe+n7bwpt5342jQr1C1vysEGkgT6SbUA7Sd9uSJ2ZJYHEO7z
YjdlrvrgKGr2ZdSyLrmrILvLsBxy+uFA0t37RGtzlIpIF+jRVaWTBdwCTR608VLWPi6lkeKnc5u8
WDTjIPShbuBt8pJsy58mq8VyXc+03LcsE84OdhEGhsClYkehwCTaCjy9U/stRVJnQb67nFLfjt31
IzE4H+E/Zkxd32h0DnVjMqewHteyv+12uhnqOIDdZoC5kIgBkZaEAy01GHsLFGmyusrb1E6zoKxS
SaH5jaOxIFo1zm/tosSKpStjsw6jGlUIDI0MfFRBP2pzECXlrAf2lLqKX6Td8lnzFus9KDPgbFMy
5FcoGup6OKzMW7ALSv0RKdHR+yiWZmnfm1GWJ2GnR+Jrk7sau2CRtr6zY7P0bipZWca1K53a2dBz
LORW2i2ptITA/GmIwGZum3rh1jG8qVHCyFazr4nr5cOumBN1r5N/IHGYyRgwsSNsC6klffL8VmZN
syUecOyAvrGGOQwbeg5IT+YEUnZbGKhepc19q1Xmh9zrs+9VZ0dugE/L0gdx0ziGn2BI+UF4Ktrb
Y4G8XFAYJaeEkRhtsunHYch8EUWTWJmLRberEmE9xX2Z20FuGxAabXgS5uSPWWUEwxwn+U2Zd838
3Nma0LXALbrG3Ol6UtY1H5FIbdsKqcpNP+Ro/IzoTh6UxdHiIGafLeLdaHuxi4WJlRHObpq0l0iq
+9Ix+q57cbLIkh+LpLa6xtcGqSUza1Gyw3qi+v5hQhIUvZel+jTCUIdBHFllFjpWI8R1gh8Y/o6I
TOOuhwZQWgcSAIcyBUjAjrYVkpKMsbnz9FkVzY8o8W9V9e7Sr7Jqq+/dcQnvuBT4/1/tb7V/+69/
l9jOan+36ZcXeVL9W//iR/VPcd6syhvUVEFarKyjtXDwo/wHeOMNFZoVKGSih0nGSkj4V/3PfYPu
Kw1YanxoFNIE4a/+qv+Zb1ZHLPAMa75O5cP7W+U/pIyPIiMESjC24vNo48BLp055Ene6+Cv3Gmoo
sjWcausottfS/XBtJYiadOLS0lXA7DpRj+MrTqTjfJ/p4gFFQHR8zaTp7K1rjHJb2Ej/gGpf1GE9
gQzhj0vEMSmWOplgRgv1towhRPt25fRPiV7YgryoTeKt18eLEihGKndDVKXJtkXiMPJzRVReONAp
JySLXeVliiLHI5yJi5sqkWRTfb6M1+rYTyjBNE4n+A+agsd3i2VjgESRdzMCOHyfG53ynl2aaHuz
jrO3XK7U0cvKuXKV0umhtaqbYqyz/WSsW8cDEhGgnrik4VxH2bNU6/LtiNeA4lO6GT92GD9fD6JO
0VjEOI67OHKGT3Fq9nFgTiTYuyhF3nUTQRhbobuV9z1qjeHPyVEs66ZCqGbbg5LH43GxUztIKx0g
t7RmTsdObVGnQgWC2KmcIj1UCkM+zUI1PpfEaFdklZl6bc1z9VlMSDAFhciV23JE58tPbE9/P+V9
Wu7SNnerYE41V/qGE5uOj5jrcBM30m1CxGn6j8DoxxvRyBLhVS1xl7AbnPqBsg9gY1w7oUYtTp/t
8EsY3aBugeZAM3yKls69iRen+9hoRt0E2eByA7Zumup+5HZu4zfpYpe+UVv6nSXgFTde6hiBNXvE
MOacy4NtLIkVjpnR3RhI8nxw9FLmyPJ3sBYHHu65M4sJDntnFKS1cx2/auBprq+bdUvaObbTIecj
bN+1WvMF2ObncjaIqGORdUDqbGuMiZly+zDW1OzCSJPt2wnFpG+DOk+PUe+a/a6oLK+4SeO6q3eY
ZcQbG/Z2YNQy1XyTQp/xFFlp+VK2c/UtUUBvXA0Ae3d1RJgadjYKjAqaKP1GzjqUwJbbARs8kRv7
qMwzWLxtZN8ZEJ7Kq7lWpL7p89g2qIha83svhRi0wlgRFFa1onw/u7FeBXqj6B0mcXr8J1xVCdUd
2M7bopvcCiWDSXLNTcr8UVuqfgnUWNSKL0gM7g29SkfeWMX7VjE/P+BXXYvVoqloN1ayuJ9mtSVG
Zp2LcSNAZQ13szYYeVCmjkRfWGgzzp1N37ihjR5bsnXQ2Lgux7Eftm7GB9Ob85Y8ICjOpmBtIYgg
1YfEw/hkwZ9U7WnPhkCHoE+DMIjeToZafNfUTDe2FBTmxlfjXvnQIWCtBONUEak0bedoftdberWd
ldH7UOm4EtEXhD9CtWrUWIdN+1TJWbuTped8jPRumHw6zFEeqEIqhLlRPX2XcaO2IRazFH4tvVAe
2kYlIYm0vA/QELDaoC4R/yJFqzRwEotGxKR1ivI5I5QAAKF3Ix+3mnkuVm7fuY07JaHNYt46EYYu
21ad1SKYk9wBHWP2+yUZlyKUJhp2WwWW9FtvBvmwmc22bq8NqWXfbeqJhNBk30HRRNEMZnbK1ScP
APVnN9I5gnxrsYjqElclN4BP7OR+PYi0fRo60afbrnLr/qFLdBMiF4f1o2sLFGE8Obtz4HC4uBuk
H6Jtt6wlduFIyB9wXih/AxeXH4oiltd2O8IybKpyRFsDvlIqS0kErSRW6S+em36J+rr7OID0Y9P2
rAFeXTWGwp4sdpw9ql/dYVYgv0yzh+CorgsZZvD33uX5oH4ospwTluTZq54bTTTYdWalqLPDOHbG
fCiULp+3+dig0BDrTtGHXeZoyxaKYOEGU5d7BxkpTmZBP4/rdkNxpUwfDaWih+rNbZqES4szQ5C3
QzbfLmhkCQprsr6r29J2g5id9qmtmKsQaWeruibAr9/VM9JzBHtWPWwNxWiZmapx+yQwSNRjf16k
VgQ6PjJKWLQrwlZrJ0e9cuKxN1EYydHDcOZOXNWeqD5KL1HxPZpT9aZMJ0j4SZsCCnQjV39Ls94u
9hmH1908kyc8lIs7osJRDWKH2UiJNnhdcvGpBVQ07F7E9GRPJDN+qQ46WhyAkiL3hlqTPh2crovU
KxWmnjcglF/WB2tZ5LhN8hIEWe+K9kHhReYBLqllMNdZFoVJ2vb9TtFgmL9GLP8bvP2B8sLvgrf7
z73sjxq36+//CN3QKXqz2oPQo6Vru+p3/jtye/0JVCNAAVREYTwR7v0VuCnqG+BgKxkJIsEr83Ot
v/+7dcsPKXWt4lJQDYi4AEL+nd7tibA9gAQPWDKSHshUoeyGBcRxcRL8Od7rTRU9ACwmbUxwtW7b
L3Mj5z1awntD6IoPwX7hjkLjonbU25QAxuwovGCEHXq5YfnxKJP31owKlSECu1ZAkjvm+17hpFaR
3PL/d6V18ytEYC0N/yZNeOFcqo6W2voHP5aa7r2hDQ9gkzN9NfJYhR5+JAm6AxKAXhnQnbVJD//q
P0tNJ0vg7cPdoMeFFuRaSf/3SjPUNyv9Hu7YjwVq/Z11tmqiHGUJxLXgA8gQWL4GnZ4zvDAHpNuo
kxOtSTfLxI6vQaX0GxGNygeA+BtzHvJbDEK7TVf118CJPzXFcBXZw75pISnARu93lhi2uoSXjvDJ
wmfknT+003Nj0LzIatTcdJd7cI2Zze5+UNO3s5N2aMI1W6czUKB2vrmN8RX4r+rLMd9GRfcg0/xq
6LJPsektYR/ptPCsqL8qu9LzkWiUgWHIdxE6kIkjEzSwPOKIYTwYZYIglWGGiVndIoGyA4f6YAsg
m3aiDcQGy1W5NjyoFtzQfL2KKi3zk759sYzl0zxMG5HRXGzTcdsow/dmssdtntdBES9fMgHOSgDP
Ueo8v4YMElpO9gll4D60Dbl1kvI7HntVAIvig5TFQw/4Ate21o8s76uV3ppWfJUmGAU3w6dMRW/H
WePqHodXOFixHuQz33LoZi7JOK6Vt1iN8kiTP3XN6I+a8wSoMyVkX4mJFLICWuQfmOmwy9FHUp0S
WqhRhMaU3Bit1vpGj7hPOj6ag34gdwwWzFooptwJD6Waoio/cnnm6IlO156InaBTyzurigCWSplu
JqWqN67QVeIhjHIXp3hMgLISCu8Gl65BvDyaWAgasrhXPOO6lUnvO0r9LPvsKQZBGCgxvkF2JwJY
jc5XgNsPimNfT47bhnPDL6OgTwbTzQ1u6GYRDlT2CWKKVrlhM/g9h7+/2NW+LfL7nPCUpKR/KKXx
rLip8iyg1iH5HCMcNmI8qPfLO8WMb0xB5CKXRvg0C9N8UgNrMrTvClxyEg573A9AeILWmKN3KXZq
YWmQolZpalzp83jdZ9myyacElm+O3fosWyvIrAmZCwortt0+SBl9Jzu6s/v6fSlKKLloPfgTKidp
ik+lYeIFPTjOlmhn3iq0F4Os8e5STmxsQYvQ6pzrBKEev5v7+9nBWrarB3VboaT8WC7Dk0ndbtvk
mCtqcKS2VZN8EGTC9C1jmskpdSoCvVvRyw+Yf/6pKvmdg0YqdUhVYmCiT/dmWVzliwXjqM8+jtjG
hpFsho1q1O8E4pWs+ep+rEcnUKgzb6gvfzEylDQqh7QK3YxNaqh7L8MJYWh8+M8jLLVYCYq+od9s
jhok9Km6UbKmoEZvzzva/FgWUg/2nSkfCHzzr6OWFpivyGptkFoEiD2CM+mfVMWGsBuLfdEgHDwm
Seggv44k0vTVK8Xt0NGoSiJL3ZKI/x/2zqQ5biPr2v+l93BgHrYAamQVZ5VIbRAiJWFOzEACv/57
4HZHi5Q/Mfyue+EIR5gmWCgg8+a95zwn0Nvy6MjGVxTZBFqqv4hR35HblQfNUICyT4FRJxDNyLdt
wxwoWh8XG9CmqV4Q7cULkvR3Am61533JtEbyKGSv8XQaB8ML6UPcJmYPPC/TRzz1rTgN48wJZcic
GBTBWLOxas3JVsj3owtSbtpl6ra6GicHeO2HNhrHL4VdT9uZudHT5LUP1jBD3Joj+gND45sitq7r
3rOCWVriFTtV6g+reX4qjexgKiTSzIK615vGjQvqPRQOMU6LPOdLfGw0V+4RXg8nHoL6dvKUK1yD
V13hfVuc8THLpktRWgHR3FVYSuU7WSTeJi3VaKPG0U1s1wGkgKM5zle0GWjGWPPAUpwF1ewaXKRS
9l2fqz7xo9Ouq4zyrM9G4CjuEKRxGpQV+VXKeJu4w3VW5awDtJ33w5QmfkxHYbDcY5crelh7tOMX
Tz0NpfLU2L3u682ofs+AKMNFYu2qdTd7yYVeHlVRjVCLZOgurTyphRC7oWQe0jliCrOOSQS9Hfh9
4sFyiue8vccCvxeTwkgsozFVmMWmH+PJX/JifozwMVXrtHbQxv4y23p3VmKd8+yyWQZxRHvaqT79
NmaelgTlaZk4f1LdYmsonQCGc/2q5iydcw6aJLeTG4UpWzAWfcdJN0k2ddHLrerEN1P5leQFNbSq
IQucfL4uZtP+Og71tzTuwTzgMArM3tq38PiTCl1Ej681qqDFdRNzIPs4xUvgaOm1kqaXxUrtDUOz
Y67kByDVfmm1dTgSP+fbqAfcuf8+O2RqNHFxRXebzBFbNL6MlywQI+PFUWyEyv7SDOe0dz+1NjvB
EF3Z+fRN1SC2xV6QW33QRm5yhrX1ve2KT5oTLZvKbK0tHWuxqayi3NqJ1Pw0EUOYjlG+nfto60GL
o6Y0GDPIZsBU4KVbox3GoB+me3NUn2W6bCtHJDAg2q+5qvSB0Hj5JyO3t51S5GfPY/cZl+k5daJ6
bc5p2q7pwPCqvctD7kbtdm4Xa5spA23rzmYaIJTlSS7LZ9ceCuatPfVDXbJXKQTcwM6o9xIuaECH
LDsWVZK9pFk8bs1FEfwgiMnQkUzzmgg6eQJD6kVNjPKAlDHfd4BaD4tWNWFq6vNlbaQ9z7it74Bu
bLx5dMLWurFgzlkWR3VPBqy9D0ClP5ci7x4zdZzoi30WNOcPFaO2bdKbIwV0IdjOWWWV3Ok39LLo
iU3RFzJaXN+pSa2OVapvNF3bzquOUlXJnmq+T51tnJgrT+ECVi8cZ+srbqfdKByADZqiPjRx/1mf
bTYz5x6c0q6fRuOzGVdpYLXKGQGC8GO9EcdJ44BoNNoY1h3bZZHX/YGmM72V1pd5EuC0uelFdkwA
zA4SnUipBZWu5b4lmn0aWWHrdKFTL0HuVKcyYzhF+xFY9cWBExhFti/0gn6G50dT54F01LptMaZG
0LkEVeTaY+mZlT+UE/USo7Q6knAGDX2X9OtLCbegXo0ncxOojb3JModNszqpg7KRcRIImzfCi27c
ZHiIdePLXGn0ASSba3uYUnWbmuanrpCBoTHOWTIlRDBP13WmW0A7mlTtTZFo1xqiJhI0AqtQwgyR
Kna/7wRh7yr9JFQ3XNU58zD6dCT3pnUbi/S10OurpUNybw9Mg6Hl1DFvg1OGjhLvQL/uoxSPV6MT
IEcbaYq3GM6OSt+7O81r+coFksZ0jkE4mst9Luxroxor6L5TQyNg+UTDifmgPdHmSIZh3wzTxeXU
H5ozO1o/2zeD4HNb6kvs2FeayobWzcuPcZzOnOayrTUtzBI7VArxwUj1G55saj7ixxi5wnT3tlNl
b4rS3MPKPTM/emm7e0WdHmrTDvMuCmvjgWS+57GOP4tK24Ez3o5ee1iU4lTGysGhKwRUNZSEeoZV
VuihnBi21SoW5a4x/LKdf1S5+2SB/F4XiNxuniun/W6qESiagdiY6tSlxW7SaUak5i7Jdd9K611u
Td/GqdykZNWM5vi8NHtPjXdVE1PNt1uj9E5Gfu0t05dx1k9dfFLN+9he7irpXeEADEyzA6LC0DBp
T7ZKMzkacz/RWM0q2V61JsXNHA/nIU+/2hS7uczLAG0CRVMtXvRG3zMQDuv8DEwqokmKXd5zcz6X
4Ncg4/8hch5symnzBIaThqB3bprqpjLau1EBgJjFZ841vpO7t5ZEA9neG50iaeZIxCDFTZHOgHwa
/aymc9i3EE0nhR2lUasAqWNy8OZnSaUW2cXnNC3OJpWq1WlXZOZeUjP5VAsT1WNMeOVMCN0aa1qk
w22lqc/QF4twXDFCPQrdeTBunPl1NJLQzTLIth20IQa2rfQOg/AuvU310vTDcW7VrdSNdjcYyt1o
aJ+a+smR9kna3itPUkqeT36vM9n2R2BFPqeReDMl04tIFtJ/6nyrF6Z5FnNt7ERd7hepX2eZejvZ
ywaZQeIDpGSiPUy5Xzrf7dRK/XaYLym5PhwpksBlL4vXx3L0niXFUsZ+pgrlhJg5WOQnIgJ2tZIn
rKIpCanmeC/SMaQZfdNILYj1Aarg5CeKdH1zZB8YpHWImF3TenkexxuvqK/nuD0bivvgEXKat8aT
GfW+xrLHxtG2ASSiT8PykttfM0v5vpBVp1i3qr2xG1qJLHt382ztu2U4V81g3LVV9k1W6blSya7A
nBxY5rzB70AmRBckkbICFFfHyZFJ9AbP4A9Pq+5kPG6q+knPnO/MivdlJq7iVJXXsUaA5RTd1Iyq
/W40juzcHNcWPNo0MPOMf2S0JeXzoKUOfRX7GwmUeYCA/gBSRA+mwsFNNHXnolZ2qb5s4ibZt237
JUfI1tbgF+ZMbi21R4DS6mmgsDUU5XRQpvjaaqlJF4XFxhjG0U+7SQuQ6ZJNL6aNorZIyqfRRX1U
/1Cy3q9JHuBrUu/RaLobR2M1T52xDx3SqQ/axHwIGHWAVOUxqpNn4g6puMbhxPThum6ay7igTJKG
mI414z0M+NaFoztpU/m4hIaRvfS1+VApRrUTff410SkoDbdqdqMmPo3j7GB2bg5KyYhhUNqnMWqe
CeGj5Y0MKegSWQbOlL2WnFqDFkHIMaoqZ7sMLkh0136Jp+pe7QRgqcG9bbOs4bfltT9X3Q0jyfMS
29e5qSJAydAFLC2JjkW3WJsIBZufdV7nowV6VmyWAaUzy73jJtMO/IodVp1cdiqDz206Vp0/1WXj
Jx4ZX0zXxLHoVJSFcxp91rT4MWkcwWFlkutvI2yalThmA1P2TH62fDmj3ypW5OOjpUc8MAQxzOEK
A/2CODG+KzKwxJNOLHm9zuc2UdrVPjEQG69qvhuOtoZ3kHFcacHsREXhF0x2tu0UibOT6pwmmgym
tItgQpLvuk3sCjc0NICHdDSRLiC/YX04zHrJITKmWpGVvO2jHG2fPUantCpRtxm1ol+ZgxCEWdYN
ah3AE6lTawc9x5xuNU3xJXJlebCVtOOM9hqjv3JV0M0mz0buPFWKe5oUTkqdfrSt8ofLXmvM5RfQ
tu6+mqucdTqbHF/q45cynS5RJg6KaXN2Jx5z6djaFs8EkGac9JHHXAr9ivq08G3WqrAt0yBHm1Ur
5sm2WOEcrXocAIF7OOChVhuTkhzYWkoFEG2sMXBtsIy7c+VuHaGlX7VCahuZj8XO43C9i3uaMEiB
JqKX29k7YBwzyo26jNDIgQz4Km8fq0d0lcXRee4Mw2+bxQ6Qa7XUdfpliJKXwUP7IrWr0RHXJk+i
2yVf4d5cC0d5TN3OCbU630RQSotWbBPcn4y5NUZtvY8qP6INw7YMCMBEU5K3hHxg7zUHXx/iva1N
VwjaIP9787bWFBkOK+6/IhNL04zrjFKt1MWxndLvppdvUnM8eqmxH8vkymxeCjv6RIbO7TiNAQrz
7eDqR6clGHFAsgRKzk/H7gu5tEFXlC9tPl03RXJVzM+xMwSVmO/I6L1hOP2kiPoEiXpvUbTZlRWU
XnoEinPnVllgpLPftUoSCmU6MWG6NcqcVtJwG4+f1aqLgqqwr7IOciiH0HCkqewDcTa5nVO0WQCo
cezSbgfudQAJFAkSZgbKpOVIFA7VMfJkDYAQHHxkmJwyeEQWfKr1nAeE9750pRY2GTNjQlzQH5xH
pt5uXxJAZ37rwWUOTRMoOv2OtBRbDXx9C42tYB4VLkbNcInUM8S54jqd2OZ1XM1bM+Jlh7PN4Hmg
E8j7RxfNG7xTkzV3SZ3tyLfwfMuAYs4DNs3po9fMV4tuV37XG35E4xUHgbav1eHKHb09tNAetnm8
WxgSpq2BIxXNWqnlW4auR9WM7to5/b7M5YMmJzLY1OWHl0b3bpJ+9UT7lDvH3ACX7jnLVmVL1xXn
Xm9n847lQmVye2S8gz5PaMa33FmiQJTiwUMicJlEU0T+3K7rC1MvDiLHNt5b8vM8nUALzmEzVCg1
DNjdrLRqae3MMo/uUPzrm05vkk1Z5ObWsqf0lDgpmjt9zqkbxhrF5dDFapDkzspeWLHsS93vlmn6
i3T7vwnTv/QVtvn/7/s/ViL++nPb/8+f/0schLTnD/KWVyDxysLA1vefvr/CyOkPvLRogPCArhkk
PzX+NeuP9afx2eKWgeW15pf8p/Gvm3+gdGbKtI6ZHROrxD/q/L9Vpa/MCwT4cBrW9j9/n/FOHeTk
aWYlqbQ+oUTwTmZfdQcvY5AqMju+t4hs3uu5Kh7N1KDLX+VetSdRlT2pZUltVCAX+LKYwSYo2Tc/
3ca/seu9nUjwl0H1U3Xk4946oMOY8Hb2VcpajeNU6T9FatKGUT8OMCwa7baxx3zbKuZH8NNf7sR6
Pb6O1Q6C3eI92jgZTbT/czx+ijsGH8XEtoV57yOb2Tt9/r8/Fj4zBoRcjNzAdzc8YSXRIpGMn2on
zzdC8Sp2qcRVdlHiTffugCeXnNf+VGJlDHukToHStMMHRqX13v1XLc8fwTwJJhADKSZOBo/n23ub
5hkqA8+tLgJtEQ3BOX6em7kIXTTGnxWz1kJBVssdUlT1rjWjj7LEfr0JWEBwfoAXwHHPfOvd9RXT
6ujSaPIieo/o1apEH69L99ZQe+26shwkzlamXxlNJ68zaT4NOTbA3z9ev3zdIPKZvOHKZ7KGXWv9
7z8ZBqhnlaUr4v7S6oSyeqXecehzPsIhrR/k7Y3mKry/YAcxNFn6uw8qJfkoWiL7S8Nw6ED9jPk9
Gaxdm+GL+P0Hemf0Xb/U1bfoQXqCsMRAgGXr50+01OOESnaeL4ZVLIdliZWdUpHmAUzMO446hgW/
qhPtyeuVJ3tqbc72fc4uGKNcCVKjsD+g169P8tvPvkLfedLUFSerr+7nn/8e0ymbDErNdLEN5csA
eHPTRmKfSetOFoqfpPVHfNJfb/YqqbT4Ti3WRqzYby+ou4s52nUxXyqZ9ZsBuBkaFUrXpEyd8Pc3
+5dLURpgZELeSRwYY/p3T0/fWHNnFdV4KYayRmxtOuGCfWAjzU4Pfn+p9/pNNgi+UGxeXA8X7HuK
l6ibrE6iabgMComf0vEUOAE0wQCIWvTKbRVBNmnVCj6Aze+v/HcfErc0AARmzzzD61/20yuCtTKp
zbyVlxIc7F7rByW0u6rYmtb8UVTAL4s9HxKRKvQg1BMYDd/dT1qFIvUWXV5wP5ygZD1pY1z4EmC/
n3QfRWT98mByMfZOxtwAQWxu6tvP5dS6U4xInC65rD2cPA5Qn5xA2X09l/VpSZXyahDuR7nef3NV
DcAcOz4rtwUX5O1V22XJZ4bO6mXJy+gln8Qrg6h0R/9PWfFSHARn5aPU0vW2vXkFKS5AoqMU+BPn
/V77y19h0r9p1MsYx2PgTVEeLPyC/e+fk7+5iq6zwOE5M8F+eShsfn5OGLgT0ddHy8XuEm+TWF3P
bJ4Oye+v8s70y/qGNdEiiYmF2yb88z2IJ5qJiqut0b5ktXsuB+blVLYqedY02k5ju9GM5x4pn5ft
k+Ii1Rjo0Qyba8aYQekgL7//c/7m5VirBDyj1GKYud+9HI2RIKWpSvvitgZKgdxfKhmS1/F/+dQu
hQK2YhoGsDLf3twZ0cJCc8C+MDDV0wMna1phZ/cBx7hxx03QD83rQurAN/qR0T/k6f95y3+++Ls3
pUK/6JU0Ci/CO5vDyXGu4+QDlNev9xE4D3b7lUsCP2NVxvz88AC6At9FK+uzIVcEzNKW2zJ3Rh83
Wv6Pn1MeUl58akpcxPzb20spU2maST54F4JDEcvqjqTfUNUfrNfG+ri/fel0R0easD4ZVO/vw6M0
J2tT11G9i+uOFQ3uouq/rzMk+mtkZlUIBlqQ6kyGUST2ffKjgQTDF2ggagyqxjSf1aH0sHRFNjSx
SjHFt9Jap3Rg4LG4kMABV0K6MMF3iVWg2EHqUIAKRUZxZdbNeNsOtph91+7DdG7NKpwGoH/7OG14
TDoTVaJvoO/94VZp+dEa9+tKwEfH0ABFB9snvoe3d9hCMBovxuRcRFdUm7qMjKCtu+mDfenX8hFV
HOv2Wq9zgLHeZwxiZNXREnXeZUZ4H+aRJkY/6itHP+peOh2MmfhMfzbX5swAbPM2g7ffbPCDlR9g
ONY1++1Xba7nM1xT/DFw796dURZGd51MlfhiTbp3kBJKoA7fYa9MldjkCdTW3y86v95f9GMqlbvK
hrzmz769v5W5NKXW9vmFRnCO58JUA7vM8/D3V/nldOBxFX49ZmgAXSRev72KLrVIZnqXXxL2asxz
yP232dxAk55G61bEY3sVCxEdjIZp44xK6YMl4W+vvx5K0VdyAH7v5W1nyywWR+QX+KXptSzxFihq
bO9TJv++DQc/nKREA2BUaA8SjFe///irrO7dt8rnt1zipSF3YbJ/9/llMaGmTuzsUiSmP6nKjh22
vXJitdlIY64fM3yvvj1HGfEElA52sxT7BpfdBw/X33zZRK7gacYehAhw9Rz9vDJGjVb1RsTX4M5t
Hozu4G60epn/+SOFjFClaobBs+pa315lQjyAi45HqmrWXlwh5bFG3f/PYG9sJCSXsOR6bNx/Usre
XqWYSgc3bZ5f7F7R8MwldZiVBGT+/pt7p5ddS4S1nIOvopJVQ5H3blMeorFHnKNml7SWBW0wLcu/
98oKFi+cNBpBKDTJuSi98pNdIoRXvS4NOOgS4y6iH44jxx8Ok2ukF5Pj8dCRo/pDQ+6yM6WxME8H
LbUp0tz60kW5FkSj1tT+7z/B3zz6fAD0vusnWE/ob+8TInJEx9GQXcqlKXYDoCgcgPRXOsxmqNd0
M1Ci6qUU0AjHefjgvf/1BLnevjW2lXqRb+r9iY15AnZjjtoXUbTWZsA77Ut7dI4e/JhNXmvZbjak
s8ekIs5ZFem7aozmexkxWI7zKPk/PP+oqKFnwW3CAv/uXtg0e7wJN/3FK1Tn0OFY35J4Jna/v+Pr
b3m7hPOZKQn+vM6vyP4RL3TbjwsiHQz4QZTLZJt6cXlISadBa0S0+u+v9zc32Vk3i1W8q5q81++q
ZdsxWh7Rtrsg/3quHav1qwSB0kTrnHB5w37S+vEJF0jMzHjKDtpAk1qqoLgNDAf/dCel9UJRTS/R
JAp65QS/fd6StHSKbBb9JQYQ0vhq1HdHzkcIA70u2fHUd5+5cWKLC7hE+5HEF/ToH4a2vV/p1r+C
bRymGA0ZjrnvvulG4XvODadfOwVuMBRN/5mqND5MajVsJhVJXSnoZpgtg4HZyouXfjDQgin6d+EB
Rpv7+9lqvQ96ZH9iE396Mlj/15aKyYtAT4VSw3h7b7DUu6J0o5Gpe6qcCD/Jnuyu6yeUvDBbMPS6
JXL8ttME1q/ZOsdk/TzZzWwyxs4W0h7nwiiuGzFEXxIN5x8HzcI6A1oxcGRNY0fepo2MENHAiMjG
lKv8YE4IlbeX1YoPvP9Jj72BGWA/iceGZGHVV+jt3HZTp93RYSsz2jap+ah3NSgKw2pUJWiruMGr
WCSvFdvoY1FWmYFupwNIJjmdzb5aL8yNdStq7kcEDl9E2WqX2fWk5VtDBQfHNKIkY5CTJV91tUeC
5iY5BnBpizOVa4w+2xAsrbi7XoxlrkiSToxvvaMwbcvyUn8xRpepl25L80Xz4ubOBOLTItKwEOrW
tUohu/AsndLeSF5rj/AsXzCloWk1ELOKHb59VLoK8gZJgd4S4HFjYFkxzHlWRRn9+0Twv6nFv6ie
flqX/s7U/N7SzM//ZVaw/tBMjmT4lRlBMGKgPvq3WWGdWGgqyarsTet0wuL/+csXA+sQ6QaeGI7n
lE1ro/OviYWG94FANvpkFvyo9b/+k4HF2+WawwVrxFoSgdij9Obf3r6U3WyUXdKyGcuRqT5h1HLY
uEJJbzHgtw9Oa8sPloG351PaNOpaaYMo5CPAPH1PsbEQKEAOoxCMZZGFrWYqYacrL6NoP2pwsKfx
x/93xSEOiHAQ+pf4Jvlwa/b02w+nmm5B65/w5aWeoT1vihp5qPpQe7jeZjDDzShEkDir2ZwFWqrZ
gogIHFULfqFsbebgKfLOPk8pTrQs3g9puni7SMRoSqoGldAdxIP62lGAz0eoTdKwq6z8Yehdizmt
K40+VAa7ME6eTIvmkBTehDNUI71gUymlVr1KrRUoV6rJiXe2s9h8D7pKoOZepB2ySsg3XRFyIIn6
sDBdlMdd6ZbmNerGsrutUDaBnVeYB5+ZJcvXoU67q5Z4TOdrSe6PeXaX2LmNYTufa6whrwWK8jQQ
pFJPvsUiN8sQg/hiIqDJ4q63sDvmRXVTZGp0rhaZE4SakiXv+gnmbpAxNi1SdOKThp7gZJUOLlul
MwpyO8hAAUO7SMREIDlU75X2mFY8CyXpObFOSpkRlTCzEYVSpY1YBV40l9qVmzSyhtcgKxeZsZlr
i12g0bQ7aw7VDKmgsWFyLkwJyrbMsxqEK+f0LGyGupo4qjAMOFuxIsSjOxEWiPKysizoOBmTNPXi
TDLvZpTTBjECAfUqNcvGnRALgv5RrQq5py0VQaDIHCkoH7YdXnPP2ORq1y7mkaldUjs3fd/YZXdH
E7NxClJ/LBXbujpFJV4K+h9z3bOaWs5y6/SNJvIw7TPDAek7OIN6H3UYiz/HmZct3WausSsDJUHJ
9LUQSoVC1Ovdeb7jA2AUDuusGyw6p6XZwX606qTCmNuoCWFMVN7W3NyDvOjK2zJVzJuoJ0l922np
iC7RXNrPTTzzEDVjN5fbutUrBWCfagvU+YwKkKi2yRjaWLXzcOntrNyPOSbZQCJrjrcTAJJX9Agd
mbzQj8bdotZGfBnasmotn99GVKI/4yiIbxRJ1k8w6lEpfIV7XYWwOQVSVgc1DwINz2nAt0x95ZPI
4/KyeFa6N6YOJ7DaxCMGkxLdvJOPCHswKXHDBJJj49ukQVk+Tl1pVdeaXbjGqRhlU1yl85gYCF5U
LLaBai6JfMBO2nX7qGnWHy0kkaU6b4V+ba8Hk9iXCeiODRNacACo0nN1nyH4r6CUOnb9Xa0KM9+j
Qp/jqw46zhR0uta+4BO14NxYqSSsvTbVY60g6V61R9gUlmPbDEU/bLo271oNb6u3YPeOJHG45ZaS
1iIZNx/LcQfm04nDPkpqbdfhhxbYtmtBLZHM9V6fO9v0Z7vOyzBK4Rf4iZ5YyENrRVS+ajVdviXa
UA2mNrPEHo+ZrW7jXuCNqtPJUwG6kk58m3u1R2sdAfFjrsV6TKjjLN2d1eiD9hBLk8d3oxSFmV2q
iuybvdHLWuLtNYXVZM9SKEoB48pD73+2XRFlvioXJd3PHbrAcDB1KEeqnap2YGSJUp8EIsfkoOCc
bHYorZJvAuLnEiSLVeq+XeBoDnQviVf1YWGEEtLWQ6oVY4J8olYmv3FFcwUI3AUIs0zWuBnLgXxV
nW2gDHMtHeQDT+WE5iSxEvMTNgW0tT4pATEtYJMAyVE86zCsynzX1oRfL+jPqS7vo0RbXHQ3rpyr
L4lAIEsWO4J2j+cSWgI1YRyWdSrwa1OL6uh/yUx1h+lb3AjRNS4Aqghu2cui6cmoxwHva1/Kb1JP
urL59Gcp8L+q6F/QT39XFZ2/Fl+H9Gcxx5//w7/LIsP6A/oBBHkbFiOSDuqY/3CedbyYnNY519FH
YYb137JIoWTiGL9m0a9YUIZbnLD+I+XQnD9QAqy1Bf+TtXb3/0llpBN486Z+YJYFLoaWwJ9Jhoz2
3w/syijDvaYv4PykC+8qQoW4nDoatdsoj6pLItRp8vkM0yZxzXYrC9c6JIKtOfVwJwlXL686vS0e
bfatrcyVFjeSuoQirrVT53E+tGwWoHjpsLzjD+uP1ETVoa579loPr8rUrNq/K8su0eejly5HRCIL
FMJFbPjjalwUIxyKCVyrKuuL2aszfwk2L70xjwVXrweNdPDpxmilBZxFIC710JPGLGY+wfYI4+fx
imy90rc15Yeie5+HiuDnhaVOSbTDTPlB7waNVE2KoiQF71hPCNqTLK02i4eWb+zcEG1U9Ng0X+fZ
QGOeWvtBR44bmzbXb1iSShI1jOq6N9GpLWr5KO1iB8M/TOSyr6Nm32cwDPHzYQLIAwLjvA3Uks5v
yJBCV4dMsFtCCA/BkNpnU8k/RcoGnB3gEeAIWpF+TlRcbIZEJpxuqtwMY7v+Etmc/sqeQ2Nm6N/V
rkue6XiKUO0tjIMWoOCyhkRMFpgBxQvfiWTWQ6TdBuBTuZ85PfupSPJ7IsyvzAqMk2qUV7nnKhtG
i9gwGrNG3q2+Gr0J48v6Bu7jmKjKXV0+WuiZrXI75sPZ6/GUFdP0tcUGwOZgxveu1l5D/zjWPW7H
YzSjnsQgTEVhYGPSp+ow9doTTxQIA3e80r3+XujiVE9QGIxRx18x2Le00b63ZCWt+U8Hb0RTZFUS
+S/xSn3ehE6UHydirdEIl9/SdHiNTetmsXmWQPT5pcqKnaUKhsx5+oHJugwyUxxKK8JwMDHRUBeD
/O8Buk9RhIpjkYqWMU/JRzpsHDvb7CZTY1hs8Vig/V1OunDMHQCUdDsZ0X1rF9tOaH6RGfgdI9IH
1bq77iZAI2bRvEaD9ioqMxzm+WDkwxGL5Dpmo85ugXcydKhLrCXZ7ZDn37vUukMG9QMkIjbYuJeb
SkPq2RqAG7EZLDPK+poTuOjST67Zf8qz7jqu1QdT4SeoCLAuzKTy6US7UopvnCg5VEtzTGzBdp8u
BG/HONDM9oWZ7hNW2TwnvY+4TqwAglMzQqLQcFNfUwrwaokeZFH/Le77QMdMSgf7IYXmd9vEaeYb
pMuwjw7aPov11zwx9GOiEL4ppMdUtaoBFCrFscmtr/pkbNoSKeag+ct88JbGH9PbJb6C3xo4XReK
1PVnbR/hw8AK982eraMexbt6OFJxLHAIR2nF4cB+zMuPKjiliC3Lg2h3hoOtdMGgwkFqlu0XzeCZ
mVz8bCXvwlSMIagZzNufje6hkji3QH5nZunrKX87r3yQwwIH7VhQK9efR9f+luDRJklkdFR+CMl4
3QRmrBooQiun/jL1E/1EvxUVHWhC5/Tat+l1xo1fVNaQYCGh6rl3Kdzm49guBVBGY06tVyuDzpdu
TVadLPc5arrmwYukmnxRM2FPZeDOTi7uVLszxY2jITZ/ruq0xBaYmlF69NpGK9GbOmXtELmgz6jr
aevnV0uBCREjmR7rIckhOl6ckUwf3+5j46WtS/dG9ZK0DTVFGe9wjpi4YskWPciswvxuLOVoBQSo
JrHv9rjVd0ljgsLKC2Yy06zW7Q6rj/0aq7FKUrLIOJt0Gb6RKwtYKeJXG7wO3KA2M7EaiaLBxBEb
2Rh2wGHKDVqPItsu7DcWx116UHVTx5HHDNJQW1pERXW76JazIV7Z3SUFMfBlB9F8ZoI7uBbkoySO
fVwh4hy1APB5yy0ILE8Yk4uvSL+ucbXfmG6mnCsAho+olOKgrqKM4seeHwwNT51lgqGqWleEYMEu
hrc2u6bhG9Hd9b6vZXlDm5RXByhYa9UB/au90NujUibesVm2+ECDXuZXvTWdTUT8HoeAEm+sDV5p
GLv9mGWbOB+58dXttPbjPBJJMXq0ihYoNcZoVtp5TyWtTaIPOHIgDy/PoyezMK/7xzRNUeGPERTQ
dONFtXOaoPz4AAQWs8CJUKr+ZCd7dEf7CQ13QycllFnat1hJt+Ba/cYwoXUrU7+ZoMkelaTApj3t
/h9lZ7Icu5Jd2V+RaY40Rw8MpEH0Lckgg+0ERvKS6BtH54D/U31F/VitSJVkeimVVVUOMu3Zu8lL
BiPgfvbZe20yH+4HfTv2wprslFS51280n6I9FoYXL6mXSMd66aSHTjcrlUv86CMfSSzAjx5Tc9DE
G0SApwi9ddH4gX2N56Q8TfNkLy1BtCyeLgWT/N4pimPZQv9MnSlaei6rEZCpW36b26EemkUzdz/k
FQgDQN4CfZTuknFuVibz9s6OgdZ0vr9uCxcsQTOvm4nPnlbFOoiS8kGV88Ycy992ME5O3G8jryPe
Q6968m47c7ch4Hgsu+ahB6Jp2wmU7WExp9mWYQ2sFxfuIISlPZ2aRj96RU2yqYF327Ylh45HLrXJ
t0Wjd75of8XcP/h2Sakrf/FtrNx2ZsuWbDJOo0vZZttnyzYPZxfuUY3525k+I3XPMpjYUmaEW1Wa
GyTwZahPrVeuhmrE9A59Iq2C8U/t9i9OlhEd9Hn49xM4VqME4pVM9o3yAM5yls+9Px10Muq7yCh3
HlvZk2fPGze1Hno3BvUcIhHT5fJQunm+HZ3sqpNP8MLrMh02ZGb3fqRMUlNQrZrmwNb1HeQ5OFWI
v3XF8SKHcG/22THA17f2eQUaP33sAD21A/oLz+VJlLsuoM8obbzwSB7r17fhFzjGV9HWuwBvqdWY
oJ5QAui07EOSu63kDTDMQ77N0/mlseRmruNVLMxd7JfvcdSemzrZyYgPiPAXs1H9UGG0VGW5Lkbu
YuSDqDfMX22333lEdfuous8LksytiINNQMvI3mZpYsuaEW1iYxN+9bm/ctKHLjph+uNJQqx/hh4Y
8DAOr92E5WoS3G+eGXHWERy2Xr1K8lhi9oqXoRGcgvehFuG27Ou9jIjmQL2ZyKkhBS5d33sV8nMs
je8wTzj6T3VEEB1rw9HKrSU2V+Qa1Ci6g4bUeAYVGq3jzLe2VR6UL40KX00liic+k8GCKIW5qOPx
XLtiGxfer5fZaxg5j5UMFU9fQvAclRMFcO1jmnRyXnVuUpNdfjVkcMuCmOtgVtXWrZ2IO3S1ilse
hQGVSCKnQNK4K9Hi2/DDi9dWfuzSS5m662x0We+lJO7qVMcPqqlf3SC9G4hWAItwtrzV/EWcWGKZ
RsNx7DkyRP05Oc2R2OddmJvGXqYNSeCs3eWYqvUyhivJ8oEn2LpoOxqVOv2m0rHipP1oChSQWJrx
mu3TevC3ccdBPoo7pzeg6wGzpH1ZRs8Z3dFhukMLeNOldykgaq2M2nkP5deIKjZYyW5k77KeI//i
M+2vWHbxZOjGBSkJ+jLzodtkXuSvIMwu0Q6WTsb7Z2YCr707hOdtHOpulbriJhyV7XNdVYXPHO/o
7wYjOogYfx5P9jRCTJaT3oDNRbazjPx8K3Feyca5ti1HjNm4D3U5T+/a6vRvSsFUOmCxNe3knPEe
WuOcDnv1rKGNEI06+FruC1Yfi8xql62ZL2eZrrI5PtmFT4uKt2lhErhAtnEg9Euj9I2Lnj0afMsE
q2eir6XFDcuYj7JXwM0iYid1Uiyj1Hw1Iu/Y+tHOBovT9u2qCIyCZGV4gjp3ytKQBFp2B9f4dSin
b/Atd0l1CQf3KyJqwuHyRmxylZTUSg7DOiMZulZR611dszJ22iOc2TnFHl72zuvrI+uls5XFYMZH
xc+BmpsO1Xp0xRMh5HtCypspqla4Q5gTGFzRaOnAaAIyqR3z3TK+YWtd/6HBdZ44Dpnrnq3OraGr
TcAd9s1SevGu67Jl49QkQBtevM4lNBOPtz7UgPSnGBjmygA+YJ9fQw7Z5CZ4WHhC1PDMRfAwgBbc
RB25JSnnQ4qOLMxXoG1UUiaudV91DjAc46B4fkVV+RXijASjGAHFTtc9DuFmvrr8nyjswallW6Sv
yAffFLyFwrl5aKbhNbeNJVrcnWYxTWTe/FVt+hNPYjPE2csQDqchIT1IjOzN6aYzACM+2+Fu5tfi
RTswdtw4PiKfnA8zgcP1ts48zlex7mkaXpI5zNdFUb3KmuVUNg89aJdg55T+tJTFsEGkudcpJ3Lq
y3kBva1fxbZ69Rr7oyocc+WH6R34k0+aS9dtVT4ncpqXWRkCMzH/DH1IVYf0D914Ly3AzX67k7D+
lsKQK9U4D4GftE/SqTZZC8NaW9xOG7+5FDLYKI1iaafqN9YtP2Jk1Twi0OF7i+eqCHlihcO4xpnz
KahWWpSz/SdKPJbMbgI1ZCp3Rj5Vm9bNV3bUb6CkQk4PGD5sfyyP5tRxS3Q+Hb/iOUJbJR0f81Og
7a+4ra+M96YD5tEfJ7SFTT8MGyA5MKhzf+PU8aMamg0q5qPK4vVo+WtXZesarbTq2l2gEM6i5q3h
4l5AHBo6ZqSqWMrgGBbOpu2LZ1LnVVdesOZI+Jw+jIpx17JM5YrD5vlr0MU2Va/DEPnnFjF10Wsv
+8jzADgVhqUaMI4kbj4OTAoPgx8m33GSCqLdLEN/YnvQ58zJ4EaIujL3vKOMeg2ahl8wF5JFUpOX
TcaIXGIaWNfOtJoHYWpxynPeexIWxLIAPgknAo3bdQKxL3xvXrUzw3Ok9VmWXHGdBox159b1hvt8
wkTNGzhlj7PyfNVttQZw4zZigzT6hYuPCLYQsbnPSxPGvSunnQS1uW3H6IMUXPVsGq3BQBdbX+xB
5GtHM8o2actxE8Z+uq2ihmS1E3R7Jx/qB0ZY8xLZhtoBdHARm8eE176U9iZJAvvZTipXUTUvoCIZ
8Ww9ujrKXP7+mjHHQGi6Rhxlh6bywb4blZMvQtATq6EYaTqIcnfm0PDy+sTRksutn+lipW4yR5f3
wzkhVHBfeZE6lFVA6bFQ+fyH9Rah31lOe55A9T7uknk/1rFx0H3F7NE7y7prYwSD1NrMIhzoq/Kn
1zzU5d7Nremta3yAinqsOQD4Nh/hLKrfiPsUtAfX31b2GO0Esd37KSrnP7kbMvSKcl7PdUVGlJ5p
ym/9jCmo5ierTyyMqNuoG73taTdZ+pR6bg3eD5/x0Hnb0J3zLx7kUH+LZC31KHY4cvtpxUk1/ZA2
aN76cXTDpZV79lV5/bychso52XhWG/DATrQbsVPuhHQs2ESazxD1Dp07QtyD0cX8K8trwHkItCjN
os3Ai38uqw5EbGxQEovHAxHJH3EV3PTFhkeJZz8hwuDXzrV751m9/zVZZXYVZc7rxUoq24aiMTaN
JaLrqJL6WGeNfSrTMV/RAXDMjZTgrvZEhQrv8GWwUvQX32nER+wmwztLRNBTLXuyCxQQBpJAlcVX
nFZcNsDS00vF7XbnA3/OFxk8HklxRg22JnX/YNcdoQlKmrCXUQRWU7ppe2TTkB9co85ObFfatz5X
8z4bbPcI/yZuaUMIAU7XRG0ONn/rQgdA1TcF6xqu67W0X5mfaFkEu7uIMPuk0OIxlO/d0LuYLu+B
qg0fp6H+JO6+pTb0oABwbhOTvaZHAAWIFmu/ct9HfV8u5m5AAaj9OiA+WrrzsUkhASyikdN/QdVD
xjagCrdBqsYVg/x49QxlrVqCEJRMM9dXKw8fObNHBR6nN8TSYZzeOgi4NswPP3qsVZVsBa/K7M5A
WfgMbNl4xsVqyAeGnVgZ0ZYFXbZpA5JU7KuxogW+Iuxav45jaD4YYnK4B1THwlbnxiCBbuVAdPIw
zC6m1v7ZcPzH2sEJHVSXeerGbW/rftjVUhJObdXgnyfWd8Bqiw6uStV85BU1PgBckn5fplnnLG1r
bgiFNG16lMJyYSjlPFKprGi3Dc4MN+pnhUoUTOfYraDmzUXpnbghm+tqNlBbS9sCUZWOvTyYTQ2g
ru6jrdeGYPTtpmr+FJZG89S+F/MbncS0HKr2oqgTQcBiluIyMozvSVOyUtJgvHn6gWZesC2hdjU1
hbPUsmqfYf+xT/X5uocoboGPGX5x0r4z7gBY73uKLBcyhgWgrCZY2+ZoXW1H364eOhj3yjHZyNsA
Xw89QgXHa950Z6oxYOlDXDxZTUQYV49mSGs7EyKfLW0iqvT9HlEGZhZjYDWI9RgPYtv64/BlyoGV
uGIazjyMOb2s16E3bozE3g5SnerBUo8WBQViMdhi+vaLmiregnsIA3Pu0gMRB8ky4xDfM17JHzft
ko0OOgh+eoxvfDY3OU9lMh01RqJ0QafACMWPOtqDN9cP4CEbLj8wfi9FaFsfMTNYuJADCyBmSIdP
WxYfbZMndpa3473lxy/OIJ/zukNY7OOLScv8kiJwbyU1zIeagR65gyYSjxx3DYINMNZTb201LUrv
YWTUJ+rC6CXxi8Pf4bW2lX7YppHsVNG+e2X2YE79dYzMXx4jS8VLybWUOdy4G1ufzNNco9Y4aiVF
94YExh+Zo7c+Mos161C1tMA2rKs6WIkaBrkDLIUrm1vEkG9YRp+k/27VzhNKkrkFUOcsYJU+qMnH
oKTqLZUzyy6HwpAq96Uj6b6KtdNf0JkeUgwIKdpqJq62Nv0TBoaviecfhS7ovYbryNNQGfJisOLn
EWykaz3zi7wtNjcjn6TAAK3no9fBCtskVmR9ECy5lZthKyBp4T+nrbcOwBrkg7iCP3AWUxDcTx03
B6Di34Vj3QmH0AA37AGM7w0OkxH3d0X9DXx7g8GJU3so7gUr43UiIwhvkGR89VR4DslrUTWP7EyD
teVMJ5lbr5W2v7ve++yz5y5iZRzV61SP9rbwX+uCDQRdL2hOfQkOMsfTYLqfOgSqFKX+sxLheZ4w
R4BX5qyl1Mex9EIKfJpD1i2aXq1qtDE3rh9GVD5W2Lupadb8qBuXJ0LE9qXsxYa5+WWafc71kk74
SGYHGBLlgsLAEsHVefRlFSGbtlc1DPdROICCyxC8tL1NBfNCWlhinc7FT9KNLVqk/0hNdbbLuaed
0Bt2dRCn59zkkoffG35zFT1ghMkWgJZ+bI8Lqa7r6gGB+HG6mSu8kVk5Uu4TvvvD3CBuy9QP170w
bzzOHTsd4qD1yFTQvBQeyC1k+lUflD8qzdS2SJp+xcmUifuU5qRn7ETVXoWRV25tz3hHOSDahVYN
luslsG4U/GnaYa68SFDwDRXbSx0prmh1+dvFGfKW+J0q8zWQVPfUtwi048DgheiTblt8cRsUlWeV
opqDI7rEAkoA8rM+G2kkN6Wi1cMpymZJy/awkp19wtf24RXFPqTKPeFcAU5S1lfUeGPRlfBRPEId
7eQ44KI6lkcsM/Yuxp/a6eSNteLW53ogFhxSUKy7YCvsSKyEKXnlYDeMFlVbZuGi5Uxv2CRBW47h
KR+0dTZgntCKE6jLNJgGlE+mWMyAm1nXDmi4hHa7oSdsYuuAM1efGllcoiYNYHhZV9+SAY7GzPoY
3ETthBLgsCqy2YsQWte9lxnZYsRMD7cDIsbU/wnazgVGlXdPsx7zdw7y6Qg/7UsbUfru6Di4i7po
Vw28XWLDYzwB0EirIQUqjTwwFUUyj9ZpFKRLE7I+xU42n4mgm09emBsb0j0rp6hP0QBIUDdrPO2f
k0SwQ/YwkKRYjIX2fO5dfOaT+rF4Lssif0vYw9Ssh6CB5TuNisMTLVoWVi3WCYncs+XxOW3AjXRO
/sfKkk0181NzzVv4KtrgQ3mWbe/tCxPAoolQbeb2Gm4KvySLOzVzXGQ/p+AqF+AvOvTo/jfr5JvO
w+QEanU1x74JeItDhRvGwgbtt7VoI+id7FBJse9MF1WbR3TChJuaevxwpdGuxwiIUlQFz1oBxvVT
wJvZwcz8XVbk2zDnXpV3SCrdLlEl+LNIngijyDslzGiZh5TtEHVsFqGI9IqVxgygPKZHIAXYMmX8
kGhXdXOSg95bXVBwax3cnRmeKsctd05T5Ic8Mqj5ahxKcpr8Okflq2FPv2yx+HH1vWdVNY/22w0h
eQsRmIahmFY2eLH9qMQTje7PU2tQbVAlewfk7jxFx6gyzy7Z44wl1oKt3xHE6IGDsUMDpn/1ttfc
9K5NPMBhFPHZbmS5jeIowmNh0k1iafe10xhKY6VATU6ueWAdcjUopBqHpltKQ75HbLdXox8555yf
ZFNj7FjCN8qolODeZr/U2XunfmXHssPgrY8zI+OWkro/fex9tP2EtdfZEac1WWBVCL6OHT5Tf1Qe
3IYPrBXf2aO+Qoz9rEX7LibWCpQyrAe8WwCc5Fjwa5XevNDERzZZHASrkAkzNAGC2IOxiLiecW3A
3lfz14IQu4zkpG9w1UMGcDgirIhEhZFKHHtc17um5+mgA6SGvBYMEHSLOZVYu+ZGeRLwt96FeM0W
wEDgfGDgXjH235UTsJXCJTSQp9Nhsm0obqUTPPs5+jJAm2QFy7C7dzz7e2DbMXbG9rbiHI0E+LMV
JStyNdWqa/SHm9WXLDupfFrjyBUrXTgMMEV9lbwKJ52bPMBN72oCYwRrxZGnBURWE5MaLzTvO3cU
v574zsZWffXsDzeun/OXPwjP8BddHYV3BI8vrQvYyrfvswYdCGDTS25F9uIGfc688cngrrGju5UH
zvDZ8v4izxGqFxtBNpMBInXvXYQV73TvL/hjWzRVlhqJw4aco33iOS7MR0xCOH/4sFIp/AzJEIeV
sn89vYFJaUULB4TXqkriN6vNNqoI2Cxa8UXjn15Mk3kg1/YYcQVxRMLemRVJXP7G9FaiaJMFElpt
3YFrK0fNveQh7zfVFogrzj94jCGI0SqLjrEqQRoAc8I5Oaz8nKqByt6H+Ogo++iKbw4UrGqh02wq
o9vWKep6V9ftKrQk+gxrPIGL7Z6P1s24ph+ZhZaex1IO7KgDvICoX02Hw8Ly1RUFGLlraHZRwjLY
/MPFf1cmxrlqmO0zv/gTd+rsFe2rE0Z89OxwOSYPbISWmMjWwG8pPiRZR4X1qeJSWL4WCtgZeDC0
IjQ1b0ihrBUb/N8xBkITBE7efCu7eOwUnzLhib3j9YiP6TGkoywz4zc6IKNlYza/ZY0dYYbCSIcQ
fR0iva3KZkR/F8CxNabnMjG/htyrz9ZAv53ZOUcaRgaw1ngZSNiHECs+PFG2r6nux60yEP98RKEV
d8ZdPxvvOMrWVSKR6Fy1wgeilm2m2b/mB6f8U2TRXU+/eDgDQRqna+JQlCjUU03/eGv1v2id7DNF
xAcrmp9VkKUfw1g9zAyrivCZaMjBjASEhkAeceoerQYgtX6PhV42QYl3wFxQe3lBtqN/zNlSFLm+
OWMs3ouR3W6xL0omU0DBzKsbrKj7oueZZM/0nIzpXQ/ZrRxH/iHo77qGoxlzG3aFe9YD+yYzN1Nt
fxuS537c9udqFKdboVooDeS0ywjBQiFYNxUcM7uCOGq/lNCoYhZ/ofMEY/jQz+KQJLergKOiJWc2
E6BYBRUnYmC8GbJkr2zCGvYV7p95a9pQI83uRNRnwylL89jQ7U0Ltt24E0HJJZL3Xhps+zn5hna9
6OsGdY3mZV4+wTOuiP1rh5af17QdDo67cRqO9BBqYSdfE4ihfR6vgZ0sRjeRKw7I5NeOecrSabic
vHzPjL9oS2+tNZamuI/3rTefsZDyyaJiT+bxqzDGQ24irZQXrptqk7ElniBGER74dAHNx45x7WnK
EWO8biJWu5q5wWa2aE3WBtZxaJ194+keRKuNiltCJebbLK22BCInkqU7prtK4wSYHEBhemtG3aGk
mDbSVFYV5adbOK+jP9+juRWrCW3fq45jix0aC6x2ZXIxOijU7H/mae0LyvnSrJl/rIjRKZqd3ymp
loXmhXKbRxHmT9o9hFUPzsp6SqvxTrE04cHeMlFRpTKFab/OCHtO4PhYNYK7Hw3m6IB3Nm0m4bqS
+Z1dSP3ccT3lAZkguCKnOLFDo1S1DgYAdJTkfHdcnNI2fwoL/RR0apcOAXvyMjxnOpAnKYbsDkuS
vq/H6ThZmqtO9Oc/ueoe/s3R/k/VQPQmrfruX/7Z/IeI9M2oBmbnppPCKxHUpv3V6N6Eo47yirdG
VPvu/ZxHntw61ZD/qfy2eJXE7+jNqmb/NI0NHlyMGb21VgWr3vX/5Tv5h6ynR3XbjaWEhiegDP0X
Ek1KA6RX9kR4sO91nyFkP2dhognC6oMJ/ChLw/iDbB9ci6HunoLeVhsWlx1Gee3lP3//Zv6/fJf3
zU/11Lc/P/35s/nHmr3bV/qum7lNYy6R//r3fx3/1Ld0x1/+AUhy2s+X4aedH386rL7/udzu//Vf
/tPP37/KdW5+/uWfv4n0kW58/InTuvqrQRJD4/+ZjoWj8n/+j//y5//NUOn8zfI8/0ZBQjtzQvOW
5vz35jzrb2BsLDL0LmmPv8CxLPdvgv8Qy/VoqxAkFf/DUGkKgivk6khqWFguA7BC//6D/+83Ja8Z
LyEv2X/zJiUA9xc7JQqvd0ulkbe2+V8fm/Bf36WBafTxkDPDdZNwd3WWdbQr4Cfv32zFdwY/EdNU
hZAUAm1Kw8lUXGxiKY9haAzh1vVkMz7aE3fwc5n1fraH0N6PvwkI/u7IVDGuw9Jvhn1XWHm3t5BL
q00svWLaO0HcJAv2D0mEtFBUw4ufo5WB6tTK3End1uaK2SQJ39gZ1Ehb0ZxW6imQppv/YdVCroFn
lp94K0JTZfcHgmh6X9od1HFc+ir9Q5n5zRvhtW24z2ZHOfdYjZBKktys8DRmjn9JEz1xeao0IhvL
ATO6Ch/W/c0gMkEW4MGqwu86VGdu2hROtPklcowT0Dw7Wtq4h+Blug5A5XLo8SwD6uhR59jtBi9C
tPCA6H/dT7Cl6DT3UOK08J+dNHmlUSM8aBl2GCxAuPOS8lgqOUkHKrJ0Y4+oSrEP3z3x7ODFgVqI
T8JGHwM02PTxUYW5PPgB+/kXx8gMvQVK0i11yqoU8gq+LiCG9dBW+5zD9J6JMDoNULq6DY270x53
DBfDChfXvrO8AnasbM1r1znQN5NkrPJlMNwA7XD0wxqtBGe3XTr1ba1HKITYXJ1MX1kwpdPmlisW
22l27PhBG4yHy4JQ5ZfVmdGdHWXav7RKJ3FJbSgP5jKfrXdLDvMnNwOUVBoGQWAkZxUBNO2QGAOY
qdJ7DI3xWVe9tWdcsn+Kzkz0NsN8QykWNpyEsRVmsPNNDwE3aieho3XrOvM0nJtsYsow+nB8S4Fy
cVLPXbnNk6ItPrJ0kvOWwDnTQ9a3XDzmXsnoMSkzpK+etjd7BZAn939SYgfmD83K3vSUo6spSHBd
2N4VUykqazE2hY05XZgIVv3W1r4tbW6Sps7tXeezotAL38pysW/ElFrfiOk+MAtjFmwKxdCXyWvT
u9p/56wUKfdRCA4/DNUZrofAJva1GNuxrsZtF4SwZD3mrIBbr1XY8RmZgzXqRrR8KNczAZVsjTLa
1V8h7KR475LO8J+aqaeJAp9CJxQCFyEn6Pu6ZsjuLdl3D50I0+KuD9BE5SoRosDZiKPIXPtc5m0g
2DQfj+bS9hnrDK7Mdulbe69W9THPvABA9thuLdVVd9Qsl0sUnzPzvOYGNGTzU0+66QM0Z3yMMtPa
xL47otvTMRGGfv6Fl3Viq5IH8aK/bdfZAyh2ZCqkqDmp2Nrm5TYLI1amQvged3bWftUyMxqiXGrS
R2sMimnhUyxxDdi4+axtBt6++TC8zMPQHnnGZZgHtHeoKHZYRaH6zTInvpua6Fq0ZvBY39onBDn5
h5IMKSMJAC1+o4rPAy2z3n3ZTPY1KCwfabBq6ZrhSXhQgZvjrY0yyjCo/6bWcPKehdvqS4iH7FCA
VD+1czsu5671VmyUjW1f2MmEQGKPr07pcKEepR2OfCirnkrCooj20lJUZXZ2cHQ7gK5hQdegN/Ry
DQau/xrd/Bu7KYg6v2ZbgtHBqhoGFyt11sHI8OQz/tPrAVdp0dhRsDJZdWAbY3YWVmfsrSI1zsPY
PZg9169s6AitVAr2utSIQ1Hu0XLe0kVnodBeWcYNqzDrh+MEoBsqIAA3bZZgN8YZ7dWYvtyRpSt1
Au1jDwpkZ4g0AHRuCi7J1rSxnDxCIjHMo5OyTZ8TlbzFMH3wd5EhwexEY9A0RKTN5RN1f9HG8zCZ
qsCDQepO3PMLbmMpISPqoltcR0aT7sfUw1rfMuovyEsbV5k0X5Ybtpt0UsNbHPjDRfagg4cY+5cJ
1o9XRG2t3EmOososBGkKI/GrjXsvKz5jDXieKw+/Zj4D5jnWJX8kQEh2vS5dwTSxNmWDtuHc4ufU
/IS7xPLUfmCve55QI+BnW97RCcZmP7ZQ9fuoOI5W2600Hau3M8xd1+1Q7RyQzSvpwsAfcJoeptGN
znGdRFvbcC2Eaeol5uiGcepsufca6vA6qxx2oe6/fH6Fa0x11qNU46Ysi+SUx1m1M73ZPjo6Ct4L
gUDFAjjEicDus1wCEye1x4XvoaGzk52t5bxbaTpxrwsoh+5Tt9rXfm8/UMCMiBVHrPTxXWIAm2NV
vVCPcKkR25atIaxHwwnsldElcuMJNHjDKovL6IunsWXmJIaNagQtbgke2d6kgv6sObeDg3Iq+zWc
fXeF2wjAjzt9G8XAsya1W+jyRh9leC9DgzGMcpFxSRet/SRyhFSLlFDLf4vhseejvE5U22LdAYfb
UiK/lhFtplQzGec+hmAsWyzwTIR1T+f57Vh3hEtfh5FFRbthveBfZOzJk5VP2S+4D7s7DYJEhAvt
wLCH1BwXfj1wD6anQzVmwjYT/byw8eB6AedQ/DYEcWuyeWHxODbUe1J/aqyT2MjoKVqQl8tbldGh
0kYF/RBB4vuUBCMUUMMpbr/wlgirsEyrE9NeDV40LMccCOIdFcRd+UOixYs+LW+gBRdgsNt/9PRT
7aUGM2DKKiSlUveEDPuPQpaUZIYq22Wdmz6wo0nQP5LimrtVwTqfgjuxEb6NcScc6WeEbZnBlQzK
+rFH+F1VgILOWej167Z1G49xb8Kq2Xd6l7OiXCn7ZnP0mxlWd47PcexomOwDsI2kvsa9ATL8RDFt
+VINU5kvisavvxX8c/ZCNWL+lDL5RuzPqbMpnivXI4zqGP7BBtO9xG6TnQ0/zj4bWdrPxtAoY933
7rCB5NwfCoVOvMTwGvDRD+fXjh6RXVnn4P6Udn+yeXaWnpUa21j7nyrCny+Yli80gYeHoPT6R3+o
eWzwBXnbZCQ5YbimibEA+oBGXlsOHaDeU9MhRbpZRuDUnY3g25rSjkSn8p8pi3ijzrR/wpYVxos0
yfxLZ432Rt4eWsKwaGPAplxsil65/bHBuhGupri1nhQlUvQEG0VFPZhd2eeB7oCPaQqfzDIJHhqu
wxsvGZAR5iR7kJmhXPw8XdSskEypn7ArFiseC+OPaXTKc5p5CH0src42TRBL35UpKx2/2NWE3qyF
3wbDNUi96UQGpl8mBh508g7uuA+ygeiKKz38UfrLCFG9+pGyKrdyqrfenwkrRCNIFyBbE7lhq54U
1HdCqru+S6l6k2xcL54OxNtAyhq5yGwGzqR49F5VIJ1vXYrumaNyrLCV64IXcMhx8CU8wyfb3Gde
Zl6TObDOLrHqlxIr+1fezvG0iiE3P48Y8Hb+VN7OdnpUbit26zzHRXdOvEmcb6bUQ86XCJeO0YiT
LrV3rcxeHp3ZTmln63JceqbmYtOAXnymYjA+O12KL1KTsXwaTWWhn6GhLkguTsGSy0fUfeCFSukt
Y82qfiasOY98p68t/JgFgo7Kb2iu1LS+Ail7F0dV1873cySm+FXmhmndZ4M5Bmh4XoD6AppPDVeC
DGlzNqCKsvqFHNmtEvwzFU80Rhr0+qLOM6DmpeSAH9rJcM/mKEgSx6VN5qksWK8cnFj51cYfwxzd
xwqobAncEYUDOxFOJMIcU5dGu9Ys94EtOZAZFJZsUl75uZp1rMaOb5tPFHkVES24wDX70lbyZChc
mQo/JVj26TxrN7x00smOZd4li7IM0eSVIlwxuD6uTGe6mdC4ZPwv7s5kuW5ky7K/UpbjQhjggDuA
QdXg9pftZSeSmsBISkIPOPrm62tBinwpMfQk06wyzcIswkLBANE5/Jyz99qWEW6kTs4jiRzCjTL0
zAjCjxht1VHK/BlB0E0H2B47Ox99NKmEFbNl17zVm5Fs7r0hB3UwOO8vvKD2XcjSvXbaQTy3wxg9
WJWfMk21gj0yQXXJYko+jIEOYWfQz31pFI7hMejtF1Njd2BuU45vY4Oz/uDUsEConcbBOmIWTZuN
lak6uWJbrz7S1zfns6G3EOM5SdZWmCG6JHvM42n8HFpQnNfxaHrZIbdUv/j4A36zQrviUPWD+5E8
shxdkBP4wc5BiU5MLcHo0WbyHXkcdMj1MGIkFus5t3S9NTHdJessTQx0D4HC7W/anra3nlvG0O/D
iEfYzU2vO3YExzuICeTQXJNoXI0vNJ8CsSUjJ3iLVW0j5qvKAdOWzaeHlGw395jWT270gpvVMS6Z
3JAxaLg9l84Lw3btpx30dhAtETp732cSoixzRCtNOjui8lHj2pJ2F7o3WYD0YJ0MjUYJsXDxLp2+
1rhX+gBrWT6jJNganNTnXsmivPKoBdXaAwIMar+fmUemCU1/GoEGd9twI+eCZDuCJyyhXL4D4JjK
w0wnCUca4vmDkXQf0HdkZ4Hj+Ft76ggESXzzGhd8vMPz6BxEkNRv5txGdJBtQsPnTD0SajxvNVOl
fUAe4T4pSLRit+4Rmi1c2mFRPmavUx/Q1S1sOzs4ZibOvbHwt5WpnoAy9Tz5ppufRXVjnIUDeVky
RZCfMs3ZJAU/RjJ4+dqLHDhGxrbgDUWYwiAiMn+bTzlcmbTM6oMh6/bTlM3lmTnI4FXTUmENlJp0
vNQkGnuy0PisaLVU07po54gIE4eqMDFtvTdwssED6lKDoTfpQ/iX2ps8sILzyQr7vWv44jSZxbwd
ytnauWH7wS2naedmytoiSa3P+xLtC5ZQccHAWFwS7O4u46vae/JjerUzyrRX0G7EbNDkJALHZelI
PfHJ0G19HtG0IVtSWEiPK49x2eQyRbP42qw62WW0f6OCHHPHpqDnhd/JZe4XziihKxHc2FNNqT3a
wfngTATqVl16XHg87TZIHf+CONxkE8hA3pVTmD60YZgeCwyGzobk8+6IcHxiqCIwmk5VssmQZpxH
A9nagrStQ2sRDS/DVm91H7eXZuZ5AWrMSj9j/ElTMkf6ovOvGfQU7VlrGJLcEiHD8cxg3OkSNhP5
cp9aNUMv4D+l317/eXfxEudn2ZRf2vedxe8bi//3v18PEozar3qQdd19fiubH/uQ/My3PqRhLR1F
RacPxpgAUbcA//+zEYlFGwYfIChH8kx5DsiW/yTeLH7wvwk55sIs/lcfUph/uUCvJSpfCiXPAobz
ru/4qz4kWJsf+pBAemEgsme3FeJP2tXvKZPe7MMMmcKXGg/gfJ7z0uRX2kmI1cgLQjOOyDYTwqdC
llC9aUfCA4BgjMpvDMHgOJHk3xINWqDi6uyw6CZ0VjR5gguCXQkbW5u1DWHLYaT2hR3xnFI5Ip9t
75PBZiO10qWNn+UI4XskACS3C7ejMqgav3oMBasJKbuBJSNyOCsRj0wwkxJ9Iz5rkaOs8+7hapTU
45EfmW1xiQdLUOd3GAG7uzpKuuzETq+TT7YjM7HVJdONkwJ+gsXbg4b9Qnc1T84cGbnTmkboqGia
jqXLtDgErxnnoWmehdT1ixWuXQiNBNt8CSJjsbI5oieb0659fet3g9lea5Vnz0ZF1+/oDgJZupn3
ZonzXYUvST50Fb0UoVkiVJG4eHi9kUn9HDAXDYYa2UlrVM0GJFC1w91B/JHsvKLfFUJ45bXbl2Sa
pb1OCH91ptQ4tHVuZzcAuIp67fUVFvuobqXex7IiusrxhL9uaXcSHRR2ql+lWUo0y0hH5anx0unS
DiyTioRS/gscoKZ7c1h0iysC+Ezr3Iqb8B6ajWLsDjHwzTLtJtnbY6yHB8RosY9vLkymhpwZ05vj
l5yQROcMbUbmfUZzGSVP/oJhuXY1TclzFFC2QsFQ+iU5lS6RVzkjz5t+yLS3c7x6fM35pITbtggw
DSa2Y94aYPqjrWP1Dqq7rBUoduaCpVqzH1g8mXyx13FlMcKd6Z19lEVc3JHsG9qbmtyt+5ZXDXxI
0ntMI+vQPbni6+jFUQ0ibi8d7Q1/lOWrsCzFFzaKGJlTsC53sY3yAmVIIc11Gpn1de0O7CJhofhI
krdNh8+fiVoJN+dVFejBYPrZlN8RWXDFvognb8fQmcKJbgfVUmrGAs8DGsP5siWHrd7OzCXoAoyG
JbdRXPjpFTth4tQABE0PujP1ZeQCMzjLpSZhFN9YHF67DTr/TeiBQVq1WlkfM6+rcCBjIfhi9tqz
92bj8NqYFdU+2bq2cDZTa2a3uR4s7zgMfA32PUI6eqehMwFXcmL6ORnhHBtMJtlt5g4u3c+Aj+sq
jOslVRmvFP4/Wqigbts0AKkAEYrKpGlrVO+SWR7oJO0a+yxQSOl9155Q6ATaeo5r5tjctNJ3ZjzF
QWUfm9olHFGKtOcWClTRDWKeLiFUdujhDpHCEzHrHZ0qPg7oxWrs0PPwgNw9ytHRi/QmiuhHEPE6
EuLDRmKkAdehIV1FGOYhmxAayUgyz8iPExhIyYit6G5VaQymwp+EjSFExJ27RgJItVGVrnXP0hve
MRSE0hx4HbZOEQSDcw/xyRz29KGH7Co2CG3dhMGyBZpx3Yu1QPyO84yM5OipbijX12QBTLxyyNG8
zYwq5oVrPQynsVTOTdK2JpyXQRjGnV9hN+HEjS1ZWt6LNVSlPjpD7igue47LJfEc+nZxXehiG8YC
F2hfMLtCxFSAfkm0lc7Y1puxqA/MAvpmF7stGgnR0iWJEWKBI9jMuSf0R0Hu9rnpOI59EnpoSrBI
Uy5XzrikmlejEb/MsP1v8t5lVRejwqZXznpAD4Nb/YvbOOLQs+Lrx7wbcKV6VoxoIa4caeFjSxxo
iWE0oQHthP80QY25d1B7ZFfJYOjxApT5PG+V2/cuBgnTSHZVyk55Cz7N99dxT9ozkgLaMdHV0GtH
XDJOh0zPBk2JD5123RfPadLusaGl0u5sLg05UGOUpncyGH38jYZpx4dBUVwfnVGN/U6G+AKuClA7
tDiJ9KAop14+i8B/EADK9veVRjq1q58Obrm16jS1r808GtguGrqBl22nebRxJtcQLFHzjF2+a7HR
1wzE7c+A+iNUEjmwMoN+9ziRZc42zPfQkppRWk2nKIEO4a4DHOod6qYZHyVv6Ty5OOVFHLChI4Cl
Q0lA2x+8uZOS/tSu5xQXwIWEqlW/UooEoQ0ErIa0hlS+HmyislI7eqR+J0q7Q809v2GQMR8Y3kzo
6ibZJ8G49o08YHnpkVC613XYTejKhgyDtJtWBAYPqOAicE8F8B++gsQtJz2RGadeeu60ZwDOt3Lj
1H0HJgr1G61udilJP62FnYrbXHldu9aC5tF2RKNkbUJjlPNV0kQ4xp0ktohFdZ2OhE7gS3RTUE7e
OF4MZ2yV5nYVMo80ZmsvgUXQz0K8JXG0eFG3n8PQS8kd72eRrJIwiXty6eFLeGIVdZHX6DUZQVH7
OQ5RZp03qSmxg5cBzN1iF0jDa1+8OS9GHLW8YQWjo9jxihWGWVF8SAhyR8GZz56KHLzldqqPWWLZ
ZoZCYxpg8SLQj6bLYgzcYEtoSd6fO03XeGeNMQ1q74g85sbNUW06tAPzsRu3Dl880stYIDyo+Iqw
vmZVmrRwwJv5ZodrGfbeCLoKOafV7ydhjNCs0o4K6cijG7I2icl3FzSwbaiP9EOm5rK3TN1dD0U9
UEDZKHrrR9BsWl60FuPnRZ1kqPOI2VR68tq0LDZ+Nbgu5sK6nPuTVoUx3VdBbfbPbUlRhUi0rmZo
HPE4xWT6hRWDFArxur6VgYvAY+VKq/xY5Q6WjawZjGLryDoLniGSldWWbpp7zwjdv+TCufNmdp3i
Vbvd4kybqzHpPw6SjHBy14JwWlRXyjmL2Rmg2ozqqH9J+zZ/rYo20AdiS7KeGFFe42NgJgRjFr5y
hlOaa3Rz2O9dhXq7LKLzKbSd/CxAN1wcYFzM7RNtMM7UgalWP455Iu/qvCuelYAI+aByi+DvwgM6
v9cQ2eJDiHOsXw9j0YNqVCIzN6KHh3BEfR0b91nGV/p28EuZG+igqxiXoBPxKejbyOKXYrp4ixQr
+Bsf/0cyi/+ZhdAClPz3dRDTwvblf93Gby/fF0LLz/xdB3niL6kQ5pDWY7s/1kGe+5fpCwoQvmgW
oKt/VUGW9Rc/4NrMN0j+IA8DZuXffCsJ99OzeVzYpvOfACT9gyroPTZZKldQt0iiuUBvLbTyH8UY
Rj53ZgZ+aMlGprHrmVAUBnoZZwTkjYx68KMgWs3EVc1ufLu4PzZZ6UC+yZOSXmyjn7+7dj+Rh7yn
xEsXbYqLPoTPtBBUelyT7/HscNOVk/aeu4VmR/O38Wz0aY2/gZc5nBC3x/texf5FiflqXU1m8FgI
17wpsBvf//o3oRj8sUBklkDAiuLS8LHkkr8vEGnJZQynkEi1PosccgkDt01fHikarXPWjE9RTcb2
WLPzXntqsvbjiALFY6e/7fqAhrMsrBP7QCBOs20/icCQuOzGfDcjUZ9YP3eI2ttsAxPbv2zdcNw1
ajJX9WzeVrJ94xMXbsuMXFknTTyIL3l0VTZoDXFqtuvGtnNvVdZxfWq60bh1o7K4Erkrz/1OY8uz
9Fc5rxJfUNmpfY5x5Jzsj+KSKFd3XXbZeTm0zZ4cB7qaRs50Cn1DzpRxTbrGR34Rm3ZWNH3qaSnR
PDZQYjaOvQ7d8HbBnIx+6HzIWlXtYjsfX1ILZ+4YXWWZ16Kxtt9cI31WiXkFkv5h6Ft3V3kWtJQC
zwqO0Ccv0Ri3GIvdoN2hi7d8RXzU+hfgLmxkxdW0HZq6uZwrSWIun69dGsnmoRgWqYhfNEdsTHLV
ZBZC34mtbTzS0ydxnWklDoJrfyidN6/t4y17ZgUIhbjcyhtJwfUM8zrojOFmsBLEHyVUZgKIzelz
wdeZ5dKMslXZg7hglNnwccfj7bxkQxVnZzy6F4YVLW103yIveL5Qqjw0PVZGo//At/JJudw+DQCI
fVOjVmAhX42pPrObiDa2+lhWUbtNmdMTptMSHdJmJtKOsj5PzEYRKblAeVT25ntYk4juY3Evh6Oe
Rvb1vUSY6tjtviPWddVPGH2kHM7NxI8eBDTUdUoRvcFA3BLmaa2j0n5F1bBrRss8gkHH3kuNvRps
kd1joVerNKouIqq4g6EnhHih2uqhx74wGCgtjMFEwxR9thJNVG3xlIIWWgm4VwetGdQjfmkhU0ko
k+VXnNfBNUymP/B51iAcr+25hERHcHJ1NNmLbomDug26Gm2piSrJLmuGx9k0jbsOguYutJVzYh8I
j23u/AdLCm5pRXrurE0Dok8D7CmITeu6VOl4iu22+IqG0ucWATqnIiv6i6Id6uVJrgnvIf6PmOpO
kCK06QxIumu/GaJzHEIE2gtv2BQYh7OVQBEUm2Z6Y1QEtmHbRCmVMle8bJjuQ3ZxUxWcK7/XEXpN
xRw2zpWhwEXoghF+MEx4O0eQgUBxNYiJGxP853yoy3oqdy4Kg2bvDDpLEDSn1/hcgHWlT8VcHtn4
3psx/fO2BxDSBl2wnlpCSlOkRutZzmSTy0if2c4gb6eEfU04l8VOVMJgwFHVmGRK8ZIxqXphwUtP
tYzoPQe5ax5708XLGKaT/Jg7gfEZ43d343u47Yw+LOh65NhPA4RBn5gzzetSpBXTEt9dZVjcoMzo
6LK1BorHcRQHjPUBuAyzPMJuizZu1s57mx02Jv0xig8eINvHKefFGkYGeFOs8P36ZFpa6F5Rmbhf
UhzD48a0huYZYVF1FxVNCy+rz9X5wHyMgHZtDVd+0kd7ogJ8Cj1H9xvUA3DcIAnsR2wQaznxoNWi
HphgqxEKH08YFgUe11M+yvZDlDZQJ+aedsKukwZCQAn07sPsD8q7T2wr91CGe3U7Mz2Xtf5M7T4G
q2JKkIrFOM52vt9AzEnaRG1tns2M9UnLS10g5MjzgnAol+3ufeAWF2IKnOs0DoqTJxfVAAJxOAGp
Yz1NBJHHFcNARAR19zZkVoeTybWP9KcGShF6Bw5MrX2pfZL5qikZNgmTnC0KGYvE6Ng50qaO9ykT
25ynfSx3FeXyWRfYCJyGsrPuM4Icg1XVN/jaGHZLCrB6HAE6hx+JA/MLPIrezDpRBDgf3ezB88AL
gEnshL0GSJe8oZWAUudTVM+DN54KWY8nHpkRVnGELanUEfKDgtEfDRtt3cMct+4NsHYn38uYXAUN
uMmeBcOk7lg5YdrdRV6NOsf087uQ6cedUMaJ9304Rlz/y87pFntyYNaYoN1wG5OysQ1Zc9dDkmWH
OO9ybiLxrxJ9xH6sex7wfs5vler7Dco2TK1J5noXQDeOlOfYx23af/f1XNnPTCjsbp2PvtXexQab
9NaaQthXPXP6brHVs/R5NKrs2tGXTJvUo156Igwoy+SSgi9Hk5ItYyBXNvcks4Q9XhKyhvmnaj/U
EYmN+BgvhlKnN3bRGsA0TPyMPrmON4WKLExErQH7d6wKj/x55NyFqohC7B17bynDZuKa4teAQLsV
nk4fZJlLIocxvF4P/dje54v42kECwENoIjb0mBzNfb71M1gbG7MfSoJJh667n+okPYUJiq+iR2/k
I8LYk2swXzA7ND40GuOqIcy9gXmGNziQENXmgXFSWj1ncwWNMyjtZ9HCmUF47h/KwKhYHKLivqmT
6jlk7gVbxtSnycv6K0RQ/pJF0e1ZlumeWrx3GKzUbuKzQRHn2lSqDr/7arK6S2DBNqtWnDwhYEtv
u4g9Ic2jehtigT6fU69Fl5IyM1IgJmh0ZwYMEIAlRFgnZIz7kdtUK8tz9LPfjN5FMFT3CKj0S+zg
/6lIYlzxMngvKDf51BlJGZ2AaJqQ3LBr7lDHZYdpiMIHZRUoCtJCqBu7rsATQf7LH5MZothaASg4
k5FhbPoA3Sz+YzwUE96ZeqOambfJ66P6TDbo7Dd2Yzef2jEMsQOrbeXW6Q6Fa3AC/g0WRstmbVl2
ceObmb40yen6FKW+gT90eQfFnPGwRAU4h8aBHza10XxI+FydJ6TNbLxwMg8iq7K1XVkjbOM+Oxtj
Xz9/XSDCmIC9xPeD55lopE3W+sGVthCysIMzedOQ8lPR4hxHpWLg1UREYKpV0jtmeDYPdudcmmUm
7us29xjHxgItfePQxOXKjj7qOqLL7oIqaz9BfGEpUORY77k542kmUCt+iPSE3tFPIlx5vaF413CJ
RHhkah74sQ3GfZPDU4FlI8bT189yJYj6gvVa+V9wdPkXPrx2KDRgRoicDx3rPk1Mrq01lCZowLq2
SjACVh9gpQFntiYXFiBsHobTqW5abwM5aXjyhfTW+EiCU5QrjDLdsrmXdquf7XJuLoMFUL124GSc
vv5Ldho8kImkcQBuSNug5xlHPjPjq/tN2YH4QqAlOQHIbqxvfsVuIRq1ekNhlH5Rduoc6abwY47K
naOXh2MIxs0aTyYO6GfGA/qJHgHPJ+bSGTF4S/ABeDz9jOXWPPXs/OE8VBw8Ru+2brsKBUST8B26
y/t8OK/p7TRbB2DJOpw6/q1Hn+jkJzUYyOXyh37vXzuy+laq/FHpfV/m/PXLAeS/rc7/fzRALPFg
/77ovnzp6rh9Kd6lbSw/9HfV7fzl2XTe+Kq5ElYJUavfTx8xOpguqVx4vQm7o+j9e/oo3L9wyaO2
pMb24Zmp/+JKW85fS8lNPgcvOX9OpOIfFN7vaksaYxYH8TxQKzaFtXhnghCq9cu+iz/G3oCkwGVf
0o2juf7umvykmF5q5W82oeOn//MfeCuWgyztAyZHTGKX7JLva2knz0lXG8OPTHKiQzG1Pl5/wzgz
9fC7QOafng7JvyBy1NKd4GJ/f6RQzn7mT/6zNWWpZgXw+9t2KhBE//qE/nkYpsXU4wxz6ZrQ//jx
MN2Ac4xsjafBrCxzW5h5dz/KDOzJrw/DzPrddeMw9ON8OKySsu79zWH4xK7BfppR6rPYBPZj6CXg
E9AobPzIaHd4Dat1n4McsKdM/+Ykl7vy410TpMsKJtOotX0m1D+eZMpT2NWO+USLJdiwiyW4xACL
Q5OaaawiCwiAFA2IVsr09s/Pm24QGTQ0O/EHv2sGlXFpiNqanyoRtsnDiHc6WA98MOWObr5hHlq7
gMSkaCFnu1JCT9qWnkb+9evf4p9P7cJgX3qbPLnCtt/9FmqKdTZr8dQlkbPFcnNfaQMbM0CvPz6Q
D+3CtsjRXkJv3huRwAxEaKTsJ2i31S7oZLUFxBeu8RWHx1+fEsqG9zcVGD25i6Rau66Caf8unqxQ
BlV1FV3Nkx1m6wlLDo7yYORl8Uqdsz0fUot5Seo7a4FS6cz1QyAypspBSjSTQomMYxsSRdMO0bjE
yCevNPIxSXe1sl/yoUWuE1ptzWe2ACyyUQS3lNv+q+qyn2bhrUQdgxAm8TFT2KULIKSEcKHdrGdm
Dit2+dYbqgsHBEw/M5V02OWJlW2lIflZTtiTJ1XBlt6zU7Cb88C25ktPzt1FPM+U8oBYPcjfVadf
SKaxncvGwFRx4/lG9IhyeHYB841meQCv6COK+KqWTS27R5+juoqxJ4UJXC0f2q/hWc6d6gsM3XgF
Ft0Pw7Z2nX8V85okb32ii5nIbWYmWX8MHFHfTz3MlpXSNeVgluaGe9Bx2Bx1oCNzPUO/Ai74VZss
Z3BiYRg6y3wxwD3ay3Hq710zne3zuVC0zPI07j9GRhF9qk2yFVdBHYsUucJXPTWmFTN87bCH3869
NNqr/qvwehxrxi6Ee40GF3bP9C+CuNEKG4k2OOZFsE0ekm3cgBlpEE6x1y8a9Eg4ayqq+OBvrXdO
XoeP9huCIApKgmJ0jTDc0UMB5BRFHVaFZ63LOLFvxOx8NUYPMm9uE7PGW7lMk6Fl3g2oDdpxD4up
ntat3aUtYGDGf5W5gw/TC8TkKT0G6UEo/KYhYWM/t959noUVBkncvCYSCYw0MTd/zbx+EaEYkAgW
TYoSoVs9kgbJ/hMlttshXsmqEj3isdfKQ9jSCSnb++yb5MVe5C/zVyVM8k0WQxW0iGT6b5IZKdAm
oziwtV0ne5VMciFu5CZZOA8EUiUlhGv2gChvykqDr3BsDhWv8jjUFW2iBm4WDhYzv4p8MzXPiR9X
5h56dP1lmMoBs4Vde5d+pEJ9LOkHPNp1H2rkISr7nGSlCL/oEfnPVYNoL1rVFcjpaxH2xjVepTjY
Y9IwIlLcIlGtCSAyxd6lfTufglL2N3wbZHiNeMeYF0U9mSplm7j7vjZpEUAgmS0uhhjG8jESzMz2
0ayIs2mJniJyFccfnA6JVmRFJWwl5xbe+ieVCrQuObFy8ZYQpAUpY/mF2BvD6OrXMEpH0JKhPc7I
WRBs8iKBCENFjCAofBoCYBCQc3BGP0xD29v38E6C4DpuO+bl3kRAxRPiJmnfT4o25yc/B6fx1kCc
wx7P8NSyGCF3uSgfq9LymVaPvO7+ZWJWKsWW3SZ+C6kbYpIN2LYdAqR/Td0nD8x1a+iNJAsBSJjs
kmCvVVkuJHnDRMN1YTQh3ukoCp11YSWKilNn2KaVAbisGPrsppGKrqIF9cjHso58ZGUZFDnbOGkU
VVunxQWCGUi+2qqzGwsFzKmrIYPiJ2pCf9NmOh75OAbQeRMZW1+6igu6a+Ik8tZF0ztUXxAkiZKy
LAqefOijy5yVpVlTzKbxnrQsvrAxaI90jyoguAlR7X5osO4RElpIXpeYjhnaFzqA4RquL2SMAszK
fRC68qE0IK5tnDCHeOCXcz3s+kTFaieMQEKILbq4WAeyjvDkuPFzMyH+YplPqKicSDL7Lo00hlpA
bBidh7Cn01XI/JpePEu7BSf/QwEZ5aPXdjBuZGoEzyZ8mTdGrD07nwGKhhuJ5HPkYGBdR03cfFSG
aV7qCn4a1UuMgqfrWhP4B8DkZ9SPOXoymbh6jTzTkCvXKv2P0kdqsSmcujiHPNGqNcat5pE4xOh5
8mT+GolBD3w/iuq1zUtjBA9LQoUeizLeR0oMiBCI0D6mhmN2Ow89fr9J7Dl+lW4uobBMGdDNzkYJ
ZoyKQSheujUAvPjOAnD9MRot56EzjeGNFQo+Lz0hn3q2HSzyKdxaIH0ihGAHe38mrGSO3C9jOHoI
UzgMk+eKtImNpvXLE5j5hUEJ3pm3s3CQq/ZIdpCIqApNUyznLAXHGFjGjpPG25sTc9bC1beoabW7
cPuSgnhYdMgCDWtBcIVFVZsOV0jtB9ByQk0nsh/Fly5O24vG6GGPcQcGfBYxY/gi7UR2yasTXJWk
xVQb5Xj0WQt/HkmGMBhLbzyvjpgj8ZX0VyVu1jcb8Xi6dvqRqn2c0/BtSlzsnq0f2cjmJ5LVVwK8
GXapiZCrDJAZIOh50K81U2n4B1bPfcFfnr8or66sDVFwBiSnqZDgSiq3QPVrgjeD8kZyyJ7/uoas
4jV9uk3zsruIUtkr7FWkWO4qI0ifeGUKaz8EBcZihv2IZ2qsKSkAay1v7a/OiK/7oj8qXP9tVfrf
Wzy7hCT/on4t55f8Na66z98Pja3lh/528ZvUr4DBKVTRyeIiZRf8TTxrm4yG2SEzB3X5G+Xdv6pX
A6u+45qLVR9VK4Zkm//f32NjAIV/eVA7hWn5tsMeyvkj+eyPm3T+NzZaXLmkeVML2xzrxyLFZAdm
hJJ1G9WkAW+slBd55yU3lWp4Gb67ND8pY38U6n47lgVQm6EwA2HTelcQpL3r903Go86MIQClV3u9
RW4kQaeAjvpzG53i72qQHwvNr4f0bPweICxswjWX6/h9PctuFh7J4s8y1MBIzZ6MLRTv+DdlwU9O
zKOKZQJPT8EWX3keby+3LPQL3eN/Z67tVMFikaGbBswLpYpaK7YPHQTFwiO8WBZF8Zva9ic3js6G
6bNSOYjSxLtCZAlzQWHmwj/rJh+Sy5SDa4tm8Huti6bpj+8cB6OKU5bPRVwe4u8vYxKwiIqURIK+
KTR0O19+csqhOlRGr886ZhL+bx6V5b78V+3MCFm6vkLT4EseE96fpbL/7oryQJqMr0vycRj6mc0E
wzLQ5wihP5Br51/kBdqiqtn++izfPyzLQanoOKLDMUl+/vGgEb3SUi04LHKDGM7kalw3WZn95mH5
51FgqTDEW7QkvPjeu1PrK52zM8eMXlm6v4qJB7isGvf116fy/umgt0I8M8UwLliXTdC7536cCm/W
NRo/La36wQc5fUqFKgHpdfnhjw+F9oQX2hcuJoD359M4YUJyJ9OsJETHBVIYbTEe3mkAAxJ182/u
0fKk/fhgMK9gvTIFMXMsIu+u3hCXVU4oDma4BP9I4k/BY6T77rGukhCn4MQITCW/bcC9f8G5nJ7y
lyRwwUV13ncY2EtVlfZQGGSWam/ihdiYIF+4sCnt1tNUMDb/9UX9yUNCV1NIbp+F1HVRIX3//I+J
V3lmXkL2Cypv6wMNOaB5/F3Y+s+PsrQuWR/pCbx7rWPpGGOcQ52whWa7Aohsg0Y1+M1K9ZOLt7Rg
afh5gGx4Gn88F2zPEPhN/It4BKp9mUrjKgBaeiYw/X2JuqL6TSTxP9cOD1oOuetLG5NMwnfXDuKG
yktdLUXjzIgbeAIWkWpVtt2Tzq3rhEnypq2ts1/fsZ+8cSRVIjICXkDLT7x74xS8npz0X2bU7UT4
TydLuovKPwTG3D38+lD/uG3LGiUkmCiMN8Jc5GbfPxwVwMYONjHoYs9uLvGsJ/uiqJI/fQQ9B7aP
RcSpu7S8/HeXESYLnBsrJwRwiidUC+z6N5qGxt0fnsyySpk07xCKgbry350MgELqhDa1lyTVcqUG
QvtI+Wz+9GR8Nh6uz4aLDzRUpeUZ/e574mOQcFOHh9zHZI3MMiDIoyzcza/P5R/PAG+s6StTLiuh
zdX78SiTtASe4Jwb43jGWZ3O88lbzLSJapLdrw/1j2fg66GWyQMbKgx07zroTAPiaUgKBytJBAB0
yjvTOU46dsX21wdaFtQfFlxUaGxYFhgZHgi2oj+eU917sM3F7BIaqQKLNX1q3UPs5CCghTsN87oV
UzqtmZ5nS4NxJFTDGyiK/vh8Kcx4s1AVMpxFf/njr8H7aidhDPA8GfsxPJsC7Zt7Yee6/M35/vMe
KuFay+rBRpXjvHuPjQBZSi199DQjip3IRxUwd3N3CG0t7n99af95DxUHcCQOOuShtni3/KoZbVid
owNv+llfu1DAD2XqRb9Zfn9yFMd3KDKWMRJr/XLC3z36UxEq0JPQehMPNUOZ2g1Yd1z2vz4XdGvv
HhSPGsakhnDZ2bKzeT86kjHhqj15m2uyJACQZ3y/IAsOUfXJ9dqgfjbo5EDXdCv2p5s21gE6lqqG
v0fIEoKGO1U3br4TOGRYPg1c9Kta4DLakE2dmhcxJpZPruyh64PuSevPQZCVsDwQExBpEDdmfQe6
o3dxvBYmLqWkGoF0W6GV1mfmGOA4XjUR6Amy4fzebQMUEP0kaR+XEdZWurJdOHnHSiR+fJNESDt2
Q+OFwKT5nlX9jRwD1FUJf+xs56LorBvXxba6snTSAQjRZBOsq0RO7n6yE0JGAYzrD6RfmXsbFSKs
I85OXweOb7jPUT1M2aXZ5FiWHOZ+iMp7FZBuM5Wtf0hj3ypOM6r26Tg2+A1v0IbE1c5qjHG8YL89
5bTw3Q5OAwAP7e/7YshHAH0YIPimphIgSjuKWN6WzRhEu4gRvbO26To7N2ku6xjkQVDdJMD+GQ6Q
Lg8FQje0WNOGzdWqSz2N5Vs2onj6f+ydyXLdyJZlf6Usx4k0R+uO6b24DZvLRiJFShOYKJLoW0f/
T/UV9WO1EPGyMkgqJZPVNEfP7IVFgBeN+/Fz9l7bQs4nzqvOzex7yxPxQsDa1Cb5d8i9XryrFQP4
DcSUGBaboOUY4BBrUHo5A9r9xqygLJF3G33L0lERwdZOFukbk5ncizgxljPl1wamwTlF74Y6rEpu
5Bx793RpyRbEig7+E5S+/brogQA0iCsYPRmxVi1PbZjbNtBJgX9tCnvUp30mq20hY7i+XpXlgCML
/uu3sTHQkzEKpH8bu3Bzsi1yPCnoiIq8u8Ig5/nnZW3lN33T297dTGLMfAbPrHRDFrNi9IsdnWZA
UKTQ5VHXB+OkY+NJpXSb7S1inklfkRFZtBdI9l17Vxs0b5+TYl7OWntWoN7qnNDdEq8Xli/W6gq6
RoIhYE97rWs/1x2ypaeZoQZahrIUqvV3+J078t0y2De45nRYCYu2VNFEckCqBNlX4syOxPBMDK/o
Lh2FvPmlb9K2LgECABGO9ohozStBPEZ8juE/Zj7SemZz5I/QPzJBa5IgdwkjphDNq6E9bSJRRSIE
gteXU7+hwC6qm8Y0zM7hyGfbA3HyYcpTxdXhG2f+tHjDkxgLqzxEvY9Y1fKB9ZNBjJ98g1YNtD5i
CSJ0YO9EK5bHAx7XDkkut0ucNNHtlNu4vkxwa/5p6uJaH0C9Vc+Kj2o4xIycxY9Cg4jdKiYxF6DB
xHyZT6GRg5ekj3hmQ+ITO0wpQGzz2B2uutGOooupV13+ybeTzDwkFfilIDaaxtoReAZsBFMM3iOw
DorWdIgWbQeWDDxBg4MKrG0awqJnJWUHm3oStDbG7C+UJFXoXU/ZaH6Z8dbh4Oc/6ewc8DpM8WQc
ZzuGbUN17ABcRAxqRE/oga6bcKtSoHCbELbuC+jlhAIYAT5CqqJyzKPbj+X41c2cRp/FnHj8I2Q2
NEO1LiLnpvej0XvoOjLbuVe+2595CkjxodMRwE/e+9bdw0L1HxCYJydR+wZCtTytXgQTpIjMoQYZ
9dI5DCCysK7q3Rg5Kv/ctCrn6CQqWIx+2o/fHSYBED/Qct9VqPr8bdmSREwj2yqvCMIiPq03VTIf
JXJa8H3agShDX7z1j2MWE35a6piJos/X+FhJg9Aqg6SUWw1AkGHQlBtX2Zw1oM45FjA5VHCNbcA5
KLzRkbbwHMCmg3yrza0Vqak9RFPoajJBkJUDW7HodzOl9zRDgNZF0gfmT+1qN4WT25XM6vaOWTft
6mFsw8eIqoajO+JsfH4+6r4r5AvJGYToFVduQvaBXGQl5VeolaQ/lThhv3o5G+fWQvLovTbNHNO2
N2GaX0hmVgPUyJjkmwZEknHpNYKwWVXmuYdoy9QuhHVBXBubOFpxrNtNv3Osvpv3uHBNEq7DTsKs
0jZpuqY/Y8GLBJH15zFfi7lvDaTisBLLqTsns4buNph0tyAfUdvpWSMgWcM2y1PrvqP3jetZOpF/
LtjKiSIYC46/E00hahRv9pu9TTS5t8usWj6xrDXi5FUyIubNdYhPGRSZWuBA4FnFsnLkt4FxK+HY
RiEA4/YRMZw8yWp1A4KnJ6ll4ZeMcHmqoHYIHt26A27Znd86EW5Jk1baPI2Z2IbmgC9sqaWNgnEc
K2BsE6317YK/A4+B77UvldGGpI8RfjFueaE8anzfHo8Ajoh/GmamcZtqzNxoD1fC+ZbM7fg5NROH
GTGK+3qb561xXRshyQBWnQ7jJseAWAc4/Pz0PM8sowXJYiTMzSoHKLmMh8YKhmYiM5xWY/pqFVZb
bDvfxIKo+2J+UnWjB+Kx7VHtMqSGrO1E0mCuEiZ+fIibut9ZIEVyfO/1OhaFbHOohpogqt4ac4vo
yMGHuxaCPVJdGZdw6UqDcPXYLEiQK8fQ2wJ9mW/p+s3l1tM1ouHWMjCJV7DkLroc8x8CMu18kcvA
gKDQJgdTHTECD+yhZ1BVZOG4BLImjSpelkzy98SuycSIidimkR5krRRhK86+fClQFMCdXzaC8MFH
rMYmnzxAs3IzNK0k5tht7OdYtiUb4GjT1tJDSRApE8fGwuE4NAaR4mwGQatSuInJkpXfMadVJBrY
lXmH0w3WPsrE5rwVbcpY3EgJsV2t/zsZDVpe2ZArwXT7alIUSDnO5r9TkHvXErAKGpmle2smEx5f
gGii6xmAEKrUSBUELLfpMIwXzFsXe2ewvoOgEmUVn7K/IprzZkynz9ZfKc4V8In0ykmdZThgj0in
4yIc3p0inj3zgogtP7uoqSW6uzL1MQ9jG1yTpT24N2vGU6yB4m4q7Ldi2Rd/5VNXJAB10aX1V4B1
ix6+Zn+1Gsnor2UjxdKM9sNhYmUwv/tG2WJhs11wwW/SZgzDwMFnc0zYEPVhgFnkHlenJ4TRvEDg
EHE4rGFEoM1k74CiviUbGy2OgYX1HL4AIo2yaE26wqiPblWfNH6Q9D6hf4gskmzfhl4/BwuxMFVA
4wcmLUWXDSGiSS1uP3bkbseTcc87BK8aikOX3woDwSLWSnd5qGICbajBCUYiYLV1PrVMSpHIZjZ8
f1aoyyi0nRRZY+t1WzvyDHYogGXtbuxC4Kd9ZNmPM2dbXjfL7809HEVCz3yS1br9kMwdlIPQX6yt
RLCMSdZ7ptcPE7Ka0EluZ2E3N7EjJLGy/OU1CyBb48YgcuhKtIA5eeXLkD+vmmmRD/QUoh3E8vQx
FDEriGGQVrfpMSIxstMJogk8k0QasKmP274xsNvC7umyLcbP8aHBcr6wDFsjeahm7d0R9pDnO6L+
erTOOSpgOAdFQuzDErXDbrZUOxxnwPx4Dxj23rmGxRB3HgyM2pR98sYTEXRBO8/xgRGekD5aVtKm
WwUcFRqTysujV2LC5eoMZzZNP6lP5pgaReAUKUBUZnTIzOK4GV4APnig5eeazzBtUt0GSKYl/48t
uy8a8/iPKmtpmS4KBGPAmW18xRhaP3ioKI5OGFJLCaxY5AyaZaW3EWExlzN4tzJwWwPoBrRg+ABF
ShN0M/SyhgbCcej7aHQS+QthdDsrSnNvN+VufDOx0tX3ftI2HvgfqXmVoAnKoEE2h+BHCmPfxmgD
9qhnClJuyULsYaCVVrcdLGynAcEVy21fpiiIfDbTS4kTJTqP1wAhklCluK+VFZJW3GbD9dJg2590
L+ytih3jE9Sn2Nh5YvD2Ppwr+OmD0286dyY0x83q6skhc+VmwECHrlpkOYdhy2sI8e5j8u4Ls0Sm
wHYQhgcLm/oESo6Dxi09j/ElIvnrNa8HSEGFodk9YTZaxEGYU0kAsPIIAkFH1dUXeO2J3t4KsAGo
AEK4tuH5SqkKzxPOpO0FZhsr/Gqt+Ty3c+gjJ0D2kQsYxWbWZ/f4/0dy83TZKujPUzHP3XVcGjnf
JDg6DdEBNCteLD2wyBNiMy33o+TrWvNRXVgutZ0TPdC57mOk0+HO4SS4Ak9kBzV4IQKMNymduy1i
H6XAxJIwMC3U7MRgLJxC+FgT3jnRezE6J8vp4hciqrUDeEYtJPvo/jltunjYEguMXUMpovU2tdEg
JLKLaM2/abLywkWuEu8BtWPrI1DWC9fsYwpgaKbkkCS2+DKkLN7bSuWiOPgy7wnfKGGLNRC9r3Cs
5QWPoSYzTFKoP0d9WPkHqeLsEf62HQf42PN9VjsJ+nRr8R9JMzPqG/IgUbNsSGt066c+4Rx3lxfM
yL5lpKmYu8wY8QfGE5X3Jpt6Dyl76xOzNDADxSUluyQIyQse9hEsD+eikL1753hWPx0mKkFs6wPN
BP/WoJuRXhASrCRRoqgXdtagUW9ZRfPDZNLP0kbEG/FuXR+CkTCzadjRa6IerzoHFVHb1Ja1G/Tk
Ht0RDBl6mKTFomNOy92yGD2kQF/Dac6ESZKb653Kmf/ItknwGxGS4g1fRpAhSPBb0bi7lpff2dA9
RT6j0LyQyiJpoW3oDpO91bRplB8ajV5g4xEY/qOA9c/Cx5AWc4ubov7oO6nPybzCuD/HPgoP6k8k
k2Nf9d+NMW6Ty9GtCJBJZyXbA9PPkPDsWvSfWl0kFbu0mq5KUxf+zqoaw2ePb6ZPS4cI7LCUQ4Z7
cDCM5EDXD7Iqxa0kuH4ZvaOUqHJpRdB33rhIfporSDJgmhOVe/JyKEgp4QuoyCf0aoyp0i2sO6Py
CtwS+EKHjcYyT+mW80FhDZqmQC5G+oWKb6b+jNlCt9hb+PYbTHnksTllAY2lMwuxyZQP22TonfaH
rKJRb1BDD7R5JMKSw8RWXQe8l6yGFW5Vc2dEhR8FuH+AJmZ9kn9ryDZDEj07VNmLWPJ78saXa+IA
p5e2aLBfRVPSdudjPQzPvJeRDQSBk+brMmdlcxCUxsZ5aBLUsumBuTGeHlozP6q278qDkpwmt42p
envPoVeIb0XhQCso7TRrdq3olqepSVh2eoJZbvJwVdRAzWu/IlNtqZmGpFXtxl6y2QhPxqyIKf0c
z1irjmnTQyEZayqS/krUaraCrFlQJlcLB9Uf9A3S4ptALWqCQDd1d9AR6cDRpkk5qt9lVHEN+96I
Z+sxhzgQf2amKPGThjVsDqLYXZHrT7mdk8vqehPzliYbwVOq0BtfxykzALmSbMIybYUEDMuM40oi
veQyW1T44jZD8Upt23+tBz+2Hsi96fPXdKL43uNlR9ZietVKetN1Wn1GFFY3BwvPcHzndcyqaQI0
6UMXdZ/KbF6z34fOhP7Gq4FUhlo3NYDS+S7hwDVwY+7zN12Yl0ReXpeV8+oDrA7iWj6XuTV9TX2l
d7BB/YMnx3O9VpxGbR5UMYE8MkfL+REpZ44v/r3+f7EZcWsQzzQgkr8xvJKcc7AgmNXIxqNlmBq6
+0pXAnHfjImdv1uP7vW/q2qCX8Lpj/N5GRGoUqViYE6U9td+b5ufOZiZeHL6GLrGPCp9U/vV5Gyo
s7L7X7dSPzRSUWwzEIFpZppi9fO/bdiW/uDyZnoG548UlQQdyi1oVT/QAsnWry/1vjfMuZCxCyMk
pvvo/d/r8N3JnrpVU7QxCcQ9RdTcQLzm6Q8n3lyFiYhg4r2qwT31rnevcTR0VZwSw+NI3Fos3Zfo
WuzfXOUdcUCBFVmN/nTSGYzZcBrejYZ11LWO1aGn8kcjD0EHs+sQa+uUzU7qbL5KOkddlYZNxNc8
tO5VVGNS3yi2vVeBo8j7zcTiZ48RSTpd93Xq6ch3fw78bseEs8Cfs+BjGjvpI6TUgi+DaO2/HuP/
yK/+jbHIP97oNcnlX7krV98Lcleu/s//jl7aN9Kr9V/4W3plQiBkjOOtBhAL39CqFfhbeiX+g7cQ
lwvljrIs4ISC8dl/Oofs/0ADbkpGa6seWTqMq/8lvQLmgQjAQ+hjS2Yday7PHziH5F9D/P8arfFi
YM8QqBmEz7fBh76+Qf+YzFCQz0lEiG4Y5dZwUaRLBXQYFE6+HZG5PyPEoWelexKfV3s/WbiVbjpx
bsNPNg42E3e62dkwIzw3fByJIWWW8xyrOWluRmVz4iL5IjuEaV0ugUNgxQO4OjQ8kzeVP1y6rk8a
ncHJ70pTbQiuqPFb6sY+70VbRU8jYufo0rDM5VzhPz2wqJPzWBITfQG+VOT7kK17oo1YtHJxd8i2
U5+0C6duT3PXDvoI/rW7x0sNug9jKx0fKy2bZbfomHmIG5Xx8jovNT5asgLo8IAArY+EgMuUwYKP
3XgiOZNeCGg1RxxmxC542l13EC8lPfAGp7ifDw7S476CtIsas/SdIwr4zia3PpxCtLbWXJEdNdv2
lYdt1dyGGIfx/hdejBB6GVr6kBJmwHNPaQXVeYa828xh2UCXKAXY2wGaMhb04dMsI9ST0F6ZAwiq
zZus124ZEFdYX1YVLLpgspqm3dRYkMMAVgIBFRyqzaBNa+tTjbBzDyzVuUDUjqO7m/NH7KC23FSG
n14RyqbAKSDm/lENTkYWw1TGn31d26BYM5/8t9YagoIeyLfCBj68GXOfHGazSvBoirptz8LGaAoC
LS0ODfEsPPZWQtevCGvXNYQn2zYDJ+2/miOgkO1AaaStmIDYGXdBUjGKaGPL+5TUTv3DsYBpb1oK
KpIRzfJxZts+kmbilwxu5PJlwY/7jDAcbkYZj96aOyroydtOhFveTEN64dCyPhd2P4g1d7dawiO6
Z+4VBwESVJFPRNVdPnRYAFwG9tTWgFSyyyKqRkWwZreyPXoXaEkIZcvT9ndm3CudGjGkXq4Qj2fz
noB0Tipt4vFgDWsBa8x3kVV7oZ3qbpnd9MJpALC7mXc5VNNpIWu0rxgb+jVl+IyTdhPnyVk05MB7
iVzdtInbB6Lxu92k+kvYUqBb4rx8Sl0cKS2dERVFIuihAEebSaofgA+awJ5I20RMQDYEJfMRioja
t+50iKyavnacD0fKT/qgsfEFPMiXjCSfQ+V0NLfHbKWJ1flBNP3lVPuBOdL16VZQy5zXVCPySyjs
XVUmR60kqZiWi5N6NlP69u20yxbxDEXvcZm9J8KQLpKKBLjJY+YzOuqF+MlngxY/4qgbA7vQ55Ku
y9YZF71JqlXlSZplyHEnsGfa/HMa5wGoj2fabxwUae9u0IhHOMNEkLmUdKo3OdFP6TYOocdVEwm/
SzcmTwPPGzI3JVkRXfq64aUZXcKaq+ihI67b96NvTiM/j+tob6RC990uDBoHg/Ng9Fc1+TBf67i4
BUV0hmLRPqZmCkamb88XmWPrqI3rKEbdFeYPa44CwL4FTJov1jayCO8zs/A+6bq+d+vxq1F011iK
GFl0YFSi/OhWPSnnVXHPqt7QY++qV9jxBrxjYqCZi7JYTHKaOQ54n9IRMXo+DGA9o8mDBkF7O8/7
gRaPY+1oP6L5TkpXb+C0rwr0YdmGEx76ts6TvfLINy+tvj6meffNTtphn7reM7PB7NSg8Lsq/fYm
KocRwhuNJjP0/EucFtwRCVdldrW6EqXXbuve5exmEiIp9mlli40fO9lt53dHpKs02Sr3DG/2Lp3C
r7HnPJU+PvQamDbQ9emhm8g5KSaiUaA4uzsPRs0JF8C2yTrwcJ5Ij9FAH43ZZNDjJDpn1svAI7FP
duLT+WDgfd7D+FntBzXMg+FCZfqz7ClvycG+ymqoIb1cfuBx/FRQLJ97Q94eRjk+5nlUfG4rG1T8
ODXBKOiAJZ1lHUlJAiAyTFeqzcnIlAn9ZCGCxG4uu8nZdXRodzoz0q/JaB+YKjwB33PuBjK28kIH
qLQ4xTHz36WN6RPKmagg7oaao3l7r6f+uSD6MsuSi3LlIjVzT5qA/VUrGussNsbVhPpqwyuXbzuj
viU5F6aQNd0Dspz2wjEBei+nFbHejPkBPJzFTIuZRYYWIeaLYrwMi95xDllvVkcv1vuuGoYtbiWQ
oX6QzwZvZ2PQrxqeSZs9n0kTts3mTC/COBtK55b1rbiSC7+5U7hR0oROhuvWzxy17l1Rvlp6Pvec
eDdTdQZTVV3SUvUPLXbb/VIat9hBoo30W771yTgrGue8HnT3FJPnXYcY6dBWEgpquQgfGIbQ2Gx+
VNV8U+QErUd19yMWycyK7+cXYPIMhDhrsru29pmIPkHlQc2gPaI0/WdjWq5BVjngd91zb5SnxVQp
jQgVqqIk1An3XLMJLfAdPxA3ds2r6ER218E6djdNxByU+K1B8AR8LC57LP50vio6idWPyZw6zpOx
tEluirvF/OLEEB0x2XQ0LWJkxHWy11XXTD+kTVMd7mlnmW25IzdoVSJG0u7rgMi4ZN3HRqae8k71
WTZedkWTnlk+VH+XjhsAJe/WIr2EAZgw2HGqV8vsZVWcNSwZwFx6Ih6xpIX03MxtEnO4CVL+WE3l
xInPois4Rss3RzTdJHch0j0F+EtkxCkd7JIgjvQQ2pU1lQdNs9VgPq3LI1Owwbrn4VnVcDVHhjgX
9GhuJlj+t0AuxVMj+I6Cmr3CopVCcOf0uZUujKujNLDYbIoCZkiDWzByH7KxzD1a8BmkC5xIvEO3
xEfFlrGrDHsUHYzKKmLmwM7r0kJdSLusA0M4dUQcyYzlIFBVdS/MYsyN60S0iTbP4BSJr1OZg+oK
4rQjo4CNz7VgE1YBXQenmS5T1BjF1g6TJnY+YUygoZO4BczLjGzs9ECutctM0KYPc7DgA2XxFpFl
TsIsCa0zjivRN8jzCFIviH0oaomIH3lJSf5XyJnd3KnKRnkDd992t8Rmr1Fh2cJGcxVzvtY3Gp4M
i2xLdX0700uVW1s3xWHqaFhv4ZLq5Gtptt86NoLk3ox0JT9PcEyiM2U5tIsThxd1Rwl10xp9yn7y
d65Z2HZMvTV4jaDAksfEb0yWMV7HZXEdr5FoOJVQ01qIOGhO/JWchtl0Tm7GTE3dY1fhGzsLB6RC
QUzXDFD+xE134HAQx1zltAIJ33G8PVHQY3q9qFVRtUvaVsk9QX8DaSloCg/ZWODfTeWQTg9MlPSn
EGyM3ETaM1tGN3VukUrqN85VPExIQZJ8TsZDOeWC4HNYYvT9csM7hn7eyEMMfFLweTtmgMigKHYG
qG8gvaZPy20I/Ww7xlQ0AV96UQS17WN/xuZg+ZGGAqS7hmEEjcJ4viZphdydkBFOfkZygeV8iUd6
oeiHyKwKanyK/o40xKripg0kOEQ29qmxIlqlmRfA0q3htY+mslfabkwWgcry86KzNDKhuTu0MIkf
iKOuv5IvwByLDSuHPbubtGsdxiwNiTE1Is0Uq+gDss060ne0u+V0YFxOvqzOPC9zLrOhH4+LM41n
hpbNpypntSOGpwcOp8eg43afe8siL5dJgbVirHEuFMsWv9LY+dAFAzruSbypQp0dvQY3iVqi7ELl
fUG0Ta73duJVd5rAta0m+WOLWds5IabKv+P17M+RWaRf0kmKS6OP2tdybqgSJTX+S04I2Wtb48Le
ILRH+dMzYqddMsgHmpoY59ucXOmIaMm9Wamekiex9hCwcWL5rvqhkqzG0TyFBLWH7a0HtBwNefHE
jvJUY/PZEE9KAlrVKOQ2XvbEaRVhVWt0QJ6z9AiIEA2MZpc8axMGEoD8nrDojGdtVsxHtyXHaIuU
CndvP6W7JGJJNKLMO6MjJvZzMygG1+UjG06+haNSPzozSb8+ffdtUYfxl1oA91J5B6iGyFabMfSm
y2oOJrL3zD38wQip2UASnU+MZNDOiQyABEHumz3nODXdiyYsbE/6ZXU7js1NUQ7FZUT2EKcxUoQz
xS6ekY+5NQuZcRQrfCuwxsa5n5L+Hlh1fJYKx9gR0bR3IllyGwdvF9XCPDcjHz9BkyQ/CvBoh1AW
1akoTfR2vZkGWaqRstAU3VijA6DaGeoHfgnF6ez3ELqKYeYMmXpnMjSXq7HQ9VkftpIfPkzoT2Ym
TYnssr/7Pf/ThPk306dv+N974G6+10wervqX4fv/OuCDffn+piGz/sv/2ZDxYZ6aiPOVQ4PFU2hr
/27I0Ov8D2AgcDIQgrOMrv/kX/0Yg38i3ZXhiR+CfwuDDv3D/zTDrS0ZhC6o0xGQC8FO9CctmXft
UFr50lYAQvkfhjIcKN42ZEbQBsZE3OSlVhahK53dGa+lCU/8H7fnJz64tfP3X32fdWIgqZfNFUdM
25Vz7tvLFCHxqLmu1aXR1fm9LVLaM21XXSHgKx8iw3Qeqs6wzkCGiIcm9rzfOBU+/koGyjhZPEHr
l1YKDbN/tp2Mym9Z2dzoVIqlO5hY5Djcj59+/Rt/dhHcF+B1TCxBEFDeXiQWsssrM4pPWLxY4GZk
WrnFMP3XV3nXY+VOwgUylcusgJ4dgblvr2Jgc2Zem8QnOlHTBthAsVtgawcGysbg15f62Q+Sjodz
y6ZdjoXr7aWyHgccI6H4lM5p/wNklrGHiQCO+c8vQyN+jTRBF06n8e1luli5LGL8omkoOpINGY9B
e+0uf32V973y9cZJYfH8eToYMD60HgddMWgW2Nn9qj5pCngQqjT1iC57AdKfB5ho1M7ue9Bpc1wF
A2O4XVuglv31H/KTuypNmvXSsl1a/n/hVv7RAh2IkMEyr2JqN7bhWBVu0NMD+Pbrq6wDhrcfHG85
9iMchS5GBnv95/+4ij+XJCzYVnxqMvE8SmTfvlffujVMltmavD9/U+Q6tsE5wxgH/cTbq/Xc8zbx
vfiUMOY79CmC+wIMweHXv+knr77E/4m0n1efL/mdTwGcyeAxU05P9jJBuKBkDAiAfBlFOP7mI/vw
jByhFBliplib4lzq7e8pMqahBI4WBIBkIYjRhOZuCOT3NyvGh4fk8CK4gHUgJa3+yHerYtgpYqwk
+FLaLkngRUX2DO6DENe+ULccMIc/fUxcTwGF4gFhKnHeX282bQ1uNk5O4UKNH6cV9hVbFX+PZv7b
mPSPN8/yYJTxzG3JfXxvCWryfmwUAvHTZLkmzS4boUad2b+5ysfvmWwmZtYCVhqbJH2dt8+ocvmF
LUHjp9oDu9lOjiBVtZmek7Ly93EXWdeA725t1ejXemir69AiqrFaqnn/67fy489FqczXzDRArqvX
u3clcfOZI0cZn5zYQdrRG88hCs0/fnL8wDVmBozbmsrw7k3JtUVnL+ED88Ou34UlnoZZes3/51Xe
/ZRKR6HGZQdO1yJ9NLaoNKMR8OSvb9jHt54REB8XdYdDTJb77ioz53k5EKV3Qn3RHI2QYBTYD8kZ
QJE54Aw9nH59vQ/LBlsY2wvfFyNWiXH37YsiKjUqGjXFCSGc99m2Y7COVjN2X2iBoZj69cU+vg1s
ZSyDjmliHFfuu4sZ5MkvqIaqEyHz00XXIb8RQ57/ndz2B58YV3G5d9giWTncd/NyO5uJtoJhfVJm
tALtE/Qwc/Y7ZN3HG8dVJMUfxSvf8/uiTcWgTWEoVSdQkapGGWf0xUVDMmIEQ7VLfkcaW5fvN1uW
45MKwGfrrlQGBpFvn5MEvIIrLAN+q21T7cJmyb/ksUeOYqEWdRXJRT1zPPZOEwKS37klP76UFCDU
2agPVkzi+4tHiPxo7MrmVOH3LAOE/GgX87JNvzLZsL/FHBTN7a9flQ+3l2rHofBnKwPb6Kp337SV
LZNuokKfool2e47ZBg8U40+X8LTfvC8/uxRIQOpfBAkexdzbW2vLCD41pkZqH3N8cRErn5rJHg/T
YGR/+rUBEcD0KbiHfAYER7y91Dj3M2mW+XBakOacOVqOhwJ/xllkhOHjr2/gh2dGxcGphB/FZw3y
790NrPysdcit7E+too2e86DO6csb20UZ3dExO/Wbyu0nd1Gq1bZLoWpiWFq//X/UVBGqLDf2dX8y
LH6Qrv0uKNty3E71JI+//mkfvoX1p9mrocGxOByKd5fi9WtpzPb9iSqIgCpBR8EAZHc5uRJm0YJz
bFP5tA5kEbm/eYAfVrD10hSEICoxT1LOvf2Vy2JlMYHb/WnMGAmjbTW/lXa8XP36B64r1JuP/d1V
3j07r8ES1ftWf7IL8bUHeYTOM2H4Aa/qLk3RPi9hOv5p/fjXNamvXUAkvJ3vNh7CqGtap1wTqChR
sYnx2KRxuzNCONy//nU/fVMU/F+O9tiw3XdHQfSg0WBj+jz5tBq3lZ3YG9S69hYJ2+/Kj59eijV6
1WhQ5q+yjn++lOVYTcOsvP60jOR7mJUQjyIkCzjB0febZ2auD+XdQ0OmtVqF4ajzJbx7K5EpDyNB
Z8MJixpT5NpT6RWMwuwcGm10Ev1klceplvg2sHRiP6WZZr3Ipi2vmzYzb9uYQMffLKI/eVsV378t
8b2ZVLXv/qRaTI1gMxxOM34cXprROXeGJDz79fP82VWYkYh1mVF4w989z4WwuG7puMoykHiA0phQ
D8rP3a+v8pP1jPM8zRHaOmxG6l1Fm9Ao7mfLHU8Wjj+UiZqQwDZtzqSZN4+91ukfr2cmd43DPTgC
zM1qfbX+sZ6RBMH4oBPLaYQ7DbGMhoXUwNYXk4HOn/40Xhq4tBwKOBPwP28vNWtZVgzqBUy+lmWr
0NoyNzVmlDgwUMfC8UmB2P3m3fi4iOIlhoLEZ+hZ5KC9ezciQhkbi77qyeknfz6lJtT0g4Fsuz1b
bBXWOyYk5XBD0HtWnXIaLvI3f8DHRY7THYBkdgyPoKT3MN4+homIM8M4wThT56OszesZ3f4BExQW
whR7sxOkpIT8DgL88XWllOLoioSadRzh1tu77cYI8XyrCk8Lb9muJOto08KN+80e9fEq6+7wl+wQ
ISXY4bdXIVNtnrxKhScSQJf97FjxTibV75pQtAn577xZdSRlNLM91GwgwyA/vL2OWxsO+Zi+dd0M
3LBblAzo3bUaXXULe6plyE2T1IKnt5jLZeS3lnMOlqRCqYBXnMgiVP7FsC3MQo+7JVyE120sTEkV
1jMkvumV7m0aIuSWMNCmoGltHCcpoyqkR1MauOQhfUFSa9CmmW0nP2awWa2gHYyKB0lGIrOepiYE
tp8SQPmOGAG5k0ueut/adCnmLVPs5SEvrSRDQ5XwjVlJrb2LMsSIkaPTxhHy2cQNxbSlHmx3T9JI
n35PMhwYe3uwHPDyPWEX1/jh9KurW3NNzs2NmPQLVTtnVun33S1YZRQ6C6N4Yi7QyIij3eF2DFKn
149RsUgJHV+o6JIIajLhpglC8waxUVygDELvdZmYeX0pxJR/6TrZ2jsmpnFy581uwp5C1fx9Ahdt
XZFbUifXsYaRukvKRX3TtJUekCTJ/LBCCWNyoBCdHJaM8M2HPGsyJl7plMqzSYWg1nYzRFzzFtG/
22yqQkl1vTiDMe5RO8nvtjObaB+KUmVnVakhqIbYm5djIzFYbiAZVFGQwIGVm4Gk0u5swCjCuKYF
vrEPLWP6bAyTmQe1aAh46IqatKKeOcpOO2xVW7u3nSKI/DD5DlwXcXQj3JIgdzq5Z0ZH6Hhgao2p
gandKsDJQv1E9q/3qRsnGoOUk0NyKTqnYlpVO/7L0OFO3qolHxhIdZwaDiH+nSJYPGMdtJWDO+6h
B5PHSTwUdeIuplEhr9c8QXKmjLyXT+yHqNdJau/XXI/chXtUywXxPSq56slblH4iO7C2tsw5837v
6DHKbrMWdUeGkVhY3ybacfHLIv3ROhqJq6r/S9p57UiOK+v6iQTIm9u05VLVZtrNjTDTRp7y9unP
x97A2Z1KIYWavW4Ga0wzSZHBYMRvsHYFA38ce/rSSLPZUXeaRzO1To6VZOpjIMWs6F5B7caLKnXQ
HaVYl85HV42q8QlxpsZ+TFvDUoydhWMthFCvh9mO8x699zYF+XZoZigs+yZt0/bZxs+n3YGPqbu/
obdUzckbBiM+xalRx0cDc0Tg655SNc1uMqxRPANBt1l4xZK+OT3sjee6EVl6sWyl1X6g5DyL8pig
O1xeOphcAzg3l/5d3lSB/thaqg2LIwlK5R+7xzJ1VzogIg+FrhbZGey71+4dNKLf00WIEBWJKfiq
0MSq0Hq0gfSHWM7jWXWeu6AtH+OU/xh7LTfOjnPddig9IFCNRRlJhn0A9FNFO2oVcXAcOrV8Z6Ms
au+cgebGK9xBGs/26Iry72SsIkp2tB1q8XnWkLX4MWutgDnMKwlTojELx/IgVPxLu0fJUzCo2ruj
0fxTZjDZP6Sc9ukFnpGK17sD5fClLQ3qBnTxx6CsD2Kumh+dPqIMvBcJCJygPKlwye3oabaM6cFI
h19hoKAWR50t1UCW7NqufKqFrv2Erv6trZ3X0AP0Btv64zSA7kLeFTHY2lKPjtXkv5puFKcWUNfB
ow4vm58+HEXU4CBiduembfxZB+fWmGwl2q3gsPTXNlbQobbmNPk0kaLsYmrqT11X4vMSNUfUBuKd
2s05ctBhifKVNpy82QQ/U+ExlRQwYnT8bXfaGKHKESjtoZxnhHzj6hVIZrvvBkd5gEAk/CCmXKdM
FsKpICiAv1wSPFP3kJqUDznORY+Z7r0aIhDHfhjDh1kz/sWpZDikjvJiWG1zdPHMooWsm+e2Q+rL
mGg5TQbaIehN919to31wIN6fAC4Zf3VD8eL1yXwE2xI8xnNCM1oXPdK/+rvZjJIDpA3tPPXps4o/
p/zbaFQ0M4Qk7I1eM0ErubRDHLChTF6QkfrbyC2ILMn0vnKwcVZ6eP4j4mbPFDrCr8GQIFw7Tl8b
bNR3oQ54dOZV/WSDwzwj7YYkQP4TJZ1TBv32wUR8GdjNvsSxq6ErYRjeg9YZlYXbGT6HsWzcDcXH
sg0rBeIliLJ34DK8+aHNUjN7DzEHToxSxZryRJz0uic7C/v4oQ4lZMWuI9zKiykYxPcROvX4bqpx
GTqoSl24SDmpsRh+TviD9b/SeNL7D15ahK2fQE+m+k6lxDjTv4/0nyBlcin9Xlrz/Nck5gCGrgoQ
on/C88Ctv2fFqNbv1CIXMejTQE+ODRwbD2vxTjrLQUT/oLDPnXM2zMZ0hgib5w9aovFk6ykbWae2
ycLiV17lQYdmMHctcJh8olKGcdUwGi9Arszv2uzE3j8BQTo82o0Ktx8CN6oUhXDhru7qFJPghwS8
O9VGTpQFZTey9AxVFadH99gd7a99BsPuhdsLVq8bJRGAGD1MsTAcvfpIoco1gZX13uc8QtJkZypN
8cODwoMJZavM47OXN7ONLoOdDxC4Btc6UpbIzYdI6wE3t9YMJ9yLcuRAWsjuvJaEav7CibVGLyO3
EO/tyEiz45Al8d9c6Ua9Q0QML0ZE0KKnqFYdCGSVEccHfXKz/ASwT303dq3h7d2qk6SxrlDMv8w2
ir5X+ZDOe7XnVnkBXSi4BpGGSw8ucBjVby3UHfaYlIvmwLqQvEHXMkueAWH5o8VJDWpW3s3lbsQT
xj2NGPpgXIeOeP3gxVMsuaEKsMtTgBn4dK6D2Yte6jFSh3BX1JoB8gpvSIrihZMDwtNrTXl0R8SZ
9ipI9GYvertOgdfi9GPu8mz0GiQ6kOQbMcRKuMDs3LLeg5ZOwj3oW/Gh9Cj5cDOr6fQa5aRth6Ky
GvNDJ9ywfldXEPEOM/hDBxHnYUKqoW6bwvdKY0jRGh48Hv1WZVcP4OC0AEhnMehPTh31yvvcwKp4
l1dq+TdZgf0uyuizgnQdGg+Rx7GL0ew3tb/J8oFAVhxJHvS6kbQ/ukitXkz8651qF6N1Mp+5LAAr
tuD3+hH7rxhHZrSYLGkMpyNQXfRRANiyJwUFLofQzY4LuMPWD5X2cmeMDXm6AqA2OiGBOtiHzOkz
gexK1drqM60xgJyeQqUP/pqb/Jp6PYkf+dfjj6HZtJ+buhzrftePMpeIwCmBXCnR3t6bYzHCtost
dg380Fz5IIyq8o7ONHEvVGHQSx4yIh/enqulbJ5B1JU/LJloPva9cIB4QQ+n0TKGJQI0Osd0OFeF
ZkwXDWW24lTOwpjPAd3b7qznPRrnpkhaKLRJnuYHLJPL9BGJkuhz7OQ1Ns9IJX0UsxrDBS6qqgB3
HXg/4liD8N7UGPGxLQJazeCQwn8k8088YMqCPFmWpGDxjLBN6t39N+rNa42CG5J5HkFVp6VkLZ7f
1OtjjNP7yBeI7vtJUQKsmzTxykUWHHMdg/Gd2Q3Gxqg39Zvfo2I8Q/JH03HZOiWpT+ti6iLf4Rp7
rC3ka5J4hKqOlMjGUDf1BTmUi+gaZWfUZ5a1EgromlZC9/Q9Ds2uVtT0MiE0AT1kBhVc60X8fH9F
b16IDEjRxEBkwaa+sKSnOSGMP6vQI3/MDecr/EPtGy4hW/J1q6PQqbURlUOKcmn9olZSushwIl9D
u7zB+hXVvlesVdVoo6q3NpAs/6qQ22g9SvXqP+slvW32dVq2sV9ZRvWoZ818NKakPt9ftLUNwbPa
BUkCPwr02/UoZYva1lQ0sQ9mJXzwgCGQaSbi4mRYBN4fam1DsB0sWqgUKuhDXA+FfSbJ+jDEvqXW
H9rMI0wIqBqkemj1a1/vD7Y6L/ad/ftsUX+9HgwzPNQcrCn2RZOZr2o4VN/nZqyhAelbhfrVD0U9
S3Wgk1JMWxS2cFbNCqPNKE5qRsglW/dB81nBzr3/6/6cVgei+Eqng7BBqf56ThlYWWG0ZuwHgWh5
aiiO/dlQB3g1bx9HYgUk31ODubr8UNwKplCSxM+LtPviTPbYwpnGjOKtJR2oefTBPI4RfwGCdj0f
JEICfe7YEE4EQSgEun6ChhZ9fOtsaKw6Dmcf3ANfaTFK00YTt2mVQpdA3y+revUlt9NsA/Bzu9+Q
d6daBNvXk0F9UXLMetoyKsKHl67IwMQDlEG8Dog/9b8twdDbbXA91KJCpTYZklPguulod9qlUoX7
SnNqS0v+dhR8TsgwgBMSGkABXH8cNyxhR4jBu5SJ4jxWHbyJgCfvRqn7dtmAF9ADZQ+w25Ccvh6l
9zLT1LI69Ms+GvZTkes8+c1KGfHK8ZLPb90J0N+4+DwwKcAZlwVSp3f0tEPawFeyUIUJD0Ywv9Di
NU/3x1m52q/GWUxqtuccTRZMyFvUane9UI5a81Nx8IB2Ams+IXvZvj2Ko50Nm4uUjPnZixOL3Y0b
ywTcdycTixkdmPyTAcIjfkA3PPp+f3orO8MEiscud2EAArW8/maTjiRPGqqRH+eO5jtam0qBu7H8
dX+Y261BuRhIGa5/jq25SzMDip8qPB0j9ZHvSr7NcV+dLKio0FmUud//38aSReE/ehMJJBjFxQPb
xx10fg+m1DwUjTogMJNuKf3frp4sK1uEJF0FIaIthuqo9gXhOMZ+mxvBZwoDiNUViEe8fUKyS0eb
iu9004zI7dKQtIXE79O4cY6aPXjol4Bm61GwhFyxcYxXJ8WnAtprAUVZBgtssELH6gyyiGGgIjCO
DYZM3ZZ3osxFrkrz4PWpy5vcTBLxtdRt0GW934ID4Qd9PPIYBEYChyq2+odadYuXDlnkl0SJFN80
YVKeRi13g42kdmVTuiwqUFg47YTGxdezmoQ60FQlPoIHCObhcS4dpIuk+KKFKPgf7n9F+afdTBiN
ddn1IEFTF5HeDM1ywG0abbbOaE68gmhy2iU2r2aaPNlJ1z6HotEfIINsvRNWPqiLOQotHTJc+b/r
AxEj6uqhJJT4yZRlB6/S4mM36NPGLl0bBQUOsGzAl1BCX0QSyx1TNa/axI/BPH6BSxnlB/5mHG4c
b3nFL9cRpQj8IBiDPHcxm4BSR4DXfOJD+5o/2q1ZfkycMNhjjIsII/Vfb2PAtW1CAiVF8nmLALu5
Xr5c6naHgxL7ZQPgdnKV/pRh9PeERsWWvLv87TdzIwjb8hZFnWORwAuBEnOCHJ+fhk134kyEYEcv
Za+rnwt4Ugc0o7cafquzkx+MrMqWaNLr2Q1U47NYiRPf6jXzlPOSfHKgU+5qA72+t58Aupno/dtE
XUfa1v4ZmLG2BbcxEse6uM0+2lGVPVetkj8NrVAPPZqjKOCiVP7UoK5zvD/06izhEciJUg6Rtrh/
Dj1SFjctL0j8UbObvxE8TWAMNHOL0xq+g1vd8dUtiiCGarE90TNZBJYoyqvJZQzf7VyEFEr4+2hL
pEfRa+LZVmfz2/3ZrW6bP8ZbbJu8rClsUffy82Ey6cZnP8MOljJ87OSJxlX+gjRUvoHoWFtR+I4g
CXU6uBBJr1fUEFk0oKNLZTMIpucA2zn8bvCn+BZEhqpvxE5NFlCWB+PP0RZbh7IT3S0ExX2tbkrz
MCIgu6P5F7xLkLk7i0RE9BQpBE+t2zm7xjHEF2gjW5mFZqz9DBgvEsgCgnJZ5/GCaPaG2OEmRsNV
PYjMET+qNKKe1DoGFdseUla2FzZNQ1pYxfC+tvTgXReX4UNeolU7IlhyjGxhbTk3re0AdFaA+JKF
6Ka3iFGu2wx2kKiJP2lddEyLZGhOMMAoEINj6NLzIJx/uezLjSrN6iYwyaD4byUyarHxgCYEQdfR
CO8sej2FMD6jfK0ig2crG7Fj7XbhPUaWJeH1IASvt1vloo7rtsQOfCCRww1EcrCnXj3dP0hrdzTF
Ldq2v1OTJV6gLZpUNAiN+QXAGV+N7OZjFvXNi24O+YfZab1nIzDbB60KwrfCLMmCeDFBy5XmMvC3
rueH6KmKcq6W+Oizog/TzNUx1HvjCcxJtZH2yD9qeZYAlOgGwk8Aa25A1K6CuGCYpf481j9zj63a
NtX8EzEb/Ru1v+kcoYrzrXCL/Cc9z2YDI7h6hgzSH6hjALmRurqeaaaGFf8kSP2aN8FZQZECKsuM
8OVeH8v6I4T39gsWishyVIP2Y8ytb5PozVOJptzHWlXo/kYID357+4eXmkJgRMBp4Yp8/aPSaaop
HZMiqYVB8bTWtPmENFz7jz5MPaW6TPxNV6H5oGi6vbEga3sOKo/K3WuDVllmZ4OR9l6hAodzigAm
dpSg94FRIn2yQ52rgzgohkXjV1PR7IdC7nndxtFaix2GZ+kgubC3o3xzPXfFwJvVcJvE1+dUe62A
VnyCX5RctFFBUB9F5bMX9ca0kVWt3ZFg+OGuUEKUZ/p6VMRgRqpvZeJnAo4+3GuzkM2rSHntqZQ/
GgIRkvvfeC1YmdSSKRmQ9ttLz6FwitClh1zv14hQhPsh7wpEKkY0jXYOEhhb2c7aspoY6EA44ilP
5nE9wX6GQu5mSBZpUe0yzlD926TQ9hEsiaPTMAzer4iX1uf7k1xdVtiSlErpC9hLozvYMp2NQCkR
uR/pp85hltMyp+eKkAP9lZPRac2n+0OurauEbcsqMCnrcl3HFn3iBAao342GeEXxdJwOZR0i3QKW
LH3/HwazYKb9dnzk2Xa9qnHozu0kWh73Vp19tjrQgadijLN/0WSkgX5/sFvUKlGZwVTcbWBe4h51
PdroiabyXFazKXjHKAl6UzighogLmPPe1sJ9n5na+1htxMFJ9OgwzQ7tn7BBNUcZo60mjJzbMnAD
yuOGADVFsWGxo2SZqnPiPKX32qXfgrzFk6OIKE6S77i+kY7Va9elgb0z6Lu+WC5NgI2r45Y5JReE
WAURl5uKGH69IBX0ocpS+Al1ijKOpzXq+DL31nSAfj6/IkWmxHhWDO9QLzFflNjREMrXOogJA1Is
9z/OWtwEIU0fiCcZhVp5Ev4o8+AzElVGWKc+sknuicIVyo/mHFbPHeqgp66LvO9IO2eXskDz6f7Q
q+moZAWDlUCj8SYPbOpuCjMlRbQoB526I2qZX1s36b4qLbKde3tCatxAptmF21+2iPOLCgcaRHoN
byOorUUZXlNUMWCDsFEXeyIZ8ixN5y71tQ6Pnh3OD0a1N+OGFvQ8UfE/tWkY/FKUTJ03cr+1kR0a
dDrPHCLqsrHQMi+hEM8kxkdDtaMUGFB0Smt+yDqgCaiCDcW+s9ppq2S+Fm9gFMuWpzRSNBd3tTl6
xWQOCjeHVWQvGmbIe1MV1Ycei7yNd8faHOFwssVIzJjq4tmh2PivAOWg3QC4/RSMrdhT1LIfwf0q
z00efU5Er26s6/r0/nfMRabbWC6wwFKkvkpl7HmYwg9gCcRzUJT54/1tvHZXULWkZ42/Jph8+Uv+
OEEFEL9KBW3gB0XloAyhp9N8rkTXeXtHF9gZDJ1Sb2Q7q2NCRkRqEp4bkPjrMQMMEzVrKlMfOZ8k
RXN87pQdJxz2VGp4x6J3tq79tThBQimTKwQsrWWNdlTirkoNPfXHGNwarjUm0v4iqB50PbWfByfG
YqDhljwoXr3VfFvdP2RUlFVktm3If/7HCkc96K0esUZfCeunQg183DYhddjdeyUOmsOUb9U5ViMT
ehH/f8TF+grEyDV3TFJf6OBnTVKvQ4O7zhFAef3kNG1/mB3xLddH76y3/XyOo07fCElrTzWX9g/Z
vUMraNm/oGYLGLZkW+k51kmxh1yPawf9Rrlx9bNKYtpvVAJVx+ulzWaM/Kq8Sf1IOOkJ4/dw16S2
ewiVPkLJEC+vvp1ctNwmsLf3z83qCf1j6MVXtSNsKMA30cygO4xirZ1FnzBmBGulOhJEfH+01eWU
qgPy0AAgWHzRECH42myyzJ+UOXCQ2+7JrMpqGLeqG2vTAignkfKgFBB1vV5RZEvpB8TyYeaWWoFx
EaqngH+1nIJCrYKJvz+v1eHIxukJmajOLjtPpV7OcRK67FScEnFpEln1BRBs8wv/gi77D3uSt51s
TctOjbFIG7MRzSIxK4S6LisPDXj9/Yzj1caeXJ0SprcS5kv7ZEmShxnQFKEXZz4OB7jqmhHYWOTR
ovbj0Dhus5EArYVSUkGY8HCYEPZYJKdKQ5fc6+rM7woj/dgiRf2tNrzoK7IsprtvKCH8hyoTDza0
ITSIP7xVF8lGIDQsWyHj+JajOOT4eXmWjlh08YCm74toMt9VQTM9vHmjIPmLLYoswCNEvDjprRVk
riFItszZwDjDxUOJ5iH4tJ2rNPrG+2Itw/WAFsjHOHLH0GuvTwERO7BrnepPjR/Foevt5ilGPvCx
msR0tsNaP7XoLb4kIM/KnVWr1UGBqfo10xqxsZtWvq9H24adJHWVeYdc/xK7wcCNCJr5SW+OiDLV
AYjCIFfBitbxbPzVirr5+/5Sr9xX6A3J8jysLraV3OB/3Ff4fxBW5oGcjjrrv1qBQCicAfWYq73x
CuUrOAGAx73g/qgrEY6ypeSrcjZVCGzXozYR4vDdiASoKeZJOaCGiOMRooNuerw/0FrtiQiHYylF
Himzs8itICE6SiHq3B/ryUyPWu3RgLP1IvuE5B/PZSD9yUOCdnTSW8mRtCFH3w6FuAzVlQvCaBWe
NqPy7v6vWvvOsmsm/VPJMZeUq7n2gooXdO4DLNSObYXxH3YaRXWGSKM+QkYtv90fcC1JkO7LFP9M
HtI3ZEzsZ9o+n4lTZEAB5nCth/KhPsF0UAfJqsCNjgZwBwUGVCwyleIvVUnFxrTX9hqhktSTfgyX
wOJeo78EPMjjWFNWnf+Kq/kfV8HKUjF752MJXh8vTnig92cud9LiBY1oluzWo8IMhX5xxY1pZqJV
2WW+mxvThy5U7fm5pHxf77EHTA8IFH1JaUlNIH1wON2NnmfMn+//hLWvTTpIKRteIU39RQwtB4gl
1sipxicoxIJlFJZ5tHge/sR7rEdcbsYMe+OmWMmV+NLUvmBR8mxfaljVtYFjkWlnfqNk/Sc9mZXH
AH/BRyxLXpypLw+ILisPEZTA0/3Jrn1jakJw/SiiILyzeD+hCjkZaE0i8qqjGgyJSzmjIgnXOFMr
6CfI2upznW9srN/sweVXBv1IQZOSCLRRGW/+iGJK1gZZq1i5byRx8YWCbwxo3Bk+13MxnFUjROc4
no7A92dcSwMEnFF1QszRKR+1uY2Obl2Y56KEwHd/MVajj4UTObsGvA7CDde/KyiUmLit5r5woRH0
SusdgOYNMd5PSr1XNLhfgQFTCJXb8GDqDY1QgfcmMun7oppqSsBRsnG3ru1Gnia8pkkjEKNZ/KQp
mcpBj6rcp9XsIHjdQ0dldTpJRIzVmpumn4S2sRBrp1C2HuSLmr8uaxYa9haoO+u5r0yldrLqSn/0
gM08QuOvTqMFbsBzFQzPcikECX9v2toga9vS4kqlQU9KcfMsy+IhEoLOs2+bCE4cho5e3a43DKgE
YNrnszdF1oXNta9geaJjQ/Ebn1MM6hy9Rt8zrZ4wKZt+RSPAqd2Izc+PoA1LiEv4Hv64v2nkXr3e
y5w6+cqRHUfMFxY3MuJAtZlgaeyjqD50Uqha+2RktTlvnNTb1BW2r+xpEh0pdC67EGkyoqsi+2tt
ReVu4v9aXIQopj5pmQNl8c2zgi0IUFBuOwZbbLsKdWUoCzaAXixFw0MV4TF4NsMYQfG3D4QxBcFH
kwnkEruB/3WOqyudcVdKNBsInR8QWNiSobuNr9woGsgeOockFjdlIt1omC0lBprgRQwEzC3dA1CS
uEPp1og+5wr2TQc4s5KKqiKs+c/9Wd4eKMa3qeBIAK6OqMF1YMGj0gIeFqc+aCvnnQd7aT4KvVfD
r6VSY59mQz/+3ijYBT97bds0x0EpkBK+/yNuD5W8Vn9jTDUJA5Y/8o+oW0V0JWJlSH0HC9Njltrt
QCMeHX1OjDaBeqpcDkuV6d/uj3sbwrjUpC/J7+PM9r0eF32asCBd4WmHZXawRxNtxg6jcfPpbGHx
hVhZb5ZvR4UyKGhXk3cXn32JfhBIQpY6Vpd+bWbzD0qC897prf5sZgi38ziPv1aYNW985pWZAoCn
SUezRQpTLVIHRQntsusofGKGrOaYqblGsMe9G+qlMXoxdKhMdTe+6kpckDkp2aLGlUqL+np1EYyc
5wKqlQ9ldRRSPixzz57H22+npfqw8f5YmyGNDYmoJOCZhno9WkVFoEBTnQemPRjQhQUcp9kdlU9u
0w4+FfdW2QgQK/OjC4nOIZ4yvwFe1yMWwCns0gsyX9Nb1X6cW7Uaji0tmPIzmg/1m69b3L6whEOW
gAGJCdejzRiLWJNuCN/I5uKgorPg93kNRY1y1hnB7uLTm88GhXmVNwVwOWrUi7MxjW4qpBWnHyR2
9jC3eLggKzz9FHbTjPsWPutWKFyJAmAngOZLhJdOjn09QyWLtCSeO+FDrtAVZKyD1wDxDmxkJswm
+s579jJN24LordySlAgIwFQlEL1d4nKoV0QAaGfhE4D0TwqkuX+rKpoe76/m6igobyECCpr+RllJ
q0NMNYHo+wVeBMfIaPq9i7754f4oK2eAtYO+w/pJSJ7853/EUZRbRWVWYwE8gzfxyYzBHOHRYCX6
adbdSD81+oS281sHBQMLK9Cjo8Lclj0VDN/ruGs84UdtbH1wotn8aCA88HOOAutjVnS2tTHL27WE
pcSrD6CohLovqUqJkFq0qlH4nW0rx66EIh70rbLRS7ldS0YhgQLZbpBtLBGHIjTNJLJdRskxFGv0
DCY4flAwcGvKxTNuPveXcXVWEsoBDEQmHItvl0yB07ooBfg2HtKXqIWQaRTTxjVwe8T48015+/Cu
An6+CJKtotBpq9PKHzKRPIlgzvDE6nvu2VwHctvE49cgdJFOvz+320gph6V8worCjln2W1FAx93U
8EofEZX+1QoT7Yn2OKIAeIqlytu3B1AjtKIMEDGAQxYLGXe84fQwqvza7r93Zd6dJ3yqN+62la9F
X08iX1Aq1G52RwU9fPL6ofaTrhJYlqpW9XVqqP4d76/cyi4ktfaQGwV7eqvIhkmWGWYUtXxdh1LW
l074hD3fLz0rhT8q5Rbc+3Y4IjB1fHwEAdfoywAyFSbCG+k8+FERfhsr19njpPfettC3b7Npiwh4
m/v+jve/czBqw0vNt7ythIq+xehrhYIevR6ouHmpSZseub69F0TuIw81ryqvjpiODVut+NvDQLCE
QkV/j4uVqs51tHQF8H6RVhMnHPFn4dZfWm3+HIKp2lfW8CpKtTq98WtyqQF3lFgXCgw8zK5H7CwD
ykXlKZeodqC+Y9Kj6EhbRMLlfpu1t2YMv0dzOHYgHVjfxX2qqQ08tFJTLjE22g880FpoaHE7P3Dh
2xg2Eh82Rrw55xSdSfh+PwQxvFxWY+OxU4us4sWJnNtsY7uj4K8QBrrzo1aj0do4GzdnkNG4t+Wj
icmRS1+vJo1YAySFZND0+M+ZGM6+N7tpC3S4Niepk4/wOQfCXHadx6EODaJA7A/jjMSHO2kHN3eV
JyUTw1uTBCYk6W+cdymKv7xysshKBDrJiV8VY/kEmic7TviubrTR5ba+KgswClKb8j1H4nNDUyXa
Bz023fR+KK/8VQAaRcsVd2571+ZhIP4dcLVSs12DGkv43BnBWOyctNa9LXW7tYUlj6XhxfIh1Sej
wx/JSqSoAY484OopOwbFsdOrojkg9WD1l8Szu/+wWYBoks8SRykryl/zx2he01udY/W85gVga11V
i/jQFqJtN26ftVlxI0gQHZkYbYnrcQYsCCewNoBqMieZsbGN3R+xq897LUC95j8NBn6EAhxPuyWG
Omix3ehNBgMI2lM18JLwiGJA/WHO8+nNWrW/Z8WlClhPRutF7jCgttPaGL5CWKs8+FZWje8WyN/k
O8Tx+FW38+TN54F15CKii0VtQlumRHmJoAmVq9ynlyBZOoMjlFObFyh0vTUugyeheAXFg6AHleX6
o/WJCCKrpqpYZ21foSSD9dUOUaViOjh9GWMFXckKxP1Bb64f1pPdD4CVJyTTXOx/e+b9GFd56IeF
qfixqqgnBQUsdFnq/GEum296Exkb+d/N/U6Ljse4DDDUkG+aWAkNjCQGl+ubyRgf27o0v2HrNXwg
picHJUCXcWOSt8fB5PNBB6Qd+tvo/HplS7fwxnGgfZCOVCUOXuE03xU1nP6qlQntlvsrejs7OhX0
R1yAdYDTl0bAFWZpkQ2qzc9HRSn2ul6r5WEoJ6VCIcfBUAn7rWrLGeP2MyIuAF5FgrB5AS3lLRLP
zGw7bzPfm63gCXVlBLyyyWw/6CR2uzYZQ6TKuljbiOIrcwVJCX6QtIlu11JV1hbA2GaHzl/qzD9b
I4p/ZUJ0n11MmAFx0nr+eH9tFx+S3irPINQQJXoWpvbyLM6gCBtFL8YLcSjAgZS+l4siEZaBzpZC
tTxtf1xQcij2Cj7WEMI5/EuBZRXQkYpl03QRlmt/rPHdpAo5xxu5ytooNC/wnuEXU6JaHL8Wp7RU
YMF9Uc2GGgMx+5iYRraxJU0ZFReTkUeNyiqYDkiUi3vHCoaxLiJrukgeTLo3tKTSj/hVIoEYV+zi
g9c3zrh3Kmf6FbZ6WeyAiNgv+Epphj+gZ/hNCwvnQ6G21XhsRG5gbGZkAVJKcZOx/Ig4KbsQJFW/
a3JgpI+DijTXE/7rSntpevbuvhjyKjvRtTWHsz4ZRXRSsyC3X7t6qPqDbkbez0HwIqV5JCJUwSbT
CcMXDIJxuExLtxFHr5zqYR+qtcpKmTx4HlTgKtMjDpn5pzSNnHkX1KUxvi1dlhtBQuDJlKkKIW6/
+EQzxsiIG7nqpepEQ9ux9I5anqFR5iUVamSV/jYijRyPQjOwGNoYvI+XlQy8GBVTyQftYgyVudeM
0jpKUOCum41ka1/cbgtcFUgRuE9pri7TBKr5PS6ws3ZR07bddSFogbkJt+41uUCLzecCtqZDxxZE
lHWxgKaDqltaj8YFyw8FZcJ6DE6D02jHUEuVvT51v9pEs4vT1EM9ux8vVo4XCymTEgfQz0273FCG
Po/HbLxUlsgPQhHhexWXy40dsgi+fDFKgWCVKHbRQKB8xwL8kdVxEFR7RDDkgkLVX3aM+NToqpjy
RT9D5FjwIN56DdxOy9Q5ebTVJPCAtuf1gIroBrsWinZJkNt7aBLxaTLLLSrZ6iC/hTAoLMiE63oQ
r2i6NrEr/RK2QN+7UItOxIv5cP8L3UZ06sk6VU+qMh7dp0U+12Zlayj0my+AB4Li1JdzY+0AJVNT
RsV1k4W38qkoPEEmR7UXQOtyUo7TVsEU9OZljDztW4fi36MBnfyJLn94qaC0n0ZgDRu35MocwZEy
LJQPwElLmSvF0poJgTvzwkNS+WG6dfBpHmKIUfiNVG/DXLEXAUNz2kzpckN3Z9FisYZJi+vENS+I
a6EJrljpwSwjWFlI5x0CGlkbJ2yRAfzPeB5NK6lBQC1B7qI/9n6a20MYUMS44AY+HMbAwoBxbNBe
LPpuhyTj+P7+frn9gDJX/e2VgekBzbrr8eIihnCHxsSFLNXp98FklO2jo7iifsQz3KmeG/gtgNyz
PLU2ssjbOGYZ+PrABTBB1FPMuB66VUm+hlmzLjFSnhhDq8G/AIgBGYEvOo91OH0wYQHuR63fEt9a
WWSJxgTSyqsZdqVxPXJCFzicXDR26EEOhzIJWoQYp2AHStPdCTHab/6oVBqI1BbFe3k7LDYRetdV
CYGUCpETih3U6/SczjHOsHGW9ruqn/pf97/qbaxhPLTCeTwCPCVJv57g5M2RmcWtcmH1zV3bCvQ0
3GqrZL+ERrJZGQbqkZwYvYIbfZ9xNlMntZWLpVi+MNP50PTlP4Ol/rJaI9y5cfsxjtzm4KjT66BZ
D24yjhubaFH3+J+fAOWDQ8psiXvXMwVvDVCSzMbvTLuLQE8F9vAxLUjTkVz03BYdVfj4+RlN7Cj4
2WkaaouOigjhRty9PUe8u2heAF3gwUnn+fp3zKZeRWmchr5XBd5uqrtSo7fdlP/YJcTVMoHxZ0Z4
fm4Mezt96RDIs4jqHs+VpSx973gjzcU89gt7sh8A1TfT0SzzUt01kW5PqEKq9j94dlrWrpyN9pPQ
KvPnW/ca5X+KkYZs3nBZL46x49SqEw9AuiLEmS5NqiVHS1TDxo6+PbLUX2S5HIsiNtwSl5SMTpBm
4Gx9oejqbkiGJ/ot7s7rlSd671uv+NvzI+2DqD6SD5i8JRYHlmDVVknY5j4WNOJbagjz6HrJ8HB/
5X6/Rq4zOTkMi4e4HFzvZa06QoPbnHWl8OPEnW19V7F66a6uKSaeu06LfxbCVOeDJ4YS2U4FMfHh
KURJYji4ApVHu1R7Z2/nuA19RBdbiXbWNFAO1jxwu/ukUStcqzUvNB4JOU6yQXpYWyNKtFy/1Npl
vf16x+cJbuGi83I/0Tp7T8dc2TsF0rj31+j2rgcVJK0HYeoA1L2p8I1Yu0xeIHxH0U2MMF37MAT4
fpfgh0/3h7qZEOV0IE/gX8k5edstErQumO1SOEHht5oX74c+UvA57qONDuRNoGAUDgubikcQTbNF
wCqCpBNaNpSc2Dw+VTVOv1E92couCHCp2YEi70+drUcbe21lclIIgoQJnjPTXOxowxgyGwmQym/t
dt43Sgdd1dTG45uXkAcWD2IMZSkoLquJuE7H6YR7gD8EWr9vmxZPYbOMD/dHudkTqLvJMEv7jAsV
w5HrnYcsuhVX8cBc0M59mCc7uWTkNgeKMludutuhUBb6nWxCcIUvtli2ccZDpffm0p+Hxj43nekc
+tCG76dEb75ByIDgbMBroLAmYWPXs6IUkxrI4lZ+p436F75NinwIXn3HpJrGeFcNXYBezKy/NcGV
w2J8hQHib/jdYoZqmwg9KuvKT3QDJlo7JeifB/O3II3yk5dnyhtpPtAhGZBOP7k0jy0yiOt5xm0l
SxGi8jESLx9c4M3nKE3bY5c6b+yV/R6KxZSASdqsFPSuhxqt/8fZmfW4jSxR+hcR4L68UpRUVbbF
srttd/uFaLvd3Hcmt18/X3qAGYsSRNTFfWgDxnUqk7lEnDhxjibMotMYKtWaJzVD47JPTXHMAYfe
ZWigfny8MW8PGWIkRENAd6R4+KZcj2c6TeYpkdFe4PTax7q0qlOpKW9kZv7fWQERcgTgyoOhXI9i
IcudFqPXXtDuVIPY1Uq/mOz1ZOlLsxO43p0QOCS1JXxf6QK7HsrRcnsaVre9rJYW/QM9aXrth2Xd
ueNvr0SW7bdRNp+JOhGmA2gWXeivwNnedob5YGR6h6EEZNB/FWv6Iewx+/w/fCzk3OVdxSfbZnat
U1kaHdHdZY3d+GWSUuUGThBvX0G2OzgbiSTiBFvfY8scIiXp7O4i0MTlKGf4kCTp8uYbkZBE8oGl
Zhf9epu3OELFvu1cNnofZfnBRHf14rbx/OKg6//6eNnu3IhYb1N1kg27PBGbPT6iqkDH19pe4tGL
/yi6VX1etORdvKTjzpN1dyRABTikkrC6xXJTcDurGpwW2UtVBG6POKSWZO5hSYH+H0/qzj6XZlLc
u1BMJOf5ep8TxgzGWGbdZZhj5VA2enXSY+PT/zAIUKSEEyhZbkPYUrUFRp5Vd9Fkaj+U6+QPi7Z3
mG4C5V87gdhXtliAQm7u825EoL4RIxuOk/rcNgjktwveHwRr7XNcVnt2zfe+ki7ZJTKMlX6Q10vn
pMBanliYVRrNGXHgIpRTpaRDKEarFjt74t6Hgm4HhUuqb4DYXY9m0KMZlcva0TdtNOc0VnHrtTDN
efyl7s/p/42yJVRFHj1diJN2lz5NuwCcvzq0GaYudRL/fDzSvflQQiCIITAzKJxfz4fmvWEFmewu
nZKOz9m0moe4n6Pj/zAKKSIfie13wxOO9apGwc/rLg2acEGnLT+0EjuG/2EQqTJDOYSIfRupp107
KfGU95dIT8wgnobpnCzW24N0gmdePj4OtLobwiySfa4n3Lq/wDJwv2nGaHnPJg6X+vl/mA2do7I5
jLd8m9Xi4TTYa1T2SKziwut7+azafldV7Z7m6N0dABf1VzMW1RC5F38D/AbPGuiCSlm2clkCUgPH
x9nrzQktdzZ9lLJ9lUZW3rzrUQphzeloosmGSZRxjJoe1yUH/sKbF40cTarRoOEE+V/fjDJCKLY6
G+W3YtQOWZYqgdGIt99wBCOQMKQtnfzvZpR4zGy8Ny2o9ng4vOppqv6gfcz4GK9D/jxzCf3zeFYy
nrrK0sGVmA+FPvAuYPXN4+pWY+3MLgzm1WlU8ZSWYso/lVgtlWE0LXX7oZqjyD6lDvbWT9SIh/jN
ITrQIVAwomCkIPCNr5d1Klny2RybS971YLRJHGs/mwI7xgMtVcpfKPOIvRvw9hUh62FEl/+wZ7YB
hellmEwtJseMCEYcqkoxyxMUg/VsWLiI+I5elnt48O2YUjBKMp2BboiUNidBFXRYZnDLLvGiTkng
qUVrfy1WY4w/K2anGP80eRbvgBjy37z+ttdjyt/02+mL+2mcAX2HyyBU/b2Gl31gASh+W3Ji0Mfb
6Pagy+uEq56Su4ba3eYruu7amwriiBfanJRg7qAeF23c7DyQ9xaRrYoIOmAZmvibCaWjNoxq34rL
YuRfSrMXPt5T78WqP4us3gtu762etImlyE3fLraK16tX19qag+mKCw5t/QtKXN+hAy9nd8XV+/Hi
3Ywkby92NMR96lo8MdcjKQbQXzPMw8WtGyXIkNmki8fo/XRdup2hbr4T9xYvMhRjk3DmpmGhXNo6
tTFIvkQVcll55okgG5q9A3ZnQkSBsKZhQEnK8eZC7tt51FIcwZAMSVvdj4f03zmPStzCLby737x4
wOM2jAXOMpXOzZ4wsZpuJ1cf4QfZNe3dDQ2eeAd5WnNosXzcm9rNffmLhq5zT8k8GGz4+lsRN1ld
X5rTRXcnngEBP686YDNhd0/YeFnUjZceAypqdeOXlpRP7AQit0tLICplLHmHALtuCJcLthd8YvVi
F0V6HIFaDr0WifO0WntCBTeZKxAxG5PuNs42hddNsA3vaE3aqTSgxuLOiYlbTXbiZic8jc2LXnTO
98KI0reWP6mYcTfzJknNZFLn6/V147mllNs5F+HSUHCmBBRbZ8TMNfxvR2XZkyy6PQ+grugWs3co
l1EEvR5unsSYx0Pt0hE8qoch0Wxf1Xdvx9uPJt1CqMLTWMbZ26YtioEwmGdk66VI6McOOndgdzpD
71ZYJqK4tXPI5fG6uvdRVKVwRTUOHr7scL2eVKNl0tlgMS54eJtBUsN5she3O+nWrGLH3OqHXqQU
lAGBn/pW33sLbvYNan2/hKepBnLLbHVh7AQSRymc9YI6Whef3KljiN7oh+Idda7OwpGT+CJYE4xa
To8vg5vTydCwRiCngD2TRhnXMze1BGPKqNaQ93ab5pSNRqKdvCZJ9CMndZwDnl3LPVjJXKzHRunN
N6rUSMqUSU8sgAhfGvWBTcLY2kRRtTaal2zFts3KPfdVS8T6IZl67Q9MTPeqLDefGt4ZpBxyBf5H
KXRz0w6i9NJ1tS0ai5TuSVei3H62aqugTskbecyrFMe7qXXgRpiDjmWYSaZsHB+v+s0hkj9CunHL
FieH0Ph61RVoEuVS5BYAA4o1XEnFy1pZ+k5t4eYQwZtHd5l8BYxVhzF5PUrZN6s7uqiKTYlWv0yL
kwcNuH8grF3/9rtDyXorfHMuWW9zgKiUkLRobnSxvMFcTgPmK+UhxrNvPZgCIVX/resn/atg8/KK
/Wrevp6ZY7ROOY+Dc5m9JvbtGI3iNk2bnaTvJniSqnAke5A+QVFuNKUb3aPYlLvOZQSnCx230384
MFmemwlTb6+s1J3u1ttFZFOQLUO8ZCH5cNezKkbFWAfhepdkcXN6N9AQOFDRLT7a6JW99cbjdQJ0
l+V6CMrktddjdbpV4I/ZRxca0CvkyZWlC5Sma45qb1r4bOKNC1dScUv9qCmJXaAab64763tnvhSf
KHlKvXRZvLn+DVljudRT2DQ1YulPtSZEkJa1exwdsexA8b8arq9ueLwgAOMheIBTUpXfjGUbhWxR
mPKwi7R28BMKpM0548MbYa62ojvaKRdugA8hZiMdkcJwUruuM8/NuCzKEzdiYQa2Ffe0L0zSWDMz
kmz5jDBK1Z2ULJ0iX68GO3/XrUY3Qtz0rP+6vrVqv8Y4YcGBtSjH0bfbBvXmJPcM8aVbUpNRUBLv
gkwUYgiWIqtRNlo4Taafxx29iLRGVdGfuWlG05Oa127sd1woij9pdn9eAKijA3o8pnHOzWEOtRL2
/sfIs6PoORPw5d5rk9J2H7S47bqg9xpEKOYqNY3nSrfqDHtOcyhh0BVm+ZWmsGU9dWYXzYclW+fy
T+HQ0XruYjWOj5k+9GugWuRFvlvY8z+IolTZQTU4EMe0LFHWazK6XY9uGc+uP7mr0X7Me33EH7mz
LeUJOd5oPHDOpvjEuqrmcc3RufkoKkp3va8ty+Sd1NTpu6+JyNG79guyMQPdjbYdzLBTpvZvwfca
P2dj55bfZl2I8lVJO3DguInz6M+5xVoMN/ZoTqIX10gr8RrNurp88oy6XyClpFr8vE6d1vgNuk7N
GYaTRfxL5Gl/hDnr1k+Pb6nb+wNsFywP4jaFSWKZ6/0N+bTHYq/MQ8JN49vUtuuXxMCdwGjc8qSo
TbUTCd6+5WSvFLgwK6Q2g3jm9XjVrK0oGI1NWE+F9U7jxR6DCF3wr4DPyctEpfYD3KvxZz9r807i
fG9oiSjyVEkO6jYhy4u4xBzUbMOKjrTxqakKhCVpyl8x7lgMpz4vNO4PL5M2r955BfjeYfXeRlAU
v0gJ8f3mJ9BxcT31yDD7ZVTk+2MXeoBFUf1np6Kqe6yEgl+O2VeeBeadjX89/sS3VxjQPcuNVBZb
19g2w6HrkHYYGGWh0mbTfNDwYTroqMLGBxfj55378nY/Uf1AixX9eaqJlKGvJ9nWuakKXtZwygcu
grHWi/8KOn2/cEIhO3WFZjXHN88P6ihIIdm8ixbs5pkwEh17ttbIQyVfa/2kY5ZeHCt6fcf3q1qs
7tPj4W7jIlIx9B6lypkkFW9ewLQGSHJVVA9KtKmPxbhop6h8azM7ISdcBKg8MuzlD97mXFbzFK+0
MUaX3DCHcwOB81Mt1vFJRdDumMPTEG8OVxiQDyalQGS1Qu7e32Al3czMDMuX6EI/nH72MswpsHp6
o8OinBZ9kjBJeFF/aWpdj1ICk1W2nWahx1EPjTWxD44SO2/+RC7lUV5tsk1KLltZ59FJiZpqowkT
LCKOPaaSfqPH/c6+u90IaG7QtwvAyV4g39zMxerLphDFFIIuio9NaY7HLNH3Sud3RpGTAAyB9Afx
Sv79b9+liPUV6MCeQlOvlheUoiO/BJ1584phnieTZrKbX+yu61GiHCTftoo5/EXybEsl/Tk3zbqn
rCGX5DrCAXjgrBI3sscQ+74epoI4Rl/QOIdZV71LIsU55EOcYTxDa83jU7oVUJOoN0UD0nLyFzjC
W0insa2ZazFbQs9SIMsOJDPuedSn1X1t+rhTj0QeVvs65/ag+RNdKtM/camAnLXTWsV+ZgnFPWJ0
P723plix/l2xoCl3dtCd5ZDtRUR7dNnyIzdXieIUsUa8s4SEPhKDLNSnWRtE6DrEMY/X4842Qpid
S1LSuGQJ4nrlY0MdxUqvW0j/hdP5UWw61VGxp64/PR7o3pwIccjnENrhQt7gS0aUd1NuZWs45mJ8
oXWwPCwAioG7OtrO8t2Zk0faKDvYEaOBMnM9p6jLldgc8jJUF1V7GuI1OcR5ke+s3O2zzZPNfYVG
PNAnudb1KE6qGqsSz2Uo2lE86ZnZfKF70ToqAIG+h+5jUAix7NRP7k0N0rUUF0fU5yZXldrp8ewN
DNrQrt6kVXnQAUX3DsmdjwX1AggLeREezm1oEHejyJSsqsK0AT/wqFycIR9Vh0k18ldzWZtvgnb5
0qdNbDpH3fQyq+b0zczi4qXA0fAd5fLuGNfw2myz3NOAuFkD0EkpQyxJIrTf/ZIi/O3mQ4R40RdH
aOFYVqACltv7quLoz4/36+0oEjOHCwqdB5ByezAow9FSFmNZmyywdNc0144uTPudrXp7HcGRk3Gf
7ECS1NPNLspIcutcH8Sl0MvF9j2TUPAnQgiifx+vVqt+qAQ57BM16IUmvNVxm3OhuKv70sZVrB8i
kWXDEc/ydfZnexrBS9al3JM/u9kOUnuIQJtdDsoI3fN6q9saVUHRdeKiK3qL470BsQ7pG1/Rc31n
690uu2wsAFOD7Q84vAVPoQ2QcdFTfaF00h1GJ6nPRpZ7wVs/rjyyjCAHkZIv1xMay7F2nbUd0UxY
qqDMyGlQf9bfGjrJbl9JxIFaDD64tfFVzbzXYM+rl1WxtZd6zMtAFYuys4VuIutfo9D/ATCIj+OW
vNzSxQYzvmMUsgZfZNZ3YaxPdYtFix3Fe9amt1sB1IqNQEFCVuW2uJw1ZWSbhaEBbntR6hs5DSBW
38ZA24Xx9fFXujuWLI5LBycMQDZno456mjYRhbwoVYYOd5eYh1rh3fBsEN7HQ91uO6YlzWfQ9oK3
ug3ecZYrBFIF2mUaYvugqXEUpGu7Vxa+eTL4VJB9aRlGp4NLfPPYrnkxDfrK4uG+VgeTqBYAGaH8
MRg063RG3Zw0O91r+7o7NaBaVWZdt+nlbLtJD1aoXdZl6U9GBQiY5GIPk7s7CpEEXSMQmnnnr0+U
Joa4T2pTuySGXR5EX7XvDBHvWUDcHwXODDLesk1jA4Dbw7zMLQROHKAG6xBlWfusKP1eT9XdUejs
5haiZeKGTplbCUKWi8u+6xyU7jPu5XZQ9rgfdzcDHVuy2YX0dMs+LJe8skfgiAt+S+tBL9PQVqM/
i9r4M6ubD2MVvc3UktiOzff/x9vi9omaWTjJ8IWyZvhWxZiCCC9uAqsSe/TvmzKFHIkkiyI30NGN
iU2PyLAwF0W7GBO2laPuPqVx9eQkiHIY7fq5XetvkYg+4ozwRjWHX3NkNel9JRenjCm/7G+hQV90
1pCl7A+0waOzLsYFUrFXPRWASm+NZ5mk5FPBpiGVAPG+Hiof2BbryiZJhKcfsJR2/dozgB+nYS9n
ubcfuXBhfvOMEJFs7kEVhLmnPqtjgOnh3+eVyotN3/T58RV477a1wd4k7w28b8tFSmdTWEvX6pcu
ctwjhjU/I/gQgRvne1X1rfUYnwkKEEg2hVw4JFQprteO7o2+iUS9XiojT1D5nCEbLY1+KGqnOk8Y
P4RiTeYPYtTGU6MN0QmAs3mqhngC93T29IZulxdWOHEk0hhIj9KWdf1ryspYLHM118tsxcuhKjwk
qdfKeHNgQ9IJ6UqSdCjYbu1yKPZ0MWKc+qViWYN4GL9Zc7snSHA7Fa5F9iMCOFQMbrQiqfHmwLbG
comVRjlp8YhjmDuYOzvlJuJARgTyBfVt2WLO43y9YFGUCC3xEueStvb7xbU+jDRv+gkiV9Sb9zbL
zZQsyiuIN9MTCQkIDsb1YN6M6OaY9dYF4SkzmEoTg5jS2BOmvDcKjZSSU0g5h290PQpM3zHz5tG6
WJ3V+rY+eiczF3sd0XdHAQGlUxX+AZSO61Fct4N9Q2PAhcb2lDZhxcALPo7+eHyQ74wi1SjkI4kQ
ABWy61EaeBbmSlvoJTbqNcAyXTuOgzIHj0e5uS6owdH8gpitJGjfhNDz4g39rGQuOlL98EdbUCZK
jXz4gRKK2Dk694ZCZ4mWTD6P5GReT8hNkT3u+CGXUoyVX6/6eHZMqoqpl3VvLTszKxhM0iuUmIjs
93ooMMgCVaeS0qKSJwFOpcJfVFS8+3Ld44Hd+UxYA8k+UArqbLvNUGldD6XSU8WMVaxRRaSJD5o7
LG999eWEaBcCkCbRoTR7PaEuAdtLjZQJeebfKQbKz4bwEBpw57cihVKqASoSZmvEmkgaXA9UDSi3
pHEZh4aiiaPb6D9qpNt2Mio67/hnrpBCMgFQb3I3sLvbliu1IpbSbeFepq5b6qDR3fi1xdFtPgiK
Yya8Zr12Qh7TtgiSJZ/iL+lSz+5HBzdF/SUGtp++FqmaV8elapEgswkfmwNVRf3SdPkYfdWmqVn9
xBioeNaaMlq+no228dxYitv5yOnTm+IPdj9jLYwyb3XGIjTvg9JblsKvXTVWAh03mfmQ20TEp2go
etvX9Gwyj7U6T8ap9GhsPXlaP5XnGB/B+UWMrt2ePScqTynSXs7iU6uY9U9LWa/TX7DbqKja7ey+
xHlitk9IlXrJ8+Tl9X8FZ/AnAayhndYpc+P3XpWY6UnKsIvBn81VTYOpgcDyaZ6J2z9GuZkk52XS
OjAaJV269/rkWpgCgMBSWK76fKHJvE6/1aVgwxOgeipN/vgk+Gldlfjaw/g8zI2p536NpG71nqd8
7k6tma2f1KJ3/s61qaj5tUWTBPOqmN9cE/Dg6C7Vqv9hj4Y1wDp2C/1Ar5ei++hBtEgAO1Fj60cb
ykLzb1+K/CPUEE1D+IPQ61QNFqayZYfXVJhpaI69LF0zTee5x5jolGc0gj9FZIdIPiBSNn6cUm38
W1nEADmGt9AqDl6iROZP4MdYPdjrXCz/YWnm6IcMw47hUM1l0x8KO4ucTyshlndqR7MZD1U5ruPZ
0iorexpsZ6YBv6yXSfnAk0gDo9mZ8WvNEqXfPWeK8qMKapacWjc3/kqsyjQOdPMVzdGb8tL5qOZL
QX/3GCWf4knxikNj942C0JLatsHoZJPKxhCjHkxzkuC6Sbe2+S7Px1x7KadoSUkUFy97HWhLXp7M
rspXn4+hUHfvndY9lLT0Lweq+1ny37rEg3vw4q78EcV99cmO8efyLWKt/tDEU/ZJLMas/lmswviw
qHOBRzA7TfPQBrPV7LBUllIHGI/W6/MwqOWAuL+nJx+t1SyyYEhMJQ01s1Cyc0ZuGZ+hhdjJcVVq
Vz8uySCgYcjP8LVttF4/ARDo1kHNsqk5zXXWqGdIIUI/aLmTtD4Vbm8+U3XNFj9Ji/Ubgnr2KI0x
OE++2UZmEaQoy3wbNXx9gh4SROPTpj/rgWu0mhU0mKdbx27oVfunprWlekiMTs8hZHj6a2uoqf2q
qXVf5z4tWP1fOedWO9hWHuvQxQptONW9qf54/DLeXuxcL1DDqOXSLneDT4o2TgFXNUrnU/UJX9Tk
s4I+5ac3DsIrDoiuATA5lJi2HBgKuiId87UKR5XabdejR+7oynR4PMrNy2uDKEnteHqTIYduAQtt
UqepUOoujIGwToPXpE9WquhfugHh28dD3ayaDFYweoC1RJhM/nj9fuDPYSV633eh1Qz2UzJO5cEY
NSN4PMpN6CpHkfUsGrt5QbZVs2qg8wur6C5syYNeoLB3tBiS5cA1PyEP/u/j0W7nBEsJDJOVIx4n
4rueU6t4kVpMmQi9elpQILNrX43V9vjGUSg2UjylMZN0VBJBr0dBuyCixDEOYe6NrhWU06S+s2Zv
fqPpN21QtHODvLPx4IYAA1+Po/fGvDQ0qyFCST9mkydj6cOyzD5TGzGPM5SiU2yLKt75ZDIZvH7x
qdchIQTnUZr4bFtGijSZo2Ei22idMXp2nO+ZNuEfFvd08eYVFf1ksH29E2hGvHVdpekHhTESVeSL
thFNrCL8tDa2fakabT6b0jAN9aQ/Hg9yOzsiTZLtX2mHBdXxelE7YzVKqTt2MdxIOdmKabzLKCsG
VuOapyLX3xUp8jNePxlvjteIcUl3UbUk6CF2ux7YEC2vpTF4l6ll/WJoY+967NB24umb84amG6AC
WYg0gLvx+SOvatvJVrxLJ6Lso5c72UkzG+XrkFB2R+hg/fx4OW/rKRLpRPuVVlspd7Kl5NJB6YiY
aytclLKafE2psJlqm5jO8ijTdOHnruEmxz4vRfmv5i1SUzVXIjh0+VT376sir+dT0dIp/iF3Ckv4
eJ9He1W822uVHwmMzssouVXbpkyt4R9OIm8KuX1VopYuCzJCYT8R857D6p2hSPCoLhH9cw9ty65x
zNdNZlWEpbWMAUp0+Wd0Mo13Ta2Indrk3aFAmKEpUjGkt/96RylJu3hTYoqwS+PZOXApAOlYcSyI
FdWutU87n1reN1cXAyCKLM5JOxWSD1P+nt/AvqUpBlVfnCkc+Io0sOmJgonUWlhoQLoYoB16wf/t
ubI6R/drY1Tbz66Juy10xiZzEMnW0vgJ73AqJpOWpHtYzE2mws+Dpc2dyTaUxqzXP8+dlGGAiD+G
jqKlB2PKiFspo71PdY8+ZqulH3NW9ioMd14cAEnafugxB1jT5Y/6bU0SA1mPhcJryGUqENFBKfU1
Yk121v72U8t3jR0l+xZvM/KlQGkzL9c51AUl4YOh1GuIYamXBmJZzXjnIr4z2v9tc3Ekv/gGLlzK
dNXAztaQjsjlKU0FrNUIez+af74/3lO330y2RgKzymwZGarNbezVWMCWSzSHvNzKR9QZY+sZzFwP
qtI1yhP6L+1yKPKpS3YCrTsDU2wHRebq+qVge/3dCieGaQI1NQR+aAIgdcVPNGUKhOrVoda2xdMk
4/nHs725nPFCkUEXYLl86Rz5979tFmdFILse4yWsisX7lI5r/K5SLA+BvnR835c5uuuPB7zzIQEn
SdC5InBE3eqlaqboyQwrBmTxP8ROhogJ+tyfo2iXb3h7EHjcwCn5kGD93rZOaVeRZqxOuYS96ibv
9CxHd7BM9/wE7q0grycNwuiX3kJttWnEGtnZEppRsnxxrLQPYs0qzqrIokCgVr1DFb0zKykWSUME
RUQYU5sv1nsdNphppYY5NNQ/uNdKP3bS9svjz3R3FCnpJGXNJTPvel8AEC1VtLRqWIgSyT0jbU7e
oO/Jtd8ZRZLnQSkpF3JNbgOQsiiSCt3p0JoG8zmfvOUDMM6epsO9UbiEwfJADsnFNis2VX1PZbrT
wt6BKJEXw0wX6VwGj1fsl1XY9VvEDAB2UXvlzqdueL1kk5PGiutEajhSLjSCqDHgyNVgLigG1rP6
XZld6OsDDN+PS5e03gmafx/HAEaN4j0tnarnBz3y5i+LMy/rP/pUFc6xUh1hHfDPnNyw0yu1OKg2
TMKXPOq6H06U2sNL3aaj+5k0tFHREUspUhpWkmSnJRmVN3qok5lRuJBexpDmWM4taWJAia0Yq1YL
zTJ1LqQ1yOvnTSrJh5r29fGCyvXarKdsbOT0Sq/qm+h07kruj0zVwqJW6dHWLMinPn10xisYcdcf
uyLT7Z1Y9Xar8BxyqgDCpEnbtkDqDkiVzXOFsYqS62fdTaEwrWa/s1VuAn4JZNMyzTLK1lx9s+1z
XRurHEGG0LPr8Xth9eOJjWt8qlYgrWXu7K8m5tfP2qKaOzz329uXBA6+KDk2mhO8/Nd7VEQGbKGE
PYpgRvO+6Bbti8hhvkwL+OXjz3dnKRmKEjDwBK1OWwIjb82g9DVDRUYxfTDYKi+pLpznx6PcPpoE
A4ASdI9ygaD5dT0hZ0CgGq90IwTz7YLKmqxTOVfuh1nv4j/y1C7+9TBYPz0e9HZqyG+joAZVlS5P
GL7XgyKrXHR1pRshBRjvgHtg+sX1EuvNsbQkQfGV0H+ngr61EFuazFxqvJVCXA/T91jXctTdyf5g
t84exfd2W4C4QDPlkiSe5s/XEypnx2sU6p+hpybfu9UbnlXRLKcp6fdKeXduSZTn4EVTmkKakAvz
eqjENrC9bg0rhAWeK5j+0syXHfMMkadnzcQQMUjNqaHTCNch7cVO1rUPWrutQ9Vr3e6op3OzfE3T
2UOWdDRlcWs21ewpdsb0tV3yeAmWTmn/xRQ5Tj86UETiJx05jfJoV2qa0I7k4oisiTL1fOgqbUSr
U9Eve1GOXLDru4sDTs8denDsAXCm61kixl5Fk1sbYden/9VDaxwcUzw3Ec0+etr/s4zJ85J3mH4p
O9Hrna0pO3bItYlGJBfsemC76NcJwFsPDa+236+movxTWJ22cwB+UfA286PIziOA/grjbJG6EfWV
bnU7K6T9yT0A/VuXwrVFEGfD8FFz+j5Ukew9L5aoD/MyNa94DKRBbQ97Rmq3O1f6+vKmE09SidTk
/fBb/Er+JlIkB9zQwWPCB6hUDt3c1gD3a35866mXXX7yMPIASmWt66EGu47LiDJaaCpuejRwsqAg
QlXk8Sh3JgSbGN4KCJtkl8iM97cJLbE6uIldWqQfyXBYi0r16zJVKTTZ3k7CcfsMObKAT8wqgcOb
UjRCbrknmt4KtdhRgiUWw2dby8dD3LmAHpqb0P03a0sWzEbR7PR63e5TxgYf5+Jmt4LIXk/TKztC
PqRuw0apswCP0vjsTsuy88nuLibmBTTZgoYjTH09ikvzFBYUoxVODZS+bHCiUNhZe2prL9u5rW9P
PBNyJAdc+jJAGrsequ2UGc9R1QoX2JjohPJGfPLSsv+asG2D3DDKf4suE39FQIGxH8e2t6dWem+y
0sEWn0sqDjfvhZmaydg0CkuKcfcfs5KMH9BVjL+ymfYgvTvnnycXYT5YJpCwb4xJ6s5EliLS7RDx
ntF56lqRx34TYTLja06WOYfaS6YvdZ92JcHrXIxn1evT9oPdae4atHCxqvPjc3Nv/QmYecVI3olT
NxvKzBcHtc/ODs24X4DYC36JvvzZ9O3RrG3L7yPte+/FJ60u3izqC02eHkkYIxoIFKT860+/4m8y
STuakNDZPYypGkFGj7tz2g1iZ5b3vrHUWOENZflpALgeqqdmAoqaOOFYzboPnckOlcFGjySPzE+P
F/SWocW0EKlhQxGBAPRsxhomTMvbeHLYT8OoBGIdp59Z0aLIWCrl+nHS+mXxnVUU4TLl6RzQURvl
p6EexKc+K+35bOR6sgeS3Lk32NsEXgAIoIdbCtVYxUPf1okbTmpnXmpY3B9miGR/Pp77nVHIcRBr
RPtUOjVtvqidxg3tI8ILnUnM0E2qvv42Wvby9rtetjDQ70SWzcfaMI7sOnHEqpQuL0qZwzhalk+T
pU0nLbHNnRnJgOP6wQZSIjOF2ydFuregoJOZqyNG1Q0Ldxg/j1YSvYNZR+XWKVRfNSPx5c0riGgN
TGA6Ryh0mpubt1LqVgfOckPbiQq/GQq6eN1hzzH8znGg8Ml5l5KavMubBRRjb8Sem3thXlbiGLlC
HLTaKRHfVbudkOfOlvjVmAYfSMqIbfVV6bgU8LQKL7QLbQxGk1JThBfRzpN8bxSgYtoTkbvkXt3c
YrGqdAqNj2y83G4PVpp6B0M1xZuzXPIxjhFhDE8jkfj1LTJrSUX8kcevayOsc1VPwleNaK+v5c5c
4FGxC9hv0kVuE5rZaAcjqYH8UzMZxUGkTv6cc0PuwGG/PFmudjbn9JegLxVjgrOtg6ibTZpT4jn7
apauWIOFS2v9rOV9Vfi2RXn8WVJd2sCMKuvHWGqr/TpZpTofslqvmo8IluvzJ0wloV0QYXXFgdgc
d2qpKKFkvsUt93eqoq/it3i8egHWTh5/zkWlPBURWNUH151qqByqU1FRSS2r/NyhWfI6cLWkGNLa
g+p7YkJxCyGFpfhe42jZfagd1BN8LY6LT5XIxfLnVKGHn/u6nZnmgRkY/bumi2ADGbGSIqaA36Xn
57qV/Zhy/Dc/pZk11E+dXuvW0UTEaHo3I1/l+KoGRvz31KnpijyVttjvFDPVnDD1irp9TjFNiGhA
mRCRqvTFo7S49uvi43wxNr6CGmneBTFMQfO7NuC78/ONl4IDqfgXtM6ddyulNRIBIAyyuKHg/Q9s
o4yDoUQx/vEoN1edHIWWHnrjZHyyjcR6RdF0mqHc0K1F9mpjTeSXY2y+K4x5PkZT0f/1eLybfS7l
9cFcHXAVOn22t7hntl7N32phJtL61Oqo0yadab15VrLTkBgT2AFQ296cJot2DRWNCT3sYqcLaidr
TvSiKe+sZlaeLb3d6y2+XUVSSNnDDC9aA4PbZDtlpirC7nojxGvJfMXrzkv8BJb2lzgylNhXBYbH
j9dRzuD6IANzMDPEASQFd4tNLb03NLkxEsF1ZekEltO0PyE4K/lZLwdLP8e6XldPVk9h5OnxyL+U
/TZD05ADlxVGM31G27IlPELpP+d5YdnPYrk0s1f8yJ0q/6tzpjw+ObkuvmEtRA2vyOd4RszRQ0hF
eJH42Qxlrzx7BTZRvmEXihewJ10YgwZ158+J7fb6mXyxW4M0pa/2MLXz0PxtOGWMZpzIFuvQ5J1I
jzVgTxeI1KqHPzwC6f8ifXS+0lZqjH66IEboq3AQ//k/3J1JdtxImuevki/3iMI81KvMBeBO5+hy
SaSmDZ4GCjMMgBnG2/QZ+gh1sf6BUmYEnWx6c1m9iRd6pBMOwOyzb/gPg2Roe+Joezgmj24fuBKz
LpgaK/X+aG0ZmjH3LlT5N6h9NGHLpO1NHoyOHeZz4HyzhvlD7Q+bGQn9750Y5Ge7c5tTYfz45a/9
O1I62j1AvEnsHh9JXQqUC/2C4I2WF9luVJ3RMTE2kyKaVVGc6II+KXyZnli07VYlePozx+joeLQo
PTsZvAkSQIwjNVMIb/WLOzHqqLV2V9fm28TnEHh5mT0JFBSGEKxBsIDxgAK2brm/lPaD1UFBoTv1
xmRBnylJSVol0EVeexW6ISAfaIdS27tPnmTnVbpTZPlhzET/adREGSJcbH54+SpPMi+fq8CWMABa
cCfH3V2nXbDwKur8IAc2qFcZ+jXsyeKMDtep8upJJKJu50J0CugY0E07jkTBKCsU1ei7lAHGEe70
eSoSL4rh4Kt+SE9Eoac3Br917W1xTplIKxxdLUnrSSRNkxy6cWiigUteN2Vj7Y2qf7X9IN0PkNn0
x7kpmkrm4/VQTROCeNhVHPJJMONpu+psKEf71auOu0Avkd4EzUiKxsdX0ejVkem0nIRdXEbkHemF
yJNg99r1wDSDMd4KdGC8ax/1HdvUE14xpgWPrbCSTSOC5ou/QOQNc1mn+ublqz05KpiZcNJyRx5y
wAw0Ht+TE2ejW42c7rqTLKFTIaIWtNr3rhmutHwQO7CkpyQWn1kXnITgzVF3WU/go0v2RCR3KVRx
AODeXMSOYvI1K61kd6l4+Pzy/T2NFMgZMjzhuF85iA8I+L9EitSbEltPGvShhExuAnSob3O7EtvX
X4XZq8kpvyo8HT/FwZzpSJV+dUAVFhUtqYLtEMyn3tVz97JOX5GoZFvRkn78rtIkN2okC6qD2fvx
GcwU92uCifyX194LulE2AKlVc5xO8NFVXIn/hTXG1cGNpwLvEPzSCoUW5ctXeXpwcBWHlwJNDOXK
4x27ePpiClnXB1Fay66Cz7UN5mI5Q7xJXdgavrQtUuFXqq3cUwCYp0ueQu/BPIKKZKVyPH6M8Wg0
IKfT6iAMbxjfmV3l5ntYMeZ06LDjqm9ns+m/uU3s5K/WdH8wX0AzBdFCulvHq1E2pTTyUYpDmbqj
H4kmwHQOQ93XbzGG58yESI14g4i0PL7FMptjb/ETcYiHpUZdALNIp0LnLChd79VBcRVb4Pzi5EKi
9TjXtPJKgD1X4lA3S39Gc8Q9iFyJEz3hp23SVdMBchSCNmQvIGwe31Emc6vXtFIchrwYz93CLs5S
T4t31GLZ1hwbd1NV4GZpj/vRhMfUdvBHe18T806E56dnKHx9tjpj7XWAcbx62NslbUpPHBpcdXZj
W7thNab11tK6eGMUjNFe3ihPNz3Xg61P15DO+5M+hmhnp3WSvDnEIsshabUz/sH1qcT1ubuiqOXA
XsVAnsxha7O0CV99c4DXk0SLFeRRHcSwSc242VaLLs9fvqtn9iAEQYDPlCnAG49rIkqXpZs7rzmw
VayI48naZky3z4ISfKO/6CggtCr5+vJFn3mU5Adry3NlPNHEe7yGiNsxgoqrHFFsBlGM8KUTmWSw
/olX9szDpLNFBxv+Fm5Mx2BgA1zz5Mx6exCq1n9mbi3eVYVbf5C4+W3NJns1KhWSGEQtzlIcEBGh
O8pLfLMbidh+cwCda12u8tln5mQzpbHsTy8/wSejAa5EXKEdSfgiYz3qRXZdC+Qz4c5ow1hbmZTt
EFHtwLFqzQIJk6ys9Dt3hrMdDKm66PJGnPgGzywcmslQ1UChEUGD9ed/Oc9lb7bDsuTyQIwT1pZ4
3Zlbyxj76jIQRtNeoGqgvauF7ogT1cADc/lRbbdCZxiQcnisKeCxWnqaZjmYoN45lC2eGR4HlNMg
mIruQZNcovXZZhdBAzDqOkXMvPvZeNPi7fSxyuX72lsgz4WFcBf3p+FK0V5pkxXMOzWZrVyZSXp9
8fKrOl6EcBdYCryjFV+xlmiPH1Q/grQeFqM8DF4tN8NSXCZafKjt5COz49dWSuvFAODQK1qrwSea
qqYhesNb8vqQCmlg71oOGK7qry1fuAoyzQSpFcpErXR0S7JsTFXVqjvgVOhGjqMFO5banRM0IgIp
oU6cOceLfb0ciD3qeCoLZnTrE/7LUmtsQJu+P8tD1mjeTtmcMWUwGFt4YUM0+lO5k/Pob7vOTSJz
btMTUeQ4WnF5WHkkSaRHnOPHejelaqQi8VIHS8NnxiqN5ExzIdi9vEyeXoV9/CDyQFQkJB/FDlci
9WstSX9AoMa/aaG8VedT1Y6nMuSHschfd48Jy92gI4IcAv1y9zhPcGWp1UHfjwfaQzjmmFY++TsZ
LPol2rJLfVb6S/7ZdrTWeJt2aE0sG5hLSMWCDFDIJPl6L1s6GCbs3rJJstt8sPRlBzsvnyJ/GFGX
mQeEZiCKBnke9oXrL7skrtxvhadXt1lMbyKsujTHVtlPgk8zuq+wGnTtznKlm78yKeJmaRtQ965y
RWuT4vHSsQoIi1NbTwcRaF/MwU53qcjdEzv8CTtjvYpPFEQ9gEuxzY+u0iamX2XNTGd2MIxtNznK
DltAb/Nm0WoEn4JpoiumTSpAmTeZkvpQWuz+Xe4kvjzD1DpHi6UDWhdOyNpoGwZN1vjK0mj1WWAl
s20Z7NJFOar2mtYfafotzWEIfJLtyvD2WtUzuH9Yx//xffrP5F5QBYCzr+U//4t/fxfNDOkhVUf/
/Oeb5r5+r7r7e3Xztfmv9aP//tV/Pv4nn/z9lzdf1ddH/9jWKlPz2/6+m9/dy75UD9fkO6y/+f/6
w7/dP/yV27m5/8ffv4ueoMRfS2D1/v33jy5+/OPvGL79ZbOuf//3D/dfKz63z5L7LiPH+fXH/v2J
+69S8WH7D+SdjZXDBWxoRZz//W/j/foTkx+g/cuwCEoS1p1rnVgLSIR8yPpjHZA+zPYBxDzgJaXo
1x/Zf3BQPKDkAAGtA3jz7/+680dP/8+38bcaWWWR1Ur+4+/EDhbfn/udQTc9n7UqWPMSukDHpY5X
SsRO+zgshzxrph3U2LwMLVPowQUKjLO/Z9BUo0E9ZEV60ytPqY2lyk5e5KhGF1HXuLUbTabb3Xog
o+Sm4QAdof45aRJq2LyaiD33re5fNsqo8yBcT6cSiJRZ6NbGQPA+DSGwatlZYXpdfu7NIKuiRs+F
e2PXctQjFpwmwi7TeyesmFEZoXB5UhEcPC8PJ80QdYhghz2FshSFCntZWDe2k2pfFi0DBtFC1ihD
Fv58YwOH+FKsSm6RVZkzZGe3avh7FVrdoc1Iv4QolXjNua2ptArtYqyWKI/N/IHJEnQbTFCwZ05z
b1ShytLWOqN7L9ytq2ecbVpbuNCUa7v8FLCX9nZqC2OrkjJ50y1MglOq7E8CmvKPhsS2iyRgsSxM
OzkU4dz3hvspNrnkx8RolRPm9jhVN7NZBtXlOEBHD2thxt6mp0r3L2wIBeK9teSu2izNMppb0GCB
jLzG85etPqRxuqp2+h+EkJbx3hGrQ4OTd/01UuP+xDvUygZ+u+yXy7KNW/kGUQa9vDBzpFNCeOnF
Fcn+pCC8j9OnOmHSfNYGPh4P4TDV8QdBhLbPxgBlsnMZp50VJm6LM1mbyfZbN9fCCJfW976ncBLS
KJ67REaxpdI9Tm9gtCv8wLcy6wl7ReM532UsmAXkYzbKndtoUKWDhmgU1j6Ty9D3k+4qJ5GA2uby
mTPfilu0myunL0N9dkny2AOM1SaD77VzpDsNYYeaIKQOTfsBKjwbw2nMsisjZpKoqUz+ZFZ8p0A9
FGEqOQ2jUuGmEZa5n73vR1FnPKGiPStLY7Iibek6LXQX0/poiqkwQmSdK5Ags+O86+0hN8Mh7/Uk
ytJyacKhZBAcxuYoAW9P1fRpqpmiRVPb199Nhf555FsKZh6WFsvbtnQdvpthZNWZaQm/Dks8gguy
db27T80q/h6PVQ3s1ja+ZbC2KL38IpFh1cM4CeXE1gm90vOGXTMZ3irvEGcbFMKqj7Ee9w2DFLTU
QyAdy1dbc5o39Bj6JGzbblrCYhC+2uhdjI6Nn7YCAQgzy8WlqbrVmQm32CxKHGmNoR6Psw6OczGW
T2WRxN+rEcTgrqnos145fp80LGD0BN4HbTu3Wya4489BmcWh1SwvuQR2p/9o2wE54CRj5hBCffc/
cbq5b5Wrgk/C88o6HBCByC7oMylxkY5l9aYFBl+EFa7x8DEy5n9RgIr2vSlnPQmdrvWhvJXjgtVL
688VtC8xJujLTOXdmCZQtS0zXfq7XJTJ5z5f30xQ5pkdap3euZsCdE++abvE+eyN85KHo9HGn1LL
b4lRqO/fBH5e3ekmV9zGXj5/WGZ0vVDflHR4gSv1xbtuQnp/Y+maW2xif0nObXyZxh1VraO2SedO
5dbJRywh+lbYyQYjARQJ6nxxl9CrtCIPg7jiVRY9zb0QsV2r2bTBZOOvJFSznGV1kvZhIor1DoMM
eQLNFkPLPQ/ZjdQAviDV4QZFaKATBaq3szCxmz0NGQjdE58ru4X4OY5aM4RaayY4lk6ZtYRl789I
9fcJpBDXk+6bUtbjN+mr7qqZEggcSeDUKizmZmrQHrCtd3EwL8bWnUw7DkewGsa2mZZBbIYCM1Sk
SKVbhxZGGGMU2721WkUBUdh6XtOkb+JUTy+6oke5YTG95F3WVgMaHUDYz2qzJSRTqcahj0xEFVZJ
K6sbXNxrcaWAHVRhO+dJv7U5gqCwLk5enflxRdPWxWjrS+ajlIDXYoL/g2oD752MtZjeeOOmVACK
4471PGWf8RfMesQCat3fgELJbuFQKfiQsSUu48o05LZIfCePEruJVUgw1fWQI6PvwrlFCxJcRIUN
+mSUWrspEwGVUuRm9SGTaVxvPIXjUtjynznSJ735YGbkklHXFyxAgHF1GpV15XxOVVokkbLRAd7A
E1WXSxHjfbrCiX5MQaa3IUd9/tl3YpcS0x6lM44fYheWNIKWaWf8GCmp9v2CJGtoGot34UDmHXZx
ZhY/88ks987kOnemli2fEZrovqcakTCahXB/GLLXELsQuv4BLQoUJizZiZ94TqU7Kl9xVRrL8iWD
JXwT4LQhwjQWVhA2bd6JDRy8rIiyVhjvZrUYH10nT9Kw8laRm5FPf4pbaxShHZjLuwIizs9CU8Ml
yrJZFnWYZezGMkcZKR28AMnuKptDfAkNJxw6E4tMvU3FEKp0MC6cHjWQLcaM4CkXNk0Wxv04WGGd
De5tkWh6ERVItA1hGdsIyTC8bPqNPXUjbHyn0G/Ssk2/I81U+OHUNpYdOWU5+28Ti9I6khljnL1U
qkkiLQF1W4RTXlcIodvFkFlfi0BXKR9clNFfjSbOCIdlqZypAZ0y9v51EhhDce0m2kBZQuSM61sX
v5FiM/q5zRoovCk+78H262MYJJVuXMyaU+pvu7n1DXDwXYkGKiNFzOFcq7nxReuXV7VK3Q40YW58
9/xkHH9gqJG016KMS8R0RFbF4VQGfbYBaxhb6yfnJSrn1PqWIEMygpKaKxkTiuxYbdo+i+PNMik9
vpD93Kcf3QVMy1Zqss5v1TzUYlPGObQBBkmJm4Uu4d2IoEfzYKC5zbz2RQ7xl962pbVFlz6wz0WP
Xix2HkE52Oj8tWXQ1med4wz6fVu0fHmNZrCOpwly4ctmgGyhxtDxK9u/DjIVzz9VQHNhLwkQ3Zmy
Kr+7yYpEdDexzvzlIg0KY3G2FanFNG4WHarXWTo2vXeVFLmVRPaSiOSaqqxMvolO64JNqiad15TT
I0e8KOaLmmmPzcoU99RxYTUllv2jn1RfIho0zMUBjqS+RB3sDG1Xy1bpl3EzD22kz6zd87LV4Ge3
OgqlEctUQOld3Mz4IJl5ZLuk9ciEWcjOdOfjgOeHteOMGUrAZtt6n4PRMD5NsTaZO1BY8U+9Z+K0
q4ucqq5ErsYMq1jX89BcWMwbNVS9OvPbwVPnUGmK+YJnXvTRrA+ZhE+Tt6j8EHjKqzQ3+3uNLPrG
n2Lvi1fPundm+HORnRmdBFph+YystmOd1WaEini8ALNyE2ezLB7EBJvAvG98yO7buTf0JgIJnCTX
GjfGKFSzjDn0ybSnsGu89hsxIevPnEH6LHVDzzAvtsbBf6OQE0hDoGyW2NokHe2u55C3Nl5stv12
5Vr9RGamIIEPspr0u1gQzHbp+UE5r9Mi3riGN9ESYEgEJQI+ZRe2iHMYYRw4KWYunJt3dpAF/K9l
t7fCJpk+62cPedNuHHEsg6yF1FTjZfm7hvntzxqYWBGVg9sjvz3Z85Vq8EwPJRm12ojag30tOolr
lWzdMVjVIl3/0kgTHnHn6elHzWi8JurdpMABz+ryKqqdvsjCoS309GD1XdJDmRfZRHY79+LKHoH9
hnMazyJaRkTBz4NRNAj0c3zb4dD3RX2zVvBpKEq/Na+KQMwlD6/T0u3Qw8wBbGeM2kbTeQuhl7oF
oDWx+HTq+WPlRu/bFCMbuytkmDdz3UfJKGdvM+Ypmim6DMbvg7aUJNHoy94n9KKDbRsz0/7GaN7G
+alNNGqLWWbNsllcQ4olaoU3+H1kJQp+VigG1U9tuAAqQk+SqiNwyo3nJCbCR/VkafF2ni1lRlUr
h+DO5RCNz4rCyvR3aTfHzluns61SRaanTboXdeT+9q2Y4POTIHRNpX5bD7+qMXCTgaaR4qd63AV4
3E34n9c+WKEi//GvIv1J+2CHD+H9V41S67//V/+oibB+7lcTQaMhgMTHStNkGMsJuapP/uoiaIb7
B3A1FE1WDAz5wjrp+lcbgRYDQGGak0zjGEqtE4ffbQRD/wPpbEAfHM20EZzXNBEe9/pX0xfQRQ9a
7jSRVjm8x/0tTDhmlKryN2B53TlyJTqP4crc3cV8iFxR6+50yMinGGdHIK5f14V+jC4eWC66eEct
qwpf53ZoMnxNtrYhbgZHYruoMJQfr92surdLcytjavrAKk5MN47GnA+XXjvooMof7EOPu2WMbWF0
tN0bsofuqsqbFreToF7OvEzld5pryiFEA1Fml7MxyotysjoYEq47jhEfME8N6Y+ICw9fhxkW/SVM
Jiy4p0ejciC7iWvP6Zu1ZDCJ5K5ZbmRp6yn5emL0hJhAl9idLeUYjQRKL8TdJm4jIyiLJioh18+s
T6M7Nd9+ZmWAL4TYheACvNHj+XYdFJqLf9Q+zXuDDkvpUy/YQ1fdzROi1tsxXpr2KjFb0Zxoyj+e
Cfx6IPTLkS8CfgEV6qhd7sy+XaUieaOzCL4JOHnfJhG4m5h64LI0KuPjUDneQQta8QF2+SmRy3Xh
/dlT+331Fei0epMCkj1qK1e6LV1HBvs86dIPFLzqG6Il6VmizGT3l1Dxu5/31/7d47HA7yvRW6ZC
hMOKa/TjrWelKcrgWryPU0u/8w3ZnoPaMk5c5LnboTmORy59bHrER/t7EA6JWGztk9huNqWdTHdT
osPPa5W6e/3tAIvEeIcZ3opNfXw75WA6Cj3VN/TC+tsW2Yw3XoDa+csXee52EA4Dp0BjF/mwo2fW
F05hyjLD+CyY27B10upCpwx9l8OmehXt4NfrAV0LhI84sRJjH9+PGMfYiLMCfO/SI0ebJh34x75/
3Vjv92VWoBuMlxWTve6Gv0zAVDCSOhUZD6tYbnOwYddyTctefmzPxTxG19h2sJtXqu3RGCNXfjcs
CLYbvU1tnAHyqMPWa4f6zPar9La2KvV+NBdH39STMom9GEz4NIiBaOyGQZen7JOeWfvgZtlfePCC
ez++66V0hVOVPnUdygEmRe05yKtTEO31po62MnEVMCHjUtgjx6yepioJ3a2xN03oAvTJ+7AX9ce0
LL5NQXdikPnMDa0aCYxOkZLFROMoaJH9VowJpj2ymsmF18fzRreSUwruD6Hv6I5QDWCd0OZwERQ9
Wv452MRAL819MA/mZbX2bqoO2VJWl4DWrMuoxVF5a4o5pXiJc+eT4y7atrNz63qKW/9Cef78AX/V
+KOZJ0Ma0k2b0ELK83dOjzDsy4tu/TLHXxbwF1p42NnhXnIEZLB7s2kZGOxdExDxIobmG6VOE3az
HYQVzOFzfdSddy9f85mzg4Pjz2seBSGV6lOfK+yNTb5T1CjNjLIhDbYWDnBI5DYuCXSpPKwxnXK+
ZiqpvX35Czy3DqBb4+GE4xHgsKONBkGZ0sgx916spu2gdfIGddTsxGJ7Lmdg26xMZJCKTM2PoroU
RmugDIkEH1t+20/C7Dc5dN47YzZovemNUiqsqNoHcEag4bExxcvbhiWRbCqrdLWw1+hinooyz2y4
lanF9At+Nmnr0SZYEA1uAszXWcP+Ju5E+s5QGSQi6mL8R7vsAw2nmsGRXI1G6dHQXXeMbZoNGf8X
BAd4avWuEwnleu8s12VFW/Ll13MEMHkItyvNaxXsJN1+4tI8LA4A7UDf9wBNLvHqMXNIEsNwKQdJ
08SZmCB0Unx2wVVfdd2YfbSk8pIwayXDq5JcfusmnXkxgRG9rCutuX35+z23fAIAQOD8XIbOx/Qw
t+kl0FQdHw+n3mGj2YV54fcn2OzPvKYVhUZCYDNce+Jdl8xGQi9n2DM/G4pNq+z0rtIZU2dLrOyz
GrGhE6f2c8cPODRgCat0IBPR9Vj/yyHXQMYFdij3k96rK7zfaYoXuf2lc0fzMHb1FITabE9fRq+i
p6jnM27gjj68j3GeeZ0X18MCYGOu6nbQrteJ/uOvUohcWKnf7ctEc7fQJH/q5lSeSB0eiI9HoQ/N
b6obWFCg2Y9LDIXaSlykEmNNpIRpNJYRk8Juhw8BSVhLB9iu42LTCb8MzXFuBO1zoIdhj0S9Fi2z
Srd11+kn3sK6+55+KSo+oF3gVY+Pw051XpdpHf7k1A30zj8DJr0fff1bLJCFWZad9Kyzl5fzEXzi
19Mm3MHPxEqCcuLoDCga35WOaPBVsfMQGEyLpiVkM2jGTCdtg+fQjNy2eY197kdtjZtW/9aZcTk0
xJdkzUFe/kLP7C8s01mDLH4ojccwvoUR0RCoeh8sSXfBQq83wex4J+766UUQnUIMg7SejAAxt8dL
TKuTbuxEu68mM71jgCFvjfSkLeQzF8HpDgIYceLBWu/xRYQxl1XrjDgM2N13a3SLy8UpmhN38jTd
XnmJOECZcOuBFh3lG7UWCM1xx73SR/N9oxZ1ES94Skb54FTV608PqhQUKOl4rOg/72itzEh5j3ba
7b1yLWlhbSRvsezLPlhympbtOPlTZDa5dafHVX+hTXZ2hZ5489npKX1bV2/tCItprFBQTJNtOKq5
wDHVks24eXkNPeld8LzhQ63i0qDW+MbHIcRx4tnCFwXODe3AdXQCMErY+RuoC3CsfelkSEEHAT6C
7kg3N3TVPJ8nEl7uK5fz+k2oHDwMIGjjBMe+kYU1lQx/570LgCAiLy1oxWf6iRdzvNK4yCqh7ED5
IaRx349X2swEX1NJvx9rHnTpGPkbe67zE64PT46Ih6usVTDpDOIu/tFV6EEZwRBgv1h1SPFAnvYu
szGwzjIQvStOwNt1Y/q2q4f0gG6Wdq+CNmDa7eqfT7zdta77a5g8+iLHdquZh9qJKdQ+s6W84Rip
D605gt3Tx5tWs91tm8zpnTCSCDWd4JIBLMYM/mSce25ilpEwtWI+8ZbXW3/pGx1tDOT1sryLuz3N
bGaNBNkfcSnLt+PoyjBGoDhUqDVsiyIFYtG0r41m6/OAQ7Q6NwM9fcJVWSWT4HnKPay5MfJb2s6Z
dKoTgea5W1xDDLLVKwX/GGYXLzYd9qXdJzM9cfQk6h2nd8000TjzK5F+aqek2U3NVO0w1dFPXPzJ
cb3eosXcH5WYtbHgH21oUJM5KmLtXkpfZ8A9muZ1JeflvZ961QW+C841QgddHaJKNqmo9StAVTMq
1/fOUHde5KbjYtEzRML/xNZ79psh3Mb+plBGYuEoAFs5VhLY1VDPJMHVMlSk9YhZuQ1Octongp0R
wqDwLoLaxieiZszGUKTa+nH+Do/O/lpUTfv1xP44LuvWh0VOg4kSGRR6FkenG9MwX7iW2qth1tZh
Zyo/G5n0/Mjys8wKWawKL8cZJZuJblG2YktrY2O3w/jemLO0iLQmC5jM2P7ghBqC9rs8m5kAaqVu
DJd21Rb3J77x+vqO9w/xmkhJjCT9OQotnCa6mES1B6WdLFursN008qHcG5tshEARloXSaHZgftIy
b/Q0CP8jOioIrRjD7uXv8lwsXSs3oPUPPq1H77Mr+ylxh2ZvaO2SRU2vAzkxyn44tW7WkHB8y7CS
4JkgWwvj1eXnf0m4S9+qczNbb9mqRei3VfetEKCMtkkLAb9uBWASBnJLG0G0MapN2VXO3i09YUYY
5r66qcqaeZBeQ7+LLPDJ1wGfgvm3H9xIfw6uE0B2bwcjTb9kSzO+f/UDBkiOmjotVYqo4+jtpbFd
MIS/EciSXthV5W6notVOMLLXp3f0dOlBAo8H8Mho5pi07JGhx73p3zRdb5/HMW4MNc3kt0XRdGkY
kBScv3xTT6MjwopgTRFbppWFGuHjt1kv8VCRbNzIzJSf9K5RiG7UY92Eo9/b4Hf0pLOvaE62I1Fo
nH9g2qJOSiE+xOBHd01mxhwKZw3qZiCxR1GSaiqd+r65sVIbf+piHPBQtXJNfZrQYPzkWGq8o/Rm
PpGuorXfbXsAAYq3tJKHiYYWKMPETp2bvIpjMHCBVzPhjNOgv6iCZEE2wRCL9lHXpLdczm2pX2q9
JTXUSBQPte+cHvjTgvJJZMKt2BtLU7xvc6f9zpjAVpGjG1UTSVT+VlxGDRDLXjXFtk7lad96VEve
DllXgP/khPyupJ7sxTjN3x1XJtgctXAGwzErvXPA3LN1kVTFJG+UO0zjWds71fdZWaUWKVqk+UZY
FZpRttHFUVBSZ4RGb8b9mQ7QaY4W0yx+eMCjknAcDO1dy0y/jgZT1hS2pDIXRS7Gzw0OfsUmM7VF
RKIoynbjDZb1xbASEwwi0FsGtVg1viGgihWRbyG2y7y/7i+nHIA/Y3SrP1c1UywDRCuabcCd3Mpe
BfACiWFNExjNdvSBEAFf6FCV+64KHccpmXB6rHofnCMUnnON242vzeifdX61w2MYaFA+4MnnANr1
MXUHxKm72go+6P3zbqUc3MSY5ywhLjjoz8e9FkyHoB78nRVLfj2wURE7l1Zs/MQBVwe3Zo1TEoKK
rJdQxcnYhvoajEO/GaskjP1u2VdWW9QRqRwu5EoYpr/p3BLBY7sohROi/CrKO5WPJS0u2y5uzcHp
+k2APIsbiliQgccj5SdCEK4DfFElIOQG5mFAanAUeqtVFsel6ZbmW3csTYw25YT24hAPuL5WjjTK
7SL7vjs3eLmfi1wmfqTMVFKuplUdR7mpGEtqZZ/KEGiUcS81Orzxok1fRG+Wy2WtC/oViR1334Vb
yGXfZjMm5+C8VBkViRLvFcgzuZltAEdoU+cGfj6Z4RwgWhTvkqVlBelz2cqwbxswpGgqe0EkukAA
OxwaVnUQN1KPLIl0TwgLLZ/OSD2NhN6vNZghBlcmvtPTXNJAGI052CZgE7ttWmHNcW2Wfd5DcM+T
r7ZKlX6WWLX3XrjzdIvupotCfJanwxlzsCkFnTMVt/okfU5DvcjSiNp1OAzxOLxFqMq0wp7jvtoi
Z2r+cIupMc66ITDhLmbDFdTtZmeVAFHLcZDnIrFSC+I5fyZqUQgJx7HBd8WbV1uLvktvs7Y2roHG
aleti4xB6EkDOHnlN717IbRa3ao+yN5MKpYgndOM0NbSPPqgdB+jS3NKg3LbL6NNDAF5CIXfHqb+
1yn6KljD/zi+w8ou+r8DFq6//u3dPSn7f//vxyyJ9VO/4AqO8wezcWpKRidrzb+2iX6hFfgJ4x7S
ZM4B14J8w7H4G6ygmfofeFrQ80JcyHQojUlsfqMVNNP4g+IBOjbMMnoVLs5P/wJUHH6dL79IJs+z
Hh6sVv88hmiowGxiYrRqxtL7ZhL4+DA0/UW5OT7bmxpWt7ZH8mYUkT/VcGuGiST6zMLINwk5+/M4
socAyGpsztp4ZXQ2UCMA3QthIg7yZacNApxgvNSBvDCm1YxqaFVeXvZG5rZh4UmM1XBQqEigRgRz
EFcuvY1k2NEAYU7NA8m/Vm96PPVKcMczEcKovO5HYueBBTinB34rl7zYWHBVoQyUgXRJOYG228lo
9dFgNZ9k74rviGZ53+y6Ez8e3u3/1wuYvvRLC/hd/7X+QcnyJ1/n4QO/1q7FKqR4xAEbKuIKmiFR
+s3X8f+AIwWBF8YY+r80ov9cu8YfkC5WFg+ji5W7vKqB/Hvt/sFvP7gxrF0JsulXMXbsB+/XPxev
w75y6W0xIYH7AxLoePEKuB2zCrz3qkhBvCBzRuxP4uCibcbug2kqUJ+BW+5T1xdv62X2b0bDmb7p
VIHRkIMk9dKq2CQkRvtODdNnc4rH9zNCRbeOsJqzHhzaBeDZHMC7ccsuQFpuTNJoSmXyNi775coG
8rxNZw2OhYWPxpkL+nlb54XCZNP2Ig/M37WVpf5lhUyIHqrVy+ks17r/w92Z7UaOZFv2h5oXnIdX
kj5Jrlmh6YUIhUIcjZPROP1Nf0v/WC+PW4UKKbNDyH68SKBQicwMd9JJs2Pn7L220uMW9dmmA675
VPrdAm0py1ovzmvPeXGEQQ2c2qvpkkpoySuT1vZ50TnI7Sn2xJmrJjh0fecOXji37epvBREVpANU
Qdnj3uHdBS6d72ENYuqgJ9ksoYMb9EZYtZsdBl2pB+niswg7e7FvxFR6O76KvBAAahHPJca13S4e
ojxjipvFaQ/unMNJKusBMlOnzznaffBtrXGG0LDeAUa+5BSonxe2EQu9na8n7ymw1PVAs2kpNNT1
XYdM8gUr0nSDwPcMmeUr0s+jVctNIs7XJsfYM3yDXhQBO+tpT0Kz0/s7PUvetCQYz7p+emqbRBxU
O4JBs5F3sl6FuDO82CzcV1Of/aMcujNu1ZWf2Xdz0LUbe1RbfAjLZkmy9LUo0P1lrf/DMYs+yhxv
/k664ZvryjIib9B4nh14f11wmEztTPQpfpg0qW4pAjDSgAV8q3X3jrbAu70aKEzsO/bjPXqvTdn3
W5lgAas1/l9nShuWl2WPoZ3zR69J02+LlgDrRSTmptfsW7cV970wumNhTt8dC7VzmCf7jrTyoVUq
nvpy3Y2CedY5lDAU2k1+L4uJhF1GpSmei0k3gdn1+nsz8XuZWsihFVGols1ontzKQo1QNjtHE3E+
qkNnDcXDZJNiNXtuVGY9Drensapc9abl6g6mXJzWz50zEDYxMLgLpVhQcy7QyzZdm0Gn0Ow+i7E2
Uek5Tp/4oYN8lkKCeK+zOtAwV8wWboaj0RXyO5aL+lqOqbvxLZUeSPUzSjS2BlLzYabVkxc1mY5S
PGhpR/8NMQG6kwHEorpccibaJExdewXek2mRexSwj7j2Nr0lbsnEjEVq3hUr1Uu12PFgtjcqrfKt
M0s9dIJSnisLk1Jl58/6Umypr1XoU2OFDNTPJP6+jWrVEYRitm9VfrRUyWY0rEt0EmqXzB+w40xI
6mt9m6HVvhRlr+OTL32oEmkTozdzUJNqekjNy/+AVUU233o7YcqrDuwkeaZdcqz12Y6kqI4aLf5Q
1GCQpSbGDbsbwm2hUP436Z3Icv9QL7N5rwknvUHTlkCD41aiMVy2gTdVHH4H9Vbl6aPI+4NWvdOD
N+5xHXcb0bnaQ+3abLRdsM/a7rGtbXNbCXoxs2XsSRyNleur3TRzP5gEOGhQ2jka3X6KEwlQTlKP
R+ug09uXvnIZbNt7klr9rVFPxs6StvdqJKm3Vdk0olxZzedlDm7Tst4nGm4Npy320LJeOdrdNBnc
KprQcUaMWQbCTo5LEC2iHMNF9/EniaTYKTullV/8SLh1sRQe9sjE+ZGN5WHpyrjKsoe0lT/sRZWv
MC73RU8t2k/mySsWJcLOOYBiBTOdq9xWl7Xh3GpkyEfkjFK+2mo/+zpHeV5HPWj2eanCxuQ3yKc5
JtO3Ceu+2td14lwWXgUxpF37aG7W/FI4ltoURpHsNVtNm8a3ztJhSXHVTHsvNby9neXI4tYYR7f5
HOR4uUObrsj9UK/pmRQGubS5GYSzmzOD50T2Dc/CY9HZu0HPrNhyn7FDCwxVvl3vWzO3kg2Lrf2Y
sX9eW1ZrfWsnxarup69GbvLukm6+iMUN0Vx3JF1jZrPz1IkwOtk/aBHELD1+FpqDox3agBOiNWfa
uaWPuvpO302c24YaXpvZneZwNh3nB7m+tY1Y3Z5QqOfEMqB517tYcE7a5UY+Xjac4/0Ls2mMb6r0
umi2C03bQZG7rIJCXQpaslkIPcy6nntjiIa+N2JW7mCbakt/mHqnOEd5rzgwWujkm0BWl309ZdsJ
Q2mklROEYUfqcaGlJ+ds4JD5kOf7tXSW3cxY8bFNkawKcYl1Y9+rFCPdvpnHao/4od4TojMqHIXw
kWU6HsZm2iO3eGeO1p1bs67jH6rcEe8flsy8Aw3pD1OxxSqXbD2uRQbjet6LzriW2hyl7sQt4BrG
2X0Y5mniC+Xt7SodPUzk93Et8m0ytt43TS3JdvaEjAcdj2+Tymlf2DKBMdy5D6leNt81q1rvU9/L
NzPNpAuO3MUDzspTsEPNtJ0g7LOpaLKz0gy0S42olRtg9O1zvuCcIWYZBkA8LH5yKG1hsmEP7u3Q
a/UR1n/9wKy2fs0Ajt3lswWw1Z1lXNuJTuveT66ZXFUxcRaYW4xl/fHPK9z/mcpzFAp/qoPvfi4/
sp9V9VN+rIX/c45z/4tmN8xImjJwVKhw/10L2/wTnOMM5E/aOJMe5n9qYQs9OluLjoGIed8ptvw/
tTCyc2ptEvRQ7qFz47/+J+e4j6NlH+E6NTCwCjScNIU5Vn48xtWL6omPMpNQVba2XRqiylNQlzxl
81fJEVzpb+3af30U6D1mVyet7S+Rwm/N8NqehLBNH6tismSxp52sK/huv+i5//VTPJLw8PZy1zxC
Hj+1RztmHmPeVVpYELwXA6O1NzWGtX80QDhdC2cb/nDEhM5JbfhplqF0roHocOyI2KD2JHwYkRxk
vv3tWfrXoft3afInoeGvj+F8z8DEQW3I8O/TxXDydibSPJiTeMtbp44dEJ65xrFZKDpiNt1J76yl
gYdz5ugokuOEHqM0jhu9D/VuDNfm2mz1C2/N7v78zU4Dkv8coE5fjJ4E8groeUzfPc5jHwYbA1WO
YMyDBEEYSdQN4q5JnSE8udtjnqSFWiHPv/hlP6lY/vtDmUwjo7ZAkkF8/fihY1ZPQ1IkaRTUhX+Y
YRpwJDFltMye3GGaa+PJ7aaNXxbTgYaDHvUGGbwZoQKuVWeHjBCPMIUHsvnzvfjFc/l0M5DYcDxl
FOXwvn76lag2EAzJGs5vrS1L3ATL1u6NU7B2oRo3VMbIloFTD1iTSK5Vhi1Ktwr30S/o+RL3Oh39
Iul3qwfvIfG99KeWp9TWlZXmZqjaJn1Rq6Odk/a03o4m7IBYY78JCxjfmwQXs4h6KyfR78+X9dcX
KUCaw9D5NCsiwubTVU2uN0xy1qkrvBV1qpVXuy61v1JxnNaXv9w7kE3wvGDzMND8+JuupbW4Tm5l
kebo66Zq3DleU+HSKrW6yCwJBfnzVf11vUPdgtWG15e/mKV//DzbzjtoVQ5vVFZ5cJVHLYRD4MZQ
stv/jxsInOTkOToNa38NlX9b7/pqKfW2M7LIc9c6BEM/8t6a9VdP38ep1K+3wqXDwQtxygr/1Tb5
fcZoqHbICp07uNpBfZlP+nzlMenblLlPNdl6+lY3cmurFOjFqvK9q1Oc8XZ1J5wtF2OywVg8HZji
DFnfAv0dxHUmghl1gebsO7N4oTNDCFMKQNrGKblBayXPnXrWN1VhjeGYdrT1iXE6+EHyVVosu+bn
h8OFtMhyzikAUuenF14fyVRWnE0h4ltYqD1fRiZO09gLKjNSyOux86uLsvwycOxvnn36qyjU6JbS
2vwc/mj2kJIwr2ZRtljZPuimNdRU0cR/fhb/ZhFl23XQSQMLOmXHfnwW6VVUfW3C9hjRD7NfLfNu
PVVu9Ri4ERbrbJuwoH3xoX93T2kQ6/DzTsytz9r11hn0ke0xi0Rmc5Cbi/KowcO4wzjS7XtK+0dl
LdXW9+r88OfL/Zubyr5MiYGmjNfhMyQZwJi/Tguu9gV3daTVtHekhxf2z5/yNy94wLZ4CjOjS65/
3pn8AeAzWjEWYwfTZWma897r9CVuOUl8tT1/Xryo305YfUwpzE1PTcWPP6C5ZBQgQ0vSQm+8nGCH
5HDHrqYVuwnzXug28i71BrnVyPC8Xvr6PgO2EUJRNHfIeapd21nqAHmAOZNfF//wdv/3l0Nc7MBA
QgL/6ekKCMxDbcOXW5WT3Uy48S8SsB9frKe/WqW/L+CfP+b0vP22yjW4GV3aATDQMzzVMOENUAUt
KK51WV9LPckO0knkUW/G5b6rTkc9BrlxrjJ1kzPlZS6a/JjpCYeQ7q1DHxhqqy3imS3D33j+lN6M
QTGFplcI3AM4uEUhxMZQX6VM/HIEfLwOmzrYPK3VvPq4RD9eBwszYOMOZ/Lg+xs/yLu32a2CB17c
XI9zT70OSZ1T7wBdakKSFBAUc5DSUc1SZ7Uyq56xOaTGadThGiEtgBQpmDjhIhvgQRVzER11omN0
kQoGe47KfJoInrHHnGCvMa/s2OSoGIKWGVPCyEGb/Pm9+KRh4n6xjSNfIkCZftSpm/7xArs1EZMH
LynslIHHPGf+zWVVmznPgjOqjibmHDNGNPYJTNQBmOUn1VBQuzRatUhIx/5iJfrr23PKa0ALhInG
PM25Pn4hyXA+KO3Fo+Zp5ofKsd61ztEYoa/0Uexq+eLjPkkbf90AFBMwOtH9kLX2eVEXQ2kDMEFo
hKwomkeDxp2rIjWXWqSU6HflCZK1ysRFfdSVm6YE7G8F8xevpXmqmz4+aLwSLPrUr6y+zM4+Xvbi
l/3pROHTkxWoA0jUYcbqDhHltjoqzvjxDNPhwqxkc66tDK+noOujQTQ+PmBJbnNbGN9bU7B8tKI8
y/tuCCvNDu7Hkj7P4Ng/EY98obT5vKhyDAW9RvC2YZwQd5/RicZprIErAYBTv7jboNZ+VKkx0ddv
yi9+pb/9JAcctwcOkmPPqdr5bTkZuq7tx27SQk2r38ulGHdF269RkOlfhUCe7vOH34Ex0umoiDjJ
xJX2q6r/7ZOW1l4Mpw9ATnWGs385zMxOt42YpnjO6VH/+e37y7OOq/yXRNw6VdIkD328LGbqqgN/
QCUjV3NH5l52Eq3smnbjVzDh//xhf70yBmzw8k4QSrxJ5qcXK2g7sHITi1XiQugJ/bHpN0aTdKFO
qudN6VfruZGVxRc7wSc9Nu8XKwyNCc7DJL9Q937aCehq0/XS6jJiCBz7urofxXzRjIyo+uC8yKcz
Gpg74AxH6rovXqq/PDW8TlisXM6lNDTw/n28vdXi4NmAqxRZ2WgxVW4RjEjmKp47ffVL/uXm8lEM
IYmo4iNpnZwkf789NkXSDp1nUsVUaW3GYw88KptbMrdbpmdl4czh1HbD9s+/6Cen2enewh3HLsKJ
n+KGnPCPnzpCbncSNVAEcyjbdaqiY27U6Vk3TekOjSlCtCDyCqu9atPBPnZ9MhDQqYID06hvX3yX
j6LGf30XTBWmTr/oZLL7+F38fOzWmd8wwoCO8tSTsyRIQekh40Wc8InX7lqmlletuxU1hSaKp5DR
4Rfuqb/uZ76Fo5rjAXJcHvPP5h59gkktK3Q5GtX1NUtJe+GabbPtOW7FVpC+lUycdhnmMQZ9s3Hl
It/ZDQzlYjoHzo9ZWLtfN+Yfjfn/pzZBWYb/32qWO/X2f/73e5//+CQI4D/6lyDA/y+OGxxwfIb3
J0+6+e8mKOQNNCSns9avltp/OqCm+V+o3E9vGGLLEwKb08S/1QB0TkkmoTvBSnpSnvDH/QMlC1vZ
xyea4xfeZJp56Ot1ejgszx+faKat9ApGxii5awgzTnX0cQ4bsNcytBkU832bGMdRq6V3hBKwll1k
dbNHmB9sP1xVxuraR1eoTsR9289NxHmBILjIqrL10oYN6t9MHY9kEDrrkCa3pW3347Eu9AoJjN4G
/X4lmGFXOnaanplTawxVaNQIWuLctafxzl11MyFso64t8JSauTLlH9B2f68Mw5vMsBJmavgxKKX0
plZynWMnYKN+0WU5tEFE8BTUhLKYSRkKV1AjM0HP1ozfDYVmMm6mXpTDt8lrXY+hsM3hf/aXtboS
jagoi+rOL+50U3PKW/CFrXiFiOXdOGnt6jeOop4+c5tOwsOcG6+OTWMW41aMbdfsq7Ef/XugRI0j
mSj7VAvBONXVq0gH5oCDz5pN3TskjTgUbj4GF2Mz9GTqjasHaxQWrFOspL2xjTuQvNYpvTT8Tvl5
xOU1y7MzBNp6Ns3d0P60/CzoqnAYyY/9XmVN2cXBKiZgbIy+kO6FzlJLc19mzFtvWiMr+hcm+bm8
zF3N1xietpN2EK1V+O++kqgnDdWs8udSekaDXMkqc1s/TXktzYzJVjeqNCamr6ZLlfWU0HM8uGuz
7ouUn+R91mFSIspYDW2bNEbDz9YJzpAshEYbpFf1ZNO9iBa6gCxWwwgDKwt9vmzOjcirRJ3+/b6S
V2jSG+tyDOpgfdI4OORWNM+5mpMDiExDvtizIZOn1YRh8dARvtpce129mcCM7VaZ3+MesM/LySoZ
kiIuSadgCofSe7IXt30zmjKZI20cnxi2tnGCLPjXg3uTlWUT2e6cxhn4hTUUkJJ6vJFglcMZNuR1
kTae9WghtlTP0PCr6dwx+yGkmUL7KZa5Tgiir1pb+bGnxtpB8QqC9b6am7oAylo02wKy/U2iDe2W
H1WDrohjXA89DbMDa3dWhdIp+TqzgUM2CoA3P3f02ItD4OR9UEcimHL9spwZs19PWpAAw059V+sZ
euW5W1IjDwldVqvLnfqHS99qSDbOXGJshJrWrFeVycT80QOb9lxWC2oFG0FDBLyCTaGB1bbl5Uqe
+VdNyk9lteFgmx32tpS/LoIq690zmmr4NdGajMOt1q4lHCsAhWZFb7dBlI20qLG1p3xc5Pi6ACWY
3nzYuf5BdwWNNa2tpvyiw3Nqvvc6k8GtocGfO3Onrig2GcgrFdILgtl81cu2GfarJsUtAyHUGsPS
JRyy+660MKnKIrKV7PWNPnocK21vFGWkFq151sikzOKitNoizBSrxmWb8LrQWofguQbcT4TrGiDb
oCz9vVfDudoyhtCgbCETiAJvaBCx+qRMmYGq8GQorTiWC1zhEMlCaZ0n6yDWPWNHO2NoBLUs1NvU
Nzfm1IgnaG2Abhfqo3PN6sfrZhFaFVtF4SpEAHYlw8py6idlivVn0tjuueHmazSqfHprTH/cpM3k
3orMfyJhYEHAxzTskHPRkGOzRNtOpix3AjbOJtHX8TTuZ+nki2h+SOBOc/C63NhBO5g2OWZAFK2a
lM9zAOExzIWW/2DIpT3W9pheDfyZoAFlvqkWa7l16lNjBuXlrkvUciQuRNynhZhuZF1a5lniyXea
lUMfJnltbzttbTHwBs23wkPoHemDYb6PplEBWABOjZ/a98J+zb1pI/zBuAemuKKCqcf0XR8s78mr
kERHs0I6ny/g2vpBnISPLnamJPedB5uBPOj3xEAyL6oZnERjlkfMP14Wj2bSXWWB5m3cCRHRxgBD
W4W1tOafqh+/Db0LWsLDHPmELqW75+UHhGnYWtJvBNSBg8LP+uaT9n2ZS9iqvlOnsUXA5wVo6uRl
yrLVOFbNMEFjq/ox9M2puPK6wrvhNs8HVwTli2yVAeSuYYw++lxUWKe6TRhoTUcjmpl+RnVnGC0K
Brd/nNjnUQjPptvtvNG2byvNd1kQveyp1r3xIh1BDOqJYd+7meyfe31SUPtcd0ujNL9tbUtuumrW
96OnnS1+BvbZau/1cu4uJzuYkqsFSfi+LxYjslqB+ASNAZA72lP8/bDPzcE8UXj7bq+WWj+zoF58
64381e7a+syY0yO4UTik1eQMD0bb2jz1un3h2eqqXPzqvl1XcmKNsY9Uv2bUkA2CgDw5Dg1qO0cN
/Y2qoN4F66kKsDifP+eJ9M6YfGi3k8RmMNRNc6XjR4/NUkvRhIz9rhPeuEH7p71XK0q0KOgKcMyk
29s3s9505aFdmjlEsu66kZxHYhH0Ij9Wq3pP8+IqgPVbd13ynBjmNQJceWd3nbYp8t5+7DQssFbe
YuMdLnqjU4cia3OO1Y3Q35NyFGHfZ+d2j6Ld6OzsQdN0UMupjOda2IcgxRS2SnnWBbSthD6ysKAD
hm4y9ybyonVK7mcA5Vs2vTdM9vkYuR5iwVaoXYC14ryd6m1dw2SMR0l2yKE1+5IE3FZnBpIPV7W0
53PqG3/PghocxVogHRGp80AFpLkvXdOPKf23BSefXtXdbVkx4AhbPPsxFF+4PIwBh8eqQs6AS4Gk
oNjxGyniESNb28Ze2mNs9x0Ktb1IKUhujVWfvOcKCOlr5gsXKu+SLfu8UHWMiEKPtdZ4b1OVL1tW
OfGzZLu/RN30WDVa8UyWAuszweaMIHQRqYTZwLnVjvk+GQIjHonNRWvn4MCDemKGtad3FxUc1Qgf
crv1Alwe8zKXR0GKLRzwUVs2hWY5u8ayFJ24rEq3DWXmwwyVWDtU7WnZVkaK5g4FNMxLr1+WH+h1
TuDGER/flW0n3Q6EYPfDmWtzgxQHx4sxVS/AjYWz7TUz2BbSk5tisdtN0rZXZlEAYbaJBYpsoF6x
hg5uCXvDFkc8SnyJtBiiZlqPTjJ16Va0dX0EYTiHQb3Uu8YcmzZyNc/YasY0bpJS0wiSF2bVhfTU
ECy6EOu382qqjRyZZ5IL3UdtPtN95gA6vQVFWd/VZV4/+6CjnhZttAF/ZsPtHDhgzlNv7bYjpPxH
v5fDfiQjcjur5m0Vnr4HolvFaaHj8zJqcdHg5d4CaK/exGRaOwVHfJ+VE+kOAUglUh3EVT/qWey4
GC5kKvPbcbLrSGaawThFiG/MDtYzunPGY+a136ocsj2YdX3XFOv403QYZ82V97PhEdiBbZURplAt
bDPoIzTYbikOJFtozuyk6wIHVF/nX5sA2g/F6qUXPbMCKjmS+MJVTy7KRv7MK6egw5gPQezYdnfb
8xNaZ1K6IsbwIh5tS2jwN/VqNzZV9go22d1ni89rJhFAfpNOXe3IZ6lxSin7Ba56haZTwOrn6AEg
VJtPiS1zSz0K6DS7sqdeQUgpyiZMwCGhLR1KCPE0hqHsqnmcIqcw3+vcUYdqpapABKV7G5AfuFfK
3EOy75TInKHoV2pjtpPLbBD+B0q4mkpBM+0Dksq+2NQCVhriyz7RzhjsQBZPUFPt5JCY30SRlQFP
ZIsIyk+BU5NCZT9pZu+8O+5SvZoEClzkkMhjb7X7l8Wkk7JC4m2ivoAlFzJMb78jnRFno0tOdrys
tr5JaevEndZ3442ovCxj2L+m1HDkI5nkn9Fs6neGXgYbAbDmlrQkB16CwWMta5readWMDGFB9+Ke
Ud2J4V3nZ665opSo9J6H0Oq92ovnoVDlRQdBNlKtkJExk+kR9RpzYh/RtxPbZoXVycvWI01cT79o
eKyruF7MnqtZaMYhvLA49fGwTpcBQ9f7eZ1YpjRIqO357BTePmMwc9vBNd13TWkXZ2Ofe8mpcyu/
TS0toHCiXxEt0gbtrzwDaa7EHTo/KrlcMFdqIBZrZZVRVOvZfiGWfUPN4lxbyajtGNG76JQn3cJP
26hrn3X3YC9lcZzFmr56UvjykOqp6W1K8gI2k+2g2S0Xl0WqzPGd5gHuI/DcVb+eOw3pE6El8xFd
qSqfNTQ150nl9vfpLHkLGwrFMMO09G77g0D8mBQHjVXtMVVO/jqSIbVphmJ8glhaXyk7EKHhwh5h
CAO2ghQPLL6rSq98lnSbkLImeGQQdCpZQeVHC2eBK60hepywCGdTOFkDSJzG4yV4O+8yaOzpu0EN
ucFzZ/8Y8dg1UV04OjkcqCmuKt0dD3DH7CP4nfq+9oMaTWVK/dzaNNPRvw/tbdsG+rarq+p80Qf9
xSUWABl+4h50ZHVEGTA0ebNp+MWGQOHvW/10o6+VXULrDpYhRil5MjA6+UYxAds1q2KTyrrgG7EA
nP61cdrbcIAf7dLvtzwR7YujK/2w2En5Y6mJz+py3z8bZDPtWsg74aTXzllHnM8Sk1DxmBlGcsBg
sNwtiVb8dPHERAvy+PMOLXGo9CH5gapbhoMjM4ANc3lrsCay2eQKiDano5vMDCoesll+J1o1uMkJ
NNiacyA3ruEfHFdXx8oVKVJsh0QGn1sQ1XXV3fm2SF4GAikvTJrvZwyq8mOGxvB0TiuXS4cnWTOd
U5Q9FlJJFghyARSxLw7Z8+cu+toj8Glj01nNnVypVPBDGs02sIrc3bJ8L4g+i4XA5irJz+hSVpEB
2qCnjO2rB3uVkxWlK5uyV1dNDO8AfLrMhHFD8LJ8rDtPupHbLBNVu0pLO0JuvPJfTG5wAzOClnrB
ecwLkfxwmKZbQiVNXA25P7q7HyiV6nA4tVhjr5/H713f2E9qltO31oBXHmERckzs2Yb/YNQE3PNI
zcEBhXsbnC9rlxeva0Pg677oKOynQJTWATdkN28xawm5oz5+q+ToxYkup+uxtkmmGDv/XfeL8Vnm
lS7P59VXxVVjOPSPfKr7k71jqUjCSF4H1NnLvQDzERWzmddh2U3pI8iD9oyQJ/eaRkey6/IZKyiI
dd05WE5XepHep8t+mnuyt3Xh5AzrGOGI2EwXpPQFc+czzbEhDU6MII61qvVis9JxK3f9alnbAFl3
nDed8+YSd7dLQDNNm8Ic2QiDQQA79RIa22ABfron+SmBEuZmDjz+iYRbVW45k67Tpgc3bR9adxp5
LXxzOdLIGdoQqb64b9gtK2jRIxHwi24Af0YX823u7dxnGfbG/To7C60RvzIe1GA4Z6oQ5D9ylox7
NWk/dKKcOekSiyBWa77LSKBghjBbMc0oAkuECairyIsbo1rrnTlZjDz62rtQmj3feUNdXnKZHL00
UT67rPUoyNOlJ81AiDKEQW+ea81KF310k5g9tUgJSwnSzeosy0U3gIQOA3qKSdQUOY6Bpi9u3QbR
Ri5riNLZQmJVdCLQXLtaXkoSORtHvzC8hDYglv7FohCYLe9Mrdmq3/bEqtFk64alOqe1wRWWuUnK
QD4rLAcUD5p117eySa+1pFWc1HisJpGHZpnZ7k9brKp+VakonC3d7W6oYoiSbQ5XrlubB9IcXB+I
fgkrFpFlOSdPg6P8XucRdBNtZ4oxUwHSqjpLd1Xhlc615PhtHwjnKAdoQhNHF0iYQXKemeOybnxw
5u7PbHC8IyR//30qhiJ4mX2ZOITGDKxMG6Jx3P44JsK75qxgF9/KYHKH0F6KXB7sxi/8baaaxL9I
OMkmN05iJc224pwwHdaJVXK7khGDHiAVzlvN6biLV59QM1I5iK7JrVoUQAI9zrJz2BZ2GsSLYyYG
cSIe/5wkFt26yYAHV/vCGDW14bOHrUuMD4gFNQ5AyLMh306Cfea2m7yRSJCSRJidzqvkXOAmGhB6
l+Vi7x0SArI9HSHhnVcwsdTOmonLIHNDrUZyq/kOH84QX/NjnwtNd7QFl/GQBlIM14s2EGZj+WW2
7AoSp7Rtmem12A/S1LRrUqECsVspYGAQLdJs9oE9u8mx0k9azp6Dk/7NRR7HmlsXisCGvrAZroLS
0K6DdeZz12GlK/u/pLf4uKg8oihWCRA+LT080Bmzo6gMxvbKWTpvISnILbVwLW3/YWJYFmwdjCVH
uljFS6P7I343Yxlj5pAoLWbXjomj9m4D1XhR0fLGUPhldGA97zZp5iVMrTmP8maUkQIimRbyxmy8
B3qUE53NtL2lg4weXvpWXMEQkQNJsR4vNRPHdZV7lSZGrJORc1vlot7ynD35KyJCA4p6lOnpuPdX
q3+u8RAdaAO7D0JKhdO6zObQ1lD/JXRUthVAO6ZN9VuXAM71xbAZe/+Jh1CGQN14O4YhCUcXroAT
jM2GKqwKUYsGWM5KkzsBXTBjbY2yKnvsVyqQsWjhN3eajKZBI1jBXgWeupTsullqe2/sOQvblGT1
EIRlOe0k0aebAX5H1DorFy70JYSdpjY0xY1rR3ZJNNqlvcbkJ2RUzf0SHBwJmSHMTb2ktVJCZEG6
t/FrI/8uId+drEe8/CUaEgZ3TC31i7Vf8cZU3rk2ynRfWI3Y2Fq24AurbqXvfM8Bg0AaZc2/Sf3E
2JEBWB5cjE6HbGnN+6F02/cFKsCl5JDWk8Iiqutq9dnMOoc1rW3UhaFU94wsYYh0aVYHan7iFVo+
7gXvPucop7ZiwXt2nubd/O7XAQ4YR/Kyu3lJUkpruK+EVh3Hda4eqnFIH8dWc2NOH94PKym8V13k
NC65u0+epBAZoQTdYVLLQ2M2xkvDqJZNz4wIcVBbbwTWRx60MYh8Le23PCX2Vm+J3UBAW+wGo9NZ
2LqJCBaCuW815f5f9s5kuW4k27K/EvbmkMEBhwMYVA1wcRu2IiWSkjiBkRKFvu/xT/UV9WO1QEXk
I28oxVTWJMusZjKLkHDROY6fs/fa1aFV8ZNMC3US1/N7k7YiAUz2rSjg+YlUq7ZWHeu0Q4cBNEPw
XQ5jciKi3AFf7SSbnO54beTf5spUNJkBMS+L9alXZuIRLyf8aKSE17o6OBvsprqy8+mBOl/bFNlA
44OX0SutNLyKndnxFTiEzrft/pqi7DHnRfaqwOWLNCVXGfMbj6pl3DH2Lz4vZdoU20yKblvFVf0x
7WKG0nEyZR+Wcr4W/RKwiev17aKN1Uneh5pPMtkEVEEXPjQBsSnM9GMCR8ALardp/EDDaAXWsHoY
Uv3D0pnkysy3YNYOqhCMO7rys2Y35VmSq0Ms9PCAyeQQJeb4pRDTchH382kwDcsWc3ngyaiS+wCK
6dkwNeVFXjjTqbBo+owUuydYBNkMVbyMeIDE3gU6h8K024W1I55qF6gCxCFjbQTjG1C16k9ss/ka
N8yvalpdp3aNm8aZygORVMh5Ozfb6TUFWCLd/cBUzQ8HMfmDCseN0arPrKvDl74aT2U2BCdx2hC5
2ydq2Pa1tBkPJO2hc8vTOUNbTQhGRo8RZyqtWGGN0CIG8z2G+hSyhgkHmG2VLE7ZzhWRL3hfxn0W
qPjMDAJ1aSoe22qJp4Nr5kRIDtmnijhQnrdAANoHjkCTJveZLxXQSRHYz3mDcMoqbptQfQ4bnsw0
7iYk2gVLui0+5cYiN9ysdRuXMA+Ps5meWNw68ZYd7SeRCagUUe2nq9GulSrfUx/k2yEurHNZ9No3
N5g0T6xxYdVog2WKytsq5ZZOPfOujaCbh3WxNU4VsV/0XOrwE0JYisGpb3exDcgVxVhNeprKvwwM
EHGLzhNXF3JjlTBtYzeZWNdm2477DvgkIashAVQb+L/f2J1SfxgEZUwpCySLYcVzzNJ+OtIBRpxV
nPdpUN+JpiKIJ6R9nQQTL6VTFwdboFT3TAIutnpoKZb7fg/gJWav3HXSZ0I4j9tijM/7XPWntAgh
SUQ9ApGsvZ6x1Z5xD4sn4lECGg4FuxY9jm5l37fnY5KlN1FJAUL+BhuDjVGMX9cO8XfSkWy/xD98
a8x67PdsruihMDry8ywaN4tu9pyu0EZ50VQ8sScoK+4nGsknOE5K6IRj1jbbbpr0iwE/2E4xN/Rx
Tj9GhuYufk+4ebINkOybPnlEOqkuhVTlfgS8Afal6T4FdFLPylm1m9iJqmsG2wWRJLFNtU5TDVjH
SG5aFGsPtDKop7V0z+5HXBhkPt4uQTLvTKhBm66OvzmzFfq0p65F4V53a/DSWjcqEmjSxU/QwfmY
DWhkp6CaZYLn22vGFBxbXxu+jh85TpBk5YwjAoIAVR1SOzVphTkbafbGqKrOa/BzbxOF3t1iiLZF
/s65SUHwGLNX+kGy3Q1xT5NoQsvdIeZkytxU425eDJagJDOGXTXP8y7SM/1QSNiPOhKf7zoyXlrv
+nxG5IH2nqVa7eeZ7zK1q4bLTEWn9CVIWa0G6/qFtODqh0DrpSfmtdTHUqDgIafjS0beIQVSo9ez
+joPR80scDqmxoDxlEJ4jYehVv9NI5FAuo8iAIEP1q3nUOTXBwpGC8dlwEakMQtZn+YqNqaz2VqE
/obk7UiRzWkg/rYFOl2ho106zlAPnHlMKlh2INGy0d6Wg90lHuOV4MtQUkr6Lhd1wbjiRjciVNZb
LLRjIc16fCBdpkHoxaqIO6ZYjzXK/VK58TYuNJl5AR1Z6VkxogUZwS3bOZrtVp/RTiTDhd5n4kpf
KroOsrYCn2G6FhHuVenuhej61vohKvstTc1NyRYx/2Wezb8mu9k/lWvcbHv8T62/5h/xuf8Zebkk
Rb14Lf4WePPxqXgKH7JXnsP1b/wVdQPqRWKYcOljSCxJKyLmr6gb+50FO2y96TD48AAgxfkr6ka9
w3IIHAb9HHSxV1E3xjviX91nlhvCfSSgv6O4eS2hwyqFERLxPdItvtr4yPgJLyV0JULqCaTBtYo1
8Vk1ZnZL8FfWbMiwCln8OmfCiWwHP+RZ3LufE2sQDL3Qe/44qkKYiHGSyR1ci9dHpfc3Aztyr5k8
KtIS8/hjTWX6BnL6pwfBebByDnH8OEenVjOSdcLOuU5DKT/PdtMSvFezi3pxs3+yBr5Wk/44lVX8
hMuRw+gr5eflBeydoAZ551znfZQZDGZDeS2R5UGcGsH5F/b9rw93tOQ+3y9b6DxSWCoBCx3Jo9JE
jPbS29ciFfUZzYyPITiU87Z3xjfO62dX78WBju2OqnANUIz29UjUkY+3Qnl6wxjt12fzs6cPwwYi
Zj4hFPZHt0iF7ZBHkbomNM/9wP/E1HrCHXFKuikGWDfJso0EhfXGIv9spP1vufGf98w2hMsbSQi9
fnRYwvHiOcqc6zY3G3+Ei0E92UkJHcMyd0vpph/7xg22BY7YT5bTqp1l5uFjHCp2+2bQM+7JFnnG
XMKhLstE4JOJCRTj37g2tP5MtJVIO/XjB6tpkCmvE/6+bmHSpRS10NJsGopO/N0wF/eqYgx8+PVB
f3LXHZzOPFp4duFxHl2ZeYkIaJuMazYc1RmD4siPHX18Q8H+k1eG3B1efrT3LDvuKgF8IduFGztE
c69fuznCVTu20uer/zVp4ubWRCjwRjQEs4i/LTc2bC7c1bwzDoLoo7OqCFJpaM2dE/PK9KKxrPGz
mzhZeQrizyk5RReGCHM6u0fIIfpkS7t5YPdWm6KHRqHX39EkBpR0ZHSNGKVk5XhESiYAmJfWzv2k
iYJz2n6O64/lhNgwXlz1gclJNgPINYOrBWit5oHnIYHadePq1lZ5ddvIXNGSnurmezQgc/Pww9LX
h8vSModdJuYAhlaZnyakewUoiI7oS2ZSGyIpxQnmEpNYXr0XKWVu3Bo+pvdlCz6nEB7v7nROarF5
XU1OYJDAG6cPlkjiVZQEQXhT2krsndo0byEFkgU5a675oTFrc9ox7zNhvYgmv16DMBdEh5VpePOI
SMFrqcTu2XADFMzqgmRZZrR5s6nbysmhP8f8L/TFuycZFbVGz7XTvoa9MX1vkkSeOEVnJ741Wtaw
cRot+sh1dE8MVA7uCQ1/l5RTpw3PVM0s64TAlu4G8KqR7MKiC06QpYzapmqZuSFIiwBt0h0foz3R
3GT3MnpJvzshG0gv1IQRbuO6W8pzg50DG0AWs5lcVovmR9g22hPDBkQgsM+sg6vwtZ4SuDk6OzSZ
xn3BxpTsTXdaSl+S96y8xonWblZXuB/N2KqvQoJ9L8ucI2yS1M5uikS5hOgi37rl8xLu+ddJKnPo
v39xtLE/dxzYs35tps3VMrTWWa274UNE1x79XRIVYq+aKf1c0MNO6IhaA/ISOfXnsUOQ+tYYqoao
BKiwNEppMlV+brtj6kfuWAFq0Zn3V0ppGmP4VTtlqbB4iMVAhICpxbBCxTJWj4xziZrFb1ReCiU7
xmHpRGx170bmCFDaLri9Sxp+tYYJpzgBBIxZw6KZvyK+7UmmaWFkmNOq0gNFmPtLlKB+wt+zhnXW
o1kT2yCCyzIF/niBCn7tjFljOfpO6owfuzjtzhk/md8xCKr5KrXEeGagRLgsExMJWdEbYIDSApyJ
Rx7sMhIGLrLcKxY37fZFZhH9jqQI9WZiLRkoLEl/jF5hw9Z2yNHkQMDp9Q+1QOBOp6NZnVzDaAQ+
O0rAI3M4QcoJ9cj+PjqF3nv14Kid1uq8N21tYU6UiskfGRQ6ar/A7Kev8STkLVLK9n5kZ/jRZiCf
whpTs9oYEFgfxnrObqWdW9epucSP7kSojB9LtyXy3S3TkxLTUH7i5tF0WU+8envUaeVJn5cATDjX
6hEEDTeIuU/+qOtB+IVfwDCNvQbDtAKMwGCAfPYdUbr3bmYGoPSHBmJnxQyIwLmln78ERbfQ3OTa
hiiFEA3CcND1iyzVm/tYLiONqilPnmZuQ0JLphhuYLGUX2lGB1+cwqkrr2RqdV+1Qt5NJkA/L3WT
4n2CIkb3dHLukCaUJaBKQ/JNZOSXTFeOZkGp0go7/hJoUXRhtEaErkkLLIW0jSBtmtBLM9LhByOD
isKsMMeHtnVbymG40TEjDN6kI61pEy2kCYLFglZWtXAGU82QOaQZfSdoxl+jxcxShmstdpxFEGy6
R7SJbrcYh+gCYSs7HpshAPb+ljjdTRoUEErp8IqEUUwsviO7sJCAsixP/ty0NO0NrAedFxnGeEVq
cnY9lvPM2MjSxDn2khVYNXSmvu0to569SVvl4W1WpCOXaciuU557gnqdKitQBUpGNWOuMebsVppc
KAt5OiRjekKSju1cTKzk1X3eNyUeGGnECCQxaRHOhvuQRB/Y6OR8xedQeQlLx7+zkE5ejRZjEY9W
/Wh+tPIGxU5JV/iyayjDWZzNKPc12gTGqUbibHsRw4fTdxY+6EerMpCVM1orwBLxUkweDOyK58Fd
6vVbFzasmgbULWdc4oz8Jds4E2Zsfy/K3pVbdIxoGs2RKGns+CVKUMmwcYQFmx2seNDPAMEbk0dy
l/rSrAFRsmJu4emLGopNT+/u25BqLQ1oonB3LVz+blsmenzfM9C70mnXPmmRJZ4oxOUCLiPmzkOE
jsaTPghBTWllm01brXbkdWVEUbE1YT7p4s6JW/2mnusk86sZRO+hRsfTMQeMSbytzBJsnEaw6wTq
NZ+ZvE2ZFe5sWi3frCnBVkLTNZ0OCuNQspmYdGDKGQN9gjxUpdpWOY19mbVTaKN7zxKCZ03G+Bvd
Ram3Hao0MzcDefOfkqSzJ59Waf4p0J2ZJjoUie4scHl6fJzafCchqfBgSVVbLjJxVPueNKNA+fCP
DMbehXqY1j7RNjDQ9G9kyiBi44YM8ZkTdkG2YUyERH+S+cwXvmuR/JgqrbStnsg1B7TvFU+iPjFy
A5IQfDUniSsWIFNBrnnDqyMavkM7Ko+MBFz864i94QeaG7i8RbeRKDUCz85NsHNWPKKhSYcFphMT
pkEw0jMYDGBOG+vNGPPQb+006GlnmVYqV41rWG8S1OC4iZqgrS90Y6Lf3IrRYf7QMqPdqMyZk0Mc
FEo711H1RKcTXwJ3S3M+mU7ytjQ/2RRmJ4hI88HvNNV8pleWI3zXZ3TiVmo7aGfDuA3A7gWNe5Pj
1iiq94sgqN3LafReL7mw7416BLIhWzm+TwFQEw4MvAkesW0C1fJoDtVgEGtkXCDQ2Dt4THK096h5
SbF3WhPUCJZx6gZzHHIuZzBIoL9Mt/MNH6M+2dTojyCV2RIic/tMZ7bxDox+s0Kbp97s+4PxzHKe
ILDsDRQg0xWAfqjD7N0hP2swU7XDSM7YR/UDCz2PtrZBUbLyoluk68NpY+l6dAupBp60tBaGkPir
w2XT8w0pdlnX9KgkeTGkX+kdH7X2mVE9OM/A6mgMDPypwoVkXYN5AGvt1uTGEMfdVVO664Vup+9n
+AHllBanQ1hqw8mEnov5nYuYczOGBiP7NWb+qeVCI5qxIrroZU9K9CbWpoqmrrQy5Lr9LM77SiXo
CClUyF9mTiWwvFYhSfZIFbNN1y3qPSNeBlJ5sGS36eImLsa7VcDGpktGe2Rw1nZyIu1mIoKRRFk1
DN1Jlbjp4C9ZnHzu48HOTp63Lr/VnvrXek//rwGMDZ0d1D+3fJ202UP7x8cHXug/ruKnpnn6Y/7j
Iq77JyIrX7Wl1n/nz7aUpd7pEF7ZXBr4z2lQ0Uj4sy3Ff5I6EhZec2y5q6Xwz6aUtN8J9uq2Lh22
hvRu6Pf+6QPDBoa07HmXpSvFX/8tGxiCx9c7trWxYVlwRoSr49Hhw/Z6iygps6KYYJt9tJjtwSZ0
jmPu6jY/t+NufZ2R6iRIYLaZ6IC6RB+6dDpbCtCHZNvvo4z/0hO0frCSPPIQqt0TdQ/9R6+37HZ6
jxyIMwQcp0ETMuvUP/Zldo/g6btEaj5b9lmvtFMixHX0xK7jxVPyDTHxyejKOycijk0EU7c1+vKz
Gy13cOWxdfGHJLRSv2UggXAppOZ24kNsL6ixadUjj7AfF9E+5amrbQPFkIY6VNumepgxWBDXnPCl
KYv7WDfI3EuB7QVsOIlNIgTaBHSKXwWkEXsS3UiXC3gO2Juy9KKZ8Hu45sgviJPvzjQkwCwbcgWs
+jPKjnuXwVYhgtMOPi5SxuB0HuydiDg8FvxHHc/1HmBWuB1EgTh5/VnsJFcsrbXPhqJCZxPeutr7
qTKvMEukW3xj9+OsLqMQixDl2bcocG5CyS9BWVMyZHIZp3b6XQ534krWUEY1qWGqGB1qHbbXvZ18
C6YwAfH/2OQhuPkaecVY9ZeyZHLHwMJOx/tBzXctQiMvTvnwzTlKXALiEKMgbDWaastwj2ADZoct
WoEkarptjuaHidGnZeQ6GRb3iLwRAA79dd9VV9AS200ycz6pu7gblBjmniGhvXHEeTP13WnmbOYa
aGhuO587dhclXq9dNhAKacS9h1NHh6n4xWZzziYUkwUYMM8s48eAiufM0bIKhYuhbd1ZpqdRWdeo
h4zQW+DyKsaTTE37TSw087Rpp+wkXsXW5I92OyY9xgZK/HSaBfNF16ZI7NqGzRCcrO285I1XMIk0
4I6uIhNjk7KP3Whu323RLrY3iEsmr6jxYjRdk2x4mXFC6xE6ARmcJliZvHCS+yngQwnPY69lAwPS
vLskXReDWMSjmY0QgaOFh10hebKZVY7Q08yE/Tg3S4rifqmG0S8stcOrdypk+iFLmit7NYhFdXeV
i8s5THb4sd5ocx61iOh3u/TMJTwKywDrcozCg41YyrC3w72TVbWHZ3E/J4qCFO0Gc5E3+lFrd/5l
O/rH0TD5WfKZffU3R3cvhKZFQbgnNLbzVOjuG7vfa2Xx2UCeF6SXdD347NESQlX2+cVa/ZP+8REK
w/pxcBZVRZN65dcdLXVFLsyytDCFknrxiIiqhFozs09k5IcqiynkeiOo3EA6nTtFfq4tb8VZHXVh
n38BJASW9BVGxEThaLE1LZnXlsCWOgwX0sjPw0id1AhsZpltyyB943I/jwVftF/X4+Em5nsB8Nu2
OOfXxytMvW2GgJsb0KD10JOBdrpr0vddxSvfjEzc3Na9QcnpAnge7xKpLroKoXpzoMrfpB21cID6
ryvOaC/ekcfn5/1ZnQx3TunseiM9mBVJg6vt8pvWZcWmzpCHzBUqKNajojevCwLcvGW0T6oyfkhI
tNfC9iyoI5C8cqs70ZOC2oAjILuf8EV5lSnOZ3wwG344dfHQbRNaLYEDhJmC7QE38Q1I48xLdbM5
M5pF2zBH/mbXzWfABwjd+YTtMWddR1Kyv3KbeJ8BDgEUuNwZNcunY9xha7pBk3g316hj48a5xBlB
BokTnRZxvyupLiul/zsDvX+tYvq/Gfv9R070qFz+eUH1cS2iHv44fyqL1y76dVz711gP8qdtoC6W
ZPqCKlof4r/GeuY7c0VDsILR4ealYnH7s4Jy34HUB2hEyK7802T/ZwGFjR6wi+M6kCVtYiak9TtT
veMpESZ6nRca1RC5vvy+dXl92WGfO+iGi3PS47J6mEnBmb2067tHivPyR9n9L4/yONRaCYKvAlqq
LHP9KS8O1QqR1HU9naB4RsFHSJKnW53jvbj+P1kkj8cSPw5iG/CSuELobF8fxKgM2rnxdILobfEt
Ix63WkKj5tcH+clFE+vMg6vGdom56OuDsM+Dyp2PJ/wYgPIWIovSMMfriTLmjWTH49Ox0BZYEsIV
QlKEE8cIH75uYxSM5UnCWKFEl51hrK7wJ/m/PqGfH4ZATibY+DmPIUudGt3KDisKjs686SPCmchL
6t6YGK1X5cViziquYNgDX+Xrybkczz8TTJbTPKLZzcd5348d2hWzVaihU37VycxS/MY45+9npZh+
s0FgfoRS6HgCarTo7nrbPCgV5JuOIDvS85q3OKI/OytebUBBMHRoAB59ErFbj7QszMMQy5R6sg48
faRQlRoqJ3Q9b92pnx6Ogodxv71uno5eogyquT4HIN+Zm7GzQ9wVR1VzafYRAHyVFh9+/WA8f2GP
bhquCtg5JpcQmcvRBG5RrerLqThk81jcl4g7H6t+oSpHCMswyKqKRvPS3EmvJoUg0DdozahVGNnc
6qET4r2V1oDkucjsL1UuQHaa4YQzZMJXdQXDG6h7NI/Llzav89YDyIb4uEz14SHNaLleN5NhcOy2
rcX21yd2/AqvW1DLAhMJxQyUANKIV4sRjbqALmaPZ6+19sxJmoucBO4D0bTxG0XM3+8Ym2bEC6xH
LEo0sV4fKaCFqGdkGxRhp281M7SxIs/DE90aYkm6pZp+c3Faz4zD6FTDK0Xw+KnP6lm0Vdgcihjq
PnXhvHecaTwgW09vfn0N//5+cSQQpiZPPtXZsQRqStpEhX19IP56wa9HdZUV6Cd/+yDrMg40hM8G
H4WjG9WjG56ToDyYkw1q3Qb2RndS7H59kJ88DWA1ITiSr2Qpebw0GSaalt7OD0OHY5ZsLtSSYTii
NbfqN6QmPz0SB6Ck1XUWpfWavvgIYkdwTA1pbeI08XnC1HNXlmyoszEy3//6nH5ydyz6QaDEmEuQ
RnX03DEnMSah5YfZ0EBOE8+ADzrq3/im/+x0DEew89SfAzOPToeJfK23dnoYC8rX0VLtPoKVchIX
vbz6N06H+gTFmsHA8Ph0CLwDoDFnB82N5305mjFTWXxEvz7I0f5mbUxxJjgZ6SPxuh8rKZS+lJL4
lANmsQeryuaLyu6rizE31IcCb803UU3VG/vXnx6SQQVVxOp7OdYe4aawmLkkh3Spo01CmNtOH0V+
ANlXHOa5q3BjaXn5xnkyHPrbx5iCFJ4iRSmfLQyur59D2+67UDbZvlUCtPagRv1rW8bgUFpeNkJD
UoYSSUfKHhmSVffF1Jvk0WVAU3izWaLEpZzVL/Ekje/nMV1mL1Blc6qmtW3vOAk53ixB7Pz5/YmH
2SHYDZnA1RClLY2JtHFjpACV5djXbWTIS9r7TX+VDOUQ72iZpO0H8B8OXKBa10FqL01HGzswchp6
VjpEDxYYNR2ukWT/y0hWyY1CxEVykki+x5Zbt6d0PDCZYnMub/BaV9VuMFodx1I6HvSlM3pG/YGc
N/Ooh6YPoVzu25pLsrFFPp6axmLXnsBVFG7bHNaSwJcZA+9pncuS+JAvypyDBLfAYJwUUxp8r6XV
0j9Ju/lz1gOf8um4QeVUdQIWvCABJ2h7ncxBK7bTXRiKgfxKcDHnNBHwMBs2M7RNWUy98sN8qusD
MMCUcX3duM0mjOyW22KnjtiE9cxSzgZ2Hv2UqbBF+I09J5sEOozBJtAaI0xWi/yMroCpBDOk/HsE
xuKSGVeVbQKzCz7W9RwwQo2DaofJAyiWVkzimwRgqnlZq4YveiiqZSukMV20WScTrwAn8E2bqwZd
ed7i8+qjPIDAnWT1WTfj3uYylsyeg7ro1CGcCYnyS7dLCq/QrCijkV/MH3qp+i/oEbrHgNes9ena
6Nj/l2a4SUBNfYiqALY1MxZK6cNMQUr4pjGKaPDAATnnzNPi5DC3BNAssizNiyUaGc9hti33jTMx
j1iU7eybqr5RWpkFB2fmywfTr8IqbI2oZzDM9PuIQJoBXNY4f3CECNmoA4M67Zw0vZshDNxnYS4u
nGkKP7EBmFKsPEnabin2rdlr+gKojOrIpLcIVPmcz07ZY3cNiYvt545NTWU3Wr4zEmisPJZd+ziT
qTP4UySyGIiOih8o06xvdEPBncA/mpeNrMoqx/SR8qLnFggX4p6m7DvpOCxubZYZtp90efSAoawU
JyB6g/i20rDyrQJ7LLlj16Wk5WRN8tEac7Oj6ee6mMLB1JSbnoWlRdEwFjrkdCJcMEPoy0VoGwyb
6nxmmxQW9eT3gZjABMhG21MVYWXph0i7M20oHH7Q24r81KlGsxg23bygLA6q+2hwY14nvZ/3eBxp
LEZIBDPPgcwgriHfaLofOeBjlECjc1BTSaToPGfOXVbnxAYWEXQAuEV4r7dqSN07VF5T5YN+MrCx
h7qsNhYalg5TSJbfEjjB2A5qB/1JpFeSlngU5V/TaY4/ZvFitdt55HW/rGw7hzOucvk9m7H4A0Mp
iERbcqxdyPGsGlou9yKkt+msAG8zZUEBNhV8BSSEiHXGpMrEuiuzbIdYGipABhoqh/1MK8eXpTF9
xUvfTbsqxpS4aWZjjjdNEDao9yMrG++moZIWXk3CYNFC4LVKgvNgNu1VXBIZCISEEBHAw7b78R3+
/yOt/3ouzf95B+bwEHf/+3+9nF09/4U/ey+2eAfxkqRAB+U0JeQ/Oi+2fIfOj/gHylfqZQSe/+i8
GDrzLoIyoC6bfB3xEvxjdiUgIhpUuyix4fry//xW64VDvNwP02+heWND4yTTgB/x3Gt+UQri+jC1
0YmAkA7DOBL1Hpf7OEXnhjoOj1douOUFCI6QPvOoz/vBqd3f4/ayW33+CRLoLH/kMq3l3YufYCQE
xzV1Y29DmMC7BpUfoJlCbI00+L1q9PlIFBtkmRJxuua3vz6SVTca/stRbXMhamwwi+VHRZb7v67f
/n5JOaNVws080pTsTl4fJXIyvTR6KbcaJrv3DRZdkHwlkU5eAiZB7uAvd4e6LrRLhXX70zCVxlvp
L0eF1XpuTEnZ7gG4XPvX6098cUnXZG47Sciwm5u63bKKqItsDlx/ytp8PykLHZQeaG+0VpCC8s++
2KdzWJoCBvBNB+eLoI49Oiz2aGK/G2urF6sXvoyoL04YgPBFWCJ0P1t3Ek140jUCTQTeqQKAt27N
JJzQTnofdpq8raAtwctMM+u8qFRmefqg6gccc27oZWWIJBIksHlWiwU9XZUsKfqnpTAspoooUMkZ
DhaW0LlAEcUvFR3f5Uje6E6ZT/vYmgyQanzE5bckajX8hZVW4MkVY3AbmQz6uVnJBzsz5aOTUvzs
QA643SFPBLItVSOSDWc3vl/syVLXHVVFfivTKTPJu0T7c3B6TX0JrTmQl2bmRv0tiHIAPCsdaOcU
qTA29AMZbOpdPnyyRybGWzFJt7oM+sz4GCq7IJAmtpPbRS09lkli0Qm5GwlK9spGopYl8aF/oJ4T
X83Q0n2wEaN5Rrk6TV4wuWogx0NHlFfrg2CqKwb7wumXdt5aNpcdD2QUrPk/HZZe5MRZRcTbHJi7
AuhF6VcojUBudVMP/qEj5tDLyxGaFJvR8KRoFqfegl4xabrYVr5DKoLOXvYz+keYk9YlULXpJqwg
xXkiXxZ3ZW465zYAAnAJIna+gqCDKAS9m2hCIxaSbG+R7PU4DYQ3q2WeNooXhfTArHrS6BJ/XL3X
SCanhGmxAXDhe+3GKy1whmLpcTkHwnuHR8gKM0LMpJQ9yleLGBzG1/VXqI2Ia7RWHBptHGyMa118
nXV2dE6Cr/u5CYfoaWxi2j2mplOqQIUyP2fmUO8rys29LTXnLE9nezhLNFd+qSstuzJQhVYeA2d5
WvQuuZQ289CLaXLJpVoWgT2EPKbGR4+rwBxOobELU6icfgnneBuAXlQbaiAJqdCR4+Uk4HpvZD4V
wnfLHiErcsXormJncY2cMNO2sazc/hCS1s6clGh2gBzOlNzlQMNw8oVU8eq0p09ae9VS41clRi9Y
ztkkJLkPRM79ENsuSYaR5uJEK1vyPdsJGhGzOseqKbcKk6q412DTIaJX5UGOWfgoh1kRyOBmCe7F
oHLUphs66dVumXytbMD2FKuLnm8rFIjlxsgREL3HH9wFmxk8SLdNp7a8TGTRrVyXYPkw93P5BVSC
8TXsyhgUa60F13OZOO/BiNvKE1YV3tY9sSxeMiI4sImzuHJjUEabEMnU9Ux6XrhNAj1rfGQQSbtz
LA24oabn9w1a7O8uUnUHeVE23LeLEzyKEEADi4uIsPaRCEjWpExz/VDRHwveD+Ti6YjcdWiouh32
ZGFl6F891nKG6ro+jaHXADeVDDIT90oNVtT5xlCITwHCg3QDWpccijC3SgI248K41LsEWZ0C0NjD
lJk7/lxr+uRHRs+NMQW73l2slxWs2pGWAtw/d/lSa4qx/JB1xQORWxjAjaiDZ1Hk/aRYyDTD3JUD
WnpeVgembeyYMKsCOnYC7G4LU6zRlix8b1Zt0iKOzgdc5U415vueQGqkhsCA6g00IQ0RRkxE4I7n
HfTTLGoCrjsjDPhz0MABU4MzPdAn1Ww/Le0KEihoX9rUtqnh83VhCm9hqJlw7YdRj07hNQAEq8bE
hH2XOsWDE8r8auHphWdcR5SqJjLS92rWCrHJnCH4yr49kevh+y9ZqKGR1Kws4I0AdAH2zqaUbnTg
kBuSQgWNW6k3DnZdilWsi02KP6EtrJu8RNh4KEozITJcwaQ/HfuOJxOGq7rtGfcAItALFP0Bsnrx
xldt/Vq//KYh6uGDBmvRRGbxo3x7+SldINuVCgf0NgbodzUCPfHHUXN2g5nJiyjpnn5dPPz0cMhq
0RBI/HTPvOkXX26nZMHrUZEjMu2ta7zOCBSt02TJqg/S5tb8+mgrPfvo7Ohm0m5ijscwhALw9Re7
aYqlYQmR22EJ++vIWXmnkdXbmHUbRiWelRTIecYoWcE+2qwXt0bH1svvBh78bUeTI/NrqSpShOtW
4vEsWmR6oYlakiW5eGoGU8x7+NWl8sfKmmh2OFanPErSNL2ZIxLN3ug8H6sjQE8h6WIoIfDQrUWl
8/qUaLACzCO2b5v1I/Jd2eLoeSQ2oeWbtKSuOqNsmoyTOsl1kJWC4T5qFRDVu5WO1P+oBX9rS/RL
/d5L/+j//KfT7f/AoTQJSS+etb/ZTC/jnif/qejibj759j/+6/l//2sYrdx3NJ8dElVoi7H14Bb9
NYzmP62DLMvAm6j4S/+9JdLY+Li0CXF68TKC71/dXn9x3YX7TpCrwG4JpxYmLaJRfoPrbqwDpRcv
vU2wJlNy9mp8sW1JWMDrZ2ixMjvMXK261TWCUmjT2Y3tR9pKD7Ii69EgZe+iQ0dseLlB/KrXD6AH
i8YgxdhVlEQzGrz/w955tMmJdFn4v8yefvBmOWnIzHIyJbWk3vDI4iGAIDC/fl6k/rqrkKkRq1nM
Wt0kBRFExL3nvAekAti8m4GcELUzh7J66WezHPYa0J9Eb+AStL7obkWnJx9IWMq/hRz81sj76Xh6
NOp+OT7/D448ekq/Gnn3dfm+SN8/HHxf/49vg88x/rA5mSFd4KyJ4mGJGvk29mydaICAjrDHy3c4
PTG8/mNvNvgn6uIkkNE5Zh3giPrPyPuD5h2BqwxIIonQRPzWyHvcL/FwGeLmp1/C+CZXAHf944EH
v2bofDrxOy+Z2g/pwGkh63V0Rg+eyPNvI/khCeHxKvP3z1iEntA5g+O+9k2aadZF0Wwvwe1Zd6Nh
Y7u0g1x4tLGgiDZ597/+PRbqRzOKMibak2UmGRxIkVCtE16iXOJoaNn1LDtJXVKLnkgC2UG6sqAx
l1CwtJ2nN33c7AYwQvgCOjYwV8y8JeTeht1CZ6IqXfkCNEvpX9nLySm02a7W/ikH4G+ae5ArOSnb
SmoR29w0zQYJSR8gm0wPmk36QnQYYeVV1j6Pi5aTyiC0HpSyTI0MesE095yZ9q3Ve16KupA6+XDd
qnwaPgKiVgoWKUNkkFhacYmqvdItXBOHAnuFNy9aktK13rVVOaXDAZiQTZN11HUNhqkDw56NKHpk
Tk3AoVO/DM6QTGJ8aUleWdFbZxrk/KfXGAVmiLEDVXmWbcp/t29lp8cn3W4W2JAk3QAUJjjxGnQW
eQjTSGorDBWfXPKIRmi0q2svH+ed4+AxgcsIghRYKy2Yg95iKjCPCYhaIELspZ3RYSecBube12wY
TAB92h41Z96YPrY6v9DaFzQI2feVvdICoKD84dGuTOu2vC7ZML+Bzde4lxihPKwaMRs1dj/OmvFf
XayX3YUS1mTiemhLs/4yZbJ9ZZSyMi8aReh014yz2R6mxmKjXmGyC/Zu5sTaqwKOEbbIKq6ISael
kH2CMOy2e1fXPP3EM9fAzZB83IYiEkHyccjJLPtc1VTksYXJ2cC1xq6lvJb4YbXDTHPaIo0L1LD/
IYcokFM4nWQSohyc8nYJompwarocA4IbjEqeQ4Ugj6Lr0R5V+VLMmlaDn6k0XAjQrAV2VcDTWnFj
jVXf3y8dJooroq+alxMA8a+8w1y/KwZ9OZsbNG32yKI1SGhFDqiGkyIeWYjuwO/m3WQOyraouetp
HaZdELnXrowb9xksMCR4e9i9giivrA7Q66WOI+XFmDDN0bQvyto+jkPvivZox6kqQfdmpsBRUzSF
V4dxO3bzu0BZyzmizW08h2XeUUWXrW9DZip5bc+tujGDuzaWYsF7+3l5r6VW2t9RK7SMV3aLRQU9
iV9pFy2a6eK6OnILFwF5Ysg8pmZIob6mRBEVxIcqv0xvVTrFLg99gtxNzgne01sV2wOcmKLFsNTu
EcfDKwb7K6YLHQ3LvcpcOU93lOITH0uZcA12/b3qMbnF87x0bhpIXsYpbbvUOwtDuO079p3d8ALz
X1QAHAraSt3TXLILYgS0ps56QguK/K8aOb0EiUZGweuMkAeomQ1APrCwvaU3ghnvksnHCblHUDq/
HNTodDOWmp42h7q3S1trxT35vFYa3PHNonuwb7EhFj3xEwGNsutGeFPrf5glRMD5Upl4nF4RuktD
8B5yqi12KrUsYh3rFnftLlNenB0bEllgjtXBUpnzMjdbHNrwE8VuSNzE3VO6GaxyV/MpDZ5RZUzp
gU4MviDbaWXgdfsOET6OX80ScQiQjvRfr5OeDtI907KrmXBM7Wh10gdvjgtcO48yLrC8Evk78XT0
XlxcPhzGa416j4NhNfWKXe97kX2VS9Feg+EnawUgHbUWT6PPSHfPpmRwmEB1acA04a8F9pnDWKyA
FbWLLY2waPq42TviOEhtuFZToDAtBpXfDhFs/jJKwHcOkJf7J84vj9exv1cVWAzs0FhevCVw/eHh
jEqe33gROQIaZ133MpcjduXm0rVOe2MntjLDX69jy/X+3RfyezSUKcYjOLGcRQiy+r2o9uJxduFr
U2wkZQOFAS4jnKeHyjM62qaxvqvtSX+fR2J44k9dquCrn2YRZdohF+JwuM4pq/UJyCjBJiB7o+KI
f7MIAYyS0IuF+IkC9uNNyNe/kl48m2iyh1nR1m15VjenVA4/ZZCw+WxKiI2Iej9+4g/6/lkufwh2
HgLp6Yo6yx/84KTb04jrPGtOdvYwdw3LAU1SPSqdt7Ytad3XNHqrKUvOHLTLJ17j93+g5aEBJMuV
WAYXWtPjn3ZxSUg4G7zGHsMpkRY9itPCndM3vx4uP/ydRSaPxYiOw3edDcfQJfQ+gktzAdBRFELd
Z3UbfNvN/f9W/7++tsR+3nf7mh722DO2HBi/7fQt/w8+jy47eXTNLhGK/Mu3nb5p/MFLof1DVNWi
hlvihP/e6ZMdZhJThRya6W2yF+ef/t7pB38wHejJLUQvSgvs9n/niImG9tGEBoYDSMZzSScz+EEO
tKtBaBMUKmfpvu3auXdfJY1qPB9tRZbp7WKciL3P9MzbjAp8NXei/cuWg2ZOxzhih4lEMDUIqZ/r
KHT1MYCz0JRQ9RM+1ni7glNnY1zcR8KypHln4VevzJBUGCDjWeKw2d2XWOm6c142PVCEdEAdokWS
OtdtjybCPXQRte27bCQRScC1S6shJ4JWZ28ZNm5pJKcYBqn7IcbBO+WhXxOQJcMBNEzunb28tdSB
yhBBpYVrJe4RlDO0jGqcsa2m0MT1+uRTcR72OmbtNA57ZyqQQczxOOT5TlsQF7mrQfc+ymhik9jC
Ie3SQ7G8yysNyY7zKaugG93WTuv0KEioEotdlNhVGnr0Chw4Egu7uOlHPFh11RrEVGSVULvZhmuw
9/i4yINghEjCn4S8bep4bnCJ13b7udaH4R6FSS6+4HQp64M1OyUuJTzlXvMhA8bc3LlxXLcVm2yn
qsBLtzlEHiI4SJGo6AmyUWx8QX/AHn3/IrvMz79MVMOgV6ZmHPTXUKn7/KgNxGmwBSxQ2aBXr99E
hlyyvKjRX5KomqGxU8tm81YUzfMe/527GwO7v+eVOf1rIBeSPphmgyDeZdhEbuE69OmhyecKTn4z
RtdZH8M7xy2syTCP52EJuShm5e3qTp/bU1FV5idHUnrfC+z9xTFH9SZg8SbY1aVClH9FiSyuj4nB
fxhHVgV+Oqotf4/aB98Hp5C4v4KwqL+BA8PO0GY3hQnOMYS0wnQugQElmMfwyAQl6UK1m4+41iWe
xF01jDjIAznzBxvoicTOUxA0oF2WtnfQ2NAQb5pbRMkUs2Y646GK6ZfUBEU07BLLIuKc2NR2oQgR
EICNnrkiTzHPm77Ghisv6/TTAJR5OHluZVn6RRnOaL2PcV5bWLprQsh2qtEEGuIAUjsCqrqbreyk
8iGi2C3b2tz1hMbV+zGGJnPo49R6VgVjEx3phNXx3sA9OR7mtEbQVNsOvGDICXDIpjIQE+dR2BO7
McmS573hdJ/svkXvMRPTLndoL/HRT5aA7YE1MZU7A9XTc2bt+Ccjl8c46F0F/XfKUFZp/kCMV5Jz
aTMx+cdMIW4G9Dd1QRgAZn6Hm5KNZN2b0WnQwACQd9LKvzgp6/ceR/y/lvSaPxFx4c6De17dFC0a
nvPi9B6IDE56b9cJE5p6B45oIIXcHcFm2hmDrRAFGnKnNWnTBKW05kNDbS698iRIJ/jzbn3Bg03I
kNRH9ZIjbfuWvB46DGJKIHqwN+auq4hoCKoZSLqwTqLG8vSpGM5wgab6Bu/RHHqDU/h/jcmieKFX
Y0XjM6mbvoRCGSPLXkpnTbIrQIeDZHVTtw/5XE3WAY2WI+9riiXFLfKnxTNCqb4M9rGoHHLhTJe4
uH6X1yWWqT0ERW9+I7GzJi81GUjOY1ozQCNlAlKJoHmIccK+jTG1msauM9uoOViR2aR7NQsnPplB
h7iIUZrrujrYg260l5HHUR5AkVsAEEujca+1WLPlJa+dprud+sTXrpm3iXc1wND3m8MQEIK017xa
d/eaSa9j3ktfVcS+FK6q448ETCbqrzGI2preFXlEe8z4BmFjuIRJjD8Uok2Vi8MSCwNGW9sTxgeK
pf6cX2jixnTjYG7DZT4HA7WA17PeOc/Ao7c0fWLPfj2Q81bcxF1s4yd1VdueRNGPdJHfmo3iQxYQ
U2lNJYe7eUr0ezdmrfDta5N0uXmf97l8k3V5rt2o3hT9y4rES3FJki6aAC7UZnKPi5ZmQYvSrjyM
VjrS/6oD0BFeIvsgLGLLXBgw1F5fxmWnY2cNIvmCKBgH/VJPD3xnllo2noJJROAhs6G8ixS1iEPF
7uq9r5OdF5bgzChe6El5R6wbfVZ2beSdx/gESRwfcmg6UWtBpeVn+vLO4eSogQx2XckRgU7ZHk5t
fkdTYmZB7RyJXdal6PxMdlhaTxzrS4jdiy0gqpES7ODjDNOFVYH8KpLbms+d64q3QG/mKQwAat0q
2C+3MevTMjR0/QqPMMhrjrhBdp7zaMZyN3SzfkndjhW0Zu01D+jcYrKdtNqNAdwXbkFkg1BTEs6T
VO9J2RKf4oAY5lutNRs3pB0kGlKrAqixxCgbxg6hLCrFIu6AwpuRrV8NNFRbghhYAGqMEB15zZ1F
nDKQiRpDOD4DF5QUPmLcIF5sXKdWs4guPOBYNIZw5Y4twYlhVAn2pizhCNISVcT6PvEFPglAHfmV
7cU0DDFyI4JzGK5nH90t6AqwNaC0UlGP4QSNLTuj8NOvl2gn0qVAOuOmrqEGnwnclfNLt+k44yKw
t07k9bn1FWNr7A9NMLpI2drBvfc5mVNNGvXkkxsVjb/XejldmQSG+AfRmn4dWkKo9q6vovYKLv5L
klZqLlkOxV0QAKDY+dpUvS/7TrwatM71jyMHp4a+LKkY1i08c4ZbGlcG3Gs30ZKD6GDenKPONJ/Z
rg2AuUNgkT0rknzG8iRRle7ZiyQv+KhY76wavM8ZElf62eGF82zLzDLfKmna/WuCYgJ8uG5WV8T+
BIl55Stb6afKU8hpoYnRUMvhLMGdgIBqHKVbNkJ7MTrCkp/SityCYe9KD+T8oAfzbdSm5oekGeP7
xrJrsB2JoX+MxgRlQwown4Wnbsoed3nuvTRp/Oa7aEDcwhqYtK/cwdA/tQBZAP8msccr1q35YzEy
8kOOdygC/K4Ap5KQXPQ+H5GEoyROOKpgDbCuddKfeNndVJHbwoZmOJp4PS5OyYPYuZWdljtENOo2
iY0u4b0J/XVbSWLdvZqQil2cSbaNkNqNlOSQGLpBpbqUL7MsuPnMmJsPZRt7EvVPIt8HRi2vYHkm
bzRV1S+NxCVW05uIN+KDV6vbtHboFjMq2XHZQexWx5SAGUlwEiC2LtPLL8pxkpvOk9EXku70tz07
QXGaFDlphHZQemrTeWhAnsWteZGa0j8PNGyoImKU+hPmcvclcYI6etO09PJZ5EQ5HgOVJ+a7sSD4
4hVs49yr0ED3lXcy0xaMr1ZwdLCeOBE/rmYsJwLP4sSCCxNjN4LBVfE/UA2FQv4ovOpmTWAbACcM
zXQoX6D1kCUDU1E+/vUR9bvf5DDPIQSVGG03CK7W46MwnRNH+RTWdp6RA5mwhH+ac7gKUzTOx5zE
suOvf2/pnP1bxuBv5PcwPRmWufwgXrzHv+doAJwKhjp24viFy9JLZBrRb0Y2ExiqyQE2kqEOZl8F
MI1H9VsCwK+/Tm8PFS6jmC31d2rHvKHya+RspGtXPwYkfuxHs/r06z/xu4Md/UugjZw7cQzRaVqa
iw8KG5kUVTLyXd8RVefuxeQ2Np9jom9isp3oW/1z3v1BI+fHv0WjFGPmQkZZXu+D34qMrIvbtIYV
wv7rIAmqedMMgX7Tt1nfPdE0WnFIl6f3Fb1CZGRAxc3+eqJ98GOa0QxzMQqX4w1fH3fyKrawpT6f
W1Jp9qUshqNgA35oaH5eQXHyP2i4+Y6J1bD3FJQJWYLsNyP5Ke9Bk03UKhdJ9K8fyOOSy9/3iL/N
df1FtrFG9ao4hrY18PCz2q+PvUqLM/L56FsB6f8rLv+1CI3/GYDfdfX/u42Xlv5jn/nyv/zd2Xes
PxYfI3ZuqiiPuquaZ/3BXFjGDrIM6h5La/PvootGQQaUA/MFOxpFXIyl/1RdNMf5A/sxRmoUAxRJ
FrPpb3T2Hw8PfmjR49LVXxdbGoKESF4qjlTv38zB9CHq/3zwIH4wE39y5bVUAMSDLm1gykeKnCyK
425uf89O/s9NL2Wqh5M7ZT9oN8SHH6fAe65b2vPCsLTfmi//Xnsl/BG9R/JkHuVH2lQzdRRzJPyn
cA/bHsp3nyXD64p0CRZWAIscjD7tE+vIzx738kF88A2id5yNk2/kx3ms1NVc6f2hyKfgftt9L7/6
4OoYh+eh8uriKNhJ7VPiyaCb2L9VFf73ka+WPm9KvIFo9PzYlzkOpUq+H/T8KSf4z54Ls+vhnc+s
4Xbj6QWtHw4L8XyTtvF520NZrWc8XiFwIeRHIlFNjl1V/5E4PiKHt11+NTW9ZmgGt6joafj9eE3z
zriNfO23EAb/PHN7JeShukXtZeLeE/NjAzTSjZ1tE2gtM4vw80NqNItjQVHDFfgEbY0q16Zn8tU4
+WAcpqrLO5ti6zEVzbPIVPHZEaP+bRFD2/O/odr/+0xWk1O3/BqQqiiOZAMXH2e4VuyizeCy7dZX
ExTNej4S+VUcnbez2Fti4xNZzcwI1vGEaqU4Dp2osDA1ZNfPT/nxfzJ51pvSimp/41WMEgQZpzYe
OAspSpLbHoj5eGaq3JCiSSmv0v6FpzOmEVqRvtn4uFeTE/tKNLOtyo8gNU8BELc9yIZ2462vpuZc
lvMQd3Nx9GJ07MDpMd4C49p269Zqbrpm35dzzdVFRiLAq1r8Fnnjn/G9lhrZpl1lszYVx9RUt2VU
oDGG0bnpZa63ly79So7mdnb0beuCGr58n2Cye8KN/ZNhuAagNK7fdeNgZaTuuPlfrat34KO7tto2
79fom7nU0ya1XajRXRpS2wY0YWjjaduDWc3PoiZKB8dkdiTjuD5ETpWfFbWMbWvEmr+A/0Yn37BE
0oDLUbeJ/FKftt33anbS5WuyJEXL3BFoBIHP/kQW8rbpY63mJszrTCvQVB99oRPvh1/VQO2x7b5X
UxNRuNfMVgP7n+YzCK7uXHqlOGy6+JreIZUnp7blxvMhviI1EE1Rlr/Ydu3Vplb5SVWaDjeecVnd
ql5j7Xm+7dKrPS14QvAQFZduPeldMB9f6e34FH3uJ5PTXK2aOax39FBcvERi5TiAHzbe9WrBHDu7
a2keZBTyhj0cAtLwvMzYNkzW7LoOtcGkuwnDhE4hXHTdPrrB9Hrb815taItIE1Xel9nRzQq7IAow
mJx3Xj3UYtvubV0Q87xaikQW2TGZJSLFN0lrbfsWfhWAP9hgTZ7Wj5HFlWttupKxMEgNmF9teyyr
qSkcMnSVB+8+K4cPmtbfRI5otn0IF7XDw21+rXv9OCZWclTW6L7M9PG1TRzqE7Cgnwzxr7kkDx5K
VDVpatGwOdJrvaVpzCFCH7ptq7KxmpwEDRnZ1BTJUU/98QBq/B0Hoqd0zT+789XkjETOSQpDJpVh
4OW+htejLttta76xmqCVhpIoNbi4SN8FCfpoTK2bRoqx/DkPHjgJgVlGxzHhgY/+rhVGwHHTqDe+
ztX0lO0Qaz0s/uMYv2etoD3Q057fdufm4zsv/NQY+nJ5m4VZH8Hl/0lsgb/twLnUlx4+lkGlpYnM
Mjl60tllzsmEj7vttldTk7wEtrQTr5I46r0T6MOuJ1Bl29z8Col+8DYX3aCkAwqWk6TlXVbW5j4O
tGHbWFlLHbOMoJ5JWzqokyrBuyFdEGP6VKLfTybQ2gfmKNUrsteTI+qXuyIfPjez5m576GsaYha1
kTKTMiFY1LfJQ7GP+QxBf9MbXdek7dgfVINw9gh7JyODBEWPgV5g2xTSVxPUbOM+1gE680kR+1k8
p/m77bZXc7Mt/VnGsZccrVQDJzIE6oUafH/j1VezM64H9FpNzQrUZCSKnAtUzdvuezU1WyACAw4O
xrhW4xS0Pow95Y9t115NTuS9UwGxP2HXuWS4TVAK+rH8Zov6zaIHcuHH3xTREBNY1x0DvA/Am8+K
vB16nlvunObS44snXeGWiQaQt5Y3gMFKtWnNBOnw+LqeWfc4PvrkiLrlhmbg7ayO2+54tWAu0pPR
DyR3XKA/2nWblkoklo9vmHSRHnpiyzrsjxfXkEQmP5WG9+MvFLLJx5cOGlmRN6GYMbN7VQ631vR7
AYz/qRfA7nh85WKy9GEkYAKeT5a9TKzuNU72pyjSP7vt1VQc6XPn3sgrrAv7vvVvRRNtmuQQER7f
9oi6VLaktxzt6VXcH6tk46BbTUOjwPbQdkxDHMMfJ2PGsWJtKyhhwnt8zzJwYylLht0oov4U5VOz
Jwwg3jYNF1vpw31DCZi200mJPtYoTo6zWUcHkBybFprF5vfo4lbpWVPdVFw8rsR7zxfGTeIsGSKb
JqS/mpD4w1qVBVy+J5dvp5LxRDP3KYHBTwahv5qWIkaxh1oyOTp527yZo7p3Q3hQzvgEV/Jn11/N
zVjXc42sFlb4InuRG6Dg/em87bmsJieJxgkiBOZPWRpngjIqXLX5ttIs4bSP32nduMprh2VyliA/
pmfoULctN2sNwJRZTkrDnq9V5Z/zam4W41q26fCKzvnxbedlnnWuxVcWMqKYQoLVJyRFWY92adND
91bTtNXLifMOP9Bq9nydF/2nrDHtl9suvpqlvZhR1EKTONrGKwgQkFK2dR1pGj9+Ln1UmAMKF7bI
CQ41K+r2blDqG5/JaoJ6TY2Jb+TixVCfk/R21tLTtgeymp2Fb0rqYHy2cr97XviaQa785B22XXw1
Nb1pNsyo6r2jCqS66SFq3zQ0IrZtI7zV7HR1EeelnN0wzdr40Cq7ukwDOW7b7n01PfPKyFiKpBvG
SpSnoJXzJZLxtPGxr9ZPzxNIjWTKlzAa1N7y4umYuNm48d7Xc1Tz52kIWjfMg64/t/FshCOH8W2L
0WJtebjSYZPSMD0iDvV7Ud4FGCUPBQbbbfe+RiqLwRAYIngyss9JuLEdojUMw9729XJXsxQagqbP
RuaGbp7iVDQj99JasLs3jRl3NU1FlFWIUHwnjMaUuar78TVQxY37F9d5/NwJeSVTbqrdsAzc6kVj
N9YlL4J82yfGXc1VUusMPYq4ut64+ksI0eyOVOVufDKruYoPHhCMXbnh0MPOyZT035boQ7cteGtw
QVvOyZgjegsrLN9nLU+s56qR8sW2t7qeq2UZSPKE3bDOTcwjel7eDqajbdu+rMVBOGatRvd4MmXW
+/VOEI18iwJW23bza4WQ3kUYgjUu75tGHTaabxxKP94mEkJi9XhIegbhMG4qeK1N8qLRxvJGKH/Y
dp5zVnOVWMvZ1FPeKqXJ+KjliM9zU/nbnruzmqvQycugivmKOfbYvHLqyvyS1EhRN42Z7/ylXR+V
1cgXOAgKRPcIk4kaJVJ029VXc1WTuWqF5N6tBEdECRtqD1833rZqL8l1D7/vY4aDJnViN5wlzBnk
TohJSUbY9gV2VusqpvjG8kXkhKUOB6EZOBjkhetsOz86q7lqo8bKWptVW5JjGnaK2O/OLrcO99W6
OiL7xB1DeG/Z2tNpnPXi7MWW+rDpra7lQsqvYILWA1fvC28HhBL3AnlX297qWjLk5rgYM69kvDvK
PLOB9Pcz+KBtb3WtGQrMtqsSRewgYaL93Sh1bdfHjvZy25NZzdWGTQHQcdamWpoOwcv5B5MEzcu2
i6+WVZKQgwq7qLMM9+pgDaY6OnZdbNvo2aup6vR82xsE/2Hq2M9Nr01v8Sy620b7WjqkqWBAQd8R
ONe5E36FdD6Kuas33vp6phqNoeGX4uNuVPGNTigf4Pja2iYzc+zVVJ26xJeNYrj7rgQpEiFUr21D
7ra91dVUVUZv9nIBq03kn30O7No+1dRgnwK+La/vX0fBP2W7tXwo1vMGTTGVDEqkxrFRznQZSJJ/
YtH+2mz60eVX62olB5grOY++64fgaNQ53ktL78+AMogeTByw3E7XXaa+vQ6M0jy1eWa+ytnib/zS
raVGA8cFAUSemPK5z97CGOq+4Mcst025tdaot4ek7EvDCSH25Vdt4sRIL4X/xJdu2R/86OGtJjQE
GqvrwD2HGZbCi9TxYe8x6lQpcJWGrCUwIYdCDvG2zae1muGFk/ecsviwJrbmHu3OTI9oVs1th621
+Eg5UV16SBtCrKbdXidkYT/Yzsa6orWa4hh+E7ebOWwFkYiesb+t9jLrrG0fkLUEKVlk9V5aeOHk
THCRDc0/e7B3ts3wNUfDkBFp3BnbFIjG4tMoOvd6iKvp1abvx3cqJCePgOGwTZGYiY6mNgTnVqbe
ts2nuZrfCpthTbsJfyVW9+KgZV77WcQ1Bvhtd79MjQfd4NFz2wEqNN+PaTLtnT973okkb23c9uzX
eiTiRPKKoy4H3VhIDPhdejMTaX7+9d3/ZAKvE77QIaoUHgp3b+Uq3hd8Y4nmroNn4Nosglm6GVQT
oejbpthapqQo02eml3uhZYrs0NmtuKvJJ9928l3zbFAmzH4FFzwEhAQagaj6PeUMe9tJYC1ScsfB
HXXBvgs+xvC6SseWJPjZvv/1i1g+YT/4kq6FSg4DZsKUyovQB3VNa00CfZLbBFYkNT0epOAQwWbF
xOWKrPBBowdS744WnYKNX+a1Xsmg81xARCcLuzTnP3s/sr+0gT9ue7FrwZKN4kcok6sjgA6Ovine
pk4xbZvAa8ESWL5BKcfj4moc71VlG8/sLi6emGA/ea/rxGCIeGbuaT7v1TTkc6WRxUJsSL3tLLCW
LPm6oyVa1XlhIAnFuUS+Ud9LZoG2bcx/J1zCySJ0EOOh0/bBLsLsE2K69rbtqZcY04efzqyxe59I
miDsusy6K4tSh9qee283zShjteDaueNXSeIHod9hHtJAj7+OWzFs24qstUsLWMU3eisIsXhnF0gY
5S4Wo9o44FfztYrqufc1N2BPmCMCcqzyY4Lh8fOmJ7MWMOF0twPYDjx3V5v+RBiF5zhTcfly2+VX
Ky74vTxIvSkItZx81IMzF9AIgyiYthWr1hqmNk/KsYtFFNZt1i5kUfe5h5RpkxSIGNHHg7KES5Kp
torCyViQ7G6nkDKJp5I1f/I5WMuYAIJkbudBc+oAr8HF6fPdYEFR2vbkl199sBeBux/UNg7MkKwh
qgKlTj6zLIKN73U1XeMcPygKmIiieNW+FJmX3PVS22bJg0D0+N7LAr9SnLdRCOcnPWKDtu4kwX4b
NQNr3jqQj6D0ExWFsPSWZEwte19Wpfyw7cGv5mtrdVPcm5UGsgbRngvFJXQU/cMtV7fXmiZvBFqQ
2Z0WJkFpvHatujgIcmA/bbv6arrOIrd09vVaGJHRdeypu50GqRmbvvEYy1evFZ5q1gVFFMbki+21
dsqfe1Zufdx276vJOo11Pi5NsrCwCvM2MbTmVVLOxX7b1VenW/idpXT7SQtVo8a35hjnV5Gnz5tO
5vZa6GR7mQBKymcMyowZDiK7S6NyW0GJKKTHjz0qB6Pp6iGCAaKRMD+NQI3nJNm0LQCjt7q6ciuh
5UoLbeWIo9T07DSY7bbmG6lYj69uRhb1zNnRQgk5eb40hWjurciFprvtta4mawziipQVSwsNL7cQ
bAwDwcbAj/RtE2otfsoW+AcZjdpSdncPtuVHbyw7TbdNqLX4KXf6auwSPjU9mU/XyTRlFzsenzoP
LivF98cQe61+MhKwghq5fyExeemViVnqT98fnpQIL/PyR5dfzVeyh1Q81YMW+glEzj2QJ/2ExakP
8ybJ051buxC2N73ltRYKCZoPY27UwqnzhiWqAiT2XHcbr75aaSFx6HSBZj7J1mhdwQC3dy3lhU2b
SwAzj2cA0bmEEpRxfOoGZ7CvdGKEX8MHA4W97dms5m8CyVyOAJhOsjeiEAz+cM6Iw942v9aaKKmZ
NoW0ujvV4NcP/aQWGnadzl+23fxq+tq9k6QQyLuTF4ztQSZOdyjJGNp282tJVJZMGummJenPPXvX
pC6GU5M522w9bMUev9goCUDWW050ciAuJZQoNPezrdp4U63ru2RpHWl/0uUyPuemplcHUdHgdnMA
4dtG/ZpCozri7SIf4IAnbH2nTNXfSJHH20blEqD4cPc6g71JIcC1566XtnYQRSzAMiTlNl8sgJDH
1897YPF57zfnIXdaUJi81Qryw8aBs5qzzRK7GOWxc6bEEpxQAogXuSW3nUpANj++9zrv+Qino3ZO
G/FmGpzqM3T/7t2mGeWtFtwW6iD5baW4KMsu/nKMTHwSsnpKfLl823/wzV+rXVoPvEmcjcMl8CAx
hori03juyOL7UuvSAEGOj+OJjbL7ten/gx/zVh+HvNfNyTZhnyeTtOJrh5paZJw8SRJ7dTOZSa8F
OHaAiV0Lv/bs23zJeDrBAZ6izwNYRgs+dJW15FzpXS16Yhu0WZO3mu1Vqtpr+WR5oUeoV/ahqYaJ
sFZTHydrB83LNa8SoHGC4LQ5CvSQcFcr/6CNloAxOttw2t55y/8ysldNodC749QWV1VEsu2tl3hZ
deWAqI3f9VXfwFIUNSFu93oDgYmQ+Eku0cj8EVH8QSOomPyHXDfr7JM2wNKCrRXAsn8doSZo1M62
tYTxXU9AvWvDzsabUkIzb/edoXx5MOwyj14KBQzhttZnf9YOGfJS8hCbPjfUblhotN5hEpPT/lnA
i01O2BMqcQn83nd2sVQEzh6UXhQlf3/Sz81lbm1y3QxdS5q3piis6s6vjQCm5tDarrxBkmE25X4Y
wOR+Km1hNHc01hr9LSgpZeoHZZQpB716HEkb3IPXj2P+WHKSp/6iuGbTHLqGDKgPc6E7BEkNfpOl
ArbqGOnlDnmz6dW7xMc50O6aKdMF8OQhIp5uqqTzoo2djiv4jgZglmaeGTjQlZfwl2dZV+XZXWDO
qjgHHIMEf1Bk11MoO8MvrmffT4sX2ViKwTywl6jnU+JMTnfb9Ratr10K1Ejdz3AlZQGI0nOB1Trj
HItzohuO9o6E5KmDBYwAkUgCNSJTAS9MHAcBrJIct64/IH202mGPx24CxzdlhaI+qBuTnEl6rDwn
O4ECggC5b+ZOc8gfrPyImEByZWzxXlndMLzuU0CArxsCh1WLAx2uSroncGbElK9ZsZVc3L523L/I
MyyyL1L3tDkL0ZzPUIqVq/0Pe2eyHDeSbdtfKas50hxwRzeoCRANg41ISiTVTGCSKDkcfd/90Ru8
r7g/dldIVrdSzCzJssY14UQiEUDA3U+zz178WgxwOFsusoW7so9rmfQFXppM4dsisiuf6+6r0GAB
zTRaPQZf8QpOYZSYrIWUF7UBvsPvrG0YseXt0g33QYzSV+tZCR/kKgMXA5i+rAnLvWzmdqmuKnAc
LDC/HdJ2z9xyHYLRq+opXK6UqaXdHTKYUUO1x1pxkCJ2R4lN8s4PTDl/cShtjK8HgTT6fdtujfhS
Y59YHGAYyiQa5qwFHG31b0ecJY+TpepTUBMmYEns4bDsTku6Iz5hmYtOsBi6Fnvlz3bPk3xusx4r
Wh5xaa+XFXUl/5qR6t55HbQtDqwRiWxxX3qeuZztXNyFTlio53Zs+ssOTca1dEYZS3isB3imWWQD
NNylxiTZG5Xbs37WnifVUfthClJSyyVtk5ulqIf8eh7yVeFouqgkzPW7EXxnnd+oDdiNuazWrmTx
eHgZd089m4mq9122+CbdIamc68si0+vUYpOb6awFzg3O/K1niX77Yklo0Y/95DdAJYaUyryIRqmG
7T61EwKFXcGZZVdxATwm2yI2Gwsv1xotpQFhD02xcy58MeFidGTU0QMXXmKG035l7KzBsFdjFDI0
iNPxC8EgU62Bg/RqzLL2vamGJJCHhTCzCGOMbXDEi/oqHMG1bpaC3RCJFRujdxgIruHrzqlm770E
DqSdKJyQ/PDZ5mmGrD10sr43aR+07xZMuu0yUotqxlfJ2VL846ynDAFPtorGHIvEnTrci/AVxWNW
wI039mHWno8bdb52Mneu88mGmRoVqmopunVBgnttXDjwQ98t8MvF3le5p76OFulhceprHdbFwc/p
nhxs4fTdq3bCphXvVbNM28Glu+S/STEMEJ/4Wsc5iYIF89Uy4iSZw7ulMcpdDn06TMXzloHE/NAN
6WDzijptparI0tXijMe8bQYgtWprPH3rpRI+qwNoRJyEUQOniw++UeNrOyfPK1aN6X3uF/N4Wyet
6xx5NFp9LgJV2gwYQn/Wj0QgY5ZHBZwXkGQpcJn5FLRqa2GvhsEsYHRwxrNNDGqq8CL1x2LUjyTi
9XAhOqef3/XFrCorxqcyxRO0GLDym+NmXsR0P7bsSjd9luJZ6WukKrHtByLf6WILA7wr69q+91M1
jFFVrAYsUKNgzL+1ktHb6nuSjozOTQdhOGuuVr/Z/P1s981yRffUckF2OhVwWHTgtlqjhKJdgQ24
qNfyk1ssCrBoFabznOzStlNNFo0pPjU5ngE6vc38sWODT5JFfcS36uxOvE3ZgFspQz0ddobgg4vl
bR/4YX9b5jn2rcdUZGkeHCt76gKxt7VtmSunrkS/3s7BdG7Sh/3q6O1GbhvfVdTaQ9EZqqqrSAR8
S6sEwlqdbUOruG3OWX80bNJq7pshAPcSJeu2Ou1+wxk9qKKhc3UV3BbtrN8nVu0SQCzd4CxfbO59
SyJsD7PpWc1ziHYMOlQFdNdaquFCOcEsY8CaCf6mxFNz8FqMGHne6LA34FnohlFr+Ip/87S2h4Zu
XPjIfikc4FHKhNZBON44esfOayZslKsqddZPK9tnd5U4+Sous9bf5oeq2PrpRom1HkQ8tDitA+3i
KxJTHjUsxy19XOaeFwRQ7+DbXSxdOZg6XhenXJ44AzLrwwhVzAE8DCPaP8IekumXLCyq7qELRllr
MMkyDey4Lbw2vHZFG2gvHsc6n/oYc//aXKzVgq3yLpzss5F/a7E5vZ4tH2NJIhv4t3cSVdd4SsJl
8O43kYtJ46Rh3A1H3GHQsJUBCE0BQkot/XMGXY0zdtC4oS+YnzqyeBPiAo9pcg3ib/hgLfOkvzRZ
ovoGxXE5j2CpUThk76Et4F8CZbXI5Ft7CjP8u9uuJrOKEnjLVo3zO85G9r7fqgaeAd8BOCRwr2rN
rlx8t73XNLxl+MZsblsMfBOO3VId9lpTUZcDvYTH7qbz5jJQiZs9FdvoVp99xzTOGqlKLmwURdjZ
3mckovBCsZ73CvMWm90EyrMOLCKlaKFY055KDJkBhXGupc5TX0AlA2Y4iRR79BbzU16tBOC0PrqG
qNeJDc6MWI8Uk2vZDIzgTDISb8HDxY6+LJoEt++x5wnm62JfE6Go4EkWbI0H2F9nc6tqw7js3VrL
PD8srTODzFI9nZP35RbW/T0fxcU/GKfvsr+aRd07d16pAisCyIkdr19WOPxbYT7YBVhenK1e14la
upO9FIVz2BTfD+H5VIePgJyXjlnKXq/vk83v8jFaU0uWmOmnolY31saauBdr1mQyatpwy+uIMQC3
wIw8KwakwO0KVczl0JiqsiKAUUblexn2YDf6HM+uJmqEG/L/y4ym9YVbcki93dbE9y+XLKjdd9pm
P/m81Tyw+7wb3Ok2rUs5vVos4pdLgFg+c3zk9XNwOVR9N3y1m62a9kJguz1G02in9UUyyWx8lzc4
Y7yRLfiq19NsSTy8ayag16fc9Hl7QRsaO31Qbp5fP3WCVvHzBuqjsveymxa4Ug690fkhD1vAvtGk
wayeoJHPwLJgfBVMtJrUglNkJ83ofrHHPHM5XnNdPs1sIjwfSoXG5RksVsK3wHpu26tlK4vto2ga
CMzkgO61P1odc9PDKO6WemSaRZrOhI8Gyt5UxuRTnXtj5WGev3fwPMpuc6ojzqHLWIcfdd+yJuPc
TULIHIsdSoYzbfVlSmorvF8xCFhItWZLuBeVwD7mRO89GB5q/KnTT2vYBdw+W32+3kKuK4AhtgVw
ihuMxvH3d3Q6V+9AnGCG3jSeL05Zo5v2uhPp8s1kHM6sC5YAjCcoP6e8KBqFBtEitnsaw8lrbsdk
mvJjnw2W1UYTIGHrIQXX43zJkaiNR06+doHr4UBf5lj0eSvtzOl3YpgycY3FdhI+VU1VKPbswG12
thmD5nGp1FiceMobi6Df/IG5hdEjIru3+nmgJj7mSZXtJ7e18t0UTIP/2tL94lx24NL8i2ybi4Jp
hyUsYMlv+aajcmP3eVjCdXHPSJOx5rTRSR9tXtaDFBHgw17jLldOeZxUfgE1G5DkqF7nAw7/025W
OIsd1Oa7AsZ5Gfh70fST7ndMPat5j0NDWl0TdfrTpR9o29uX/aj1IZOszctyq7wETS4Ii6PjG7u9
TgAhnJ0mx9rkV6aEHY6yxp7z4STWYQx2Dnlx8Wra3KY/jelGU9lLi7rUER7ahXfhV8wXvVrcIJDX
paBLs3M9K2sO2cJEmR9JHWziKum8vP6sPWB570YfLeytXUgF7n1m6sm71U2fd/uuH7rp2psdrzmp
pB3Y7e1xwnFfdfZyzVAq1hORlw0q/ACNvVkOgdmm6iFn/eLnkG12e+wkyc+tN/WqIagKaGBOFLGc
sLwp8srZXk0ej7gq4tFahJOd3FUra9vhKm8qGDvWCkFlXziQ0KP/qO7ycrrLLVH91pnSJ6ZoqiwK
8zBoo5JG+Yf/7O+/qDa2TsKKmrr0VCyivUJPIF5BQcz/s/7Vy/kupxxGKBnOdnJrnO7n3m4fVqYN
fqHL/TeNiJfzXb67dW0l6/nUesa+dNIie3uOlX/x2b/p2/6kTvRywCvD677WVpqfINe4nt4rbzvn
bKpLTi7KLhExQZXp3eA5Fq/9Wm7uQWCY/MWEOUlWVmv3leFFGqjhEnRtS6yaEI9rS3Wr5AgKmGjc
gSAK+A99o3RydCA0NBGwIcePEukK/SrwRzNd6snYKa91T5suG836Swecf/cAX9QjlzaX1tSv/WnC
HM26LEwdWu4OgyNR78J6o4YSuXBj3B2lACsAjkgTcY1QAdqWSz1rE2vEBj73e9sdrO6wFEnfXYQl
rLdrb0qsPG4qZuTGvRpyK0Qp3XZF1b8iFfeIj4ahGQNs/3UP0eoWTeTMpEKTnJE+aNHby7OErmbk
MMnJcfcms8bc3RdLnfk7pwMGAxmBzcA55p52luOkO3uGDt/TAzkTVMp0iZIiKURObkk2DdADiiJV
lHbTYApEsrb1zgHhXu5LbS39dKmCJZxelYGnx/xVPvdzZXbf1th/ncL/DjLgd9vNH6zCHyg8/MBg
Pv/37zbhuH1DZJMgk0MHRx7iqL//k/8tfsNVQtjQHOEsC9g15/Ghf1GYqV/BzAPqDpsQP6X/cwn3
frOJ0CG/C9jJtL2Q0/0Fk3Bw4j/UpH0Hn3vQhLavKHQwX/FyZK8RmET52Vff5Mo7VsRJ1xRi1XpD
QgKFpfPDbvvY+PX6SlZliBFEv2RFPJswfcW8QvnVZ0w0jySamDtdLslTRt7/IZ3z5rE2VSr2DiUh
TcWvlVWUauFUmPJNw8faclpqxlT0KUNR7Wyj0G6hFObuNN5SCoDC01P68uM08ClpJkrVd7JQ3Xjh
tB3VzRXEzXt77tX6uUrWzn5rj1mSHrt+CgG2ZSZdbrwgN6cQhovYwVT12seK3CrUscWJ/ygtJ8/3
DQ3Fg1rzud1NBREIvrWDh91uVTe23CP8W0MwH4SUJ29l3uKY4QfEcLNHyfI1J2in4kFD9UpGS3nX
QmuS0SbLKd7h5gddeFrPHLO07z7B+tna8+gJUZzO6/y2dgETzYDNzN1EfTrV8ZrYGOfSGJDldpgN
rdTbboTPE7mg9TpS0W0KdxjkwK9aW+LL69U0VRLjhD0+FLabmzh0oLIctnYFqhVB1Zj65xphCAQv
y2se3X5hwyaxHF3KMQZG8yYdPd77gLqfQ20SeGVqrr5CpNRXU+njsMBs27xvBwyf41blc31oYIuV
UVDqZ0VdAhaS7/Y5/BAlTCTKwg4QBlMoj2b6B2+CnDLz0dXhRLGjrYlZJ4MLOzSocEtPYUJ157hS
KbseNmhKEYPv+RC12GsUxNiJ/jomKNyIHQfegm4tErDIsK4WApww66O63drnfgr69DhTfc6ifgDT
AnIr9aGVih6rpr7tw8es6MpoqldjRUFWrli8ZHr2doTNCSWeZjIxNWH1kVz0yoRL1RxZkWqKKgzk
3rRTzY31ucrbeCY0pejl+qB3XEu8hc7T1/hFTOy2E9BrUlM5+yiTxjmPZ/L/PkpI3dZYdrp89igd
gvpgBG7bgT5eGsg1nYb55zXeK1CB5stmCMbivjL1PbxqI/dQ2upPRaDnK52mYb5PwHmVO1m6Q7/H
XLB6t1Bz/5Rp8LVxnZb+F2cyhiGdLcw+6RAc25pXJfgfHyxUzEl4Zk6l1P/J7L21A+FEuyTKGmVk
lKeePk255uRCS5hlV7MxKYVvF2hZDLTbunUqV427cMnmdZfR0jtlmzOBuerg25UiBXxHwLjMEbhp
GYP4YSBvwB6J3HPwig8ytPL31jDUIEhMDolHgtD9hBlRqSLGJYddJkjJ8Vsu/QTWkjOV+1AvlRcH
xgnBWtsZH5WeuvdGZioRsbc1wyfgdGFLsXLK7MMGRuwYLlPqxtyD7x6p8HVOvIbC7uMkGVIdLcNg
PQ5t0loxpnvJl0L4YXtYQft219smYKJXthyaCNhxeb+NVnqjisaqdiBcsi9LqvJHBAmpFTW89100
NGX5WgOmG4ltVu+4Zc5UxFMnio/jmLYfeGMWsRfQmOuLih0FerBOmku/LwHRy0V7j06YtTOagGDx
YqB63plJVFlXakrcL7OZJWYhevKua3sEJKmKonEig+ZF78GJ4IDrk2aRO/uY2bGhdupITbCYdm6S
u8fUlKF14dVYxH6P0v97wnPCcy7+exjIm4/VUP/toS7/5//9bf3bXfc//7/6bJovPx76/IXvh77/
G80l+3zw8xL5cM85vb/jWD3+xZYeJ74NBQcKEYHCP4/8386oGcIBWiAu4wnnf+rZLNN//N0Svwnb
5mg+RwpgZJTrwNf9C6f+t1mEf8X8Pk1cvAc9XIDIix3lhC96xFNjaUA2Y0Qxwx/iWZfhRS+zGvD4
2k3xPGQblMpiTE5+GSDSxQpcXk6U0opdmfvlo1h0e+cm8NU4ANftw9pO1g5TzPrBkbihJYkBxD4w
iv67Z373/fP9DY70HaHB0P/j7+r8sX742CDfiKI8IiJ+2i+n6HP6kkXnv0dxlzsRE1P2XWr0CgEv
77N7LSnrpjAG7wErgoctu0Tf0t5pvwaOI28k+fSl7J3liY5slex1G9hXCxxF6mTWNL+fyqbi40ts
g+H8rPtBGO/a5gFycJjC+twl7vxFmKl5PVfLcqAjN33K1GRuLJ1gOZMCQIq6rsqu19o5wEdFy4VA
3qpifzuPEAV6678y5hXEDZCva1lYbkzfzKrjnz+jH6eYAuE7PiIRDikXmF8AlIlH+Dv98+CEQeGf
H5E/7KQIX6UjPei8qxVYs4F8BkX3fzcFM6yn53+wKRCt//tN4eFjtX2szMcfdwF+5fsuoMRvStFC
Fx4MdZ/wHjXI913ACX+TTgDUHhcM8ObhWTz6Tz6Q+C0MPMBoIewg3ydBOGsn/7kP2KQT3pmh7Cpe
WY8/8ld2gR/TYtjnvufxtnghFCMB1eTlJsBRrAeLnD8RS86RG7b1wbTVoo+/eyp/smx/VL2cr0NP
gbcx9AUYNPeltiaZ6y1YXIQko4/Lf9ZW3ZNYTPektq1+y2TzX3MF+H49oOee7+EH7//B5DB3urBu
65lqUjf3B4CVabRRiP/FcMSf3ZUvHLQSvstCejlbk/YSw62QwNNgVXuPvgJCGM3q9DYPtrSJmLgp
f7H9nZfuv3Y/7iuEEc5Lc35hlP2H8YDcUbSAO9iHCOGJuApjEA0QEUEDzfTyC/3Qry52Tht/t4+0
Yt3mVfJ9tXawLkesj+VjrqWAuszmf/j5G/KHNxEAIIdQ6LrMT4CQ55X//cXSAa+u0aXDJpvWus8a
v9rp2f2V1PNPbolEHu8QXGKkcF9ujXa5egPypzwKkPpc5UYOTLIjtu05bn+xC//ZDcnztTyfuVTS
oB9vyDaFHFcI31E6NPbJ5WZiFvX8i4X1Z1dRdiDYMCS7zEulV1GOND3XNcdOW9lHdH1FjJI4+4XK
+ly8ePneOZwmjheE55jmpR7UsYjLsT0solwDSd11/eLRkQ4a/OqPJfn6EPnbMPU3DRX+jyhPsvUa
oWFrH5e2ASBQbmXXPWChsdVx1YdthV/VmAQ056riZq3sYIqYrh7pOECt1PFA/8Q9KsOw/gWjBrUF
U9vWX+feyGQHmbkmPcQ+8qNX+O2KUkWaLa7csn8dZqg3TsZsGxjdsfbfawof4/fD7t966p7fxBdr
kBOUtUccws75suLLPkB5DRB5FK55EBA/eQK4bF3c192Qv8ZjkeociuJDvwhaX65lwr808fVtE5C+
kFBACBPPr9aPb9bQT9jCzG4O5NQKAEbTqRJy/tWE/p8sFelTrrJZlvAdX25uetusyRd+HiHEW2Nn
ctwrkrppJ9rc+/zztf+HfZTNTOB/5HNbzh8pmZkHmRimKUypvKueEapQBahcSQDqddK8qdzEcf8S
Y+HbM1SCdSmlUjaKwRfP0MJMvDYBl7RtNCIjjdGDMcH6iwPi5ep0hK+Ugo2Jji6E+PfiKkZWnZF2
cl6dFhrP0TX9EnX+PP3KeeKPF4L/yHlwPoqc82vx4yvR5V5PjSpjgNH20kt7c+kvq3558/Pv6c+u
8j1cCCTphzp/j787EOqlalOMnyn/hIuMxpHhdRlQPvnLV3EohvLFcBXJG/jjVZjZof7k0MJdZ6+8
quFGRygTrbufX+X86H+/ih0Kp+eDxrXpuvHjxRPLQjO22vgVyKGtuTd2WTIc66zPdvnswBJd0Ibs
f35F95vG94drErEFUB8pRnFF76UJQ7XAY5s9+ohz2Vle3IuKuibKbmtEsWib6hSMofdWTRNAcCdh
hjxmpxkqil5Oe9zKZlSoSwunwJBTDuN+orQR7FoPDQR1unYs90bJOdj32P1PMMbL9VMf2rOPRbwD
tTqvu/zr1s6Fopk3MNUZQPrODkCesiUK5dCjDxSVLi7dXKXNTjbZNEe23ALQwZlDAahA4BFXm68G
RKdyfuOGi/qg+zPYe0RxgUwDSQZaHvolF2jZPBnVQ1fOMcNvSYeRaNt/We0Gna5F+3KNk3muu2ht
fFnEoT3NJqJ8lIsYqTJlkSYp0ncFerttb4eAI2IVYGGxK1q7G/d9wPBrlKV2vQK0n1FZhJ2088tt
1HMYFxUn2IdisRm4rSdoRAf4ZmeBJ6NfBwjcnbgJNuV/Ug0l5EfI6XgBZMOstIySGh5iHXd2lali
pytv3C5FSEUzal0KVG9pG3spn3Bhz/W3CvmtwTu2OaZVO9eRLpb5YeMgKmNVejNwsmmdkyKi0RL0
O2cMoMUmDcT6HVrgxb/QvUyRVjWV/Cx5CbDlCCbvExLFdH4CjJ589OtpGyh7sbQj6Qbr67DwrOcl
tyFcj2XZPkxjpqxPjSe2B0UwgpYNiXB5UXv2/AZx76RPTTYDV6a8XG7424at9dgG1eKCDTf2u8Hr
0w9o9OG9N6HTvG91RRGYOqrf6102ozk6KCdv0rhFANtEllPOKm7tRQcHD+lbmsZOO7bykjL3RLd9
tKYPQzWJ5oOPT6raQwRO0kNWkBgcR3xw14PlFQpBAzZp1sHqNeJbQDQJHcNszpyjStsJ5aOw/A9W
baPGqehYT5TPNe85ymT5uhCUreMq89rhWRnLWa/6MpHWiSkGQ6VRFHpAUiOGglGqfLvjudvZWwot
oMQ7WmXD49rVfX8xtnZB55zinr1bk9V/R6kxoSI8Ndmb0lqNPFVrw4OtwqKdTuWa5Aq9/KTFwRVz
LuN2zdFlZL1p/K9eKcqcZyZV9rn3i8V6Rck48+mI1tJcUqAcsut2HKmTqNSbmk+91ZeZjpA0bG2I
9jjdLuBRJM0zJG5TRQSKnbdbxw0FdeTZprlfwzmt9klVWuDFgYWjrUKyNTIxgA9/xHBwZ4PQhue1
a9eyfbRhz7Q7t2jK6op6aJBETbhhgYuITUFdmej9YXvVoLf3yKD6G8S5eVntQ+XPWh17WeLwtetJ
Z60F0D3V7yYOp2JZ99QsVIWAvM3zy1CFZbbTJHo9mPOt/rBO2jmVGd7vd2w5aX9wgHena1SlDcpn
6u6J273vfTkOw5fOjKQwduS4mVv7+8ULdZBfpF1ltvwpC3Jbx8u8mNtpKrI6sptMbbVAtJZpHe63
LW8Rjk80SDHc37xSA3svtuJjwmMNIr/pxmWPG1L4EGpHBJE24+JH8zq0T0swtYg+SyxAqLrKojrU
M0rzaFZeBzW9xAk+ViQIYaQsaUNfdzti1DBldiPqbUvMcZCTKFxYQ+h2u7EovPF53uhL4Fvajv3V
kBukaBVRKl2NZdLJjdLEqfsmN6sbN/S2yp3ZwHVEjJoIdbGgTzZ7MfXZK2upObJdyaDbPhu025wM
wknElHXAKIUzy/CuUHprdu1g8+kzopYlavqsfDOgKplfCzrErEy0sMvRQwrXR6OjwH2vDVXo2Gsa
cW8VYksum2pOGhZKo+8yryhvTcYiIJpOzBv+hrcgNlnEtkOa3udXdQFGIrbXvkbSi94wiOcsSO3T
1oulOtBKC97wpJwyktZc4tml/SS2a6/4MiAVN1GFaSk5KnMgJmbTqcylrIPkTMlex11DDiEjmTFG
EjeT1TDQMaIUHRCiPkg7G8YDuJdWnAbbbusooe1zY81J5RyH3iDnzXWQnBdLGaJMZld5GvxBNDuR
dc7DwsgAY182Bbmoa/Uyxn0Jx3m/rZv3seHobGhYOEbEqeXUH8p6sGsaYXZ7YlYDrZTTkwNREMR6
Ykdld3uyYHXIA+qsdI6NN8xXLA63jTJRNTcqo38XdaMYBSqvpHfjVLQa3nsTyDxeurLnJgdXP45Z
77oxGuSujcWC58wXQ5eje+RjuvWpKye/4AWyUKtt6eo1V0Mp/PHK9FhNxaXtt8V+7EbktSNyx+SD
4tfGnd2jyD/ZPbr6GIDdNu9Cb1RY26XMA8ZZKxz9ZmT0AF/2UgeUITtnrmM3KXJx0+eW3+/M5Mkg
rgM0EryguM1eBkVV+7FomILZ105rjceQWoo4bCkKj9OaheF0XeW1zK4CNh6zXxx0nvualoj7wXXo
IIson9x8PpUdZ/KBDstqnkah2oQ2osPPuS3d5FVTLkOVxzKvurPdid/SQ6Xv0gf3rm6b7lOS1l73
dc6ScThWMnfLC83psEQ1G7O52Hp8YCM6zI4TWewt9gWVq/Sxy3XClIXlzWu89UFS7wtEFQqFR0hH
kTKxYUudmYk6i4dHHbXKg2Frmc7tLzPaK1WEcC0ESzcy5xHRkUHwNBA7yQcjJGMNzlLRn64Ksv6L
SqnQcDRPm4xLxx2dUzaLgKdr5fOEymyej0Et2UMNold4FV7OGUZ6XBPDmFpPl5hUsN2jssm/IuZ0
tzitwtmNWqp/rzrjJqjlCFs6BtY5t45jXmcmZuCh/rqyzQb0xVL96NsWYzOGnSK5CqSP+ytrnxI4
qK063HHShTd0kBwdt5SIaGDaZaJ29uplj6mwZ7nbZO/2VOnz0uybdTw/36K1njB0Yo0ERWFzyLmF
tR04G7YuLhj1OapuaK+lthLKhek60aWcFznSAJXr09hP1i1jRoG3c3AD/4omnyai22LVRZ/TS8R+
SpzEoMOlXLB8tT3HRQEuvOlhSZfFOoqE+DO20mBFfazdrttjCJC9lXniov4VTXWdM40W0NytArY1
KZf1Us7V6MTo9PNjzSDIGJWuQf2MsiLIY7dI3flcZKcLzAhXhZI4pQ3co61+l42+FcaMYI3En0vn
lAcL53hEfkkt36iylN1JQx2hvdfZpb+j60BSj2sRWoYepZ8bDT0Axqi2RlY66i/3ofCy+pPykzk7
tjrZqC2xo4q4zrcBSzTX8vw9lYUluPcrKjoHT0+9/8qtMs5AO1+AWY8mT+OqcNrLzaCqjmpZ2w/e
UCP6Tre8+ohuEmGeNSzht4O4s2K8Zajm94uiTNd12FtF5AQYD1KHkc9j29FTrQyDHiiFS1tG/Vg3
77o5X7bIK7aSsmGVh2tsgg4luO1triHDSDmKSP9zf1/5QX8/oqDads40riIOKqCeu6JnrA1Rb85M
n+v16qkZhQ5jorXiaiK3CQ5u34iCYZhpIXupzXr/81Tqm1/jj5kUJQlUCcI7N9j+wIQQLsGpvWHY
Yw0EPZeKxYHiaUiS9brWXYL5aYony3FtErXtfDO3BhXBtt5t9sDwWUszJD+shs2Ekatio1m8lIze
Ka8Z6jum6+zqtZpQFsR0xd3tEGj82k4M2Tjvh9pC1rwt7Ib3pNraxOVaGdrZtee993A39B/szZcn
d6g8fxeMjX5STrY8ZZtMwtu1QHh2RB6ivaOVJExhUkjy8qjs5nF6//Nn9LKo4lCXDjwahn5IWcUV
8sc0Om3TJtEVSuegsu1Hy9uSiyTMnDxyy0w8os4fH35+wZcFo28XDCSlfsTZDsP4P15wWjNf5CvQ
5KUQgLatrtyRdBAn19tg/6JG8CfXUtSM6I8onwuqc73yd5UIBrrw7JemRuQ8yMM2sg7puc/HkG7s
7ue39YeihwPhivagiziLQqvzooYTVonp3RIZShI070KTrzdrYLpfPLs/XsSjF/ytS3Tu+bwcykZU
VEJnAcJdpmP2tcyc9K5j3vL0V2+FxeIgeT6vGc9/Wb8pg47UhiQHoX4xXdgGwZDNgN/x51f5Zrf2
4+I8/31KKngsOS5Dij9+Oa6HItHtQRfLaWDj7ykdL4SItlfHXt9hJRqMiKnvIJtvqGUWzxFvMlK5
DemjjaLBWZldvuZkaj38Zu3VP6U2Kuk48cvlr3+5rEnbY2oWqR0/zt/L794jGTaWIpnmufvDa4kW
7EQ71v9FH+XPvtzA8W2ko3T1qAn+eBF7YvB3aFaqmT1pCHFt0wUMFjfB+r/snceS5EaWtV/lt9mD
BjiEA1uIUJkZqapSbWCpCsqhNZ7+/4KcbiObNjPW+7betJFVlawIh+Pec8/57v+hTP/tqTDRoy9x
O0RpQ+A2/OsPKio5td2QYPcn7bLT5nQg/9K6WrBZc/t/TZn//sMYbRq0iJfhgy4uXoU/f3TpNiJc
4U/2EZBYP6W0PlCj+9SJWg//9wP1N6mO+wsLJFZIC+cggvdffxI7gmXGMGr0Obyjb0FOOfI2y2+z
tE5uyAF7GI08Pfrff+jfvrTLpSlwGKBMM7z510UDiduNoodtRxSoiUMrK+udsDjNv/+U/7hp/ovb
+U8f+N/8sj+T9+rrr2Pzy2/4Y2xu2r9hbRUSgZ7ZOVM6RjD/HJvb0gQW5KCrM2nhhP/31Nz6TZgI
7B5lrvS45i/Y03/OzH+zXJRk7+KmtaVlQv7+N5wzDFo4cH++4BjII+ZjsDAJbDAZwdvz56M/s3ym
Z4L5QJe7VccuGxBgOZ/pjL110W7WpHtsHdLBAUDruCOnY4sbu8YC56+qTl/J8iEfIhDquU+uLcv2
gxgVneNKrCzQgC8TeMxp6vy+TDZ2Idj4DMOUkMyLrohLHmc3XyV2kou+MXhZ/GMahmmJROtSG1O/
le/r77pIkpB2vW4tvU3jvZnqA8JJYWxTfO9tG1eICkgY9YSbRFo18BUcgYssjVFPjKBWVFaP85qk
6gp0AJrXRHpt8e155T91Rj9ySMzm2WNnJU53iQ2tRTDN05QTghCszFyKDRtBkg0tldmESMaTZJQv
86hJE6dnpY9BIjDfsgQ8zn/p6BUvhBzacwEggJCnAOOAWxS+MprmKBxfbBh5Ar2uu3bHRbF4/to5
jk2aTsJJEPqcV4R4Gv3grWU17WMnLz7Rozot7JotQTqLB2Xsplk338xctD+bsU+wFpMn37lb3Eo2
3QlxEYOafK90i8+jdfvGu8ozQ8I7V66RvY4iLj5pzVQaqg0WwXM2k1J9FbrWvOaLKoqQBcdChGs6
KWRDA+/sMpT2MxXi9i6XjHOipayMCRSh7PVitl2WQGtUU4SznYfxzNaXkGAgScWiNIvrTho0qBfh
3qAxxNcfuJcERdRuZHdnxsld2HHq07DA348N01q3a+kOwgpbZK7iQINkLeFEXDdGiTOWildQb86+
RD3RsO6aS4bpuoKQzeky4E+VRW0HbIhx4rDxJlACDikonIsYipVPFKvXw7IiPe0XS33hxFdmzMwJ
sv63wduAOW3CjMA30WwwiMeTkwdgsxAyvQRJAB18ds+dEJnyZ4+VTuGC0MPubTMvPoymMu7oeVS5
R0PNvtx+mDGqsiMwi1g4MP3ISike5oHuygzNSyi/idDbdLennIDA0PqpKtr4dS0ST/1KylYRQhaz
s43HJEs4HfjClqIOSJc6F8XD84obTRXuZ+KOs/RHnRZqn3LcWL1uYLxW5mY6UbKtl6TfwHUQwDWZ
Xjp0sJvNIVr/kBETdh88OcWIvbFNUnQuiupTo97udp0Vs5smkVlu7D3ZpOpQEQWwj+yuW/eMVoYP
LKnyR7pl84BWUap7LF3MW5CyBi9CkEF+G9CgQLtjqz2IRiQ6MpOX5f5mL2d3yZxix2rA/GCpopsh
EyTbjxkzvGSiIrxfl1VlZy9ut/UG7m7bh52Jd3YQ2fyqT2nHfdV64xp1DDSeZr2QRMmFLK1AWm00
AjjqAiPN4Xk0etpc11Xetg/1THDZN0F32lHO6pBXm13s8AzayXxN6f2e2xLTYVCqxcRuVpDf9N1Y
d+5mR3DYbHrRUJHTTXA/28XPxIut+Exita18lCJ16pjHNvuNyRJsGFdirFca1XZgXMKMe2MY1l9N
bSIRXdujHNlvIQkvWZTl1Vw+YPnGIzs2xfyOzae+lQoaQ8jG4U0GA4JaFrrDWN7kkDQJC2PHt/Zm
1a63yVDQRMajPrc726tMC3WsY1tzbLu5zh+dUcVWVpr395aeOlrUZfRN/ubG/YoI6xp9qM3ozgdK
F/4cKxH5z4r0X4nUbU1j41txNn94bm4NO2dIl8+Wu/0Fl6f8oO42HpwqdXdg+HRc/0u39Xe13VgV
iBoc44daq2O6Z5V5n0wdKjussRHOJxfGMflfQJKkKVROON6Mp2b0VWtvB8ObYi+y44ZPY1nYUucX
3eQ4UV6M29sgSx4DEA1iC8ZE1VUonK2ffbxGcowA+GjJTvTQsMNYjS1TStsjg1EZGjo7TBwj6Mkr
PTXkE1zSHL17Mi+fgG/bXY2c4KFD/lHP/qc6ojqinP6fbYX+2BVZ9f7/du/9X1NFl9/2R40kfsO/
4HHVSo+5v+ldCL1/1Eia/Rt1ucBGZfzR+1+sG/9wGFNZuVgRcBibdGf06f+skrzfcBpauHh05uGX
XLb8d4okvBt/9clgMLaQKgmmkI9j6m3alyrqT72VAlBsjK2gxsCvYwxTu53N0jO/B+2CAVIQha2t
IvtfeYBViFC+Vkm+a6f0oHmOHoBS8ABNrEaUxkPkyTwOZw1JzHO1kZmQJ6+2mPkSS3C5xFZr56we
QAo0LZ85hOUPTHnDoc/xG1k/2ap4YlFjA+OEtwmXS3sYe8+5qvv8EbLVfl76qQnjJL7NoOTAMGLF
Q9f7rP9ObhpSSkSLm/nWnawxID6o+eAxePjGbnjoapmEzRrf48F6jqspzDUunFbuyjSed44RJ8/U
Z1VgyOp6NVIH7/RGFmlzxAv05nTfMNVnhmpl4dabSxA7gKtivf9ZTrl9Ow/CPCqTykk65a9SSS+K
27m/g568/cJX9CZcVjmIzVBhXxf5UWRmH5X80NvcG62ryp2LewJfxrFMTYBSXj/9zGRZz/4YL8YJ
iJbObN227QcrKcmHJPZ9k800ps4bAz/ji5CXHPwe8NMMoIkJ0rpUUxK2vRVfu2JpDH6qtd20kD5u
8H1WdTQn7KxLytj91aaGHaWpyRDBHqTb+V5TJq81YUbeIIvo75JCyGdFih3hJkOYq1tVnk2eitRH
+FiZ7CCi9Yy20Am2pbrJOvnLGxTxnpiPcIrEMK/HlYt0v6yVsxLRGVB2904iExAhbEUEp9FPWR6Y
MHUCc8wNMuFMi15ETgryo++TONT6Vr9tSpMNJ6BphPGj1RP9PHXyvnI0LOCbgWbuKIUbScud2ifo
BU4agf0ajGMX1TlrTP1OLeVpIe95O3l8G/A74W4N2XYbd83ZEvolv89b68wojbBbW66nLZFP1N2i
OGXCqvawyQ5T3WTszIjXXVKJt5LyErIm7JFly56zWCThVlcQ21CewTTs281mKYWQR5f7+ZYqOD2t
m4gSfomZ3Dc6yJhyrM7xbF1bhX6dkzCfmI7nw/oi2/wm2UrAX9kVsrkbSpciJ02ikRk2ExJ0mko7
0IjQbsCEcGWwpZ3dXeTkGymLW3OSe1VODELjcCn7HzJPApxyak9UvGPws5wXJNHBOQ7mw1Q/tna3
b6aVav6zMDdeMSufp/6CfNs/jMV4G08AeS3gs7o37jpAIHosrlRn0U3FN4lZhUtNqqohbdPkIhqq
corA+h+gMMQHpWfB1rV8q5p35RKEO/JV7ZhUX6lmCXBliv1U2EYwLiwbmB3ziETcnybL3u5sCNhU
vIjl4EVl1ErVPPLYwPi4WxMBe+ItK1xGJBUQO3uP3Be0o3cklOd79HvrkN8S/QoaNKm1267oVCFc
/bK4VeRipMcemtLPuTMd34DQUeYtsBdJZYUHhpjuT6liyqO+tLnn+rcYm+F1mq9TsBTZr1qpOwWD
lIQaI55Rb1+adv7SYo/hGU/jUVjj1bKU4bioc9X27/h/94a2bIfBND7WiuUWN4xbzXDOoAeteRVj
Siz0mPagxiLMLq1g9to9m0xIfLmiOWO0DOq8zpJjX21M6/ImBoM3FSm2ChCgfqkoISjVJkABmrdL
2iIY0iLU9DVae/WYFEwxNf2jWvmojNQt7sttDraJVGU8bcy8LIxJoDQerDXuv5CJHnTYPQ9dGWcC
+JN2ztOpNqNYedMFReFNN3a8FiG+jO4wN7V0fJhMxyRpjCfM1wT+yr5+0epqCtCE4kirNu+BrFqf
Xbra96Jj3GWZ2S6JxRAwycPw0lCTuLVDpt22bi5CYxp3jLsz90WR9kapzpfjzBYAIDDALbI8O6Vm
453YVzkG6PbNdSxWuCbKi/LGDfqm/GGo+Q5TSIirF8/ANqjrFrLFbVwRYdPSn3Llyaj1gWK43lnF
OyaQwE6TR5mtghyp/u1mziFx4lPV1wfCkBS2GW8VsBNXydQ2LJ1sPwn/3rjF+FkuGdG13qqxbhX3
nWF8tlpHX2Xlyk8gGjDSaE51Tr8QYwlicb3VRG2BElYqpiE0mqD1V5hkynTAMY4grgDImReyxidQ
u2Knhuq06F7+Nc3K3bOQ8svr6tNcdPpOJkVQ2lbQlNMYMPSM8rg8r2V2214Sunm3ymBie3shsXG1
TQjQmDL5yVietu21txELiL4QU33pKE8vhw3Y/7M3zdeKZduMhfJoGJcDbMBMq/ZmIRnLiu1ZusU+
114dsm1jO99Ia/mRaHOHVaatQk6Hv40MKG25H/XqvlPTzqqX45Y4PAaCBJ2c7pKhuUUjvMqaacMR
X31IGMJwCPobAUds7LvjXFnhiunYa62fcZu+sKz0RIDuVHB4a5KMyZBf0eAyZjfYkpzob3GXnh2g
oLTWQSlvNjk+4/Y/Cc38oXkWNstOO0uv+t6mx7aX6c6YsHsijyT+tFq/nNiOzNzex+LdGovQzTXD
JyQcxIv9iPb1sva/SqkOU5ncOMAO2XLMDazn51oZhwYgiC/c7I6uxRdjeoeL1grwrF48x5fcLO2x
7Ied66Y3qXk1m4yMS/XZ6tkxaexI9E2Yo2KMq7Hxkc87b3nLXDcw+dr9dLHNaBXGjRdP+7bUcFDp
/RFUmq/F8NMMEtkcsrR/TpfkylxhraZ7Mr+7ZVkDMt8K88PcnHTBMA03xsPUeodpW+5xXFTB5lUR
lJgvHtaQiMQ+Vj3pbxmvR2aSepDN2heGlGPqsXlDpgFHI1hVeqzLlVcgELJujXKyZLrzw9a69y7V
9yYYiY3rAs5ay4PXgb0bSakODwJb48U+WGntEQcaO2VAIeB+Mlpa0FqHZ54XNxcjjb+p8rXov10F
hqXqX4Sx7sZ2PbAeZWfD193SWeEbrENdgf3Pj4nEoqs2HSNf2nmoPyZfr+5gQhtDnMpcUdY1U6nr
VfdACRnJPS3pTxpkLSzn160cw9JR9cGcSnm19FrOX9RbT0P5xVd5LASfSQ0Tkob04idY+jycCusE
WRA1ayrOXauz9XeW9zAeOkS2OWcybN80si38LZNRn4oHFn+gHIn+oaXAmIbpTkt5HS5GaKfzsduY
uns6lsO53xuLHTrz6JMnfVzgVoT1MOM7cMsm7FkUGVp4nzFUWC84O6ofLP6pItPuvStP4/g5k65D
JNXsH6uZvRj1D29bzkNjPtb1EtqT2I3acA/K4soR4loO80X7o9K0vNDq+tMAQwga6L3VQY/MpsMi
sjdMEne04jvNuxazFqYkwGGHwMnBF2H11+Xs4mS0pt2mD1+Xi3xXYqXk5pz2yvbKoBt+tpU46ltB
WBdnZ9Hg1dF5W3tpHHWuhUOuDOU07OT6jOmRMLildlVmj3v6VVpe322zwzSyA0AH7BOtts1RZxGg
nZeR5onPpPuokAv2lOgpR8kyo1KMTyCTX3GcvAm1xCfy3xGDL64AfEN0/M9mVUWZ5xwJW/G9sZop
516YtsoLQIDyxsgK2zdl/A41KxgnCEcYMqlKAom9xCz7KDbnXV+ACShvoIedreQcZ28Vs3XXulVF
v58q7Ui46LXHHFkqbF4CZbnR38wEmyMa8gCTFH9GVOh1ZNcuqLpKw+LV7erSDQfIdky31HvrmPsc
G5+b8YXY2g85b8eLgbVxsj3t6gETR5gIj8Mz4zhqxL6qtHif1bw1citCTnOiopbxfkBzaa34QbZv
eemuQeVWElrZg+mWZgTf6SKDubsYkbdN1mDKbOOY6+4USHlNY7eLbehqxQisUBVP7TSE2SoPXl8/
pfnc+5r6QEcILOMdAeWOZOqHkXwq3cHVlrZooPlpNJ7NWrzbBSvZKow57MHZlag8uPBjP2ctEwUl
DusatOVbGhvxq5sw+ioqN281fxbrnkAmQx1xsfR23WO3yPgpZbHI5Z8l602PQrUbsobaAd/FEZcQ
L8wLJk9Y1FUmboCLvfjKtIAa2+bLzP3sJ0mMYUK7HElnivokuxOr+VECJw2XrH00Frmr63k7eXP/
LNr0Ybat7hlU2Fd+eZfGxbWmwco05n23Zff2OkDMaLIzotRX32qnLivNwKkc3y5kCDzsq7XmYOUI
eYt7IxxxVux261WhwWispa/rNW5kK5oS7Rphvr/LPdo8hPbippra/Aygxzus2BipSlXnIa6qfPSM
C+m2O9Phsuaj8swjCAP7UQ2i33l4PjAKy+It1rYULjSLRTJL9NcOwaNgaLTtTUuA2yL9axHBFPdm
2jTvgPceI7Uhmqn3+5ilq4PaNOiwrppDUxt1w9ckQ7XQYHncr6lhsxmsumo+F7k53mL9Aa1jQx7m
garxgPsJeC6AoUaXZqExkieM+kw0xnVNfTu3+6rQxto75PUCjCseAJA/MXGAmXHxQHd7Dac3k8Ik
22eLx4oqyH3+kuXUHRul910zTwVxA65crF9xdvYyc6bp1obj0AGhxglSVaxHTo2TKzpE+EElaet3
W4Hxo2GFbMiHBTKavExSEwMu+f8WhcXzyD2a8b0hQweW0pzDRlyiDyAXzvBWt57kSYzpLSXnb61Y
UZTF+rWCYmM2uLwpToeDA+LZOsu2UQIXvpPhvcQe5UMCTA5rJ9nGOiqP0Dpvgt50tIqSrN7KAA8i
J7ooLRgY4JblOR56DfMiAAlf8S8PI1WvDxSruhmTy3Kt0S2ae6QjtbrR3GtzfkvqmU15HcHl7YfN
4o4iRP/X6Bw9L/VXz8iOJUNZRqNavD61VZ2aO8fiWeqK9VJ2JqBBYFD3V8mG+B5JGcs2CXCraMan
y2sZZ6dkBesGwMDuChMEXKGDg7HhnjU32mRWiRFmLh/UMa68Sl3nYFeXCA7kBqSEYQV7A1q5yO4M
HK+dj2qTzvKYk4YzvmncUvmdVRibprmvrFNqx87yUmbbfD0M1nbQDaccqcGWGYemmx3EhmH+obXG
DuU3H42rGLsAN1O2tOu+GnLFpoLB7ZghWVTW2Ieqy33WVO5N7rguc33md3bI3rycFRv8I0oCLwH+
lsPTglm85f0N7A/FGKTQsNFNRWF/1LZpJUE1eMN4ihd8OjsS5/Gxs6E8B2a7TPa+TGJqPcDCQCrr
UZe3DVjdJkRp1R6cXpnfVeONH2ROxP1qLP03uFInVF5hh0PXpPulWvtTo0/1a2MYWMKWwgZTNuur
LoLRizHolmoVUWU3FR5LsbWgE/PmNOVxArsyjtPQbZl0+M6SdDuo+wJTvOoDu02zl0zl/dW0qPV+
7PUusvRZrgw/Wa8MyzOmfwA49z04sXck0uk9NoPtPrSZW98IANn3OpMQerZqNk5d34xd5JS29wy1
2r6HJ0+KoQXcOwdsHO4G32lZKeqXa76enLJsLt/+jH++YcvXHX2THSxanh97Iyn9NpX1xe1ZSGu3
MF1+Xux0+KV3Lmd9jnV8buQtHitwN7co+9quhZB4hfGLfsG4znQCtb0sqCFKoymPDnZh9qF3OpBv
WyXiseC6fCHP3Zxyo04e46GjHrHm/uI9mlDZbIrxcwmu5KUfAQD4JdBrj3jBwii8Ah+PnXOL8r43
PgEXAxsZAL4/5cVqIy8m0PTyJq3P+JC7byOpbjlHCudwk//SctJ+OOK3qd6LgVEY+hKLVh03O+tK
RxwFXkyHmyfN+JC35QX02yfWq1n3zJ6VAyCA9RSu82ws7A5C7+iZEJmTgeRj0L5tFt4UjhchcTIu
Cx7iakjnn2it88r8TMcn5F3GCLVFkWzdmk7BdQVHYd/oJoMvcxzVblzIVCC/YXvDW3/XGS4hks2s
j+b2lnYPc5fkASBs/RrFc5VyeZQT0YiWp/BkOpu5ywCZ2Kxvh4VWakb2bRQbJc5ixOtJqC65SxLX
epzNigbB2npfVFn/Y9FTuMFIz/0uGe3lBnazRdvaPGyFtZ4Nu415uEz3ysZYfeDzHu5NbhjKjq6K
5uWHWaAMCKSFg4Ik6lv4+oKEJSokDpEi+S705aoguhe1bgflxszjoDVLTvdc6XhdY5TU4TzO6Y2u
eJ0CqOexUqHeFS/taj92OpVwvdcW72qBlFRZat9DzITCGcieybC3HkaPBKmIKTu2ONJZen09u6DF
awaGAchOweFkkupKhGaj7sARs8bqZHWrTfNTmF9OOWjPDJvTcgdD1HkqYLfOJhhbcQcVMntx+vxq
JSr+Ado0vWGlmflrpnDI/dXSp6uWnVsvql7Xb2WZ6pXAnXWKVy10l7SL2PrHrBYlRnaHibSvdxww
9+TUhEW17DmfZXqc8Dm9KFnlX5jbybsXm/lpbVBuuJS1LJKFpX7qjmm8OvD+zmavmwnZgV4jG9zK
MSRbAly3GPFKkrQii+RNtxe+9P0shxi5XR+cjxz8+QmXfrfjF+1He9YPzGidr8ZQ8jqlQjKiWRTT
ezdYyBPz0N6a0FIPbgvxM9s0Sc8lt32l6b5mVvfLgi40xvC1rY14biowyS/pC1R5Y89ucBEQA6uC
sr5NeAUS0iJlRCwlgd2XeUc9NncwBE+tziibFzkjb0IuAX/msEu39maayx7NuSVtMiVXyFmMvc2E
1dyKodmUoO3iUHSe5m2Jlso8NEJLvwb44b5VkxqBhxTF4zgc6tiBGLbZVrho8lp6KPWJ7RFI6mlm
Sf0e+pV3kMEEs0AIlTYcIVXHP0Gl5HushTmkoFL3l2ZwIqdetzvZ169AFr7zaQnZ9nHBrePdtarq
NCLBE+ldakJEyWkayidNaZEZt+Y72QwRkdnWdg4RTLK/e5ID8bFxWTKJlP7TcDj4HTPv27HKUVq0
stuhZTGmHijpXADuCLvdrdPYj9OcQCrQt4YhsYw/hMvSA6/H6TBse0Ldr22DclkvCwAojrHXTF2g
MRUaRlNG7vSV49yGZiYOTUWgbh2m+zhxACFVfC6TKmU0utMz2+g6nmP7jGiTP1F+4gK3pyniet9j
3CQjnfQFf8z64JqsWs5rtiKn9W6avDqyiA8eanOyj5d4PemPkUe56qbXVaiS0rpDrMDofqcgCLv1
vh+7U4KkG4FFJtThrPdG4Q27KcmvxtVMDsO2mEBeio0dAh3AsqUskrBQLvWvJW7NDgzskhm+AagG
/wFuersKIXbjkPgkumEjeOg72msCHQL6GCB4n/yd8aDSARCNLCOR4PHRjDZiCvO2uvWKytZQMY3D
s1UgmbfArHCQMEOz7PlOc/GFK+qwYNDIQeqQevD/L8d+GQ6KaH2Qp1l3P8+cmEJhKPB4keDbz3cg
BdR12RXNoxfrN57XG8dRK3+QuLgWyfK1LPLUNnBUN3nN9P7J+13qm4dHKnjdL2ucDA2Oyi9ibCx2
SrszNmrtLc8KeYsvVKFRAPDj3h0jWyl15ZZVTvHBX2Ye6+3eEcXH8LsJnyctZaoYXpxYkDSKhHlO
ci679Cd8LNSpukS3F1T245F0DhaK4p7R4AHS7yFNwRNOLrEvynhSAuWh6Luo18bbyh6iZslf2O8t
79d2DMxure7zvrXfa6JyD7ZHyJUJE8d2KXR15Q0A/XwiLj8WOoFAgXqL5o0lZ05d7YiWI7gxXdlj
cx2uZ2meBCJeMOnzuY/78QmLSXoba/0OSlv2YFQbkttAbmFsFoK8EyC61HPf25ZxItGtVdzgaUfV
6af4CNUbQcwIB6W/rVtL3MRIfDfzBELgvJ/NxNjVo/lj5CoJl2TpTuNli+dysYU5Q9FwKKoHM0sC
vdqu8b8+sNrhQ5jJXnEluoiAfKMnc5h84T0WFdOaJGMXyyyOa6xdJYV1FBX1uVe/seAiyKrpatbK
gUK8G0I2FbNcYkNObBqFpM7F7qmlQBvXP82J2BWujQCk3xep+4emI0RmZrcq7UKw2wDyGs3Z0y2t
ByfV090k1NOK+Dilwvw5lt5pRMirilmRbv1dFuRBWFLRPy047p6XUouKlmmLm/ZN0M2r2BnpZl/J
rn3Nk/SKFABDAibbW9AOy7iTS5tEvJezQNfnF9nL576sH2ln1U/+OixpsOeWBVjHucFjZaEYL0kT
jnlybdqnOW2ucgSku3nUM+LNbMnJvoSa84zYJ7pMu067y7aDhYbwNZvE8tF1i307Yef5ypJ5dCKW
OS/hsowXJT1rvTjQeAQt4iKXWBouRe++rOKBMhgo61NCC6JdMRnXbs3VrV4h69rv+kVzU/xXOvyi
y/NElJnIB3Vb1xMkEW3YlBrLZQSmJUqYSpGYJRO+t8WM6hz30y08Dzd0m1S/MRyn2MJOMoiyCAJ+
ypQSAz2m/KYYTZgf5lMwSDVygSkjSa4Sk6ElYvA3W+8JP8ZRNtTzXlCYBenAVgAYh+t8E1vmirjZ
5xiK+PVGwCKX9Q+r/39MIP8lLpaI/9kEcn4vs49/QUtdfsd/+z/s34SD6wJ67MUIC2TuH/6PCyHK
ZLyJkcM2cMlaOGH/gZYynN/ga+hsablYaEkAYF3t6z8Ic8Ll38Gfc22CI8AL8Jr8Gy5ZjCl/8chC
veJ/8GIMBAEdl8pf3R8N/hRjFQOTHYLA97x13nrDriOncMXuT5/K3R++2z8j4Rxwt//ysxw8vxBs
sb9j9CVG8def1besD+gSLE+66tjXMGLmmnV+dK7KRQuGimkLLdzM+ihrdM76pNKocZb5UZZx9d4M
LOrC2EQckF05R7e0i8NkwT1hdwdr0FLx7WmOdWia5Rl4tHnqx167y0bBVUgRfFeomF5rTdzH2q3P
qUGmh9VWXtTb0zcgvRoQamJ+ZhqVoBsnL7F3IWw7DaN8hw1kMC0zOM0EjpkLBhgmp9u+HO4m0Q7f
sRlT2xi2/HDttN9nntXDf9R6tjjkJzVB2Yxr8KTBdpl6dGNnkREfq6/VRS8HfoQTb+oaM1xXNEiq
7jUPGzKLaTRSv9DnlEPyzdqNbQmBUWY7blmqQdMedCiTJWVPN1B5Qu00Igk+WumPXsqqDsM91GVG
pRoykrBUCx1BExtV0FKvcj7JxdXmF+qnDr8lbTpbw3kv2redR4KZPRPjp1oSOfIdlVYWKL0y3/sF
oECU6ExGdJcbN7C4QwjQ9oP26sUry03KuP4aSZE9GOPqAc+LswmEhdFPQ5DPxE6HrXW8I4F32yOt
LfjMjRnK78lOTcl6jgrf9QLOkBHlrC+8YjqAFUbnxIctnvqffc0eK3/unMw50V22BdMjPWf1SNoB
oFm9wcX5aujZs8AuNJwwZq46tqOJ45a0pfRONY4LJhQu2yBwg4yjHSVlwbjd4wfXYdXZWOmG0rRh
57ZJepIjkmnAMocYM/bWVU82xfoAs9cZfuS6PZM+99Ze9zN9JEC5UOeFm5rYN5AM5PYCw4WSDwy5
RC0naebEvqX3Aj7jqkMQrgtpPvf5lNYgNTIJbw1b7vcEtLz0u0yJL7dBgsKR2qO3sAeAxl54xCLN
nN0dwUQFNfk1E6/TNmdMFUpp0aGaiPiEO7TLya1NUX/mpaFuLT1uu5CX4dLu5CxLBNEZVOkl9NN+
bYVDdnSCbF4zppetg0Sqxg6sudVOu6nz1iG57/HwcC9wKa1N/110rpWGOuLDKy0WWVyAB8upEarY
ItNJPSACvcMmolRTlxpYG6v01NrwHA5yGMp3JzfZxdKlnQqVaSwDi+snPhwMZzoNZdEnHm5UtGIc
ttkShx0v43vTzt1PzkRmHZseAl5gqAkjsS5zN+HCWNaPLtVSKxpEwW61HGdmFoHY4jbh+DBP3HTt
Ufx/9s5kuXUlu6L/4jkqgEQ/JcGelET1VxOEpHuFNtElkGi+3ouvqly2I+wIzz1+Ve9JIpjIs8/e
a+dIRtRNcCdYLAcjUqbsMljTN7iIXVjzzAAfSMar1Jnnr7LMI3RJeRJrm9mx+9e8HoYXVVG0cejr
oqe4qQtQIZRvzFx9RjeDHTvWZOgmU/2pPItZcs4y8sQUtMz7XmomIswdbruxTS3yB1NP42/fVt2E
X/nGUUprxnlihobxkFht9m5O8ZC82zQS/Z4sd/i2yr587OJU2lFNtRE7VENnCz4jn6VGwWLa2S4G
vygsaJAYsyXzTTt76iEG5OKtUO9or4MInTHJDUn3eGOgU3ZlgT1dFWGT/BREz7NNLg2nOWLXaaZo
iHGYbLq+tFnCSepV7nEsgeAMiYTjVALEAZ7NzoZ0i9jf1Rsxtinu61j74giyHzZCC+tlQWiHrbQP
e7dm4Zvn4n0oA2GvRxHqXTI5pFWNtrp9kYiqJOeZHDrb+nCcvc1Smf20WoTZGs8Cq+13XzA4rbgs
Ia17U6ghw8k+JhFgj+/sy0S5t/DRBqsJj1YBX9hAGRilVMGb4i6L3I7Khi255hwgd2l2fHlL/VqB
dwbhY9JjeClDMoQfNfJY/ycALyN/Wl0t01cdC6qzSPG2LuOaZY0dELPJCa6qdo3FXQuX/jCkVR3Y
7mYuG3N8omQnye5InVq3rIUfMylVUom8R7NJK93gfbJ91ok0nxv2bujmfLzn70y2TQZGjX5N3rph
NuLfH0MSMooBvPTs8CtNQIY1xQw069g/uUGLJ8YiLo5EoHttsItBq59ZZrXwHips/yAd1tIYrKWN
oEjGnEim36qXMTRnJAvkNhm8+vTt4Cxokrx9bFCg7CiYhVj21ezWzi5WNtvU0W41RwmrSg6/ljD6
Mcmsxtu7pXD8BwMBvnXZ3dW8Q3nRDu/SSot6Z1YCgHqMVGytkzijGfTWpReSN6acDnG7QvB6LMjz
Ofuq6Ab/wF2Zcjek5MJCtxqtNnyblce6repCoAhRQ7Qk/150L/rnZvC0uMww0OWFPh2rxe7mzB1x
/LH203Oj+EB3+K5l/GIWYtFRaDo63QmIJpKfXnWsYw053o8QFL1NGrA3uHD+juOfHlfBbeGfSPcK
7sg+Tynn62lcWrgBig4UwEyzN1WPRRga/TFNY++7sZxkjow6zIdNhvHbj/pFpcMDuoP4ckkKDT/d
3MbpJ7AzOVzo4mmTM7YnXxwKjOZY2Wsz7NP1yDFqkhCo5hbQv2YU1pumu6mKFF8kCx3by/x7cmFy
TxMzcJhn8s4zAEWsuKVIEXXzrUNRhou7p5A1RUSQ6JoRaPV83SqlqCrig5zZ8e5d3Du58KpfY9He
qCt5YkQa9simD8eW3oBl+nFrfO/oOgA0eTrV1qkgj1g5sUjZTdV9B2NnK3AQs6PWLmeu0bDW1GN7
cDyv3GHbNKnBUvlZGJJ5X9fLKz2mqbUaLFwOwS13JBQJyBm6XHWraTQulTUFuw6Mw4rUILSMwL3z
8+7a2y4eudxtHy1L0c2r/N/NXOh92tPj5DNBrgFLNFtQRzQE9dPvBdfDzhOs5AaqOwiz1MNbm0/V
QwhMeE2hjrXvPCd/r8Y0/gVXlU4kflfcvzqoQj7kEjjCKl4o+VuJmUumUbpIfb7fQlVy9w7Lhg3e
6n6OlBwEDzRS+y38kXhRTMPs1vQX4zuMvS8eE/UwOZaxtnvABSimw6VjMmMqxRrCaVV2m9Qeloe5
LkkYzV5zbL3WhW/fG9+J45yDdOojKplkJKnru489kYIBaYtj7s/dk6YyNYEePxgmp1iX7yDt/ww0
PUXc5gClmPRGg3zOXHyEzKXEI18LKEurcbqZANRoPmIn1BGIPP/QdkkNsKuSTxhX5ktsBe2l7/Pu
UJUulx/J5iqf4SulJvwNQJe8JGto6bgMM95sTmfDKzCzs9WLp6kPk41V3xBlKPZrPs5sywW8fe+y
5tiZ/fOtaopNo6O+ygGXPJr92NvcCYH5sGh7pKVwuFNu4d45uryRJPEDcA+OjIal0Cro6mHnZ+b8
WsYThQ1p6Hy4XGjBHXjToaps1tCOSVVWFCx8haPeCLzP2zrtwaaA90CponvxFiF3jTW+Ej+Tv2aN
5WEsBvtYTj6+ONnWv9tQYC9TfX0k1lYekCSewpZEGOVe3PcwdHSrRY7VJscxTyVA5hiUDQrvJcwQ
91cOm6I/Vk3mBnMZmBShRHaoHQE1bnABfyAW0D6jivB2pNtZRMq5H6JAAKPnS5b3fxYZULpbKWPT
ai6jqJ/vOb0GTDSlGxmsJ+EXQPpf9faIGaGfh5+8TXXy/5P9P6nRHjP3/zzZf3zK/z7Y3/4P/wi/
2n9jNRm4gcPgzDXplkn/R/hV3GKx9i19SraC4Z45+J+DffA3gWRk88/5H7iWf8sr/3Owt4K/mT40
ehMvceiLG4X6/zDYW/ARmaf/PoffkNjk42wX7uhNYyAyYlv+fyM09rgpqDuBI0aYLgwj12bgOIaC
EaAUKquAaqaBy7UEtpP5W1iNrkk7DNV8N2ZWgukrG/3x92Tnc78jSJa0RzDKJupRr7PgD0WVTgZH
XSYyvevx0TnrqgOa/pKFcaDKiHwfrs8896wPwXlbPkjX6FkS5RC6oOLM5pU7mp0cQqPClRrHCx6H
JDPsLuJqsQwbOYzvTlNVM/faYQ6Ae5SyXVazLOTMYZJbHYNiP9m3gpDQ7E7sAljL8G1Wk1zJBGTg
Nb45grAxcamWG/MGYNwMlJ4g8Kd+Vey8xeRtZbfc9xaqR2uiwpes1+nzYlj6lLomRrwu6CnLyqb3
lgaS4xxWAT+YGp46aJTbLK5/Oc3NPM48X/qc3WK2xtPIH3fVz04fkaFtP/3bNgrYw0IJqCz3WTt2
O5fyqItpDvdGBvOlFMO88lmar60wVZsinbgK6XE4KVVUEUyjX3Of6XXcmMGJK6T/IKQZ417D0e2V
QxSb7bCvJp+LZ2q/IavqE9QPfaTot/rBQdof8f7auyrogleCLKjNc8AONK7LKHcLdauHBVVWU9ba
rlnAsnSmx3Uw+3slsNlX6yCcbwiXRKuxeHGHzprojukEMyR9sbK7JhkYpF+Zz937NIQF+09lseKc
Pcm9PzAkB/BqBm1nwMzpBsvQN/RxRVKTK72+z3UGsTBPTg4pKICUBZHQO3euH6rWjGkL9IYmvmGZ
8GNQWI9tgFSiWKG2uQsb5pbDVlDVtUK5ei48j1VsbuqVGfCimwxnxlnIFS+XbMPjjnEUB3vPCh7e
IUKsgxOKtXEQPmYZyZCtRzUYXcG8C6dYjNeFFRzRAR209lOadgL/gDvoXxranLO3GxSh45KnNvXC
WNeyI5964Z/Zen4hmZvOgT7roTi6t2QmK9/uQ6H7PtVe5frbBOA0In+CSWEf4/Pel0F1FYxdqy5t
OPbd3j0USH+vNMbQ7dPM1gOcXdyXc7UPbVy567Cy5Ik5IVgLswMQRmy9ammhzvDLJgaq2GLjn/1W
bPMzatK4fq3xRO6s0c8RNbS/EBss5+5mFioQZYKYNOqDlzZBv8osirH5MixnRyePNvGDdljKncP7
yFYNC1nsR3QWtfabwb+uflfB0tKAqgrq0Az86kdjnuPqK2nZKq2G0mnGyJ+d0oumonLbU+kDF4ky
n5ZPanfcMf/WBLLDtTn4d0Zd4yfrRu3eeimHsYIXpVPCPa7zMecunjLUq2+AbIdCq+bMKWX5+OQV
nynmVuzgTdJSrEMQz31zyPs4/J4VVq3B/NJzZXu4a3WXUXgz29NvDgTGq27xS7T3vkM/z0uatwhG
UVfJ0y5GrKaLrdUx43We80yoJeLFn3ZfugTERzEefmZuunEuohBboYtUaLp1xGsjDvcGEbl803UG
kYkbETaBt3/uYfxc+QZPG8bR+uJ7/rBrkozVGoXUv6grxdLaezCifU2Em238b0IEuNyxb6wVgIDD
rTMVy/q4vOBjuDfqjiu/3SgUf2vZzkOJ18ifTzUn/5Y0r38K8t6GUZc6R6fNjO9gyFxOz6QmiOV6
YPssZ6CCGbeWAwOuVS4guOFPkRRhZEFD/Gj76k0Z2t2S6p6PZVvX2xbs3skCiDsvNb934fbrynZ/
c5nMLizYgH6NVcv+c3TeRvarq2rOlqOXYVgY/+KkaYZrhCxHF2fwrws9OIPal5X5J8zq9JFDNz6H
wUKqn/Abvl1OkXUXkKYiW+cdXCiAq77xlg/oi/XW4Ir94bCc5SSL4/x8q+c9OK5XXIPOqY5E4u6x
9v5MrURh8YM4OHrQ5s6Shq7jOA39to5d8VgszKqtx96E4zY4ZIVOjoFu4hd7KhNycY3dYllyoJnM
arzPeM90m2a0EHap6P6EohciLFfhJiS1/aDbPL/OZKWcIJZb32rt/VRm1R7XnHFuuLOtmvQWABs9
/oiYpBQ/ie+dJ92fsqz07/xRPVexvJUftqFyNs7i/nD9f3Q5MQ/YXfSuy+MzQDf0Gc3foq73dSM+
G2tYW8g9hhxwoPLSlG1lPglMNFyyr3JqT0lgr31fTduFbPOJDOJCjKip16nd7/NuIFeN1gc0j6iR
meGtFYTIBz42IvLzI9QfssyFF6ELUr5o+gfHWtSGv7/zGjoj/6qxb9bz6IRUGvnJZYoDc8ur/2bf
KOOjN8l+nThG8uVYw3BcFjQ3dwbDkGq/vliEKPxaQl0MgQuX7vyNPWO8Bhifuyx97tTsrCpD3LsN
XsqmHp9pouSin/3FD0zSZRfbw0+t62vREDNXZA56+0N1XZTk6VHVDaVZBFLyKYimJX1L2jHSg3mf
ddbRF+wJe49sd5YllxxBErMx1cR+ew7z8ZgGS74xu8TCPlW/sq3bp7CRXGXgTaFr++j5xSknKn6Y
/iIcZqqad6JeXnJ8asSZZrl1ffPBGwN+l2kb1rYZQaEnmdl1vzxbYU+ZtBe5/YyFi2q/dJN5acG5
5JiPaRGHt/Jkl5hWNpOCapPXoK0yRkhHzQtQzwQRptL0S0QN9kqbPW/Wp4cl0wa+qDIlbdEpr/wU
9nLf4B3ceKCYI9vrEHa0Ijw7LHwNKX9LvwEzlweApcShLhbtYyxYWFivtM3UlaLCbLPQsjisC/OU
LrF8C8ZgRkcBfjF3ZChWS+vLzNvxDWq21iztQzDD0TPyQd6rZUjJgznNcBRogr+6SsDm7eawjDpw
iCSDQuNqVJwuLC/HxcLglUtvB8po+tQzK5KbF9zgNrnklmjXSFloFPh5bVKHQvtvGqcJeIteAxXJ
tEoeTNH394sS3p5duX0/dC7hAgzurOVHuvjQ/RqdEyW7ZQ6c0q9JAVrLQ5jPzl0DtxK9xy7AxtEi
pxP0tGngQxfSCvEie8z5cYnKPGbEUZPevIjUsVelzDt0ZT28woksr+NMBIx1/31BbBf+Ns/uwpV/
p0UzY3Jzu8vsDo+ZMf1qudBfA+7hbFKKe+6B09kZWooh7ARr6ET8Z8uu5ClROIT73kIvzLtXLPZd
RHD8LMwF66iTyg3pXjPCE53cc2sxSTBUd6MyR8zZMDLqGjtWhuOBCOqfxDM+S99Kj6mvkw0oBqzJ
kLS8fPyEowCMmFF0M5pLf5jqFneV4MWJSjBWz3ys+hfMM3U2kvB7chi4ScEV+1q5b42hujvmIPsw
MtWi21dPrGF4hc3+TPSswdPh1JyuZCEIBq8WJyPXmi7pGUQx1nMaovJ9OWn7oWvL5Wl0l+JopzYL
MRFcSmt2d56a3W0A03rTsv94kVNavYW4TB6d3Goi3WThFkeFS7mhwXs17H+Pg30lId68y5uTxZdE
MHorWHujKa/Q/JqNBVv4G8heeK5pdH7HfQpSpOba57X1O60U6ChVEjwSaH4ys0q+k/37TcsywSv2
XmGXz79Mpbdw17N9mUjnqy5UfXTxuDz2g9WhU8bJV9P7/ldtu8N9lzrOS0jsEehP7OdcUmL3ifrO
cp14df80mEt5opIPZIijw+HHnY156xpS7wrs5Tuj93mdCWWgZLX+xyyy4b5s0XUTj1ZajIgtjjCn
fJ4paSSsUU9PpsZnzeZzZ9I1QioDE7QIhMG6Zqo+6G5PN/UcWJtiGvJ73aDEspeS1G/N5q9MSrE1
vZINUFC9aXuydpOtsczjq6rHFNkfOusGUnh3GJxwWDe+IGUQL/Ea6MVypKmv3i3KynatzmDWQAvy
OYzCLj5Bi9e7hkTRNRz6iFFkoM2xk2DJanN5KNitsWgZsqOB0P2yFOkt5XwrFyn9x7Qp1HE2WbfA
ibymM26jOu2taMoJh4x+6p4m7vBRjW1XZxhTTL+gnDhv3rPOtK59Vz+Tzac83k4uCTSnVeENoJ2Z
Nfd2H9DvaSDZNx1hZMNOwk9XpXzVguFX4Ezpg7QS79QslniimT09O7w11oWD9utlCdHyeH6J6/CI
E2Yk1JDajzm3o21imKTAramMvAowyVR28BOwCGZEGuP5GfYSy6piYDNKNgYmguUw8M28Y37nFF5v
uNVmDzX86UfGdKbLGLHqziNwShIaS3huQxFxgzQ5tRTVnyvArMcMVXfF9ILTlnQpR53RcHg4y0MG
8f1kuGN2Hqz2Udt4yvvRYuxJ6PMmVu3eFW2ZXIIcNEjCfMWrkT42snn1CldLuG9nLDwBzuAoE73a
0gjtPla3q082kil0RPPNAuqg7ZYUQBGSJYpN8KXkSPzDOPI6FU1rbu1OveZ49FeAOO1d0Y8Ns3dT
72cMbryDyHqs3cn5A9X+naiNeFnSDqY8JgDywvP0xeflHo3+r0E5e1cM/e88zoe4JsLuLyXkekkf
rqF1QzUtpPEDaKhyIxEKWFaEczIxCcY4KrsQi5FtAmByUyiudHvaRwc5mRt0AikFY2aig2AXuwDB
hfkoBKH53DSyuyENqMjVEWXU4aEJg4s9E7edWlJVoIT4S1XhlZJUcmSDjjdLm32ik+CUhM218+bC
OZGC2GPDXGjUWg5mUn5oefP4tr1S99oMcXVmYr1YqQ95tCpP5MgbgDoLGZzyOxVVsk/dfrgFJL09
avbwAZYXv1fJ2nqSy86YwxPu/ObJIIXypW8v5t6eNoPRFE8EUM6l5xOQJlm0TRxfPrd+8YxwpF7V
EI73A6+AaB40FNrM/Qwa4662qu+K/spPcBvduZyLGoM70OR9nTTeGhAlhdtGoSJbLMHRb8hCE1d5
Y5uW7fxAeJ+55bnv0+iYO5Ac5xL/7ppDBiO9WDChgZIgNI6nfs/8/QE3d6DVpX/3nOk3j0jM18Ku
7xsljN0Uj+Y5q2oCnHayAbGbb92+dH6I7IzPHqIOew/Qr0PIKgyWCEosNbRw5Itp3xv2t5ZlO1GA
q7JItKYLGkPLl1tlDed22j3kqukPTGtexDvXiMAV3wBwgvInKyGBiIpCznBmPe+WMIEkgAKzNo3I
dVhxLaC0V01otS/0IFRrgv0OeatxuQrHKY8UHjL8mj/LRMw4tMxki2sFyGyTG+qpmZffeSzQr2cC
DKoyu0tlSF6TAXUtU03ncme4dFbYttrVJov7YNbTSSyhuUsAs1iEBMbZf+NmxH3ckequqclAsKh2
zpAr6nXNGhJuWB/7H1XG7Bs26c808xq/0VQipb3q3OdTs/Hj0D/X/HLroJk3oIRfyzSGzEQkddXI
hUK2IfRXbmbLXaGq6bPsrekO3lS5d3EvR61c3ulFWBD0B/+cLbnkPy2cPxQsGmuTJfIVMtHEt4ci
KCvp5aVOFVYUJt8jvfTiKavMequE2aMm3EY6eyFpRb/HErWN0e2IoDiM1JzxPiPGxgn8a9uM0DY6
1tW+oDljjpf20GKaOFh9aK27TPwYaiFD7+ZPCvvbqiS9tzJbEa/8tCLxXHQWUP74R1BIdaq07e2l
8Pu9sFi6tdDnNzLsHjxcAogswlyPXubyDlTyyJ46vguBtZGQV2S5pYfSgRfRGiNWVQxLWNqJi9ru
Wk3VcMXEW+PNDSvkui5EHi0VOK2Ai1E8hjEk79mPtJrIJblY70kQrA3q6zdYDH3CaA1AbI/kAn6G
D954BgnD0TwF5NUOiRjtrQQ3M1fy0KRBfrKSqdl1NXSdOPa5NnI+3PgqQR7NtENjpiAylU+IShCK
rJ3dqokFdmNtsO6rjXTVS51Mr3OCsoi8KD6SkqLf2rsXMu7YM7nja9+H6vZsqYOwMgDzprifFng9
hef8MXnLrvs6LTZYcoptY8CgGcp5Wnfe2B4FjslzTOpn04DNxnyVo7wmeqeSaQQFQKhW9/O8pcDm
c6JFxz4yrvfxScyAGVe6VWm9KzxQJ2fRExdr08p1t4RRWZHFCUo8tI7YrMgPi4RXDrEWcjVebJMc
KvJWxQhloU5fW59IUEFACvkxzPPqfSK9y8hsTjawEk8G7+OiaqylSLdvpTU2z5nmKVvxRBXiwKrO
sSPfowORGMHEEBiklom9QtlK84osjYRBMhhvBlPZcNAps7QvMbPPKw+b8B4Sw7VoOelR6a5eAXYd
X7ZL9e+qsm+IEn6IXlx7bTJn5y3bv8gK46G52GMnxLFl6820GPZWempm19Yb1+qKOtLIQfaTbbDw
HRMaVo8Em7j0L6knp7P0zMFeLUYs7ns2gz8QxcABjtqEyzCpW/w4Q1V+QPQP977KMPdWybNchnyr
Z48bmrzEg/9SWrdG9xLZLRnL7rFK3GPrWF8x9lUs6Fa/0bLAQTD5v3VvLa88A+MLqi3ZBnPCDO+x
oXiz1IxXN0fgwJs2bRUmG1pNC+muSOM1lzBXZlJRW7JUtxt50PaRUer8dcKq1F+FGioeBSK/+xDb
ucAUr6vHDNko3yQ00cmnqhubk4kMtC4UYqWit/sNw08yruTYDJexWe4ovbH2RL/btUpB5pRiMTa8
NevXSeu3spbPsiXq3QWF8ziAy39srLlai3Q+TyAcCLOxEYd/wbWid5/wGzMRcD6mnEesDNuhqR5k
nzaHIjR8RE4k89dFxf7BbgJ32+ZZ9y6g2f3YcQXGRWTY1OzGA2hSx++kRWeSYaRJbZ1YsJFSlxwp
aM2wGww2ixwW1KOAErUuwQQYBZviCORJQOeLlqVx50/psePfywwW0oZbeOvu7QEa3I4nP8xfaRYn
OosNeFKHLMWDDMWzaTv7NGF6yDaea9G9QMtAx+wg0PIZjHFi+FHlCH7clQ7zTZhxFpBH1arekiWX
2MmGeqieC5pWJpS0IuOFClqmkMTjI/ijy9LuEwqyFDeixB/Hc9AC+CMnRV6az2bbL2G6JkC1bJZh
eZvS+gFB+pjMJtE1zH8rn33C3lrQZ6WZB6xZJVaohlzVMs7mUQa4RlZgSrhwutW4I2Ttbu0E8ZpO
5JHwW3Hj5AWXUEPkYNWxGplUfiVdd0+/ODF8PcmdoDZqW5TK25v1ZNx3mIBoeaintc4D0t0c7Ja7
9izdHsCqBmrVKClO+ByaD3JZ9A4RpDm3lpNtrMUeP9I2SI8Twijh9BQt1mUbce7lQmoFxDnZpik5
Dqkth+3YkPHk88noFR4EL/omTQojKnlkqPp1bLnxU1PQcVSRtCYR+Yg/8WMhqP7EOuAsLeswzmkz
bN0pHX8WvOs7TOUN34iyWHP7rjZaePG6VL3ysa9DLOXV2dyzycabvwR0ajToU1tACzYqPLY3lHuE
nrcFtmNDFh7xduJm+4vw5h9VoyyXXe+dGxtmDk8TQZyK60veiPoC46r/0k1w34/MWvmQ9Vsu5yHM
gGk6UnKBNz+R4prW9h0l58au6+ddoLO7lgVT13jhyfLioeNVlLf3YaCTi8NOYE0qc1x3BXFhSska
aLZasezpsecZvJ2fDT++Y8fB+5A5+gr/qVuZSH+PJDouXpttqXc40oyw68gBS7aZ1a/WwPBQzf6n
26BOOw67pTTMk0drTr09AkB6Lf283oTaETtvEmi2KT90SMpoFmHx1SxEVEP9WTXYrAhP73Fww2FF
CIgxQkrSht+ct/IN+NjIt7GNt5453zuGcoFY9oFcG4gDMDwLtCMs4eN+aDr3CRq4Y8HMkrDfRsve
2/kEv20pxDNa7J/RS16ka7L04nt3dskA7oGjLdEcLD1mu/DOwwP5kDR8hth7uCaU7OCIYsjg0E5s
mOBgdlEJ3o2abUwqdW8bd4MFctayGnmajHbcpA7nM1/owHgqg7p90rp4hPLbMryC8AhYa65Sq7Cw
VpA8TkpAYhYAugM1G29VjqeFhSEoC0JIF2kI5r+4o2UW30ZCk+bGGpI7//ZH7azO3zC75ZEp7TnK
uMgRfHjvCJ/sdTxwc8vBRxRk8ArqvhiQx88xt7A1GFzaYfECRfY4Qk6VXckLiCAvAln8XeFlY39q
m8+wIQRNNPriuUBEFogEBzuJt/yCiNBe/pdAdleZBYpxNW8wjhsfPn0jq4ZD60hQW0bWsMgqaos0
fda4utWJDhjd3c1YlG5OUhV7J4nGH390JOfcTRdirjwVPXFJrS3naOQ2oKdxTCYio/YJtA5TR9hw
0cUw5x29WIrshXVHmq+LkBl4X8xj3UcMg2n7RUGqdxL9IvvnvzwJ/x+8+Dfh4an4X+wZmfz6/Br+
4MhgaOj/3gN++7/8h0EDP6ft+NgtSDYIE+vGPwwaLhBynziGG1qe77A9+pdBw3L/5plYmYE0UaPr
043wL4OGAOZ5s1LA3XT5x3g+/i8GjcD+r8B8lzQEPg/yFZzpkPmDGyX9P5M36driq6dHk+Sw5w77
uR7ivnpKmopT8EIJb27sUmBn1iWPlbdtLbs+ARXonqeqDoF18FjaYD23LCfrNay2sT6EE06IrIFy
UPXNNKwz03qc/eCNpfnJV2LaKdCRuzYAYOTHqEVB0BIYNqDjVWmigbmhAg2h+81szh6zUc9+PQbb
YZheiWb56y42U+Ma5ElNcRldUHrVOHP1bZvg3wgs3+x0QwOKCfpezo+/56uhnxonSAa8o3VwEjWx
MhFzGFZxDYAoYSzygD7DurCY7pzm3bH6r8FNT6DQED2BGukh6BheCyLXAz7XwIn1if/oA6TILfiK
q98Fd8jCACSzdDj5c8JVhp5l7l0LwPLsx55MWDMSdmKxoh/NAqeCkIvmqPpjZxbeOeOs/GwBUNw2
RPV6Mp2niqgf791i3NEIhjOYN96mklW5TUtzj1vfInDrDj5r07nadiPr9/EvkVRk2XZa9LeE/Xtt
xNwQP0sgYMmcQ5wTIiJ0OmxMkm2rQsUvAy86TIMNBEdy9fDja5ASZaoelrBvDmgY0wFIvLrHDo5J
UOn6ZID6AJTIdsKy++SQ3+xiLQSOZ+oDq3rV6Kr/7ijc2QIWtN4XqZ3T7KX2B9KXsWNPIfcpf7/D
jbHMB5hhqfUyAc6x6asm6p3YW0F7FpHpu+cBlW7FYb1MIBk63vXpLbczjvMet02TUgDXOB3HHCO8
C8XtecxgYAV9jVKb++5VBqmx95sOtA4BFG49TXEKbnEJs3edXVIO/A09MYGpUKX/XQdT/R7kkgRo
gE17aYBYOBiPnnPtT2CDeKcXHi5qAhv1MU1Ed8JWaR146XMB47e+CyCmAZJzqAPjxhXKW1GTsR1S
yzmPyDYnjyC4imSiyOiVs2vt4q6sP+dx1LvZNUxu9Av3YbFwZtttYOL5y3nRjuGNbh3GJA27fjmI
FIBJvgRkJdlI0AmE/z7GTUxnira/U218cSHa+dXMAJqr0XgNS6sC4xVOuJ/r8LOuVPtiOKnzxIOz
8KT4RYS/cboScHa3gOHNVer36huDr3E0CeU8dsVirN0ue6uk4+/cyqVqyoSkbqJfrgBNpOeRUM6a
e7bNBL5YmzC0u62bmMZmQqfpV6apUrkq7NT/abH37MKwck5+Pl/BniTYZ6rsWrnTTt+uxEMKQE3W
e2W48m7qvGPTy+5Mqm3fj2315C+iYSOR3lFZ85SH1SfTA+aDFjXPg4bfYTzgD6ZZUITGZanZzmjn
a3FpQRxyp9ulLZ0K69AunohegRy3M+sOg/27DyuABK6Vb22qBvYET/bal58Fq6ytqGrrbipLQLHG
8m13hv4adXl/W43Wdb3DFiMj4nMRga37dFleZKhwqhdXOcyfo0jeZ+2/xIjAColtG/QIl35NwNhT
G883dy6OTMJ1yak23XcSJd++iFmAt2O8Ye/PvNveByzZPjIXwGW9lD6LvCn9E3vNY5j6d1yXMbNM
xludWdtFUc0KPCRSXnbCP3L4d/bObTdyZcuuv3LQz+YGySAZJOA24MxkXpVS6q7SC6EqSbwG78Hb
3/hb/GMeWWd3+2wDbfu8d21gAwWVUqkkGRFrrTnH9BLjzRhGpFqOQSRn2jCqZAJFHVOLLllXdXJh
ynwUtTS2ZWkescnUZLhaN57v7gAZkfYm6q2Rxlcbh2C5kJITee08er3d7YpsZmmU1pI+TY3rftdO
U2wNGT8KJ2Ik4s0nv+DzSwhipOAObuMewudcEvIlF2RTOMBcXPWTRysimKjJ/NBXn47I661o0nbN
mnH2Z03LygiK4+xV9lE59m0QMwCqDZJKhzpY9m3h3gCIAFq4FL/okHxBc9i5BAQhg0ko8ZtjStMF
ZatRU88mv0A2HpcmfvKHcu+ZlKWJM4Wgg86ios+ZjOwpfSu/oogeTVF690TzPakiAKRKx55WD8YR
g+dJp9kdKYzdfkqQF0iO76MtQuTIl8Lygm+C7ymk8t7bJrRxVhXYxyxl98w8rOmSF8DBpa6ZdBXq
4QCH2NLTEXOwkDluSjQtgRegmuWJ0TzZzMnybCpZr9qMBjHWWQAUZd89Jg0u8xlqiu6sIYwyv4BY
2BUPgcFFEy3fu7YrfLkY0fqdheDyl98G0yptMZRTubWfS0dUG+68fhfYRrOrYP9LYm3HJDuNsukD
OIUeN/iy9DhqHKT4W1vShoQWQd8gwodgrRuGAz81UszHuuH/m9YsCw12Ug9UHTPN8kZ69zohXNHQ
AbXeNWpS0ywgoc4s4bVAzw/IBAhBWF85YTmqmJQW5AJZNg8w/Xku7WMutnub+c3ORpq1M8pmWTOH
z6F4c9Qno236aMB3pXhChIlSAg8LBLCmRrePnmw6AnuW2AnSbpielMc2eCRSMW9CW3k9/EpvYkZx
mbIUsQFGIbpo9RpvvdpmpcBAEaX7eCAZSVcfrk5CpOmkFVa4ypkt1/kPs0FmmQxmvGbE8jpluj/w
wVzMzl1LeImEYaJUwXA1/uZ2AOtz8k0AKJd1mx1gXU+DSR/EOpnF/LMe5huPbtsmmsz7OqPvn9Te
xbLScV1BzAbdF1+BuQ2/IxF1VZSrb9+EVyyrNF95VjltuIQm9sQlwDg1j9OmKYqPzGP6ryNyLGC4
UYlPIe1YEu5K+wngKs+mJwxWlarYuqPxc66m7M6runaHGe6tQhCz0l0Qr7EWkTYDImE1V95z2sxn
JDX9PmjE1egDpLQwaDRHpqoh9HKXOihvV2M+L5vInYcDXWBBs8gcSAsFFrPJnXg850acnCzA42B1
2nyH1IKvduUPcUVVQ4JHEEzGdkra5NhHNxVaplunLQpShY3sZaT7f4LM0T8O0n2XSdNsm9I3buah
/0ZptW0a3orJLYmxZjhwDPPes86SYUC8AsjkFthllQRYO2F1MGaxeh9B+/Saz1GzLcY8DtsYT0g6
97AtvTeXKUdoxnP2pBQPfFvBSfYT8InoI9kECZT+qZsoPZKpTLKNJ+mOkBs4fDTIMnpU1hxuKFLZ
2OprUcg0DYnaAJMO/y9lNv3ZhdiKobrKgvOY6xFmv+XC9jjlaIfhoxnNvdVwmiY+97fE2HHqpT1V
/VV6LAB6oUNO56ag90zfAoUycReTvx0npDNbO9Zv8ZzOOiQbHGmzStDDnv3fkucByXZ8ADhs3pu/
RdFMMbt2q8wlLS5GPAvrvRPmdGjcgOiJTauk9J8n08gdbCQIWm+t2jRRYGOhk191GY8osxFO4MYI
Cjn2Ozov42fVg0gF17QsxXwLtLOr3ryr2nuyYoEsF+wMphyeouw6Ol365GjYLv0d8btONa4la/m7
eq17X48bAKNIepffFS7D5yV9rq+Fb+3paZ0brGR0tcGO7aNrobyYnXMknShbMROnju5+19TAzqiv
Yah6pxSVD2V38bsGH3/X41AikyfiursN84A07JhjaFhAiAmOOi0sBEfCb/c2OawMRFSg+F1RobPh
VyXEvIUf8eHLOW/oOxOTine78fLxxlrqjJbeoCL71vXmgZrENtrhIGjJPKFgdH8GmYpN9j3LB5K8
eJkOBWohGHzkwJTXCeVydcg76NYu2QDD4sAM/yr7ma69wj4pu/dyNsjjrjwf5QsDNmDxs05r+22M
O4OhV+t5rEQl4o2NQLtMA32ExlDv46mdjIccD/O4RqXndw9liqTp1ZLATijv5tTcgq7Cx8TTZeIp
8fRIDioByD30KzY1yIY2UoZNObSNsSurqizZ/PvYO0tLIfyZLDspQhQFPREEBgrpVcGa0X5i/x3Z
dxJCrtiSJvcmFxHIvjYK4hcHmepH77PwwueM2mc/LWa1YVNQ4z5qowezt/ABLbNMpzN6nW6fTtVi
ffpi8LsdQwATC0pvXbmEq2bW82kZsurW6Nn+4EYb3nismE8yQfCNbId92x9ejK4nFTrLiIS+mM2I
yrhUM4WxyFIOA31Nd5Mm23UCR14BQ/Y3kKneQ2rm6oAe0133192m7VJFHTuk63aYcrQXGYjXjHZa
J66FnW3rg78I8yIbM78gm2YqMAZc17aO0J9hqG9+BGNk4Q5znB9RgtIoa7k/LW2ilEjKCJ8aj91a
W4F6G8lMurNSCLVrszdwnsNcGTY+TU6kyPNkfgSF58wb0zfFqqtlj5KCU/grtV5P0FUzye5YM5I1
AevO+tRMcENju2u2iBJ6e+01VgQMNWr74IjZu8Tz6A35kweirs9t7wzgoN02kYUy2HduF3vQYcEF
KGN9ZoI5YuDK7mHLrZkS1tlRSTj0VLGYwSG8fc9N1m2YKObBdqYbvR6FZ4VNQ2bYgMWPMCDh6w/D
IUTjP/tUfzadrtGZ/3Gf6lF//s//Uf7t86v426Nu/9Ktun7jn90q94/g6iTCHSRJMWRi8O/dKvGH
4xKfSvClcBCMClggf9qJLJtGlkeojGUJlPyux8v96Sbim3w/IGfP8hwcQPz3z/SqLN/n5/+DmUgS
rOpISBmB71vCCSx6X39pVpWWj75z0i+DAPtlL47f3hiMeE4mqr07Dp2QBBMdcPwIRnbbhOFT5Nu7
OalcdnkmA8Sn9cdAVIRUEEPAgAXceTMU+yZxwb2C4FdaAddvnAOhG9BwSaxMRuI9MqKo90QAe3st
XUXik/EVS7QJWCNM+KrTXa/UPWfmQ54a5LzkQNryRXH26L+ZPb0WaX2HS+CWsYHDoJ+QC8uIoGs2
LjItN7+ITNlPfYnOZxXVYjqBHSAKzHfyuQC83+FxN5HYIfdAWkdzLMveY4vZO/AE2NHpnMKJ6N0n
HnPAncr9AWuDIx3NhupXSaiUDL0gGW7iniRyZdCUWddaU0d3Pqhi3yO/gwBqrBhjO+z9vG0P2EzK
+7z13A8B2GG/uG2/V8GQPdu6u3aBMEfCrqztbsNVSkIbufxeFe53pmbvqBbT/lE5DCzw3cfAVcby
zr12GXQv33QZTDCFyvQmbdLbakmOixNdoim79QmhSGL3IFv9QIDyo1XBp3aHS5RZN1lV3/tyeCyD
5HEqMY826UxWCyWRVOOTOaCfTsecBDfMFe52RDLzSXPyTDNygvKS9prSyYdHvwgw2cjaQb/qrzpJ
MRyNwdGuONhxxDbq2iXnbnCN4rtP+Z1+TOUgy3U5QAU3loCZoWFlKWwn+9r+UAvTjhp0kjR1BWIh
lemhm/BnOHtjyKfNMkp3+lFRqcySqUehrGpfovT3ybpL8+YN/bX5WgyVmyJvUmp8cEZ/jF9GK5vg
qE5+sBhbgqPdfNtlVhGtW1U6aj3O3YLZOhmo8YLEaT1s1HqQ3DgE1ORdSGCXUCuycn1GOmBM1pFQ
jNxbuG5PVjvpp4596GnA0gZ03J/2s3L8BMkYe49EIL0eWls/+pMOSLPr45PvltUdGNq8pvAo5M7G
dIJ6FovwLXY448gcvX4hKsR5K/KS2ZSE379pjYC7xlksd0Rlz1iVrMIZnpdUA5wERf48bS33qutd
YxK4isSVyfnPqqvhbNRNYrD613m7ccmNhE5WCu45h5t+B9u12vtwr5A6s0uvQK8MtBRg4+IXSi0U
g2OAzipSaOVlshwpGfQ5JSz5QuQhs8pRjsVjhGopzIUFP9iuVf4GtMbajsgtDr7VAMzxsdLkwFYs
DF4eSI53pGwRMXSx/a6dApknRwIONLBxorTIDz61lzYx7fW2y6w/0O6hEvjREEVbX0zYm3s+Z2cb
T0NLM0Aj/jZHHppVz2W70Hom3cI0UUvZiUIaA6283A1yrm+JJswOAR2c4+SZ1RsqX2CFaRx8M5UH
vtLX1a+kAaaOibwO55ELhLE/2/AO59NIr3uDK7PaStdOduXCUQZ7ndglcpn2NM5pQ+si0Rtm7s5F
4e9fAxrDv1UM/U096mYTJcVwi5uZxJ2kXh67Jh6oqVOJzQ6GGimSTBkpYoaQvBx0wigW17OiTBzV
7OxNnZtojFAAIqxfNqWCbZZKIqCCxEQBSaQl5iGfwlhVM1UtEN+N2UEc6kbUtXYp1c+GqfFdzfK0
oR6jTz3ECRmD3JXrzvG5eZZRUU4ksfSOTTYKpPOsWqMZlTvSqoI1wlEEsv01CQFhxhJVyx2Yhpco
MEEXWNEhc/FgGVYcLr71i6wW9N82VFYsQzsWPNBtef41N0ayLw3ihWowHCjhWUDr4oRHCckY7rnR
qMywnzGP1ynz/87lfKaHoDxDndqNfWlvg7yj0VK5yAar3D7iyfFQdJcdKIEJIKiTRnwCkGo0+Jz1
bEyov7LilIG7SLX8JqGDAXucASapFaw0y6n3DVmdI3L/B60tK3Tc7NunD0fY4wVxP7Y05rcnGjU1
tkq+rlpQAl0VYN4mEGm3kEcFOTIn0sx9CkodLSuYHkzxh+6+DwY6/5lFbYNN6Jmni/E1wX9W052r
3LiGgKl7s2fBTQRCM5IiPwwffmVE6tmG0RcwwfGVRCHwg96TFyUHmcOonCFA4JS8KlmENR3psjkn
lJhzCDNEh1ncfLInX2CY2njFyBGwW/uSLrXeu/bvGAIf31RUbH1JU9f16zH0OrEaKnAd8Uy4iSrJ
3sqNc2s7v6rW3bhphzSnnIxtnJF3k9vVIXHQYsQK96jpPkewAldop3+NY/8Vz111AqzJk05lGhTm
lgTs+2JRZxMsOJs+C79q6x5oxJCG0cyO67tnyoSNNbjmGl3wry5gY0OdjcfineHU0UR2sJkG7ri6
0A+Lgc8LPULa47aKPFQZUTRdg0ja/USkjug+HajDsJLe64l8jzkAMwVbe032kMOw1rgMcf8oelx4
TO9HGDMIFJGv65WMSvrVBHj0BSj2Cr9hg2+JUVr51HF1SJJNCMBJinVPcCbQJ2eVLfE2kaiimpQu
Rr/EBgOfGLwsuZwbLzMqcLSM4YAVi5r90iN/s8vK4+C19FYLlpfG1gVFGDqVmDgY5EVPUx2wSxRk
SQUspop9JnblnZT5Jy3qAySwnRi8GVUexphAp3jQWvuFnKwLF+MnA5lkZTjePjAa6JzCDgcvPY8t
bYQxLT/z1PtRIBrJU//R1g7TuS4LgnVAk5m20vwWZ/2d19f87mP7w0UQ/4qGH/Xt5Db7BjMGD1Xf
7cqiGF8Xpj3nkcX+VlAkwU9C8uYNBsVIOn3TBSSZqW5sEpNise7meouR1mYLJT6wWkZi17M4f7Iw
m4U82CCtdftEQNZN2bG9I2Cvt17a+3z3tfnitvrA749bx3d9jE3FEYLpVjN3gdS2iLUA0XtuAwQS
eCEwDVtVvrU0KwuwXIpiO7o6IKLy3QLsHmKggxtuf5A0l+7gUJaHjpgMelYenoE5pxUvWhTnkfXF
pI5mJJObWUTzeg7k9wB9DE85fRWza/hFIjjW4GmspxKGCwcHSbCPBVGkCPwbUKm46YjJXg0okcO6
8aONG2vjFqtCeYaHQbRUqnGRNZfBsqdzBDn9BDeUil5aFwtWfTilQ/bDxB6+tcYGaUmRF3cEiJa3
lOcjqSXTK7JrOlw+sv6O9RjwTjsG30xNsMiV0qSjqNq4ezPm1F2bQdI8QKx/DKBQ4Dq0CYjiM3uk
RcJKNetJbnSSZxsL3NYTCJRrfLC0+4tOdAKdzBHGlblDMGJYsl+u+x6Kk6/IRO16gVF8sch10oB2
Izv9BTfEfMTVTH+raG5RpsvL0jQsgxHkXhVBJMsLY114RbyeZueEPKRAIgZBtU6eNTMFkqCm4lSU
iKPy5JCWLIdgbsiIZID7uIj6R1Fmw2lSFsFwo0tgA8iOk4RXtc2lNx5gpvyk40bvAfDUPgWaCe9k
PXRedVP1Tc851SKNp2HpjMptn1Ulyo5ecyIYXoL2w9TDo5vk7zPWAUh9gnXNXoHUxutnnDtSxdIl
8A9mAkLdqFFPDvmwiaz+tmCCiudlIaEJXR3PPGLSzWCgf0O9E7mZSXiLaaf1N69nLTvVL3J6G/zc
luuc7i2NcKdCfvoI6KxMtwu4QIuuvpo8jcg7luY5bmvX/VSUgu4RRzrdcY5x4/XVlwWWCz3UCbcC
gjz+eUs7xIxdZMBD52yxgmSnyG6nj2iRktqLEW+1U6QaNrRrB99Z5yAFvXCavPFcKljSK9bXlON0
5lq5xLw5lwRcGQyzppzVvPO9n54mhWTngVGT+RZOdz5C3eNcQbGHDBZ7q5xFo9yzGbeNOlRkiqVy
I9uWsaSDVYRN3KiF6O3b3OFL3AcsagF6IuXjT/HgyFh2WNvCcfYL+U9FCk+s6/QtHjVJAG6O5Eqy
JOkKipivgiRYJxhzzZbwI+IlznMX4G5cmWD+vadYWQ7mWC6X92WN7vRTSZWfszIt47AGq8V+NBe2
Gp5G9pppi3cCFJj0C/+l12nEQD7Kmx07yfQG7Mv/sPqmjV5h/AzhLCEYdKSAposfb4aFg3DfWc/a
wXUklrfJmYC2whjQptb7pI0RPMq2OTYjiBeX8a3XsCty/iHc2JdHMeZQMxUz6abs37TNCL3N2Tem
K6Si7oYNFDZrpXr5CviBWUfrjrfTsFS7osyvkvLWD03bjHZzLokmHICC9cQ5SKwYSW6JEKnU1+L1
3YFADpupgu7VvrKaM9pHHFQLoYQu9fpatjyADuEvebFUe8Na4l0WyBcu8QU1FhtWshe9CZ8u856T
KnG2Kho/2mk64R8FICUtBOzOGxrWepckY7Px4Yts7EzzE+G05RZzJDKzmXWQwlRQSfCsMY5vcy80
BFXL4NzTkzwWonlbDHWyVPcmZPbgF8tNI7yLo5cr9Q8xmk270F/Sl6Kqme35UXSshh5GSU2n3pXq
mwSH+8zgyECcCx61K0nAJc82M2oXQfHwPKWFPg4pIY2Yp5kIMa4C4L5O7Pk64AlWCjvmGqlQtsft
pfZE4+jNMPdguuf+zs7lsBKKTR7VLTP0bvqg0DRDzDbfZqG2YC8NkB8Y0rXpcyrVfXs142qSnigJ
4YKtgxhtCe2gA/rZ96Epb5aefNAyjR7xaqXrAQLzaRT5Ic2algZrcnHrdtkVnk1K20huK++TwTuu
ujoJHtKi3QYyTja0dN/b3v1IzGbax4I66zoQpg7CMCW8joInPyf02zd5QrwH4ot3U7JjzWbOUpoT
mFIQfHBfRx2bfl6D+28J6oVJ+DMomweHjAdh0jXnfZWhw2cWMpxGx2O4yQGvHzYJxCCwrqefZj1/
SAH1tJRoBwwl7bBZ7FAsWLgyRd740u69wTstAg9ZrGS7k9D/b+ZKXmX4s8uRoyPcTw2viWGj0LnW
jQmG/nUwp9Q1vpeSqxh/OxSFWzFVr8IGaqN58XaBOk3OQ3LKBFArEsPRwUw75cLeLyRmPZpTnBBg
Y8Oj/B6GhnF1VW14gyDvrO6TxjpOPsIexMx9QqSyy6lj+MiM9E3X5IyoTJ6gvy2091FBGAit0iQ7
c43ezKv7GIurv9GtR5LdoEm+aFS8G9uxxBoDcp23HLqQzddFY1AAZTjEJp+so8SG9WqIPpyQf9Es
MvM9CD1sG2kCJ3PKyI9sVb2nN9QdhG3dVS1Vbr0UKRwyCB5D89r1MeWGCQlS9+j+rRrDROr0ZwdA
GLpkBuxZHrh0cYYfNpYfW+JtHMWyrskcWpdRo+89AY23KAnt01Z6LPREPh+K+WFYPhzWpE0Vzz2w
SL2EUVRQFssCdeY8cdrJPfNo92icFLrIgdHiTlbod0v/StmYCKXAHQ1tNkzc5dUQNnEYBVWpb9Tr
Unog+JGjrIRL1B6fIpxaZz4Ptdj6ARmONIOuZ4FVYOP0m4gvNOboLoKUvh795MY0xh9Zo18NukCR
j+eEsS+ZUS5+mQUQupfsaAdiyzHOhGold2aVIAHpjv0Q7atr8Wf3+2g24bkb7ra1c4G4V8+oHWIk
q51NGdr9zDg4OzQGr2GKdwQpHnicwpzewSZIc+LSyjvsbFBn4o1JakJtK1AeJDrQkPp0J8Dgc4GS
PfvOOatrzfQFITXhaExznH4nFcd5vwZFASNsqt/8SuFsMPb5WJ0IX3z2ofdFsn90gxybSzz+yN3o
ERYytwQDstWMiIWxxFLgps44Pk5b1Mtoo+s0pGlibYbCi86FUJjtyDqKF4ReEblQqA8PiwOnHB8S
MrPMw5goxnuG/gvVU5TcYUUkFLbTd83ECR1JxMaPA/qh5WPb5SE/8NF0QI6QX0EPYjoH03iuzXm/
oOiomH0AbyOLI1gY1lWQBhy6VcAy19HS3fWcicmu669hhCw3RYLM2oVXNWzKiWWg6/wz0AO6D52A
+uws8cFOrU8FyXTVdGW4wGYo454PkWOWVOcAtX0Qu5T7S/bCKkpqionEZvxMBpy4EZ7Q3TTEd07U
/hpaL/QtjTWu+AQ5+jT3nr1h8ImN3CZK26ImNpzxBjnWcEyl+crLxixBV8ZxvUmI86O2IukMKM4v
Edc7hujHRBGn4fvtTlT0nDNnDLGGbDKyARAy0pSBIPqhCT5nRVKnoWjfRb6MJwShdxXRkCuHKJxd
4OKqmVBjSzFzoHK3qi0/grJ98nN5qu0kVA21JDHGivyTZstg8xnxttrii1Mro0Q7omGupn55h9kw
DDrbohxGGir7r7ojkWDRuLelF1OUDcj/0pvFqhCToQnpR1oXg39r9wOjMpnpBxKyhnZc62T22l2V
xbbaM+DlSNZ7nbwV9WQNTxh3oD2UiTa7PQ870AljmQvz15jQYiJmY5n3OMfhe+Py4HSWkMhWY6cL
IAeayXDRRCzsSlf1W6d2eqTkS0F7x2mu8ypvMpPxHrx12h6awZSY2KkU6iCcKrf91LZfoYVzkIwn
HFfHSz5yBtuIZMnxWBcCdSDNcYIzbwLbU9Y7lKGfdCCwdjsps9fnqQebiKFeWR0OFDEyFPShIepd
i5si+WohD29sZ+Q+j3TTqkcxRRweRc/wIYefcxhcGbl7gHA0bhy/tB+J3WqRnI/ljnOoO+/c3jex
QpjgPCHyIALl9IiRjqJszE+eX+XtB2hDnNsVMoV2m4EfmHbYjjkkAC9vyZkt4mKdz8NTVfeUwCBr
wYQ20oFtSe9uMc/wvb37uMINiGebIdOqdMeC5mnZCkVPAhwXDftt36OERQEpkKAi8YVyWJm1pKEP
BvoOuVoCHEspHZN12XUn8Obx79xCp71tS9Muwnx0+njDZce3nVH4odzVykJAGOtSkoXSxARydWQS
HHqV+uNJ9jQc4TjCwAYzZJQDucbNIrJDVVvlwZ8yC+BLXgUkXDQkSuHV7DzFtGA+I/hoV43tGnnI
XArLki9tQ+1B6pKg6ZYWYVBSy3LVu9LV5P1Rt9/lRKXTxvKJKsrgEnfXHGU/ep7czn8nG7Au1nNp
ZSJM6iRBpoPsmfTAspcbD0fvOhgWspatFu+5pFyx77DCM37oJzyhcB8SEEPEUppAjFZqMNQGpUWO
ZGQpN5Hq1SVFO7C3hX9O3I7LZvE0Hi17HjCcdPlOZwvj1iGujo0jzmkc5QQ5McDyluKjjfApApfq
9+T5uSerqMwNcSWvzXh9HA24CkOOPLlQ9bBlttXCWhhZZZNpF+SV2Hk6R6iVETqrqykCbKApc5Hy
ErEy7weBlCuKyW3Rqrk3jY6hSuCboSU6Z4P6iVw56Wdh2ZSaBTTuGaqQE6Q7cs5Bany2xqJfrG6J
Ubu6mXGsg5G7qZXFfcEgeh21ZrsXY/dMa7g7TCapouvrhJME4YHhfYPNJcoM99H2rO6k8PmHo2yv
rZlyOEbOku4DG/eNMe7tFrIb826QEZZ+qGL/xtb9cWi1uRmNAi6eC5aU/FmOlWJ6SQbnS9jJeNsn
MdBlkY7nwrBeAEjNoTPAw6R1AOvMY4RdZYBFK9HAIyd2lY+PCU7dNjsCYFb42fU6GEtoZ9PYhBqO
yprGHN0aEldIJ/D3NtUAgZlFsE1zVT4guOzvwXWcPK3lauo5wJDKSBbhMjehVxvFrhRjvGfs1L10
8AS2sR0nTyT2nLHT/vLHCKqnMx4LeoxbiCfODlWU8ytiWhASek9v3UUjKgeXqw6YL8QFIBCyDPNB
gFw4qAHLtlc66QW9G070Oe4PeABfNeFyeyLRKX7Tjs+/iQzAGzXbRybqtWeT2FnLgMQUhFBrct0F
AjSDPTwBK7FB84mApaB5lnLRbxmomfeqgd7X5qBHaTcZWwhk486xpBGiqLtTrDFQ6iJcanmZnuoc
+7HumaXkBlNWY2AINcyFJHIEa2CAIofaGcdk14Vx0VGNLJO3dvORlcNXTXtsOlaYISIBFFbIne6W
grzUhEMBXRwAHGHrkRShYgZydHKIgvHblKOfSQarXSQkoSwgwhYbk8PsEadDOjzl8GT6O5dJzsai
viWfLRfEKOD/Yo4WKKDr5UsipozTqZEwNpMPZqOd7QTnE6tl/N4gjzr5eU0yNQa7H3aj5hBslrmt
kuQlyuMZm77lANRngJJEEv0PpZ+6zjOYfzLrvEAFLdAKueUTx3PxVBajF1Isxs+DJ+6nPP2F8wqH
51A+Kyt/RklZ7quifM+J6LkXWJFvcIaP1xp6AeFh6xMlC4T3PlrOiUnKaU5XkfwmQmaDPB1XV3sJ
dW5RP5D1lm1IOGuB5gd5sXLHOXpdYmpWSBjyiEikvS8nfIgkYeUfJQNlDKB5cAWjLQNzamWv+snN
d4hh1tYIINAz62nrN2C7HTIfOchz2iB7MP4AQ/5QFD1NJNNwgZK50bbKqk9VmPqmhtCQj4wgIiOq
LmQk5es4TbYTbQHlWO1L3HZqs2AcW+WybgmG6DpWkBIjYZlwYAJIj/JvxP/hQcZHlo9k2/LCqOfY
OqLvPnSOFbpyuCviqbu32uBmqImCuLbMKFDzVxpJ8cltxxxtTy8e4VIxUaiadG1PwwP0l2PJRrpx
OXrsXeiQm8ZuVejpBZeYaX4XMVN9Emqf23k51356ILzgS3jAxnoyIbYkgoEHQqa3mr1oXFWNVjsv
873bpp8vHWms9TrOBZGxg/cEpaI/OPAAL5Vuig0nOISwAYLuVeBqpAPlKA4khyAetjOSwucz4R3y
ULg8/GTmeW8MEvkxZmafEkPdtAbrH3lF/U005GiqK/g4kYeXHCvQB1IF4mulN4l93xjLDd3P4GKA
Ylyj04ZqaRnWuWvwv6Idzw5Qf0AC5L7n3/sxvWNYauMLD15/9VKP18f4ra7Hi1mVL9wNz0mH78Kf
5c+MNvoGERH641ZwrG1xsOpYfYA8NR7oz6tbTkwbZovXD4HVH9A5LJWxjvY923JoRURVGQ4SW7JU
1c9+Tl4wJ32RjCE4rc+vpshhGnmWsEGoedM+8Ts8oT7AFZlHz8StXk9Fwz7l896RIuAdsBVhw28C
0C1LpwG/JcMnbpueHFdaNBPv9GynyUI3ccIhixjjhfWThNYUe9S9XLJ4x7FuIn/U+JF6Sxymg5sS
L8GY203KkvkgHIEdRwl54PERayu13f1ie81NKfIP4CLxwSz95tnoSbuMknlTEyi3zzyq+qUr690E
WWKzOMrZjswm8Dp7guUN6lgW8ItdcQBhhYqZwN20wuFpnOSUbRKfHHpdPXW+fla2k4e+m/tnpLvZ
2U3QpI9dekSTLDiHkWftZ/qXo0H4ZRlK1W5iELb0xMs0HeNOZL3xySZWCkvAR0sMIsSp4GZMmdsE
ZlhcWUii7MlCxvaJ8dRHtTa6pyii1WoblLE8MZZGOhe57pl4BiiMeIQYY2V5+J+ysL/Lwlzxf5WF
Iff/29PHmBb/qAj7/T1/KsIccNCB75keR9vfkrB/U4QJ8Yfl8YfxLkkZtmPb/64Iw6Jo8odlUgpg
pcL+3/ZF2/qD1+GLwrcQcklb/lOKMFRnf9GDCQ7WNg3IwCQ/yrfk1dz46+OBpnj3r/9i/ReHW9P2
F7wpRTB04CH4NxxSF7zc3wipkgY/XRK0pBlaWd4zGnRjut3xCi2ox+AU73yOs1y1rvvwz99Pd/VX
+di3X1/9+aP+r1cn7S+Qp20aJ/1/++tfu7//Pf6qNh/9x1/+gs8cU+m9/mrnh69OF3wrL/Tnv/z/
/eKf1tSnuf7613/5BSQBkOzDV4xe7R+vOuo6VHVM48jf8iwUAz4xXP+xoPC//5y/0v/n9//9LrJ5
pT9dr/IPX9hIAm3TtqXpmtwa/6YjNP9+QwW+w41mmS6G2D91hMEfgqgxSdS2HXjChyX+T901vNA/
3jWCgYxlmbZL1evjepf/B5J8il36bXX/jhmpJniVJlTTruF3mMzwphzDLFYJryRZvTT8J6hiBHmv
c1W3/gMJLjGhBaIdirr9X9yd15LkyJmlnwg0wKEvF4HQKjNSRGbcwFJCa+EAnn6+oBh209Zoy7uZ
vaI1u6qrMgJw/8U537mVbdmUmP3itLH9JrOJv/NrNTLsr///n6Z/e+r8n+zzo/hzWt1/a1A5IVTT
1jVVY0THV679M6vOJcXOwD/FtAEPIa3Tfz87hvgLGBl6RkGim+rq9j+fHd39i0VUGfW4hgRVc/hX
/3iHHv7Gqef1+9s79fd//mN+3L88OgKBqUoaBMpYTjxL3A+9Px44pHoAtMKIQ/R7NDymRUfWlj0k
tCVZRVLIH16o/8sfhj7xz0+quB+hSG5VTlE+Ck7Zf/njmL0R5oLeG4Cg8YYlN/68j51g57d9iYXD
AB8snXsURZkL+dnq+d3LEIrhRAS6pW/wC6PziXszOY/BFKLBj9reZdVTJY9GbzCBJaAxVlEJuvm+
NToIWuyL5BY2LXmVMZRzzUN/5ryltO+kh5HWgkLbEg2IlUBjHQW8Nn81Iyb/LLwS/TElEvuB/nzg
7wKChqyMmB2BwSR28BXDid+aoAq30s6wZ0UsRR0UXYlESRSjvvRU0KzugoAlcXNxwdQLLEHRK5gQ
C/KZlrn3UjMfaZFMBX7/rHSMlTDXK/aCXmk4hfhpry0IoX0pq+QSFqwJNwn0U5Z4WgGwEA8ppZE6
GAK9JJO+h2GwRYj5Z9KGn8ROa2sJTai7hUDJzlEQETfO9sB8c1qoON7QZDh53ExI9HJzUb+qZOTG
m1FUBMmTRRIc7LRjFI10inrIqZT6XRhucI3dMSt91XRwb5qFykpQziqsPfyk6oehIshF/ac5V+Y0
o87IvMs/83yK5ao0YGJ5PX1ruGhVx2EeErrao1TCXN8YnQnww561/hEJHKKdWvYAjqG8OLDFbWNQ
15K9fL8oZOPseWoronGbyX12HBEx48sdTJhhgc/fsxTbukWjZQAW64TxoeStIhbZnIC8s9IJ/DKj
/vphkt1A0raEI967M6raMu5Hc5Eb7fBXvJd4odNowCHNWI+Gumb13oWwcxYlju2XrpKITgFI4zS3
DLILB0SGs9cOeYOiDIW2b+LJXRVWyShP74zmJ66o/5eGID4lFTwyB6eJpItMzLG+wwS5Gmq1CSJH
KFAZqFEDY3+qhlbdaCqZpxFu2v7NQPFmeSC9EJ7oXLVimaW2vIXRyBoiGAEge03Z4B8Pa5u2yIC7
ZrKCkG6OkKo1si3+rimimcq1X0wPU7igf2F+yGJevJpBnL8QkGqx4SkTBqLkl2MpiYKk8/GQo1Yb
tYwJvGtN9VPI/JesrxCb0KrnT0hBURkC3meMNtJD4GD91ozCGGAGYQoqDySOi0ZXB4LpxlpEdrOR
YhBVug5mszOb+m8X9DlIz8pFoqIYiBcQtHbEdMM5b1HHawJdSKlgr1hIdXKBNmdhEpMcp1adf09O
IypPd9IjgtIKYFeeNjv+fC3HAhmTsDYjmaKdpc8a71wWVERVpThPjR13HxXVImIHNSxt4qpkdpNT
1zEbIyWh8QN+oBDxTqj/SJ1B+hGRjd2uxqpp4bJGWsw6RZnD5whpmVyKsWiKlRnX3ReLdquDYsfw
+9hNMGIX95xlprtN1Iee3s6o8QmdsW6zReCkn6ZxMcFNA8sVulGKIb3JhgfTzUwN/KXDYstMdUQG
//ldfIy/Gu723+7PZdxfr5F/1nj/2+o/KrF/U+0V32XTfPyx3uPX/626o6THWvDXoJl7RQWH+x/V
ngaqRHBfUmNxZd/7hD/d2KZjc8nbro195A89Ape5wS71/h/iynM08R/d2O79Sv5nAA3Rtpaw78+6
TeFA1Wf8yx0qXAaNRsN6MghK9RO5mv1gjOXI+AQ1yayifGy5N7aI0p2Xwc7Yt/a18gLCCy2HGq5d
wu5dGBmc4VsMDsPZRqgPJHmMX8eGmyU2DQexfO2sXAPgYjKC3lAb8FnZgLJqegx4Qtc2q/Ul+uVo
MYsy3WbWjAShxdM7hEZza7T4xpL9nZTEhENE308jSXEwM1bAOaI1PLq95uTKAofWS2Vp/WmWyU/A
bViXLA/K0PDVTOZXYqaHZcviZSdE2a11AeNNy/G8wvx0PNiZ3ZehqBf+KvmRAc5CIqBcugBW2cLA
SW6qSZzD2YlXuYaFuuB9A60RcwlLC/WYAqU0ld2+azRlxYyDXadjzasOLO+yKvXvEte2H0sCHVMz
X/dONDwnDARZRX4HqXIliF3wScfmrzJqO2eEqU9irbHhNN64JaGJCqD5RZVX824m+Wz/n7+1z/D0
yvzfvrL/by/2+qckbvmn/df/1J9avP8ZPZ3Gw/5vXuq+7Zo/l+H33/D3t9qmHUNYw2toO4Tk8br/
rYVz/2LqjGdICqGBc4EG0dz9vYUz3L/Qo5mERxGcTnQUb+4/WjjD+ovOMWHgHEOSqdrqf4QtEveW
70+vtSpoVRlAaKbJn8f//MtrnYQkDTjzmCAaHQj76XOi5aflKO23AETESgds4TY4QfW1XgHMGY1u
aYw3O04wuZCzc68IWYuYWEM9Q4nSFwk8TCF8CFSzJ6PnSUSoeSJyGwHaumQcM3yDe+OmhKpmYlzF
8XOL88TXmLAO8BcaLlurRIWqUbI54bCFweeJ9K1rzfKgu59s9HbA5FlMk7BqjHADDaoWnBis4xsk
KBWypwE8sRBHAl4h0jiPwDcZGV4V9sGdO+Gwt4HNErpKxXGGS9H6wawDMiKSQGKtnNiNKM0R9xPb
fPQJabIDKvCO1YB1Kvb6Gr1yrSSLhrW80QZvw6RsRNpFHtCCJdlJfkMEVdEifd9p1a3rXK+KnTeL
zSfbql5/J12qIlECQS8ZeMKfWBVsbDeHI4swAZzJjj3ZS82aBYfDCxlJX3NEuZK66Us578Tk+LGL
2dNJuzukFE9tAXQWq5ubgugZiB/Q3BWSxHAnBSWkm7B9kRdW3DsJOffVrhFoO8+2e7brhp8TiTUr
X7CB47lBtL0giKhfp+yTZwIVH3FaEAerbhTdXtciP6jjDXO5+5jRbr2WlVM/o63qj4RPQZcVHsXE
LQe+p0rnqqERytR74V7tOqjaZfOUsMMF4MzU6M4zzCN2z1aIWi8gTTgr73rxT+wqx7SdEZyMA0kY
1bKd5Y7BlYN/Rd9S6HqDU8evTU+qOFGwILjVZsk691LM0xNui/pzrnv541RXSjoWQNMH95UfBg6E
qeyhERIx1iP35F2cTABkQKbiGPpkddGuVTQ5np3PB8IBucmMZ1af7SsJai9ThsN7RIaBc3ECxZEA
e8BslLGivRP1NUA4sGXBo5rFCwiyJcPqeM4ehVXtmQWz9ON+7NDdRpCjAg0WQ87WvY838H8fKzd4
LUs+0okxfrr7qwQgzVRK3bUs8y2UQfQzx8raBqin9BzkUmRsRljhIQGKjchfHEpf0/5Owpx4iD1i
ULLM2b3oFXiHvSn6u5BkLyyKX7d9FpH7FGdfc7hnI/8iqj2/9Gjpab8UpHtbw23OP932kRhNdEa9
P5ZraCN+pI30n3sXxQnzbP7+GtYopfsk/wDfN8A8I3oMBP8/jjlkXVjsWvjdBJJMSosqLn6pJ/Wh
mZMrObInFePPzA5GsxY6TEaEfnc1wI7MrOzgwmCq3eq5tsLHCv7qmG3tYBA+wO4NeixsP6NTeyKp
Kw8lT+9h8dworfI74hncE3rxoKXNUa/7XxnHtxwG0nKekrcynG3UqeqyHvSTK4js7ZW49ovEnL5I
0Q3fZiChjzIri3UWFJ1Px84iXdeeI4OtPz1Ye0Zu0iNhxiQHMk1uZTNGdJ0OmXVu8yBa86nRy0vq
gOJwm3WSJcUv8hjzFXKDJBk1xKsqgmcTodM9Fp0vrIrbS0r+O/EEuxB9zRApx7vZq8HRQADYjZub
UUVuYfsRn1rWbGCE7JtJeQoAQiPGfTdyIk/DAhEh9M1VwRQDZ8CkLcMeAaoBlmoBBDusP+5WmbBE
lFwO4lzov9A+fJlY41tv7Evqkqzqh6sDfmw5WGH0LQOcnrqpKYjgaXGnzZgiNUeJiO2iYWOAJ/Um
+3swGkvjRVQ45TJuu25pp6q7ZlFibWvHBvTfmorf1ueUvapPPhuyO4ibRJfVb7lwniOtUZEZKy33
xKx+DTV6bfD6xqKda6gepo2B/Srs+i2xM5rI4K3Jd1BRnEsdf5MBzPucIaPHxjvxkiWbgZejGr3C
8hX7HKs7RC301etOx8206EJeDXCXer0HWbXNw+FmoQ/0AyfYZKG+S1t1lfIYViWPrP5Bx+dFYYEM
a0IOjIpBZj6yQRoo40geG86he/yfFq3V6a3lPBMsnFSKTRvtp9fmRro2Z3o5smjoPx150QJnmcjm
wHD9UOXJJQK3xciOrAM1K7N9lTsnu4pv+F2lF/UjRpLMZzzCiOQpFgfmEj1x6jwkBMT4Mzs+I3zP
45jNHUTyGPFpezCMp5rztQZzHqnhzUBeJVIUD126DiHiStc9g9PEerJtm0MbvgVdfVNaXup6NwDr
NZm79QR3DHekS575kd348GRO9YBmsVSO5pi9x/a4teqXPGve4MtPHqfgnt0uvJaQxVehAk0miAtX
tQVUz+3sE66oaGEggo7gWHhzp0l0TcNBkekj+T/VFkBTt4BZNm+qcV7k9gneydpG1s/M/0Rsm1cO
fMuT+21MzSqsyWZ2EA4kZhdCVM7W/RDvx6Te9uLetVNmsN2AxjwMW7dANhoD1MLLkb6XSvkcyOLT
yKr92BCjJ/PAz8GO5jzBymytyq4cnvpCW0Wp8y3IzvNFaHx3lnvtNChLMux2Bm8+AkmBxDFvrNUk
NGUfKPg5C5NHhQTJBallXCXvo6Vw4GGNXuboAA2ZvWkEA25H8OeLWjiEFyiA+HN+GHV4rlEslK7b
LTolXmk2ZAu7eTP1/FnRAvg0s7aqu2oV1QGTCxhBKHfxLxkcVVFHWhQ3PCqrRTfr+8oaVwHiMh1p
LbtaNpavnTVs7RzBJpYs4pxipKCqoDKZS3IJtD1MkXOfbA2NQY4qBbQ8m0/nHudRpLvCHjbMde6D
m31crKkOyl6Pt1ximLvaYJVgXZ5zFwFfjC6ZJGZV+Rl0shZcBAxT/Kjl9VOl549ElZ6FNV6UqFyO
epC/60aKuMx6SuvundV8npORXv5qk76TLej7j9AE74TQTOJmHZEQ2XVGtAjLBF4bkt3D4hhVx8G5
BWKnDq8ab3RQGAuyh2S1M6dr4Rb4baZNmmzcmVMWrxB+Q19xX3UwQo78aHNnCe56JdJTzG8cxhBX
osV3Z/ijatJgmYuiHDcsxLku8ltyL/A6ss6vcNF8EZiLUnc8h37VRHq8EezzPUptXKxILjFyq0r/
lEjHWsZNBFAq+VXJ5Iz6dB8iNI1LWNd2M5ySiIQ+dsLZ5BdWrp4YnaHhN76avsaVh2UIM8BG65QV
UYGcutWmymiEERD4NRo5XmHI84Lybfwsqnoj575g3KUsNEfsRGxt0UIgAJzHlWmVLw6Wss6pL1p7
FGjg4DY99vGvraY+hmxOW3XXRmKnz8UDdIjYn0E8Ym5POef71zrUqD86fNkBBvAGhrMpVwQzvRpD
s40pnU5EnFQ54tK7OYeDU48mfqFBfEA44GFCn1Mv1LH0Rr6LxCmdVYdHLW93unkEC6Fy6Oi/VjC/
lJIfQdMNcOy9fUHhFGwsmuRFloiHkkbeG/JHnBCflqN2mH35Tqyx3MeJcskK9zaiUZ815Swa7dxN
6VYiw0YhG5A8TnVplAQYYQfntm2JkejnlwJ7u9vwgZYI68lEjGahI0hhJZ+1O5SCr4DjNrE7XZHs
vqa2OGaxtueewIxEXVOqe8YYaFOioyCmTyhi9LS5348txsfKGCRn9khelp2vCmGsoogcSUFCw7JK
on1tqcvKQO8zWxPcCg3Hdv+ctDPOzRRhU/yMA8pTUOO1oDzdZC4OQyEcv+2wNVlD9+Jg30KiqUZL
mczrxKgmD8MXISTdByAJYr169YvSlSC6gvM/HTX1hDzG4PAYijVo6g59STMVBOjg1QqSwmgWio2n
RMF3YmP22YSIIetK0zcMqMxtlpAQ1AVPjFfCB6iIOAPapnpp5oYTNypzaZ8VokbJj0hGVB4VSuyB
ef2dQk7cFo7iak1AFP/GcgD3uCu7zyj9az6MqFCu+PqCB7w6y2aAI5HNHQm0gb6dG73a2L35PCrK
CZStywPv8ERWdwBXo0htYaoW0tJi3tz9xiREIbwFeXSNHNqBpLCDG9k1D4mKd1GQhOsh9D6DL51X
yHLbbZZ2jlelJceBYTNoKXdQnS9k7al3me4pikssCkXxANcqXQzFd5yYS/jpZEMZlb6s4xQSVF58
aFaSPMRJ2H5rd1YSyt9sIVRtIWNKt1rHZSHtRFk7pdIeWB4UC6tFud/GMZSn3j1YHRdZE0JmQG21
w//0LBRAkzqq4UVGp2UWBGGM4mMQrb4qi77eQPMD01BLF2GMhcJ1aJAacQxXRJNJcLOLSWUF1Lqz
w5e0Qm+M4B6bfo2ZyG4eW9U94+9eAMAAIzJ82/eoWGPuPQv+XlBrv5aTHYrZOtt9Ta3JyyJ6G0sD
1WOnKXR/ZYzSjpjU81jMkN4Metyu42sLsAAsKjNvV1OjCySdU05PhAm7gZLVaBe9EpupJZWmrped
XpxHnmzM17+14bw3ar+ROGyLOPHTIv1pBow1bfDBPn0j8i/HfUXv86pr7VOTGc/mmEfIa6Mvlisf
ZtPeyrx9txVi93R+esUQ5zxqsmUzWx9VyKugxsvJjSiZx27bCvLq4c3G8XdOE78n8TH2cYTCTRh0
ojWJTfUmIrVLpppzSyGB2efaqCYpP2Q5e1BOmSpUJxhyLFjmR1GN+OGyWwUl3QtVAgNiszuXNusu
MwOoZ/Xtcc5aqKowDz1zcha5U65mmA+zqr4CDPHaLH9GLQHdv/+MxkKiWJ4rDhpr9J0uWYux25Uh
nJsieiL85xSY7akSRCMQOoba8nvARKxz8S6iRgs8mGak4HBdjxZF2ySXk0PMbJas6covGfriLjVS
5hnTBzPdnd0EwwFB3W9MmaOFyT6rh4dCHb7dzqrBNaNmmm2WnnPx5sz2irEpwcS2TtFekIHnvDVJ
zgekkilcVJCBBGIQW5DKqd3ipHuIo2Bj4kjS7xcJwiroCLjQbBydoxL6BHbsMgMibWvy5Gu7QrsD
13HxZ/2LKXLFi3J7HYz2anA0PyWMJ4YGYsf6wqSUxBBEVok1bZoO9knIfKjXxRXNl8T1xHgDNbIV
sPmR3TbqLUop+0PXc351D2aOmxD8cn+XyI8BaC+3T2tvcrNDSIk6DYH2gHHtdIf9d7ryitJjuANs
am7cxIHgS9m6CduqP+CKjShFx+2QTewZo6TrrlRE/cGtxRdjcK+D0IFmhkr7Hs+sDqF5GiaJJfTu
pthG+hSfpH0vThTMt9KbK2d8tMnqDH1pWvIxIYbmPs140usKwbuqT29g0HaS7AY5uprpEWVeEBfX
ftbk8Lj3fC3DT8HPR/F4wtj4U+Iy4sSU9SnUK4TOpoGrKAwsmTKQyhk0AUqlxOgndSJwLmvClc2y
bcNIW73UAZi5qO2IeGqfiolvcOYlWXaSVOdRH89DSU5MAd554BMksZooDkFxBUWnrNGxxqs0B3Cq
dk6BZFBA+u/un/kMYVKSOxOzQ8yi18Asl47BWKaXpnkwGeacsLOqqFOpHZLpDYLaltG5sSqMlpVT
JY2d1ZaXpk+Ju5uwPNsx6c9sOXBTo43TuZTT0R7ZhCbpc91U8BgnlIqajFKiD1IHamfPE5KPX3nZ
ErhTdQ9JT3rGfUpR2AadyEbiFgiGYYWHPlwBCQFmGsNpWXQkkZ445NOrIxjsYaG+n9fv/dRhcgNk
Z3ZWvm5M7F0IjaZTb7bjy0RgxweWlvCXYGwQ0ac6V4iHD79YH8TrsLoHfqfoQZ2IZouhyA7hi5cq
1m7IXk2NProMFsRCAJLqzafevpPoRob6lrUe9G07Gr/4XhgRTcoyN+PHsSywms2rIbhr5t0aOXFf
YbhTt/DfL5KXmOCl6NKqQ+ARUPnbRc36XqPollwG6gEyLYpSAIfGwjDbtdZkz47+pXeEuWP3c43+
4hbD5KMdP9q9/BaScDBRl9uhSfexTe69mINLYtTHWmgwAhlNTYgoNwMWqEV2/1yiLL40uXrMbQKD
1HAgQbbW42sWvLfJSA7Uxc0vtYVWem62MILDM4Mpy8QynWbrKhlhO9u1dpvbqb2r5wlGAXhTESWP
9/YYB5+V/jT1hrYYzFPc6G9TtWzMN6gPHiO9cc4XzpCc4lFZzNxKShcpvlIES6Mm5tPu5zdmHjvb
Zr2tMQFBQbOzUfV6kGH8UaufhkChf4vNd0Ullq1IsS9bFOhM6T0ndS4x8oqks27TCHMCY/rSajDX
al1uM1jBW2w+t6Htm5xlHVdszyyhCON9VrKrsRj2xAyAWjXZhMRbIQ/wRI6DCjHONqTrmVyxEBIb
Yzc51zHAM2MGDoQdI6eThgivoA8ouvdWORO4g0jKcyqxtLh4JrDf7Lo8q4VcBJuoBNZztymGo3wr
DO0XmvTv/a2yBoyj0HmURn3rMg7goZgvhHp5hp7tMK42xZY56K61za0VqZ5ixotkWA/uNeXZGQP1
sc/LW4o6AatosBRVtnU7jmPZPZX3o0J5Li2iO2cTvNY9D7k7DvgiamT8jXTXxfjFGv/WupE/B28W
Q4l+WMnJ+UnocMjS3qV9DtsUIMCkri2736Vjt0KMj5klFeAgfkT+kTlvUzYgD/7myN67zbDUegiL
6XsbvzDRUPN4XTFqVw1wSaE8tTgyWwA1saadDFdZpcjNODCwr4S/FXbqVMuPTTCy+lPXTg93d5oA
1dWGX5g6BZu5QNwHSS5xVkp0tUFO0OTyARrhTkS3SOhb8qu2ygCsmglyavWbJjc2ZJ4irLcezOLJ
0T+yHj4W0blDKS55RkPfGMq6F6R9s0s9t3G6D+jZ0EHoS83KAOw3fjEzoa4VbLqz/MyN8LvUuAXH
tnrIHOEndfgIKGo3c+KRIb3N7skyjLQKEhDEtULSbdXXejgVbEEC+arp8aoKf0d2CXW6aMS1kGfZ
ERmRv5bTyIfbLgzsgA+z0qs7aRRbZbykA6sIctjW1tih83B2Rjwc1IaAyhLwgU6oLmaVSj5n4paR
dp0M9mVojTWBzp41Rr4W7EPz3YidTUE+MzsX+4UsYUCWeXEwUviAdbYvu3PgIo7W4oh5kwLdwSY4
AzNW6/p28BQn5Mfp1gIKEfvXaZVAf5pTuUjv5mkDLkzxUEc2yqWAS/AijecCc4EjRH60YvK4br3Y
TQx7u60CNclukMNL7MpYl3HBNgf6KEPb59VxVvnoGE5Gu9TZtvG8VcJdQXUc4YChUIzB0b0CRMyw
sZnqjfBQmRyqcjeGNvSvaBGNz8aQHGW8zNSJCyTg2dm5iEBi2ChOXfsZj8y9LTSUchPP3wEALzcZ
H0ks8+rx6uBTQ3PjYbM5Ml8u5X3sTCwkpk8MBSu1CB+Ei9BG09eJTthDfGrqo5mywSpT4hgNyiQm
a7EzwJcQW7s2z0By0Ulx/BMzWyzVem8WezM7WhSfyqbsGBURjq55ZfUzFq96exXBEk8swCT7gs10
zz0E7I9xCGtkbA/A+vD/58pro0FXi1l0DHmMy1csnXk9VfoGdRghxeiXcBRi2i7Cde3Kdz15nFt/
IquH8YqHTOlQFGsHXArj4U7nYIk5o8TKcCmYVDxOkV2Abc0f7qpEthTsPjDak7WyV2AQ+yGQEE8Y
bNqzBB+kUyFIxs9azv0mpfeidsJlTJyDhkfO1PxWS9DD9V5WY0hOcvImHciCm4ltRlJBUhsiR3Da
Yc8GY4C5nYx41SFkdmrpzbJDpTGvzfoDDgoog0p17qLgg0i1mw73HqnWFZFCfU2GrMDKjGk91NLq
OLnNezq+zcSQwApqv8osPjQ5mh9QPYVFbktfLZ3I71RnlRMlDlT2Ph93p2nd2ApnMVTr6Ryo/NDT
Tc0ucTstwOwv+7qMXzCdnHGAHiZofKuxxYlAnNbEyvY+8X1O2UPUc2su8yRe5sCl8opfSV5CQQLm
66S91slJJzWTCt2blZqIY2Le9WwViEOuDw9a+yV1ZRuXzVY4H4giL6i8FyJ+CBByOWAD7HlaQ21b
UifIFAwYwTD9MgrehNwX5hND7lOT65Tf3QzYHHOoSRyu19bd05yRrY2s8N01pZ+5785QHSpL992K
JRuAb8+uHU6TfJtk81GddGi3nwazY79nTOkKNGW4sWKo98WJcYHOKIpE59QYDlCZLklL9G8hzQ2x
l+kZpnH6bs2BtUonAcGOIythTUJ21dphIOEq77TZvFE2S6C2f0/nu3uQrNNMJzcDAZ9qxT9BW9Oa
CULnwnkXj8WyS8NN3eoNc7liE4IvAGfMw4yEmftAYbI42SRbKC575ZQFb6N8kt58KkCVDopqnLLU
dfZO3A3Pw2x8WCovOcDOCzlcqxFJfd/V2ynB2QecsGPrxcDfZTq5aDpWIuP46LqJ+tGZirVpiXPY
WQ0dJZae2vyY2LNDTdBGJkVMWMKBgGTbnY5tr9dLzQ4tvwjCkZFgVD8qZoCVh+aDCJ4Xl3DNBYPI
ChttpfJWteEmyTX9MddWgatHVNdnGYHDn0gG82BNf7gRthEiPLFksv041xxJntNNclMixuTgUuPg
Sl/o8gi58z4hGHbtSBcmWN2DdUbhl65wNFe+kTebyh6v4ci3QbrXuDSaq8SPqUTmB8iNFQGk7LEN
8RqqMx2YWLUZsd5iPlsE+LEgXoVOvWraaFsJ9dC56smOsIEnCjkegri6BONthSLoMKaYsLOZABgI
Qd2DbU17DTQZMbJFGG6L1MxWagUS0iN2M7uisTOSpWBIsm5bQ0Q+wX02ATy5LkhpscLnOO0rbMkt
Pj0vjfhz/WSCbWhly7bSux0549aSJY6+7w1+ppalAyNaJLc4SJ3YhFJXQcRXi4upi+JSauxH3Smw
z1UooCMWSbdMiet5sdvqmMpcX9JpoqKyJWltFa3NAN/Bz0smFXOkdk81QxeczrX2IDMVzPM4Wd1G
B5bEEprUaCQTIp4e66FmRW4gCV9VgtYYYTh+S117SoPqq3d6LT0VgdDdRRaW+rvMbaAo9xlvKOAo
VpJBU5bWze8cY0p0w7n/4R0cuEvgA80lGRF62jBcyRN2wYhyMbkJSIfFNNBVzQr/CZYxxuCxn8Dq
6TCtqCaMzlEmHhrLxrDFhMzAQZag3FhFfaG/s3FnL11W/bkXM5wypMkQlKTmq5VKjMIcu28hllSG
Ep28Ibf9ieAFdpvCkuahbqX+0eBf3YfIHUDmJ/dMhZrKXtUQnEhlg1U3LwDh1wzarKin9JiLjVSN
4mApzJzKYMN30XE2juauqJufbtCqs+liJq/ZRnLljvai0mA9Ea04GJR2Ut0CqEFd3cr+pJE89DYU
bl0utLZ1f9V4JMLBUJVhDUZvxdSDWJYYZg9ovGRcV5HC2DfASWN7Iess2uBsyn4aw06f+i7A8Imb
k/3JXKL9mm9dUOQrNZ+zHxdAEKE3zInYxA54cXg5C4DgfWjDnaR6Q/gPv0h3ae4AjFEbEGvi1lK8
azj1zrUaiPeOvmZbISc7Cqyga9GY4pTTP1DkVBRVJReM8PVE05CM1waB6hIGnpoFtcV7rZWHJAGv
acrIWVf1GC+BIpCv5DbsU7BgW+tCPaLSVVgkjobzXZlDvmShrTa+hbgFEkvhfmaNoq2TmUCGoWrM
Y2CbkPApEXYMqKmjuE/P7aCM8Ksgu4hGWA+tNrUrC1Eqs8rKtPZNo7snJ9Vtf6g6hDA6XYXuKgwk
xhrwFOf/8JnJ0GzWhInTtgTZPWgS0MGuaR3uTxFqF60LATxWul0uA5dtLg3Y5JexUjKYS9Fhh3rX
HlGEGNgACCF/6Jn/Lukzh4fUInrR6xyFpbRmyxWMp+hogsvi98Bd4FWmlWPOvk51aCKgRtUrkKoZ
rjtG+Y2RZ86NsPJwWAC5n2ufW0y5YNeFPGYr31D5CIJJpuAbHBjS8YKdE9EM2jJGSwWQYAhc4noY
mjQZEFLCgB2+ltjcaq35QMhuzq1ZaMA1q3vEBRlydIqgla5GFugPzHfcBllRlWkniyBLxUuCAOIb
w/5FioZkqShOovHOivLAaIPxd2IOvm2YvkO+G5EYifNoV+F0D3BP9oA1hmUpUQyBjLU3Ttl0F/IG
4seKFqOG03KCG2mj+ZDBb1w1k/SCOnSOVRk/jG41rSPUklrRqKve1tnjBjND4grkUzxU4ZtMbWOX
SPMqy6I+E1swPgiBs39IiATixwJUowfBhhlSt6/TQHu7H4UrE2/kmezU6UWqA18Cz8QlTIW5nhry
71CX8hQZjYp7t5yerd5i6AJLkKoQDU3MeOJRhdT8yKCqwtLb4BbwSAxzQY/IBBhmohhm5Wdd/gLy
dxU4krTqLJfgz6Zu58i25o0IYRk6mvNjxAlLGtPpVmXF0pd3iJ1KTcPjaVT63wnglCPzuM+yZ2He
OtXanQcWyV3KNCYb5+Jkl2Tg/Rd757UcN5Nm2xcaTCRMwtyWpadISpS5QYgy8N5l4unPgrrjjKpY
XRX/XE/0TUcofgIFIN337b32Ku3Y4fdZ4YAPz8QVuaZ8wpO91wHCmQ4aoedVFPxJgF9XYsHL6eKp
Lp3hnp6lszMbpe9t3emt0QNjFWlbbvD0uM8qLN17y5+GRz1KdVVUTfbqVykFpzqwHDCykxoebJok
yPkTUllS/umD6hWAn6UY21vxsy5a+1HzbjGASMPeGpHlXeWxek3ITHqSbjDcjY4XfkYrLyi4ZV9M
6gwEEnbmZlaqumqrYkdW67Qzx7behOwaP2Gf/oLFzd/W01IbrXQ+vPqTDT6haiIXg7rbU02avb6+
ahs8ElJlFoAnh8Z/VIkd2x/aSLmm4eLQp5zpjz560kSVVVAFopF8q7LJfugakATwfr5R6KE+U03q
jZhyAoNyhfRiIqlYuZa5VUDXRtL7BnCzjEaQhAqcdgNlgWZxQejPWHrJFvZ1uWHD0LNosBEps67e
6WHEWGxgT4fWiXYm/GZFmekwYYN4YMZR4QYrTPbdLHl1UHv7G7sIJHS5ZJFfQNbAyhEhOembIvxF
BKBP/I593SCtgf9sIOQBbSqCilgfATSbDxQcFU6OtyIjJA0LTPyIhsPmQq23z4kPp8ljWtBHLXDP
UPSvIF5CQ2sj5V6LaaQHpOyI07Puw0e+No7mSdfkSJ3C5Bl2HWUvQn3BWNRWctWz/yB5DklfTnb8
VYOwDo90MvJaIoyk46brrNhdURVUj6DIQeYZiNhgT+TmB1ho6jq1wsXBPGCCcLwu/VxzRkDy1STW
pjYj9XsqmuTRyWd3XbkjpeksRkgdTgEgYE/Q0In5ewn743k073y/bj5kuKfeOuXx6Cp34HiUG81P
3Vfz7yzPq5tgFhondmTQKLDHpQELBwIBhnw0mMl3FjUo8AljUqGNkfGToUsU2JHZ304DVfIp7snE
ISz7ax/N0SYKJLtpG/11gGPtnjJWtS0mi110rL7mnB8YiZVBwbBH4/ERaPb8O89ScFVhOO6qfA7I
zLaMhAOfB79JIPybK9VuybQsngMLGiL7I7Kd2nkBfBaT3z7iTLpSKaC2miXp2vVL88byWOGzSZX3
TVeXGwLI9aOqUPO0ifcc0p7E926nX2Mf3xWC17m/HcAebAzlblsjnr81oao/kt6FOiut6Lh6qn8V
QEUBOCaipUbXe2CLaCql05PtRlQMO7QIQrcPeZPaexjcw6MSIe3pJPOCT6071FeVC0cEM0+zNaqh
e7KNZWFQY84q5MEUH/t5Rsrml6iXZu0/EA0fbxgzxl1sm84bmVDJfWxbWIijqKHLXlLJ8+kMgb6a
p6c5heRnj67AWFW7ablWHlNEJlPzM5PJ20BT8ZquMBA/qgvbaTL0rkwUXDSdMkaAfTMW4ChN391A
B4AR7vOQzkd8G8gPYREXN1EbdD8bBVW8Ce9goe0pZ4Nc6JeAg3Deeeayms/GbQNkcXZQ6AfqVo6I
DgFdCMKAnKm4hdvab/o2kBwnw1kx6H1SzGkDUW1ggyJ/0JJwvrJyhAtPaUGaVp78ETRG+DoUZXyV
U86geU6HXmHMEQYb+9QlpdUEW53nOBqEg5nW8uN9YbZX2P9e4cWCuPFnM/rg2ze+Z9wOIfy1up3o
HVftfA1uhDJNRCEmoedJYunXAbKZkc13oT+8GhX/YsdcDaD3KPWv/3MG/PGMX3B7UwE+Zw1gev3+
48gasPwX//YGBP8NR8PCO21jxuX/4Fv9lznAXCJfWJixabPVczjS/485wP1v6bj8q4dmn32Ph6L/
3/7uxfGDMcBD0O9zzln+6ciTe86juyj//zL84AwwfcEfcjEamID3jqAAg3SaYVgYpiW8FWZng/be
snn763mcMOfah8HJ3p/LuJhyeQRQEHx3sQr/xR7ISXzkMObQTk5M0HRWJ17Ry5BZlzACnhvITM9x
7Vb3s10CSCvBTeE5ivTSJm3AW6Yosox1MkPyizuqDmASCUVYmbpF9AztxaAI6hYfY8AqxW0mXVaX
gPSdh2Aa45RmQM70DMQP14JtLS45xzaNr3CrzZcpT9LXMcvUsNeT10D0KHr00xUWY3I0pNiEwFnY
ipJOu3YAiz/6gx38O2jpPxqlj5zLy9MBG4G2mtOvgyrvyJ6hAWBKukfpeibLryX+05v9F6f8FElM
Zv/fsnLiPeA2OX7bBxc6eg1znNF4p3yKcnj4rOvqAbop1GwOTCBKTIipPsWWvs3/FST1H3/f0dvn
dwUSK7pP1AXCe89f7Cl/vf0oSYaRsFjWCU2+wFgROBSlebUdQg/C1ogf2pK9tzr/Wxcn3d8/9s9V
4V2AaKCL4GEoO7xqA7ScEyAds9kmDANkXbLNctDQbKatDw2p9qzrS79nog6FVLav9rDLOQgwYv7l
qPqPv99ZIAl/jTLLlDZ+dJs3vCQ8/YFF/P0AugJ1XVQovMZuxVljHGJ5T80IeVliK8JVkkrADMVD
y/E3igijdBCR3MNukUuiZh5QJ+gHcWeCmAaoELb6c1JN4bPTZMMT24BA39StSXEGRMfiPDe0offI
eKD0N61LCAWHWgi4w5SPqEoq+aoMm2ZfYackt5qNJ9+W6YaTRGFScLRbhziCtkr1cx2NyCwVnmHQ
fpM0bpoojYnokF2ASikXahsQf/CNHEfRbM6/vuVTPH5kiyvKBkJAUpa/vN2/vhnpetFcac6yRe0P
9Obd5lWHBsGfVMcvfJ4LJeHdtZYMLwTNxLEAPzi8VkFcnYvd11gNrpmv6wAcMcDYob+jI5B8SHsq
5cpzjXWHWevByKjbF3nTPsm0mq8oMpX52piM4U7acXWjOT9vK/LNNypz+vTCR300U/z5kEgJ831C
x0DtLWlkfz8V38tQ61dY3KmrTASEB6C2u9nAHFWL+jl36qnann8PfzLtj16EQ5QYwAhLuKbpY0s9
uORUUjB0CAjsUhE+ypy0JNyJ5fhN1y3+jyI1qORD8sivCk3w2WpyMwTxieyG73ZrZ5/63KZaMhqh
vm5mqHyrqcwyyd6tGD8lnjUwIRhkel2dv+2jdW15UHAsJI4718bM4B5hSwQkeT07vFLgBi81ORAs
AONy9fOXOfHlSNNyfRDyrnA4dR4+HD1WmZsjpOHnlMlX+HTGLjDb7z1Q0Cfd+hMdltR/PH9N88Rs
wsAAb+d5jvAtefQRyAjInzWgqBIk2rqcRPWc7iVJwYClONh+RTrKxrxs82nadFWnAuDgHhQKE8Te
y/l7OfGYOdU4gDcWKyPizMPf7+hxZn9RkZZjRxSoe3veRckQXvoGT17GgoEkWSsFk/nhZQqZO5JG
j0HU1Ciu6biic88mohxJT0Xzn0SO823E2HcdWlT8YaUp4iGyIv5RVzXRabmP9m/wEQFExE8//C8e
wZID6PP6Bfz4w3vT1UBOpN3DlMjjfiORy1+z24n++VUWQzY+UpOtIkva4VUIgDCqJmgNAu1M+h7U
5wAYWPbn87+FTerxRMgQtxg1gjHjHI91z+9dc1Y8Z9OOi53hwkFterO4Cht61opA7ivbQYsxk112
ff7KRzuTZbyyBRWu9AV8Kib8w99nJWqUac+HhLnF91kQY0Ys35vxlDo62Bi9qu6F6xpfPD1R1Z3q
KH06fwfmiRWH5EWAW9KlWMd9HN4Ch2UxEILGijOhSkwMQjzbpQo1+618LPocgl3bR3vacON1yL7j
hmTV+joz0XUS5NPfmOgk7mWkQ5bbjiLT+ds7MfMzwpaNhIDSYjpHn9lgAhAhrIK6s9eaj5nrDk9R
x2ZinVNivPNRp7S781c89TGwGC4TGxu4d2uNKlViY5GL1syzaBkKPJsOSV5vZRTkdCTsbpPYnk0y
h6+/nL/yiVnVdZcjjkUby2J6OXwTQUQVRVbYiO2hYUPW2nyQ9TRuAqr2FOI7N9zW5PV8/MdX5QMk
flN4bFHBKh1eVVkRpCpFrEVmNL/9KYN5NVHi2QIB6ahZmckAam+ci/35yzrL3z1aYH0YWy6DmwMf
Z8HD69I5xh1HKZSQKqw+fHNVd9UZi+rOdcvmJiqrUG4j2J7Glu6CeUOwvT1SXByM37rXBktcAUDk
CoCv+J1QiIuuioyyHVDHYsHXyyit8RPr+S0pbIrxFLm6cCWjEXcHzPImR7YUzhRsc9//6EdOMUIm
ZPdzZTqD1MirialbUWsFRNzZEItuqSZ2ZChVSXFlU/HU6Gh99xPVN6IisEx4DynUG00HqsuJKijx
K4HYGUowrEFOL95TGd2KCodiemHNN0+MEY7ECOkZxg616KPViLZAPkgBGhTEfH9LAvyEjd00FvVa
FO7Q6Q3o+7FgJmM+3YWZ0neOl6AIIOf8SmdoH3091Nd4pAMAoQKetD1xyrzwuk+8bY9qnu2aDCvr
eCIHmRN15Uh71xKl+zNlNiPHphm/nb/KienU9/j7vuBxeHzUh9+UE7RK8+LZd8U15w0E28XGmtyo
oX1N+h1WPn2Hp4hAdL/31Zqan1ifv4MTSzZafs58pqS4j4/y8A76KRsSGL+EhKYASuFq499AoHB3
/iqnXjnnKcmQdSymKnn0QznFFYLDc7SWqOvuUEEb6yBECqLlgNhaF3VwDSXa2ktr4RDT2fxgdXNw
TbwR8rcClO9rXDFXp2IW68CMsQ/pNDcvPIv3MynjGyzEUsdhYhFHz0IHIiPajmUVmwarQ4kUA8IU
ZfJqih5mHNLXOko/w7R3L6yq5rItOJxboMMsyIflyguy8PAtkH84cuJh25CLVu5zgpweK3ea9n5t
RAhzMXTG0ej9puxjA22OyNLoRXXn4ihFEumW+T/++LkdAHOsX8vG/M/t/n2o80ydJGXDXgljNdIH
dLFxieL/wkfx/ut3+OollEseusPMevSrsYRMHiVjAjktAOmw2DdNq+m/xog19pSXzWtDT89oYfqv
s4kLb92m8JKjutCbLhGVs8uFDU3LJCdo0SZjxFZp/GZ5mMyRdYP0Khz/woh9v/vgnv+cPi2gj4zb
w3uesqSo+p4SwTRVbw5rAJC4rsdn12t1aS/xfn2F8GMRHUVD1bVFcPR8osKpDFPzfOaQ08kwt5Su
09z+hIff/ZRUBZsKqd23C29l+avH36K/zAUOndIFh3L4C7uC0luLJWplNbG4EaEcUc1moiT4zqq+
RIYBYw2LlrM2OFFlkNHwt9rdwgzOFHgviCL1zflber9eLDUZ9JXEDNJrX0CIfx9tS0RPw8RhCjwz
FnFo0CxYnYefxmmrHutzosILeyrr/dnNcagCgXqiIsTMfDQg8YVQIAh49FZp2M/DpJD6zcMMh6jo
JkBEI/YjtcoIAZjXlWXYpIJxNJ+uItKNSdksyjTHH+1jm4XZqXBfWE6y99w5Vl9Am9UdIXxxnz4G
TRkku34uCvRdKGPMC0vtiRkNpCNlGQomFnzHo2m3MEjfygZ+hjea09OYpimGPU1SSj4SNtI6+b0V
DilBl5bTrc6/tPd1vWUGofbxp5rOQzy6tptWQWJDcFlJe4ifE6SRvxKUciS1pUWPLccYE4OU1ry7
a1MUFb+IB5k/Zq2fYpOQSOgu3M6pN0ptn7Itxc2AZejwI9Iyo/U2mhSPaBd9nJpUbhYmJ1aQ2Rhx
vDQ0mjIgUZ+aqUPRKwM2aGEdi/t/fh/S5FUAF1sKyvLoy0o0eio3iqjTROb8Fb0+YJeusuCUjEY3
4xcjHHFbuhm5sl0bY70mQTu5IW1XlReWu/dLP1pkXhG1bN8FE3M0rLQRdkEHIZByttOs+EDKjdLR
pePJiQmThj1PnRYJG43jSYzgHd37FdMJlitMJbJBjVqh78MNAo78wk86eTEOqRQgYIyCXDx8yWXh
Bj0AZYOD6eIIbFP/O/TKLxOd5tfz7/HEw6PoyVOzgUKThX30GjMvS6QZLSOLFK/ruCSUMCMt8UJF
2jyxREKcsqRJKdExOacd/iAvT0btDMvUF5Cgjoxmep37hAiwiN7Td7ewYtTmmRUQeGXm4P/NlOxK
I8ImNAyYm/r8O1JDymu+9H4XSdSQruMi/+aP2RgvK+wyKM5E/vLPHw7lD7IEuGN4d0dLCJVG6Wsb
REuOGmeb9IGGuF87Fya3E8sCRUPKh5ZluhQEjrZrOSHoqL64ilEO7rpjRt0nVmd+sqvYu2Nf211a
FJYZ62hlRP/q8RpojjnIvQ9fRhNnRsfmePm6sEdkYpy/WlbcbGw4+fuoxWCYFKG6E6TkUvHq8UCa
MfTVDG/2Crg8IosMXwOeO5ihmV9cuZ0f7Rq/XaT2kXNdGfYdHP+yu0t7ACH//JXAoLb4iBaQGaiy
gzXUQuuAHAydc8UJimNqm1whDdIXZtlTo4ImKgsNfSTPFsuO5q+NY9y3xiBzzroV0/1NO0scH2bb
X7jKqVEuIR9LNgQM8uNVbaYD70zkjKH3CINNq1xsHnVgk8MOGjBZn39wpy7mszvlI6P3RxTl4U9S
sxTFImsi77GI75KJnKyqo77kVFFwff5Sp54e49yzcfYL1oijd0T6WkNeO9/XjHINckaLVb4vnKfz
Vzmxq3R9eigUpang0bU5/EGIeL0WKK8BkcDr1xwC2l01E3pVds+qg0sA5eTC+3r/u2jaMGZ8k3o4
x7+jr0LSlqrtgcNfxCmXSGOFtrc31IUv/P2LkhIep7Tg+C0n2aNJxzRLk4oHyxmgZ+Tlhof+uphh
6ZheHO3PP8NTvwhiNn1gwWTAIenwGQ4p0CUDLD7WXkAUDVrUVdTAkDh/lRO7UKp6Nh+Eu3zs1kKP
/3s4gSkmdTMsIXOPnfGjzVHhKbOIbkhFnq6G1EHMlObts8ii9AEeJpg3WtRr9FnBppYtvppUD1ep
Z/S7LMVYbrbDD8JAgheFufresYjv46CFD+78bZ94Ea4FzJyTo7O0P442fvlY2UkB63rVYffkCFnR
d/H6KaBliwD6/LXef8wUEywQ6qgwODgfT8kOpsy4MCmgdMJDhFzSDNQGmRql3aplJWyjF+LSennh
Jy4IyaOl4PC6R78xgFOsqmqBFEdUOWVrf0/rOocyms6bviBKpZzEp7FT0iRgu3cfgzH7jkKQVCVt
ZNVu7AvEEQROfj//OP5VhTxco7gxYJYU1+hk09Q5/GSI/6XtHGAXcUXc1E+dng3jkwBalN9QdYG+
MpegItfIvczffsfIXLdELUPNavu0hvCCjH7dtoZ4KNEpS9LjB+gf1Hj9F5qArnPFi4d4UU6OeF0m
3mo1kWg34kGNXIP9coAhvkZpjx52RiWc0CDAqlITVrb2feSE6xQNdHYzBvMsN6KfrWbl+QTJruQ8
k+vSqwwtKBUw8SuHsfFM0Zwz7zxNA0YcP0VyErXlj7FCFXbbDxJuJe0meEahslGkcpdarpuJz/sO
ZR1MwmRaert9ZS14hybVn203JW41aE1Yz1GIk4LnBHuP0iJoJyvw0dVkmBt/KKthTPuIUQiJbAJ5
55FQJSFWUZpaGV4Qv3rAwhh/QzNPKzcM8HchsfRv5VQH3ZY9G12vRCgxbqeyQk5bD6b51htm+RZQ
vCzZr8XC2WU8k3kjVGwgejAM5yON4oi9zAiA1vQnDxJ5oKwBpkhU09AvLYwaTen87LqaLFeFm+om
CscKV4Ycxz3gc/TPJs4a+B9JS0BU54GkCLt+/tHYmNJdChXOzBOeQly1nOKb6mm02LtiCra7YG0W
NrYoXPwxbau07VFYozIIVibsNMowNIVW4PbqaZ/4APnAfMexvY/bJH8uplR96dBxfFFooOH+pddt
4raIu8Oi/dWQkPkjG5vqcwgm+wOONNgvOu3lT39SivxXylzVB0eUBFd5DiyRjV3EmPOJKye4onG0
xmSFy4cmehT1H81x8Hq0k535SmXEnm9SGfs2pLd0NDdF7GX1RpaF3vsWysgdWu8JwePYS0BnY219
8Bi7SM1dIlbIFjQ+E9zr/0jr1qEZ60fxC9Gr2lxr1QHtRGrpAFeZ6+lbZ1IvxxNjiE9oMYt7yAMk
pRX4nqxt1pp2cTOQbMl35kc9oaoBKZirUbrhi55yrLL5GJl3k+uiXU6V6CFSJPkb+tQJyprXv2Ut
SdjX3mSm103OjnAuIYmsKRh2L1Waxngj2ySBzaI1HpzMVuatrhYfkHTJGl3VdlXHBFIpgRHKnqOU
UNIFQlaGIWZwHQyIY50+EfEGcX343VGzweJIbtiE8jh0IRyQ4Ab5o473iqh5EgHI232BMUHsaxos
4A8sS120cZTf5nvlR+pnic70W9N0JhirWgyEJ5ok2JM10teveQEKdZNj8m9WBj3Mt8EDZLcmorbF
eho5/rzuCttx94omUbFCcF62W+UmurhNRMOk0gTmXFwZo8yWQajtz1nbVaCkoJTdcr8wZ1GTjb8z
0ys/4jr3PbKW5TSsvb6bbmyawN5mtuIJJ8dUJL+qwIRy6gkDq3sZVXdgNdIJLRVZezhixi9O5WNz
w9Y3gXxo1eStKLzh0E44+sm1CIbi0ciLpeJFnfKjgCz0ZViKFUNL/OIqdmDkr3VPbh7JEzN63may
YT4QV/k4m1JjkZ+l9dUb4/BDwpQNXa1LhmdKBPNTQH4F+eTISED5kd9JDKYjcQ6HS8DDTeM7Sc0r
b008mGYZPJZdlf/oOxOeGvCpaSvr1HE3UWKg020T+UaMfPcopgryGRgs8TY1Q+5BB5kyQem8ITy+
Y5lak/WX/R5aKT7rFF06O7IuekLulcDwQRDirhnHkkdc+6h+q2p2CWmlZ/M8+TY1R1ORBLlOk867
UTW5WBuncYZ7Uu1DdyOdscGRYYAW24g0yT9G9kRaGRUv56Np9dAg3SZLn4XfxG8c36iyh6Hjf4er
ln1O9NC/ONao5isymCyYfx6je4Xkqv8s4jL8MwEVTOlp89B6LgSvKBbo57GPhL8rBXqu93AAvbh4
8b4wcwf+nXA4Nq/yuq5+9G6YxTCtjIawj4mQBTRe+Sc/b2ZifQWL1cpH//vSChp2Ww6vtFwaPUTG
rdFgFdwOQP7hyUzkDay6ccAgirdHE7sIHfcuCfvpzu7D+N5oQvG9M4kMA06S6586UyQuI9735utA
pgnpy07p4r3DFvmN/IGC4PR8am9jFu0cBhVR7lmQmlCBStt66EENTfg77M68skjGY+awQ0AFA9Ky
DcIjNGR43mDNxFQw4X6UzKWb1NJThSfbYT+UGdrCHVZYHT2WxAu+cwFiKns36+Jd7PewTqBuxZ8m
f26tfdhZ+zYN8QnaEXiMiQGnjZaGZxam4DEGP6kt2uoE4G0qPkGNGXc2Hjo3iGO4bk70g7DXokOl
PVkPZthimqK/VS1JZ2gEjLicfjizY+MnZa6saCgES8NTtMrfhjgEpnXit2658monHFdOOPhvblUW
r7lbB+1dEFXzNisS7AeiKeIvM36dej24hNBtAD2IJ6uYqVODM7ZJ6OhtWpdMDpF7TdCW9S3BFhsD
hGPhWGlTex+UadKmRUjP3zPwjliQAj1x19YKo1UtjOox0k6QrBPIImJv6Zb00cEcgy9YqCKEFUnX
3QzadZlgmlbdMzULAtkpBocPOdzmTWH1oBmL3IKB2ZEP8qimSkv6nTV6vgi53BJGuKTGZxmu4k1o
Sh+cTdA34a5xjAT4caxGELIdlv67kDf3U7be9JWqJpBm7MreCw7OFOttm+bOym6a4jt7QiS5xRTA
zgL1ITB/SmyZpJUXqAnZ8xlrpI0iWbnesisFmcvMGw4BWC7yLa0HtxuCRyPt+2fCyOMHFxrvYxyb
nr4pO0avRbQxnnbbVM9t2QYwMMaUCjzI2zFfp5icvrH54wRSk16WbkIBQh99fgL+FJ8i1Fb2Kt1T
pHPra9YI6J7RTNjqJhtc7wFKF4cWZwCaP8RiM9RN8DvtXOP7YNH+FLOOJVpJmDUooyJYW8AYyp2V
TGLc2bYmbzKFN7WNwZlmewAw1s6jg908Z2Y4YqWtLTk/MT5gCak+Cqt1xTjMyXU3/K8TMUT5TZ2m
ZX6bO8444qYZdHrrgTFD0ZKLHLtnnKfZdSaFcz+UuIDXtdcMck2oMl1aCx1Cey+HJgQw0ZBnuG1k
HtgbMpXKfm8ZevD3nlUmkND9NGOfgAks2hkABtJ9MBIpiA1Q9xjjB/UJX2b6UiXW4til65CTh4Tj
DcpW2X4SlZ3hkZrlSM6imUGibvogyrZKppneDGMAHilLMSyGQSVeZeFFH2WlCmCUnopvKkXALskh
dQGGLCAyvOdT+QCFlS2WHfqAOk17Sm/8cZjuSyponCMVgoMV2o6h3EzzmPSrEZPPsIWJDobMc5pg
vOZrV1dl5nskNgdEcq+0NLy7TAniVry8K7w7HNkA49lXDWxfYiOI1tPUBc9m4U3+roL49RO/S+Tt
ZrWEcIP3tMora5DonsvKj3+PXhpyb2xW7vNSiwcZWrirvUXugCXQt36weqpXBhO+IBtJ+VNFlC0V
k7r4AHolDq9rK2y/ijooH9FyZ+G2EFOzr6aRQFvPKpZtdW2Oah0ZvbuNoCEA9/TzmLjNAfqSrIUm
H3QeDHAnIgTxV/cKKqJbgXV0JjYFK6GlRZZst0TBtG6RWZsK9ZpkhA1Zugb8bkK6KDScvjosQQpQ
m3PlKhvykmyhKZ5fEdg3DybHHbVlh0KxnyS7SoDYqaEUZNCzgFXg/R03kTk2mAHNpoDlE9uOvpK2
5q/8VzS32FwH1D+VZIu1YqsI5qsfjWZNR6azLpRATx3taYx7Do3BRbR5VDvSaK/KtmgjGo9WvK+N
rPvlZWW4TuDwxBfO2O/Lu5xkl8w8ehO+pKp4eJKVxIDbFTjsNYoPEoFHQpVhunW/y8X3bYnCunB2
PiEsky7mB5eW6x8l7VGZym7QGtQORR3HzTAX9SMxnrNBQNnKz9XPMC6mjy5QyB15Qs2nzPDrxwYj
6HaQFucngwG+mlRjDIQaKLXPZo8G9PnT/alih4venOIqihHzWDeDiFJUblejKiasHY3TkjUVqLQm
f9k3PvQ12oihrPSFd76806OKAid7lFbEY9AoCo7qal7EqsSXzFXtargl6QT0btanwYYG37zrPJey
t29jKWwqlV2ogL2/NtW1RUlKrKId0FE4/AasKAgzv+TaIOs1TTBQFd0Ic7Kzyu/sRsMPquCA3mE9
v1D1PaHI4MqeT7yHiw3G8Y4+BuyLgSbAl69PyxqRfv9ziGEEgR5EQeibIcPel9ch1tc3FKzZTYzj
GY6cCn+5cJculDbfv3hvEQfZtNDogtM+PHwMKjECu5okxgxjGm44BBU3tgib7UxBNIb6kH+he55e
eO/vxx9SWSQ7tG4RsprBUYkLRkKQzzNSTztKgbOXy3FhZjdUAZW74x/y/fmv+8T443lDFqJfjbaC
usvhrzQE0WtNjXSyM6oKIDjQysgJ8/Ws2HOysrmhCZCV/LgVbVuqlpkxsLAg/YyfA9GUuxlR742p
BsRMTkIs0WQ57I3P3+SJh8JiyIeBZIWOwLEIcEpHv44tRXLKWLsrbPLtDiFOnIKIasyf5691QkCO
XttZxh0KGVTFSxHyr27KZIi8UOUC9xyr6k7iPscfowIIP/aUjP4ab7a01n3gRJ+HGcrF3o5FkK1I
1Sv97YV7Wd724SzAi6F+T0Ylcn1sOof3giYPEMuiRUnAH/R3pVEQDDrUs/Uw5URXbsD8eCShuAiU
SpYfZ6Nti20Wxgz/J8GGQXXhRZyowPpiEUsJnz+/qDIPbyixIQH1Gr/DmLbWtslnB3E72416zvwn
sjQod4MUArzf+GzSZ72B/tbsyEocr1oM9V9HKoPboe7Czfkn9f4LWe6LthQSKuwwx9rs1lKBrXu+
kDSH4a/mTmCmAwgbgS66yufmklDx/RSJFJZeBHYTZLF0XQ+fQ2+MouGDpKleYgzXtLBWSd93YAKC
5YBAPjZg2Ay4ty19a7rwFpY/fvRVoBHCUcAn4dJePHoJzDxVVwZztG6aKt/0Y+5tJ858Fz6+E4+U
T4+xgKPGATB+9BM5Z6WzuWgUYw6QHzOk1x9aCzB/Bwf52s9dkr3Ov8P32xzWOZpkjBSUzbR5Dp9p
RtECmRML7dC00aMshE9ECehmp0ei9o8v5dGHwyS6OOCEfTS1jwXI9H6x7cT5QK4E1M6tQlWzmnGK
X5pgl7919LZworpQ5JfmNT/s8GdFHk61kWSKtVJxcesOZf05hocCTU2W/n08gqiEqDV1d0VgCKD2
1m8Lb/4GSaZY1z315MGD1e20SDKbwZi31G/CnTs42D8zMs9ucgSzF+75xJtYXKmkdbH8Y6pYvv6/
psAxUIhGI0YTlaz0FwjCadfpQT4lYp6vz7+J9zMKDWveNXl/FLI99rdH18Jhl5F9QzImE1bxCO22
8zc98PufadySIuUTZvW1dM20vUmVQ7zVykri8XtDqlYP87ptgJ0WKMc2Ns0M66mOA/gB5+/xj3Li
4BWip/CZhZcOD7LG4yanDdcbmg5gzpmWof4cJSoCeI7tA5AUdWxFFtGo871LENi075UV6E/ojcgY
GTMPHqsnhVqjloByhoDG2TV1U2ERJJ0C1gpjOVzREzIe3BTI+UZNOlqyc1uodRZGpnqlcLlPN4W0
W8IDki7b9nkEbysSsYLuGApaEgZy7YeOnoV1YaD8We2OfjqmoqUvzhNwvOO5BlQOh9eKmOKWzeZ+
MhpDbXLhZ9+oRNgVkSxDkW6pJnoZAG5oZzuWViphyAn1PYYgVORNUhkjknbXe+kGL7W/5bQfXmwg
Dj88L6WUmAYO+VCA4eGQswsbvqVFxY8Xo6PzbUq+HwhckcQv51/qu0mUaiYHnYAxyf/obxx+dw0Z
Ohm7YCB9ggNf0JKgUsPruSCifL+9QlfAqc2WbObZTbpHnzdPyk/MsEdCOoT1XVoMgSInSHfxJi8c
UE0zqSifdBuWFL4TArZQ4hFllAx1BeaJXicVOxkYm0j1+LipewBlGX2VzhckT++fBmY5pLV0MK2A
ILzl3/8a8S6Fb1PR4Ft7JqyuaOhm8hUacWFJOXUVWDqOjxtsGUlHCxcVEqDixVJSir2ICjmigvU4
p0m9Of9u3025qPst0slwU3OG4Mkf/hpjcVl3hQtyoq7jjUxcsBrUTSC39WW1T6HA3I5L72jdKYe4
OZlkcnf+Dt7tD7gDnieGblRSfzIKD57nJMrRbmbuwAEitescQQAKDjUSERQw/MLugQAaZrC3aBt+
OH/pd+s2lybs2+T0hoqW7vzhj1c04QfoWnRagVavJ9wq93Qcw2cmHfNJhYBVzl/vxEtdzsbeYruC
kuAfPWzy3AS6W0ovfZ2Ja5U7PzUO/Qtv1Ht/lcXyvcS8svNZNuaHvyrkfN7nekzXiVvIzxlFaxB6
gUNtv2XXEG+BRpGA2BkxDp1EDOVI8hmhKDUmXJLaXECwlT0+Vkk3/ICCkwMf1vSNvcGphquxLPPP
tucCRTLIYSFwo6Pa3oGKe0boZj3kntd7hGgkHpykuSLpeeROv6naDIztkGUkx82MKZfBY0zhuhFd
wRFJwlp6rHRNGkeOcpLuf2kYLwliwfCXn9vNCH4yc6NdMSk72NKmDYvVhJw4BweMXGDTO0U/w/30
CmcTZFEEF36MFccwViq4tZiyNy111ieHTlP1seJ0rG+V9f/YO5PluJEsXb9KWe4hwzwsqhcAIoLz
TInUBkZRIubRHY7h0e72vtj9EMrqKzGrpc5lm7VVLXIQE4wA4H78nP///nJFnz4r2e/mGjd4JMUM
4rXpNhIgU25B9DucuzhLO2eOiyxryZ11x9Y8yHIl1KBcrfZaA+FCsPMiGGMJXpbbFDEWFoi5Sh4K
bVAvooNIF+t6MYnnjnH0qeN1ZM5wJlyH70vGlnCafmtvvm8135kcr223oN7J5Lu//Y//Xpjq/7SU
5C3S9D/xFPGLfPnHtyNuZUuE/ecfISV8/vKP5R8n34b1W4r9uqGz9v1PnH795x/bT/8nQoVenYGo
zCAplWYmfYw/ESrOB48H0UITSAXPyYif+Ve+qvOBXckx6TPYdBYphX9EqDgIOz32RvTxFH/+30Go
ID7izXxXQWBxQ46K1hlZ/HvlG/mRHW52m9asGthWyE9FD5kABKQ+WJmjBE0Ha4qtraQiTj3yMWj/
uqTlpFuoxCynYl/QoV3BPozTSyon41FknmLcsawNuVT1AFNgXieiwqVCHUwioJzReppV75+SyAYr
mfFmMMcksMDynN1EDFdUZA3hl2LR32BuTmCDlJvMu1FVVRa6pVZ91BwBuwlpXbpGjbOxbxM7sM48
U+pgLdm6PgaanX8a0qy8GIIxACFY+c79NGUcmRi+bTlY60yAJQmDRA44HnPxFl7oiZErZjVYEOCY
kZA3XMqgBifNuHA49xU44lBxutql3jic53YV3Ot1gE59SYhXcVHAobfy1dU0JhD+QRn3ZGLgVuQY
rmhTuyN4S1nq5o7fviTANh3OGaLTyeldgtDxsm0NLaY7OYmkvUGiIXiB/o50IfnGQKhOmMjwvcd9
qcF7Deo8yGNrqgZ/1ysRWCerLfTkohzKXGGd0JOd0etVsIUrZSkVbZB/RqPkqXCSJKxaWemAZ5aT
E9BJrtJLjQHTZ22ogcyMxIW+tqXusRx360LgUNmfSyfAtZFA9TpJMd8EoeXXdNZVlWSPHkqUgel0
MwPA1MvyqvZreSWA5WAX8RW5tV6W8JQxYJ2wrKGNv3DLDg7dMCaM+Zvc/GiisDotmcVvoGkyJWts
UkPElz/KaC0p0EOjtvNHONuQ1XgvukcE8+mXhrgSKLNJ6/kho4D1U+0PYGlrHFHazlvs46V1nQAF
snwYACK9uGF6UzOw7TzXhICNLGqPO9dMznEmIxxZjyISP3GNc1BmSEu6o8yEkRiSkxyPyj3UZH61
3hvNkJDQ4rQ6ClW6pR+/VJt6BVNL+SXfFC3zUdxSbzqX9Sh5oWWU3MvvQphGENUCkpCDRnUUy5ja
CGQdRdImotn0NHJT1gjpoTpqj3qbdKPOr0cZjn2U5Ky+yO6p1aw1xLTov3Ka1T75rADQ5UZY7mZL
hsw46zay1sJUWRwcBUDupgVqjrKg+igRsoLEtUh126RDc+oaH50e4hibkpAPvpmgbBqOkiNiupAf
2UcpEpTptoido0Qp7Te5EswapEsLdf1Xgn4QNAWbtqksg+ZTPldMpzblE6Tm3oDeV/PFLeUtRN3p
CTb69FTpZnlnTRmSD4UIk2S0o7CqVSUiK3PTWyXKsLD3eYawGeXOaY32c4F+b1X+EBCyxYCCoIyk
uZ2omYGspbT/PQReHI+IH9k0X9lR/kUJxtF9OcrC4F0Qo7xpxbKjbEzqtn0mj2Iyf9OVkXFjPzNZ
RGxmLokx8jxvIjTbGjgOVnViR0Eml8ehMIhRKI7ite0cau83R25D0YO+rVpq40takvYXZkcB3HwU
w4HR9cWu+y6S2/Ryw1E61wgXGV2yKepqiyxDtHSb0A65gEvQzya/m45SvGJT5bFPINAjWa5bSCBD
t6ehqBzQs2xyPvMo7dN8Y/6EnwbhRODkOuK/ZWxXJEabKLBoMwSCwVEsqM2F5kUFsQP1Vb2pCmk+
FWaI0Xe8nQNYsTjbUCCaXq9/E0dZon2UKAIZ2TI9jtLF8ShjzI+SRu8ob/SOUkfsccgem6ME0j/K
IYNNGTkeRZLqKJjsj+LJetNRQrtBUplxerBPmk1pqVXlAEf4KMDUsCBe8WDVQeQeJZr9d7nmUbpp
bCpOGFsIOvvv4s7vQs+j6NMNNBSddITtIPI0+BA7/M7SP4ejmHbx9L1k3KrHAG8dEW3HorI8Fpja
SK2pu+V61x4L0OBYjIIemL+MW4VKz4ditUUzcZ4cS9hmq2Zllk/X6nuJS9caCVRwnR0LYNCHWzF8
LIyTMct+48n8N0ccZMaIpHXOWTgm351sbfjzrORQJANZiBtMb9kp+zbCJ48wXbNonLhSQXO+EI7x
vVH4vzXhHxv67b+uCe++df/3/3yp8teXf8QtkGv+4ueicPvx70Wh5vofOM3jog+Y49GC2PTg36tC
cg0/INSne+zjE2TAtx3D/ywLjeADCnKmHij6DXpeFv/qT7Ke4X2gUsROAHgCr4mLQ/VvkPXMo4fq
/5eFnIYwp2GQPGK/TEZs2zH2h45Dp1VmQfmCnE5iYzgvxoEEkVa687ovy6p4MEuvmHa+Lab0sCai
UAw9JWG6I6DWc2HoLcBuDaLXmXAqGv34/tRhNGbZ0jzJ8pd1NFML9Ehrfe3qpKvj0h5XRI+dPT5C
XXDNyJsSuM+mTIGXtn1O8o89L60bV97gP+aNQe8FQDdkICUtuVUQPpJnQWYYOnePYG+Y18IvLwnA
QW40KLQJYTB6CSfUwl4gobRYACKv8xB1G9P84JXCHCJj9JFrGtDOMqarwut2lBXqWzA6HiIerZkf
Bp0TH8keLHhk+Lq2uuqzeiSrUImuj7Qg079kQZB8LRp61xy5pGnHjEzlvUiryr1sDNEFUam34+UU
qGA8K1gzMYJ1AnNLPcx1vR+J1/H2YpoIvKtTqHMR0QXmsJeGn9dXad7KKW5qZaHa0mnF4+SYFaVY
Mw43ykHrFU9yLV6MuSnRjbn8JBs37PYdowqEOhaJ72Y06Xkzxe0sR2KCZKNfawmMjpB2V0sQpu3X
VLAEWE0HkU/DJ8HmiIAqaKShdhoxX8FJ33XlA6qckqzaPKgvLJq+M12cuYadrvSXyfOLa690vC9l
k2KjTRwwa9HcYhoOyfazDWINl+K6wtr1EWlTydwOYWUeNjOT1zhLNOvLSi9mAedRrI+szoQ+TF4y
w010h5HgjT5rN70W+LAIpphJddKZHQAnq3e82wIZIE4LtSrnsMIess5sDr/Ac8sp2UCRHiqv3jHE
nUZgcL9nupxcdo4iTNPuBo/jPzvG1SaSu5MKH/FFYSvTPelGi6jD1V79LQ6XTk3sc+ZO91XiefV5
i7B6Om20YaAiNhdzijXeCxkLBDJIQ2SKWbowelqNyFboMuv9Qu7XCB6qxAJnVclBQ9p6abt1IRGr
iJX7pvmOdUC7btb7Ml/aNcpaMd4hdaXTIRKPvZ/uBDmmLDc2eY9Zpi4aGfTPhSmXnnzfOZlZ/jd/
kWcOPvqsUmG1syEioxKcdC8eXAt1uDSaJI/GuemDmOTS9j6ZVnxCfaOlATHYpDuRZM5RFlyrBh7N
YLbEAW4uUYlvblzEfDMZPLkC2QWx3AGQPemfAkWaNcGVZkNwEvsw9Vqd8LTmnse5Ye5fg7YnV8cu
dJ0UsyJfep5/9cWjRr9BK0LRs6iFQb4h6voNurVCToyKDoErs5z7SdbfMHUM42F212VGfAhwnb3V
J1wyJyiNBXSoo6qaHcz4WSpepSIZMiJ5yL/oUqi7YVv0vDZels8PBCE7V7aVgINfCEwwiP8h4sgj
BBqqZbp4/U60XXpaV3xa0nAlMtyRE3HNAQLcDv4HjXaw6QyBtdcMWBn4EwhChzM9BJyfbbIMWXpW
kOftXHmXg64MAt+9TVMcIMVVUaPyeSZ6t56scygXeKdqXX+tcaG/NPAM1x3RBqSZ+zZyvHBxUY4d
5twrHm00eoSzNY5x7/AQdlfulOXEKqXO+El3V+qXVHISjgZzmfWImCbwjTnTI4hvdkZZ59sTROCc
W2DEDu7rL2mS2Ze6LJ0p1EeTo+6gyACI6DFxfCIytk33tgrMdg9ItCx+M9V6N9nfthxssUBhGWwF
Nn+zdSp+2HLMQc9GMQ8Ts74txZO7q5GALXlMYXMXlxnpk5FrFsnnqcwcoq0bf4xtuXb7HzbtPzta
/2jG+qbNGyn++cfPrcw/fw0c4DajNR8r7bs5p0VORr5WNAXWkfPLVmDxHBm/a8uy9f/QdtmugkNr
M7ChI9n2+e3f//BhM2GRCuHi6Hfbmug9mgTPCNfFY49q7PXXH+jndvt2qaNeB289whVgpu8qwQYz
myEIxN5V7ZjDlrNnR+xgqXKXA9n5xsXQVwFx0zVsi3DU+R+K+Db/c7rwv2XhHxu4578uC6OWSJMv
PyOWt5/4VyXofmByx8BFZ3oHi3ETkfxZCfrGBw+9BM4MnkYm/Nt06l+VoPOBKU1gUNtj7KSnzMvy
ZyWo2R8QNuHnQByl03jUfffvlILvH9RNxUCTkokF6EKdv/r5QQWL3HlaRjJCXgWHxdoPVhpLluwf
vpJ/89Jt5eSP5SZX2XqgOh+Jq7AQ/HyV3J+nCjMNrNhA3zd+eTHN3sHI5qtKGXe/vtQ7YurW6Ycc
s+GcA+KFwPrSkP3x1eNdyyVdyXJvtwhDPy1CueaeydPUohfW6v4q8I3W2Tvs3/0bBNfZvXeFE4DL
E5WYP3YVL66HM6ZdxDk9JqlOQLF4CCEWNAsf66CxrB3N1GT8zeToL3eCNQNFBAMr3eZU8F5nukJ+
Y7xbF/sueKwqZOkmCoOH33w52+r2043YQs8tl5ERoynay+8Wi6lp+mRdk3y/aPlXk1DjZl2vHFI4
lnneD2tDftdmjCMCaf3dffnLM3C8NHpKlEKsida7J80RogH/D/rFCj/3YXdhhXjyIhVzhN2th/SB
eObod7iPd5LG48PAmQn7NVUUy7D9bh3WB4MFOKiKfbtb93QAdgQ2nvlxd+6c0Rp8/PW3a26P8ftv
F5kC9mUr4HD+XgfldkW2nQepX3fO6xznd+nJGt9B64nzUzdEyxvPuyx8G8IuvL/99bXfjbq/f1IA
wTw5DAHYBd7dWStIG18Krs1sFz22+Oid5Dt11n3sT+tT51bs5zPQXr/5xMeb9tdP/K+rYkH/+WWz
C4P9pDDzPTFOoREbRA6HKIjDJPbu0l3+SIBiT8RWTAR5JC+THbmDVsghLUz3pNdH3k1zOZ0TJ3WS
7n8n3ztyOf/yu6GkAWXH0sMw5effzWvaGe/QlO+xmZxYe0ide/+Mw9EJWQ5X2pP2lJ+TAtpBEwvt
m+Ta3pvn2qkeTxfM826GM7h74e/Wwb++4+hLtxec2oPl6b0egbumxFSN2d4HFtte6I4/3EkSqonM
QOYW//qReF/pIJlhsrSRfxnEY9t/9/lbjca96ZbFPqenSEhvZSLx2B7PeffrC/31UwV8IubCwD/B
YnrvVvdJmH09QRfaA7t9devRjzhWWdG4rt5vpt1/WUOYlW2D/a0Fwl7yvnhjl9GI4CSEmnb0Iajd
nRmcNTllXPO7bWSb6P38Lm+XCiw2ZmZ7fLTtV/mhgoMOYaQVzq9d+mKfzadVrO3IgN4jMnSj9Jwc
nkjE3oHkj6vuynhZH7Pdcl4c+nNt/+sv9+dGH+81TD4WS2gcHgkNiIF+/j00q5tWzqE4t/ZNXB/o
dYdl/Dvp9/tHxYW4xv9RVG5aOcriny9iuPmKJ5ZXBbfqbsB9TkDorz/G+zvHFYBdb+UOogyKlu3r
/uHrzMYMzzVohz168si/qU7ak19f4C8fYSvo2bqZPZBUQFbrzxdI6YH1NIbKXcopLMzgQYRIF7vf
POrvr+Khm0G6yHLCGs+A6t0qG1STUHJpSYUumO1MtPYjYDa/09P+u6sgeueGUN8hYXn3ZXX9quYB
iNNuTjxywgbBGxEx+tR/9z69f8i3j0MzHRkm2iNTf89sV7o0G5ej9K5zFxbtVrh4yfH3ji7ojL93
f7ZLcTpBy4e9hQboO6EKo13ZAoquMa05/SNpzx22Qaa7f/cqHDFZXzcAk4dk/d1S1PtSoWGT1W5t
++SJ9cK7sj3td+/k+4eZcDnOdpsUBg024/Xt/v3wMBeA+ExjdQq6p9X6oE+DuiR2yEOXaxJOzPn6
b+nDWAK2623l00a/Bsz67nqexLmV1G6x66whj5ulICSRajL89Xf3bz8VGgaYKx4K/PcjhZE4ExZ5
UkkbqWsYsrTuxHZkcWJrwjrphGX95onYCvEf92cePAPpks9BhgcDrevP3+JCF87xSsuPaymIUbTt
K52o49BFyRSarnZNizX9zUfks7yvgDd/FfVK4CBS0zFdvHu3vFLlogryMk6StLqy0sYzs2tXNHLx
8cLV3VCHiO891GmdzULilClp0rOj1TC3ZEHoOCimFfngoOt7HJKrh948gwZCeyhdMEpO7hvCJ+ua
85ZxSrwL7pFUCeMLAQxetiP1Ur8pXIuOEiK82o8XP+v2SHNXksBtR9Ex681hCasW1lIkRwKYwjyz
RvzO5OY9MOhnQFkMvnGS1gycz/tVI7U4gAsy71xarjU2pRFJq1ugFsbTyfISN1mRrrFZ6f38kXuc
oO4ocS/ek7W1GmgDjIwJfGFlFmbvShJr7tQ1Zm4SPNStyDTDjNeiL24QbI7zwVjt4Hod8+nBLxd+
0Y7WPxQF5p0Se+xQvfS4Q/UQEy9LI2m04s4dU+cSjzjhwhVqKi9SnWeo2B0rYRz4MuFu5G6VXI/I
a/Ff+sgioObQRIvR+RM37Oid+mqlneWFgT55V243qmanJtpjgOhy91Z1xWpHK2NNOB6ZQe58tqr2
quGX6qLt8P0JRvwAij9LLfpOpBbmYPJkN+3zecDkna2gzyJDOjkbn5eDBFTFVF604Fpu/M6fSNha
JEpZtFvWHErbxKdq133TnS1Vx9WmFUBHWLOiWZELmdYI3WDqPvfWUufmCdZrfNKpXnlvBK6JLvLW
Aj3i6I0S+WUhWokJGrBBVBuEo0RlMWgp27CW3JSrTPD4ekOS56eVp4K0OAxT179gd0dsgudaUoZo
wdJHi2l1IEtolV4CwfA5afSB3OzrqsCxUjittxN2gZI1AIP1TP406egQObD6FoFV39PNb0viLceW
80lX+jNeQ2Lv4q6Z5AL2oFlQQ9f18Jh2CjqDCZ1vvVALPPwQJUyX4xCd6Rw7E0KQHdTcUYR9X3Z7
At3NA7k6uOd8gcEvrOwGQgfoC04FmlytT55BxL2BIP+r6dfOi9fqXhe3cqytSDLP4A6zAZ5MpMbf
806vzgkt7QJxAX/6paaXPtBp9fzXMQ+8NkyFp954tkg4XRuGtCg9AtrydblpUjatCtFLs5N5p7Kx
fXKdLUtz4mImwyYceZyWGFOrwfc16f1zgJeYx5sZtlajahH+Y286vF69dGqU+Ygt8e32XU7TeWSL
DfUlaf04M1Vw3lUJohLlKjptS0Oo46Wlmu66cPhNQ32SFRJfbR6y0zmlIRBCpdFfRQGpcKf3lXav
WxKEnMhyXYtNQtvm0F2JkyVJOPOtqHd7knLwuVTVIbcKutHwsksz1BZFBmtR+PpzabZkmmre7D2i
mlTPnVN0RAlqtr7TtJpUljol/RS39Xjle4vOWZGv/sIBlDTiqJXykUGIuvMJuiI4syFWE90N4W+H
HkfgudA6HJhsvfo3cx77KZo8AVa9o6XBRDBAPZ2Cm5jvMwxsxIEbSUrQPbABHw32khfgSwxP35kl
MLuY543SqTcDtcSGMuph5+BzxlGM8MMIYTQBGl6G1i7igFEYkZ11fTZLc753GkO7NQUjiBiftoYo
u9Wcb6nW2OCzSzsbTvxAuhbhfoKUPEW92OwqYCVz7DK1R0s21Cap3f1qXJEf1GVR0ASNCudGIBMr
rb4Bx8xcB4GA7jFJH0EOiJDZSDLs03bo1x1B5nV6WFIjNWNZDImDf0/BmxmyhBODTeTyeIogKjmI
tCuZwGALW7CuIdAaSJUud4GNuuEq9cr6vuKN2gKj+2WN0KONU1Qo4rbh/taAqgiuRxa+rmIzV6Wt
eEnH0XZQl9qVdT4uWWue2L0xkzbSZf63CZcvr1ohBkzYRQ8fw1+GEV+3hadnr3J3/RQwoDQibQn6
LAIa1F1UTNaMaKzBwUTkqFZDqBkqmS4nleTlroegmF2NMPsVoqBRMdLyrS6B4xXkgo9u2k/Y5Ew4
VNOYv/WFBvyRNz3xGaEYaXlqE4aWxgX0lW2dHPGsLqkvLIY/uviGoGpew17bDJfOMls3VcasBbqW
zRtJ1zt3w4JjyddtasuogO1xiDIbTEvsZqlvQiLwWVqbfEQnVNqNs/IyeyPr06KD+mlF1dkRRSkR
2aIO2mfXKyQAKHAOKlxIaQSDgY+ZPPbK9M5ZUBQPRldLCHOaXxo9acb5EKjndET8sitqf2EjIAhk
jDuSqctItEP+1MqShSeZ0vZrMq5pw7ZWd8ZZNrvwfsy+0L0TdKNmAd+rsm/bUY0Pa6DAiqMwM74W
QTOeB6S2lyG6lTql7CE+h52gRlTid3UWdeZkfV07dMWHicZCT7D0EqjYyAcmeHM95g9kK5CkqQ2M
OmLfEuB8rCm1X2qn8b4tXsCI0Jw2WTUe6pmIVjVQQEDaWA5tv/3jaXTaL5CPfDfs9K0sIfhaN0JL
MiCOFrdbeLRqqORMF3h1T+Zm5R4zNlHas4SwkIQdNCQLMXjXfNZab4QPkdcElPLEFU/SHlh5dben
5rDnofis5pb1p+8JJSEIeum+Kbfr+DImsGgnsrLbOepVv9o7klD0N1fBCgi9Ce1eJLAC4lLXV/k8
1FY9xpoGTimkxzl+rMw1n1ESWqsdE9I53MPGEsbO1Qt1n8xjoGORgagQuSvrnEeN+mJvgqLI90Ru
8zJUOfHIyLbglmh6h7c78Kumu2LkOfsHdt9W7MfczF+Y3xv4UHmlTsehAIjBwup8qkobumwlZXbZ
y3pBeDQE692CGAhR5GS4XxuZTa+5MzGqd0rybYFBO8ldW80Jz3cyeQ+5C91BTy0/3wO6cOTeFnlj
nqzJoNKNO05H+6IPsvGz6vlCbptR995WjgzZTljgcOOKcel4EEoZBkwXqGaHlbXCIinbsi8CeFXs
3oPukOmaOfm60+kGPQbS79aDpaXOE6m5zCf1VmTZvh1cmoeji6gDD/TqL6EtvPmmUoSuR4RC96/p
IlYZd9rcVbHDOP+tzxY4CPPQBs3OnRJkojpe04vRcIog7JbaOXOmymGJ661Anldc+JyHXeWxgeUK
Xu8KxnQ/paUMdk5lFW+J3w3uPhubZNfmslv2lU0xpCukGjtANvVHnMOjcZMvBQKUE6a6Q/8m+1xb
HunVExgeURjpZ41eaK9rbcjWQZwr1RSvlP3TAY6+jSSqyHPlXrV1Vk6XqtH97sqq06S8VXJ05YlA
1zEdSndSVkiYy/SU5UwbdsInRAuy3tCQrD34lowLjJk2rtdep0gAB8c0mryK/NbXBgrGpWp0PQwq
g3l0UW+KAhPK0KuXKv/bPK9sR4h9MwNlQF3aHyVUZWbLnq0/ozue0tPGaFb90oKxaZwxmchtES1B
CtOmNEk+MeMyZQB6LoK1g8VVs1NfrIBIqcbRqKpg58Eah5RVGE5pDCyniR/sCIpfvqjNrrtb5bh+
lkNqf7QAenaHktMN8tm87DUSrllkTwI5JUPEqo2sO0QlYKPiJoYJEkWZa2N+0EmjkJ+kozIwgrmd
iJyFZTCeSn+EC0H2WJUeEG3U6bVSyppONKJgWNcbjsq7YXTcde/MqArOXPgt/IKL705ntuiH5oCi
EHNvRkYiqusxCR6kP675Ewyc5QkhshkckqnxELIin4WIUtB0rgt9mk7cRBHkKSpnUCJ0smxyDsWa
6vlpDwQj24+wUdsdko3FuKVDqbwrE+Ez9g8ykmdm0YMN2xq8TxV7TWXYd0WtA2ZTIqk9cihrW3wj
V7uZD4hACKNsEjOpzgpjNTiTN+zL1zbZ7uZhKoV1C/PLzhAKQxv7pNZB4CIRmlNOYVcSMXfqUxy6
z7nOvYnXicM/OEdejUvBfNYI5WiJ4SXoJ2nu6EXhb8dk3rv7yoQ5cgOZFw4/mzlD7KrQSx/5QTWX
O30Cyx0Xqwm9Ra9L+CgNMVm8OhYItchAvS74NucSw2PVATAZUD8rDK2sO8/jmFQoqySxhnczjtP6
cmb/H6+D2tA4z9Raa8eu1Xj3jT6sdyib/Jt5FFZ7qF19eMVato6gvKwSIE1hTZ/0pVIrkceBDE4W
UUvjctRbpe96b4YLqTkynZ7NabHTk1KZ7bQj87sni9km9vROlnnzGQ9ibhxMPwnejHztqjN75WR0
JXTuVOxxN/UzEOC1u5+GITWulTeU66mqh5Z6WvcFBMgceht48BnuGvWhFlQ1B4G5VrGf6WyKhVfa
Xy0LgccZdMAtXGVcp246b5EcabHM7Y4aUFdssOlCL+7KtQZiFyxNbAOONkthVU5+RmRJlRvpuSiy
lWTjHD9HZI85iMUwYfxAcQNFZ5OBrvWYnFlm5dsfyXxhU6y6RH2xE5fyA1v/R+IjcyvOe1c9IrTv
x3sHBRYKF2Vl37qEs/J+DXrxamq+xmm7Wdazys+18gAHZ71vO9X1yL+z9Bvi5gk6nVZX1tdatCr5
OExF/bT0WZbH65p3l0G+mjB8WwR+YTlMnFFsGgdfffz7xSmBNfkbKTS9FjVZ57RPZqtbY+z4qdec
4/XQnjWqqOB07lvMC87a1YpTSD665804p7zQxlg+2oiU/KiczGm4ofGYPVb4mdszo/Sq8rSpZUHY
jK78T32z9p9Ul0jEhXbRJ1Df9D6JwVDkJRRJDSh0Cs0O1KiaKDldt+tT/BtlX1/jF2F3NYduMiJk
RZwfltmcL8CjD02YFZVjRRX7Cp9NlMqjvG+Nx6xmQYhwjZT3pZ6yy+OPEPLSNma3uZ+FbPIbPRga
86xYVykulMYxBFaU2wfpRafZ7RewIR59FNkpd1c3HBbitO6g20pId82+Nd3stuakAMXaA9+4hxVV
OBHTirqIFDk32q7vJ7+n2YPwKRRtb5uXZZMtxnmOYil/pTIreVt638fuqzoF1ddwmpuxynwFQBKz
GgAxVMhlOJIN9Cpgbd6gpCTgu5AzmjVvMI03Oi4orXpfyOFg+zjMwmKDzcTrGDisJWywkjVgw5pR
5XOyZic2l0hTjVIxrJ1eO6H7BjeOHENJ12KZcPr4XrIh1Dhz3oDWG9YLBlj64IRKq93sGdB097Bk
kDFPVKpxrFp4VZ1wwZ8izgDpJKiutC7FAgHOT0bU6RtyrEurOZrNpOtjrwC7F24j+M9C+oyiUU5z
fp7L0fo4ZcX67NJVfZpU1aenRFYa9D7JlvRDLS206aRIszTHqV+u1c0yNzZvgCXGGKmk3dJuyDbw
YFkgdONLX3C3aK65Qo6dlH6acn6ywln2/msbWLy/aV+nl2aO+An5XWMsu7E36X8uqiS4fdC8z8ma
JXdukSTJuZ3h+o4Tpl6HNdMmRohjyZtXWmhHES52otm4gtUZyMtZnolSZje5gqYfOqpZz7I06LQ4
cxtuEMcLDsod3zXo2UrQyJvHdXjIVdlSffWNzkJkTuqzMTb2PbXLep/UGAXD2cBcGpmBMGaOfJN6
6exu/mKVtTPEGd1JFSr86qdGX9nwZAxeop2RtP0jeg/92aKdTPloOsyzOjX3/GFP4z+UL0q6iED4
gi7AnoopnLu+GPBELMaN5TW9H2vFRisVS9/dT33r3+LBqq/nhrFLOEi9fAoWS595vtEbMrnIhAj1
LPFuOqtoQHlbXno39FjP4zbTlq9N5dL7babUvSxHnTrfgyNgE7vjuld5lUjnoNya5FJRjGh+Rb0O
eBncYbiZHMVWPsP3DAUcmLc8rTlF+ZmVajviXkwzJs4AN5lRbmKzAqBSdpoMzKV2DopYTvYASSX1
SkpPBiRaB6oMScl0xuuzLtwkg5VFNGSwRbSZ7AtnFMzVSbvA66UPxMtCRgAOHZKInXGCIHvYP5gU
DdQ9sCERmmTTZ8jCBgaspk1PsNgDnBWDad+3iet9HpXrtfFc2Nxcyp7+zUs1Fr2iWRsJSDGh3bCR
Q78VyhavwdAPxPqiq35zrXahP21M9aPsgvmZtKKaQJ1q7ogIcuT1bOJS3fYn8a0ZLO0Zul0PGoC8
ZNB6qevcttA/Hp1ONhwZYdKN4WCOaxdKaHwsD+7kEC1eQQ8+d5OlfZL0WomkMyr9DAFmn29eMEo1
M0n8136yFX3UPF/P3b73yzDIu+CssoSD242CoA5lsy72jg2bumO1xuCJHh09Wz8Q1WdX2BAftaEx
ZiqTwQ9Ax42lEVXp0L6KpWyWiNKLxGd/Tnrk3w5NrtBjKoUq2F/UFtWnsN1MbXAKYwBjsuuzXEdW
hUsW73HT3C45tlne7pZKeeCMnccqnSih9ZFonmgyWFfPglbV96ZH52IsXDZ8ooK9hyK1p4dxJFsw
HNICBwulpQHUxuJ8aIG4xF9IlNDXLPOTWOs91Nrc4ZcsN+kCUuMV9whhzR0WY/vMHVLCLqwmG0OS
biwwmG2QWBDr3emTRzEHI34qiuva94NnSe/hrUsmcWKSrTTCzpFSksSHjH07Ve7MbJ/iX3MjK+im
65az2MOKre+aDltyIZ2lceANVuqziWVH7D12ybM1nb2vjp5DqNFz22rP7aJjkSFabX0YfKmfIxkx
LrVJ72QETmz9qmU+LxHNWfGUQqB6Rs/t0xbTiuUlgHGRcYz0mIPktlNccJCvEJvQW05DByeBDzR5
FS8GUgReWs+a3wir0fmvFXAeZ0VsFOkhFBMRcXbBF1sqXjzeuwFEJUskGJhOtJ/hgFZrZMBXh1lB
zWKwAE7e/f9j7zyWJDeyNf0us0cbtANbiJAZqbNSbGCVVVnQcIcWT3+/YN9FszhDWu9nSxoZGQG4
OL+0sCfw9Tw1Xmot28h1rrhMBPok3IqrtGd3wE2yPVaUOXCTnrr6p6e34ptOug4ijmmtn3O9b15M
coQRqdgLka1iXcTK5QvTXLgkfZ1FjT3Qpl2UeXI7rF1PAKfKLVL4qsb/IO8VobPmJSAZ1ma0j5bI
1GfK/UkFIB1XgEIrmq/N6pYXsfrdmzMvDSvTzr5AKNniEphxZDC+3d1Q6Nf8IB+B7+FIylMCuzGs
Y2FMRRtTjpW/FFk/6iEeC/Fo05C57shYHSQvn8VqTHWvMnaO0Cj76dwZuXXjzZaKVUugKmAYd4Rw
VDY5AKlJapZQfv1zA+hgrRIubIalKlJOcy9rirDrMoullJT9D2G7i8nfN8mLqBwDPx4AvhZt5ZaO
wWYaudy1SY6QSiv5ceLC9htuOCVnueYWJmvONaf7GU9rH5WDYbD6u9p/ENKvXzZdtTZZzEbyuYzQ
2qQXm5gn6OTwGdJMW78jZ9V5t83rpYzjbEQqVaBfDWb0jz1F9HOGLk8uGgpvjxkNq6e0Mby243XN
WjYoXmwYY7LFsymLOlrGOdcDCYLAd05yp44qfsQBD8lYrKGPEwTvZJ1MbrTgyl15X1SWx3mtJ+Nh
2BKzDz2bceTC7u+a/0BAXpna/+Q84XEFeW9g3ERJQoZfOdj/YI5HQbtW4asq1rZqjTEqmIfFzb/9
PZH7lw+BZkf7aMIwwk8zH/75Q7SSrJsRR2K0alu6szBTnMlBGf5LwQXiBzQpSEcRFJKsZP4mTCnY
z9DPlFWMV1FdCmEkj2ldyX+Qjf+uUIAkRiCLnoPOUG6qv4uYipyIcVJbnEjKPDlIrQa9HHonsvSm
+Qc++q8fhXIA7Sj+z6tl/nfFD01kpG4tI0ZM029Cu1WQuim82DJV/0S1//6EkKf46DpMFx0k2l/x
m0aV99alIcO2Iy3JQF2yznOjrjW4H//9m/DXr0RkBQphBATM8a752+fgEqaxJ8kJHZ4t6+AIThQD
rjhozfKfOoP+yuZb2N1opmL1ovUxfpMQqZVYigYNUAS2bD2yrAWHt4a1pRnS9sGaJRHRFkbl/3JB
XeVZOOboSUTMStPqbyKCoiJ5Y15BJxpXqh0zunFsHXoB/v53/OvzQgGGc1rAxLOyfn9eecFWIzbC
mzOvm04YRomk7Qz5X8o8/pCaXZUraCFQYHi//YS02aQAHoVN/PBG3uioxl3Tzd0/rKj/y3ehhY/X
4tq+arNF/Hl3cObWmcGdeFCQMDtNFt2zkMvy9fe/2PX/8p8bHd8F9SFvHJrbPzLl/vwp+cAFfRyU
FbndRnD8lhg7ip6bAASUShE9b+///vP++vqxBxG2YZGfdE3Dua6E/9hYN9nXXDT4VowO5l2OZ3Y/
Om3/nDRCu99KSIaMiEj3H96+v64vfka6BKFuEQMhYvnzp2L78ckCzywkLAa5tCm4XELnRNBMav33
R/1/f8X/uQqN/t/+iiD/qiROr/7PFovrf/Rvi4Vl/otzGEkZZlaLGe0aufRvh4Vp/QvpK+vJ5o0Q
CPbQnP2vwcJx+VemgcePNjByHB3e3/81WDjGv9iX/8gLs5CqXW0Z/43VlpPjT0tBwEsifeNT2BWd
q0nnd+XbYlHelpgOZDi8d5x3lb8zllbsST8kaqNXHuYwsXdgNaJu1LwjcNndNLc5ZGWyofGpctqH
7OajvabnG+gAwg2eHj5dO/rkiBOrb3YRilkfe67+0IBrHGoiIp6Y6EVczTYc0tSdWpABgAINb6FO
iQq3eloPELhGzkq5std0e2b/9JeS0xg1o61HAIrO0TVwQ0LQoKHfduuQq5GabrUFtYBHJIu1flgw
pR6mWr0rm7T7pMiiaeyRV6X9XVNt38C87Qi2UqdOyCwOqZX2O10Mu2bu3nNDtPeUY/RHAjOYjgTE
+zr3Z1wdH5UzXDLp6XEqxa+R4InYQTL988rvHTyrfaoY42l58S+UovDnZ+u74Csr2/g+yLKPet87
z0byVjgVVk17qm9NmYNqYkI7X6El0vAFfJeHIIV49IRGkM7aKOjOTDecurb4BmECg7PV8udqa+DM
xdwdMscWe2/abmhSyKKay0i4CmAICmHtE9bhKjBJ5ny2XGM9pcSgHetaGykVmf2j5o4wY42YaHCQ
7EZ+1iwvcAQ//TLvzoPo5c7vOve0qUQdks3/jj+F7pN0Ci27NHdTAzGubWV7lzUdOo7FoYXKmTe0
IRB9g9HdL9ZUXjQhPxQJ9AjIrMo/rq0coqwvBBOO8A/5Nh5xoo4EXlJ/NMl8xpoKVpfKShEUk5/z
zmDSabVYgbJLGFskRf41H6KOKM/RnqkCH+5Jhuk+DJ05jTaA6oByITmnnLkFc20G2OdNe31wvwPU
RUDhdE9oN2mF6bJqo7JkWFxGa+eo/mbO0NEY7k0mnVPa1K+uBv6l3qtWQgra24ED9oV5rghs5DAt
IFCwQhfWqX2YKOG9q5t8DY3O2A6JVbex7lTNXbMA3gVy7BzedDp6WXF2/21YKiYjwAf9VOVze860
ZHpW40aS9bjuy8FuQn71c0eSUSQ2upc2CPViNPdTN/PrKSP0WpsQ7ib37nortX4UGq+eZsHq92T1
xbY+qh2gPn72rF0Hml614cbQFwtzfMu0An4jYkkzR4yMhpNiDi0NyUdeLLMd9taUX4rEch+qoWc4
9zP351yut349xGPR7yUjaNRUJKIpz5wiShT0CNrJjSvY7BdbGjKoZdq9DSot7mulMHKaznqaS5XT
oJfB33HpIpmd7MdgHCc92Jxhubed/Eb05viEdM0MXKyfPe1JxRvBZsQ9FsNhKEYYBlodDLkme5tC
O5LVPMRu01g5pzExJFEhUMQVhe1ZugAY69QmZVMxnCzxXbitOE9Tqx9EzkWTLhH6Qrpx4FXCHLoT
Nrkpo4Ekz3c37YEC0zEYpoKdBZE4POqSoEF3X1zW9AYpHdBJvvfLOjmmk4hLfKGMr/6jCzyEHAJ8
pPYdanzBnHYr97d9UyzpTc48Hpdcp05tArISuKnh3EqVaI9mxj6QQcHf0x91K0xWvaOjSc9d7bbI
/F9qWnkPAZWnvPxw0JtdUGMHKxvDRRezc+hFdv3cybkBDsgp8qp5YQm0Ai+YxvFuql1CV5xmOGQL
+XhTW98WhENHvk/vQeY51YshyLHWDCCzJRkE8IqaT51PGEHbwcNaVk+WkOmIvT4tTOfcOst4qoeR
vidbwFpUdmwXUOkg2oz1QSNRENrdVGFU77/jpg7MuY7LzLir/fp9Xcdjtl07pkWcdtf2Ij0uGjc0
/Cm2R8FhhL7Pd8MCnV+9ZDg33Kv6u/8EPUUkI/iz85sEHmS0SeJbvPvUz0+OkwftNLIY5UNNGGDc
rqu2V1QDg7U44BTje51rkDSvGJHxLpPTWqwPNrP/D7kSwFR5mkPdE9mqfnWfop8hoSG0tYbAyJLU
npFwoUIBiHxOhXdZTaSxYLbg81mbZw8is/Q7X0rrBv0wcF4lVxla5jhAAdUzlmtZHVd23GeVej9l
vdTRoDsviVrmvUOFRxc4M4RcQz3yfnXa6TxRsBIU00x+mZ794uWC+KZhxIwc1H2311Tc2FzmIkgG
e10CFo/2CoyWQP13yZ2BMALZIX95v1B1Q+7ReW2Gi5kRthQYhGccKujMi9muFZpmz6n3fxSzibn1
HpX00u+aWxrfXC/n/GkLMeztrga7gG/OL4tllCcfSvcC9Gi8DYV1WIbV+szESqtoX7if1GAgFBxJ
/Aa55uC3Fg2dJwT9gdPmGlCsc/CoTlsPbVO1z5j//FvUqOqupxKLeq1Swmq7brMvVd3yul3/GYlr
X7Kb0eT67rEbfURJg5e592XhvNE2sx5rFy0HW8Epw/0MQgizLdMlP6wZKKdbdeND16ktJjMWIEjb
fmwbLSpsSvj1l2ysb7AXEFPGZr+TlgcajsAo8YZPGj/xjTVZDwdSroE5bcYx9VS7A0LqYs11689p
yvwLL9aHdPQk4BEhIkVZrh/bvKLTqHO8x6we6dZh9A5RqbiHSc9vKct8B5AdjhR3vTdOfaiWoWMt
jPT6dSQj0YejPyPd0I9E7VaHEex41ziLfK1r6YQVRzEPPWuBSScrh+LdEoJ2Zu9mIWUo1hSHmBKd
tiPufAh4g9JYNcN2k0KW7ucNSSCT4x06LwCxMkXwO44zfYQ+UvGCarvCUd1hqCXxQj6yCpLaamrU
UrF+z9G7vDd+3u1sLKqnBCi+ijyQ8bAnYzkqrJ52Jt8BfbG8h3IQ2a7r65KZp89i5fvb0ayanEiW
uf5WG0Cc6DoJJ5prL87xrkZ9q+q931WUUZ24rXWXHtkmr6A2RrPtXLSBfHEsUC+YpCJGn6dW1h9t
Nj1VtKrlutgNw3Rf9aT9ZW5yT0FRfuQhEuxGEEcE+qfHmb4+bxCBryMllfWar3u/ksUPr4Xrqp2x
OfVNNt3L3rtzV+R/Rel4ZVjnw2exJfPt1pPlGc6EA8aOQnlUZen9QFrBq9Bs54UqLePOVUS5eIaF
vk3pA2rRVD5X/IrUZplDlEMlB3IiFxn0tyvYE80ydPxp1xjEcgxTsvwsE08/t562QzaG5CKjDq9I
6h/pVeNNkFqAJRgYfb7tfDO6hiq47ozMxT1Q0wNsqdQjWoajXa5vMk2PcKoZdwA0Qq53bYY5mYX3
RuzD60yTRufot0SKcZVb0r3uIipCPQzxs9pZkI7YrskBPdRJ9q1wnXilhCqY2vFhHjduanV/cnL/
hCgv8hI0szONbfttGx895calU+36GWK5+aGPpIVm+hnmhLQ8K+s+as37GGVyzBB7EGooXyav/gUz
tksKOryunAS67FuKJ+lD7LVLMy17yxtQ45hxJun/aeRTQfwK4ZfXMkgDZZn5mM5p/TXNlYtGVyyn
dhydGwVxF2+ZW6ANzuRtP690KXl2VOQYK6eCrj8tFVyNRNZfkATnyCrcO5Hq7wBuWohgxgxR8fG0
2Ov4k3KsYan9ihGtDahl4jUENuAslqfSQG6ytTqK6fW+WlrCLKujUHnc6A3NGBldjSVE14XAL+sw
qdy4p3yxODRClffLhvonnW9hyW7oX7xujqk+PAyOfZtew0iKeaEMDjkYL1Iz7wnTSB/reibpZu3Q
XpSFHxf6+GVlWhuTgUgrSZaO13Jhk5NBzHfoYdeYQlVKvTbHuqNm8haV2sNCl3UgVWF8Fznp3Fye
si+kZ+jPFr34JMr/dmlgolvB2pmmV6J8mxffUDvU6EiVsz2R5iHCy4BTAZaFUIerZne5rUX7E5+B
ii0LaUqzcZRaOvwh4SpIqxz3K0N4j8YWXZiunN3cWuKyyoqqMlu1ztkxE+uUN/IrgdWMtnU1L5hX
XnqTyMvEvkY49Z9FsQ6neqys2CA3do8u8QIXnn73C8pAAjoBii2UdkeZIcnlcbW69Xeg3P6MRjff
TR7FdVZ+zdgQZjiVVXa39GI3i5p0Ts69+rB29qF35MUV2/y0rt2D6ynqKpv2QTrZU5Zmb6IaLm6H
UjZJ808noxQzTfN41nw0C/LE+Ua5nT7mp44j+ILPQR3Zj/IzBDAEQz+4kV7rbrAU1U3Sc2uDWNn2
9mSw/xWe9Zp0ix7VtnS/N62FpNQ2Imsg/cfSKAP3Sc4Zh1hSj4sI5ltdD2bI5HOwZ+tQkalJFpNP
oUZp7iuHVT379oTVAnptTl+mttUoPlsfzCr/dO2EvJbaK/fupL5PRBolo/PlOeX3YZ77UMGGP+el
qe8chyt0r9iLEvzR9ig52fJ6uSGPzg3asroHG7xLEl1AC1sHQ/s+QcPV2rRzZts95CZda7V275B1
+X1YJjyiZgExZs/cZDUWYIrRALXOVB7y2bGeQbMS4hU7b+daw7nrB14u0Q64Ggw9JEsWO0V3tERb
n3FQFbc2SsXYF+VIAOPIVG12T37JNOMkPTk7Qn14tIoeoOHcA0GQFROOX3GUGGyu/nZvafWLYzQi
nmxFjqqYSDetTlbefiNQLycEaeoOYBRkseTMcectdZmouN/jwtnslnAstKm+1RXo2vWai3JtvxCi
UL1g1ei5f5naEXqtf8Wr1dyQunPVHKDvHETN6h4RKUTwoQmBDdicghxRX1QZTh82tYkgQ6WwSFBb
EbVjlGM6zXQjOee/fDQ7h3XQYfP1fL2pHfelFY06wFvVn4k0uucSHUncbnnzhRrZPU3kWe/o6Smj
FaNeWFPlG/kJEUKWaSVsOla5k25TvrVV4b8r5MvfTQGzSrvtV2GO+rHEeAWoQ1gVgpxrm42f7rLa
I4w202mTRHm/p9SuJ8c/UyfdW+Uuqawy3upt+ywzpe1bzV1CZ1VzEiSVph55NFOE4FXR+JxTdbu6
yxSOY6vRJDiJJxuz31UZlD3MhbQeB0vkXUSfV30YpoUxirAonsyKYNl2xntratU9A7h3Ixud7CB/
EGci1NaQeM8qRO4JDFIs9N0ttBGOlKcSZanSuNk6xLvCzY9I1fTnyTPyS1KZCcCJKC+EBkRwVFB6
qB1ORZJ6ZLJp9fTWIka6GRZ/PZLbrh8xqDzlVbtXrvfLGaS381JXsXTQPAfNYs/nsTHv4KU5sKd5
seNBFAW/4DowMbfb/GmLVu25wlA5a+i0oXZG8Thm25ul15d0HttbNB1ebEFnR20qlv0sB+Nnm3To
loyC45+iLHQEFL41TPZLXz0t1fJJMNQW+oQkP1W9VUWESPlG5KfJu6FBQWIVATkwGauv4zx/eqbV
KMbkCtBH4lq0IPq+XW1pRWaZvps5fdFBLiYzYsC5+CQ4BqmjWR01tIX5nuCTO6TuMLFBKX42O3+3
awWbmeifxK5J9PZVe+a+CXRmb/n3QVVPWbK+a3N3Q2UUJmVnqqN2ol0vddeT1liUb9NoyFV0QkuV
tel2WmtPHCZR6AhXNAJY7cXwUPNo9nJs5yr1g9mbUTRCHEfG1SG1rIAW18itgytHwttHIzs0OZ4d
AzXsuePdPickY96Vqb085pT3vXqVfte1CpllrxL25XYjJNrrdTca0iaPKZ6hg1Ul5s2sbxMv4bbe
4g11mOma7EFKxAz6ZiWBnWpXr4HJkehAlLAehi+wmSTajGU72XQVHzDg4GrT5rNbWNqeniDjbq3F
rcc1tG082jPLJYDuSJ5VI39JrmlRMnJPCLH8bUHnZ86+20xaktZUu2rQqG7Ve+3YGcy8f0DMKNUs
igY1Om6XPlHx6hsMkgsqJ8pj91SG5bS6Dh7luL6/S5DTE5GfYa/kO+uC+3ZZ2WHrWzmrQC1PhNmm
N/2SmLtRS9LjZlLerZhD3t0Cu+RgbYeuybpzPUOdcPW9R8Z8W2aielZoF4NN5SAnavaOrlNx8VyE
dUnclpgxO+H0XHr9NAx4AqmQXQnD5yLJEGoiyh7qqDDTBNdMdxi1jYDFWYqdkwgecD19103xE3fG
e5Xl3HAbHb1m+25UlnZQvstqWmodsYkBJNEnvbsvprENq7JyIeOzjwU3kJk8UxYaJdsJbR9iPMPu
OYo348FeJOLRftvJckGt0Pr+niBM5GRG++DnAwjzcNe6zUXf1N3scxNe9TS224EbESiL32om25Ya
Y1ImvvFKMztmzkM9afg6ff2Nwezkz1zCKedit5n2koTUX8AXwMHaU0NFKPfWNv2ZuDwIYr53TUbT
+7Z1ZjCzg7/CM56GyX7UHUWUrV3+yjIufgDnzTd6tajI1tG0uRuypNZaPo2mSHbJXD42STrFXZXM
ry49QbeDSSo3poBeoMBLI9fI3hVIyqzsR82jk6o+Sa046xo/pF/5v1oC18BGSO9DnYEqnB6krD8L
BMeM9Wq6dQe6kR1d0H/XdeHmOTde1tFwjCIubMf1ad2MIV7T9c3unAyJWvMLofdOVnqyz5WobqrV
DFAoevsZ8PmQF017XohEjlE9nFaxjhcE2vMBURR7ypg259IX7wIjx08TbHNOthcDPPw5dav8eoBa
xnmu+09GcwOfATgBWmuOkjU3dq1DtgPXX7jzKbfvOxq1a67TeaZwBjrNeoOqpeyAawv1gzFYQ9Ei
hvxOzze2nG41rP4yrLrc9VO3jkElMFJwdxyNNl7VlNWfrteUPYnzJBoHo8SkSDtjim+pWDdxhaDp
cgrzKd/2ieVoTAV4UZJwayv1E+2qfSuLVCtPVL/STZp4ufduTFZP+gtY5o/FRyKGE7HLPwdkiic6
jIkm0oxsBa42menLZvi2OoR12tvyMaRkd/KuvOqkNVPvwA538jRIb0KXuSZlN2wZwGzoDG5o5/Cf
GkGhtL1YOiYLSjpcZ/BvsSbWT3NTZueNmPch0Hwni7Us0aMpmUYQYntj0CkLYzfKVdzT5q7Ri5pm
Z8RaBYdh4R6prYucrPCIIszth3HTzo6wP/D4VCAq2wmZFf4bi4wS8XOwWUqLIcHC1q8xL+pXJQi+
HOzkxP+qO9F5K3YKb1LgUrG691eSMBOs5SEV62BqmfJCyjyyvd7PH7PvPAyIlY6bqmWMbDV99DVY
JFiqwCGqMtSarXxJkoKriKK5I4HpMrl/sbnOiGWv4XSiOXWlXZ2mkkHPSI1gbIspIuxsRaJaFfvF
hNSoarDtYkg8PF3to9FiZSmzB2PR/R8TeaXf+1Ujg3/j+MMl6GDp2woZk3ueRiYRqV4wNcn4UI/r
PcZWdg2UKmFZurfrQAShLWcW8SyrmZucuScRMDv2afHCdPPCO2qGnVEF0tLfM6RNwkufR287ovV8
oGLK+gXm1fLEoNcjYj7HS9agghm1mrcC+9Ozh7LsSJDLz3TGfVxNZG4Gs1UcpJ3zrRLdDBbCHIvF
+bI3DuNWG627Dj7HdnE5zkoHek5o360Dqn7D0XO2D/D2JibydeXVLsdIchnBz0wsuDtmcDSl4RzG
jgJ0t19wzVwFYLl87LThmGD/WCyfmZnd3kKEWE/xVLbGN2OxvLsVjdQRCa97P9TzGNZJPe7cKU3f
gb+puV6uGWqLcN98TbrsMHryaywrCnf7WnsrcE0/bjau44gg8uaxbMfqDR6tQTLG3YE2gwuWpV+b
Ike/0n4YSqKkTNUcIOjZTVy20lIZR0LkP8Dnx72SDRYEcc8BH5gYBLbWPVaYilpuXrI9JJKBGg++
vwcEePYNKAC74xIkaVrkIKziXCXYJre48pLmUlgOWTxOQ6m03ndPVNual+vDHASuIqdDiTi01aOu
o2onj90OZgz93lwlZpBqlQy1XHI3Sba7ulDNXvU9YsHJzeMtnY49wQqBrMsfxPq/uEtzotI4qLQS
XtMB2M5KcL4Kb3lbd9882KG45Hfn7ly0OxL4oVpb7V7YaFJZG3Z9Z2JIYebOD06NEC21rTXYOm/+
4Hr+MORTdZu39fbtmhEIXl4kdDA78rGpS5+rSYmd3oPksM0su5nFkD22K354A5rqgfia8aYfpIgI
Vj3QJezvmmtrWoWpHOwHQ81zz7UxqtuEkHs0rUcPef/TgHV4x2s4DoFVELtKQ8m6Q8qr0NSZVqTP
bnlO3XaIuOb+4Ow09y1OMXwYEJlo+sFCKCvbY8Z7oqnSPVu1s9PcrrxR2dQGMyq7i1/139LtisXR
wd677ZdpDEej2jj561y9dJl3GfTeijzJbcYZIhMNokywYTjmd0JprLhbyAspUozbqS5/NBjGiVKw
qjAdqyqiuqB6GZQuj2viN7dItJ0zXvwuUqiW7Tp9TPjDT2l/zZq9kll9X5mRXiY9s2Zjn/2Kfo8J
uwaIzeuAEhNWS3CaWcMF9aF9wns/H5RcI20ZmmdmxD60Z/NZG7Q8wCxzT/qzjL0csiD1eycUjFZ4
NaCtso3EiI4IfctKQHrrMWZeajIOnISBSVt+0EuR4xtphuTBlShCldboOE/le+lqPzX8zXy1gs6Q
EXcJxm5I7wYbOqi6acMPt8uFsA46uNf52zCOX8M8lIFsGNj7igFByjcvXVYuAeCyJgrte8xKIQEE
Jz+Z46FPYvJJoLMBkEPZms9tdnWCFee2dX3Ssot5e0i3wr3lCkCKntlZYaGrCOfkTdsbSCwNttek
66kdqNOj6Y1kv7m8ZeUAO0HnB+eo1R/pyWRSGx/8yS1PeS9vcEPcpq2bX3Lh6DCjNXnWqgUCmeca
IljYLxPUySGdteIuIas4EshsGa3KDoy0sbwTLr7nzWdYWvL1vYbASFmlR36hO2/G1Su8BpyXGLLc
rP3Av3KANpTNYe4Tm+jJYvy5FgOz9ZIOjyUeSm6wk7PGBSG+wWgSvOE0UmzBTCMb9i3x4YAOng3C
JME3XGo4beIC7DMwtxVmOXcRT3b2kyczzBITnen2IOnKTZvm7GVjcdvmxsB9iQ6YTdMLAHFSQvQW
JBjdUHpQtXFPJU13RrWZRplDWpuPEJqH2FPDKRAmfzpGaR/8wn2fr9tdmRCN4wosyLML8Vg3Zn20
ZdXFBLSl50R0J/JzNQpAQCtL771Xw8ZfhZyaINp4KJMxbnN22nLVrMu8VXG9ZYc06372puAXWcNh
aXEVVY/CHYNyojZThZmJsKFliefwvoZLGoN6M3hA+ZZzF60uDuFHoTLeKgW67LVPmB3R7a+8nxoe
EwcseMCLY9InNJtArS2dV7LC2mXc4l6ad3KaZGj68yvL9TTrwxPdhugvlEksp3sNMiE6Z4pqkl8K
1lHTlrEyh/0y69flDytcEW44lOuurC1ghZx7qWKnJuMX6YB5VAg6c834xD4UmqwUevDmkETtoOtZ
lIYTtwbo6cZfng3tfiMILfMJbvasI8MBYIN2ypDCQkTXIP3QhUm1N7h2HjdpG3dmPWINHGuZv0ix
YM/SyGWpKqmHoKb3E6Pznkz95TYbktic1XgoHLgiMCZ+Q11/2WZtn+GWuccCgjxz9NiubC+7M8dW
RsonLAFRzRqZw6jjbwWYKsEYL8ZsfghBGIsmjfLI2rDLGzww7b2FoCEc8iI5Du3IHEB8baj3/efi
OnC0urzbKOOJNChSznH7ZfCgUWgRq944LVALNMSQM9f4+6wr32UPQ6iwFcSVrrZI9PqX19jrXS6U
GeZLPzJK5mtk05QOfi3cV2yOLOAKlg9gvV31PaLMoCsEA7n1bjGwSNnsfRMLCdNG4wFHWLOKRmyh
GMbQprMtxo40DoloI9tFDkso/k+mmLhr5V5Yq38gLPFkKDK7vRLTQJqPlEr1SWGCWyZEHwCSYUAy
jlZuQlHP9LWPJplClMcY5nK0u5LY6Ou+WHytrb/L7DKcJze7mvy3cNOtiyDtx0vsuO6p3UGF4uzN
1mw2btjTxXXtHdaz2JfmI11zxkPPjMes4z1Sofqm2eVM9xsQLW0foWNA3hTk3zAA+fc8Ce1OMTa8
W0bP2D0knbcf7QbFDVZ/6qRBf66cDOz8GAlEXOqXxZAHoVgv3mEiK4PEjtWmPYm2eyeDBlj8XF7p
4Bd48XOfwuabBsdaYa1jnFVeeoP79cmfk/o8Jk4bkjPD5DRSrFQkucZNJgPMqM4p874sklAvsBIu
+Z3I28dNy78pbdovfbqn5+8+t8UjkQ5WsIEAhjS+51Fq+E+pSZp0OmCFNAq/hm/LtnNjtzWuDJ5X
QMyOThSPd7WUa6J7NWRWx7qRWT5hJF7xQsHDWOynLEuLHbT06FMoBQS+tRYhYDig01Q8yD4Nk7Xf
1WoEnjE49WiZSOO5cDYZcyWlMC9zdBBp0cqM/HnTzxBnsSKjzaT98dmnywiXWZ8dyVHQX5Z8KTAz
VgRLRnw4y9mRVA4R0M9K113SioZNPpRenZ64TYpd41tXREtnX5oMI/3KRIICj2STtdsiOVQmmUxl
FU2tXcfiinIaKA5CuXIhQm926/SiCnvduBOyYxNVLFXc6hEGoKeStD22WGsIe0wPBMWk3SVDwBgL
JLKgSsVrna9UlLrDK9VITAiUvx5lV6cP69Wk7UFBFKKJEXd96T1ZR7OZB7bmrbHV45WqN8sigWpS
secWWmj2St/XhvPMbf9eZxtahvmh4IULs6Q7qUre6otJl4N8uaKh1HwY8mgToUaii17tsLwm2MsH
CC+Z+y+kBHeRWLTbrjTZFFwAhxFeDzq9e0RmBrm5xQvYeyApTrDT7c4rU2p7r0TxtFmRNKzH/6Hu
TJbjRrYt+y81R5rDAXcAZlWTQLRksKdIShMYSVHo+x5f/xaUVe8mlbeUdodvlJZpKSECAbgfP2fv
tU1j3tEkhTImskf8r9VBqPKhNLBvROTzArQiIk1aNQ2vFSbBHk77LK9J6K3aLjoYkdfjC+Zh2Ubl
/JYTabStcNz4terxf0X02ZKuPg+gNLdFvYCDbDF5js5c3lNPajInRc/uUxhnM+ftJgZlfaWGcF/Z
tdyXRUIANmw0GHtMuUR9AF097TDAEvQWwRQgenKgOguZiA9kDGGQQvpk4tYBqwq2bLHkfo6nC+qS
+rKqSuNA3kJ35o5gSLey/GsIBxMCWOWei5iKr67Gl0rDRkhsQWhA0JZwQEYkgkuzHBjduddxW38M
TBYIkQzH3TDF8a0xtKxprM87pvG71gve86KnpotC6M1tezQGb9znw1q52lRltGuCM+S0b4xh2yNi
TbZP4ty2hjV4eNdESOq1plG/jOFtT3cWJJiptmnP8CUobXGNmG4F81fTY0vVcsG1vmD5VtsFIeqh
VZWAGwRV+nYhEGGnEtaHBtrIXjtD+kilP/kzjeSNpMlz20Rxc0dqerYmojDurwMbD5UYL5WQy5VX
YSH3dZ/FO88N1MnWFaURbIMDlOEeIUCe3FmZkpcch8arChjo6t6VjLY4OXZbV9cNdKF5vsux234f
c1VxnE4C91EN8pYykljUosNVS8HYMTEVoDSqlzlqpm6XonDLttmcCbgyo2J2wUAUHwgW36FRyWa2
muJHWcmo/lYF7mz4GTrfH3KoFYsamq5NhOvV5BBgI86Nosm8bIEuUB9V7VXTRUO87+ZVA5LxkLqb
uLTCWyhdy10lC5o0oNMpxvAvepEf1hHcqcLT+B0tGVPIwA4Q7rpEo05tahCQlbPnfW62JHG9V2ru
Dgoj4KbJHRQcdkzVRvpDe1T4xfvFvZVFto8czisxYvW7XpvtFmmruLQbhmU7IlwH65Tao+lxmkQd
gi282WL2uyTz9RGwSHYTjZRDeKDPo+1Vd+Yg+32S9a/4129sgxNOYjMyzl1ZX+RpbhyngJk1+AZq
vZAmWoRphNXI+dqVi3lldvEpNEqISa55ayXTfBzKcmcVzk3h0oh3hpeImjbw+h2Awn3bDZeCXydO
6tfSC58TtnFSUNot3YBzoMEQ9NlOkO7CfGvYVclEoB2u9nTfszsSSqOt8KIO4V85k4o55MzG5dKG
IDK6yD5QBbk78imtS0yeXHNiYs4Eafgm23lflSJYwBI5eyD1VNohJZDHQPBigNl2X0dMQzGYBeYr
iUQAp4AYDE+AkZwrEBzJa0fKIe6KzsPUYwXZrrGgLHQUtxECkiY4m1nVvVCA3Vlu3dMQnkL3aITt
cEg5uWzI38Yly6HhQ+cQuGh335eWPXEEnm8iKT5KJRlLQ6oGsiOScs9Der16ldqxQc5nn42yeQgK
9eYy+aKmsDk3wqa09/hVjf2ENf2LlgyKN4izr9MkxkJepyAjsLkeklztcIOzaaObJzuxd6fMfc0a
hzEB7kMia5bCem3IkPyKsbbaYL23LYbNAzFBRnayxkLtpCym27Iwb/oVZrb16Eee9UgjGjiaG36N
lvUpzUr9RBbmskmnIjvRNSmpQS3qYfZEZ+xu8kjIL3mKcTWNYqQ/dR9dOpFnM2owg71lGPIrTdd7
wWTowiEQnTbZYHzPCbBB0x6X3pe84jHBQJ9fyMpNjpMqiMnMreUFny5tDwbIH8gpyis7n5PHGN0s
QwrDOBWy5n5U5uug5HvlUf26cZHcyKD42me9fcVxZX4WUgZHJNTNHfDOFsSbZtLPGeHUV3V9I0Rl
346xlpdSJ8m55ebesCozyWiyjH42v2TaFOPJSdL0rWs8VMHINLzJTPgNaPqteKlzIZfoOjfmfBfm
zXbWYbJrGtM7lp0nnoGcvSXR0F0OI91nODv9aeKGXydq9kAy2Xd5F6bjMa0z61tYtEB7iOZ74H31
mZkWnCy1OKGOPqf5+KNQ42npwu5yBrCExGRI5mPWV82wU/b0MRbowUDXFTSZiAcL+marYIUYztDt
2rgq77y+ChnlkHrUL2Z25wwzrUbhmnss0h7963rWDwn59ZyElfYzGFNb6aTPCDfVt85O03lbtQkZ
Sm7/3WGBQ+Ohlt5H0ppAJYhoUsE+qg4Y7eV1NVK4mlbyVoYgUJrRdi80NneST4LuSAMq35dG7zxw
ApM7U4fDvky4O3FcfUsGBo6jEfPauK7YVvn8pTTI0/RoD/nYiU5QVcpr+kH2JT02luP13Z8BTzgR
8kxGydhUXVk8OLC5oA2g8D+2o/6GLdE75+vQw52K4kuewbdcwiX3F0idHLvRoTggXvkIw0eprdkf
ZE5qbUlPeCmE3FudQJjVz8hIrAB7emEZy35sBar7PMqcI+Qq2i+T1RY7tGP50RoGxXTdZFblLM5X
zh7Mjzt9Mq3+sqslqqsqsPujFiq4NNPaPjidkZ5iDrJ0P8zgNOfks/ZmP+xrL7nEQupiiQDGBYA2
h9biHNrChQdXyh3QWTwQEzuQTiL3Nli6NanNMQ68FTDDvCV4lBllRwFlEecFQktKhuyIaS3xRwcF
tqDoekUViDZS0gB2aLRT+5nzuUZAtVMNyNcsNJ+HQIcHS3roe0c6jazdIvxG34TiSDfiIWecD00S
dkerdXuftd4FBNbSL+LpCpbuO1wgAC9pkZwZj3LAw+MIALNKqw09kdq3nEYf3RgOEQyqxR+m9B0v
yFMVcxYm7hjhXN2foI5Mx86wezKMlbkv2/mRvJ35aYqMG+TYNKYd7wvwt2KTlOLrQPQmsD8V+rFY
5cS1d9JFcV1k9oOHVRmBUwujPc1bQAk9YcuD+qIpJA5k9IjdUJf3kq36bmzT9pAbNvG9mIGPlqFL
sXHRRm3TPBu/yKK6Q3+g4D16LTradSY705EVyezBaE2JbkMHBdXjsf75gBSFureQcZA1OS+7MqJa
k5IulJfQbdx0rmv4y9yOW9EI3xAcYeNGb70enC6k7g425xAfqbdZevTiPmGwstnPalp6pVEf6zF2
AW6kBepDUJqRYaijahJ1jjqeSzfEa4AGl5y5jdNYxTuCGmInyFMNgQ/5Q5leCSMW131vmH5U2wH3
Rc6HnP1n75EUCm6UqgadCDPermfNQZQ7WRArwgW3VD9wztWtAOhjVrejrK2b1kV2D2eZYb7RTf0T
QvLx2AzVdKb8apixwXwborU/ZFo+D/ZN1dbUO3CR6S2t9VaYTwdvscazbpP5+qcv7T9y6P1Pi0G3
cDT+xnvXZ+Fr89l4t/6JP4130v1D/4w6sf70yRFV/v+Md/IPSzmm7ZkQ7G2FN++/jXc28UWm4owv
JEhYadm49f6v8c7GeGcpzZ8SrotnmXCa/8B4R6/7s+9O2uQN4KTlM3IhG276Z3OmPcYBdGIeojEM
kxvgZHKrDCp0snNLcaA4QhI1s/fwfvSlNDd0cXC5pFaPcx5cRPKs3VqbzMlVet1AjAS/h26q2FKQ
m4GfQFd4AdmMA0Q1JUYMMx1WdAD/2fHTScmSkm9qEOBnAV0Vi0KfrTe0uy2AQ9qowC3cu94A5LAx
Jwn5IGiAr20KmaENJ80FEZLJr0NJBrU7mmF8BAuXZcgNwK2pmN+eHJWBsEgDhigpo6w0rNDxpTVS
8LF4HsiaxJV4I638JlLdC3FHm2l0rwzFfJqetgcDYxzS/TptVli+ZDjtAgmev5qOQYFboTWP/H+o
+BNr2JG0h0zV5XyGxs7qbslws96UfGq8ktGriOQVjNctenW/IgXQdfSRJtZr3TnXgQEhxU0uq9pj
tDpRM8F4N5Jut5j8yd4ZkQdX5KVn3AaOOdMYr2wskiHLeocgq2kw7opxoC7ij5BDH0SGXxEV7PTW
C96R/Vzkp871KnNv1PSY3eUIKXGGSgGUsDaNj3nBLmFO+VNMq6lLm7tYl28hWpyNrugBj1lxqqBn
6Sw/Vea4cdNHe6n3cW9HKBmju3YR+y7LTqoa7my8TNzel0Y/gVfflMbX0LX2ILwRJ0HhtACed/oK
8dcKX0a3XEKStcbwxWU535N/hDcrFA+Rcx9H85dBrnLy6ADTECFgT/OA2cEWLR36n9RD/duvhRVr
crqLFaK/gAQFfPuX5QymbbZvgSPuVhsWtLRdiQIvkyPjUH2vRXbpjCb2grXt4fXcubhABpr7THq3
sYMwqcWYZnJeUvsleRJZtjf1AFLY4VvLLwxpL9vOPoRehjDQ+KZL54ogxOiQ1u+MJm+UqWlIs7nx
q8VOe9uGzW5q1D0DrR+9jUBlap9sqn2b4doWVM/WMbKdaVc3NDC2LTLPRJLqjXzBzj2AntKC2nLN
UHh1ed27zCnAefhDcB+MgC7bImS0md16g0i/RCOS8Am/SBZkR50ODE2RpTui2kErv9BBXH9t6que
icwGRRXYz7R5IhLzKA3EgXPQ3+Rl5E/ZfCYu5zHLB6b3pJiGyIQkvtrZCLeAPQXuQoDzm6xu6QKD
dmfWQch3lu/NOL5UdQAxt253Aa0MHJRM4DPnpKLiiNroCpwZZ2t0TSJ2r0f6J0MYXxFceRQADCMX
LfPY6Vunmk4NWuNSgHLScPHXCpNhUOt7Y3qNH+YkB47RWv2YkpYM0nE/8IRIIz8BeOz8rLmWeqxv
4HV6tyu1jMzQ8wAYm8nPRsK9GuboIdXkEqDRucOWcmn1wYhGYhRHg7Fc2GQfmhDTZA781ebQZfPW
Q3bD7Dv9OovG3jQ99kcbWFqiBTqDPvUZYh4jizuaMV9mkAb5eI/D8FCEyKQ45GWefTOimugIYZVo
lyco0uiXe/zICL6dOn1ITP2Qdzx/gfyi0sIP0uYA3ouzQnjhmDkjkXYTw0Hd4H6LL+m23E55eD1P
sNPL6Cx6oGgG3apa0sr2ThEJm61tH6W3uphIex2t4SoPWRgo+Xlxf6xwWoOprHa7o0n1iv/RN/M7
Sh8Y3ch2N3YZvczZeGkH841s6wtdNMhc0OqZ4tKdkYkp1KV2cmLmyc+T6iMqaeLRofNt3G7GkCkQ
uA89snuUIG6p3hjb0wVy+UokdOEVaa5EhtAjiS8cw7wSZo16i6xNJ/1oUl09V1ajWbnDvURdwIzn
HIjkm73aQ+PolNOPqO3lAUvlFWRKH7THBItqoiV7gaifx6kA99gryLjanxDPi8z6QbbvXs3AbtjW
puOsKZYonabW3blqenbSbu+Rsop7aDw7vT5ZokP1vDAVGB2fXyD2cUwfAsO56Jz+rrTr87ocTUG0
VWktT5P9YQQeHEP635bzfaLtDCqSk+WtEtOwn2EZxfjJG4dkt3VKuxg/puCK8cWFjccdHuyZ0QTD
9bI59Yqf3ZquRxHtORKlN1Mw03SBqLFwLiDj/XacLD+0oZuWy31cveR1Nb2DrD7a5YPbYGfw4ssg
FdCWjXwLmxXlqGfms3vhTOXEgjjBCvMx+rLsOd1IsGxQBuX3ju7QSzR21TNi4b44jk0AXNkcLY+m
YjLiAAKATItNm813+iXN07R42TNqqwyN2KDU7USnv90s0EG+McxonxvQxm9zwaU3OCRmDnBJW5yV
lTBWrNOOtxHVpEK1j3SsGhvT2GTjvDRIYySNdC8fQFfmDjD9IIvaN69xDDhXrVrZs6Y4W+WMnz8J
Glnu0OgSm5dxGBv8uPLGs52SRLKbJpF+tLaDk4DubHPGPhwQZtr23IRBzKwuWcUbfi4zO/9gMDy+
OxYhrNckS2pMdDBBJWTMbjjUeJcxbDhG1R8iYmgx3TWMRo7I1tDLFzMTRbx8dtBcTu1sQYXr+LZU
SCgVa6ZLZAfajgJICxp364xDXgLihFl9Qouo21PZOal7ZRa58kG0p+Zd1je4NYMUFYAvteEiQnba
kQkg81uD41AYYoBN8OMexqnLQfWx2OLEoPURYAzjfIhUgXiK3YQMDwQbJgtWAxwpmBHMYdaQpwB7
+q7rrC87EKvej5YAQLOBtZIQr34CB8ZvF3PSxwJ/dIZFYi6CnC43aHQy9zzAP479CT6e3jH6Kcfr
cSJ8macMxI3fuV3XHpyhTYKbKrcb/ZLGqst8i6J2YdbYc5BphxCpczWAn75N1cJBOG9VLK5wfESs
Ip1mLk33onip0Rt0yLXqdtjyBNjsw3Tp6ZkPKXzGJS7xEOBIpEncipIaJ+sNobbKY8bp29JWy5HB
yZTsIPKSfW6W2J7oBJMwQjNpFON+pEv/wyTKKr8ZXYHUgB8fPgnMX5vGj9mR14Af37igpaP6G5rt
1pegXBsxKWS2Yl9VdAqPeuSvQowYzHoHo5c3RrtGHJ66IF47JQXT2kPdMpb6muUqRQTHNNCkKT/1
ekvGdT9vnDIobnlml+oCCc6M4QWf0UXHXNbgrFbSYGJA2VWX1jInz/aMjwH/WWg1R4Xe5Bmf4nAO
6pFRr/Sy/iIPMw3KXlgowB0iSUza0y02l2WiYczUhT4HhH7ey1Z0cJ27hi7NySBDIltFtg7qEj1B
GKU9Yn9risQOd0k4iGwrxNx426zAM2wlg77spwqR6ghP6zzyYiZbEZDvsEaeYPgxQN1iGBomGnqh
bFD4MN/GRKPIk2Arp+zlv+DmrLb15HTT3nJHSXsF1NNqSbGgt7We1X6bewf/sQf4b6TCwALsu0mQ
OsDoEtOGW4+6d4P4LEKmRYLQWjBoBCpOWTuYWLOlhPJbD2+9RYcbNXCvaSe3gTrHdOY+2jrETTpo
nhY8iUNAnjLd79aUDzXZejszj5gRCDIrH1Jl8StFWZYf+8xTFn1r6iRmReOzjW7Kpf0zobEnN3jb
JqN8UzTISVUkMQ6ExGjGKDnD9hIQR5shwQyK7JATXxEfXFsZd7PMFzxhYRl+Vc5TyBNCpIDdf+8Y
3qtrBd/+Lh0ai25WiOAcHmbovdtI0W2K326+wVveQVfvR4k/0mwCZDQOuzPxJUzSucH6wals690q
O+xEEgom+BIxVu9u4bbNLqib0jrkAWPezSgCi3KEZIlThFdlwfGe04hHie34FEqstx5a6/eycq0f
Co7+d/z2DJaMerK+ydEi76uzHVKpWZqxfdswPln1CBcBMKdd8weDO9r3VkU8/J62Ykq5DvYTMRd+
GYoEVTMAWtLSuS9bDBbkuYDdm9qi11Age36+rtYD8q5S8CNBVmJLEh7nJEvOOHjIrMXUlGX3VlPX
uU8vGVVcWXtl7UfOEvA0OR4bLxJA5A0yXztubTHVbMmLaV8MlYX5BEVTqME4pON+rhwSWfQQGNN2
tMr6LkIXgO+kT6JvtW687yah57wLCSj2jZpdwpwg7eKehxE6EFEro+k+E3Zxx/m5fzXmEQFgxYsc
73rs1UzCWLOdXRQF5QlZUkP8ZwD5aTulsplYI1UIzTPHmbthTkbcwyJoT4OGNyMsikzKbqpSK2Qa
muaYT9YW0nPPU7Ht/+cdm6v4vUHH8qP732ujhx93xiocdT87D//6t/9pfR0NB+3/39fZxsVr/tq8
v9LKKbq4m0/f/8//Wv/In40dU/1BiwY+igapBpfSAbb1J1HJ/UM4rqQFCFTQdNgr/tXYUc4fjgJn
50npQFziH//d2FH2H/x1kogEfHtAA23zP2nsfGZusVi5FlfmStJ2NPyyX3BK6BqZ+SNCo1XdsAvU
Hj6TrsIkENf/lCm5ghL/BTH7eSnXhABlO8IkUdr9pYOUxk6w2D3bsbQ4OXE5ic+/Tc+TMxTnSISE
sjR59iWpkPNU8RCd/vKj3P55ob9G1a+ttb9d36GLtYYMei53/XMHC3HBHOTh0vmxnYbRrSkjFxgF
3oU9PZmCCC070cnGQrhxNcNF+ghNwCvMn0PzwSHd4D1MnOCWPlyDoTWbWbGx2dcYXkzq9H2QGrm5
l0uSE7iAyvNHPdZgmQsdIbioXW5rY2RE0CRDSWshauqCkr5kn8slsEdmG535EHYAIvzGroM3oAXD
MyMK+QW/VHFFppPR7cYii778/qaQB/Xv7oqttGUTbUsy6nrX/oJ6myuBrQrxpj/GHrV2T+fvtRiU
A2uoIrqO5pK2nzl9ma9Zq5GBkBIZk7tQoqxnR7Hq70uOBHFD8Yg8mYxBvW1pZry35oRwCd1MHviq
SNw12C9UyYFa1nqnRafMA3tX9xh0BOpsgcxnb6qP6mxvoPCfjm5XlS8T6Uj4p4En3ysk4Bi33Wjq
N5M2EiSdLgCUpJ8RUqROm+8MvsV4TW8/uh44UMmLltABdUOJkaR7gey6PXGAIJfKSKYc4pZX6X47
aQm+Ih0RCMCvIOpqG+XxBOIeh8qryJDRbgo9o+Fpe+noK06FjrFtW8v9Fpis/EcGJ2O1YyU3l33c
TI4DI8mLqTeWvnvA6xiGtxYAHUkF5UavTuNIfSRPTGGMxPY1+LpxqPvJ8l7qXdqtEJeqRYFPXjhi
fT9qYpFuExVT1NOsQ5pBlKndc05G42VT1U6i3nbLmFrw9QPPuWxJCERnYuvsPkZtLHaIiwpzK/Hq
U60QIsg4wZw8+c4X1uoSWbdGa8O+HN/Bb3DGqyA0vGC/xG5FeA7TYTA4PBUMtASd1FNgWcjCgwHm
665DMVLcJGay6mpz2reYZ8bMYo8zmxupi6XcWpkzev6oVoqwCsj9eOsXO4r3dge23OdHIiQ1MZCB
o7nyIF04qYdiXxS5y6CbfIoKpg4GPiMNpngvgBEN298//P9uQWI0Cz/Wwukn1C+0y5YRb0pySOcD
RfMOOuJ41uqWZhCIj2XTj920W8D67wcAOqR89MGP31//M9Xx54Lo2Y4ttCDHXTvrxvDXV68zjTDG
3kAeQRIWu45stkvgTfGFtHPzUJpecv799X5JNf/zgsp0f8oN2D3UL4BFjcuQY4/dI0xFt9TZSEKb
qYBTQNLHa19P2MkkqU+dQgY214M4ZXVlvZUjo//9NNOqzNHq7okzti4tIwmdzT98vnUH+LxD2EK6
tqeQpjFksH6B4MpceFNdY96ujaC8JW6QES3Hkt0owGNv4OLQiAWPdSyG3OF8OknTtzob+2NudIeW
w9zx9x9o3RE+fx72a6GwZXvs3dY6ePnrD1QYbSEYCAsSz9Cz+QRZhrTK1/nX76/zbxZhRY1gsyd5
0HmV+mURNqtUjRjRhR+V43Crss5od3UwGB+k5DgfBj0YZteJ0sgBmoiCcJljdmtbR4i+zX5E0Jw2
8/hSq8XC4kZDUtAotjk3GHR0tn2Zc4T//Uf++7NLa5qBEMo/bgx1yOdb4ypSXYdg/cTDUr2ZVtke
ginI9zHUwYcY9drh99czPyfNOkJAPpVrsraSJEDyvn6+ICb3sl8TMVZtjP2E1s3TJMrpsfeZowBG
rUcIHzlDHvhAafo0jg3ixRGl4/73H+TzM0HpQvEiLNME7a8EUqtfXtpoUZVZmQktQ9cY7zLXlZDT
0/nx91cx/91lSNZdp33adSjTPn9doIdsjGlU+wSnePczUmAaXHWu7+M+m997uwr2XdssX+bWNi7n
NgktfwJ4QuBAotN0j1E+XWO1RXSPrD27//2n+7xwrveAaSOVoy2lC4HT+2UdqdxEtnbAhwNtFZxq
5ZKnnpnRAWLKl7BPk50LG2Qb1Pgx0ZK1D//51TlVukJpLbTz6yQybvCT2oCgUH6SirjrspJZDSFa
NE+ikHCEqTSumB6CWTRRgO8aoCjffv8JPtdMf35/mv/IdS3WbXrkn38c1yHZwMQ55A8gZha/qwJm
XV1SI9WqaHEHSYYIYG6H3e8v+xPP/a/1aL2uEoBHJcRO1gresM/XtepSy6ZC0QqyrowZMGJ4yMKa
ymiAinpFqebsjBackyLemgbhFI3TPla45GnBE+GzR84STdvff6rPK8HPDwUOez2+eDDMpffLos0z
IizM7L2/BBlSNzvsTr1ATWBn9nIJM9F9/v311if/l5sAdBGDyM8y/ufI+6+LsjUtQAZTNjGzsLxt
ioZil5q0B4zG7R5yTuI75PEzmilP/8P9//s7yRL031dWv+Lm0WQVmctE268TKsVQBekucCDG/v77
/bJL/7yhaFSBtHNkdBx8r59/ZRzBOlN1M/hZFeXHEEnWldVYKQ0ps3jsM6dZt7q3vjWdvZ23BpGG
TkgCYSiu7Nn0Ltq8TE9JYxevalDuP7x7tvj7s885YdUVCCLUPUDynz8dVnEknZ6u/bYab8MaXlps
TC1yfEEKAdU3inYEmSiUu5WJeK36fAdtEtexcXCjlEw/dHzpZYlelkQkToliA3aJ7c1aYC1szKzT
7zlKKiYoEYLYLSBOy8EeZ0YvOoJSsVszfQ5gXbMDD/6CxdV7TkIRnh22jGCXGi4C9V7Ezm1EUBYs
R+q2HyryoheblOBkQ3zkGtqoKuwQOehe8HRTNb/jFa+jXTe68kT3KKc9l8Nuoa0OYKUpNM0q1wXh
QH6GuDEq0yX+LNID4WVI3MGEgWjCzO6Zg7MV9HFvpDGieG8rU55oNHsttitJzA8Ye4xCblqpB7JW
xsDvSTwim9cOCBEryI8DKONoXFkcDgAWFNjc2ot5nrp9HpfEr1E9uz/c2jBmklx0/aRNUL6bmnMb
4YdtCjZDdXXzIYOIxHVL5WS4VpkRXzBLoZgm0Zeo9aHvHidllS9ZELcfbmjVC97QnGBe1TbJR2Ry
AjjxbBJ9a7UzAEpwo+MbVVvcbBYKokdhI/vZa+Y5yFgZ0xPQJII03CeuDFBflOZ8U/SZ+YHcdXpz
zSi65mw8WI/AW+Ln2HFmTgDEBl+hYmLm1ZQQRFH1leVILYq8wgfyi1Iv6Egg8uUkunRHug8Gvypk
DduM1cInY2eo3eussuKXiACRa2eksYAxi+gLfAYRorUOeWW9nWTkHcBBQyQpq4qur0nYG5AtZZ2K
JsOQCBsBIQAAyfT73KfLkx2wqEL2U8GJdh+J2cYI+4aYj5m03FoZHj9i1iZPLuqS12SAhOAzohJf
JbXpd44Scw2KNV9+aJBOL1EKVRmGBNlSpzmbFQRqgDGPjZHWX/E6iDt0Mt6dkWEN2TJnTy7QKocV
Hm1u/OreIyGy0Mt0DcClxLNE19FhStA776tInvZqzhxyI0vbulCpqwPc3HI14ZUEvOxkpcLhMrQH
jojkFsIpaSdmQfsoGROATvVYVtsEXe8NvtAUu7+KS06g6TSdEpReapNhZuS79OQGX1g6bdItEVp4
QiBo2sCVyPiDJqXL+lUTCN76ygnQf9AaQKk+0c42yaWf6h92NkWvbmkhW1TT0sM9iLEK40+F2rwJ
cX0jhWSAle5S3N3uxdxo0rXqNDVOwyyZH6ZRBjqxY8d/C2A4TBsHK3t1wdeH29bPKjQPaTRTgvWW
ULRlqolZTYc+kzb/YnGIR0eET/RgV+06+lL4K1ZVid1u+0DMxSFueVg2qdGG1j6TsDHBNJbyhZP7
SKBtHFjXKe8g42IYzPlR6oE5b9MhIt+tTAG5tTE1Pno9EmFGJ6l3XfJDuVsO1ATZDLzmFT9j3J1r
Y4Vohxp3ACgv2+UvzEP5EsYuSiN0h4A5F5XopxEH9bDVXU/PKEP7/mJbAFk3juH2xgmepQOOujMC
RAlt/j2bnfrOGGrmfr0xO/pgxAZwTzkHxWWDJy3f0YehPa6bmEmNi5poAwLH+yoNy/3ReV7wQqrx
8ljmWb/e12l9AS2vfZznhcRhiatmpSRA0tioOGSvaR3X+GqqkMKrs4DqbIDFWNAqEXDt2RBVh+7R
lFddCGJzpxduDSaTjCFNNdR0EypIMBA2yR5xGrfF88VJjwiktB8fKoazCIAGs5139pwgW5RSNTwg
y5CfiX9UsP7cjmZ24pXiEpHAcot1J3sQSDjmTZXhCsAf3Sj6OaAtS4y9dGn9Hr3cxLi+YgraEeTl
t5M2rysSNafVhR8ezWV98gtq5+/KtMPMn9KJaC6eCG9L9KBpX5lgpYiKJ6aq9x2OY8be7TQlV0sI
3CZM2+XOGGXxAUwpeeZvsH+0RoCAI5nq4qubNyMukCWNme4GMdqP0GKYtZ1dG1sSsyJmS5EAgjpm
TXxvAogl+otYwW1vSau4cWXVBX5Zwz7zRePp+zW56wmaCgGMnO+n5yErp+oCxV1fH+0W4TNE9wZ+
HuBQ09221Zxlx8lcNI0ZLCU9s/lx+cEaal57ScBRvm7dkZjOAdfBdkmsDihxJXB8j4R+QwKvgURs
RIkcHhV1maKFU2GVypuelXY8R5FuyRcHV8Qcq9QIIRBQM0dpJmDfVVHl34plcRCfBYJulN+UKTHp
g9nY8yGuw9y6MjFor4CrMlHYTm3H2FmS6Z8/R8qFlIAFJNiXoh86365MQMozCXMXvDmacAhPD3dp
qfo9Oj39hFbbuF9Kc+lOS5bDVZxa9sRIRmLlRPV9fwD0viPbzDgzaqziox2kNazx5p7UarYLQDeI
zOv2KveK9iPPsurZrMfbhkzMDdXNBSJXJmH/UOL9/QBFiIFrCZOxqmlxVP1cRGUlr2fckBGvZAob
haTYKvSBY1aljz8sJd+ajBRfJslyk0hG5zBO1hIBthaDcx6pkXatZsUk1sR2+fhO1H9rqgyvU1cb
dsFIW0DLbgVhvqu9Ouv/oeb/NycRjuLrR6fdu6pWfzmN1xPCpWyCkgcNpd1YrgVFZ84RZfaV2X0X
Tv1gx4qxfGSmzYnuksBbZU+PsTXRNh4EcOV/uqXC+tu5gH4EwlTUsLZcq+jP9xS1FGDElHmd57Eq
XwyCqd5xGkvrFYUGLVivij10gSTogQBxwcJUTVq7xKPFyVMuLFyxo2sOd6SbCkAFoaBxyousyVVL
6cDCqjejDyV1lG+9rGN255FeQ9xVIgdisLxipvBFEfYdURpUANj9gPBlL3kfQqvK3uoG28DFUng1
QDNkqsceGdt/cXcmy3ErWbb9l5ojDY4eg5oEomEvkhJFkROYOqIH3OHov74WdJ/ZE4Msht1pDdIy
LXWvEGi8O2fvtVkkhEGjcBjm+DNCWcyxYzMnX2I+9++aYF0boFtvv1CuNZ/KJXGyTRGqvvoD0MOI
DsZr2urRH4t1F4LHM8Z5Zp7htEL25SWV91BmE/7pNLbbp5RW0mco2ChHqnpQ6EsBLh5wN1vs9LoO
E7hDld24tJscYaib9BiKPK9INiXehZdM54pQ+4y9wGZkU+FuHdvBn6zhz8FlYmkKhnb5juMlx6KF
vbbZ+Do0jW2duITbVqMxAMEpMcODbcm6YTV7IrGqYbui7GniXZn06rEPW4B4vetLO6o6irNRrcPy
OQHawVziNiR9We4gDoGvixekKrGDv2Zw9h3bR6Yi0K3pxubaMsryAogN7pLuU7iszn4KRCVaRQPr
tjKl1HRPsUtvONDKa3aqrkDYZBTGZgzTJjxR2Hx7RMbN7ngAo3j8Lsfk158mmcpBb+qYaLwWXRmp
63izcpu1oMYCI2vEax/PL2u58PURmaoEZVSLrqJleX/KjX/1dPBqmu7YBkzLVu1ehhBVHmH7IbqE
1JScuNbbqcylo8Y1KFta/puabd8YwDXihixagVyBO52ohCwJRRHfuKS4Xe+sDiNokefmjVd31oly
3NtHyzmctiqlB5qljr3OCn/dqoCAD9zJ0FGLafSGRFl5gLRJvHbf45r1IBZ//GjfOf7alDuYu/1V
qO8fzTJyWgISydleIAdAiyxBctSin/YBG5YHNAMjO8O4vPv4omKdTl+/UGY1enM4d83QdY5TpmgQ
tQMaGtIkwkxelSHY/Fybw8VMG38ztZxQxhjrl5H2Mf3Tmv6JEXhRGsr2H1cGvXpA9Lf/XPLvJuo7
t7/a1cGg06oKmW1fP24DHBL1CCQ5usENr4G37MJxHJD54tzyU5Sk6DvN849v337nG+Nztv5UmFCa
HTdqCnJ6AdIOmkRSPfyq+RqcSAwty82YAYjfdwYmUUhT6OwOtTeBf47DdP6edqCZKdZ0GRwtUn1q
3PRE+CnhYlWLy76/Di0UWZHltxxQHLCc3R6OlvFk2potsgXXaZkl/pk0d7DkFfOuINr4OnRhD2N+
xgYMWadtvMjVQ4MyvA4mucEYViK3supkG9DKniKt5tgjaLI09QHDmqY1ZxqIl82MZA7kfLF9YkS+
U6bybcv06EjiC6Gf8Pod0TzwK+JARgSRlfUCJoLasK0RZp24zjuFODJikTBQCwbvZR9Vggyu3JHd
0APoFBgA2dhypBB4PIDW3sUOJ8yIHX2bkXM6nrrHt8PeY0Bga6EvEHi4W17f45KElutNKDg9KxWH
0J1GtHR5EMlwxaDk4Xhiw/PO9Rz0GA71bscyCQF8fT1zaJvFaasuipNwuWFFV7jG6in+1DH4STWm
QWOceLxvXyNNwZAnbNMOI3r8aNHwe4IZfEnG4OjhFU67AIkC3zOa4I9H19vBRS0HACaBg6v+A5/Q
6xm0b7RuHSZwf0YtzJjPYbtz9ktEa3zrKyoeLnvyc4qVw86ujPz248u/s1aR8+Rzfy77MI6Iry9v
ogJczAFVxjB1wb7vARuIngDpyjSbbx9f6p2XCIw7pKvCgkXC3Prnf60VJgg5EuXZO/v+Mn9O+8SK
Nw2ulx3OyxYGRKG//vsLQnVbXx6tK1Q7ry/ISDSNtlmpzHhd98i+qjOiJ6ovyvdwb3pjfuJ61rr6
vF4n4K14Fj0qekaMv6Mh2dSzpz2Tb6atOF9hr6ntbsM0UG8V0W0Hock7OxRjP3+RAIxwd6vQwdWR
Y051fQVKyyvyVBJP5vU3KVVeOGEEOLcRovf+Pu8MF9WmBFO9mZtQmtsx0eJUk+OdzxHBLZ8+MwXZ
rsefPcHcWsw2NSYEq/NFSwoh/H/8QZZywc75bpJcTKNh43HKMbuQdXwqTfTtEsek5qCIcddaPy2X
1y8tobTW1xB/I1/HQLSDyj5M5ixfuhjjgt0lExhzJBoffynvDHZmUst0bfQ1xHkezS8yBB2rW2KI
JuzwZEoXVN3SfLn+91dBgUXnlrG+NhiObq1BZYTXuIuwIS13LZsl6BC+PBG8Kd45ifmh7ft0Lm2m
aetoSDOufOorMMGoZDxTX24vMY5SGefYcZ7JDjMxFKNbisJU0TsFJS5LrZuhruCNmR729mQo21PJ
pm/6x8JE6OEx+jncoXVyrdf3PixtqLJiAh2RGPEnkurkWTDnzddOyLmPPHP0doGMK3MD6Sx/4iMg
T9rCCfbxG3jv4ExzZ00/5fFzIjh60cS3olkfiLoLe+X4EGUd60EXFSJicgP9TeP3XUoTwMHia645
okE7hORzZKn4yT6aYKOmCILkRGPrnU8+oNEs1rYisazh0bPRgw4q30a9Phrx99pJ5nMbseiFOUzL
Lsw4JY4IIU48ifVGj6YqBCg0kKjl0cpzjjbuQWkE5ZSkeM7rBWdQnJRb4YDipE6sIp/FYLeAGrhK
odP+/PgdvHO3WGlZV2228fyCo1k5mZiU8xAi3dgU5m1Kz/WTYeHvSCipnM1u2/3gmNp8//ii1tur
BqDzBHcarAvd8dhrsipZ62WMPa9pwfq6vdXdsLEBdKRZYEFCFV2/4OsOaePEbA57mMcAG64gpnWP
cBhyzszSSetoxiBKkFHiEAvjBH05bah0jzmlTSlu0KLNd30ROL/TzmX+skVMgSZxJ+yJyqmI/WPL
6x3SMSMKvEn0fF0tsT6x0L5d05E9sKoTAG0z1o9LMUZJOEoTUEckGRECvAPQl50VxqI4a84/fq5v
LvXn6Em+rxX6SGFXCe3fa3oR54CCmwD1udV9WZQxHUgLcCOZpu6//WBZxikrrf1s+ijB8SDJgoqA
hZGSF9X9bDsKFZ/jJKkj0xAQXbWIIYtJfW9btd5/fI9vxSB8rIFYJWKu7Tr8htc3Sa3AdmMMVvip
SvMzum7MEDO1cYKum7NlXrzbskYWaCw0+Giq2DcaG+2dSJWz6bvEh3Sn9I1u1unj41/2Ztny+GXU
0RnDqyL5OOTbDCubFAexRNCC4us06L1LxOj2xcdXIcv7eLJgi49OehUq+/QCnHVw/bVzc4veqlRj
wVnF5xnsMxEaadT5srR2mNKCb2j5m2/mBPEg0u5EEFdc50Q91wR2rxmaGFQ2I83LElciZZoNEKn2
OZyK4EeDY0js0nqsAwynCwEzY2Ganw1DDZ+qQHcKwIOZJxu2SAq3tAV+hRKiCaNJEBKSnjujsqCr
N0m32pRpCqHHXOx0N+lKtXsx9ME1OUYxmZg+Fe+NWaQUF2cnM8mNxTNnk/uoKRxCUXzSQqAFtaoW
jZPjVwQC0mRcfveqB2TdpCVxVG1KystFotaoubHt9bBy+k19PhYeMTUeqbLzuQwN3LrEsgQGZhI8
cGc9zVL/vgpmksqWhA/ixVaj+xCqafjlBs1Sn6VVlePf8m2J+LBtsRYy/0h7z8mV5lmLUBkQxzCQ
KwfW+ZmuEu6wwUgq9pb9RI0eoIqCeg2IEdhrFaOA9o3kt+snZE1pEzgqDVvl/MyUYzUY01T/VDSx
80Ib2rpcJgsJqdEWMtx5pFbV4FzL+ppmkMgvlrzA5uGhyELXYyfdZ5qAUPJMjnmUx+c/hGFUL/3G
9ObSRjuqOR75mcfGdRptmG3ake3n2gWLBhQbNfLWHTq0rWNXL19rWZsPTecEgJanVYIA8hy7MR0e
KqlIT1W87fUoPxG7Mf4EWTOZgMza+blb4pWHqWT1YPSKkLG0WLEHqVfYOL0401XEaVhmjDRuBHY5
IvslKWURBXRiK6nPTGRJ7RnVA8jWhZJwz518Nb76xkRWEnrx1XlSzPgOUbRYL0DIWh3FLQB2zkhM
cdCqjQA4mymIwK1Xi1g4Ws01Uj3QvLDPaH5WVTEm+ILqtXVQNYY8V50kRAZZ2zijHup7B+t/beIS
iRPCvYlrm35IOr/2FYz2cG8SWuns+rlVORk+HhFAeea031pmudvGS4OGDDnVXyNDqh/zFMpxT8++
2elywhbVw/mBUWS14X1IMNCXPJzIxMThHP/A2S9/6GUYoQchPv5WsVnDLK7EgpoexSkqngz6zEYF
yl1DJ8jF2ZALYmxbQQkY+alhPQC9kPCbFvWTE0B/XhW2jTetwuO3TaEI/aS6ildZD8Rc1M5C7blz
HR7MoEGcQDryA7VP6QzzimejKYFV0lfdhAEaaUx5DMlNWqnwl9t46lu5rNieLrUd9C2WkJcCDNnv
eRwS5gIvHRjQ2ksxn/egxzZDVgOwog4MZdtGJwUxOXAJhQeF72aXJbvPG/b/eJpbo7GwXoduYp1Y
o97Ox2vjw0K16iHRISbn9TyZdTBvspHCL9a0YXWZ4qQw5HJqPXqzd6PugjclpPSC9BMl2uvLdDHi
KjqYNIz7kRZqy+fyXAq8dWlsBBd8S/rWKgPcg46cD2XaqCfEB3wzhKaBrVqlYjBFz6YZGQ1Qj/xA
V/kJvKPx0PAa2hNr1Hurp086OT6XgO7Qm1O4pvA20Ok1MdQ7fr1PrNp/qL2A5kVOy+2SJmBO0oQ3
TfdMPPG9otV8DhI5uxvrpOgvVzWUByxctI+0RMjV/Xhxe2cDwykXdgi/ToSs86+fJXvQssYpAr6i
yu0f3Qr9aJxaPzVNemIL+vYIxGtjw4uYmUyvtQH5+lIoKpoSKiYYQVq/5B6j5GfXGeS/KYt4n/op
VIemn4OIzlFynWZTcznQ7T1xOny7lPvUzyhNrFsZQQv09Y/A62izaNL6pDhpHMaZnIBATU+22zk3
A93DE0ebdy9HK4TGhOCLPb7naaAMGfgUQ4d0sG8Ss6p+TM5SQJpaPU9hFp8aG29KMDxkGi9eyDHP
X6k8r++PmAH00hMFLA8+zBk6XfmlEbCaSvBcoO7D7iwOY/+MKJjgXtOa2kl096dqGO/dNUdctkuW
FfKQjzaMZOHOI+gQrFZxOzzZ7eJ/d/P8N2JwcmeXWDz+22+Ye2ZbRsHGsVDaHN1zIMrCL9gJRrSb
9HkJEBVVXeWd+cAzTlzp7XDxhQBGiviT85vlr3/+104wDmcjdei/RvS3sizK0LFMm751QLmPod/D
NRz0E3WHMjk4uUuVlsy57GqJY1Z2BrZzT8Zs/5gZufW5I3Wq2+BCWfrD4Erx4BkiBreRuTdr0tSd
SdO92ihzKktSi0ZiLIxFmj+ANjqYPREeHkpKbQ+1DNPv5JAkqLU4Jl+OQx1eL9kQpHvLGaDyzF1e
3ZLLBnfEw6Hqb6VQy2FywzLb5iWhOzvV5vX32RdptqsMW/5wCViChDuNDuc1B7FMZ4BiA+lRmRY5
rkbqHnw7GV6oPRNKaGmQX1E3hm1yDSltUndDlaIKAHtIUjzFs0refvwW3vm8BF+Wx3nW4jUcn0do
OnSeayuOQlNJWIBnXU0V92UMI3osZB71iTnynesxWVDS5IRH++lPf+ivlx7YYbYgUGLnEsI85ZHE
BuosH9IeGanldkod89Rc+c53hivYoXrF3w6e82iawsXlGoIxhAh3WW4mVrJNIu3mBrmM/t50KRL7
RguyGcS8pxjWIjpGe+4X3jcZmvMZ4rVgN+Tk/eYk2bQnJrV3fxwrPDQwjtlBcFTBMNRIoqPDcUiJ
KXu007AA0zz41K48bzlxwH5Tt+DkFZgMarQeNFiPjQhdX42pYftcK4RkmimlrmS/mJeITsmMhRV+
iJFbn7hB6703zhEbysNar/eDoxmlb3Jy5V3ucEhDDFKQL734sobi4OylYxEb0WuSTPf+WFqPqTIw
U5JJYW4EdAy4ekAiyceq8WVAnqSSBe6FkBkZxHZJCzBXj+i0us/EkoEva4kfmvZLpYJP/J2Ov6Mi
1+8GQsuJGpR584JSmO5gbwxdcGK39rYYyIneskSACczxbF7l68lsYMhOBEqKKPD69mtGKQp4lEOg
uhR1uEtiUr7puBtRQlh3lJZ45tEqQpOKAfldtSpszz4e1+9sH/k9Aaw4DtumeextaYWMQ7TUSLVq
WWRsX+nMbGgaJScO9FiUj4p/HOKByGFxZvLgv49GV4sbNZR6HCMzmbOzXpgNoWtIZu9mv8apDz+I
BXQE0fIdwATBNYLFFDJKX4Fwm1AxbMrYTs+h/7o43BuvujfZVPgXymHfzWlcCwDj/jzdUTKaHrPS
MCFpZSPsYQcqTYbqKgUiEtNevCySYnEI2fKaXxx5xe/CmnxO4aZb32Poza/8OUxvixJR8cYzSHfZ
B4S4CnaOsXoUi0S8VfiI2SK0RN4LbLpy2c8QZhgaVu6eagn+qZy/Kpoi7aMJybpOD8vBO/76g0k6
H55FJgkJSkPyxzywAiuKzh7RxSwD8kNfPFKVs+5BOYbdFpXsVF3IKnC+Zm5sA4Zw6uQuBpXg7AnL
aPorI56q7/WMN3orCRJDVMyv73e+hoXw2fdz5e9YS7P2Hyfiv4I7/h9FBbCp/t9RAedt+b3+xVr0
FyiAf+EfUIDh/mc9S3GiwprpIXZwmPf/IQUYwvwPpFTmQYHziwbGOg3XDXWq//4v1/0Pq5RLMXvd
f2EW49/6fwxIV/yHbvVq8F9b5fz77r9BBbyek122s2tD2qJLTLuYLgE/4e+tlwClo+nny0hZ1pMn
3GUfSvi2+VIZB7f2q+1fT+YdqcmRKfKf6/HLV7M++jE206+vV1jBQqwT19Pgf4nli/FYSCux9gOy
jX0H3uOApg6dmQ2+PSya8lsLTJ6V0GnOpa7ni26ciCmQJCSVvdgavQX/u6RveGJ38no1/vM7XRqu
NAzhY6IhX5/bX7uTEBTqUuclmjO/fVaECl+ktgphoCh1Yt58+wY4JnK0N3nR+FH/rJp/XUn0WpiL
ZjUawlQdxmnyDkSuEgadB82zPyHV/vgVvF771zvzaVGtogC+LhqHR28cjmBGObIBgVtQsQHi7ESU
TjKCIYr5uh/rlhgGIzjx3t+5SWr6XE0IuiWUGV4/zjIvK/TVWRvVtm9EQBNWUzxwoJb86TO7MV4+
vseVpPFXI+qfm+QTsRhYPse147MSLsqEGa7A0LnUWFF0hokR2SrS4IZ64recsx578V4AFPOlCEly
bL3PqgzcX74Jl3sz2pKNUTK3pApiRWxWDKMJ25J7WKZtLjLjQYei/ZmOtfmsMreGnmAtwWfI9EKd
fXwz7z07PhCbKhBaCue4d91mUE7dVKpoIk74qm7b4lDpabmqkqLZ1b11yhH39tOnAsSaun4g1Bb+
bHD++iDdvJF4IWmCuGamLo0m9s+tMjd3rYJD8PGtvd6brK8JWyWbULa9Jv+x1z//61IgsacAa5tE
Jp3bG476+RmN0PrEVY6UdlyGKZb2Dpu81Y2N2u71ZejEGVbZchncedMul8TiCFIvfkyDLZB/YYJy
4RFs69Rddm7ZdIdeNssGoZn3r5R2f34IW0Ma9TR+gpVa8vqHJL7Xwu6syDEZqEkG5ExGkmrvZTm1
dAwzpMF2EooTm/11QP///cU/F6WZA/h7PVzjw399UX9s8WpQnozq0s4jm9G/iZVhRQ4MfDIyAYwP
JtzJMpMnJfGvt4T/XJrTDBpHjku4e4/uF1HsmjPL/aaO7W/w8pG/lKeAs43KumoNNqUjWteb3Gut
y35A9xzkfkKwpHXKz/pm0kM0xzdmMpPbluDE+foZiD5GTdjkMioq4hyIr7yqEChsUk0+cpKEBlGw
wamN99vnvqrY6Gsxt5ss7kf7Oq/mBFYrLIlAiOVhHiwVLZ3pYtyD1x77uL8wUdEcHpL6xBt/54N3
2VCymrvcN8Khow++A1KpxtRrosbzc1LYW3nZ9Xi57TrJvkKfKrbofXDVGUW6y7wWTloPoqtvreTw
8QB/M5cE/BD6IshraePS7Hv93Kc8KKq2orWwFjI2hDpM9JXguOYjZeKPL/VmLuFStvBo4kK1Rjx8
tK6VoxqszvWbqKiBuCjoXzuEOacOsW+vwle0gpVgR7D9Co9uCA1/6lCgqdGbm+2B1K/sfgJ3sv34
Xt4+No8ZayVHIDQT5vGurBPjBABB1xEQ64DjclUcCGKDozLU1u7jS70dGawpbkghgG493uSjkRHn
akh7m0sZbYqxfpSOse+ywNtVORagcAEPHpX4UE+olt4ODha01VsuEGRR7VgXvb9m/ky12E4tvBHa
J41mXukjUxnXV4MYOeV3+DWrpoft3J2aDYFC8Ve/mg+BspjodFaXC3uhP4Pnr0svrtfZRF4XEScr
fREn+ZplS8f3NstMvFxI3jNK5iaxM3BCk3MPP+y3gS7mZUNSDu/Aqez8xpnh7MNjzYlAdYKacBnL
8DJUqok3A3322HQo/CO/bcCK31TvwCZOnCS9TnWVEPReWI4+SAKqoGpiht6R7V1/Zfx1uJxcgEhA
RoOAyFZaH9c0sBq985HZX0i7Te4I4KB3p30PN5ATpEB1sZyisArmJr+f+mVF+g/mdxXMDrsSUbbU
G8M2I6Nz1uF9R/q4tcM8RxIClmyaZQPpZsFmcjr1Ncxq0EmwrOmbiSYjB4P1hENyC6CPTmqs3DOn
l8bPOJvcr+zYsT+zlaKnJhd9W/TabSLlZz5YVNO5A7E5gt3EdXOm2WdAXJyqkhYIlCEyY0xF47kN
Hpw29Bcw4gm6b9ueDNTXMTDVqUeduB3H2Pw52sp6cjCblLfKSlfj+KwneuUNLFSgNxMN9ipeSExK
4Ckyp3utCR6bSj62WeEKGLn4sdVOyFQReyDH9NqvfeuhBSsABD0bqLYS4iSoINQ2cvB5HnG9zaUL
CN4if2mzDEWKiKtMAqoagzR8ovyKrN05OeXfTaj9/mG0JIeDlEgMiTgjc5405Bc8UdKcQeJrORDI
qof2uUK4raMsaTTHlwnjezrA/dxTD6EUkVmC1WhJlbyRgBl5EhbkzYiZnAjPpF4cZ6/x9Iz7HCZp
RnfTT0oswTa9c0N4GfRydqtf4U0Oq0o9z6utB60UACR2Kf63Y9aPoZTLuG3D1ngqwU1BBpsSvN52
3dM4IbHJvuoq3HXku+TTI1CKNb8twJyEMsUcn6CL8hW1YT599yV2ng2wbXWbunr2JIZKCduVEPAk
3TuOWm7mlIbmzuwomm4hypaHtCcXGUplNSwRpveJVMsuSfHSA3u9la7y8QVmWtBlDJNsVwwd8oU4
Tudk16fZeJ2NZfECl4ageFsM5SPReuOtt5h9xcYY5jC47iK5sRDNFNHMFw3BsQRttQEtMX7CPCUe
FtOgDIKzWJ6nlQ0GLNFINioqdsM+pBiVb8fO936M9UAwMp0IEktlLdwNDGg+2QRthsZTXWe//KEX
cGwV+cc7u1XWrRgbcF4myYnJLihTDOMpqGCMVHTBzvtkgSgH69WtyekKsAlA5TVhYQLkirpOYuhf
5lG8zAQ5mdh1B6hwHUCYcLv4S9vs3ML2kBa6wrhEMC7qLRBj4o6n2lxQSKWZG26soWasp+Afrzy3
AFk+ECSst4bjQbLoqhJfd5+YRretSOjC7+0aI/k7RumScNrJ+Uduu6j5W0Nlt52xUtg7RBIdcSkV
VFsvaLxvFlavFjhe2dbbGtrdzi8VcUlEFIe/etHzY2OKu1/WgNm7auQAcRgkmWDRKKsziR78fh3V
zsGba+VFzE/Dk+HI8FEvDKWNSCAhbHrPSMiZlET7gKmrwt8hvZ2FIyLpd3gT3QR4+GyBQk4V1q9x
tCgd6CRpPmcEo6wBAU1j8KFa+orSnksEdW+W6BC81rvT9cicQBh5gadIp80DERTkkOem6f4i07J7
7jgRN4dx0C6J8AzsrUhMxGYdAYBY1ak6kugMq+jeq7NaRklXT1hoh7y2iISDThuN42QO56lW8afC
yYBgD5LAHxz0qak2ZEAySYt0zA8kZNodjubEfrRodn2RM3T7gztb/TNtQ0VAWDcS3CtGwyF3r7E8
4O2V2+4qi7TiDcpKdd3NLRy/etEFeZtpeM14lM/pMDc/PQg+I8SHBvWSFJTRUTURnk671JgvOYul
n8xAlcXOpBRrwUNI3F9gv9qc3F9pPfdFmyIv0aH8lHfKRvpQr1IfQRnrWvSYvoDfEhu4HzxX2/gK
nCl44XWO9T1Z2i5kIPAnHfk8sIn5qBLrV478ExgD380WFoX/oA2jfF5S31y2qSGAhkzl2JsXDTUw
mP3d2vDoqnz8xgmwiFlHFpcg3hbyRy39qjmLhwyuSAZ7qMQXZkNup1Y+XUkS4SqQ+7H7cwhIWd7F
M4NhQ+UWK38mrSHAAjpxPq+GCtVcUDU0ZgmiQ82CAtw4V0MzY9xREwEHSjSwCUmOQ1MX50t9lXuj
NncUyXDbKx/QPBG+C3H2mnRM42A5TfFJFcDZtwo/vkGdNY4fZqovOppgNucQbe3ykaWrY/4dXbmT
FEJwMMt4+QEKXKc7vtD5c9WbiqdRgVvfzGIgL2zxGnj2qgHLwSRZhi1/6jV4SqtCIS/rKvh6c+1n
55DdPXQOVeH/CPy4ILJSjLLYYNRhchdpuxAWIS3rCn2P1Ua6XG+Bykj7VTl0eQgu84tik6UxuqTQ
mBmUCR2RTaeb5ZvtLZLx5ABMRFXj2y/VEBPbZKUSQyV2WjCSvVHWT3iWjDwqyib4KcIkTa9wqsrn
QfSqQpk2O/cO3MRy02V2ju/fxDxlxYP46Svf/O2Bztj6JtsoRDdD/JIMwBg3xN7JYu+1S3Pbmhbv
AoegdLdjVcRXWdDbv+xl7HYlOMLnCl7EpzhF5YCD2m5vy8KwrqFr5S0LXvlEyvp0G2QGAluXEDQK
+LBHduFQF3saeCwypp3uaVE051lDRHvoN2g2lF0DGU7ISvvdyGx5ct3U+WI0znhp+cjeqJTqliht
QoifRg0lPSINvt9WMRqma8euHX2WL+74OC6C8yYPzrxuaD/MkciDHoe/XL5PfajFeUr26hdUeBbz
qsVyQxO4nOFZl526Uq4PKMKNqVmECu2ppVZYXlcXZYaSnt3uBvMsA8ssgH230sdp3vRUoLbB+s9E
LL3zS9yjxthUwpYQ9gYFH7PLB/F5aebY3qpqXh5BT0Hj0ZM73+SAkj1Y8GQaA7CRaLbzbgrb+8kh
73ozxI3/RY1yqNH2aA9/op+6RIVokehwn9cx7GsqY/H33rKJSCe+64tHhpFEsthb5IjmjX6o0rW8
E+vW/cZH639JYV5dsM5BHAR6Mhlbwm3wtLApVOHWMTPP36iyydTWHwPyKUxLdek+zqWMdzlEOBev
Ngr6C5NIonOlzSk7GLkBesEqLesb7AwWRK+CrxIpWAE+K4qVXgEQsFe/SWH9oEwgASiYhE/vsrDK
f6hg0sjT2hlcDQJAXI9ZpbJLZ0YrsMN2Ht6bCANDuAxWQ4yI6erPXcy/iE88HR8ErA/s3wNkE+3k
1dNMBuX92uX9JStz/iL8bkbGSybOBFQpK9iESfxKHEHM+AnEFrBsFgLCp+3SsJKzLBzhRmcNmuTS
r4B8wHyzP6lUOziaUR2ADBzJ5dkGQzI+ZPXKyp/Smd1al/eKH8dGQJEcFhq3LUTH1Sdt1edDkzAl
kQxZ/HIKk20f6HB5N4vYguMKHfMCnv1sbvx+CGg929D/D5OfE4gxVDTGCPNwAvJFQrnc5gT4lOwO
fPkLoBTLNZF7cRbBHlpAdySDOA8SzzvzmlIfEORaYIrmuogGMXvkM/Zw1XDyDrcE1bBHByJKyB+K
Y6fYmpaePxneOBA7ZVGWucP2ggsxXtKRQMNhEb+Jl6K7khotNgvQgrCgEkXtfKriinwNBxvv1h2b
dDxrinHaaQe6/c4rSxoOfo9EtW392Y7MwVxpREymvwls8pFX94JUjrxYCHHzK1IUm0pk3t4b+tTf
JnVMp4JIlrmNOquo+ZbauMEVX5TETMUFB2TRgs+LRIbuK0K/6l+jzS7svT9ME/OAl6FO9s1pjgzR
TgXF5rUQB+PfvCMza3YRt6rGjpagp41Rzt3sbEelumvfngllScKWZbRAF1zYrPfszfmnicJyx5g6
mj389hLHBkhAYmfNzrjiFU7t0p7lK+Vmz+jt2KbJUl0M3jB9yUnLuSLdqyAYmA3/eSGwfm0GgNLn
qh743uJSOvf9MI0X5PWJx0GYEF16RiYg6U5Nz7FFOJFFbQu8jWI7SAdBWnvtqq7lFMdKvZOGM93F
PsppZLeF/4U2vzFspgY+OxWvfiHUj34KeCEkmV5ksC2AepAP070z10xsUHLFbdIs7u9OdOzwVZzm
m9auqpfQ7vRPDP7BdJPrRT6BIO7XZAyw6+RDoqgFrdLI6q7Xlf2tR/zrE/2UIrcJUJjUUdaGIFJS
UzNwEjgkxS5lyU1JlczhKcVaLo+6a53pEgA7DSmdT/YNdDi3jIhRYCIuSQ8+W9qZI93EV++Rc+mT
UKjZ8hKNkhEmNgatVRBUuuTTxpjm9qsxW+GaWmGKT7BnyFwB5zJsy17nQLxM7V7Q8/McmCBDyo3X
YXoVamgu5HZ7SH356wq2JqKpvxRu6gXbqiOhUZUivJ7ymsxsCVh0o1TrLRG1zfIJVfJ0Nyax8Ztl
ISZAbTRN49weCgJsxmpAp92wcb1eknVKGeN8FDu2SSGwYrwlZPMoGRws5eun0K9LfYZkOjvvbD39
Ih7Bng+IzYmr0GuwxZYuOXWF0HaTH05vm7ywBpW3x+YIZqUKwL0OpRgLcsEXHqjCG8Z5eTUjOkVH
NA+/CToTC2JobqkeGuSOwUc8S8FkE/vhOsX3hUHsbmejr65KI+FpEy+S3SC+cl7ydnZ+68xqL9EL
+cMZezcOcxPCv6/W4rvEQyZMFx6xNzGeEcJpkYAuYcSLK3VUqzolXCpr0NZDwX5x7KlZtraWjIiF
joq9AXrlGAcwDg71aIv8vu2gW/OCYoUbAOJKCKgBB8YucsJAcN6oCbB/oqEw7oecHJ6oAatRHlhk
4Sp3SGkBpiwAyUmPaY3LCeU3d4j7nGkoGzg4k+6SLezm5M/OSnO1dbE33BR2sTxPXddd6Ww2ntVU
Gc+ECVAMdKbGYoEnAcDGNKBsNggsol1kjLJVF0Xez8mew6P83tZd7K9TwWxFsmtAIfWSnIobR9TY
TcjRmHdDMMLWoCFgkv0TOKT0mOaURo5Y2s+u0fjVwe1G55tmFE/nuPqc33M2LvcKEUMShSUh2pym
VnZUkwu32zREH1GFUZxANiXFmcuCSZj/u2iCB7RIVXjIHAeFg93AwuI00WviU4VYcVIOSu/z0R6C
q7AuMh7zkKbndgsGI3KclEipru7tH76X07wAjqZrkv18l+Q0opQudFH3MqoBBRAL3pQ+zex4MgF2
dxCAkRNReNvoPKetU4ZeFfV4C6ptS/TQDS0wgGSE/wAlVt2iv8a+bj+pzKZEbRaStKu59GpnXynq
NFFdWe2vbGajuVnY7OWbajL7u2pJjHTrJUXxjb4PJ1NAPqF93jKaWWMaPP07s5eFukj/h73zWJIU
a7Ptu/S4KUOLKeCOi9AyMydYRgq0Vgee/i6ibvef4REd3vWP28qsJlmVOHA44vv2XjvFE8ZmtuV8
6RqdQgDrzGIz+fyp3V+TT2q8JArNGrfuZ4nFsBzSZxXanEM7XgdQbxZhPrlRhMSdcQh+LFAo9/2m
d2ZfLGztOwDoSfHCEicuOqUwY38tTBJwLU9GzMBPQyJD+dcmgsJa+npfIaFnXgrJ9oC7ctO0eF4o
Tqh2c6CWkhIhpc0daXMcKD3C3szlQiJVQANSTk3Bzca66yHwAEOjyjI6SnYvuLdyOw3SinKwSNbo
NZPDkWYPxNRqYzxtzFkdX1h/B8K2LDW+JKoxMvYw8qxyn1YgMl1aCRX2i2it46Qm6N+8SsWX/4Rm
qMhlL/FyqSXewB9b7iY76q/+swwz3FLFRLM3h2juyyzauzanRrL9vFT+QeGYAaHRQH9V4Z5S9c2m
7cJlWuNEMlDIEzWWC0nSBgK8K/0i6QzB2Vsl0DBsnSBMze5Mg+NE6k03DfctHCRDpquNQ8s6qZnr
TQHsqoBQ6+g9BkFbnid3SvMWM16TbmQpD/eKCpYtpzRMvoVQt23nzP+0NcGPoHu5siF02gbmSVdL
Muyu0iIgeIsY1EPSDAq1as24yg1RXn/+vN/1WtZLrQBauLA0pE+bR+rQmlKrM8MRBmQfCZOp3CYe
6v2/cZXVm47wlX7OKfGiM/CmNxbbfS1Slk3eV9J9WWXtGZXH+3thN+pwqMChveov1o7PH00HWxtD
ckfZ6TS6LLalFoLjI5WLSJ/P7+Zd5whkD+9FwZaqm6p96oguY0R0U9xXHlJkZdesN1JFKCKLNZDs
80u96xytfRRFg1+z0tS5tbe3NGchpY9mbWHLZnRYFjwIUpSnR8UqKLAuvbMZcEmd6eW/6xtxUY1a
NWrGtf2mn3SUNYSrtcKKQLGbk9wwskufgFgFrVG+NKEy+x3dVrITrfxMn+xE1/n69fFQaRhpyPXw
bZ68QVkK19oiX58Ghlpxo3zKY5fOar9Xq/kZ+5d2IQmVWpmJqrut2+FY0aORvWYhzmohwfXMk3hN
cTntY4HpVvgKDSJn1JOGpwGop+KwgbE6Iqi2E6Rgi0gUAOVE6E4Cl+E4jRdozwH74LkD9NqP+1Fv
852j4yLIYo5zK0XkKBdt8wKAMbwzw5xCAoFRZ2bOd6Mfht/rt4USlQa8efJTFWiood0PFZRDIR5A
HYHJ0uRs9/mA/Ogqq+wWocGrceFkbBghyGKzLipPL1T7sqysLyKV6tt/4yIWMFn66zj+rJP5bxz4
rohJ4yijZfpuUpr8BpKrfW60vfuOeWI20iVc5Wt8wOk4HzTRjgUxYfRHB/1KW2OIRyaYCzbbktvR
EnAVpwWG1enxLVDM1FtIIYUlY6QqwStpuSsMNTnaWLQeiR+2v3/+EE7sV6uww0SNY+DchZYuq6fE
AxVUJ9iatPLqwvgtJ1HzdaibO3NaqqMGMOuQd3PlLcZAOcSarOESAg/gUWuYrswIJ2pFDHmgkqjz
/Pnvejc7vP4sVBeIpdD8yCdSl9YZZp2ae+UVtVJsoyqhujUCn3MKMzsszYgpqoSYNjs/P7/uB29L
X4fEKtmk3mmfzA0cRbAcKAyKzGQPOoY2m8iQ2uskE1n/+aXe7wIYEbjTEPAZEE3oob2ddqnyjtLS
JKwkWUF7tYbDVuSztily+sg9oK41UxdqLaaUK8PBg5k7y7m8hFdN8pu5hx8B0gQgE0pClumTuT93
ZrbcPe2BUVchXquZuslR+7iWjPM557XvlVk4B3Idi+9OqvePGaHd+PGKaO9Edf0779qODOxYvSna
nH4TTnDzPp5XuKTG4RrIv0Jfjyy5ZyHrzpZMu7byzEY+p0f9YMBA+sfobtsyupHTF1cghJrCeih5
cZH4agDvvcMlUmyMHq34YoUSenC0D5JDB/fz97i+ppMnaFiQFNaVhFFzKtHB3dLXMmUVr1D04WWy
QznAbqTeod2R75rZOfdpfDA5QivC2olNkK/kVTH5xwakpPcKSFotvBw94R3StuF6LnXtzKL0wYeA
l18FXWCgaYcf+HZwIutIUgV2slfGTXMPErRhxoqSa/Doypnd4QmR5nUOwmmBwwLxCti6U4CcwALM
DIOdou2V2FO0AhIA2JejgosdtBYcyH6SFSr7Mt9KotYBqKYnJQkv2KmER3Vszkw+758wTWQZkZvy
uvE6hZ9QYsNZSqa8B+clDfQObReE6ujMUvp+3CDUQbnLHpJpAI3Q2yfsqBFtbalFG5JjEypxS/hA
86ZdiWr3qiopn3w+Tt+/Ua6Hs5SJRkOH/kqn+mPc6FIGmE/lerpaJtsOFyu8ZCVcnVLn6DEfXoqQ
INY7PIAo597eGkmped6QS+1Zw9DujVWUtGRQyiC1pmfG6QfvatWloa5flZHKqWHVyWhrWTkjZswT
iKWFqQcx2NYzV/nwXcG3YJiirNLNkxuCky9nYuKGQrqMvCajPZZUgrxe6PTo1nz2f+Nd/XG99QH/
8a4s0RCr3jbcVTss941pjy7i8nQbi+Kccvejd6Wx1rHQahC1zJO9Vut0pM8r3Bo+KtvV8RN5XZ+3
Rxz9+pkD2keXYqEzOHY6uAVPeSSROtVCGamsp3Wv70Hbh64mCuWqknvJ//wBnjBJ1jkFSTynCqKO
qC39HZTxxxMEnk77uEdYUCqq8tKYFeJYEIQ3NZC7dFtVrekNBLOynC30urt2xtuV1jcEAoZeatQN
kehNaPs9enMaJH1Nliwa8jOf5PvBu/5IBpWCjo2o2ZMtqNyzb6wHJllTZFBqFLDaEYXmMxPN+8eO
gx0DBAgYNtXkjL0dTJTu0WvD6ATJURdBHBb5vmnMxdcJSDxzqXcnSXv1Y7LfZR1ej60ng6lKBjPH
jZDTpF3KzKevYj0Jmx7kDKe/dOUct5o32vO5Xez773MFP3KLMLKQyZ7Sf/AdL7POZtobibYN3TKK
Oqr8Sr8blfDIg6/uePndgaG+XKmjPh6xs1VBHHfRpgZO03upNSaPQsluZGO0HpRmWs686vcvYWX9
stciIoi9wumTiZxe1CQ0o3hQ7eFekqPqcpCpIsTkfpyZrN6/hJVfxphC+s9LsE7ed1NkJH6IJPNy
yXG+qWpmuyPda8JvZV3yQ6ul0D7H58pJ78cytkSsBobCLAlD4GTHnsK3IrwekTLptt2jPWnznd0u
Znvm5tYf/3a3xe7ub1siI+2d2bg24EzbmUD+TuH1sIgCSdtA/RPFGWxjtGv0E0dYsXvCyEzXyWmW
fz6zfHCflGXYLusWhE+go2+/JmIFAPDiPfTYSzsbpxrSTRaL6P7zq3wwXNhOUgJaDyIrVPftVZgo
UaN1fUoBXBvv+nm8xRNRfDFy1pvPr/TR/TgYUhS8PKzU5jqa/pgo5yYC6iKNCD9kwiXDuhhfLNmp
Hz6/ivLRDTlYF1DuU+5RT8nMS1Vj0smH1BNSCztN7WmeAOYRvgXFyE8yJ9qYXT77utrTd8rnYSPM
6YdC7OYWU4O6oVmOiDCde0/BYfJvDCqG1XoKg7HHCeLtM0DWQqV36lZIcdxdd+invDKjv8GRIadX
p9I1Vs2QiHgzR3+HSeLM9d+9A54Lo4ap2cTO/W5yYIZswwH4jJumY/YYS052Cd7ybI7hB5eBj7Ya
GFcPB7vOt7eZEdPesSoTWYGmYUaSHccBVlkUe2VOjZ9kOpt0DhvJjIJYbVPEy3ddiccgQ5e3kZKh
35CSaz3GdGP81+Hxf47T/1gH+v/sOKWnXJUJq92/HKfr//C341S1/2ItgymOo2ptEqwWzL8Np6ry
l7WWlNjvsm1YS9H/8ps6f63+VEYxdQV2Pqsv87/8ptZfoIfwblNiZKamyfhP/KYnlSM2LBzZ7PX6
9FBW+sDpR6PWar8eEv2SstXRWrovdWR2gYSA5qJfZueQKEV5XBeNgIqKFQCMpblrITet6aNaDv3R
cDiUZZQ+/vEIb/5eDP6koL/dDLz+MJs6Gz+MPSZHg5MfZoWplE65LvscQZpjCSOBz7eb+KF8Zp4B
2fIfTaHrBZnWLE5WsM8xSK3G4D+nUF2e2qQTuUoTEwqY3NrtodWk/unz23pb4WB3DriGaxEYz+Ht
fcF8aTohOBTY/mILoLfhAjwYbJVMn0pTH1NNbZ7DnFgLQ66HM6vRyQl9vTZnHxOPAs2b9U5P7jC0
Nc49log22mJm38hcyQ9dWS8cFwwEu22ulQGw+QnxdUomdWdDblniQQ0KXTavmFvM6x7++tfPH8jJ
mvL3r2LzRs2FEiFbK+3tc7dqKC9aGIU+URzSFraUtUP42fVuKa3JQ84S36Viuqa11R3r2crcGNfP
zjRH+TkriRHiUH6LLAHlSKtZ9KPP/Dy+tD+2Kv//51H8fY1h5ZSx/vkfK6u9WGjoAcNRzHfsbU9+
si+nevtdVIMAvpMpCEqlKnFNChuBohDy7bQGwA5hViB5o/4M2unttvD156wFIygt2HXYHp48LXOB
sxivgkcD6RBp3dEsNv0qEjXJCPpW2CLfigJx9ZmncPo1MnQojzETwQpRTQbE26eA0jLHoAfqZ625
emk+aj6x4PmtyLWZ7jfBuF5cJgA06kW5bA17CqSGV7qwLHmp6nQBQefZBmNMfZDCWHqUaYiceVMf
PBmG97pnNpgtqEO9/YmiQ/Sk5iaRnfjcb9s+FBvkqqOvR6GgHEOygdUWzpnX8XYx5nUo8hrTQLwT
e0j6biejQx1qbYC4mm4qK4wCW+vGYMGyeqa29sFV9HUuBChJXZRazNtbK+m7Ogn9vY3I4GWz5Kem
lw9acff5W373BDF/Ab+gh0BzCAv8+ud/DPUyYeogQ8T0M0iPl4QG6vuSFtRAAlIfBguMzADSjnnz
+VVfu03/Ogysz5CaIcAF1jLa+RQP316210vHoFKi+1WxSOEO8pL0W1dEXG6ruYm3xaQggp213ACG
LrVzuwnLCuVzu0wqcXg29HdfYr0c1xZMf59JDRuiSkNjtTqwDGCl6oT1SJ/ruxanEexKQu7u0tSI
LtZt+zVhfcptQ3nL2NQ9fQwXImd3Qd6xIrx0MObcRTK6glfDSgQDNxN0cqpWVzxGw3ChxvABllq9
xcM7YscRKqrOyOlIECLtvH+Ka2FeyVIxldsxVqsD4wTWqbDYqXqZDsXAy5KMdF11sPL7DpeL7NpK
E6l+OQ31CH2dkKxbgfh/VyPgtANNIUcQpOmYf+sNCvobR5vzJwLnkxAEviSN/tKzeHgYOdCAKnpn
NkHbcOAwh2bf1U54PyVh85TrKTKToi27vzeB/+v0kr/f5mr95MPgHHlScia4caGarRJBpxaSX5Fb
E2AONTdmg8pHW/LxKs5JPvh8DK3f9rshhDcTmBR/F7ist0NoAtw7aBGidCI9zc0CpHPTlHXtq0Bn
/uk0wyxIdDpXUviH4vLbS3VdlLGTcrgUHwSwSrp+YRxnXq3V+oEhPpOII53Lq/3gy0R5pZkylCw2
/u/MtFE0hmLJTF+pnP4Sbikie4usUiVEc26xXTH7Vv7nz5SSG/Qr2nfYa7WT+ZTIy1jCL8CNJom+
pfGNUSixy63WRNaZQum71YVqA0V0Ti1rTYB90dtnymYOhetYMWYWkvLwzjS7KaoRaqUTShbRdmeu
d1JXfJ1ybLohVAnBe7EjOhkvuWU01YCN0C9MDHxOYTu/nQGZGMg5AfbbLocpkKtWwQnZImySiSCu
AzkzNMtbarsKzFVH6KtpK980EU5GQiq7ed+VmLXOfE4fjGxQ+pAODbpErMDr0vDHnBzi/5mkvkI9
B9v4YhhWX2Edyp5Zd+dM+R9diq0p6luFuiuqpreXGqHAY25Af63EiLcndKX7VJKgiTIZn3kBH4xn
qiHr17oKOGhZv73UHKudnY6p5WM4Cy/QIHfuwva1du0uIVG+R7ZCIN4/q8e/vnVwC2usOhWSVZLw
9qqV4yRYQhfLH6yspN4DYrBF4Y53Q6jB5xPS+xHNYQLND4UI2JCopt5eKhaLlWMxNVEzQ5BPibrY
NMvQwkukP0w9JD/j315/+tsJkNoDWgukaK/Ez5MBHcZaRmYj3W2Qusa2k+b+wmFhPTMYP7orBHcA
AteZnbba27tqEvR+iFUMPzFnB/V8MgRkZw5XmunQDibp78z1+Cvf3xezgsnUx/uC4nYyJvPMcTiS
lSC/zVEC9JeIklgwRR9pQmOIKRGYanFIVT+uD51oFtI2px4LVtgpoCBtu05xOtpEtnZAVqAYmmbx
gJE6LZEya2HmTUgcvaoT7B7Gptd2ztIvD2zgG3L+5jr/kYTVHMSJNv3uiIe+jrBOqduG3KDJzbV4
GrZk4g0NxlIyUzYoypIrxM/tNyJy2a2Q3lTcVHXrRC7Mzvxrk0ITcnU5ArOcyu3wK65W2AkOM2xE
k6ZOL2HFrstzsPf0nK7T5sh5Tf6htzDGPF598dgNQ/OY8bZ/Z3EXXkHmQDo+jkuYuXbbyystUCoL
QmmsIuZjUvTUNWRRvRiV3ocHx8qN9SGG840hJaC7dbwY4bbLEkwHcxG3V7rUCpi90mChoc8I+3Sl
PrGO2oB2GIJ3JH6pfYODJY7M4rtZ902xERidHjgyjM+IjOcI69mkRBdDrokIB94sXsKxNfHe1oSy
unQskGfD7O6f8VqX9bZfNI50iKgLQN1J0y2eEiPpDRJhGeyYhNZrLj+KCQnkfPFjmTvpDjtUmvpV
E66e59X77eIuMMGtYV6CVYc44MfqJPhtquPEfWVJNGzbZIru8jkPid3FOXWNlrF+YsfW9whEE2IY
k3EpbRjXDenKDWF30LUzSYvcpMJ1jvMfjzN8ga6X3LEXgItAGsvWBfTqcNgPpt0/5hUSX/zUJBC7
WjOXh17FyuBmiw2jG/KIEzQUQ48yHgYyzRDNzV7tOGiunaTriOfGtnXkDQrFY9M5wXBHRV+6cyRZ
xJm3Pf8haKSEGIBQG64GG+MOHsHWekjlUqp9vC62fQnGo9pLRhn/VCvVyYK00sL90k9AEMgnKPeJ
VqL2HzU5uh3NRX3gQjKZvF1bPU2iXO4Y1wlmlrgefzUV8p0gqwS/Vi1Y5FwCNJprko7PavnedgPW
eZnNw1q9tikk2NiW3k4rwAuUHFCV6jfQGYMGTqDPEqxe4kCeNmw5CleTp8m3wqmlSnGun/m+LMLl
oYeAnwBFxAH3pKAKdLxp1KJS/brEmegSLd74bb6a92ZkqEVPNPKg15HfYY/0axKErh29sq5VXrhv
GyT1Emc3n9llvl+LV1Exp1l2KCuC9GSp6qXCnmAjmn5jc6hApp/dSDa29QZU5+3nS9W7EiCPfy3l
c/Orstc63WJAddMG3eo1HwhSeRz0ePEACfRbdWzF/QxO93tsWCVuOVxxSosbi3NH5c0YXPmciT+x
gIYdRxRl289/2PtNAi0aRE2cehE3v2tDJjluXyWFeSu3VX8hDxOZwxrg921l171LUlT5hIRy2nx+
1RNh6ToaYbwg40RStSJYThc52RnaJRuJOs0RIR3qhAkfXme3s5Nh2C5kggCpzKwbK+mtPdHNXbEm
yXTfQMAXX7oeuPHnv4dC2OkaSO0YKiGNKk1ZZWYnu2M8agJfmRaxgxiHgx7ni7HNTE6DbqMRtuzh
ZEvUoEWlcRWBMsg8tWb44NKTsaQwhn+OM+VT2DGltRcZNlCvyOkMuNpCDsqmadlfeqGRtfWekzJz
XQnu+RDVtjMQCQCZxasjzXjKBlneqeYKqSuVBix/0SntTk3jCItFWOWVOyA1Ii1DZZL0ptkwn2Mj
Kk1PnmcFF2CmaiEf05BcYQiNUeWp0Hzdws7kDoGoZP6o5g4AcKx0PeaWOK9NjKHt9FjpjYYjSiJw
wKv1KdorED2+aLWGyUabQHf4bUPuBv8xeIQfTVQRDVnMgwwjnwIV61oi2Qr6WksgCNS3WmKp14ZW
d4/mMi39Vlm05npg3tU8YuOUaKunM474RJjtQ2dRQdgMKuqG3WSrEoxoQ77EsW6WN6DKYLAIYWkK
wSFy/tQMREDGAgZVQJOcOldcdx2ZcPiJNLdKejgZYl7tydrQ9Dei6o2faWWXUsC6mBe/inGW+4dk
YXw+Lk5sqHR3q5jApLmF9abhuR8OLNzdfsH8ebUqa8cLkPaO7mUasFF/zkWl79Opb9pgjvsMbi/m
NuWWvvGwBeetNfCkbDkEvW23sFXQh+ITyrv4emVGkDrcp9ODHAk8VWZM74G3Ga2u9qElO7lKaqXB
GAaBe9tqcvcjDsOJ7Js5+gEWgMRk4rKNFza9YIDXmGYVRalUf0GowkJZYvH7ylmSsO08bcPUi3ER
h3t7nhKAQt00UqLDSh4AU01SN8k6Sd9MTdw/dJ25Tv1izoN+ruyOMMjCeqiayQLO1uZiWyfYxL3K
IoEcv3qYZZteEkTSLiXDFD9sVhM0gWbiOp0TW/XIByxmHKJ9TAqF2ncAfuZOdkmyjGy3apNipihP
FXRLUHj1raF1OLu6SPtDS5EpJfd5MtjpSWP9i/iMKt7Bqx5A7CNNIZ7TzGCb5EOL/aPJY+MiJQst
J+IlslU8VOslrVnqdqXQY1AOKDkgZMxzGNRhDySnX7Cv+IxHUV+QxSEDRywZi3RHpBciDC3LLZ2i
s/x2QR6xq/BefInI49xJhUNQWRI6QvYtBTDSQjrh16EfYHT2Q7h6GTNaDP7cYYx1e4Hhfz3ASlid
ZnluGF2l+DZJlBJ9TeTiyyItYNEih0Hn0maugqYV6yYnsr9IlSQSF4+YU/poN9csjrqTHwfYEiB0
GF8HsejpL8PqpNuow3nt1nkyvgB2bGVvsnL5a9Y40gNKZXAZbDCl26LXoJwkVGvu+6IJe38yx/xr
ltrml1F1hgdDSbPf02iOl21UgwOQuho0RAGr/ZFA6egl74nAcSFDIb1Js16HZdbGauTyyQ3FBhQG
UdZ5o9AJpQbXECBuG0RQ2oRQVF4YzpbhTrDVHXdtP21UHccYeQ0reEgbcuU6Z38NZQJzbxHArNS+
AXzPLC/PmvlgjxMEmsHAm7VfY4zKzYDPn/4UarIf+PejiYijPhNHInX1cbtwyLwJRTN9EUVp6nSh
S/sxGyL8pk2jaL6aj4I4mniJLpWRICpXgXc8ewQ42LlfT52KfSsrrIZuzawZOxYaWttTNWEiR3Uo
J/t6sBoJRE+RXBVlS/p526/OOs3ObWXTmtFS+KUCbb+uq+oJZBqaisTB5rhR1bH7iQWdqc2OUul6
ZMKMNlQBhtHrebD4zNqUfHtJZPLT1EsOcCI+0DZwSIfltat6/CSH0ItZXXDYeZUgjKRK5KpBppLR
1IrsKsuuLb0vTZ8EUDEHi+MQjjQ3BD1O1SA986bbhs6ABoO0iSd23EaUgzpD/5esTmjF+QIFtXcB
DaWwZe2UKkEODC3eONlgPo5hyfIVDVX+M1EWGcu1ZGXPvRw1tw0ekdhXhrK8aOYEIyycD92AIqaL
EC0zzCNfNGgx/KVYWsgodiVeIlMlZVhlC/0lJEHgpY2lcNzFVcmC2o9aRsix2g0XAlwHnSe8LbKL
Q2m2NiGdBvy+AA/sft2oDYSZfClalCy7uNSIpZBhv4Q+ZOkJFDYRIdSAC9oH3utu4f9a8P+ximf+
5xa8F/8io+ttC57/4e8WvGL/hQMFwxqkSeJJ1JVr+ncLXlH/ohhEn53JjDDXV/vcfyGflb/o59Cl
tejEvyoR/7sFr9t/GRS20V4gtlybYdo/acHjUTmtcsDFRdSHUYxtLivMu3JYlNkSeZarJ76y7yss
0gBlnR0Gtse0lLo9+nPI7KmM8Z6tFolA1veGLBCXFPbntpQbL2m0bI9QLPVb+0XWs9uEVt1qPpqA
E3mUxKCyy0nJlI2hGrr95VIZ5RV54EerSAGrO2wapbkMsArvFzZL+qiRxdCJY07ttY4VED24Xo00
d52K2bi6lEAjkAlITnfxzSzkH9UU7vS+hY7uIHrRDnJt3cXquB30TZw/xc6vShxH56lf5J0RHqIJ
6mZyoTALNhpBevLsNjq+fvq94Rw48Ccazfjh1C/IdbFPXMrQedwQOyA5Gze9I/iYso3NvJTQyBjL
/ZyJDdscusjHzqDPp89eutwv+aVKbQCB6uQa0o80kx8XohsmwqVtp3ZFU+wk52GiUEK74jptvy4l
oYZ80TUr40JCQBQfIlFdEj/fmkkAikzHJzU8RUVNf8ldkT5OcgmVQO0Pjbx4vQ2apTN+SZH00Dek
qc0S4Cqpe2ij77gEiQFDJH5PkoOXq+lOIRFh5sxLh+1migHdxiq0E/ky1uvdIkc65mHduKy6NFgy
8SNtRVCMbeGOAhe+mC4sebqO5xZ6kL21s/Fn1m5F9h1UoOZm8srLy+mfJ76qBkkEVaRUds4oMTle
6+SJexjy8ckRQ30bcdk1vDzTDtp406pPKQUlChBePd3k/WGNRCnHccuGunTz2In38VBdjJnCdgpZ
vxG2dxSvPEu5CUtcwpbm5217E5njfWtng9sYc9BppbHCPMhOnIuvAuoJxpP5NqrsozbKObQN2y3t
ZSv3QAGwl2zrSb7rDJ7ugoeb7V/vqZw39UX5rci/dOInfOboyzl9krsiIMcWTxamg/G55ki97wFJ
pgZu7ZQtYDOrjx3ZNWjm3KlQSb0DFrLsnX50jb48QmVJvbGrrs35Eqbb79QSV52T+2ULeKavghCs
n5F9LerWH4fJJ8D1mAydq5dHMndYZgl87v3B+D4P+WMbObsII3lOl8uQx5sOMo5b2bAzB6xpCrK4
BBPGz1hZtrqSP/fqcB8mJSRnCo+LTQOzvSLCZqMnxi0cFwBa+T7Xpd2kTZdzJf9wcuMrugfGwRdn
2XEa8sN+AdTT7nXidav2OJY+yIfDipShQ34cVQF3xMERKes3sznu7Cy8DcfidxwZvBbcp54+KQrj
e2BFM66GZey/W2r7w2mrQ/z6Noh2i2Xo4wAThASMAFH1gTTfr6yIz47N5yEZ2u/OkX8pKgkWiT06
eI6YIMJkQ+nyqEr5ZmgjP42KGzQcG1nYt2KQmm1hLLiVM7ncglW9hxby1TGyxSdx0bqWZs560mLv
4wqT7BzNsz/bUrQVcX5NyxQt39g+gsjxQIJcynK+kymUleXXpd4khvEly26yKdk1If2ERgNE90MJ
ZzhLxeKTReWKOn5R7OYqBjSpsuGmWLckbpbDEkiAoXlyqC/X+WCIO2bSyVes+UIp+abb2DZduwL7
YqlHNbea+yqWLhISuPZM7HrQzI8DPJ1FV0faQRY7h6Jxx0q/z4i5sJYk2eg9vBgblJIrh939DKKn
wHl/W3TlName0d4GvbY1o3rZhS3IlkqRzO0S801i0UvZSybfMrU7wn7cDBXByiNkPSm7sCt9fjAK
+bnN5xsa98fUMq6UkiBD/ThI5OfVY/IL4OMdZ0adHZ/5qyVd04OTYVMxT+OdM6uctXI7PbR6IfzC
EDfjYEhftd6h2kkGIehGA3pdN8N+Hdu02Zqwda2Zz0iXwgt02O1V0jRsykcoqrWeX1hG2JC/PoMz
qqk6XAGpSC6TIlTdzBk2dqKZrqxJ4161AYTKtfYIKqvYp6Fs7m32rPdSawy+1YqYGVu+DAG4fekH
PC6mKZIndlPT1qDUf8vASFHlRckFxAZxjAgn86NOr3Zm3gGGsOtmk0dSA2sTYiHBNiGLYZoR5bNc
Wq2zbRZOaTMgTGmIg4jwF+azH4Y8AaACZuIWhp7jbycyM6LkuWk5OG+iuK72hJHk8C5+1n10r0jS
TsNBvp3VO9BQ2kUIwNtX23rYtMxXNyy8fDOjY5ZXrab3Wy3uxxdEoWiqcn1W9mi5WZQR+TDbquUV
VK2FA+DYXGNUgoppPkiGqPcitZgdOYV7gl3zuupF6je9lGU/tlXfmbTikNW9CHLb50nXnI6a0J1F
lu17q9Q35sDWP56zr72I5W2ckg8sOfFzHoF0xCAdiXrYA5O7T7K5vNStNPvRU012a2lKDyGVa7cq
DNujb1H7MygjV284AQxJrgQTsLItD5/dgKm+FGnagH5SGLVmk2+lqrsxdGncGGUeenoNQdOoix5u
x/q3aYMMZaotrstS/a7BnA8MIifcLo53JAQ90Ai5NmSbZPPKaC4Gmf2B9YSUzgnA12lem4rFk6r5
RU3rgSlCYKuFveTJnT3vMnPRiboZGk9qLmcREATbJsvvqE8Un2K57OVm+7yU5c/RjG4xTsgbQryY
B9T8EkHyo5Z0+y6aL+NCuV0ka6tp5a43hge1LXwFgBkm0h/Cyr5VhNEAaQxaHnuS5AHi78C0B3B2
21C/oMlDn37dKhmHpDMCJ2u9mLNMqkxIXEJv6uLDUtgJNYchyMNVcNJcVkZ2cERxHTmDl0/XTWfs
yhIHWV0HoWZuwH1CL2Gr1unKRsr4PnSlvuLZs38gsDV1DjWRcF9BrozHZVwieDAxH0Esj5xkJdIg
u2JKF2C+VNtAgDuUAWQ93AMUsIMsUsW2LUfh93Eladj0dECqfbNg71wmh1zppasBgXSjsYssukbw
2pOUw7biHJpas44rYuElk9g3xnJIoGFrZjgiejmo6iW+Rd3Kuoj0Jd92I5IQsnTkwIxyZ6sWuqB5
1RsbrVMxLC2sSqXTLMcRStSdEjtpMEyLsRviTLkY2yr9xjGuuauqrtrQx2WP1AG5u9c56cNHNsHr
AMrVdNAqYrw2VHBaTW3IuzQXzXOrIzjTJ83MXHlM4JlJZQkJtZ4f0mVGsuYYw6HTe+N3oeBXrvqp
v3Vk6bsBsAsIWJP2V3aPdkhEFbuZgqPlVUo9YDvYZfJAaVrea9y6O8aydQso2/LTEY5Krlj1Dhgi
51tpJB4pVHumv1jzzUkY3qRMxaFNVJYOq9HmLfOHpu2obO4E4NrD6CRf1K4TOp1O2XhWcjXxllGJ
/c4a0hsAuRQcKAppAxO1Fbsp0VuP5jg4e10qF14q5t2oDdmkUAnxlKKTyPaCrbykjvaspUX4pdC6
/KBpE/T0oljYKKKu/L5Q5nClRkEsr1vdEEykJF+KUkq/UM+y90IxaOupU0Fxq8zr8ecCn2wnRggz
Utx/g+UtMyFqkm9Jg36pVvZd4hiBQbkTUE7it6a9bf4fe2ey5DaSZutXKes9ygDHbNa3FyDAmUHG
HNIGFlJEYJ7hmJ7+fsisa52l6q681evepUxKiUGC7v9wznda4WOaOTbRsGIgp2LHOwnZMlIuCLsg
/U4vRobNZR7vBDNNHqVhmk5U7Z3PpIX916wANs7C77oxbnP0vGs0+zlRtbMbcw3OTn5QZfUEhvRZ
Jykq7ck2MSaOp+qJy/Wod06gQpT0JzadASOcb4rUiMNStC2jqTpo1GoJxrS7CViImwYvsm0CWHQ5
LxH2h5ecGOBaiw8uaxFlIXA1G+vAtaKXKptQioXXDiEY5R+R0cSLxkeQ+66XiaHwCBiMNkVkvC6j
KgI5CN58u92QwfPDnayBe4DtkzUnyTGdjfpJiIawNYZqT0ueyA0WdJKH0fkTLayJLYin1q/T9nnJ
F/chyzL0stGClzG3jgWybJnY0TYMkSI2hLp4dcaDv4JcPeRCdTDVyjGyja2o3YdZ+14ljKXrNWO6
3YXMULhRAhuJHUnesKCUoI76s2AjbKVUlWDGPUkGPLG9G4xEX+WcBA3IZkjF8K4Ijm7TS6O9MjFu
Plxt+JAdkWqM3ko/ztV2m7Pu22imqox8yxJiDC3eADqCMTupixx8dEAMS+yMjGOKUu4NpUD9HR0x
XNxFSofWXJW3Oh41L7FNZ5dDoWPUG+9qpYX3Y6AFYDaEAKDspiDH/kvbguxvy21hX7LBzHaLiJK9
mej6q9pyRHSxxXZayzprayCcvcsZVQWk4zTXWE+GAB5WAkw0ck4dwdIRTZwotgKuyrZSc2MPUTY+
KklePk+K4gYEK8a3nHgWcnB1+1XHer+z1Lbd9SxqCJVeJve1IUrgRpb48Jwis3y0TSn2+NX6rWQ0
nWyc3DVfhYlCJB6a9JKXivtY5kSxN1VusAhxWAqii2oOmpoUr2M9t08rReF9svP+x0C9cewXqRxV
xIfdVjZa/wyeXl5lVqZHBfDxd9BYUKiHbBh2RtkypzXdwr1zR6t/600RPmYwKh80mXAxDYxAFw+W
ZPEk9Vn/vlgGScw4gzTW8YLsbt2tp71M4QMLEn+fTOxOW6fMprvMrNXToiU0ZDYPqmUX2mMomlUQ
2CqXEgDloWjt5i5kcUD0iVVz9JPT2a/Z7o115hJYThDW6eEcsy1fyVwOeWjmeTOorfEICiN+g5fY
tr4Off5VumYvtsg6BSDdfDq0UWoEyKOrQDFT9t8omaYoaXucZa14mDQIpHS10vRFOWe8NQMXtdO5
G+a38UueGkbQWGV0c8UQf0m0JprXRQZk3rBaJI+WHaOGNRsyBkKhbRdp0yfCF59P+J+4I9zMQYsy
sGqpyoDEET1Ix/Ic89Qm7nTQVtdbt7DSZisGsWf0jN56KpT2xr3beZBFWrZxmIik8agWMc1MFvp5
SFtDUjcz3YbUUr1ctA+3GCxPJ2+eUVCyYYJcfM4y6e+GPD0kYTEEJe16IE3YOCFBmZmbvVWhyHfC
jrejawSpzhluE8GcEoXqEVdMGZZ9K6vJpFEXb21R3NWrDkZic3xy4NR4qon4eChbIO020tu6XIZT
jra2iL8WRiZY7QCdq68yDg+uzIPR0KQnutVaIBakkWHo97l+BMXMUm5c+P/y8VyJfDuA4vNcWjG9
Lnxa07WZvCdQGOcfe5G9FUrXxztnLc8pQo05Z/bAWMkBUFrJ+ElNekYFelX5VKwH1a72ZtuCL0eF
Quun1RdRf/biulRUXuxMvDwtaLVrm5m6ZbKxA0egjMw1bBwtQB1d95Q0W3wYOd8hNlSdGn2mWrlN
C/uznpL8uSyUSzeNbWCvYTJuERp7TXRU3YImK0vrK+3VgbfyQyFSDltjqARR12+zaHq3hHXjkOPM
x9PMT/sBGztQ67dQgT2LqYzx8DBukDRFXt+snVoKLtvJM3MHWJ+Xzyybi0p5YeUSoFShO3XrE+tq
eVIzS9uuwucutNygdQjKhahOPHnB5NAM+exaVpvOWc+3UZp+ayztGmX1TyV2Rx+7L4EGSjZjNcUs
XZSVseMWgvqXl1nQVoXcxjEjlWauwZpURQPhEW9+IaruPoKq7DWdw9ECrlDrnhCMnEPpUGVm1Usb
NdDYnHeCVdgnlGWy09TsMmR7V9qPkmWdJ7LlorUqefDFJk7dSxSqOpbunsSYlI1pHaLK7vSa4Ys7
E1ChnlHbW3ec2WMQld3JQLWDJqFyg9IVpEiB3CWb66wyFQrgsKbv0ZLyEFpN9bpU05c29iYxpHSj
apunAbu5O/ZGR5ewCyYb7znrsbMRWWfZKSVjNE27ytKC7jnq0xV3ub0j6NoX8XyqoB7LBODaegHC
b+eSsd2LxXOANerRbevqRR/JnTZyhrrs10feBliB05C2nhrX7BLyyTwrzJ8edZ33JiIeaNN3/V2b
LTsrie6LkhJfH8TLTAPO4t+900XE+1UWi8p8piMtBb1FMWQ8LdEzCo5855bSOllggIAzxoduqbYO
gpmgjaeblhfmU8GwMXGw2EQFQQVGHtu7qmrsLbisdIfMIid8o3LulRim6RjdxGIceSUv3ImXVQ1V
2M67S0rFHm87R2HK3Ug6LDAIdowaSsqpLtUASuWtCSGdQZEjASVLdmzUUCejJwlmwzm5VEBNOc3f
uaw0av0kGJgLnWWmMUsVKokP6tzehkSrr5QGF63vTtb6vRhGQ/edMb3PXMXGAB59akOcBWiYfkK/
Fh6Le+dxyhe+9ll1zzCNQ7IlE4DQ9eoeYWJG7VHJFYw8OMjdFnGszdo8z0RbXCtFJPtOc5NtMkoG
NHO5UuH0DRfXLbfQiyW19YIAbjfOqHuFXdc3Lp5d2ajuXmNhfO1NNrglZ7BtplfNKh4dk8X5oH8M
9fLbrcQnEpJBwSOKm5vSxi/T5tm0p2wfGZyoc79V2UsVoKJ62bzo1vcEBMg1mlT9GstDFFa+Le6H
mG2m+q4wlHt0KnNteOBCaqCFPTox43EWc7Zz+mV4KkOAn9jL5DUtdQW6b3ZoEYNczFiShZM636TT
UCgmUOcZjjFt5+BlSYa4ZgQKlLsIPnCW85OyjE5VAMluyG9KEWenuA79Ur0OwpyOqVI1EMppuuwh
EIPC2LQhy6AyUNbyhUgt3aXknXMKFUa0mA8yNzyomnIZIySLbC9qB/Z88rympEHIQPDQKmlgmj14
TRpkhrCvaP07Inpi0zMKGycHdMOVvLxrOXOzFElaaDjNRtD968W+BTg8oRqJures6UvyQCrzVFad
9MNEGvvScGMmCJRdVd91EHsLk8S3mXswrb9ipfGnKmtQm6nxJquXdGsJsMCMvBXzyCaTxYRpq9uu
L36KiETbpjwzt9MPmcze2jlST4O02mOWjYeiiOp9qha2J0Oiaryizn1WF8CnZKd9Omre70Yhz/n6
trO+j+irYUEneR9oMwhYofNetj9cLUzZ74RsKktzPI8OD3kS2kdSUdotWbODr5MOdiy07qfEmfeU
htZnXMKeiYyjZJ48xqWyBZfNjRS5I4xVySVZ9qrmT1nR/Wgc8z2rycjJ3EF/qp3xicfgJgtAlbUe
fVL9iDMZQ0d9tMzTZCqnaEgLgoSZB7voNgL8LhAgppDAhAw9cwr2WSrjgfTuciMWGsqq0C9ZOt3o
Gq5WFL0qErh6YUCwXaJ016TiWETso9qGWiAv4jNGz6Orr8hCgagXpnZB0gatLbv8jb5MQVHAlZ0q
19P1SyyPdrG3s6cyu7BfvdK2Aga2t6z0Le5+K9/aBNvgEdqUtgK1vkXaV9ANM0jcOnV7IdznOhja
PXHTQJZbVCPtolDcuFdYp5O3kPm5dfNPxfGAnI5kK1QKi+0iW0nCe13tb8RbP5o97CzEf1cNzG87
rrnpYr6TGdujRv0IrYSTPklQMyZ9tEn5A1dbkuKUWX0BiA0CLsY5YPLf1Vb9otTe24qzapLR6szO
o9ukZ9qqax/Kj9JI9LPTGS5K1KIORGSO11mJTiheMw9o/WsfmViG6oqL+65Q8ns36j1Gh5tkcY+K
Pu/L3kj9BQueBQFsdDvX5+3HGTQSqNXM94OjXrH8nkf1mawoyjsCMYpxV2Sd45t5FBRt98jH6lEo
wTIcKJK60L3N6/qxxgs5wPCOija7GtVykjPuWT7NKGJARiQKiLEQKWqMrgGnJpB+wVQ4rw6R6b7a
XJseWK87u1URH9ysdVKvKa/STKxgEvEV//vsOzpffplWyxUfso1Iugr9TNrmgRnLm9tU99XAzzJN
7qGUrKaiXbOQ+RSDsytM9xvAdk/yTI96xtZTfgzozsjC8ltzm1t3rguTzopX8O2lCRt4ZvE2p2us
Jd977VsuMIAV1o94KU7S3jl0jj2BIDn6x4p3YW4vVqlcjEkeWRRvHFUhjcq+Jkl4qkKn4TpOU8rA
ZFMAUwha5m+P+Lf6nVEJx4+bhpGchVw9V5dHl43vE8Zg85EILPAFkE+f9GpMgfGjbmBBBMn+RMN8
NIjSo12DKeBY8vvYVeZG5izmcOmMPiae+5RmhBm20fmiQamsLcqB4IwIQ63z6Zack8SPAWUWC1k0
VcwtDmnFS5sW8X6hbYQxsyFOHbAJdERg2EDMFKnvDvKKyJrySp1disK8oxFS7jPZHpU8um9TOAuO
cY2VPDu2cbEDUUUOgNufhHDio2so45b4vFf4zde5zQ5a1KJqySc7YLZneyQey03aEUBfqNOJTBj7
mfCLL1Vl3jqj3V9D3WIqdPfR5jhE59wzAStzY4fnrz4pot+nRu5Xw/JQCILMaFvuByIf7uM+Zrfm
KvxMdUJlJVzlXMfdtsj669IIXMQpBc+CtOwnos2raj6UVbgnDQsQfk5T17Ilzqut6MQOEP6D09ae
6F2au4+O4Atq/H3vZBwznGOHJE23SGZ20N62CbM4ssnZfFtbFy1PpbUk5mBdRBOmDRu7OvVl7cfG
k5V1V3KezlHc3CVC8SewzbY+1uunZnxDMd4FqK2MTS8zgdDVImfLimhsCGGDEL1IfjoQOtvEeoqj
eZO1L0Y+b9Fx3hEqs43aQwrZfjqDX9wZ0U+XnpxsFrDRq2oA9WUrPDP/wv3P1QtxJXPJtUrerH7a
6v3P2Niqev2GXO89nJWbOq7qA92PhjUPjfEQWIm2P+eZgJn+DuN2U9N7ppzJqIYBLQc9eFNsm15u
fSsKgi1BxUPBdPEnJkc0M35t48VoiIB5qvFhsdlnrJcZmr2xeJwPi0PfDfbdUh/S3I4e26hrbmXB
tLCGGXnoWsXdIfYQG6G3yQ94J8aOwLScZQ6H0qbtwOizvcev0DBnYDOZqM4pc0Jj1RfwowLNudS1
JGpQL8ddP5ADVBWl8VImgk5u6jj3UzSsvtsaGG7j+gpDW/tm2nyVzXrumerm0Vdn2NFBzTivU0Ot
XqXWDzPFK17QNnXqB7ITrQ1Q/WedJfzgpYYzHwnvIOJKEMxHWfA0UdxvojL3da1jy2e+NW64J1fp
MW2VZ7tHHsSI9RselKAmG8G3cw5TuN/3nWo4XFovrNGrXTVjqQjHklA52oUyUTaAQjEu8CQfCRRu
/CzMf4rUurHJe4GYdBBx/IVjglYD0HwPRa4Hmkvp8tA7ztENmffWk3l1YQSwqNSvRFswcUKwFdSs
xerwjdM+8QneYlas+wV9zGCyI0SYTzqSyhdlRBXJdsMQ1QjPoL+fRwwvTlXc2rHfL65+F+XGlTCd
74owH/RROaZ6Dyu93aUm2n7wDhmf4qLsoyy95YSlUh9Gj5OaHgu9fzO4ZTl2F25yI0YGlytb5qaj
5xrxYzPpt0KFsK4wra50fTNOLCMl6xstu4RhRVKVLX+Y2VerSWWjUuRv6FYRljD61UnZ8ehIv3pU
l7ydHO5kMqFpqJGs8R/zRJGaEy8ZK/Gdoct7p+9ZxizhTp+y79LNUkJW6k8Zxj90taLMJngSG3BJ
vKuyB6fee2OMA13RdrrRbLE4Hl2LdRAIJNbc0Yn8yBcKxDtdI7eJFKTbpIKBj+c7MDfeHJoERRbF
OdW5Vivd4YvXRswK1uNYI8YKhVs4zrNXIqTdk7ehevjE3+qFCysejpoxrYvG0KtL11eh9+xqk9Yl
7L/PdXFNw44awIkf1dhSNg1Yf2sIHySgRDUX30tjPhi9vPZluo2YWeAK+RKGom4j4T6teQ1j1zD0
tVeXveobstk5paODRCjnbV9MerCkghBG/J4eHI+7iYqxL/TbUHQHKy1akkaid5yGjqdaynci67AF
ddpXquEsK1PnyEocKacjb/GkXRG43gk1ukIH9a2uJ/6uu5ZDu1Xs+cF2f7hyi2/6jjUiuTJ9FhBt
ndDIuH4+rqFxSCPVYQ/A4NNkTUqafaNx9ankxAlM44p2IVDVMzpGLYU44HDfIBV/mOWjYx9Q1u8x
oNxPxaPIFL/vrVUcYEasz8wWaXtL+xZmh8idTg1siiAeBUEUMbkCJJGuOJU8aLTwmiaEmhLKsHgL
yZibig6XyTJFrtp36Jgbe5fapIohijyRWRnjyKkR6RTWh7IUZzQhj6ZMAmXRCq+Sg+4RfX7fdzqL
mnSGJsj8nMASAm+inujP+Yjo9CNq+2MZGw/s2UmvsS7MOo60rbOnz+w76TO9yoLhGg0FTJdm9u2y
WhkNO6KwSCJKW81Pe9AfK3cPBf1Q88ixmaQcy8lBG87SUT+MlGRKQ39u6uJHaBen2R0+Zd58KEq4
U2UY+RYag42Q7c/eSe8Vk/wOrtUHx6TqHqxDUpM7JKKzm3asp3AhSRKb4i8VT0dg2J9koDyTznNH
rpWy6bNJ3GmVOE1qfY3HRd0UBLfUg1ts3IpzVAI6JqAEkvGEZa1O8zeK3YPatO+5jN/GLtR3dJCn
adRe5qH5KlnwEppTKIzBlSeVr7bGIIqvM4GWC7iDilMyEs5GOtY7Y2SQAYkhA/gXN67ho3Dmm+Ng
0yN1YJVs2Lm2Zdk/ImOHx7bIbCG/1l5TBM9pWVwZ3dlEFEDLd8f6rBD5uAYWwIzT5q9Ess9qqVj7
0ZF+rrKxzbvaj5To3HY1pl8mZ14n+plDrlo475WD0wwqkSz8I402HRMoLkB/Gd4iVNG2teVeYRWq
5zCL4w1vD45BK99UQvmx9D0KqfhJKvZOS4ZiYw9pHOiZE5+SeGVA1yzKIqFXPIraqWT3sGlxU2z6
FkJMyNeUmwGzAlqfXWsNxiYUyZeZuo+zIZlPp4LRXbFzo+F7b0nfMc5lzRZmbnmP4zTxbdJWS+IB
DVqFeFsbc+gZNVINy3xB9u+zNzUZdHRDMA9K4s1l/E4Q4rOJWv5Uwjbw4RWbP3RF/SIrkeNUex9H
Wq2irr+JhBw7nB4sJKJ1MfWj78S3Ck2kyTI17c2NAkwFdRG5j8Pb4qKcGHNKJ10UZyTZaBuSA/kp
Nz6pk+KiTWOrdEsRBdfk7NWCtUSODALboDfHV9ld3PgOuVAfZmnQW9YhFfUxIt2paYYHJ8/rg1rz
rTK18MnsLfQSEnHMrCFvdMejpU9vZtpAg5gEJutefVzqGVREcdKm4Q6b5RM2tB2hBVs7xoTOUMwb
C0vZ9Qq1TaR/C6v7lrRbdnbLFvMqKHvJSquIHxrG00zlPCN27zUUjn00vUZW/r1ZYn3Xj+ljp2Q/
BxSIof2pUzF07H1HkyBHqnzR75RxV2eH2SR/LWERm+WX9RuRVtscJxhcJynk1pUPCSOBMcgMf25p
bVX2HHXq4VfZ6jPaw5mxUV8k4liahEg6Y3aObSRijho8x+5Gu5rr0r0omTrfN8SMPSVNHD60Kj9o
bXTqUcx98okre9kXUicvySYXM4+H8nFBD/mlxw6Xi8Ctk3EJFWMS3yWFOc6+IMya7evcv2IJHe9Q
1yLWJ4gDkYFMT7PSO4d5afStE5fdeab6ORdmFv8Iy7jlNqd11cPWomGa1G0Rqu1egeXnjaxJ30Yr
egc9Dcsmfbcb1kmirzrWLRiYPMUWAfrA+jzES3vJsVzd2XqhHrRueAGohBklZBAa6Er5YtcZQalC
SP2o5U7ETjP7aKN2w3FLpoqyXbQ1W9ny41K7Vl38Sow1ojbrpUvQmmpJ2ayt080uhfCVkqMNgEb9
1KSWci9dZp/6e0VNAZeBlEapXtI6uzWZ6UUSjAoziD2jJGXHkrkIGkI79snQ35rEfkDQljyMVu3j
MUdHJcrp2CKgJgi1iz07l3eVpb0lSX+qxM9UqsTK0newnMGvM/as6NNsl80I2FlT4X17c9TLGLq4
es+aFW1t1i6RdavsYc+e3Guo6WztUxlZL8bKPpUKWQPNdz39gROAMfIL39sNI2EX/dDynWp53kqF
gV9E4vKKCeCOmZd33V7NsbS6plVZ5EmMNYWifSQrErdCehelq3mNPe4cISAUyWvrhv3aszScKqRj
pV2Ak4cPukShpdwqhz6Bg08kviEOVVHcmtWngcMv0HM1fCNPptjqFTU10T4TwRL+tFSvcUmIbnKq
kvk+XedJI49EEJPeeZw7l752IjS6HR5z6Z7DwXG9qMcqQ9TUdBBLGgW53X5rC/udswMBcJv9CFXF
eWE8GG/1xaXor7HuuaO6Hcp1GYCiLaszmn9Dt33sq4GWrQVLm1ibxuFezSfL9vIcr4cZX6Js2Q6T
9rr07anrkeuW5i6ZI4TLqfvhCg5JZizKN1vDXTxjy7ukFrmEjrKclGrc4frYZQqueSWBMpqk00CR
JTBJYW72bDf8iAVrwB7pK+D1SyPjs91/Jp2KWsegPjLMedmQKP3OfcuXZ0QSV01vxIEGVYnq1eE+
Z1+eeaNb1bjsqcoK8kbTn23dIUYX7mW0Kf4lvzARkXomFXZet/2GRDbGrnmecpSMTpDodXyHvM7j
dMZ9iCdKCWUVRG70NPdRFQC1tT8JAMGexNDNx7F8RANwaRP1hTV3vJFGPiLCNgu80HlX8CrY1f7r
7otr/Vk+9u3nZ395r/99NW78rFjCJ1Hc/8ff/7L7/dfRZ+W/9+9/94ug7JN+vpef7fzw2ZEX9h//
/juAZ/2T/7+/+Tcc4dNcf/6ff/tZSbLi+dvIbi7/SCoUK3bwvzdWPL6Xf3lJfn6W/edf5r/k791f
du17+f6RlO/dP/w1v9stFEv7q7Yi9EAeEjVEhA9OjN/9FutvGVBskOvBellzQbBi/M1woel/ZSEK
MANbA83patL4G/IQl4ZJ0hJgTUghUJB17V/yW6ze6f9kZcATXNk9Aki25Zo2bI5f4CMhQkCe/C5D
TFxabNzxZIFvcxGCY8jvGmz+XSaeFQRWr24sGNXGVezchj7vnlUya9UROzxqIhFuHdtCn59qmB5m
ae7DMkV4Y9qMxOs+rn+UjGpQSc/xy9xXPHbSFs4+7cT5Dx/I7fdX/kdSolgN6r/+QDjF4XI4DvEJ
6q/+eXZiNkOKzB8hCfjR7BQ3o0YYndI0bsyZmPSw6+ynDiKIr85VftHbzriXTp0RgI1E2W3oPdoo
uVSZ+TzZyrzNU6pqGWvPWKDNIFy6ed+XWEH++Qv/e4P3bx+EgdeaZ8E2Ad/+Suh3Wk01lRnbHRmv
xbYfmfNjTHgZl3IATUWqZh+yEfjn/+aveR3rp2+YPJcarP7VbvPLm8Ua39UrR6xjzVQ8Exn4Uo99
4WmSZrWyDUZyEfoo0eFkcNxxyxTU/RNm3C/0od9/bngDrEUJrSEo/hdDN0KDcbYHXkJdtnZg6QTT
zcQAvk2ajvjTjO0LYtbWjydr2TEUoH2dxbShylECy5rjU5xoOtdx9rMuRoVoWOXPyP+/edx/eaJW
ypRpAQLCHPFr3M1il0ohS5s3SX9JhoscuC/ZPg+9xoKArQw1bp5eV0/Dok5HUVjnXP/QuZDW7jkj
A2EWOyUqdjm/XKTj6/ADdPfb7DBzNV7ria1Mp2wT97GVxp/45f+eUfPbm4vBAY4DSKlVvrq66f8A
TGritCQY0Er9TgGJu0xId6vSplvLltEjquXP8sp+wUes/6CFZ99Y8c5ipeL88g865mC40tVSSgm+
OVg2T5RtP0dtifbVMBZBjrn5QgH4Q/YpKblVMQX4S93A6Sys4uGQH/75E/6PbwCvh8fKxKIGOeJX
Vph0nTZXJa+HOPYBVWaL7yUe6z0HbLVumP4GfPtfy+G/2Xwx//ubcZuU+Xv58YvpkP/l91tQ17i0
LBuoBsxfQiDWg+b3S1CofzXBAAA+B+yOQNDEDvi3O9BW8SMKjXAPWKhEZjoc9f+P++v+FejSymVU
dbamkKX+lUtQ+/s7g6tZYDmjbBSGzav7h2NQIq2LQUArPsoP8yUpI+RsVmeAXU3RJTMCIqn0eZ4T
1BvqIqnjq0QbmAovTLujkZ/7T762/9ULsgwcmIbGW6WL3zySf/jervMW0Vs2uePNgBdnYST5EEU6
YURG0ozvs5A8zWnvGM4mrFenHbjl6jUEkv9egBYf/gevB+gG57OrrThM5xfyFHg1TCzmrPiqYvY/
NIWm2k+GES1r7SqEeDDpWr7bNeGcSLoVFFSlMmn3RYOWkThjkRp/cnGt99J/HslrLcVkH+sqRBLN
MjX9F/aW2irkXuuwt+KyIFevqZaacHVrJI/bktbAsqXE2L61wAC1xL1W7BzdMOp3f3jE/6tag+fk
lxei8zrWl0Jl4IIi/TVxbWlR5LA/cPy2VGxGBirX+MbFPYM4ixjz4Z5PONL80dGj+0mdi8dinpgW
TNBz9I1T59EPfSSkleWQSsixSYi94ZF2YGqbaYGjEs+lxXyhahTtkefO6IMB4e1yjOYUw6Ele+3F
6WbYsmkqRbIbmV+PvkUYNAJqNCqDX4jEajB6uMq3aSyyLywQFSKsxmHwHPO1srzFhOGHA8owen9Q
EEaiOLRqg82rPeavhGLRt6W0lQrcgqrHaigZ+wXIbcz1QjFyGlNGkIZXhpj89iNJGYOHF6lpfIv+
TSFyVx+RHCSI3AoXeARiq9mcNv3S454pEdIyfCRcB9Fm34dF4JjhR+qG7v2CT54tXx6Xk6dWsibt
SkGFgyx1TL9UIqQt3+gSsjeqyOGl94bVR1u6wvmW12H1KCcd331lqXJ9+aLr/aICG7kpE5bkmwRm
xQxtYeigPEsk91vZiz4kNRvfPGqgZaJDM/MWZVk0tv06qrWTPcQ89X1S5AC9qmVNvVnhgRkN+CCz
U0haB21wbAFhGWiAGC7rnXObGoFiMUZ7ILZMf8MCy/0gpB9DDMWbRmY0WdohmT+M1jTjKRmSJKEE
jPvJJ1eZyGLsPIzshiKTTRC1IsFbqgE1a6zJ+CT90kWisfSbtsVMRpUOFGwSxlFvejv9UJX2WDL5
UG7LgM4diI0FXsRuevRSBhQI0sBzUrSjAjEWH0jU1reciPYE5SXuDGaSQLuYGzApQr0LUcIQHYMy
xWh5YKqhHw9S1tp8jpLl58Jf/g16E6onsGdMK0LGqmzGMR8lxGaAZtMnz0L8Qj65mET/iMYl36Iu
B97VBdWipN9gCUB3srMICJxr8gC3SDEfYqVrYqArbAXfoyQUb1m/zsxNhKiAeUu/jXTa+bmZrpPT
zziTxszp/FxzVNKCdX3AfBIJeK8Vrm43KvYDrmf2W91TjcibxURuh0FilFimQlwGLL+qwmtw8W2x
bU4WelN9O/aTrh/iuRpKj+rd3VdtuJ4wqb6zF9wAO6Mu7KthZ0w/+1y5OKtNTVHX5b85POdxwdTa
YRpamwm1decOGjIecsDvRq0XXjRmD2AEtddCTRfzaBJQn+0mrJZoinOx52uwo8mKKDXZTrqGtsml
+kKawYV85uWd8624Hxule1cTm8E1c/zioRvTevFzLLMPw2To886MHGur9sobhu55r5uh3M3FuByV
lmqbP0GvU+J3KhgkrLedaprFulfJORdKwBihFa2jHy3lb8qhezdjp0TYO9YhyJhEB7uZ30K3x/5H
9JAa7ruR7OQlw4A1lUEjxjWu3vAILtk3Yt7NHetPwCV7dmgndj9EEh6akMFaXsbj3hjypj2EnVDe
MnXCeBLGzinBw1es8D42lepge70qRvq7AvFxxkqi2yxWmjzXkt7T6zBMBovSFI94UHykLDDtYJlt
+DyGO+iH6E8QG9wbmd3tI4Iiz5VhD99Tt9Df7UjA0JDFdMgb6+ZK4+Dm9iFxlxunw1klVrqPjCfs
JWUwd8X82uQAgqL1rIhzhvDutItTTjzVZHY1qsk2CuPUJx5+bxYTHvIWNFBh33VK8dNVxE4d4vqN
VPXlDgH/MgZo+Q1+XEP1hul5wEzAkoFgUsQ0nbyxb3J4RJ1op7jw7eY49QwzOY51GO7nUHOOFbLm
bmT0yc7wAFxkExNr6umJqafBrEFSPHeVa4avhTWYNzeP6OwtKWZxWpxizu/Vofq/zJ1Zk5xIloX/
0NCG4+DAawSx574oM/WCpZQS4Oz78uvnQz1jI6m6VdZvY/XUVS1FBIv79XvP+c5LGeLSVVXWLE+i
qtybaSyKr8yl34twim7BwtFw1JaVXKP1GPsP9NGiuBBKvU4BTMCUrxn+KTeIrJI90BuqlLGZYUEo
rGKyuNbwLbVP4pYhslSTJbf2nOrk0MIz+MZ17q8ED0EFuAV1Ri0GeAk4X1GzlYYYXny3rPMDxEYP
9TaewR3mL3dfTOnCBjjEz5HyY/iQVd4HeEvongmaswdomKPeOymaF7Cj43KUXWweY5GY8npUef49
D3uVB9qUY2BUqiOluyWd3izwGfObR28fJRz5de5V+8qYgEZiSzb9oFJkMQKjKx4cQ05yM81x4gVu
nHPWs/vyu+rdguV4iednlFaY8s2YAJ+D4vG7iztwWnuZAZLYMLerbkQDxAx/Z2dCesKj1QzMOze4
Yitsb9pcTpW39K/9IsS4WWqzY5Tljhrzfei36DuxqTCaY8KxXaK2hRSbONH7NEdIHDsnHh+awlmw
/ZrSu2Y6H59KD/1DQPsj8QnLWyVDGLAGct3Dsk6ZQ/eTQfmWr95WSsmqvCmlCF+X0Iut7VQPkeLg
K30YZp0jsHJ2RYYnlWhRvOm0gcvabj50Y+NDSpv+pUxGdDxdKu8be0bUviT4DrWom0snLIO5VNVg
n2UTTIKVOBQiN97ITC0g5LvEmLB6pDmhF4SzG3dk2MztnvmIGeFvGtNd3Sj9TSNP2bZx3QcmjWOU
bf1S7BGmsAWOx2VU1Fh0Tnxa2HmmnE02ITu2EEJyiD2xeM88+YC2zFaUpybL7xBgsSkrSBH+QKDH
XlRFunbuEfhA0wLfbyTV4O7LcKimewefyx6rBPuTAYYTKGBi7KdIq5vSqa6s+nPWI3zQbZw/dxzD
L7Fl7OzU7mHEGeGuVMMFcdq+9Qzm/5n7VAzRu481icfJ34652FtKHaUobzOB1jEjL7mfnN3oF+l+
WpYHtcRRkMSDeUI/hh4p6q2HdIlkAGziQJP9XUk9NAEsFSO78IJZN8TEmS8qqhfNNHoy8xN2xUic
zDY1d4PTmvG55lSONN9C0dXhGl7cZcW++y0V6ujFsEOvk2wsy4cYfMt4ZxZmTkfdQc4Y7UIRT/53
QcFm3maZMIcXERpRvNPZEjK4iUeo8nsYZotH8rsa4SEshmp2EqQBspouAvu350fP9asZUdKsZSVk
170BY6yfbgq7rtEnaZ3yakR2pr9hXC7hgvTh3D2QuACNpc7crGE6nVgQ3DJGvqkRZw+h7b6yvbUo
q3z7kw+i76WcJtx6ncqulI7MfV9b7a0zpvqpal2q6rBDQq0SQuyTMN3PlY0EPlN40cep+gB8prf4
SL7UnZV/TBVoEfBzK5XSK05qcP17m6PCNald9sYdqoFpKdpSOdURIsOZ5z4mikGXmEQ63+4xKZUx
P2tC0GDb/cQrO3UvdgzdlpqhfPRX1u2yWDeJtgsWlF4wDga0j9CuPY6WhSpEjKjCzBG3V2UnPqKB
cdhN6OkPzohxf8i7EXpXWOzyEXmGU0zJYwK/9TAWESwu07yS9oLmNa6ce4eqIjAxt7z6oClue+Ct
gOPyEJ9aZU33yjHERvvNp24dZFBqDjugdBV2vakLRGuWJ7eQ3UXTGg16Yilum3FAA1/IY5VGyYEl
ynhr3PGG5QCqgOmgdDATDiXBrFNOPWFexS+srpepq4HjgYZAT1ElOaVv96WfhB/AQtxotyCrea68
fWxh5inghG2rOX2viuq50tq+sGfd1Kt6ltbBuDEjx3vQXhHtjfWGqKpEXGIv9qo3TV7COrwTuPt3
k69BnZbxg1Sju5st54n9KN67lhXdV1O1apNdzCXSbt9RmE67cIzRtJp1+uGldnGOY6vegFkbwBSH
JsvAwpYwVme79opLlpEEyV8000n3mm/liBS1ivv8uUkGIhT8/i4tR3HjYeN5n4ox2tJfFLcto7Qv
1F3fe23tSjthefOWi5x8j7nk0F7itj85WeIeEtsu36IyfnZEh5OsxyQZFdZGdK39mHsi5PA4Rzsi
e3F2mT2W57T3vEsM/ePKXhX5usTib+KvQ/XRX5ZlGAHtcea0K7FNXLUbBrlcMbD6IjSZFNhhx8TM
n5qif2q8urzzvbJ7iieU7qMTJudCyHfLHoMeb9g1rdzboaqw0zdpfcVamB2pc/CGuf1yaFHjztL8
xHkRTjB+LKPnVcorvd6ZACPNK759azNDfYrh/DpWea0YQb8gdj2iwbOC0HbKq1rYb/WE18HTTXRd
RHEGkGOi8qraF96fbqegVm3ykPLLbHCdSNifq5HT4bK4qMntcNPI6gWLfJAR2OLX6Fy8EWfpEnE1
dcJJySGCg1ZLBsdPJrsJ8EMgK/uioCWVBRJqf7azvV+Z4Z0SlMGY2U9ko9ePVhZ+IuslPzrEVWDi
g6oe9g0k4zrMdl4/k105GNZ+QLq08WVe7oYGMW6xaubyzsQ4gHDVNe36sjTfJb++HN3P+LI/Uh//
KdQJdH9QPUvDQImqxRZVUrqdYF/jmJiHzwwJkx16gI8KvgwM05spKpqT79H2bYDTbtOpDgbLpGAt
zsuMRqVeIOKUR8ngpM+cU+LVF8dZxQ5RIzl4yr66pDoDHDGmR5tEAASlLdqbH7YB/JrFnT96/haK
j3puQFVsC6a6hyGsL54f1buWvdTZlzmQ06hG8nxNYsehsRlbOlG7zi6xKLl1Hn6fvSk/ZhJ/5Rw3
p7IeqovdYBiUSe1fvGS5txzW2QxEdCeQsyBAiO4s5W/7DgWzSGdeCh+xi8V/T1JnO5noN+bydumn
Wzfq7muaBxvPS5rzlGfLIQEefga/RzJqzPNo1bCW/Gm5V+XyeSnVpzF0gTwUT3M83CqzY5Eq1oAf
QjhlA9bOUYt3i2pv56DVs5b5Lq3mXWt0JzTbGHGW/jDBAEVFe+JQgWccALZpJvE9w5BtO9TnVOH+
th3rPmtwB2Y33XTM6uyZgfF1XDe7sdPoQb7J2Xg3rJIzH+Msy7iuOYc0CBadBCvThDXEyHfuOvpo
xc7vCdEui2EHuvoQFjAHh6n7WGLvjQTNrYlQCxAH3Cxn3C3yYujleqjoIbFQGQ9oVhXjL3cZohtC
2qP4w18GGd42iCiMJ5onKTJRQ2ZwCjJvRqamc+gISZ96ep9hlJ2vKg/P+aklx8U60oBLpiMXpqsO
kRF2uORGurwFNnytMw3AHET/U13NCtPLkvf4KDatpEOwcZa58q9rG3/AdaVjG41JWY0+SgaXRFRU
oLZr1K/O7NTVC9MjEEDRWDXWaxhObv5soldhVzSclCd2GC0Esr01dd1RhCq/IbXKigK3TuPu1OU/
9MHoV4qKQwSZkd+SkCNf5/af7ahGY1K3n2yn/+Ap2K419LSMz0NiQFuWYR6ERSTfJ9/gGjj5mJ9o
yghqRyqKYAIN8I4R52yaY3WgScKYPhz6Xe504XdmsG0Q5mGByFIjkmhjEiTzvLlHIqX2c4jUAMUz
XUvG9mGd+ddEj4y3vNnWMZ1UdlulJmgNZezM2CzeMxEVT/6URAXirbQJaIhFgR8Zzzao3c8WpY82
vyxJPLG0x4/NKO1dVE/xDnInr52XdJ9VpB90hR6AdNn+s6jac9P6iISEurcL5RB7muAFd/VpoM1o
uIiIExvBYKrfgXGSGYKWcj+DvUQ2D/dskXWGWLL67lfp9Uhp+CAd6GMsVq311Cj/xARx2RcrY2H2
0Aoz56yPpSshUOQJfjw8VZpQ9nMESSJgRJseEw+rolIdXRkDRavl5Th8NJzJ7dS556zD3g+bihIr
+mrwkNE05siMyjsB3xptQyCxG2VyFK6N3r9o5b2a/arv6ht2kPGohXgD7Y8fB0s8bLRFp5dEMSbL
ZXHXOlV14i+kv69n3Kxd2186o3DBzXh3jiWTR0wvaO2M/CXqqXXknLQwe2mY9sixh6K7q4wsvLGH
vr5Kq3xL0sKRZd2/A1fLfUBuyKgV+usZ9PAS+BwSaUYaqHRUM2zwvhNkDmyVvFQreYXSBHHa657s
BuNNE0/9aTG6+VqM8shRdzqIis4tocwNyskZIjfGQrzm3TpE9f3mZjZi4x1MUrxrJMC0aKY01eUg
dxn0Wkpl7YhDCvMlCH02eT91kOnNyYse8E0PheOO28XtseN11mcGw4z8HU7L9QyC2XUeMqkBcEvH
CPzccp8k1QnUQgIF9sRuPDM6jo+8WqzJy/BgwDLdEmySbGNc60ez8wgmKunxgoe4VJRcgQ9/DG9O
UW3QiY7XYHwckvBW/lL8JqPcu4ITUB5peMLK5tSB+Hygfg+n9Kz0UB7aGceNV0PTaZwFqAI9SQAw
mXHFcygolzMb54cVTc8NrCdyP4EtMfSl4lmy96S17jsfUyHDH9gZoz1szTH3jr0b90drsmG66G+j
ibPCBmJ5yfxMv7QdIut6SG7CohrPTKhpfrr2MUOwdGWYufEmQozmwsRE5ca3MpI7psa3Me24bV85
gAaUDU6Dkwt1eYmmNH90RkveVDkpyr3LVRM2KMiuoK6fdRkD0V6F+StOERj0mzvmznnoZ2fT+CVh
7g4tHJJWvJzeYbJwnEHcRFNoCKOj47c3QGG/Aeqb9i47LY1+5P2SpyNJ8y+etuNTmLD+cBS/UrZj
87/wq4DNRWkdlullbdBv50q9O7NNS9hxL0WS3JArdgR5ghuvjXwiHnyZ0iBBdruAYYTuckV7EtmI
V1zn3tLsB3sc9gWgaM5DHGnnxX+p5+Z2bPxPWNvVhHknTC5hkSZoeRc8bHHfIGd13UOh7Xe2nPo5
9IeXeWIAh88MP4073vnUZnQo5yw62oYkKDuMhl1uuBIflfo6FJh8EGFnX8wmNrc9ENRAWd6wa2ZY
iBwK1lFMKHa9We8JD9EHm0zBo6Khep33sD5RDTP9y9QF1Z99yIrh1Cmm1yqBBzKMc3wcxs7fhdX4
bFv1W+y5TxaBUQxQYk76ermfh2Y32IU88MJSALWCPCU11udcuUc0Ic5rlRr6rivLLqjG7FD3y+ey
JLUrh5ugICzZ5TwfJlvke6Pw2RAQxNMiL0N4MPGBXpp5U5NlupnoYgSNKt1X0Qhjz8ATD5FwxQ4s
1XZGQQ04wfA/+ZytAgu6NiB127xLSdqgp3A7oajfWt2gtjlYkT0obS5e5p9jYbzpSECwyPs1HiT8
1OctqOomNKPncnBuW1pLu7pPxoOQYf3sNY0+1/FUYsWOomaf8sbtaycbD+nA0ux42tsVxsxtCBu5
K2OMMV1ukb6CYL4ZXIzwOkm2vYQNV6Oy3uoiq5900XcUE9b3tEbMYHVowBH5BG4jB8qkwrzkTfJc
YgEfjOGuD8OrqhwBfUvPuGHc+62O7OZS2e6zFQPFyJsz9yBwwqo75WPqPrZZ912K5Ijz0+Cw0ttB
Syg3YyOCbAIXI/wmnVBj0gVEBRj1G4eJJo4VZ9qU3RxfW9HQokwN8zMG4eLkDb17M4YjuTPJwzzF
OMB6f6roBiTHUNUUl0yOAPsHEb0zZlDToSpa/4yAAxREhCHB7bgKo+x5euqunQO3HFjMpCZ1Q1ny
2Yg6eUcZbH+yexSqE42LMzUynkeqmkujjaYObAf+jgP38p4RT32xJmwymv83JUh8lZosC2LldOoE
sGgWUcB6rJSVNz6ICYsDTc1ms5Qz/KFOkBZUJla36yNwB7SKzpxM0v0yDTQxuaEodkwCaiwv3PQT
NCEg1erGqjgqjTLctZNpbp0eA32HhH1v4W7e+I2ZXjIsqyenYWM0KUoC39HnSZfZEXgCLN3IfAxd
EX0bmgEAuzFQJaPG3TJKLT48tCcXdyaPvWTuBVqOfjn+cbLL6R2aLe0+YZQ3Kb3kgIqMBlpmZre8
NtGD1HI/GKZ7nPnI82ikBzNtoztll8N2rDjR2DwrOAFkbAamMV0LhPPniVYqtZhz32MyDDLDvse/
SClD4Qnnvjl3Of7uTr93Yr4V7sTkQuUsjQ0VPEfpaUg+mH862ySLL7aJIDcYC8kZjPnEwZH+V7ez
hm3fZ3sgtx1nV6DqlgZqGkV+d3IbT++QN5P2UsLKx+2/4OGInPAwSHVN8Md1hAD4yAGnfIYmOHF0
zr5mFqjBxYNWPiZjej372DVXjFUxZvdFlK8Gh2TBJ2NYpwYiqUhFFNDbfwVlowOOU/OpLNL6ngZ1
c1P6M2GlUCQ2mcHw364795qFjHeHVPGg18jNKxftbJ8anEDJHNziGe9vPE5JN7BMjy7f+gTEXZ0q
m7rQlt730AI2MxSAGVMLgC70WYTxWTceYiepT0voxIEko+KrzhD+BpGeybxcQsRDZnpb2jnp8Zls
n6yeii0e9DOVCfa2watuBUHj+4X8b8oavHx07WDzEdK0BZhT3PYOImkWfqyYqY/xxHaXU8MqhG+M
N7Ff3OJQOPEqCjeQ2hWtFFetzgWEybK/GtBH4kNQectUmryGoBlsIkNyOERl4KuMVkHZOuO3kkYO
q4OVTFdpy/F4U2ayf0QQ0VNAhqLB9I3tXpxzc4Yj1s6df7doFYEu0R1TLVpow2MHRvKRNLgqo25c
O5xOo3IaIkam4BrEnL60hMiybbMoMrfCjuh3hTkUL06UzM7W3bx8Xeom+WrC4PqMSKN+8RSVCeFg
xGhDtTHwGTPKpJyi4+BzpDXlJ6r26bWd0VRsAEZi5zF0WreUFGY4XHdDwXkaNJfrBTTomuyjpV8x
gvZxsw/YVKxT3VgXgJQ8kg0ubZMWTIm1pPxOZppZNIlC5okwAYt7jF0rbzi3nKMz68Tc14Xj05Rq
QexsASamb3RzBvo+AD/1Zp6N8ZKHTIADLH3gq91ibj6RrMG7UjpxHF0yaETI6pmmlDsLDtrtIN3p
MyhgAIdiKqphVdDgBsNTLOTeGOmxXxSwtje88215zPH5fSkyBRjNXKLypSc9DMIrzeOPCg/B16iE
MYgEWdmAAth6/K1fuM2Z3FUO+nO7fNgMvnhe0rz+VohE3jM4yz4DKOOpdN0MExKEjlyfZLPAfKjT
2pIB9V71Neow927yqPFo0ySNlW+a0UuJYojSVeRjlsRLmKzs3wdjdLOzqrsBr+HSeUeTA4LdCnBU
sFXwvB5IbswherXr0lql3R0WMni9uF2yd4G3HXOm6CVd6iZ1MPFENIN3S0Ev9ZK56eSs+OnlNYk1
uL2+wu97ihnjuZAo7el5jEd/PjKsCCkY49AGCduFwEiRO5M551WkvGy4pvWjU9sdqElQmdDBZq/u
T36RDViPM9N+r2KUIVv6nqNHr9bF3NDSkZh2nSoySC8N2orAxtP2jNaZrr1oCnzfpZeMxamv1tLN
bfB74fDKwxAp7ARgLWvdbeP64jMSBU8HYewPaPX9HE1DpMf2CxJ72GRJAVRrI1qb1kRUY0LQ3LN2
O6NcfCjwSDZBlKgSojYg1G67TFOtHxALpXxZUzU3g7/Y3smwaPNKS+NdmvpqigIjR3u/kdjbsh1Z
p+oBkS2vl5mN7Y03O42xTUah39IRCnfsMhTHQATDKo7wEjCpclYWNbRQeBV2HOMiZBM922Yk0h00
TCQGIYJIXBpujJV8xInyqSIX461IOMOAWC/raL/Uafm9qhJADlh+lzdHIl/j/c/lfb6mLmN+Zh8Z
l7J5anImgVs4zJnHIUBAK9AdHETqGJeOSk6a6cu0FKLbZ01Xp3vNE/Ekpma4uLGBs8nHGYVbJCb/
LFBurTh/wyTwr5h5J2u4nKcWfDYNNHFfJAgrnLYRjwUnppvUty24bUSyrJi60jd2uii9D9HJmmFn
1GNPJGUHepoz9j9ml0bSIoSJWxsc9myeBsATUQAKd2a6nvgtKWjSEV+aXo/jDigYCXA0a63hMKW6
7zn9j7HmONhRBxMSMPCkmmULGiLked8QSzd+haPWWjsCCAGaL1Mu3DWdiXGyodKRzjCo6CnwW4HC
gooSAgbtKo/xDV5nSCWj9n1W3sJ6omliuFSlSt7iMGZNn+2URI7RFWiC22lg+DRMaR1ul7q1P1DT
u2cNOTAYwGs7G76gVNuuysQ55XTlbmJnZNLE3wZfJ8ffEW5G2Sq58v1q1MaDIFNj8QlmmWoXZ0kr
XOstaYCxB1Nrgja13ap/sG2tv7S1O73UtCzajZN4+bKLFJ6brbtQpDJfzPp+t4gSkxQhU+ZmDDu9
U2aZoeLqKsNhFUphisgoo0OarqJxXjit3uKIkmzfRtrkJWh8/ozXM6+Mi1S80sCFKexzGlc7HeOG
B37iMVthSIxvsSAKjT0X/xJvTlkTwWKEjf6MRw+4Xakt7j3qEp5FyWJ9G7ez4jYKr3ma2ySDWY8x
5rVRomdU11Z0MkmqFPfECbj5OSxCD7By3JUax1NpDxuX5ApxWmq6chs3Slb6JHa7nmfJbwymhBbd
fYcMb1xCXugsjNBTAOpu3uefRe1HigKzNghI8jF38y3ASW6gUGZgavPWDzfMPmlHZNz1Nqi8joUw
zPz0i9d7IUNewCEbJEIzBh3kOM6ZaAs64CR1Mvn3O0eSetLOc7pTlaudI+ai6F5ph5gZw+fctGNO
6ubHifsJ78DD1O1pQU9Q10UmN/9F+vVctbM/M/ZKw0/gN9C5da49xXtqJOyoBOAObyZZh/Ee5lqI
qyET8uvoTfxYV0iDm2/ZnDTUADvub1LpfjMQkL9FFKHrei6pbBYzPf839f5YVDMZDi6qr8KaETQY
PsAwmdmKglT66PTpVlBHdGASVmXOetwwXRfrXOXGz39WY/6uCeWr8C3Q8ZINT9iMh8/mZ627k1J9
MFEmER2NhL81ZZdmTBVrgFpmUa8Cw2YR/qZwmg6o41IC6xqsSP6dVvZ3RahJPoYnTAAdthDKc1fD
zU/S3bbBLeFVngy6bqhfbGsiGqhIGw88tztb/mbsxuhRGU6c7ClxOfP9+Sr89eNtwvFor0hFO12t
mumfP576Us++TcoVy1k0beeaMfDWJuXMCsxeWXBUSdDYGk7JNhFnMPOCP3/+XxIDLYXO3lO2XIN+
+Wf9gj/9ftDEeAVNd9kRrme/o4WzjQ3kAtoBlH7jq5cMHpGKybzSCZQzS/Y7t3oaFsLaNtgv2rch
MXm//uZb/a7w5lthSPCQQXN1PG7Lr98KTjNcDn9CYhOnaAiJs7Y483VKsgaYssASPddfGIqCSqjH
VTTMtDK7BoSHX2hy+8b55xf6j3wCfzTH/WKVu06+NnC8v3e/eub+X1ro1ifu3/sETu3qmtt/a8pv
Pxvm1j/0v365f1gOjxBGAUxBeNwcbtX/+OXcfyhlYxXw+a/0XhD9/69VQFn/kOjkFf/SsUzHdHnq
/scqgMlO+rZJUryLHcXEZfcfWQV+XWWQtawuEnx8lodbzhLWb6uMZuYr7L6wGY4n7X2rfXGym+gJ
oR74xmEG9tokCFqRjH6Wooc/7xfNFnV2d06QOexFMwZepeJHb/bANIv2wxvd7grOQ3o/Cffup2v7
LwTqv5n7fnxZib2Q517wQv7wyv30LpKPNNftmuTOxL1/ELx1NwoW9N+8XPI3k82Pj+Hqu4IuI+YO
tV6znz5mpHmqy1XQPoWi/RQWkN63Vdl4T5UsQdKUdsVYT/sny1qNeCMcgId4aHLULq6GiZxg1Nth
PMj3OpYe8lS2vSzOOhgRfg/3y0mWntp9xglPAOGNWefdja4JXK0ovZC82rRYYwU0qi8X5xHyO5Zy
2zfwAugwZyMuc3MdHgxh94xs06YnG5f5NwLQNaV/XQ2f/TRH1frnSy/++qDwsFiKmSqo39XZ9+tF
6cZssR0ClLc1ejpHd/Mef1v23EbucKOmBsqIQ47uAbUD/uUQA/Mxiazc5JyGaC8bOg8Gm7KJrujS
G2R68EQLVVlkWRF+yHjTQTdDzuDffGvrr0+Mw9tj4SyVgq10ffl+vpU2wQ4Ln0ANzPwIq2Qx1rsi
UXRZ6+zABrLcC/qIe9lwILOTzLrNHHfeCh/M1FiCadwklVldymaeP4BjUB2TgznSEjDg64y3i2og
nZvKTZ46Gl/0N83KazfZuGjQYLO7/I1N5MfX/T+fyPq2rmllXP913Rc8ob/+HHbpFmcZbooGov4j
ZT04/NKxvnaZBzqjSZz4bFpV+IxmEjJR2S+MA9DB713dR1z/qCZTcZTm/MmsZfcJiRLcqx7DPbPA
sI0fCH2c7qeh76dtQ3ACA4hhrrb40RCYgMnVnxknoqXJwpWThwkXdoahaiY6vUi/Zz2zwwIjR7bV
g+3QgRgLKCtzN2dBO03VPVtitwuNqq+32FDXFAA3fnIB1732UpDVpOL8AVBG9d6bfHlo0DBTF7/q
ydWM4mk75ZjcY6tvjrPw2o82q4jBnDIGin2ZN3OAEt6/xjxn3I2+W93iyaVX4Hciuf/zm/Cj5Pj9
JuBiUph21LpI/FYR0OpsGBbQIayLqPmGHCY9uprLIinFwRVGJGTsRnTeG6NQzAZE5O/dvrcf9Cgz
iCUG96Q1t4PdDHeJSz2x88CFPyFFpceTebK+ZQRNkaUQ90IxHSN97c8VY6x6CZt4N4pqvu7D8ljF
RUPntUq4UaYdDnCFerwXghlU2KYcD7Le5g8R8c5cE74sZ3ssb4XRk6pGq3kPw5lVpI3i66LJAHZH
KtWPYE+kx/lybrbS1MSKtkNUIsQhk4fp5GjMV4gNNqKywYN4IQG6BF6QYEsffZu2FpSVKG+v3b50
FM1xq7pZDMJLyXGOz+U40gFLAOGlASE59VXMSK/aQnCUdygcb43Wm4KiL3qo6Om91dcgWoiW2pPi
Ee2LKnRfFAG77V7RKHtsPALjGWUYF8MKu5GGAEnBufA+EVCzcmhk9mAtPgjav7n1vF6/33mf/Uc5
ngme1vptYyA2PKVK7RAoZzxbydyYVykO25ua+vWwjJI5pZO1X8olNq///MniXy1ka/kp2PZ8aMm/
LWQ58Q8hKS/WtrWqEhRzNb1pmAiXxrEuLVyREzSv+uA4A9gpCBOZz1DcYhxyzZnM3vkVj8rIAftv
3M6W9dcrggHS8XkN+OXSWb/2T1ulmOxy8rJZwLZI5I7z6HDQVdtswgT32KLHZS9Jbts6KQooBzsW
b36UPUdl2BGsjFJMycE8YCOSgehyby+S7qA6WwRxGkZQSzP0QFkhv1JDMZ1vOXn/+bI6Kw7gtzuq
+PY+ZkDCI6nxf/3+c/+DWcT+EBq2vlIcNlBDCmsujmEqHrNFCqI3TC8BLN7VxyqvMNP36DW3OENm
xURwyoEHpRPMsTrUPOAR59Qb4IJMMxOMVUGlKnHFq44Muqm9mK1OYAHX4ZQEBUPtk9R2+OBk2US4
K4DyFUZss4IQHxSJi0EvkzCwkdG8b9MUIYihonnh6eXYpCwftmznV6sD8paFWrzmibAYguOTwxqs
Fvlgp2AP3MbBAMK3vTK75Jm+BVlwsLEDMbcqCH8s6MMcozv986UVa+X426V1ee4VSAdc99i1f720
emGHmDlub12CfJ5oUoTHpSaITPpJf8gXQau24NcRAYhs1Jvzw7jKwZFMeSeYZjzGhhfu4rxrrpSh
7MOfv538Fzd+7aE4AgCsYzru+mD/9OC20TAzkTQpDLCivdS19C6GAYIHLfG+0ErtM9OXjLWxWvYx
eM6mrt/qIR3PPpI75OgJGD9zBYkblDsFjYoTxgjEjQITIN2lvfBi+xkEtxO0S+fSu6pmgk2w+/vM
kd/SodQ3CLbiQ+720K2N2viPLz89LbYn/KR4bnGvy19/oAGr1svrkR8oUuuurDBp4Q4SayghnJyp
86+aPHUBiNMINu2AjvqA7goGAZ3nokeTFPXqw2SL+bt37jczMLUL3wzPLZuaxIBq/n7kqDzEYqbK
xVYUtr6zXeR9ZJ32W+EOp9QT2RE6vL/pvFdlsmsJ+zz1o/83jZ6/PJycw0hG9WzTF7z26rf3Pkl0
N9U2SVlVNX5FnauOAz62PYOn5W+WyL8+aXwUWkgOExaIWE5Zv96IiTA+g5ktIqFoyiAkuv4nfhgh
Zq6rD+Xkys9spjisusKp7sA1tQiSZPRJoB1E0wWsAnkjkG50WwRWuH4mvtB8OvrwijnbZzY5Icuq
EFpWAaguJeBlZFCIPhSE+nuCDfWTWesq3KYl7JfMBURLN7A+u2ANvZ0t9e2f3yznX1xaj2RE64cN
nrf1twePs+ZAGm1NLji1RwD8Kd+CyiiuRpInnyFB2ruhnGuUBJY8gU7SpHCM9i2aADcPqn6U9FXH
+JFcOAftXD7oCAxVXH0NG39+TJbmYqI6fsqbgk4GGVWls5lzr3kHgeV9YuN2GIlHBFKJLKXidWic
q2hI1swXHBNIL+wtHl8y5oakeSSNqHu3mKx8K+E7ojpHTZfht7xInLlfRvYhat1KpdeEWU0I6jvE
P/g2IeO3MUiopcsIIaxJ8KAh9KS6fnqtMDpmO7985oQ3iANI4vJgC30rcxN1S9xayT+f4/+o7/Jv
uym/9Fz+2J35hWT0/wNdtHZD/n3fZc+z+vVXOsP6B/7Zc/FBMKxNFTRdK1HBX1+5/2buPJocx9Lu
/F+0FibgLsxCG8LQJ5PpqzaINJXw/sL+ej1sTejrrpGmNTttKmKmupJMErh4zTnP+efIRfwDwz/l
M+5/YTsW1dT/nrkI7R8qZR0ARbosDZ4Jj4R/zlxMZi6ERVv4xw0NfaRl/Sczl9/HCzbeGSbNDBZM
xruwYv56IOQtwboRgRq30FViIvChri9mLtxD1ZX9KWdP+3fIl395RWEyLDGErlOl8dH8Vjwi2mtk
f5uQFlVHiHoibDIkpglbYz13XROy4l//pkv6l4L11qQ6DJduXfet8f7tGKghQNeRSjAwoJuSO3lc
Svzoc5QZm1VfbVqKBjyObUVZUKRF/DaYtWKCeDO/Z+TyH1Ojw6XB8Ty/utLAufinq+X/MEm6/cZ/
Lk5sgZcdHiSnFIg14/exslEP2KJiZEF5vaCoHaveWnxQSNZFaDXLnrWYHL8SNVaCf//CvxNluHh0
k2sIPBBXGlPB3ypm8njsLOnwHy8jHEGvZnKxjQtj7aDHJIO6TyFCo7q19O4yxE2nHdt0oPgtzJ6O
k8wdggEWtizFg9ByqfxNPfwvRRvvDmyXZlowIBhR/Q7qMKnny8kivhX75Exar6FZ953ZowzrMLdS
wpapvVO6W56BsEgp2BI4VX/Xjsm1lJdK/3MQMr2CF8oVsj3SGB4gzpLmb9+me7tJ/usLZD9jGSQK
kD1pa1BWaMX/ehOVTmq5s+DDyESEvSOOsN6x1T7meaHuUA1/8eBbA+ay3UsST+ZHW2UY8U2ef5fO
qYrTksXihyWTmx61GvurwoOY9EGw55vB6VprTz8u3oxUQavRpOBc/X4U2vvAU0h62XTbhOVLnmzb
2L0RBB1FrvfT4hbz1XRT7WONasvcNXqESnPTDF2VI43BIw9kD4D1FXv2qgcGcmZyMsrayfQNG70a
B5iMAfuQfKit2X1isUvdYtggjx0hBRJeyeEWE8QloXQ8Utg3Gl/U7HwQyAh0vUsxzu/RastwXIi3
2EqA//Ac4DiLjavZDUoHgl08ZSVUet8hj9AvhFRFy361bOaPai0VHqr0C5ln2aPSoRSZ5vfYTijH
18rlZiB4zkxPSyow3hhEeAccOPzEtbmVIKM6Mo2MmlK/dlA8fIREovQy6v+zudpmd67SHoa1rs78
qeCwjj0FBtnkMWJA6o5hnI9S1vgrt607IwuvV509S4mjdd4uiqp+4Fwezoh/P2Smx5kXC/JdAbP+
sXaP20MTsd0N5Qq1/mnsyRdyUHYy8cqTbLkMjMHx1NRt8cKuiwAMkqGcr2JZbUxRHTC1UhtwJ5bu
an+oS9dj9CUuodjgzpwR1UmOatxw4qiM8taVKokuNqrTc6o1taN+Ol2SIzhw3ejsQPAIrYXBBYqY
EYuCIirHx6++wsuaICaiwSOadwUEDI0CUgB6dxKso2xIrqtjOF8pwxJls6TWplt7nNd9qWlXZviy
O9CwTVQ3mXDnp8EkThHDV524YZk4mhe7VXtPT8ossNVl9apwuIy7yEisx0Y09bwXyujAqS/j6YrT
LyURYo5vIvLOTUUASLHe3xbuhDxI7cA4C3mywljbUur8fZWmon82VtSFvZpnX0smRHsTG3BadcYy
a4EYKjJ2ymo4Lqt1ZBu1fmnAHTbtIPutkerj501oeiZCUn2ypVqim3DJ6CMifZY7OXXGnYxEiVtg
6F+RUhq+cSPlQzAB8gUr2Et6WYeCYRLwz1kn0AzmKulrCXYnkMtjiBscqEIlgIF6JjagcC4lUzja
ZY7yqdc+15i9IUaqSH9FZcVMU8uryQDYnXW7TghkFxGPilBT7V/AV7InJTPd71ZpxeJJ/r3r9X1R
PtUNW+SN4djpQetmxVtY1PqooZtArH3zmJnEIiF0rbLXvFZzP+2cMWbcrJO/QgyxfktJyWM1UGPS
ocu+5whbp2U92EAGH801Ex/pvFSXDqwIoSXoCmNYbXugl/WprvE+bxpV1MeGMEcSr1rmJ8g180yG
VsYmOGTm14RLqym/yBPvzkgo1mBAxAUopo6Sw2QuiQGzf8i/634F8BbRKQANVUBz5ihI7xHWOu52
tmv61rRbH1RYAzijHPOYx/0ts65XIHXIm/ekaBnnaGOhgTaRoEV6Xe2CZkqJWqxUHl6qul5uiV48
2CSLUkTbXKxYQI2z3id22A9tfO8gMttmeY6OEU9VH4xC6tccXZjPJ2Ps7N5h2cs08aV1mzpFfpe6
KcRGZQ3dTgeLlOp6jd+ZvA580Fhah8lMD8vQLlsVmIU81UQS7I1KXbZZUhNtSuBK7yE6HB55+Bcf
DsPHc6Z1Y1iWcxRdpbYi0jSArI1MW/X2gV2qCzh4HYbrYlho7dU0so5idJ38OJLEFozLvN4rFYMf
oU7AAIiA4jhLeobtQ7/+NOKe3S9KRbKzXfv2AIpr0yFdpS6Va8mV3uxTNszujmeyEu1R682lP/Vo
IVquWO7t3LzrbSz+wF2mAIPj5BOAqngY2gdf6UV/mAtxPzrTHi3qE9E0+ikfF0B1itzqub5tbe2T
vvAByMOvXmseNML0iGT9WOL40q0TqZrpPQ4wE+ly315Mo8N+UtywvMZw04UnjMAa6yxpGMMe+42j
z+KYuUnND0YTaUasSTRu5OfbLjpsWYQyqXWz3bigR8eaZux5ztnwrdPsVwR1ABFLTJJAPdhBbk0k
mprtfEQSBOZD5eIOUA+yhmEE/lJnjNh9Se5OsqxzH6qdAwBYGLJKD51YEB92ZJkdh0zD89upReN1
BGgUGzMf3rN2DdFKqunZgjI0+ZpCPDqy9w61GJ9lFL8j4UFP7ESO8tikcRxyNCcxQS+WQaFllAW0
zyhWnTMSRuEE4Ez6p1rlPCVnVuPDJSGFrdIQPVStsfpmbETThuuv8Rg2RPGhrHoIALMUp5FM8dAG
kNFvKTQmz+1mkXhGOpGhigJr2jjuMHUnY2nmIB1VrK1sfIl2cdux7QNVM8cdAiLBfPmmvl0ME60x
Tgor8ZbZRuyrSrgJGT4d7l5FGJpnJqX40eLucQO9REMHX4PYvKyIsS7ZVFHP3K7tKVvUhSRKxbHx
FIFJ9bOlbO5Xzp4Q3uRSBWMfF18OuvzbZ4SBvGPEhEt4EcC8SAd/sqnsmdBM2Io88J6WvnUmlOS2
kiJlzNz8u9Gw7LVDA3M5L9KKHN44jgOE9qRj2iAp3BgIK2ZS5y3RzXI4tDURZbiSU7Nmfwr+fIPK
FQ21Wre4cxlY4Y5x/SptO/Y6ZZXseJAUFwc99A8cos2DmQlAzaXqXEf+mi2Q9jo6WX+wc1M/k58Y
v+jLVG6GRJfaT0ETeASbR9phVBBK0Rv2czx0fdDV0fDJJyt+SC1Sj3xxXDH8elHnl52uSFTvonsl
b5JprzWvRgBwsfCXqvuY9RpID52clxtDs+t12B4bLHKEIrg2BQDoImPaDXGBwjMnX8RBqXzQ2tpu
Ns7I+8wno6rC3BwltzxC77VOQMsb83xApD1uhxtne2pqUhmnBhObTd23NpZzUMu4ZcAKc3PeDO4t
ZlwRA6WVlk+n0TKOaZyNh/KGQY9Wiz/Uyf5YVMRYRIpZwRAN+8jI4q3prIsIOLamu1ozjhMxXg+4
pqfVQ+E/7slMi4NWaZz7SUjtKU9EdSyl1t4tNlNNwkZMxk+kR4b5RChupOGdgxy6V5Yx/0ljipTT
nXBu8MDYOqoDKsQuTRRymNc3apOxoxIG/RAdY/tV6WZ0KrVRO3ad0j+z1NV2BGbjLXIlzpSpju9b
7BZx1l/sNapOzTKoJF/GEYnXyr7KuvzNiurpHSRU/TxQ52yLwroSqbGlfluI56z7LTEnSHPssTh1
g+ghUZf9BrWfHmqtNpxXpbR9seoZz7JiCmvSNRGTugQXgh/b5G3ZPBkTHXrtEMtJHMrNwolIP01z
IBRLc7KLBt8yeug7N7fBCFhYFHRAHp5sHWejGTPBUHke7ScL8ZgBweCIlUkemnFSnqi2cDyJSsHp
m7CSQ4rY8L23OBmIf7WB85v6ywLraOsYzXpjQ0yszMRH0iQlJQhEtYng4KDM03GbR8av1iQ9NSSz
ogzwK0bHVmExnSQkAlfJol+Iq6iftKSvziUDWWTacWoTimRQSC+IPwm7mKAgY8JZGtvyZmVZdrmt
CL9RsDaWZtU/JWv+jVG+/yonN8e4P7s1XPeYyO+b7y4dpmjbxFmxLXAHUuwnBNVYVX0qk/ILnV0U
UnZXR9PC1GzruA4Q0xo/cyNavLhpoDx0fX9nk0yB8aDuuaZuJksj6zZWRdERrfTpo5XxFaf5tjfz
9To4Un+yzSTbze1YhcXUJlQfVeueh4xU5mroUJxmLdeBgXtH5dz9dCkKf9ksQDfDSKY2Ocb6vuwj
st8cK4ftZTrProkVzpOymI5K0QxBMhYvzhpz5qJaQDhZIcVz9e5Vw++myCg7yNpFacs6kMZKG3nq
Fywz2UVP8UnpRqaFA2yktJ3XEzlYWjjJ+JHvZN6g1jLQfkdEe7vTC7rOylsIv9jPi3rfm9oaGCyP
6GDI4IFvvk2WtAoMGGyN1zZcIqNVL76qaxwv5YIncUo5jnI6GNB16hMcPmOnUEXtHUoL2jnWalAa
4QgN04MhGwyy3egmryp4vQIEXqjozi9LFfqBbxvjCI+WvZumWxbyS9C18m4p5unIWUDjNinlI6Xa
ustNWXiJrvMsndOTPgg0pFVpOoQLuvaAthUY/ajUMK9cHu8xt/eOwVcUUhf/KO0p2d744a9lRt5u
u4wUVXXCkq1ah9CecPX2ufvRu84jUguN+OCsY3yvsTjQyHKz9GWncANtKuJkTzMu/q8Kgv4r4m0+
ArSD896ZWNIva3VfZEVZeogV7UdCuJpwlHbJoLgE7kLRE+1wx7+hpVjD3jQG+jAxEOUR4yuD3wCX
CtjusHdmiIUocQd0Pbkc+QpJ5Kg3TLG5kVq6g42DKhzxavURyfq1mGfnq11kduQflhe7Z6u0j9pB
nM24gdaSdJ35Fg81ubxjPd4phVjecSF19+z7Z4Qr09JCphHvZqNa0rOcrjmP6Gne4Q4291ZGilZr
Kua50yvj3kQV5Kk1ncUEGuxKLykOkZNXGPOG5mBo8P2IhE60PYv/4aBUznQmMHa+1knR3bWpy/8s
ETYhdTYeCXtCULGY08/OHLWPcpIlZjI5dFtRTUhO8z5fdm5e5camZ961F5bd8wdNQA+xKmgp654J
siQ1UzHXwGXR9wXFrN9OwgGkYuMwYpiuFbhiqt4TytBs54L+J3CjHOMSo1RN+ghsXNQU85ySSduX
xrOtG9MQRLWg6IS7+VqvhUZCLxCeXyPEL4mmpW2veOeyF2PllfysGYdrhOrkMHcklxR53n1G7ezu
ck0z3vA51Ye4El8K/uCDuSC+UCzDfqJif0Qun57Yn0hIrMZ6BXyqvoIzSoKkmYedqqrJR246+a8G
SwgjAYsyq5NbXHz9YSxX9yQ7tHWLzJsnZ2ydq2p3VZBx0ezc7JZWk+UkbTTZ6GEI1YkAipUHfaqu
89IkmB6H61Dr2ie5lZBDsSid83H6AWAYQVmiqVIlEUlpPlzVZInOidR5dV7H0qdBIqMKGFG0w3/f
vM0dmcVTnZP0amU5+5ZEI0xHjc8QHmzwqkrV4uvNrINRkYa9mcubqIwq1gyRpXO9yxlhCdJGUhEx
CkUPTQHXfTdiaSXjpJsxfOqL9cuerJU8rCk7N3H9WBrRXH+C/byZuEZdVNo1Lm2E5TUTjcuYFyIK
JnHbT86dqh20oWupzodVJwSNgwWcgJbPyUvL7AnLi9WoH5rbWGQgFtPw06XwysMRZsk2ApjAVWiv
+hHxsHkd847hEutkJmfsmhRcIXGjmwj2SN/MU0Andoyza7zxtFAIWc5RtCPmVjI7FmfnVnAf99XK
rOWEV4NBWq1E2Le0VkB07zQNpLJ0aLAwAcdbnnzk2deTO9xznFb5eyunlCF3jgaO4DPbFW9TQit0
l+RjYX0zf8sbPF/LKJHssIHk8MQrSMRSaJSU3OTHdo12Ma2CmO9yGPssZEuZf41ICZ90GgJ0GMXw
wMp9jo62ORUvsuyKF7on4IeRWpo/1y63hm1aOWK9g4AIQTfFUh0IMZl3AP9ByVSZjiMRYkZaBmT9
rue4XuC5lEwSASQgArvvdHJJce8O6JdrjHK+YlblqUJtRU6Vk9zKzbqYsRc6SUqpOcbXRETki3Mk
wL/ok5R02qpqim+0jiwwyZIAusEWXhbbOu040xMNKXIQ6w1zQ93RCA/vp1uWglRMo77T1Bltf253
uC9WxpL5zkAMgLZNh6pA7OzK99qXLtuTtW/n+3ElpNC3YsscH5IUmsNl7nv+c5uyEyoQU7ynqOHy
DLVRBaIF4oPU9HyVGv6oOAGHYEcdE7xk7Cgm4OoBqZyi1gxraBZYFnRss1bWI+SLNXt4Zd0x7cY8
KcSDVcPmLIgCaj34o6i/aBJpl0UFl5CqnNSWmPWDZwxzmfg1ydOq13NBELdD9YnfJs4nxDADWs+N
5uSJimgwY4ZOqheBj6uWrySGzTIld4kKzHcBD9rX1UjZlqO7Sq29MRKZsqkaY4K+ESt8MhVk0NJa
odpYmVSReVO0MWzKqvkJ6oxNlYzPMMY2sfAAGU2ojfsV8R2EDL3kzJjr5isxO630BhruH1MXJfe9
YVRf0i6GF0ufAJahD7yYvar1G722UUCJW4YM4VrztB0MUA07YaGYxXFnzc6+7jrGuQlet2kzTqI/
9S3mnISy6l7XDeJKBxCwL0WvgIpIGFe3ftM2rsHDtBbPQl0IFu9ctOpwPRP7fW3RAODSrXlCz5VD
8GRjj+VrerM2Ue/0dvrNBp9hPfKaId+xUqbcZ/JclSHTl949xTxrt67ocHemKNfmkHdtvI+geeXG
UCJI3/Ui0mCYba48I9enAzae9A3gTvcEO0DCtczjLTMGLhe0YXhHJbVjvJNSrPlxXXJ18uomhptZ
A/UofKgy3MbZWhr6tpxViipF0fR70dqlcVyKit9aWkIvMOSl1cBCuiVoWI3iOcIdTbS6l2ile5xZ
c+sXZ1E41GTeA7VZYEEOqTTKg2pRIQb0aVzYU0at71tiUH+m4lZypmo5PZoyQcWc1AN3hErTzv02
lHDK+pFjfipsyoklumV4ponLlSIJZwbbBozKjeAZ7VYUIne9I139ghBd1RlGaJRVMI5I9FNsk1+h
446ELd8otID6H9e66sTJL0xsuoXPzqjudH5Jw29G9psOVMqYKMCu/om92OixJlgENka9LB4Z4zrv
aSvzn4sObQEVmVG86BScDTdqbryA5K4YNFa4DYkRLnEbynm8QNe2MtoBnGK4iWAG9C6Dlb2K15Km
+o9Lyy713AoS6EvEnsURMa26Eat3JhzRj2hk3oywi5tziCVfXXLLedrak8B2n46U3LyiWyq+YUKp
DnB3NGHu1FSuWauUJ7aXOMJclFl3JrYtUHeFqm4n2ZGbaUWKFagIOQw/bRuFhKJRi+Re1fWeOD98
a/NWFSv2OPTR7FXGajQLKFcFMstyRFYO0YhjccOhVdjBUOrtBc8/5x0P4MFnxjFHIc1NWZ1uBsJT
j/qBHhHSwvpmmWX9udi26PHMkFt+BGKVz9c+wS0/b8pJb4FnrMsEV7Nunydp4/xvy5r1xqJkzvjw
x/5qKbWy3KtrapIkx/rro+4n927MnG4J+1l3UPfyfGRf6zbxY56Nur4bFc0KLG42QEzJ4L7k5mKn
9KKOfHBTZiZ7pyO7NoDE9at3yfU2aqjquOBMd5+MjIrw7TnyRYhonX08tMjd67wUjLdbHnOQEc3p
FLW6C7m2r9ytQB0GEZbhfrUb0VXAKraKuN7gHz8h4AMCkjsuGZuD3SfLfebKNr7rLMnNC7x4xaEw
jwRaSYYk6CdzG0UdBHCWiPTORrEXroxWvyW8secLKrvvjqBtCKKrkr80Rqsux2nO9eiHDn0bcJo+
I8Q2eq2T72qqwvDVo1tl4GgT0V4iH10b472ttI9mBACAJ2AeNJokctOCXmv6TH9QA1o9Mx8Iczwv
2J2ksAT4lGgtp2Ygirq0eUp8mCuwgxVGRlcO9wzjs/5atqmO3GSt7aBvXWMO8YnGwnNaMYjLoKDJ
Lqs49Z1RPeYEfj7AvcjDjrHgKzF862ecqtFZrDi7ybUTR6Ku1ldIhCnVdd8/EPeG0HhxBEpHiyWO
tJxdTql0afW08/VGUxu/ilb7RCHHK+kNacbsY+1H07DkJwbMmMvHBeuoJuRrssEufmlNN373a4wA
0uD0QQs8tg9p1mTucRpK52g1rQXlNZ+mFKMfLtUpjpZXgMzprs8aZOeQfv08We2fs+lGP3rVdp8V
yl7fllwKdp60UJpj8atM8W5CIrT1M4Z54BNjpV4STLf2LkG1oB+maNGKTVE3UMbqTO44DMSOloos
cMYk9QcMUWh32TApM0Awo+I51CbvxmpmO6WY6f6dyT1ahjkfBLoNyDSKe1gQNW/iObfvErfRA2uR
0kG4DoTHN2dhQlLiAbktyV58TFJyJVhfVWQNxB3DLWc14eUxHXzXZY9t3HbzC3dQowBiLigo7aQf
PifDLZgZsoFi3T1mJ4m0Sidem8uQhXSKbi6myw1HUp/yoLbL5LIya4XX2PQsVUUMWMzUGlBDehuV
j6sokm+22Bx22ki3lpSqmnmMkxvD60oAycmYSJLagfwG1LTVYZKN0fttnt4YBUPN16rlqP3TaA+R
k2wtxxl+WKtW+EM7dCd9XeM9RBN2Ylr0itWp4tkjIpKQbQjeggzhqXtdJu3bSc3srhnGZ1to2DuJ
98Z/CUuFtelywcV2c/iZXfpQy0kAybmBmZl4kmEa9eIgZ+QRFlCKpwSc3vsC0PekIa6AQ3q78FdQ
DqEqOtWfBSEOmQskHdgPipcbbMWFLkfY175ALWh4EXQCuBgNWTpuqbbJR2n0yoF9G672roFqnKXd
FuYnQSoKL+gTzZoRlUxnDIBSPKqzU57QkJDCjnzcBvqQmTudz4wlNU3+vTksy7SBkVWf16hx9zTH
xQvbhtKX+QCNWgEY74nISWGJTy50t2qof87pyHMWKlP9PDWOfZeu2fLDbVo9QN0IiI/h/GsF9ZVp
ruSRmtYdwwojh8sYDhNDrE1XFkeh8CTH0kqCY6zqnT8pzTegwHEnqkYW/k0c5P13cBMLXzWmF7BK
zEQHU+oBHzuGGJAO1GtxVB+ylIFUr2exVzhTFfx7ccxfVTmIOhw8b/QCaBF0YVh/GLP+JMrtOC9V
omU5czPgmdgnDXFco2H8nITOmk0lliCbdKrKf/+yf5VH/fGymITQAiNJpXITt7//08tWQzoDaZTs
sQk9ARNeLCapt8y7OVIxncAKqUbnb14TlenvCpab6PyWtMJOR7WJtP/rq3a95coSFzsPIfM2ycxq
lR2UyuG1QTskO5g20/A0R5LdrUY9jQzCyXbs+un2xtxaZZAslvqxFCQw0DylKo2r3c/Nq9ClUPaW
wrScvtAigPAda81YfTbCzL7LvIAfUoM1olxXcTkfl0yTn7Zbs/4ZUO5qPJndCs5rUVfXjJEG6eEI
4e9GrRmeHTrcySslZe217iwNAZA6NHIHABggpMxIKw9yAJOtr0nBag5YuNZ+uIt5044AFecU5aZj
TOaq2hNCcBanbSaVvRotOXaeaWpvNtpx3Qujsh5mIyu4tegTPqZ54lmXzA7zV0qr0FAoLvF9mIZJ
IoayUhYqkFWYv+HaISEWfcHr0lfL3ipUOrWZQC3OTTBHBy23kDxTjhmvBDW2ld+IWvlVVg48FlJ2
ALOxp0p/WEWli22ajY4MwPItn4Uzp6qndPPQbvIRd3uQjTNKAJDNlg+NmdBm6raZm5+ZGPkMmTG0
+6KUcGw7N2dc7Npdd3ShyPFGVgDfqIZu7MPYrhcIczgL6MKUtNpioUEkV1uGUUJLQlbOiCEpGAZo
ucvBjVQGzWsxdAdTQ6QetvMCU99d1Pl/aeT/I23pU42gofzdpvsXYen/m/x0+6u+ey9/9b//qP8P
lacuWrL/u/J0m34ApZLv3Z/9vrd/8k+/r/iHQSamQ/oXzmxU338Rn+JeMEjkEkwP0a7djoR/ZoMZ
1j+w9jE8NDjUOA5ugsS+HmTyP/7b7a9wXQL11HB6uwA7/hPxKRzGm8Lwv6RzDGAN0+An8g4tQXmg
/nbwRAw+MtRA3xrd+J5L56l80N5u7lRAo/Om8a3gKz+UB7bHJ23HxV5vYd3t7KN7XH6x0/6Se3Tq
d9UTreul+Mq+wGftiqc1CezP6YXQofad3bVX7QEEBe5O95o9FMPAPa778SuBBqtvoNocCr+9tgfr
Pbk3v9MdlOiT/u4C4YKZNm70l+5JnvqDEjL1uki/CCsfU9M+f9GvzWkKoisMorB+0D09KO6XoL0C
g6/BPj+x6dqZTCvD6lJfp+cJJyMSoOt6crbzaXiR+/ZBuRif+sH0GANu5cna5ncibLeRL3cgaw52
mHjWd3ZfH3iXd8bR3kUv5QNHiPvpfLOmjOkSRy/eDRZqwk1roZfwnUN7iHhRtrcXNxQ79TmeL2zR
3PuP4ZweSn5sfJfcLwf3srzwEZ74Hb71AHjwHqrPwfLUQByrC3yLTRMWj9ETucVb3qDXe09kuQdl
0JzUg3FKfPidYXLnPEUH1sUB2E6foc92+lWxS+NkfBO7+qCFTEoCuRvO0bXLOI+O0U97l2/Nx5Uz
50q1RyschURds/xkqW355CVU/PfJmUdL/FFoxxv//Cj2NCheFc5H+EnNfEIzAIDmh3wkpsgw2Wxu
xNt6KnfptTmCJEVXtm93wre8jN9Lbgo+lmyf7O2w3NXb+Eh6+FP/U7krz849r/DqhtDc1SDZY3ly
+Nih7m0t334wdkyCs6/Y9ZRXVDaXaet8L+cOeeGr+8C0/NU4ysfuQmWjJdt1BC61u3VSjFJ36l0a
agEBrVuWQuHw7hyWg6w8mGYBOewX5ZHrk/TRpLqk5c4OtU195t/7qceQOLSORHAjFOEb2RZ+86Pf
cLZf8Wi2GwIxEKch12K25s887JCc+BrPZoC2oVKGhCWTFx5O3gBF7UP4s99uUTIiUDzfl97G9OqH
LMTcGdq74iuUTzFjuBcdSkOGxISP6SeOvmTjBJEHyD/QAwWeC++i/Vme12MVysuNM47KjR/xlXEZ
qd68n2/Y3sst6TmvTjeH5qYbQs16G2zIFPIbBwPN+XcRHdlRWpDDjd1snOXm/rMPEV/PQbUDq+hH
aEqZUj6P1+VRPCOfo7NvyiP/H3u9YvFAsPafpHtt5mco75q362p0DiCnPItLsTgxtavwWMy45ARe
0c3kHuCAyWWnfs5m79H/B2oQbc1us7y3h/WVuW3mHlAT+GSPZIfos36ikQWJVAXWyG9xaPdVkNvv
xSG9iKf2G2foDqxtdMeeIpDhcqhO5hZ8uvpLPLeBDtT2MjzSg9oeOLT+QpwbtdFmPYsXMwT47xU+
e+2c0yikw61sbMVsY2+WeZO5NuUJhKBkHwOmguSZn631CYmNP26NJ4jql3ZjPau6BwNvrK/jSIfJ
6qhAOrDJzvW9+eXoGyuYQxBc+qFNqdf2dnEGuvtI9bV19ZCEi3Y7f6OB9tQ2eK1rDzwdNKKrEnBP
71ENCGCaxjufr/rW00+br5bvRl75q+leCYZlMrBFLMhwb7PuTCvQnbNRBNUH2tDU2tmuV7Bt6I6o
Ufsf+KM3yJIeWg+onYZO92homIQCwD9cEJKPb9zk2isWWoxAPxM8vIzHJwJpPsE2hUZoPA7rrkzu
Z4169KAH+QvrQ+2HeaR/rp5bxmSvw2u6CohrG2fHPhyyNdjXM7os76dtbdl39i85yB7rReahq76y
z6h3ULFUiWgu6AtfJS/9bXDRVmxJeYdZ7b7zWS+PUL+c3fQ4PdovXFNexcV9Jx/U0YMKi1caJOU1
9x/tvUYHwtoa4UW4TF+Jc4rdK/ry6bV/Va8qouhQ1YNBCYFwbwfF2xmDXz0r985Dv/ty/Radterf
wk3OivlOCK8yeMMbqSDAIPtQRNNZix+q0EB070GRq37aA/oRNAytvSVwloIZQPcnWsktWM5yQ4yW
X3jSTx+mYGHYt3iYOmmMN8kTP+eNJfg1QXRdTyE3h+YryaELhuasu2fro9zwY/0sGN2CBzDHBmHy
WAhfjZTB87YFTqC1Qb2gfN0gQStNn+OtbDf26CsvhbUpf7gkfzBuLc/pm1q9aZdO/tTivc3aMz71
3wbAvbb5FN2zexH5cUA6czLVrd8G5DleBLPG2Xseg2D6LPuAzfGGOxEa18Z8jdev8awVcsPGxAd2
mAQsmR2Psx2tLR0352rOX1yHEPk1/oXcQvai3vPAoqz/7Elac6oXM0X7nJevip9M52rw88eI7MVm
445BtVUQyh2G/f+k7kx65Ea2LP1XGrXng9FI47CoRfnsHpN7TIrQhlAoQpznychf3x+Vr6tT0msJ
D+hNbRKJTEh0pxuN1+495zvjBsnCm3fvQdXkVnQ3JDW1xUq+8Y/uJjtN18GdWueb+g1p9pFL8aOi
jdtm1x6O9Iadvjo6vFzsz9Gxf6vq1XjVv1nn8WBfIVEbBzwnq/RcXnv1pn4Z1dk8OJt+I3d813Ft
mTvSZPiXyF4JfLQrcttWYO1QlbFWkbsy1nLHA8I/N93X1TGJT/QC+/LQqU+jXIfviKYa4PlYmbcF
7C65SfWOHJZTdGKRsZqHGzuHkLHqD/Hmi3egq2ciT/B2o3MKurMoT0hEiZh5F81a/NPX+v+7Zv+f
VI1Tnv6mGu8/cPp9TD8U4/yJfxbjkqqaDG5iXoVnSst1ceyPH233n/9hSOA7FmM3ymqTDj3JvP9d
jNuk8WJssTmULwamv9N3+F+wRDCeCFzvBM2rf6sWX3Adf6vEuYCLggGQhw1XxTF/doIBl+g0THMW
SBPRSzSC9Nmo++TWLY3oqrdyoFuxcoFoVt2NL1qiDDBXrkoVu3+wQ5k/tkBwofFJGI+7HFe4E7Rh
fmxGAEIvEk8STZrUacrgoLF49eSzeushnj/3qGV9rAM3dhqF3arnALRv1Bi+dq1BeGXITOpiz619
gH6L0Kl2zPjeqKb5D9bSH9tD3z8kXp/FMyWBImPS+PFDDk6L0tbidtVDn+wg01v7BiMrlfcIRn2d
e0H1B/Pur34o/HkORy/JoQ638ncqzt9aQ7A+vIFQU6A/YEbyOcJaVEYPhikMBvxTuQudydoYQf8S
Y2TZlPDXVuy/aGG8GP6yN6GzGBEfjqlq/mog/VtP+v80T6fPL/b/fpb/K/vIvxQ/mjqXP/HXs2yq
fwASEItx3JMKWzFL+K9HWf0DHpRDihO/EAQcJfgz/zxWK/4QJk8Sqy2eZYk05r+P1bb7D7mEcLsW
9EJECP/eo/zj0nSFSZgMzw8XoX/IIuUj/L2FOLuwdKwOR0UAdNglgoGssZCUkEAkTIIXfrbjK/0V
WXp7/Ns9Ov+1W/yvos/PZVx07X/+x09GuOXK3BWJn1UpdjT7pyfXHduUliEUHHQP9EzdCJtU7XQB
zAELdSwBR/QZjygj048WPGS5+v3lzR9BCss3p2cLjwivjgvu4bv9/W9PCEEoFYFxCbWt6zKknpOM
RrrnYHwuW+0/IXXJPphCFuTPpDMleVeZ5b5r/8+bj1ZT+FH+i/vwo+38++cAdgCURfBhWB4/uWph
smZ1TcedY8WsrgTw+BfEe+OpBw3+JxjWj7vl92vh3YXLuHRQMPL+dM+rsRpnhGbIK/PAHh6RE3gb
RePcuOksuUxzUaadf3+ff11gtIxwqwLfXTgrP+99rR511wvcfB3W1HgFqEmlx6xDL4KhydD7huZk
devOrXj7/YX/1X0FFM/vvFAb6Lj/uLKxn4F5rBjzEFHeOKC+EhSull5UG0YItfb3V/t1Nduo70Hc
0PBCt/bLrzjFea+BxazTLFNXbd6+E5/T9bsZ/701mOQnTjNm4gzp8x+eo39xg9lBeHJ5r/BF1U/r
p+o7y5tS6AOkEqmrIdHpNsSassnC5D1vTP+YLuvq99922RX+7/v/+zpi2CEpNTx+UeiyP95bPYve
yaw6R4OuxNtfzuOEneoPl/n1J6QXyd6pMK6zdf5MDSusFrJwpTnlKrYH+tNMWIKin98xSjJa//13
+gWYaS4oHS6D85u9l5bmj1/KNXDV1fiy1kNiJ8+IdKCn5Kbo96YZ9+1WV46dbjr0dxy/e+wmK7Bg
TEknVxvIRQvII3kEpu0PH+vXe+CiraByg3W7gA5/2qBTT4RlB7Bq3Ue1NV2JIJ/WRYda5CZG/LL/
/T34VxcDFADwgzeCa/98MXgcdqTDjD2xGtUV+pKYyGqL835rj9Xr76/16xpaXm4mVSk7A+Nr3nB/
f/M47EDkRPYl8Qi9v7eSkd0OrhtupN9f59cn0zXZ5WlAQ5ThbfPTDewCU/OGCss1Ko7hBnphBvGK
cWyGE6qkw+SHEPp1/ki+5pD84dq/7rdUe1wS/hV7OyX5j9+xg6jT6YrvGNFWf8P9Pk8rpBcx4aYy
kelNX0lePb//vv/ivsINtBfal+v9+tDUJgGfhM0T8itnfTbmLHv+DgX4/VV+2XXgMXhsARA9kdLz
rz9+sx7hSYIsj4ZDY9KrsJPgJqg9+5QShwypxKseTB7eP9TRPzEI2HfYW6n3HbBZQI4ZAv941bIx
BsMaNBa4zOfgEVihd8hyTUBVG80e8oZ5CvcD1oEFTd6zoBDKhu9o6YpDK4bZPybCTa1Div3uj9io
X+47P7RDjc8ghGPRL/WMVaZ+Nw3o32ZmFHtP4ofbJ44KMT5I0ERu4SZX2KWjc5DTIp6SGXdZMoQ8
xnP6EbtY59aKSX8JVa+P//Rc//IQuExiBBUPUFCfsuenGzfoGJ2VhXO5wxP7qemG/DOYuUX3BGzw
MieFIUgUNliY1ImUgSbyaLmdZpqxBQXiJ+WOxUH27uDiPh/kCdc9+He76d1w02aNnjbVXLElp5A4
9bZJeoKs8YLYOCG4WXozEd/8XjYspvUg02HeTZqJ7G4kjbkizNCmALSrCTKOCLUgElx7H0NuFvrQ
opNLdmDLsTRVEgLTSk5QUrZSpNkpnPyejNHl2WoERB7yXDUfwu+7e8j+8VlYQbGTeQycVIw6++qa
dIbFOKICJN4yCtc294RkVmPQ5zKdjR5KpuVdoQ+jITJUAxURA2MvfU0IEryNhaW77e8fo59/F3Z1
6nioLh7ncs7RP71zdIZWPB+WhJTbDDMvjJNsS7yr8yfuMieGn55YcCH8/dKl3Pexp3j2T/tggnyR
RLXIW0k7diKSLA2IXqaeUFBIEQ9Y3xpSjAaMzdtZ4BtAMG6dg7hZMEbBgLSha6xrR4fq1inCihmA
40fnuZ13WRpdW1oaTP+dxboxJvaad1pwP6f5DNCfBw/XQU5I0EwOxF6OuVy5QUAE2djFn2fSVwHD
oytZkyzibEvca1u02OLL2E6HkiiIF4GAtUE9nI4PMVksIR72ySM91BN4ois5rNoJ6sQG0/ll2RLj
XV0GNk5YtzpjhvaGazxuybrySqfZozAO4N16EXt/2AcWTkvL3USFTehg4AJ2ozedjrT+R8+9EGep
blJycWVqCGfXRwZRFYFv1AtpoHL2UYQc14b3VC4k0fmTFcZHCJPW/IUfHVNri4QUAxyRSXvDsmyb
vI0RkZMB7vtRoJPCCta3tIuxo/Tkpl7MobLQBvIpgMzX0ONohHvoePK53CQAGi+BmKr72nbTBymj
/MNu+xbYZFQT3WpmqgWkUEGcCPrwrkdpQ5chw2+zogHjf2sqsyl51Az1EkCFYkJizh76Kku7a/Q3
2IUaV/dnfOL1xVRDdgQHE1+TD6RORkdgeON7u8bS1hU3X9wWk42HyTaSPbGQLRFrJsKPbYjYsTsw
Dv6IgukzgDlAEl0/+i8NK+o+MhRxIn1PsxlVOFFGo2m9dqI2D3ACMbmR04s1R56xVQC2meW7mYR4
TmLPw288GzQ+ScKaMNBnZEuECMNvptxJrvJcqfvKN0eisvqQ/vKQ0MvkYs03Pbmlty4NStP94MF6
vc2C6ivOjIc4oevbN3LE1oXMDUv4nM1MSCzzGbNDEe6DUMpdlVTiIhPE54lQGjt4ZRFPOX9tRhA/
vUJL1A4Yvyu8s/duVnVoX30GsnjHCe9FmL63y8Qjx9zlaWLXahlh9NxBkgmdbWsY3cn0vS7fFkG6
BKrEjUsPPnmMIIOGJw4tjI0bYUUbAIvtHgGpSrYzUNpPWLRn7mSqMnaMMOQ1YpAaSv5Nf85nQ+yx
oYhNb9qYJHpHnzhmg1pr4lcCtWCsJc0DOYjdClsghj5rF4n5uUnUc8LJERUKcJDGYAauiUdHhlVh
xfLNlYwwdDqIsXZZ3Zso4JCfv0sCsuhelR26uRYLzl0FqgkTQETGtk6teB3ixN3GGT16WPdL9F5o
X6I6cp68yCNih6bTelAR2VHKPLp++FDVXX3ppzp+jwYnPxZldp10LXIb4t+cXLJE1ZdKz19wWZBc
2xbp8JlK5923ebFpY3hrQOO9JIBRWMu2fdQzAAIae/faD++MqSyuBF6zT0kw3ylNkCZp6K/m/N4U
8ZMX+oz4TTLevek04TBig8J50w9bFwZIPZs1s9i62OrWfsUgMawzctVNg/z1TlW7pJifLBe9Uy40
ViVNAHaQ8SYtn0LSjvZqSr/1E/ZTT776qnoTUfzkq1GRpspAKe9rb0HsfQG61DNkq6av1HZIiOZH
T6RiZ7T0PqRppCtV4TUvC0YqSRteV6yvJVNlaMz7OghJbeKle10S8NSYFVOWAbRFU5LdguvrLrMn
fp2ZCUqUhNeUngisspIWT+VIHFYT0+2OZiGDI1yXgAy4glAnDTliIz0093lOAlZUoKgK8boUpo+s
s4Ye0FmVyzkIgybgpFVhJY/h6OwXKgzFgaq3mmcE5hMuEeTW0uL5IR3ujlwZNAdjThUcf2BCto9U
bthhmlrajNBN9Z5SdFSrJDf0ewcP40V1ZnHCrVNdk0BUrW2kwGZFlMKoDR9z6HCXtibDZ0PqB9sg
Q8jMiycxQX1HurRt/OWAEcb9WqoaewnSESaSc8vA1a9p1c1mtclGH7c7IGDMtC9FGpzaJgv2sS6Y
hdoIxGwaRQsvdK2UtjZhs8yYBq+9zdzsiZyTElagKfhhcveRJC4DBXv/lIByMVR4yai9EPRaeoU1
/ZIm3le6r8Oa/RVfba26LTL7ry3RYZtBshsWhYsDpAlzSAet2vgyDcn2qb7KqCHPMfVOcMXQkWbF
N8/Ais21428cDaO1nQVi601l9I4IvLhqEGjuPNvPHmzVZU/QifhRJIaJoTKYr1YEqXS9GW3SkBjB
VDAf7PfVKKcVa+JDghNi1dHQ6NspvoGO4x2barqPTPtgjsNDXlTXXV/dk26RvBDYdIlDooTJ25rW
svK+miSAkimZQUocGkkvayKwJgbLbJKnDWQd50wXA1lOnPumHu5RqmIaH/Xe4oBkzPrOqmuGzJX9
VKYcLDzkYx7UlSRlVGUoUo+Gi4xqNrl+uJV2epu61SPps1SbdCwO6Th8AxSNM7+arsnNYd9AXD/g
6l2N4WJ1NcQ3nDUVvjBLwhqwmIwqiSe4bOHX5hJxTjZek0S9x16ArEAOLnGC+mIVrP6dyY1Efc0P
nnevbji0G1fbe1wlNlShIkpvRQixAWbFSvpF8YRW8iunmmhlNy3z71Si9mlo+rEWZ2SwoTvd1i1q
j4aZt9X7r2zeimHe/DkY4hgpR8gL3CLlFIldeG3GUtwQwVitJERuVdTfQghC7HHfcrJfmCawQGlh
5JB9s4m4poCAqSEgfnjuGGuWU7AuggSRdbwFRrCPPJgeNkHqyAnvUwkh2CrCbz4q7vVo+O46nYt3
XNXADmxATV5Pmq9NyFtuY05vB+uuoJ6GTx88OkV97WQJzRmJhjj3qy/haF5BvtB3aZD2BxVCRk6i
atxYksdY1HdD5cQ3WT65674KbkGDBPBYkK/k6VHgfHPDA8bhzUSYrV2bV7GIbtwo2Qqv4c1c4Doa
A2D+xLiVmy4gxzer3+Mh+uq48RH3GkYFBBFKNMVqmm33OKqGMW3e8CdyWnKNzEyE+BXBSrMD6jJm
uotKUTXy7GFTV+KhVnaw03W7R539HHCCGxMm2ZY8m/DA8wrTnJ1WG7ob70BpT21cXs3C2DdCYvZd
AhFbZezCdNoNrnemw/wk8uA9KWwYUGpLF2lLlPq2LN2HUeV3c8sgas7TV7fBuGGNpKcCC+h527Yg
fO3BhguGcWFnedmZXmq20/1AxF5uAQ+3mKoHBVoKs+cnYZ64IdK0vU2InUs6pwWWwH7P6Onga1ZC
TPBtpHCyhmPzUGPLbAyj2nn01njk+BB5GX4SHfIkV4vrzBD3RIzd2qAW1o42roAEADwUaXdicgQv
fyB5uMzCK8NG+VmqGeFSZxRgoh3CDun8bIN0QmnRWaiKfGAbU3LFlP06dfRwS57iV3dSxtodk+S6
9KjOqaw/gf09u4iz78D/RwfYjjxFHq/yfF5BMcECOwXGU8wJ5RHW05vTEw8Xu8dB1PeeYzyiz193
Lc1C7SDMc72BIynmh8F1Pwsf9Uzs4B4f3dpkDDjfxAwN1xiqME+6wyut9i89hsVV0LjV1im8R2c0
JX4XuSsL8LR61snJy63HNPQeoojcMW3XF2Y5F4ag5S20RgKqyvmzPRqnpqvwH+D92zSWe2+mwTe3
DYJtHlZnI42RJQUaw4HjHqnX9sDI2p2Pz5n5h8o29M/v4mBw123p1DsmL5eyTt7SBs0eueF3ZZVR
epEdoFdeW39DRnvJsaatCGIkpdCpnlshc6D51XtpjRez8u1j5U3Wk2F2uMfGTi15zBMc8FafhnG+
61wF+YHY3J0KE6xp9ZS7RGzVX5K8v5ZZdRPzPjvVMxHXFgegDa+vGJEUe8cNy26+QuL/SnYuWrt8
YtujOpnZUa9d0vGCTW46wMij8iuRKvrUdag03Si+w6t7V7TxaRxQkFd54u+rsuMlNKFKMGy8pWZT
YZz2MHGUqYkdWc7NNrEcYoAbiG9+kj/Xc3twPc2OxuaywpW6ncjovs4UnlRaIJu5L57gVH3MqvbO
AtDajfDq6VS6tdzlMb+yLk1jmzljeGMN9U4ANYlGuWdGZLwOBRfGWb73c5cHiBSwfZEZ58Qrdl47
PYdD91z6MRvkhHDFbfZLHKvogHu12rouu/ZS9nLxE9XX1hxgfAa6mE5IzBSgQaYu0X3vu49lou21
mptzLdTLVPh3fm8d+lyYx8bjNhkeiQJZP26TsH2CtvdkxrW4qj10oV54X5vlfd7j0krn+FUM9R4C
D5RDZV8PWanXZSuXaftpnvXWq6sbLRpOKBxmeHPvsLWzRZXuzu6bPXScLS0NEOsdJD0MPbcenDsT
RkMxXctGDVAj/GOcBxeCz0OUfTqleUKwTpXj+x4xgORItjJzq03Ot4ArODSb37pKL48uoJ8I68LW
zVwgTwTRQG7FvCI4vpaD5XFclWm5qZNxdHbG2EDRTtXoP3F27B4IOyVysRZGmm8MXDRsKkkS4GxE
HTzfKnyj6b0DaxsUaedn7QGjGgrQ1kgvOizrb23JwH1lNC0VZA2Z5FZmDR5HEP22cQo07R+4jUq+
09RRz8aQ64MhovG2s5ywwwTZ6+e6VOVdhfc5WAszNrIdIA15Dirm5ZvGHALnCJop23ZKph5KtBC5
jmgBO1S9+VgOUW9eQxN1H52qi86SBvOmD6e7WQaPhDBeQFKJN621vcE4ynZXQe98I5f0biRFG9mW
TE5OiDkClWiSkEcsRPcK7JbYNt1aGFxLh8NvNFyUzKGL0NoyWs4OSXQTGOGjtgEsFXxurbN7LM2r
bO7PchGcOQVQlmbkPearOx1ldEEIjL+R2iDGMwza4E1FSXpHROi2TCDS4epYBzMEwqkGQtpgKcll
MB4z5sVs7SVhZmEwqzUehd5aq4aXTDOGpxkqE/k4urwri+Zq6IdPKejMVVuL/rEhMbHwqmfXxYVl
Tlietcj3MDXokRRlekgA5nAWCUySsJP5KvY7TgBu9ClKFWJRsxHDIWdTQbesnrPJyx7yKnyR+EJZ
fBU47ZQvZxslSWJZB6t3AKe2Csqi82gmQNkIwzqykEAT/JSHGO7a4WhYOPh6666byxgjuURzaqm3
Mk2Q/caTfogqIx+ue90XXzivhbBYG++cVWm907GX3Yf489f4+sH7dYZivjDe07TcTKF3imBKnPVA
ioHRhNMeai8bW2Jywkqi5FoUoXrgSf/SNvocU+XfFf4iePZ8DGT43o0nXL90YQOGPQ9T18xHXo94
lnnBPlY5Z78M5tnZdfvp5M7+p1kUxskz3XNoJZ8gR/RXpY1hNXL9+dmAV7/Cg0z6edt64ikrOeX3
UUoeS9TlT/5MU8GJc/VghpgvMcZEgOws76i72sd45oznavajr8hanK9qUMMztm1rlXX2c4106Qoc
Q3aHjYX6XOnkhiCZgZKCyTqYCBSztda4R5hqj/BOdaWWWBg09pHJYL9Flei24AZqpmpj84VpNyRY
VV3GGg4WCXBw/PwQtzsuOZna0RUjk2KLESY/DkXXHyHEI+EegupQVmp4svSEXq/xnRdpYv+qKa7X
lFTmzpsGykSp4SaVpX+hp+StRd+jCe7IiXmoOFjs4YJ89UokdIGB+gHULDpnN32qImOTzrO7rXUV
4jWmdIsjy9pk5dQme/5ep3wIGyjVm1w6zU1XzbSqLJJBnmwF5VISelGtQj95pTuComZ0hF4zmTev
sP2K/cIZJFVn6tdR15/BNNISU052HNKg2HQKWsqqXpi6g6jaw1Qpd6PzEbJ7JTPjWE5OctvkTnWK
Qxt1Yhkh6sF6E64nLwwfXJGqmyLpr41c5huHKK/XDGvua9EmZJGY7Tgxa3PFFxmlzY74FuvDw9jE
dMDSmNXDuPnipTXnMGbnGUHeDRDSaukuc06qkw24OSoSno0QKr2MEhbcpHxvNVHzURYCgXGsXTX3
WIA3ntvh5mq1bbiXEr4+Ts/eZsER/t7QoTDoVPP8jqpfh13if5kFmAdaizNJwqfWC6vgZEZxU5Je
DhOAzjT93JNJOJL9AZxz4OmE3xGAQJqL5jOewmZ8gXzJpg9k2grf4LQSAi7mzomPrME23ELmy57b
vPs+iSCfcNuTLmOsEulVmKQGyrQ1XkIaKGYvzD0cU0sdTe06JccdJ4wfwJU4byEIzHPNQZ9o9e8j
hKZO2+RIGUoONCSM9tCLuPIuGQ7T4WT7g2vtgq5Nx0PZ5d2n0slMwjdSh/+g8WIlCxiWyT4NENdI
TpHUxBjhrreA+7ZS49QdmynLb63a1uds6pNmZ0EFPpCX4vjrRkUB5yh6jfSwyRkWb3mdi3UOVbD8
6KTR2sCSMddvE5XbivGYEiTNhyP24EaXfX2gFZ+TwhRBRN4ysMzxhXvCoMMzVH56suKg87YJndRN
Y0hY48PenI3LZEM04M33lmM8s+QIVKa612M6vpQJLWff/GqMCc3B9q5JAVXhGqQXXLGd+GZ9gC+p
LjMt1o2Hz+6KX/s1onzFTv/hdYLISpc05TaLMarSgZxaD1TVTM+OkxV9BgAwnHA6PTqbKaHRshze
o51dVi5Hys9NNDbhWiBKXMmwNXec3oN8NQB9XofNe+x7GP5HdMedc1s6g1ilEEDDIazv+CP2A23y
9NHye/UszCo59Eq/ETPLOzqa3UNNWb0d5gwfRQYX91TyWVdJ6nr8xLQnt21jFfTp8M372d4WXelc
RmC/LuZdMtZC3TgTvLfBi+CfTJpHxKlz67rHO/oW2iOxD6DKB/tUt2NOohwc8GQG2COT8ZC0MYd3
mzgikMBRxwGArA2OIZwPiRO2Zebvy9Kb7Ou4Tgi3qitP+euoqRbQGqE07lURG4Ch4eLAFWHBeETH
DYOGFZmjhLzDquo6B1nGACBsA1lBAEoovYEBJxyAyMIqj/y88YzFScqZcI+Oz+26NZslOhEmryg4
QpiDdSfTC6WxDh+7bMqs61QLtgJnMPjnxAbkrQQZ1B1MzlaEVCrBdYMZvtvpwm+jXaTsSrC7wKFe
uO2lBVFxnqyH1BrhyZPg22YHEWfzePBylVb16q9tAmIm8cGDQ6Lb2W6tJL9Ja0Y5GzH2LXFfVhXC
0POhpBk3PtF98YG/GccloWTZldnBCOishvAyu+EoJd10Oqky55VHCNEda5jEsWawOmNrIU4Yn3u/
8AGga7gPvhG1ByIKJCpz2hjnVFTNAe3YuMx5nuuuJVMnqFp/0xDstg0pMG/nsIiPzN+++e78iVcm
pykq7au6saY79u3uikSXK0y7GZYG39kjUVjUHiN9G0t1+1yW8xa+YrlujcZem7VP7VPY4zFqjQjC
GAP3STPLWiunt957LzF2zMmDl6CQrbm006KXvI2jcddCiCw4zTdNcqD1TBE5NN10XTRAl5akbOeg
oKARTG/R9IGK49/metIHGXstpys/UZw3igDUQjolG9YyJXreglVcRikwAHkJa0ChLHPLK76CW562
faOuwyBN33RoThfD9OVlaOMRhakHW9U1MNzPQjz0EqONocD2IslwaNhk+DNk1gYE6Prtzgh7eYrZ
IuoTVEdjD9XmIwuNZJP6Qf0gG8nxhUaczTeZ5pFzXvMZzscIpVB3n6EMLFg7H+dQYRdrKDJgfURp
cE+nGGpjMdHKmhthH+bWik+FGeizy5H07LLu1r60PtnFDP+D6ax8y+gWMCxzOwlH156eUoarz1Fq
lZfUdF+skQbOaObeNtdDcAkCAuu3qTedDbNSexiOIJRkUd14TePSpO88gNMwJ2nb8TsJYP5MJNt0
OILvBJnpQA8ccUPvYW2CCAARcwtpFrE/nUmO2Qo3T7TsdnX0bIoA51/VvzWpzLbI+45uHOCA0zVG
AgEMyO9c64SkqGKq1FRf3DiNg41ZS9zPTbH0RhNrKHdMEK1tpuog3ihcmW+9EYWgfqC0m9s2zVlh
6ehgjHLTBGNEYEjO90l89hnWvUT21L2MmcdrwhIXg7/pxjJn5663mAZRWxTzSTAt9jcTY7LbkSpk
1xrF8G6rur0Uc9SejaY/JaZLf8h0RvdA54DRHKR7GkLw4wGqp+VsvYIt9DBsefXWKqfitrVDTBEu
s/+Vh6ASSEKfpPs8IYrJQZwTsvHM0ecowM9gRKUA28Usm7FrRcKQ7UF7zyvsMyOgXXRm8mrGHL3H
ESvph+RyXI+VEjDUKhvjIrXJQ9/AeZ8QUO6ZP/rM8KJA7qNMci53SU1ah2Mx72Zb1DehMTRvMNys
2yQdPnpR+MTw1POR40oIkiyACmLlhjgWoGyOtUPTTKW+ujJj2lXBLNTerscYi/kc2Bct3fG1aivp
b4KhnrDlCHVfEBOx95sq285z4d3SpPFIBwkOg5oBBc8QsEUPdkjoeyQgxuPkFN2lYRBG0RqXO5Y+
aghfJDuiua1Prak4nYFUsY6hYhGutC7d+yBm4O+VSUaq7uAfqqQPDj2wyzcn9jeJhzWEp/WYFtH8
iniORna4YKATp7kYNk69iIqeU2ubpA+9NZo4W2R4q4C98lqWEb0aR95JDXkHzy9HwzxP9r0y440o
kRKgvotAhPg5x7ZWHtJ4tvZBlIKuq/qMCiMLWPqR/2GNATjXtPggHX4k9qzvvwyJdG+Jpa/bVdUj
OHXbnuswxmO2rQFNIgLyRhlR0yTZaXLbnbdA4Zll7+zaOOigGCBChjMNUXWScoSYBtZk7ZfTKyCJ
ZItu5CnP06+qQ1VSQvA0p8qG+imuS7WEFw6AgZhy4iESpJ8Q4QCvDNflUtqAt9kUU1Gt6Z3o65QT
N2RTHd3T7S6utMjuB4pmIg/wuJYthwijZwJJiqF/ItObdaomTsNhbkwRma5Y+PxhCK+QdXT8EGyH
/ujz7s3pU2XD/DCLsdyk7J/bYQzNdTa2KKeEvw17+9EVyVtOZsxOeWa4YQaI4y02nzozPdBNT/Bg
TZ+r1my3wEjND6PkVRRbY2wDLpmeZq8aCfKIRxSCOWimfBVrLzoZc+5/CvIAR4VwJ9DasUkiqj2A
B9h4Cxm4/w4JrhdecLaQg8uFIaxbaMJy4QqTicLbLIKGRiBwRJ8d9HD7HUK84IiZDEdX3oIojtBl
3noLttimswxDRezpG3L+WODGxYI5nv1BrEFyVI/xdwgy++m2WMDIAKtGIPLAkqcFm1zRX7kJTVDK
pQAgUsRmuzZb17/qCvy7EaG09yJwp+t56usntXCac7qRL4YDF2YyTqTtAHMGhFFe06hei675HPcq
P/e9wh2T5PFJLjxosEztU+DZMKJr4cH4r+t3ncE3IqwlvDKJc1kF1sImDBNxh6AL4DRbGYOFhUI9
0rRYqy7JwRqhGfS9pVws55gH1II6s1CspTRUx2hCdefeKYxbL2YyQSaj+VjBBDkHCEy3mUm/i7A4
bGDDQssWsvriWW1x3Wa8CXftNJQHwFrONrahbXSEHL75HUP9bGFxc65jZ84hVmpOXTcTrez7cIwY
Bs/fed4D7dwTMSO0aakWPw3fwd+1mW4C4eo97RDz5I6ZsYoCvkHRoLdK/uKHZ1iEHK39akVgsXcq
F9Q4c+3y88ROow881f5DU6ZZuE4WNnnktu3E8NIoD+R3sAfEWbedUKcdcnfqtkgReNpi1TSfgobq
krYGmRIbUl5SgNm9Ka50Y9inkHaJXAO7cJ/sUIpvkTf5h66hHCNW0hZPlXLay2jbxlMR9/KmKdzm
NHfzp6T28hvN6epiJao55YFT3kOkziMsprl1dNy6b2iVyxlSLzOwjbVw4Duhpxva99lWcSYUq4FW
fXnMnIJd3hlCkx512AyYe8nRWTtOJ/p1qari62QVEfxhOQdPEZC5b1Ya+IxNDN4Fnsc0oesEywaS
SsKSJ4IJHN4CupffmfeI4ODfxwDKKX/N9qpr23TPhka5lqkZyRdHxhGFr2vu2m6Jk2G2/oBsQdOz
7suzEXFQeMxHdj9nQghHd8Ty7uoqwvxoz2ZjPtvIKKibEic8eUWBC7zrHet/k3cmu3EjW9d9Il4E
g/00ma2klGQ1lqUJYck2+74L8um/xar7A1bKVwmP/1kBdplJMhjNOXuvvZcF5QVR5cT+qaikrWGq
wYKvPcDq9AltD3+KLsHVKx1UWUCSLqRR6K9GO9YXoAmZHyxD0akw5qvKo80XEvx4LEcteILL9BoB
UaQJT7s7tZjHxjgmecxR14YS6daptLGi+7cckM3yB5ijQycqyA4exmenf44Z5BQKVSz9uIxwpMW4
JWsFAmUNbRO0MiKr4sZCIBVu0Jwx67HR3uuBBmdWxuhgeiOBriCDcqeHAMxW9pSX3JOtOSiOwHYN
tvNGhS7eNnWxa+GXbqK+aI9ZMjQEP+Dn5lBAJZDs3ZXQEbQkjeVto6nJD5Lzgm8o9w14L7oGtJO7
vNa7p0TDIuuVQdgSS1Q3+15KfP0B2gfOuWTt1Cq85XkjG0J+d0kwu0JqOpIqM+O72abRRIF45iVp
UVetYQ4TPeyJOX8YSo6dazsfXZ0/LI4z0MBbF4AWlXdovvMF8yptWIcmMZsnSl20QE0aPoD4NNPd
qLhLDm1YsD3nz8SmZZKmT5wTn5j1qFI4i4T7wTaMZm2JcdiEaEm2VPZwL8O5vhvpJALwVvSAHBPN
lbJeBsMCmK6zCyKjFtgZh6vu21zE4143qoyNA/jvVdGCBTZ6i3ZlVZrOt8bSkAY6zZQfyeBJLkeh
+B3s9wL6WhyVw17gPh7ELU+bybktE95hUc6HmNrqGeG1fO+K5FxBWCyxfRCyDCAlSL5P1MlgUcyh
Wdzyi3p+BjmoaMnb/4AewS20JlsE5qzlwNk5kMdGt/tOT96h19u1DX4YjwPwfgwC6Iq1KtCzMhuq
Wxg8LruxRBUAAjqjl+sq6yLIPx0BkuslkmX8Vy78Vxa9/y8BOshz/7fNb9f8PEluXMLd/jX5Se8/
iN2R67lSYtUwXdS1/5r8dO8/hoMGFDU+Zhb010iv/2vyI53RoYDloshmu0WuK1id/8fOMf+DIhga
zxLZLaHiyb/y6y4y4t/8Oou9zLUsvAjSxq/jOicj0w04AiQcqFaTHuD8JtnwxgMTt9cUGyIarP21
6YzDFzL+gvUYGCAv4eXtf3tYt/9e7Xe/33KN09/AY3CRIejYPk6dhsqORyNvagrUvanvy1nU146u
NZcVG7f155c6keL/c7t0JLA2YoN2xGnGHlvg1hqEp6HwLal+E5a1cDjxG5754o3Fo/Lunjw81ZgR
2FoSa8tbfP/Fz3C/qhCUCbpaUM0ksE4H13RrhCwAOq9HJ084DwR1YqzqgrKFL1Csaoeaxs0bS1hy
HBRxM6HIbDLD7KaCgTHb3kM66QpR7FBYul/bfaltOwTYNi2JgeC6ElYZW7Ggp0Q4VwHc7Zwg+cDi
l2xUphvtJqy78YeD/22D+y5EApEscdoRaH8y7CZlTRs1ZFLA5p9HTkZgFo3VgBzJ89mYO9EGyGZl
sihLdOl/+WIg6YPJwwONtV2Y4uR5KUNmwOxF6EeherNZurYB2eoXn1/khBPFNybJK2bE45/FkuFa
J1ep636UsZZyuqb+u9corV5OAR33iYHz6A1Gs9E1GvMruwUdacVG/MVEBOHHDcJ0JYr+ZkzcH1rO
nvDMeDn9BCg/CbEYPemUYH/1TlwYjUw7Qv/4YTPL4zrQRwX1pVftHkqa9vD5U5DyZGxyMWYkHScK
qxGRnScOHZUrbi2YNJDXQ/yow7NNfLS++T7EcPpGKmOF5ppD2ZMjo6pE4RzNb0hBVLJRtdU/mG7n
VhsdIOVzQdYg9vBIBCz2aQ6UJ2uQfvtJVk3f3WCW0a6ShEouQnPkhaKqavfMk1uezO8f2nIzNmw9
B5k8nqPTUPB+LqDOz6gQIpE/zg21sJjQlzUL7pFiyI/PH90fXpNnYjnUmXtR3HgnzjQNaQHcQAdD
A5Eux8Cc2YrxDG4KLTCuPr+UeTozc2MerwhvIwADA3jk+xkkQvut2T3Vu2KIRbnJs8qLt0MN+MlK
dW3agzQt2CPlbJNXxFiFiFoa71aFk+v4aDB1ohyzUNRbc7ISsrM6AjVXFQr312Yp/cCgLYrST6Ab
h0jCJoQ2Kkmr60Fz1OAnKgyHtaBsCk67AxFLDxV9AEjDmZmTRInIKRuoPm0ny4vOtAPvhvI/PQ1C
l16V5WaUCzutuqDVzwaZ6gxzVGeXM/ioOBLXLcMj2g8Ivv+7P/mflunTnRZf+LLU0pbENMH0ay07
sd+82xCSa2x0bH/NqAxqX5eL98iVisO/y1njEeV48y2kMEfvu+2oow86lW1aNt4NOagJp+7Wgthi
Gt0XJlgHvWTTzN8Q72dHII5mAQVlTOU2G8bphwL5C+yxdtPvn797/cSR889dMBniyME1BlDjZFXu
soZ4BYtDbVmUSb61pmIgwTso16GHsFwUEekEli3dXWfV3bo1dTq3weShb8gNfx6KhAZxONgX9ET7
R8OuDPCoLDbrvEvRMX7+Y0+X1OWJ//5bT6auwG34QJc5NaEZs9YT9O1W6ySbz6+in2yheSSSbQ9Z
OfgKDQv2yfsX2zbTMERoxf0xG/LXjMApBDcyvclVUj+EjYHdlqLrFxPW9bXUyUHy4dlCZJbC6m8/
/y0f3w4/BZsUUzU/x7MX69ZvY6wiZyAMFji6XtFeRdLQ3xnNaNMcbQpIbQDSHYpMdnPmsh9nOrZ7
rsF8YDtIAeTJg0ZVb2m9yd5Fi0gPitqkviK4vVqZUwGEVBS6fWZN/tMFbZMdKzHhMFROTdZqLobB
EG3oyyki9n4q7X1ngxgvFb0IRcDQmYXp40iSAhU2rBZmWO+D77dj1ET91C2vuEajqQ+F31Kf+evx
ylXwjVgWOep8XSffFpxrfEIjdxU1nkmqAsYtBA7OmT3tH+8FlAICCkMncedkpzG6hUPRiHvxvBrY
sJbWawjK/yWm/M/p7k9XIRmIbTuwHYPB8X4k5kE8DANmAT8lB21t1ggLrS7Mznx7f7yKay1HFN0C
JnDyxKwwx6pNOoxP+ygbVlZnZPtFDXf3+We1fDbvV3KDL5xpC/oGQ0CeLK5CqtgiG5DXDyl9S5wA
bXD+6i5NUhsBRTN99RKkO3jxjTM3yJnpw6V1PiyEFOzCABedXLoiN6NuAuawqeYfF6i+Hrpa67dZ
RG5TOXt44tKOqOOuL7a9+dZm3kMSW4EfBHF55qNbHubJU4AH5EH94KwIFuZknrOUpA+LDHx52Kjl
CVT8JyWTONVJnYEowIM5vZaJaZdPnP6AoX/gGuA2bxSVmYBq1+x95Wv3qHAndPyJ/aCo4cu6bdpd
j/XuiFCeSFM3S8gyNEpiQPSwj74mQMf1QxvnaYvuuSeMgW03EvccHRnE9KafdYT2cZeTtdQSCWYO
0wBkA+kzrlG2t/+K9zrfQ+66ZDbShTjztf/hFtmpQRmBTYtr2Vje/G9ztaJvPU6BBCJPkXdbhCSK
EnvQ72fDztefj9+P0yW7BjZsHOTFkntz8ub0rs8QWUKL1fJK/MQ61V1Rs0XCJr1fZV10/5Zi/ue3
//HOiLVfkC0cGViGTn32npXnJIFxuWmi3ZloFTwReq36Smt14Zx5jH9YfrkpvKkwvUgwomrw/jnm
SGVQPSSU++WiGhZOcdGh5ruYqyzY4ikS2zEzHJS/rrzrW685gKsR61QH6fL5U/44S9i6Lp2FY2YY
0vVOXqgxuAhhFpS6M0zVkwzHFi8WuR+ruqkRBhLaMx+yTFgbHSnZmT35x0e+TOcSKhOnVEAYJ28Y
CRsdyJ5HDgHb9BHh4NuNm9qPNHXugZ/Oucv3CMHNs6jNckY7ZWD0QR4R9rKYS5L+TS/oyQaODP9y
CFGWtKFL8V7RR6PcOpn2dHIB9LofagLtabiHczLgvo+0Kwqu5ZlL/XMO+31e423RReIq9lJrkqcl
0CRFQZ6XAk//nA9Unh0v2E1I6LQVgdNqJIoutYz9TAtzPqBd9gJeZaFNxOQq3QIr63qgT/PazXyR
thDdqwZrEX0POkPRqAbnC7MNJMgCETi19EKjyZR5OMLnZh7L25i2YAZ0QWpPnw/Hj++J24KaYPLt
C9hby5D5bX5JTJPWzqyx20Q5uFca6oVyIITj86v86emZHsd1Gyehscwu7y8zRRRt+gz7olUM9bPK
EICvAnfUkq0nQvlcDTNMX+EN/X0zkCux0o1ykbDwKX9LwywY/ME0iVTyYjYIVoBdJ17sfU2t3BUm
/ZDZO/EWyxYFA3UzBwLbiVvKDoOXMpBde1lDLMrn93SK2ZKMiIVESCmGmZnl5OSevDHu5jpJiJHN
kgfdy5vv7Yh41Jxi58JsTRZeZck7RbfoIYgwsNqyMs5gQz6+Pb4zvi+ub3DS+mfW++3t9XnmDLST
sAsFA1r+IKCuEc/hmTv9w1XYBC47GlPnQqdTFs4QfFfIzX0dnfniuLDQrA5ic+Z5Lpu9918YHmyQ
ZdYCz3HQd7wfI+k8sGHXVYPwth2faif3fvWxk+3jOnAf+thI1zSjaRmmsS3WcWuq4zi6wncGyz0m
zjS96N1U3//1j1oWQxYNx6K6xb7m/Y9aEr9giFjKN+RdGqxgfa0GgjbYaZ35RP4wnJjHWJwstvQM
0wWm9/uXWE1wmUKNcAVyH6z+ajatmQYq8CW8+E2Eb2GMBhrljWMW06aSvQ0Xos8deSv6UD58ftsf
3jgbDbI+2JITq0h5f/nz38aVMJq8SmK0YV0XxFfYw4mkG9ph+/lV9NO1kNOFwSLhkLgBl0r/cBAV
ER3jDvuGymK1xUTubamsND/o6QePYA5o+Vp2vUJXJ4419hbou6arvQikCPdYZaydKuWQr+dAmy8J
Mo4ussxpd61yrXvTnsYzA3QZf+/G5/JrEadb7FYod9rO+4cSl7J1C1HDYY+JEmem09CpcS5qLYgL
Z57Mh2+Byhn1VA4T7FmgnZ4MBtVGQTAhpPPlGKD5CWitY0HT3NBcDw0R7mHWNS1UIKsvlsZr9DiS
wSQ2it0d6UaGiEntck2DhV7rz2wi/jA2yLOEysaysTh6lp/+29iQyayXQRKnvtcWCaTrUR2DpDmz
tScY5/RpGw7TDfxEXBSCaedkbe/zXu/I9yXrVCYtrRwsObDpRTUkG1n04qAikxeQkSJdrwy8vzhX
WVCek64gtZq+ufacx5N47IhrRd1oJ/c5rs2N8orsMesl2P1cmPH3asJGuKLgSq/YaCb9SJQNFnQ2
3PgOFVd4QOWlhbexGuYfQnGI8dldqvDSQjtwlLw9xJe69is3mqz2aTX0GSFAQfC1m4hvW8mqcA4t
uWJv7K3Re+eDqYxNRK6UCz2+NMAyepEDf4DdFF0QL09eOQq4F5C9CP+cZAmP38ks7Wcs6/F+TqBX
bkwRznI11laJfTpWKBJJsZ4hqUfFS22140CZWo/w44iMOjjuDWfY6vVkvdWOl0HrQFzRryFcNfa2
QGwlUdR5Gdq/0lUEYlq0XK7UILL4QGS19WJFI+AEy47ASNPQQL0U2mK48MIsrWmtLN/kCO2igB+5
KKuS2hPFCuGmEfgd2Aa1nht3fmqLAk0rgbbVXW+UzWPj1PNtYIdEdXJEZbuB7wKvO633rwZLS7UG
QECAL8bOFxeD/VUZtOQwhaJ3Ixr7c/EmlF1sJNKU6WCCLECs3Zd2u248surWhDhpP+tOq0maiAuc
QomWSViFoSYPLVE80CCl3QHJNV3o1nxEYeqjM521VW2OziuWX/UFxaz3xXJ6WFDuBObKpy3Vfy+M
JbKUAYkbxeia7HtuoRFewbecj0WKUGw39KK7pspUfIuM2XghWp3ghpBEKGwP8OayWxQVEAFgBJjR
VpkTB0Y14zlbwbDx4l3Z5J5aKyXtfk0gN6lgU5/n115et+5mLgx2FQJ3bXPdwyKe1hnCITKw8AcV
yFk7cCSJW9fIgoKWOxb27OkbWdawLkqDROh13vbOz3K2tME3S3BF1GfTBQ9k97btB2bg6TdZMSYO
604LDmFwC9vG9IK7d2XVDZl3E90CmOoJ/jucNkhYpBtg1OhnswCWz80ip/aa5enByQCf0gnwPmJ2
kP7GI4lrZGdeaqVn1qgF0bZsVR50DxVyQ5o5eRJ9K5uqc/xxnoeXPMgaEDOOqonNsp3gSPsWCy6K
xuhxkF3UfO0HMWm+ZVRjsvFSE+BQnachEKXILfoN9swEWQXNA9uPUp0aCNwQr7mkAF49xjF9JR/N
P07KfJbVl8zBrrfs3aafanCdy7RqZbZDbzI8oApuiJ+u2J7zc/LiuRv0CMuHctqrEBcHqpeBCE8d
LvRzFkb9N1W5EDGWvZmgs4FffWXrHZkPONrSh15MtnmZTnZHEmyHug8rkRftsrSnuxAnpiLd3CSb
iWldEKagq149l1ZEartTDRMTkSlQXTpNb15UFb3OC9u1R6LG04AvNpMDlnXlGtBWhrS4i3k95WGs
NGWTP1B4xiUaf4fsNOGClAgaU+rruu28XaeBLlvlKquQ0Nsqw7lVGwNZwVVUHidib0Htj4kHwqLt
kTXGSYDLSw91olmSamRSdKfohwrrGbE5PfmtZtfOhV142pU0KCP6kxZUr5yH0FcFFGyJsx8qb+3a
zNt+6ubyjeRf0/ENKE6EuRTQWpk7lxk2KaBKodc1/FoNibsJQ8BedD6LJNj25PBWBxEBQoR7NeTV
Xog8fuw6aUZrq8gbExqXkRIi12pjuiIce8np8tRMkxlhHb2RiAPf2uygY25Nr8GmFkh8tQAx+xY/
DWJyH3GsARMiR7e2V3VKaERtWMWdM9fTzwyNEAEiXWd8M7sJ3DWKcBaPsY29xCeSE/E0RijUTWUz
I2eHNyBWnPToeoElHgAptak53xZuE732DtltV5bHsrfvoH9BzIMig7Xf47gJewWx4DrpBWJXQfoV
Ur94/jWX9niP3pzDpwwt0qyUTd9Kn+Z1qLm7Ielr9LEkiBEQfSxjnugUDJcOSiFgEYLvNN5oTviq
Vc5rbmk7yGfRJgnUOudzh3WgNhXhiHnaPxSxc6u64sEdGDP0KzG33BCg+pyZ6YFT5WZM058iTrbs
nw8WqlQWyJvSsq8Dtuk9Nua1q6NwZixjwiY6WHm7hVOFdvWpZXk3q/YS7UZyXybx9QjYBqPga+Jg
6mjI5NOfyx40QQ468E3nOJfrzsHkX4DcskUqtIlzXBmZcrYOJ2Swzo3OU8VlNxucAKOO2yB+NDBe
QnyhWJOoZ1eBuOnRsecwEKL+LsD7BqDF8tSeDsQl9VX+LvoDR1h6iCFX5Ldh4Ki1qOtd7LQP/UC2
zBKiDbf5GIwZ0y6gGkDLX0xS+AjMJpRe5feILZ/Yazxg3abq2EXji0BkuReTsyun+cWOrE3desdQ
EjLkNneGzB8tNJ9WDMQi7eSdW4VfFpKClQJwOhpW3qx7DoKrnLXuklEGWWf8ldbhhcPZKMhB0Odh
96hX4dGMJOZiNc4QZ6JDq2gshfF4D01hN5IHu6rAhsDeegza5LvekNfWSYihQ7WjSroN6DjBvii2
NHG+KQ0sCL6mJKJnI0pxL+Nu7XlB4ePBoqpNCia3iVtylrsOBLuBeSxKXODrAwKvPCJ6XiOS3Zhv
7dz6Nujjk1bjHwHlpiVvSZf9aIMxX6m24CtXV2GSbrwxYkOU34DRIZ9R0w9JqBsvbsyLVxMEQW1U
eCYB9AWkvZJ5E8HGG6X4UTKANiTi/YiNF1Tvu9GabsbQesr4nla9TeKkLfZhb9V3IyTBgXqXjQ82
kCPcFbSU7Fsm2B0OcDSrRlFqhJjwqq55llpbkhSe3mZxsy8hLDlJKHwx9698+De40jLcqviRe4cp
ri7VXd9AyQ0Mclb7dCDbQ0tS7JZ5wy5JOQi8y+I4dpW4atBcb1mY3aeIoWMexGgd0Vrt3andQ/Ez
9m7VXKUDrWfHvYLZUq66EuFwZmjXdkLmULDYYctY7QO2M7uoTX8UEIT8OW9+JjJ/QPkIdAVEStt+
x0ipVau2wo1yGDFEkbbbmdjoi7IMENJb6qtdGNqL9EL9Ry4zIBpSdybgE+xBQrTvCWqBTMdn77mV
BEPEQZxNpEH08bprpxoCWVR7h7aLwAsLMcG9iVqJyNxukPevIjT3BqrHbv5G7raO2Sma4mKNt9lr
iQEb0mvHJZtgM9UUvDJjWVvARRGLLdi3E/YklaP5RlKOg+81pdh1SWjSx6g0fW22enwTeBaK/ZzP
ArogTBub12CzTluTh9o1gczDmaGsTYxw7Wxu3Jy05hXCmhBeUxmz9REBqBQGkVEPK7K0y0ONRN/Z
DKpruHxdTvHGoa/HP9C5/XfODMWXWkbqzrTHIdmmIa77VVcgNvYtvLX4NbSqJNqmcd0fEY74F3ST
AaPXKOsvzsDnta6zFAxO46YjE9hirh8rA+bjQMWIYCzQPIyfuSDtakpS0BFR1yD4dmYoNyVwgtpv
MwTrIJdqGNWK5QXrC4BLVsJoIRa0mzmNcS4UqaHhRqjtAdPQ2Fuxr5uKjYil9OatonbCX8ld+86z
ahAbKCCgCzYsKITNTajRKU6jaN5GUNVNEuxd/dcUmEbOc2oGaxXW2WCuKkBK/doYDXz2moN92x9l
msNmohw2XNbOjDZs0gfjzsjQf1zXTLFQNtilORvaVeEl5JpYXxtiBPQ4aL31KylqfJ9l3YdPOEkt
UuWdLHrVPZxlGzvtmq9apw9XGNTJu0AJNdGWDMj/5XtsRYcst02OjpuzuNvEVwJsDZ058sHEzazi
emIwf3tKvoLB82ownPr8mCVuHq4pUgRfnbotXi0tlhKPXqF/l0Hk8Z+9qBCh9d0xnQydwKVhztmS
ASey/LheWn1RgWcQmiJy+IuyxlKydvvQI4a2rREqCM8QMGOczt1TRMINGNoePCrsc5danZVPTloN
1xQauO1J63i+dCa1pfpLYWvVlsKF24jzAa3cTLPKKguHPUYayBcmbun5gT6zqrv9wNYtnN0cIGQq
wHrVQRUeEsJJv4WqMFAJJ7Ez+G5uk2akpNG/CjMsb0WTGHzUJsgt+AP51zEFmwfHfen3oruxYLoF
fIkgKwr3W+Ih2lnNkwvINSuq8dAaOjBtNA/5ZYwFncCy3rSJHUyC+AsQekKlCHOmkxvbfXIT2CPM
tTmZkNADhxmuGyOH0Dk2xfjKGSNG4WLMXbethrQ86k4dcaTPtei14n/4ZoMxzVl/XUl0EFkUvV/l
pcv+oSX6z+Fpd7d6kBXfZw8DJKIzTX4v7aA8onzodd9DELSE/072m8am+Uus5zOnAifX3V3emknG
Wcml5tj0cdWvg0RGC8mBY9i2m3sd3KIpMmOrlSVuGQ+xTbup5iWVOqxQMd4aZtVUayzd/RvlFtGt
ISl59xiGi1v+2eE500vO8anwpvvIY4sL06vHsQbiqPul10UAMiZpnzuMLOEG8EIDPomKAQcgDK1Q
1jiDwvUeu2jfYGHMCAqewmrTlMCEVnYAG2bleTHljmlqSb3Hu6SRFiNncFaup8dPehhlTwEOC+YL
UO5gUaq0ocVl5zeNlgHJ7MyMzaQGmbzGtAICGWzRTG3L6PLxKm60KN0MEz1ef+hgWfjkvPC9YAEP
Dm7IgYZjRAWqhra9+EFMcExMG2iyp7Iyy86XnS5nfxJOdDGDfQCnoI2du3YSBsAq1BQRXKnM7V0O
RCNpc4onzZBE1NawTglOqPR0qOtmogduyDG2f6MEA7KwoANPRHjBrrEVGpFOWY8RExrO5FZgDOU/
fztt7oqxYPuPsD5gV5uq/iu7Wa3d6GawYMJw3LOgYAKB3lWED3jB28eyxf7BIT0fzQ3lCsYEMbgs
2h6MTfKYtcnptpFtE6Ux6so7MOZSBZ0B9seqGdOpXZWWFek7q3TFgnFgfVStA9o1sfGkr0dCv29h
CC5MYkjtdI26dIKnNlicQ1qvhKM9m1p3iRDCANeYcxBZV9HgHIVJlghqxdp5rgvw5yvkoeL7VHNq
3Q5VI557u5l/SoByr0EYmO1hVrVz7EY7IkiPoPYvUxRjps6mprvX2EVQcWljhhiupypbJ6YT1rAR
kwnwGVWEl8CeWsRYaqjS9dhSelq5cT6+BtGIxpg5a4JcoGovXrcheAn2En23M7KhEf7YgvzduHYP
4pfCdNWsCAUOQKkFRfKFUoAp8MC0TrPGIaA3Oxy28zrF23rTYTiBDS4CNjZROBjapuyLzGJcsXKt
yz4Mb62mYjDYLcpuqAboWiELzb3EczDP2G8aPfsG/876QaYBwGBqngRq90bFCUdz4GLKOZ535myX
LwluS2ODRDD3p0yba9hUAFKo+9tHQ6XdNZxExlTKftjeAoOrvyZV69wXw5weYfUwiQkLr8P+82rv
HwrLhN6jHZdL/Z+GzvuK6pDEXVmXnBndwOLI2EEirMbuGbtbdqb5rH9sxNlokxF1Sw8NPg2Hk7Iq
Bv2+QyzB3sFTVsFHBtipcsLJ8PNUy4oVLuGUQ0FCdYv8t1T8cIKWOgcOO1AsBpWJyLfCUE0b6ADu
k63D9OGQ3bTsf3OH0zGO2UBjGpl0DlgYZguqDFn0BhgpJ40yLkwgTC746IOh0ATh9qzTZ8piuIzM
OJ3UEdM2JxY2fzAnsaQ2yneCzuUaHoD7dZ9WWoxYSHXHqHMWI2o6Ovd6P3eRTyPYhk5JrI24BLO/
zFcGkwUYAsFuEXdL+LXvPflrHgPOVklkPrVxjesnoIT8qy3mFt6Hl/R7+i5KrYsUtbufw6H5iZ4f
WptnuIp4TuZE7wmkQEn/XHYkgXkC4tZaFT3sTKBC8XMni/qZxbC7TVmsprVjmdlT1Hfsz8FSVUhJ
2Pthx2zpH17NxsT+ToK9snw9o660DgqrI0YyM7NvDXBvtC2NhZtMzMzA+5GDBqRNDq6aH89Dd2gr
1/thOk15F040SzeVXszP9EIFMopuLvStmEa2xtJp6wDN/BBzdmJyWYHS0QjxQ5j/JHRzfJRmSZoi
oBXKT/VgY8l1KGsTHkorKlw1SiOENIOzwevAQnptZrAZN1MxK5y1fKyJP/RRcZ+yPWIDyG71irtL
fsXVwIYQM88AfgU2zq80y/v7SaXTsQtV9JCEBgKbFPbbZTzABUurhsJaE5gcvTt8xg2OJid7xa86
k1JkDQ+ff3f/RIW97+iQX+FZBlEuFPRpbr7/8MoUOXxiYHzWFB4rv6B6/OQiFAk21NFma9Onhg5a
17RVe6vPfczEaNHTBZGiIQ9yUqUxVVdDfS1nylmrBgX5jZxc+2Fok1Zjic7nfkWBMPw6D8Ie/c9/
vvmhSYRgblHd4+nGpOE6p73JroxjHn7n547iTBBCoOJpO2lzDzxFPTtjO9w0rmrvKidW15wQ1WOl
bGPcNWivaU4gT6GjRsQdEeauGPft4FbVbsgq8ase5uYYzEFmb9GzBoAMpJnfBs1AejMsgBjArGZZ
lM1lGnwzYbsk6zBiZ77qkRsveb74+2SPRXrVp33U+WGr1LFvc8tduPajzRoaBlewX1R3gBWicGAW
9fAKG3l+g/UXL9h5k8IMnvziMQspXbNIsJH7/An+YeKlf4/6l2YdEvxT1wKHikLTJ9RdcVlal1h4
gg1B98j9NWzMZ671QYGExgKFI7lghkPTzHDk+8HmNV7TtF6Kh65PZrXVsY8DkXb7X1aVltnBqeku
USVwx3rXkEJur1wqfRBw8GheynRECvL5zZ8E6ZGkwg/irl20SKgIeMPvf5DUjKihIF/5TRJWxwml
HXv21nwq1MLGjsicrhLPuDEKWor0mYsNdP8H2SuqudQwLmrTs9YEW1CQMwEVfP7jPr6Z5bfxs3DV
2FgWTpYpVZRukVO08CcrhtFeNNHWKoO7wk3U5vMr/aEJjXyQDqMrXXQwyLTfPwZkbolsyHNkozfS
FJraxvnllTT6rLxM0P0N5ZoEgARHsd1tbYaT3/Vp+DyTyAP4gX4+INZOXLWhAQtGpcUFEBe6Egml
4bKRweOZn7vc+cmcRW6UgTzCwAyEDej9z1WojDJWCvB7ZgQlLqm7leMAkFFNKw99HDVbVlOybNka
Xtj8+A3Hvv4iFsGTRzrLOuWgeUcjIaT8ZIgjKGgJUTA3I+IpXMQ0Sq/PTFPL7uXDD8avw69Gw0is
1vsfTOiFPnYjNq1qBs9ZxmHoh17Jm5X2W9kTRHzmAS2T9sn1UNgjolg03wYF/PfX64Fr9inJSL6N
2xkySc1+EoL1Zsyt5oDSjmT5fhZ3o0M+C6Xtcm04A8jQdsr/Uu/O90UDm6nZQc1BEsrJGBb6lCuH
3pJv6X33U0vaYANFr9ja1MQPuSrsMxK15UGe3DiKcIR9FGe5+3+Wi98a8yoQVgQcaJlgmuLGNtvi
W24PztVopsmZ9vyfLoWemg/UxAEqzBMphIt/vo9HGkkiDMHnw+4GBhuwOwQw4XlnZCIflAB8lgje
0Ru4uIl4qe9faEpBUIQ1H6hw6N/E4OTIKEjnv96EL3OhTpOCh8e9ncgatCqGojpEla87s7WWSmnX
caEX7Hx7++vnQ/TjF0H/m7IPMhJ8sLhk3t8QCJWxylyoA3Mzzvs+E0Qnj15+qHH6kykAG/bvr7fM
bLhGceN+uF4SlEHVU/jw+2CydsB5CMCm/78RXu7exDMGujOz98c5ykLIxb6EZQXBzKmsf+j00dFb
1tUMiwJHXxncJ9Ktj06jO7u0Takj92F3P+nuTKOgSLMzEpU/PGCDnR0SFxqZALdOhmcVFJXJoSAH
n1FY18ZIVEQh6+YiNAADhAY73c8f8B82krgxuRZGPtdCR3kyRMukGHrZA71Zvxzuft4dDrvVxt+P
q/WXcXXm0/vnNPj+M393rVML8BRyRBLLtS63D1sutNvtft1ffjlzmY8f3furnGyNaffkohkWjE/7
RMrcivLVmUHyz8L68UZMtrAIGHlJJ9vXcgRgzeGB3PFN+6iuan+6HfbWJRx4H2GC367VDt3CgZZx
uJ5vta33/Plb+ziJLcpNg/FhC9yrp8GWHPQbfMOgUU3KWisVDO7BA++8bbrZ/eunyaU8zF8MEFRk
9sn4qLA0s6XsYvwZMnxqWbVYjry/VdQzTQoWHYtsPExd+NHfzyuyzun2TU3McSbOHuqwsO4m4us2
dRqdE/R+VCsuNhNJTh5vbgnkXsbPb4vNbI+IV6w69tUEOUehu/AbMEjrGjEDCSyGCF+yXIPWj+WA
FBkZ9etYVvbx718hCaiORCe22AxPfwXm9MUsBR0XtdiGttV4MJPiK2Fg4szi+vF7YG3FQoZ1Fs8J
i8T7+8WUlJTgA7EGa/F4QAhL1IqajXMTyceZy9YZkxj7cYGiyT65DJIRF6pnm5JQkQ/9zplDguvn
/+PszJbbVq41/ESowjzcAiAparQtS7J9g/K0MQ+Nxvz054OuQpAllk+SSu1kJwYBNLrXWv/UML/y
jUkvd3o/t691l2N25eal+j1tVPe5REP7PMXwrMxYeH8irKSzABb2qJN2N5KMhHd41135qRe+HkZ2
lOao0JETbh+IzABg4LLgc1NY1i5zRpybkm4+ikxci3hbt+vTjQK3A54L+NvKvty+5V71pDaDUYD3
DuV9ZFfO58QYsGHjPl9a3bANMPNJ/vva0mydsQ7r3FlVI6dvXFtML4M1xRt3UvgLGd41uNczXXQX
70rtsX6YmxvUURUgZmCL4BzZLOM8H+rcwa0gSBDGliEobTYFRPVlTA9K8lyolZtE3zlY0iNcYor0
aRxFbl3ZkC8scd3wUBXqfFI6B+jpDSspFo3vRGOhyfJurkd3V2D+cGXdXLoK4hdeJdsu/9yscDHp
qVemuOBb1iR3UOv0nT0a+pV7OdNRsxfqrBWuAlOD/X1TYxFkVcKmhFJVzqINpWLnP2dmUq1fwus5
MhFPd3gvAqa47rLXNR2HCZBbnItb5y5z5fTQwQcPGihMWDPKWL1HjA4tsfWasCvb7rboiVYSSi3C
cgCs+OdtjeaOs4KRHTXFVklowOWcNDzgAl06zr5q4fXBP7oDV/t31jkkb53hEb0ZnQof1+lLRx5L
TlnnsI8bCyX2MkB/QhXcPCl0ap8zgs2O+pK0n/N2sY9w5EH0lMp7/Ph+9QuLAqq5Q9gz+7jpbNN5
G3uC1+Iy2p263JZkmzbLg1XPJtT3SDah4ib/tVNiwP4izUnRx/Qzm4/5Z3KnfOV2aPwbpu6yLpHd
1oV5bBd0lxoEDzLrBoPTHeYF9t+KA4ibFUW6G2AS+2opstdp1qori+/CfmWsBH5krQhecMU4faZd
BWEJwwHyuVsjfQFRcJ/THA5NSXcGfJiT6AL+eaXmvbAfoz1VEfC56+G/mvH874Fc1BiGMjtKA5wv
IEf0WnYvewFdzU3UK5fS34Vimw3Lpp1n5PhOhN/OsgB586RMMsWfBCwW39IwnvaThFHxkBWQutSh
BruWqP8wMijz/GuaL95OjQ2iZRLpweDAYtTrlfu2r9LV5Q5rhrAi6vLrYqP5AFbCPBC8VbTDzpCO
Lg5IbjUzUKPasG5jjFh+ErKh/WzsxfhVM0Yqd0o3648DbHKFYbxlI/ONwPaQWckSNw2tVgGU9DH+
KVKct1Bo4z3rO4aufOoSDTtvrfeKR7Sk9jclr5y7Om8sPKkidXrELZ6h3eAK7REWdtyF5qArSeB0
ovnb42FDSA3uxa1fYLPZQqJViPNo+sz+2neW9jbEE7ZesLLFqkklZmwxC1M/CiVhwueUQrntxgbw
j00su/W8ZAYIAVr9Uqixbfqo5SFSr77fg8/UAj/rOse6Y6eOi/MXGUzR3oh4Fg8J3SsumhLXnBAb
Ackn5I6jBw2kjBIyQTR0Uho1qLPHuxLanFdCSgoQzsOKs72KORu+pZmK4KrEjLuE14hns2XF5I9K
rL08Oc6PvU0W+x5/evV72fCnI6qKs9eWzN85BPJtf9p4SzOxNeI82zmFkuAhV1T8oV5FXGFIDdfe
Q0VyFfKpW5KsyqjqmqBXOh1L5II0JihjoG2smoYwP5ckyO6wtDGUPXjjxIRqaFJuaZMjEnkbd3jR
1sF0oDCjEOE4Zc2xsCKnvMeWuL6NSlBXP2cG8gfIZVkCIXHXDvPOTh6GPrXrHUT5/qEQ3qwfJKQn
yGXEybgBZE/3bwJwxfvk1u6dBhvJnVn0HutzyqUFJXAYoCNOQi38aVRqiAJmM5m7Wc3dPwxmpvy2
1edWx3APeovVN8TowNKerJ2r4I/aTHE/BZ06jGmYMsoDmiey1CaBMGW4oU8wIVfHfuaNIxkRT2o3
GxAZzYi8J1bBLIJGR3axq1W7+F0OglZe1Dku/8u4Pura1obuQNgx2Ztark/NfkFcKHZ9IwVu+Ii4
XDjOUmYBGK5Y9qU9ms1qGzfYNwtjfdAvqTVkV7oJ3CgWX8lANKmNu2VQzC4kHmn+0bYazv+W3nT4
Jud2Qc5A0mgdM3Sr8NB6a1PhK6IywezIM7UCkcT5QqQEHvE3A4SI5tHFOFA7AD3b+YMuZ+cF2q+j
I+dLneq4NAO82Zgvdt5lrTs+x04dY1w9MIry0zYd74kcsd8GzqifiZLX7S7nXITfVCLCDmFaYpqq
xDbZJ16f41eVTnqMLCElLBtDya9jndOVOFKz6ntTjuyNrdqzVojM8YgYHEwizd02in6Z89y9SifX
yeMdR+evoAYDLRmIOtjli4LvbCv7IX4aXMblPvAo8RBzH3nfoQhG8GWG7JMFfeVFoW7/kpA+uS/V
kZoNniaCJ8VdQ1nJf9RucXhvjV2uEuc9I15/gXVQv358vmprUXW6XztMt1HKQjhS8RnalHalR2Kt
9PoiyPihqA8kDoQ0aXmTHyzyD8DkrS76OZbwnJngdbAnwaq/K4lh385GY/aHWG8FcVEpT+fKTzs/
+h0TcyDMAtapNqO303OrTty+nTCPgichzZcZREK9nQerR0ShZ79laZq/cQgnXrOA56T6dqyxyqxa
1mZIt9Ya5IN41RtBlE6Pg0pS/fz4910oTRzwNc8EzVDBi7dSOKC12dEGiLJabmWkvM0Q1vAEiL0k
XIi4ZMvQUwtGphs5+FsbstCwgbM4w6pGsTqSWIzhJ3Kc9tMwyAV/SxuDS4iS+EJbJD5DQ0gm/kB8
UIoqcBXL9HxHCEUcFC/Jj10DmubjqICDmehFI8OP7+784dsI76ECQAqgud2OYCyzS6xyYQSCMMIN
CpqMRwy78z8fX+W8NEHety5AzD/pLrb9WzqzegZiBQLFIb1V3Me4XYls//FFLuBrp1fZLiSg2TEl
OjUo/V9f/OP3YPf585VLXLuRTY3VNk7fxuslKB38IvwL7W73d/Ar/znfpyGSqyuF5Ltz4Oa7PXly
m0Gm7caYI3RccA7G3RJ2YRMUD8YRM5vQCKu9ePAetYPyJb+ZbpK9EhAhfaj3xU7b1XtrhxzKrx7m
G3fXhuqViv184WBHYa5NFraL7CybElfrjI5xP6VbgyJy5wiykRbDuyY1vPC84UmhomOJekyZNq80
k7ATE7yZAqgp7dHqLHVPXH35STZ1feVLOG/BHV2D7ciwgBEdoW2n21BuVTSTGOvAVSZ0ybfGjsa/
TdVvndm3D4QFsl33mI18FcRejTckZCtXXvYFIHK1MsFiFStJizZoM77LPG8NfpkIM+v0ZmSkkRsP
VSSHP/ao9o9zNGLYMpS6h1st9lC/K8nCCLNMK26LGAJJuEBefGspGHfG6LnK0dLy/ktiMwOng135
83kLynHts1vf9GaJotHUCXpdIWTXW1fK/wwCmS2KfvIAF4oV+9SxOX52DTKxhFPlz3LoZyisqvZ7
IdPvB5LNbD/ng15e+xXnoB/AkAqsgjUWI6mtxU/fYIATY+DCBCUfojsiX8nWcnDzADWyJIinTksS
5KZTwXMjOh5ufrNMI5VC4nxuY8P8e2WruLCeGI8alklLBrC09SgcCiz1SFurgihThwO5S95NKWtI
1qMzhLFO8FFGwPRRc4W6y6t0/tRlyfSC2Q2KGC1XnpwqwrAU0f8OFGm+obfK954W2QeYKuZDB+J2
5QNY967Ne2QWzieN4IDxzNbNQFMQ+45FVwVDbpirAUV3hFyCzHFeiq/E8FybcVzYQUCvwYYIWbfA
sjff9tAjMywJDA0IWigfIcs2N6Kbp3+erEHdw0+PSSo2hM62US1ICAKXcQn9m63EC3XaJwEe2+Wv
2CboFHnL5AamkHblI5aMzAAf/PLl47Vw/mTdlaTDXE8DmcUB+/QLWZximkHl8Jzvvf5bqtUuSQTd
/GotlkHQkpZeud4FhIhemAHEOz0AYsNmL3MGnNUFohAOWc395S1e9oe9TfssMrpskRTmg2UbAi6+
OYRdZmXHyHXG0Mxdy8R9f9ChxM35JxObvmMVeV5Q9pV9xcn0fQZyutxwM6L/X9EDUMItguz1ZAFC
+obz2NZaTQrpuCS7svXs37bRVLo/wLnA2jqXPwwQZc+HtwhH0DFq8wGC00iwTmTUJEtAG4VXWK8q
LIAR8TMu2vhzVSTiR9uj/sK2QVq3CUq55Mr3cqHegPnM1sVbZfDCfn36Wues9fQ4YZApcxIybiqU
FRR2CYy+cOzsVV45EtRCuncivsh+jF/xU9BGuN/m8ODNbT1dOT/WD2bzRHV+EVmuWO44PN3T3yN1
VWbTrOPZAEJ+g422jfSpM+9AKa6xc878HU0Mztb5lgsHYC2K9dNr6UY6I/jAKVEumb1XJ7e7rRa7
eLacPH3WsHrpfQ7Z+MC50Pu5q8mnwrDiO6nZzY1TtcMRsL96zL3O8/NU1EdFyUjgoinLr7QXa2Oz
eSirUQFup5wObG+bOqVLIIJ2OFEGszGq341Jdqj31O6uznC3csiWQso6NEcPf5crK/zSV0gpQdXg
Yp7OLrdZHz15Re1ikKauGH2j7RPLS+lV4e/EMPVq5ylBFQANmxQuaI6O8H4N2TC+eOog1R059r2L
fKyS94p0CVyGTSDQYZEgiCdI3GrGldW8/pjtcwJA4/zET5Kp3mY3duSwLElK6oKRu8U9w404tLX2
2uz/0ttgIsomaFnaSgc6XTaeoHXHEyAP3LgenvPSQewK4PZnSib7UyfFtC4ls2N8puhXnHIutMCc
aYCjGI1goM3Rc3ptxxqNySSSK1hkJA70vN1dhs4vkKTPI0UpUTFNhBFMewTA81PhQWch/8kQL2bt
8r9nUPLFkgnB6x8fDpd+l4VrOOWes477t/SzmHB6UMy6CJihZGZI6E/8XC/MXZzcM6Dh6dkvs7WQ
2pQ6s+6WiPA+V/NpZ5Wuc4xE2SB/i+W/U9LhMfDZAJxwivAFnT4t/MD0Jk9QxyxZvzyXDGZ2jA+t
Y+6CR378BC7sW/QQeEyu/BsPp4/TS9mzZmBxEsmgJkowbJu+DPU0zcnFsK/VHO+On6fLHOsS933M
8I76b/atJOp5+YnZkdhamPMTsrxy5wG5ZsdEi5tH9NckV+VJg1xKqTuwntaOkGxKz3jLs5a5TV0u
yVcBH1jzU7VPPhluHcNid/iboekQEOO72SJuHSeb3xbMBWpSBEuoxY5Xqs6jO3SGve9Ao37ASNPe
MJKQbwWCyFdN0X7rXqO+InFTf7S2vAUKLfbLIPJhBxU6e+1F6r4tneDziLqCZNc1WUndR2lnfJae
VC1I8yqM7U6w/hmuZt4SZlqJqYFSKBTDSjMQxzAoZTL4U+NFf7URPeIhL7yJzQlUbg2lxWaRJMWS
fNZaxTCbwX6VE6dT6KSsexDYXtOoJaQD0cj0K4rgO/sUjfPEzGhY3iyCH4mCKhFG8X9PiSORnQ0Y
jNpv+q/Q2U8OJlScGSWnXXw1Ytu+1sStS2XzeuFb6upqJwrX6b2d/p9eBH05oiiTISmPMzrKXjND
k4ihfZNb+g1eITESwkleOWIubPQeaWTAjFhvmipeXKcLOB+nfpEtBZU3o2GzYNnfW+jSPy2ZajOv
JWE1lAgn0Toow80IzhWmWtEfCqPUP7eqt+zh5pvHGGUUnZ0qvPuKSd6Vfv3CNvNOcHcwlXYcyJib
lW9YUan0jNcDB/H7zlG9PGREme0qzHp/pLEzPEJsJ9QPmZNvUJg+1aQQ3heDPR2WUieSRqtBDD7+
8o3zT58QCJPcBizMGNZt31cPpdtM0fshXO7aBy2ZMqy1UD1VISFExV/k06QsJ9LN0n0mx6YC1ahT
fedqlRYHbp9Pno8Nz5T4CORTCNMFmX++19RExqSr1beijiyGDmosQX0DtiZR0ypKqFk4WiA5phMF
9jRGKzRFn3qkp+IoGCAFndPATT3jT7qMSCuXPM+e2tmOfsuu6vt97NnzE+7K4hZcsvku+Gq6K5Om
CwsZfA0SIh0L7ltbVBa1SIyvipCBuSg9fjZG94dOVQvbMo78DLgNXCvJrtQAZ2/DYUAM52TFLfnL
LQMykilsYvw+iPNRymPkZPIWTVxJkJFzrVY9LyC5ANjhCljSAbLtn34znKuALOwugVvh1bSLJkX8
AcbQvqZRkv1QiH5lO4qxZccqbXzOR4WAB2aU1kOiL9qfVtf+s9s12XA2lq+WcOa/iS27z+AFy9vH
a/QscgE0ei2MGHCsVT6MwtNf2kXSslIhGiQMlgs2Plc4OPXjPBKlp4k5fdAyr3ZCuizhBVmVQpiI
9GkE6KRuYz6GpeISxCXm7cQVxOP4RA6BuPJ1vxMaTzY+hy6P/lbFch93MnXzI6uua3h7BgJjJg3k
jXvJf7NVIn4ivDd6c0jEcgJnsuffcZNlr8OiYiwkdUmJg9uPS+A9Wk3sKZ1CoDfSxjI+qkMDc3ns
MS484gdJ7e6tHZpJZNoTBHNsgRiYORKWSoMuCzuXfAgxHSJYQQfgbJCVQLg8eEa9mFeW6Xnj5TCo
g67Hq+d1wJc5fSOm01XOmE9I4YfSPA6ZltyrwjT3JanVD4RFuuGSgxv3GvZaSQ+o4KFb3bUEH/y/
fgl0MD7Qdfa8pX2SHqcYRcUWk/Tldxd41NcteUh05TZOY+2gD+QvT/nRmYlnFUsJ0lZ4V9qM9417
8+oZW3LgwZCGarB99REbVS2d9TfocnyEzcBJkwyZ+t3G3oq0qrjUAlgk+I05KhhUjB/LqGrEk0B+
+LSyTEKZVMtxrCKHwNxEffBMoMkIp8X7luzyfVpFAgebaToUgsHQHDHbA2RT0c3nBJDWZruH7BPv
SkHg6yw7sXcrrAdqtcMxvHb1O7dtu9ePP8rznYobBY2B579S0N7tsP/nnM8yRE/SsyhqpEewrTpR
I9W9sy9mVXz590vR37LQdAN7KWtTnWIbQ/5tiiiiN4H8tMLGp7BDeI1IsL75+FIXXiXNF6OXdYjJ
nRmbortzlDkW8OfIRbYi4q9mgp4LWR/wn9Z3uhWPoYU7g+HbYwTFkkowJCTOJBqHD3MkFR4TAWJX
wCmdNW4xs+gZlPh2og4KiNcVb7qBnBLRvck3nhTPxTTFXyKKqV2XA3LLvIkxTTWzO90iKHfKyx4g
t6/Uo2HP4lgR6HEv5rq5RiY5GyAzeF8PubV8gq29bdFJFp1hmRplkDuz/VdNqqIKMTxSPjlN0b56
NUyTAE7moBwKbgW1L8O09IY+GRPOsWgAkrCR76kNyHDv9oSpe58TYOkmnEZTvWk0FzWnGB2SAWuo
iq961xi/P35x63s5/QQ5yTSNIeb6EdLtn25IhkejnyzvstkhfdTIdXwSmZy/O7PHcGRJr+07F5Y/
18NPAB0vtKltdYBmbPLEEJWBqg+R6c+TQ9DvaGOMYpWZvNKenXnLY8pKd7qix1S4aJQ3laOZmmDb
uVIFyOWivdvJ/i7uU+W1x6nnDmkuvpQ56lF/UionnFfTmFFNcJLotRZZaOVqh4+f9tmo4h2o4UBm
1TB827ampduPupdjjZmunk4C2P+gJLpx5SqXbpuv3gZ+skG5mImfvlQiJfK8HBAm1nPr3mMRH7/M
uigCxEzJESG7FUZ5aT7WGIF9ms0SfDobpntrUgZM7ab2+8c3vS6hzRLjd4CBoVQEENvGMfRLOo4Y
jyEZwRbXH/uRafnU6HtJGvCNkIb3nxp7FCkfX/XCoz656qZKQ8aRRziI8P15cE4g4arhmEzi2qM2
Lt0chQv+0BiiE0hy+qi7Iod3ikFK0EvjtS2n+FtmiWQHMcoMIi/N2HZT5y1FZfgsu5lIWLOu9kS3
W6yxWXtxk0i7wv29dOOUwgibOFNZZZthkdIOpBUbCZCZBr8lthXrxsIP/sqGf945wvlFdupRX9I/
Isk/vXHHXBI9GTy4DzSJ32Tpyi+Jro2v2ErHf6Zo1r/rjd4Vu7osq4NeLshpcV3hfKBES3xp5MWX
TMBO9otx1t5as3McSuI0vaaRvPA43g8/yP4rlrIF8JOefahyeEExWBpWVF5xZ+fCOn682i5sa4yu
sT/G1lvnL9Zv4H9OdXQ5M+0gNIjZxaloGdJ5txQZrG/b08KPL3Xphigf6XNM9HKo2E4v5dbeAoOD
PWR24vS+mguYi3iBLs8fX+ZcYksL9w4oMzCnStwSu62YdHHPxDNnIpjjGVqZRqqEjrXzV6gq47DP
Blm7QTokI7S/Xky4stVOsytsmSqh0jfksGZlufomEYjV+AJxR0meKxkw//6lG9D9EMNDOzbOVKVE
P+CItgbh1gvsWDAKj6hg91q61YU3zJiT4S+aAeRZW4Z5ndS626UMMzMtrnBXU+XOUEhWhZi7XPuE
Lz177JOZdxB5wLx3izC1FoY6SVHCmGhIaQUMsiHgatVTVTLvLWoN173FWEK3qp0H3SCyMK8rJYhi
03taRKyE5KtS/ZKr/XmC+3WlbL/069D/sZdD9TGYem5OVa2ZvQTxHFHfBLf0/gLV9K++xPYvSnXN
fZipy+xjhufAY5MR+Lvrimr4YhtuhAMDn0aEQZJKnrfrTJjfGojzKx/NunaNlHDhQ3F1WFl4NgKh
wPk4/VDqGM+slb0UMKdoj72ObnYxrqL3Fw4AKjxYy+t2Cw18XTf/8+WbNRBfNfVtUKkt3o0lX8Pk
RTLUSeMDDEjT0MEq6zGrZfJY40OLebO3JN+xoX1bNMUIIR811/bmde/dnLgEOeqouNe1Q3N9+puw
IG3hs4IWEyc8fm7MDo27KvL/MEhe9uY49zewRXZKVv7taKd3JhHfh5Eh2e7KFrLWGae/A+jKpAxx
mFvzYzZnBKablcAbloyLtBJf6j6rDyLKsoM36IIIaMf7ZTYFqdtulrxmwzzDgh//5K7+WSeoHIkn
0opcI3/PwEl0X7vo2yYasl1nTvquX/L4ys56XqgAO2M7g4IWxpdpbdY1PrIe4d68RUWBCduxvT1g
VurdFcZE9BByu4NSjO4VcOd8lUL64MN4f0ZMkzYFxDjGq7twT371rHYPc22Zj7B0zGuV8HmdD6Cn
Iw5mJmTqFN+nS6KL08HNB4mDUuQVv5rO0L/U8J++uc1oPuKdiD8FnmreT9tOsGtlpqJrQWVhJYXB
S1S82kmX/JIo8R8FRk2QdeWEDSEJRM7bx2vmwu+kDaGdgnIHlLd9B3XRS6VTG0H1okU3BfKwvZKU
xstYSeMHhPVrkTYX6hiSMBD6wqAiqgjE8/TB4O9apJTKNMlNWeS+OUCz5kQhsK/QzOWbq7cxzBxb
L381ZjZ/IuLEWfaONRj1jhlsvpPC4L+oKXOyXZskzW0bZflfV7MoBj5+NOcn0Hq4weak1VQ5+zdV
/Yq1kFPKxFlDucB0NU4e447BRZ8zm//3S5ECx/QWmRPd2uahDFbaZ6nBYGbAG2iHDSFpBm42+LM9
XYPQLuwR7JtIhQA3eQH2ppzRpT1PZg0C0fVmActy0b8wN3B/LYYe3yqeOuOmi5s0pVRWKN8aXuGV
XerCY4W2RtW2llM2P+J0AcReWmAeqGKooLViF8vBCyuTUG/PHOIrVeK5g5WDEyoXwrWDUhFHgNNr
uVUGXcdcrxXllRs08K//Vi0KQh/78q7z88lQygD36MXb0xkTVO+wDS03TWFjTa8o2En61JnEudrC
U/CJBSML7NJN4gCHuVY/xgQHYlsd92Lnxbogb90box+NjRW1P0Ck90gaoEO4sjIvbJwAwMDiEHIR
CG9FQ6lSkjwZR0iwinn6bs5qfXTLEedJLI8/wxeB265N+fPHa/TCxkkWD/RNqlQQs22WgxsztCsW
niUkjGjXMGj0jWxUr3RTF4qdd7uDlQ+HzIy8j9NXNmn9mEvN4zJ4bfttifO/ryY4QCq4Dyx+CvZ6
pM+0jp7ZiNtGtYBWvCzd4atuQk7CywP+nup3Q+sc7CGPxbWd/Xz9murKz9JYW0xUth+Qk6wz1AL5
jlBLd8Dx2PZgVjYWvCNdg3udJSP0/qSsbJWwCMPZz7EzahhYCtS1th45sV/JwvmBOz62EUMCBShR
89ePX9b5tm7CYQOCAokgEm6LM7qFCT7VqGiMSDX4YRcJMgmcTcLZxsTV7wo7OXx8wXPQkMaUf+Fi
wkYGDLL+ov+py3K0PUOnEBRa1sLYYQRkY/KdDYGcjfw7GyixnU3UujstM8WtVUzjvpUkHA6TEX/p
VWnfATn/O7sNDBPNvsVMxgas2n7/xuImWdzrit8ChhCQIl3nd94k2feIL/7v+nm5O9RVabVPzbq0
YHWo4pnhVFnvo8glioCjDAw7lVr0ZkBSxf2LDIfsthsUzuuPn+D5xgyMxo5ICc0ghdd3+gBHIeWo
tqoCo24grWOQxRhow6h8RfCoYwGgYsauxqTdBFGCMMvXtNbZf/wTzpe2ZdhwORgqw7JjQnn6Exrc
bCmv8XGUcfPTUTztzuuN3+Mkun/1OCC2yIY6yqEKIwxm6umFlIRBBIuJC7VjFGhanoGUgkB8fDvn
Oxa7Pu2ICaUKdHQrO1c6BQNRhz7HyCNKBtHhP5piuv6vV2FPZIUhJFy34q2Y0ppHVe2klgeOrLX9
Si/cYyIZX2kCz++F2YANDMVjWfGFzRMTtMOrWzsZq3lV3TH8E6FLeMDu43u5sPuCCVKyrtUBlbm7
qQ46r18MTUSIa8fce0ibafwbM1RGv4Txy9jP1htpQpmPwJbY3x73tkLrhxDTUurpql0wFc6iuyJm
zISXm3PlOD9fnjQJGjxpmgYawG2+FhuyFkVFgZLUFH+ivNBxI5PGl8zNux9XnsN5R7dOODhdgess
vsrNx2jgkshmkSs+yVbdXmsXLfczTZe3PZa0uy4DUQRosYzAVic9jOxEfu1lG79ifaz/s50Etgn0
dYyguHcO/c07ySqmAiNwDwcbxAVTXaajrcf5lRL03KWD+6UmZ5tk9SDx2dxyrPRzlAtyvCq9zV88
zns/dcFXcCyGhWKqGYMHXObzbuj/GDSOIf42w6+Pn/v5G4bcTM/EP5CY4zZ3ui+gSUbImKI9G3Ai
2yczLSAzix5be3HtqV44sFb/HaJ+KbcJat2qOAjDY58tuyJwofz2oVUXTNCWtOi0OyJF4P6PiWX9
V9SLk/rMqcwHTaycGMsR1eKbJLzqMJeGjNRFSCfOlcPgAnDN1sjGBaWRwHFjK+tPxi5OIqOgFbLM
tAuIIKoP6GGTr4tmKb+xMsVDsuhJBpiybvhkVhkJPxZhuv6KRfyz28M67ONb0FcCNl4/m9dCREOR
KF1eBnLqCzhpZnm0Ma/+19NnZRCiaWGsSH8IT+r05WvciUo/WqHCUJVfTZHWd+Dgy95NLPVfd1Mu
BdHexYHX5Hrbd48/qNmANlWBNxpJOGRGfKAj/+fJMda5FnpAjnXElPyH0xuqIiWd5hHr8zgtmpuJ
Cj1wWtcJP/5mzuoGBuqMnhhA8eFCDt18t2nhLBNewHVQuNX0IvLUeMHgOn51DKke4S7bfmyr7c2E
mTlqhqX+97fGEHhNluTTVfkRpzeZRoNXVzZdFBXWOjr1KtZpT5RKjRXwx3d61vbwvtyVELzi+OuX
e3opyGFlokjS5HS9JpWn9CtdI8zpFro0NuRXc/XWVX0yTVvdXHiB6jvrDJ+k08tJDGS8ZqATLpGF
+xz+VWiT63oU9uiCYC52qOfZcMDbzggMl1AbhF70RC5kBs0jdm11E1jdrYcvHz8G7b2kOP9loARQ
AACctqeTO3LouIJYD8YDBD+MPWbJgSpa1YRQoY9eYOUTIRBTacRP/AC7Dmb44j+LljkcsL1h/klj
WIaHBJ7Az6Uz5jsw6f4gcEnRAxyBdIj4ZcWRFzfWjLMAUPoC+8dbOg6HooRbHGv9FwgVdocoRajW
M5kQPVQBDAzKgPErAVqJNrdfkwjf48CMRxOWQTfiUOy041zeUnxC/KzYgANk34wd1VgharkbSX7Z
VZ2Zp2HCs36UihdlGI0M8q7HqCr36w67Ez9ZMHc4JCJb8LOHpYoke7DbR3ApN/Mldu4jvNHeSIJI
6MrPzEnHOy+BsYfaPjVYpHFMIHY/OsqP2u6qt9iJdDLt2vlb70jjT5zVyo9GTS14AoaV1H6v5w5S
W61XHgnAVbBUMMcGl2eqI3E/rB5DYTN0uP9SW2GjnKsLDkqwZzLluKhJephMvI8OZWwnCyklDY52
bt3gKEAGnBoqUvd+lFDMsekvDP1bIytcEu2qm++R45WZb/RW1D1VMfKvQNdiE/LzrDWIOodo1F/N
Jiu5uRTb9li1cVPQTUH6Qgb2iXUAB/ZTI1pd+hM1y1e4wDpSaNwLXtpqLKuw9zoSR+Dztg6Ptl1E
GLUrsmFpM65R0nNwPhnnpn9diCj8Wqpu4gZZIzogVVZJHLqwx3AD1ZdpuV0aKmyMO6sS2KHnYCNq
gBl+OGDLOvisMtsiibUAriMIiKCqqWpw2KNP1qeQH15XYY5w8k+2yImvm6mn7scT4TSGVnvYUnkW
QUEQs/rX3isXGvx4oMpkwJzDYJ7G+g+dWj89e2ovXnPcv6ALQq5SyBwzyU5uc1ULOk1C004poBJ4
VsbwqSLqFw53OWGHgPN4vCKiCcEs5M3hVsH3lPhxNDov2IdkdWAknvvYLO1wb/A0taB3GJ4R02GO
027hXRF3K5aR11OsWQMsRmf2+yx3dzOOwZPfS8Fe/PFWcGmLsmgVEQUg96PdP92iYAEtwMYm1rNq
4z7VVTE9S6l6V65yXiqxE7rs8lSI9nqgbY4YZgh6qSYZ8pSx2GXjso9Mj1hf9asVW3unsl6h4Nxn
7oKBEvKrmWBEX8TqU1sOV6ZDZ/UhVlCkzCJcAhCkedxsyZreuN2oo/yJjDn6hQZPhlW9yDthR/OV
Vuj80WKuxpzHxVKJQ8fbDPBHU4wFZd8aXdo4h8Yoov8a6VzLLr1wFW3taCh50VMCZp++QNObLUcS
1xFodpfvRzM2v6apjK+02xceGzUIBSWgB5SxLbSMJznBNQ0+um005CRLtMueIK7VlN250jhduB+Y
TaCU0O1wEd3aCrYGyLhDtHRguZyPeerM+6iB1Prxsj8n3PBGwEPhQ6wHNAOn08fWo66RWUoSOR7Z
Lak+FfzsYFHzxd31URU1eCRMvcDoBG9mX8nm8U0Y9lgHkzVmZE00oj/2Rl8MVz6UC3dPgQwQaNNQ
YP+3wd9kIgoT23MsO9rK3iHkc3e5hpHOx3d/4Spov6FZwX4BmtjefLRMWZvlQDZeTOYFwwcKTI/E
lo+vcj4KWEWXEKc4NDFnZehw+oxbhwymwnYaatZo/KTnBNX4g8H2zfdnBGBoyW4GXv1MDKaBeqMR
exBZ65FBoPdZkjJbM11f/iJhyyrOziJ7+fj3nZe9PGW6VAYingWSoZ/+PDNz7aUvmDtoAmFhkK62
33yq7PVpan5eJmt+gfGHAZSDpLEEXjt+fP0L3xQjRXf1qqAghZBzev1cF5IES8bAkAuNm7oiupUI
qilQC1w9/vlSAOuM3JmY0SBtqcNWn9vDmGlNgL6KOEPMQ3bMkVGftc61kdn5FGBV2DPIBVtYCWRb
hiVpr0VErjrdRDbLY0LOymu2ePNLn1rJjY7J/6e+1/LPcRSngMO6/QYPK8uurL13V+PTApdfYcBT
hu7gIVHdvNwE2EmNUrgwNt5g6e0cLeq3JO+7X4U7c8+IMpzOH8VYuXe4ehmvZZv/H3Nnshw5kmXZ
X0mJPaIwDyWVuQBgsxkHI+kkfQOhuzOgmKGYFf/UX9E/1scysroyIloqOkV60YtYeJBGmwDVp+/d
e25XnXRGgVDgkNd/UZpjPvm9Wz6AOTO7iPhRCWyFxdYKp9WhL20Nwrvr5sp2Nus66z+KYV4sUjlT
+vMkb1S/+MncmXGTNkIL6Rq6f3L9/vH6AYfGqIMCHpA02+pvr58hd5fWSBRQFxhYMacLO6plbr7h
hfT/5Kn+eG669XNtXGA4TdBC/m5ZcvTWwqYDYllZVmYeO91c/bDNG/vOtxiJ7ek/tAi6Z0f+Gc/9
//DMt8Y77hSahAx7f/fMbicVUBIieBZzHr7UOZkgtrH0W8uT1ldTFMvWTuS/PPtAfcJg08VFTyv7
D4I8YkJ6rh5Ar/7aMzyCheG8QuZyLn2SrZQwxZ8Zh//eSP7N5XrzwbDe8zUy+Qh+P74tOFbokNra
qCgM+VQB/XQjA1+mtZWpP1oHlVppR5qZpaHZC7D4+UVbPnlBPbKaDqV4yOaEA0XTatC5Ss42z95Q
2TF+CFNGSwch92CMUn5v+rq7CnY1Pa4ckb2TaxTAMyWs46HHqkxQY+3rE6FR2sixQcvLTZs2RXFe
ksLVQgITJbamse26UPpaZcTIgA0t5qRj/6J5qq/3OYnJxEvLHjau7MAQZmuh3jqt80Tcrnky7peU
8iSsWaXGf3WVA3LOrc5oEQ0NJ4vbDfNPA6TOATsCL4kEr7Xvz7TGRjwGRAzb2Avi/35BvW1dv/2+
EI/eajr8Otx9v5+fppikfD2bRlrYXnkpTMxuN9ZWR7RnOuxvmil8D555lzQFZL///rn/sHvTJoGE
C20UEyuzid/tGzi1NLQhK9AT5iJH4Lwy4gHWr7vTv31f/j39bB5+fTP93/6Df39vWqR8qRh+98+/
3bef9dPQfX4Ol4/2P24P/d+/+tsH/u2SfSdhs/ll+P1v/eZB/P1/PH/8MXz85h+cySF9PY6fnbp+
9mM5/P0JeKW33/y//eFfPv/+V55V+/nXn4hzqIfbX0uzpv7pHz86/PjrT6xi//SB3/7+P35491Hx
uD2cke5//o+PPzzk86Mf/vqTaf6McowlFBQ1zR2utZ/+Mn/efmK4P1OJ8/9ZafFUsLH/9JeaY7f4
60+2/zMqRBTe9s1B5DLp+ekvfUOuCj9yfmYMbLA740mmc82g9T/f+m++pP/60v5Sj9VDk9VDz3P+
ai3/p0tTR67NGgJpC/UsZIbf8zgaMv5G8lIxLPna12TZGbJ8Esk67PumdPaWeZO8DpW+BTsb62Zy
B5FV33sVJ/fcE9aWJqYTFSSixHlRvSSmcrf0721SZ/Mq1GbAywnB6zSN1xnTU2pdWssc9q3jftw6
WA9e7rVHFzIkwt0Gr3LpvmNe+zF5u2pMPjpizm/RH4j6m2R9YIQvj/6UWJFJ4uDJzDRt0zIqzWAW
LMERw2L6sKQNXA34uDtWDxBl+C9Nw3lwtOBrrm7ZZe16zublrKFXCPFkaDsYTu0mGQ1tO2madVnc
W79Fkx04tBqy442dtiXWtNoJvS+ui5vqS0Supv+cikZumMQVGyKr/S/L5Cd78kZtckP7bJrDzs0s
MybgRH/GRA9rYmi059a3MvLNOllHtplOr0W/tGGZ0asiqNkhW3fscEP50JTBl446IG8v0J5HfuP2
cbbDvFnIG9+M+uDoG9iVSR1W9pycMg2zFKdSQ0SGThqvl7optM1shtjcO/AONVE3bzSldrXXaBvR
qPbrWizployhtA/Jdtf60J284slOJ5uORLMSmDeSfn5Uep4GIEx7QvbWJNPOzLAIgp3KSiH3zLJN
MvDVEd5W6HTbEJNFo4FQF0ER4CU1eubrpJbxkAtVHeouU3s9qb9byvpsyhVY0OpuSk5Nv5Q05sJC
aCjlmjyXl3ldT0b7aABINIYqhk2RR40sCUgmGYldZWQS4olRvSlD9KeFPv+HNuongyz7tSUHiH3D
2q2SiFhf2U8qbepDPznfcUvu0Nm8k35yML3kW1Ok9/CDd/Wi7wGPXrvA4w2UA99qqtyHEWH8Zy9c
O+yatTt2mKcj9xaWuQz6gqnXiJmMEQErp5OZ++VuBPX4YFeEbUqw/U63Uck+yLzxnLZWtfMNTca1
032j9bFfa0v/WALNJjBQdOkacv7Mttmk1wdcZcGdu9Y4jMvRVF+UOfLnLL0gaMCsyzNOLxIyCvnY
y7KN/Ln1n5Xsq8dFjW5UTw5AVQb5e/qa013QeVWIFhJAse2JqHaFOhU1yd8LCBQPSRG9rHSTU1Fs
Suqll04i/MudITuPLf4ChLvJwQVDejCT0n+btMa6zFMDqDEf2ynSh/YF7dG7R2cP6z71D1RBfMDk
3Xkxg0Qtkni/cjt/a+eqCa1OGrsgt/y4suE6V07zQpiXvNPrNEXBi5sPHGkZNQNGwcVysrMnp+8o
4JcBC9VNkJgrEY3qFs7X6xOZsjYhjgb39ZChxg1KXYD6NEiIKhv3klA5XImPJ7u+1/R9OTogEkXg
vqMVe8KW40V9kz9loj5qrUVeEjOPyAqQbVnDJK5z6eixR+PzgC2OVhf0OsG7LgYVJoUZtcNltUQW
W7gjTth+5AVvCPfwU9NVwSa3XSKkkzR0bVS5wM/IXp5pOE6mvnUAjNwnUj+P+uzudNNeDtbqedfM
MozwtkwfW9Z+rkE73ThwSC5y6ImWIda3SMHo1cVmnjmaTf6ejvWFLNWd9Osd0ytWCHc6+LV1SQbu
t37+fmutRRxnt2rOyese0zWJ1mSKYXifnfZR4GWGn9ttKOuKDUN0L1r8wj0nnRNbyvgk4xIlSxUc
CaYmGrCeCVgVZUsvl1mt3rvXqq2yx4A0OtqzRXlskbBsF9eiN7rQ2yzbYn7A/J7vdcI6nolf3WT1
EmeFm0WisyJtrL4om+FmNxG05zjHeio35AK+K0Nn6uF7p6HU4CqThR2adh8cFs422Ond7FlUS5mE
da0PB+lUx4UEQKfO/Y05oxfTizph8uXbKjYn72Wpa/68n2kbjGR8Bzd+fTP2gs+fdHe461TRZbIn
WtGNLPWjN/J5pyMW3XHTLfvMWl+naSTPVHPI4lZyfHWCKkYeOhGuNfczF3EwPeRd9eGkY7pVzdBu
8mm4IdwdYidIhRfEx4Ww80MVtORZr+adUsZ+sFLtwSAc9yGRjJgIR7yvVv/JT8QJngEvTC9ir88e
tKR9n60Fd/cgCC81ZfbmpE3JglvxJll9QMm1kekBEjdHLh6rxwXtanhhhCITcm02BR/2HRAwa6dm
a70EubF8mVI57MtyPfhzDmcV7SWXhz7GSD7GoyX0jYFuuxjP8JrdkPBruljCb41dooieFhJpUMsW
zORiLwCvYwRp36ZekUo9tE9V3/nHWnkkphrsm2m3JIe5y/pdM1YJa3g3x2VeP9Z9vUGtM5B8U++q
pi/3CBjJYVWr/TwYdwzC5hjFhxs75TpshJ3rkIV9+9zn7ys23liRU++FeTNcLaLK9wnm97gbtFfg
YiLmIjT2ntSDh7HAmUQ1iYrP9u19yRISNZBttthWMvjTRGfs3HlOMOx2OiAMLc159BRSmlXx6owX
veKrYWDxYuXZznKHjbR7RgCGxLQp7oO0wvLvxQgZ2DdE8r3kswhHf3iHyc/v5ssckQOQbN01S96k
Ns3XFL7uBfSeg7JTGbs1EMsZSfQQ6pMrv4qmm2ggrV2y8SjEsk3OchOv2EqrNcU0PoNfDBquJmDN
W5b111kOWzUYO5Vpp7XNz0vxllZsmPlbMJR3rlPeS9XjAWjA6ebcbMK6ukyie4vsHPVU585jWnwL
KiaJQF3SgOFQB4aiuAQJ1gbrUDTjmzmyuU59PA3NvT1ae3lj2Rc+WHW5+BuGTayL1nCdk0U/ytpF
Xr50YYYpw83TVyyaE0MQ9yonMezFHDSh31kPzZKyVTUbbSJwZmDitsnanTUH28Ytj3b2pqSzHfWA
9LOq/iiW8l7vzbhszScUr2+tLo6OPd71g33fNfJh4IJZ54zU6C5o4t5a+03vgbSCKj2HtPgPGmUr
AmASgpMpgdFrGOkdA5j9CkmABAa+IyB/UVnVX30g5qHI/K8aSagbcNQq8ge2B6jxfii51xYys71q
y07WhFNBcFpipc4hB+a3n4t6V9T6+ypbRv0Mv6NkSR6kp2V7262NeNQSJnKL/TSWfJWFrsaNZ2Xy
2nb8LVe26fdM674KLPIb0yzZsbvCOTljU++CkXmzV6vIFV2C80dcKqV9isC7dM7MxaUxn5PdDyWC
C07QMFhEHAxiW9yaMFjjN1bW9ZF1e1me7N4o2PgbepS2Ms58KiZtEeqtNAa+x3yq3rjQ8O1p7WtZ
zHej736vR/2p4hhzp4E+oTprjwRKm29WZz1W+sCrKk3kK/DatSe7Mh59xITbFAPwvdHPVymMK13y
HczyXd+o24dobUdnqXegiq29rqfNh0Lz8QS0fTlk+edIgK1Z+dtEDfVlLal6utLF5N6rrzrBghd/
Kph2t21wj6K/4F6p5JV76sGvyh+zAYDcRoMH904/TEwlN2hxtDKcSBWJO5w+ZyvpweFi+t6AEjs1
fU+2c2l7TwPIFFKjC6VesKJ43xDfkQjazMU5kbmISRYmy1t5zE2lP8SQYFjMGznGBo280PGsMqSe
qsOgyLKocd17XZE2TYApJUYqDlNjtmf8DSaxf9UIE6B4H5Pkijcve086cfbY6Yd2CjYQnoonV5Ty
VBk9jhi/6CK74DUaDRPmZh7tD6tpzX0Fg4p4Y1M7NL7G0svUjuUwnfif+SxPtOifNUZ1xHMYdnUy
g3I6ZcjlNoYH983snPHYzG33tIi1v58SlF44TqtnTRkFniWJ4DOt+DhqLw0O7JaSbmeQbjPPM0JD
acHGQnU3ooYIvvptlm6H1CQWizV9t842kQSYvSPWySlMZ3i4RdCMRxQ2ZSht88No5+CH4v6YwiLN
r3UJZzSXuCkXwipvDu134YPz1+BpH8Bs1MeqGcniTSEcH6itjRdbpHo82uS7g4/qvpvJJLdFr051
mxJTXxdG8EJMabuZAs0FWzR4R2s1Rdz4ldqQqaJCr5oUvoqg+aKB9m0idGDePaS3NDJnw9sXXm/v
R3eu0NQTcbqHFpNE86Be4UkZceq1dsmnWo73edCqfVos74LuWx3LwM+HkOGQvDgwee67ojCBe3hq
p1gpNwOTqUsx9kFsrK3cqX61vgZzY25hIc5HgwY4a43NSszYXEdRkGYhEPnInNw5JjB52sKml8c+
CLQjYLDxZPbri2cU+us8oQ52mP/gzi0GYkMYps/rCGI5d6qdQVzp3kvrMWpEVl71xQEcBM1BPyVy
7GOjrpcNnf3+UiLIi5cxN+5lYKrbddT9wgRmjiSe9ktnDbvMqK9L8FrWgoTmofrieU0DQbxKNgUM
QHbyxNybt6jutZbfg7q3d7NKgzZMIASHbSranacv1hngaRK5vWE/ZJnzjtPBeWkmo4swN5QM2pf0
FVAEBxvHJeMwrZZdIohsv1mdLyB9n/POmYDV2s4BzEvF1Vq9DxXXV9ItMZHV/dEtwUOQReBHeBN8
Emq5I5ci+FIYbfE4WjosP0QLcWtnD1ba/1IvA6WdVdXnxnOWC6fz5UFORrAhAe5tcvpkR9SMOLdT
AdzaZBzdlel88nT27XxO8mlTFU6Shc2av+iNWu9KdZvvC2r9XmvnHTvIKgJiIybTvruhKd/8sZF7
KKLuJpsSZ0uiaxHqs+ft0ecBw/EE8n0XD4gDu1IzeC/JhPJlwnVyYKDqPlppoPZop5NdoBWFRiN/
dd5MAiMeEQ6YVwo155vld8Pdoo/ZSBFozfeSNZ2VSNg/tLqLXKuaDqnVksGSJNVj5X4Xco8j+EEO
xvd0DuJKHkx5Fc0Q+e7eGupvij39SGa0iAhIrfbwdeQ2AA1J2TkzjQ+koz2WZuOEKZFRXyybrVYj
5u07V+RCI6HT9rgX0rM2ZgSV5+s1Ryz0xgefnxbLKz7txF5ghHTOzi+C8rl0FAtrju5K6uuzOdQc
F8pk+SIqI3ir54Fzy2zKd0LD64OCJ/K1s0efUioxWHambsHj51XNXo1GXDRMWKZRlj+IsedCQIun
9yxLxlpE3UhOGIr8Bj5+AvJVvFdWjubVTYcTfM6U/Cdf043dgHegIIvP1q4LRS3nuqlL32w7hf9d
OeX4ni4Sl6vQl+Zau3XzUPAed2VD2UgkvSrOykKksHFqady3lH6HzKqI1FC+xCtvO8K4kIdhvbpZ
Xt0tpQm3ArGmhuKytAXO0zmZn8alntfY4ikRwEj3TgfU9kVrDftQGdp6rXrwA6Hhle2BoXgTxIuQ
ybOYmc4zuGq8B3stnM9kFEtcUhKzifkkCM/9LdJoImfhBHIg2zXmqMg8lMKPOYia35wSAZe+JNq2
QGCxZ11qN47E1aqM1eOw0HBkyoMuJG51OIpUQ7qq09gvsODPjRZxhA++pcH6UCGMeiG3ZjxWtexP
ZBrTsuFoFbLNBR5NMkcywfB81DJScao2yrXfmYn/gRzqMI0BYa4QBFntCSWwaQQcBQ7oyCqb9gI1
ajk443Rccg5MuXaqhfXcdQbkZFNhLJDbgePImPbJI/LVdm9Te0WybnqIDh0n93XBz9t1sfLXXWdf
2kovogwdrJmYj7yLg+kMb7ZLvIeyN/noi3h05cEncyFvbpfBm5wnUtiMXRXMZJi6wNl8dGV3KaXr
VfleHzv4GxxmmmGGuKNgW8evkkdOVrLFzFltxmBlQEBNeaQvX5iAP7Zqjc1q3mbKf7b1apPJZIrm
ZT+XnwV4xmiy59DN3Kuz9s0zJ8PppqujG1E37HUkuU++M9jhaGW0Ria5nlzhukcCR9xbWM3W19Pv
cyo+LUOps50Ve0c5c4TeEtGeqSZGj+UXuhdF2NJYhDKKtyjw1c5ZsnpHVOap1klPqoRz8i3nu9/f
aropE1jq/IAKXo/K29HTZk94LOANQx3TP5VJ8e01WXVlB94QNLRERi7V3kPXqDkt/Q6TjqWwzS1F
1H11W/CcMkd0E+QKD7yBPM2lzkOs+WG1BVRcc0t3b1MRpRj6SPKWrgQKeRtdETE0An5UqXN16inO
aaFUM7K8rP9hLt796hsXdF1xVs84QQvrZGT5PSL38anjGLjlIv1oOjCTt2uyMYyep1R3Tao4n2AI
Q1XHlVEz+7eYSTwSP7dFl5dSw6Dbcv1lU+IZpQP/ZDvNBiMQO5BzWoL0q+fvZcacSU5h6QXPq3br
j/knY07CYCRbpqKa9drT6pNU7wj/JWmdq9SMFOEaaVCDdk8i3m5slg9dFJc0510PJqFJ8NdttXx1
kaVRO2yX0mODr+7y5IxPdQn7LDnOZXelWr0rbBrFTenCVEz8d5k5c7yq27qeXnGAyvBGFMQuZR6U
akTY+EmczQSEmPYal1Lb1bnVhwWeJsjJNFOaTtoHdv4vOcKbhO5jPC39GYvldVnjtDQPxBSDjLAA
bTlNyCEviDKmHKGzrLS5bYsrEnvY5B1p16D27DyWoI4hlFYX+yEdji4KX5qHCfAnYu8sDTq5M0He
aPazV59dvdor64HuI6X/DPKqYUdJZhJu5hqNJx8NfTBC8GAe9W7fhkMPOLGc62XfqTZULfjgafGc
iAbgw+yX274YuN8cLxqmYML4jBA/hyuX2lgA5+tq6TtGaHHqfsyzz2GvS9jQgx9eU+6svBjCsvhs
u4Smvb0OF7029ceuV1PsiZblVU5FtOSIo2HdMV+1zWxP3iq2PBcMHWehj9IcuXVuMvpGu7gVi165
INecprhLNwmZLPpYH4WUJJLZ7133xfDTaAqCe4RKkcyCrSftNprg769l3BkytOynJDsHmR83U5eF
s53EbnsMZiOe5WtrfPqZ8UGBPoe9IbsN/OaHoraSQ+osJ/wI3PQkeZ2WCdFmoj9Ug7zkDm1XFvpv
tb7ccwo5VPP82i/dWVevgdlfaxmwX5KevpnhMe7hvrzmWb4THFXcli+lFT2W9O6YjQOb7qK9aOYF
IRVzjSXq9PGkVw45kisBEWVk6kPsVGdV1Act8/f4e9JTx+8t7rQnyWvbTDutO9t0qSiB7KOP9Dsp
X+g6hEXyImcS1lhPvPXJMEf6/MM2C3YTXdF2YAqNFLKjxbLoYK0r/8JAJRTjKZevLEQhFUdIByJM
RMcI45pRjy72jHlRReZqPbjOiz/2kWG+O+pb0b8wbOGox2GQ3aAn/KpZl1OHVNlrt73/1utaNLRG
ZNDt0G+lwlDfDRodt7EIi5oVjdPk66L1pKQ25WnVR2I7IVk897ay4pH5+cZkVhOVpv88icDe1ot5
tb1RXWTfcQoxkyZah0978Y5V0Wxsc7zHyF5tg6wrjnbLpIHqJdaEb5yaZH5u2/5OIgzuSJnieq75
sgRx3g2srEh4zXq2ky5erdSK89HbC51DqAmXV1f+Y77a7sbV1NzyHjjdKTc9mcb4tXasLKVbNnoX
qxqedVSEe39w1Jlmll0+WuXwyQZE78OjjrHFeCYRWA/z4raOD8q/T/Jh2c1IY4Fz0fZg4WWe8Zak
KTbEau0fZ/3F0yCwowcvZ2ROvbBcosAD98Bgmgbu+GQX9IZdDjUSC423rGQsJunbMNjq7MG+pLJm
Wje9ta0KcRh7mOSas2k+rB37rLkrskKhPlmCLfjPeWMs3rNY2WgC66Tn+n3bfpmJtNP76rkA699P
Q4xmwg9r3TjOub2dK+Zr9fr3lqmp0mM23zJXSj/Z0gjP9zWgFEBwvXtn64t7KIb2kukOrdw2Frq4
trRxabKkE9FzwWMFRIiTjLPwWAoxjX67boGhTyo6SsGcRg0HpFAvmHL0PXWWCvLykian3HTGPcT1
lFNIIvfB2HSPRuC95VmaHfoeuIHRZcH9TRp5zDyyW/kUcBK13iWQ1aHKmnshttJCOQ0A9VvDw0Li
M/WdvpYydsz5WndQteHRltclEfqu9cTJ9ouNJXw9BrS0mdKaU11b53HT2IfJLg+THDetLZKotfsv
dLKfh0EhMZnF+uWm9QgZKJTREoCdlGDX8Kagai+/+ONwl1JFP6ubqn1EWhJynLsuefBRzfbOMKfz
7PrZbrXrV1Vqd/QWXtBI7DVn2Rut/7higYgHfaSFFUy0+53jKvxHizpv7BnelqMVioHY0EoOL5Vk
UE5sdGStg003GJtTVcj5YvSDuXFsQDxAMX8R1NThmvvdfm2Kb0IllIwOm9dUUGiNevaR+x/eKh89
JyvoQXCH6eqSpfaLz9FRox+/A6xA2wN91JbD/UGWwKiqxcSozccTda18SojmyxhQrOWxx+W0C3rx
vfSZ7QmaBwbbYqo/4SQ+1HBboXqnbqQrLkAk66G/cMEnTaynxVnzLMWqMzNUqLRaHMl1ONJzS7Zz
M6ndJBM3Dkr8dalt7RpyBoXb8TuqiVyXLOqskRp+/lV/AQBrAMJ27wgepdRx2wBWSXGeQJdhbkAc
DxXfiTL/NoOTj2y7JK5jDYyCUbo7Wc+f7UjPYnSRrCeFZWzXPiX0GmXSJlVOd1eU1n2WzwMCbi7j
bvCrw9C11TGVFktQu4wAPTv0Q73l7V1j+JqItcXDbpjx3CUCv0K1XTTjifvxocvo3dDYEpRaWHHk
OjDsJb0nTKDOv7nAW7iZ1MzRrZOnudTzH25nwyqQojuumEXCZRptWnrK3GYGFCun0J1NBsho27li
PsjF6Q+ai6cjqKsCbymQwMzKjdDMc/IE12CIrQVGNxJwiYqJbuwI92bTpaj5luxVqyjwOvA3xoQI
wbRm8mM6LYsHv31LmSE94MVvY5/u1NVf7HpDHymPwPZp8eyP2sVabQYYzYTWKl9wKgf5kxq7Z/SH
7+Woa1u7W4MzdSJe7YFZeNah6Qn6mtOK7l4aTsSZ33Xk8GrdwbAIn27WCTbg2DqHbqTBjaCflrPS
H9DuBXdrW943rlnvsmBofgyejdLK7PQzIaLBNzX32ivJjctbptfrzm5GRSM0ZRxQya+GVrucfda7
1hX3SphXbTJvXVpegN+szdMirZluKCOM3KL4W0g4RnP5o2itWARTvfFI64voS1MJETyLZoH6oaI4
X8MmZxmxSx8ZgTm71zSzzbjy2hc3oLghdxK5gZ1Mm37x131aB+oZeHa2J2q8fzG1/lIZevaVqQrW
M6zBodEtl8rlM2ysfDdlWXvwMpRwSJkvY420JfGyKbTaaktXasNgztpUQ10diAkHZW3N2aER+bZJ
sCHTBrs0Sdndz/P4kTh9uUELwYrWr2YfzdC8w7Ht+zhou2Ogn1Wqfwy0E4RmbLVexINV35pV3D3C
XhczHEfLCpnJPvV6P+4a2CR7whutXxX4/+/0WP8/Kq1u4uB/+0850x+UVoe+/Kh/ZL9VWt0e8qvS
SjOsn+nZgyfxbg46BuUo4X6VWtHmRlBloHFCVU7DQ79lCf5Da+W6P2N5xZxp39LcIFUjA+x/1Vq5
1s/mDbHo3qiCN/D4vyK1+nvszH8JrfB9ovYC14VN6WZsQVf9W7nhNDG5GTNbbMaSlFimhMgf2qbD
M0XjIOnoD3a9NkbmAndNJwlgJxKoXsI3Oe1V6cjsVs2xoWiFzHo+QP6a2w0nCOI8Ve5di4CJKBZ6
LsNKG6JOCXQS9uDsLO2mQ249FATkFgPSpW7V23beTF3go0Whzy9qHGK9tMmDIEktLnszP+fSR4bR
erQ5YOtAEF840tSzeK1Xc90GKwMY02//DLr/u+Sl24eEMQV61Y2CBNntD5mPhFcsXs1byYxC3mWW
loyRTs1zoKWavMyjN78Uvg1bzC7SO1rgzY9+yl2kDdOAeBvdHCkx6UBw8lrl9ksKsuZF7y3/ITc8
7aPpp+qr1nfOB2lwf2bfMX4rPb69dLyoaCyhQ6Ir/SM0b21m3HMkCAMg8U+oAPIMrW3enHwjd57h
WqxXtdb5a1IjTkt0N7ufMQ2M4ZwV3Re37G51g3Quq+GO+2Jpu10qFu1eT6t0/hNFKB/kb/SovNab
YwSj0e0//ATB7b38k/TVzZG5Z+PsIshNay6PwbC0r4BuRPXDc7ukffC6qZEXc+zN+s7sDWCu5sTo
7wCusGNam+Vi3JCG4wYPA4CEyQKWYy2cIzCGiq/ExFTGnfA0s3iptaBHLYFv62ySNeRHMlmd7GAt
tA/2eERt+bwkiYluyyDHNAYQ6vqYBzm3a7FMmbEdnaJd/YPKU6421U7Ay3BS587Z6g0acCJTtfNa
Jl6/oECGHZd7hDO/qNHvu9BaRPNkika/VrWOTgnuTbJpSDo+zKtm2E86pm1jb9jCV5vFTol5atOp
ebHXPHiyV2VRL+Td+p7VWvOZ9u30hJCHQCTDxytZrIK0hVLuKe0S6PJolcNVSO4fxsbiUTA2+dYY
cjRDhbD59RYdeyCWPUVhMFv2w0Ab4IOerX4oE1//bEQBO7sSaUVrz5Ud9tO+7C6EsMq3bG3nfTc4
a7KZZuG+FIOfnjN3ts39wET4sdQz/7pgzbs6Q8Psth67N1c6w4kzrkv0lyW+Twzn5sizivVtpa13
p6wMYSVOiK96sDCHFejPjuTq6GfWFo5johRPTKHbx3V1yY91mVruOZMO9+2QJ0dW0fWUEfJw78y9
eXNGIlDw8hXjOTp4dVdqRrkdlZFfsIRXFx1h011FAY9GB9UORbNXdS90zpyTl5oL/SqXDFBvJFRh
cutTq2vBmRB324kZMvVHj9Ca96ZuzasbqHGMEbE7p2z0Flq1yhyQBwFZRsWSMVhW1Yi6bLB3Lsvt
sSWYEK0lBJ0vxME0YAnhyv8v6s5kSXIjTdIvVEYBDPvV9909lowlL5CMyEjsq2G1p+/PWd09JHuK
LXWbObEoxQgPdwdgZr+qfgr932jqac1oWrRn0VSV+0DUxH1lO2Dtamxax57DEkYWw/8xthWdCJXp
37yZS2wzafxnx7BjEviYtyp5op7dX9fsac/pGPRPo6co5UwHLVZpqWIm8+WA7i0iuZu8lh2I6nHK
E2WpCLjq8qVyE4Kw9eTLLz3QsbmKk6rfGtxdGFOyTlG0PfqAMKIiaTZAqcIfU9XIQ5UKZt2VMvPj
UHvhlp6+ZlPTItadWjvsHks7nOxF144RCaU52yVuifMtoMplWY9eMVIrpPxgpyTRgj1VwCZukZJq
rcZz2lcebfOqa9tqT5okfTRCwzy2g6bZhGwOjv1kZvXpMMe4q9DibIamXlBwBw4vCB6bmnYH5Mfe
wq6kQkRa7bTiGgYz7pEuwiVX3flLVe8MR+oNJfZJPUVrEZrpLwe3B+mJKirOM6iTVaeUfBhab/4e
J339UfE9bFMVF58NEeZ16ZUmi9E0z9B2MhS6eiJ3RWi7/ewCL/torCl6MJmr2JuZj/BQTIZ1MWov
gXdkQEfgEB9eu9Svzqqp52s9u/6maezyFMVt+h1bUtLc/VrM0CbvPpL0XU5/rll/MOfmlnDicSaA
P076jRZCa2c3ObVBUwnFzc1zrACt65szgzMCa37jWM+O53TfoH3U9308GNuhjIZjO6Y1HusxfK4a
E/wS5mZxKGO3Yyit1ENXhf4FqbT7AZnRp/DGUT9RuOodz7wQtU7n3xPPFRx3BsHTzo2K781QM87t
8V542zEtg2GXk2ykaghvR7PjwFGvha9i6o8oVl/Hbk2uCd0rubkqDoNl7nEyDBO6t3as++O3JDBL
A1TjUPABV2xA3KQKEfJN54drNsa3cezY98vGcE4N4Ndt14FHszMnOY6x7BZD2NXzskH2kkvXbK0e
QZSym4U95GpvuFPzxDfkI3RCdUCw1RgdN7MewsdcIxCNRlmsGspKb10fV8+oXNNpkJGgQpG6emBw
hX8MRcjUuxr6j6QsCVtPMEkOHCa8hRxwLfPIN7ECd1G/j6JcXHkKqe6oEetTBLIpeo9aaW9UKrxx
mVWJfRBjVG8A0ljcllHGEMambXStKJi91OQ6N3Qlji9Bh7VYqlYjUYdjdDbaqHFX5egP19SmaFa0
Sdpu5YRldaVADT5NDlXhC+3Wzra3oiLA4OrKfWHk0R30Z9a4ECrrPpewrelqsnw+FbxjvJqOrZDN
kuKhseqO0cYgved2rjyWxWqIt6Y1GxcQESH234blqG7xKM2Gk3Hui7OLbqr61YkjHPKseuW3JCJZ
Tda+GnZeN4oH3DFq3/Mds1+CQ/jq2t3ENWFGe3+gTB2/L0dfk87KhGo/n+mM8HcTKbl10zgmUDxZ
PnazhFpg9Pmls0b1lA+B9SWl1699J7/TywwxfwUiLNNFilar+Ogdf9PaYtzhCIpvsc7NTelHwcH0
sCAdjZgit0XHw3eVay86R2YtTlpY6tjB3H1EW2KXAZo4HlfKxZ4IBAFtLFQQ0dcqNtJN6AVYcOJp
Eu46q53kklpdvs2zpj+3IrXXwmmTSwNz4MgkyDpZmTTPjtVIuRzF1D1bsenqIw0N4Vk3uXnI3Nl4
7qMyZHiftNGzZ+lxRoZEN1EelrURLvgCp+n4s4uErk61M7rJqgnLAPq/UTqbItftrR5Nc1/27JpW
TRZaa4X9rNjf2ckEK2noCg9qKspyMw2j2olCBNmiC+vKWHL/8xjSZZA9t0bibTw3sY+zP8mXtkI4
t9Dbd6Hdta+CejdE5YFpg/YLHNcez/YccmJWPBu2EnuIA0O0GUydvvA/+3PNgkhfQmQaS8Cm/avl
a+xBOJMJfhnMfVKrZ0GeBkbI60BU+XmqPPtJFk5yQG2vj5kuOGNDgmYyFHOYP7rYP9ceu6T9XDg2
qYq7VBCUmNtNHBOfI5uC56w26u+hERFeQXDy98LLxnXMltqAlGlXB1aMCRRmIEZs57E+kF2r23WB
Y+RxyKfwKJraWY+N6WyS2omY5Wlrx8dKsVzQsRo0rWvfav66dRdKPKCY4d1wkanIOyWsrjcY6mIr
ElPsSTAEWwvVdMNUabjwp+dPdW9P06bwhf4VWGO6CSyzefIdUW0EfrRTC+jmTH1z/z2LlHXqsPtc
bVboSzWwP16IWg28QFE6WznK4WfSmvWxCnAYVtY8HnKn6Qq8YCFuQNMIjlCSJyb2pmOuhjJLEKsT
BkKh7vWVzFL0YZZworAEVxu7zsTZzKi7LXALtDzI/UqhWXmJswJXkbx5vqhuMsEkF1rMTRZtmBAr
CE3OdE7ocX6yXR4FwFW8XZ2p5qitLjujx9u70q7qPcJfe5xnmX0Kd6bsagirg3DvyG5RDvJZharz
l+aUFwb5QbO8GBVLJuQO97tTjPqd6ePgHlPb8uudrDAo0zER/WqpNrrKGFknSfv8fJ/AvlCOHp0s
P66/2VNnHGxlzLtBuwyPDZ7BWy/CLup1kTraXaH3zqCMkkMH3pQsoeSS210M56YS4bqdqtg7ohcl
LTfxNG/72pgefb/0PlKVeukmNcb8g7hife1nQd08W4PviufL59RO3tZyqvqYV8KoFroCLNplQ9Ky
WUriHxFjH3sJXGt4z0TanvqssTYDrKV5SayyeTdCnA2GYVTekmqPbD9BuDwagsltHmNEzdsCoQ4L
U3/J7TxbupSE0es92kV80VYe3Iz43kQ1FzFVhCDtuXel1537iIP0ZqYM9iWeffR4jbHVTyfDWKvS
SK1T77TY4a1genJTP32VDo7hu65mfAjcX3snbr4Ki3ffwWl/hF4WXMZMpRFGP5kcEmXTf2sW6gEK
QYLy3einXNfiQzWFHtZBWNP55/b5ZB3CgBraBu9IuasqlJUnc05xUODH+O5COTnJnnLPtS2m4sFL
UU6e/bo3rvYQMthviwIuAnpi+imIotRnXRXBZzUKxCO8fN7RzulHvmDgbk4pWzmGnJXjH40xibe9
HSO1lzijfjjwZcM1QfFh3xtN9ytUXv8jzUd1VMk0vJfcvCaOYc81dvGMlNB1HKs4gk5Plceli/Dr
Fx+x4o6jz6y9mbFZPOMGLX9R5N0di7EtHnH0FcRqGIs8xEh0R3/kq1gLm8ZnQhp+tx/nubC3de9Y
PA2k+zR5s5GsgJRN3xuj0lvC4AyHPTeM9iNH0+pCtT0mqyj0jGrFNRCXR5dtb7JQvhzs5VQGHOgV
tpZl1If1gbIjTXKglflpbtti2qVSDN9Lujw/C84M5t1Y6H/P/KnemnVQfXkQbt4SMVeXXlrDiENb
VtfEl+Mm4KdfwNUKzUTHVday6Iz80AFqj/k08ZSYmd88SLdIvS0z7nDXzyp36MHyyg8rRnC3WyyC
Frmsh5pejp+WOdXP6aTktw6SQkPdgEE1G395r7Z+Gpi/ksiKbyWHQbyhOh8+KdWxuy1YWeuH9CKb
qwaA1NrD3b3OPQXn2Yqqakuw3m9BoSLMRRBaMKHCNdJuKLeqd+odYIOuWhtK+z96ZlDZ0qFhBLPg
QKEhyYNKkWZJ7UdklASbs13fRKwoF2APJx1OaWyeF9KGroZmUczFIqkcfS/9ElcCxa2/zFTpPPll
YA20i7vEo8jdcg4qEFQ4Yw+SoYxlY7IvaWV6aoc8tTZu06Ssut4U5puqvduFNP9o1m5niXxjxVN8
rjJW1QUoWKLCcmTatopE2h9YtNQLS3lwtv0YjyiDIkEkO2uOvWzMH43diB+TtOYXbFbes5vU0cWD
sGTf4ynzF+Mp58aDqNtErpWcjDbOeOmhH8/RlNePFKvYj/gc8mPlDuKMS3i6mfhiknUz9tjcCcM4
d1aT4x6NefDf4jzlYCeFDM6TdvRLw7F+lzVVe+vbxPsc4rn9RpADK28QRBryAO0uhMz8KNwNQfrq
t072GruzPo5RNuxUp8yDshL3rZW1pJHk3nhj0Vn/Bn+s3tW0T6qV0RbVA2XXYl8Pdrd3ity3kd4U
M6OSsr57ZlSFF6pDQCbltnlfHmyyMczUvE3FnC95mGzbJwztBMwnuqZ4c8mQYryz9LTzQ1s/uHiA
z2wIhw+CdiCsUiLtDxHrJovMVO6t2eMuZev/5pS6eM2DyiAbEYgNVSrtpsym8qkfaWNb5bHmoBJH
bbOJGQE4q1lk0xHpsqLheR7ZgSHeWtfMtaINX059GtFIkvUsGoMWWmx19iFM2Vmggc4ecbso6IpN
FZkpNdqQfASaZNN9eB1fXiKH5GoKxZENKVZkC9NpCmuViK4Rl7hHAFxFlZkRphmqDHN8nt1k60/7
fhzZUplDLq2rkCVXqq/G4AgYsZ4f6zAXKXmCLq2/oibQyWM3uLg4SFCSDlrnoNzmvWwLLY+FUwfZ
Dcq1NV/ntAiJco3gncIddtqoIq8SoaLZCZiARZQiq3qJFmcsieYb1GnOLIt/4FyvgNHa9Vo32Fe3
wVTXr/TCOuXqH7lLd1/cyx44izudUYi8WyaE7S3HxHEe/1FgNA8LZNq1Mh2xHvIgurUqZbXktPLk
2r16UpYpAaaLdv27PPBvaSD/Mmn+p3T63ybX/19USu7g+X+tlBy+WvU1/ymRfv+B/9RJ5G/GnaZ+
73aB/QxL5g86yW+S5iE2vwBAqYy7lwD+VyQ9+E0C8oDpxNnEM/8ok9jBb2Av6Ga9t1xYkurDf0cn
+Z2j80edBLyOz0tQuCUBYkF1+vNsmjlqlswt/L6Wfjm50KJSkuW6qtc9ljQGjVyoR6VmGDzMrZHV
GpMksDGO00+VjViCW9K0qG/Zczj2Rbuo+7R8bQ1KzNMqD97tLPBuiWEFT9i3ubhHHsl27IWf//61
9//bVSUtdIJ/fVU99/S1/YV08PuP/PO6su3f7vz3ewGJ4XERSH7ZP+U36fyGtuwZwIugktqey1f6
X5eV/M0kVoIuJh1WabBy/62+WQ6/j6mY51FBD4XItv+dy+p+1fyfq8q7a26ua91fHWopL/kXupoX
9Mqt6dpaZnX63sfjiQfR8T4NBuWH4vjfn8p/Qhb+CFWAifV/eTHwdff34/FB/JUbTcIDw3qDZZHE
f6GfwHma9UGVJobcnsRQuZA1o89z7ATpr1a3pb/lSID9xFS9v+NEKgpw/q5jL3zGG/WD8Juedvso
StVNNuRhdmVSEe5yqHUUe3Lf7nSkCqJrdq434slK8qa6ZnEnyT0nXXQpY4a2qzFop+YYOwQ/NnBe
cjC0hR8Rke20ozamMLhXWL70OmukpuS6ze8/5EgMJ3ZIwdy267vulnRom5vBwjV4ICPbZMu8bIpi
Z+M05MQqhyvDX34TizGGZrcu6neAiSh0VaYtwuAKw+KiHWI+ihSS0w0TtU8RcTY6WGgxONx7xCII
ozJnXBFU2uCAjCmL6nh2teI8TpOxR3aqeqKeI4IbEDY7a7alW5nFaahhaNr42xGAFylbzG4vKQe8
7/Z6kK10DvXZ0lcmocJYVwlI+1FAc1ARXyKyQBrA31d99EKBki73uhrsVybtOFSHSHxEKRtqU+B/
cYikMplYqILkW4ZStR4TRiakcRpyZHAUSDHym7KwXNWCVxx8D2hrz8kJrS3HbbTChX/3BTqXoPYe
wXTWKzPsXgJhMfiZ3JhAgnyLe3aIc/qI0+ZszzypHJn9hGNBdKfPhr2WKUlqnW644vfN7NNPUTjh
IonwUyodQJnkpaGJNwfszYeAIwzVB3IDh4YNCEmeCjfUUjiwBzxB7fO4GwY94volIQv0h5T0SLVY
ij2xAI2aio2iZmGhJhCeyRSu7o1Qq4bveSyg8xjqyxxluh4NpmFTqEiqFpJEg/NolxJiqox+xAqQ
BAO92qf8NFMuu3GNddws1cZunJs/4PCY+nqVmuIymP1G++3jTEYz0wRHclMe9Iw24FOFZyCiYKBr
z66d7iwokWgX89Yb552ey6upefW6ck/skW+OjL9MjLKM9Nvnth+eLMIedB6hf+UxeefwG0n/o2GH
O2Gneg3CAF+sDvcawtjeByawkB4DNUlawnD1/W8i2NcRGJdELSA2fCsC9jEZ/MvIw49ddhrwly+w
WEKzxelVUE5cxq8EFgT2tP46+JivvE60i8AwVpBMF8ijP01BIjYKpouXNBhnHfWlJpkvjHDwFuMc
s8mWKzikm1Cb04IRzpkD7LOb4dN2muA4Sn0qmd9XMkIJMb3loI3LFJYRaFGHpLCRUT5dUo/IQHFi
RIQf1pfmi6zpWsbSNS0CkhZ+jvjmdm/8oSfp81aCzvgkWkRAMq5uOol/6ahn5yxImATDtm3cI1OO
N9eadox22MCXOGITR33EbQCgYw77jdWXFDJXITnt1jqLQB45RhsrXetpWaBIrOMsTQk8Nno1u+kN
WqS9Der6phF3EEKbn2xYgQ+kQ7ogw7DrqWvmqOp9YW3aFMygjnMWPdZmNy1Zxsc1TVNYzjncLPr7
qa8qMbZGVrssZKWXlpX9GmaMukMTfACYWlIcwnsNz9k0k6gKBmzdJWH9vP6ijoKgocT3SSht49j9
2plSsRiKZFq0frDKk5iDvSevg0YebrvkyNi53ibC3VgFcXIOAzE3xbDRqQYIWxzi2dpHIWOjlJFa
FuB6HMIHlQEv1g23Krn9hzQkXd/iyV8OTt4tM8t5iXzMr9Ib4mU32v7S0LAMisl9CivvJp3Mv4UM
eHHHl3KdVt6zbbbBLvbB8YjpRTUjJN6o2bEPWkO430PtItzd3s3MGfNYSDH6MWOZXoATPPfAw7bJ
vV6ZIvJ8O3blrzm/K5Pez3Kct6XJCReosLWEtQJ2OozpfnSST+b2dx1e4mSaaDsClbeOGrnB1TGd
DNU4S9se0n05CNgMjBU7aFL0sTeZQYIrjHe912/CqF7boHKWdho+5F50cYv2s+H0HlaIQVUSO+vA
b9aFYpTi+aGxNObkuTCCFaMEb+FSdbtsnVbx3I0uqoF6O7fe2i1itN3JKC9c9NXaNMbWPFNCHSxN
TG1XwypwyPQx59ycMz75N77bIcOAjNAM03LdhhyD0mAgpJMfmhqHIkCYX9YIrW9hZhnrYgSTKPHN
jiZ3gyBQKQ4NGZcjUb2KbEOY7QhqQC4sk4cob99taZ2rwnzuLEIeReVtW7rRxqXW3msZNORI0kJc
wIoHCz3mZy+vzmXcgxOFn7ckA7eh6OIjqONnCVn0ay5yY+W4zdVz+/kha+Z8O1nJhsXvQ3vVO2EJ
kt9FM+9TcCchSYKVg3s17mkOSMvaX7fYUUGnw2QCfAN6bEfs9ddQ8eXKofZ3qR3XN4K749F0awuS
qG+xRJbFcxSyYvY4d4CS5BYfFF8ScYBv1K6aJFnidaBGRmpu/SgdPOx2YjL+y38VpVaboMewOM3W
hQk1uGPQ3kSfSmALGudRUjoss21/7QMVgV++27ujonwt2astca77F8Cj7BeC/iUMwnvLMz6mMiZQ
VRbhfEBSP/ZR0O6NNsOOigqRcm0syog+pthL30uGEnsam978uQ7WzO6+R3XxIHhOhbZpLcY2aM9I
GnJlJZl9MrBHYL/qk8XAnGZVsLzoODv4VfLgVO3Z98onx0+sNcAkjLXSG9dOLO1HYJW/F15iPNJG
/gQl9N2Z7raPwd6Gd05DZRnJDlsmlPah6B8YjqZHWzLAUXWwojbtnZIvnp6mcTfK4y/gSeytg7EQ
P0cr/+ynqbqYU/LoJIw7MC0CYvGF+eL43qYciezZNUG7SrvvgLDrDc44b9OR11iYgK4XjZitq9V2
W6UnvMUavWWA55N11tov4v09PMCZ78doT2eucPvkDpAdXOZeTL2wVDvBpS9m7hOyN3g2WSWKzGTL
DHejo52RyMvRxHm2qMrhZ2XkazQTXCcOQ8Ug++Fm1lW3wTXtkmfGQSvTyM8tGh2Q9/wzCyhWDaFc
RZVrrBJt7HTi3ODCPlD0up2l/TZpYq84Re4bOR6DfgMDP8da6SfVAv/AC+8WkEQzfQyj/GZ4+HIS
bzzSovoccCEW0mgPdu8OSz9nGtOTpb4WlA3es37DslLNe50KGNk6lJeKP2bap+0932/Xc95v/Xaq
44fETzHIx74ggkIEu/xKRull+zhuBomTNi8eI0NmuExZgMxlkjlFvGq14xzrpDDcrTBD6IpVSlPQ
jgChAcWi1dnrmPYVtSYzTOMBUn1gnVVvY5SILcPEnar4JTYWOHU1WgtSxd+fTf5sUrsfgwLbgP7J
EY1DPv/+58N1VEo+vpw0XlVgloNiL6sVqdj5VOL2jpagdUnOpk6o/pcSzPvh7y/nLw94MrWUXIB3
FCLjiD86zrDIDD3hZtQosxIY42qwV+SsGB1SI4FAsBBk7tIl7RHMglIXNQHmI2EqPmc8jZbhZU+O
ZZP/aXLrLQtlvGGGVeIULohuayxR+cqfBRHRLNXOMTZYrgsr89KFmEumCICC0XERTetlJIbp9u9+
qpxsXZISBvxYA3Lfn99cA07Jywevp6KnzV8Uw8uXwchRciWrsJiFhx8r841/jrcYTP0LeB9n4798
pnT0uvREQKS+owL/MinJBIz7yBiNpZsOORm4sra+WY1pq007TUW4aOVwT2A4+EQWRTFxyphmH3md
50u+5JoHt/n3n8P/wFxydcn7gV0GASTn36s4/2ArxHDh0FPWGsueq/lYeNByJxKr55QD6E3UtUDA
Q6ZZEnP53wi+/+N8//vQAf8vcHPfYW7w56/AjIUPmrTucLCM0ceApMbjotRttLQk1sFl62msSn//
dv96Td+roqmopT6GqZjB+OvPrznKqfW80I5Wfa4Phbcrw37dV29//yLAzP9604KWpToGQzMzVgYu
zl/unQyrMCV+2EGw8ByDrKLlgr1PnVGEZXlVCMFjbFd0ABymOLvWJIfqjude4SdqN+c0ibDHui+K
tAE2Hc+YygsUFpn4lyv6fRj1KJVFl7J7qazsQbY6XpmKVJLVxq8dIgPPWLve2m7O5C1eauVuEPmW
zlw9AYg8eIl7qwE14e5ZuaK6dC2uxLyGJUgMgaAznCjsYmFZzAsytCyWEIGxghjlyXdhY2jAM2yX
x1tvhW8t7szAKZ4gh35qqzj6A/k6jhCX3B1fW2eixc+QvPLwGvbju1TTuzHUr6ElD6lVHgWPtlXa
peSLOdxNJhHOQjT0pgTP0UiQICKyERqbLHG3Fcg1w2yuwWB7R+X7n0hwG921+XKMGAlpRcALJeiJ
EPOltt0NGMWt8vxDAbfOncYV1TjfAUY9xZ37g3D2acyiHWitx4Sga39Xkx1XvRcmOzOrfeVTecaf
hEvK8Dcgi0mPJodCOG9sj85KRJeYJqVZ8h+LqCOj2L8OHieF1KQ2EcZ5ZIutE4vPjMVNmkR97Xr4
quzqmYdksCC6ugV7hHQLTYpbYyWq8Bt+GmvhA5/SZC9B4j/GlnxzspjeluJFB9WBuA78EiMzFjVs
ZI+ej7iG8hVm+woC9VAH7+Xk7CPNPZw2Fzmnr2OU3DemuwwBEq8W2Syisr1VPVrJ+JRTs4KigYZn
fheut/NVwOaRL3bI9VWp/BkH0qHAIbfqBrXUNmxMPsmq2kQaPAQosHc3ERMkLs7/LnukJYLCE7u5
b2OnEP75FpdEeeikcgzzga70UzV2V2IVz1E/j5ummeBXhm3+CWjU27SGeQrpodYSGRbOTmWAkS8s
g2p6kZxs7R2mQFMOcw/x0WitCREp9nn+VuCrAh3Tbetcn6gQgc1tqQfRW92lnOAHlV16sXx15DR6
FY3ikp9BFInYPqRufeRseECFgSs040BAt03J3mtv27dgnPB/Jru4yOZrVtWnAeBaGPaaMUE6AP0a
U5J88cbrFTsuS897uxXfbEZTIJF78cCI5FeaD/p+aH3t8u57ZXfeUotZL42i6PY9d9s6qZL3Luie
3SLE8Tq7E7lUb2N4esvzoFuS6nbIwUF/LKrTPb/ThdmVz5Uyi0otcHwFS1dPw0LO1bBoqglSAIGo
pSFng3lcu7bz5Ixyt6OcTL7MuGD5jf0z7JuU/ztcFc5QvVI0bSwbZlyndgzAvLFHWzh1l6/ybkRa
N7v+qKbmVyjh/PXwAzFVx+sGCMfCA7sQxMHjqPpXocbHEeRFpGK99LAa4VpmUFVzty+q0H6zW4P+
1SbegYDDAhg7S1kE5zpFKLP8Z5qL1rk0vRXBVrEM+evdwbka7nABSPiuCC30ZrNtJdnBwtnWIdtY
5ZBjZNCnq/mS9CZWVWcjuVLaKvlR4bnLW7GWosem4yxFQ9rcpzd7zrCWJB9UFq1xl+9AOdwm11i2
+KIV7IGFmecbI6AM3Tffew0gx3ztdZ0e7t7kdmsXuYhfEUWHbYdjGJWYvTlW45Uqe7Guxhb0DRIr
f1zSrHsv2JqF+4UQSkjZDmoD1uIMjiJN9D50SktR+VSLH949xBG20UjmLC2fcvxBj/2Ytsxj+dAD
no2RrI+mGMqHpkvqi0FX2HYmyMFMNnsBOoQDAyzIS+DFiO9qmmhekumzGWTNjQnuz06Yez1ALsgC
c+WM4pfoXYeJ3DA54PKSbtxr3E3rse1uXl3dLUOW8WvSTCgOcdczZgxzpmCTb6Cds00H8sIR3yF2
Gg3+Ip8ybh+OTQw5B/PRMFJFfizxaAEQ/TpVdBDl+ShvZWrmwZLG7vHotxWbScvrPiIE1wOFuPNZ
hAYAkjzKAJN7s1xFfncdmWZsG+ymbpAcy8Gwl+JeQVT5BCJ1yNlmHt1zMgzNGovayR/9WzdKe4mv
NFp57j2hGHIki/r0QCMSMFmvwqExsrGMiW3gA31rpglmEaQnQm+Khki3EQfLby5qGh/moTvZc4nn
2/O66lPO3U+r6MatGbrmcmgEs9gCK5hYmBCA3wNjoDHEK3Pxkce2D8aiYwQ56I6Rb4X7aKzrQ9nh
K144luBn2sy2N02IKL9shm48BRz51KWNvOB7OCb1YyISEZEUba+ZQVgHt16AYzU18DHs21CAcmEM
345rzVK8DgMPD2UYZWrbuFlx1gRVGUgVCvk9ECbXnnIaO1gMadN/QeAvrZ0faGyy4VjqSwocCjYp
0nTC1D4Z97BzrWs7tsA4moImZZqxKm2u6YfycPD76U+sz+E3HA35E7bi8jCbduSv+74sl5VjZmuG
8fkb1CB/3dR29jyRtQP8iOff5+JxWzaSXIv7YPbceGOb9TNrnn+SvLeDJarBZco6mZe89PGktMgY
nIhwq2e0NzRsCet22ji9uLKr9rbY514GxsmTbwloIoQ5pFFiCGE0uBzmeusjJRLDFuNr7LSPJlHr
5d37vQDx7D40TZEv1eAFb+KOC1pYSWj/KhlvPndt6oB/nCFguYL4Axibwr1MJWHqYUKg5CM8toyh
mcqXFXwrIvrKbhly9m6lHhHQd6Ih91I6c/ktC50H1xoqTmky6F56LyP5YnRAT7nz2x1bU0YzTpve
hpFntTuclW2lhKGbFGQsDOGIPImyuQ4cni2b0RtZ0jxPkqdUReETBMms9xFNbydbx7wmyZ0BUpLd
ONSjHvdOJ3bEkIablM5XB6xvlTrCPlEHBn2FAfHCq9KOh6hixSrobVyYCCqbaTZwnNStzQjfnbfh
AL3HMo6W03235+J71ziABbtPPNTbiE2FNFNvJUorhfpmR/y3XjzsTbu0fwIcv0PA9Cb1iJyzzzEm
Aq24EKKguMe+rUHbG0sO+XGSPDhLkdGQiQR1RJSB4a1CviqcFSt7HPTe950HuglI2muIguQd6lsF
nc0HEPMAl3k96gJsKBC+Cqf+HjECeJKdV8d+1OehDGewTD3YjGbsFqrNfrDiFzswvmvwbhAVq+xH
B8Vg0QW5s2rkeFMFoX8fkEvBE5vynK/IdR5dwqqcFdqDLNPTKMdxyZj5lvnBZ5MGeoWPaDEzDCE0
1cGW0e2MqGPu4OMRS2XWKjIuPhGNsEZg3RE7OaSC6a2Iu3Pj+7cIHFiiVbazB8Lj0zDRBvcf1J3J
buxIlm1/pZBzBtgaSeDlG3jvrs7V694JIelK7Iw9zWjk19fyG/myK6BQNXyTREaE5O6i02jHztl7
7VxvDVquS5oZO2De457NkayqZXmOHMgZsgRhdEkn6uvpSUKr3SKSZK+tJbAXB47kGqtQBIFAuT8n
Cq9ydakiEckuh0akTOSKHI5C22GculDMc8QmDDmh28HxaScJ2zc69zLxbkJl+XtLB/Yb/cHxlGBO
9+sKqT10wu3YUbNick85s6L6h/BlkXobLn0QHrkKgBX9bgYxGB4mHMBrqRb7s4d0o9MVk5tfeTFI
yN6dvAMWdg84y9yWdeQ92hOSGzCl53aQ1Q4hfv1TTMONNpXG4JHtJ89a7rua6jQNyucuLl7GAC9R
kPy2fPt3gFAgcDndBOJ0PqU9Ddd06n9GYhyQJo8xBhEoT3d4pPV3XXbtBl3ij6KAblNEOH8HOBR1
mXBAWMr8GiMnthkb9lHAAXzXQaRBvU6ZOqVMmgY3L0DZAOesPLVgakzPl2f2mg4UyslG/oKwYu5d
0gE3Tthu0Z5zqZLmuAQdUIvqnsqauW817urCelnq8B4GDJe7RTNIVmA6OzRcBwL1JofNYVjWiIy3
g22Q/+DMH/fGUtHHSDwCbUO8IDw5WU88yI+Z1EW+Cdjo8jXKovTR87R8nP1gehF6rFnBNL7VWQvw
ltBWsG+aUSagnCnh1UxzTvjs3/bGSXG05uyPiPZunanYKo0MOxraA5Et9wwOV1kz3Imlu0PEsS2t
9kERNdfSR9nbDeaRPmSG0Q/xd18iPV2N9fjqT9aFjYVMEVjlFaRhazc7Obtc01prNafgfYo6WbtN
iysAE1ObThCJR4CsggENj5Z37WCzYoO8IfD6ylHNiVbOJ7MDf+vDts/T0N9Ggi16ohsIm6LVK2vq
AJeZ/uy5HhpC7oBGF4+ybq495oxoRkG5Qw1d9Th53ZYBVpj2tx1I87Px4ysYoeWDD5dhhaYLRnh4
QWdMZ3RUA5b57raj94+DpzQKf7D9ms/jcuxT72i0jRU4gSLbu+57J93nwEqCB0bdFFH+OP0IHSCg
QG8NFwbhYDFVr8lFIznN4w947dGKiYB/zPMFxmfc3McpdE8yQaLtFETNapzrZMfyOQYDFuPcxQbj
FbQBRJJ1TD+NvaGx59wSHmDA1WdvdkOJiJ+f2UxQXJOOV23VhckxqZvZ4zHDPclEv07ElSu0t7tA
tlZx7t6nQ/yQWFz2LvzuXWh9YRHfh8QqgDkDxGkala59i2N5UN/G9ezuZQSLX9oT5PMRv0h8FYim
OuY+qeBZzCGILN3lJNt83hYwZE+sXSxY/Rh/ebl1rqi+0eL2mF7qd28QV11V9OeyoR+gwxcoPSuO
EVRDzICPcvBOsDCtk+OlEYu3f+lmF3wUw5IHPyrOJYOdGw0sg64t0W7epK61pYJ9WpJvM9G3dMmF
WMKrbuppMGftCQIolLGZRGG3mof10NfykCp3PiQ6fWScYK38kcY3BQiZdWLEjFBY93kfHJWlq7c4
oDrWaKUpqzz+3jrZ9Bmjw3YCZ23rx5GMyXWUDrdSDpCCgoKxdLmkcMtIgW2ljYdjIhOt81GkDsoc
VKSgwJWAwZphrg99oHFu1Amq/fzDJ2rgVwNbZTXVQXwy5fJh9250ipt5LbPiB8Y4Wj9hCx2xPy92
W2/HVFhHrIRyW07ZsKnK9gmZy1eSl9lq4Rm7rSvvHUJKjbNjdAB72rdDBgERXTszNFLUljY/ZUOH
jdykZ5lDVbtwbqk1rJ3wxW04G72+dBtcXz9GRt1xhfKNhvkDwuMwKAYsMG2uPDeb1wGRTnsg+Vs6
vXcFBgaKatjAdEZ/guDtV4sfYQh2vhnwKYItMDa6/jlztH8ADPpG7AQUk8ZY2xwBFOMnURPb54r9
NMnznBaMOeQSHeIqY58ie3fl2d1HO9CmHkcm1FT3t4Pvn2kNd+u6Le+wE1arwuf6B1bwEYQFbxH6
2XERC9zBtn0otRfBkWPDwWpzVVd6X8pMrbLeFKdscupfUtbufuRXtCjelMviTKfwumGp3sjWPJYZ
zW1k+jRghvbWNT6fZMnNBd3+3OHJmxG4wUxdmRxLceGTdppgdV17vvvkBPmdalnQeLnvmTP/DEZq
oTgorlrPzOvJg4UFpODKMSNIY1HKngXjZuvAOHdBW/5KfVZOHlibrPRa7h7m1lUHNH3MPbq6OjYQ
Yi4nG2wz63lC/M4DeTsv7ChzDzzF59+toB9cD3P7THbh4xIiTIBO9TRo+dr42YGrCO6I5DeAN2fT
1m9TII9xx6k2tC4txN6UmxkBBfdIbDadh7+X1hlDhdGCS9k+UgA/y5nWjjV09wWwPjKueihf6Y1n
YzkrdH9IZAGeyVbnJHGuAEbcRDEUs0K25CcHLz6innVvZRXnpOq1tgO6q/KuWLLnEOMDN4De+c18
RBr+7kfmuSigw8WooHIPrXIvixfbF2I1aXuXcWGuac8PtPFIvhDs2qt0BM+ualQUtBb5xv3iaAf+
Z2cAwWRjsfPG+oy1mffVb2ThrIei5HhRQZNNLxzgDkajhV8xXegimWDPnPqOMBJCVohqidMU9ZF5
h6R3mC1N5VG0zW6SWEBn3ElcCPtRt9kLGvUvFrd/5TeYIBn7yG2adNtyaBK6YtF9KfVjyJ0bOwx3
p9DRu0iPB0cVd8JQUWKgS1aBsXapRROf+osBOof5XdbnZ0bHOaehxaNiic6zX3W0leTFw9Rsq1GU
b3GBQakD20mQQn3wZ2Z6kmC6rSeqDm11xO1UF+8yHa5Ry+l9JfNd6yJAqCBPbGqjz52Aui+H4Ja2
wcMUBW8Ql/kx8Lmsrs1YxxuCcXfS0NNrcn4RT/WJ79ijdBbxoZGYoCa/738G2IRlFgd7zlgLT0Vj
rf0lpQ0DV4hs5qwmlmDiUbxxPXKCaNXAFnfopCeBw9gyuZsD3Bu2vmbGdJN2tKS8XhHAYJvoIQzm
58lwEPPAwlY4ZhhMeXtbJCdEdMXKXtgIG4eCPgH8ZldRdpstOkYNJ94j5cxsHbxtlbTJNlLTvQNm
fTWG6J4CSdoxAoFTGU8vdpM+NQMHVnBeABE9jD12+eTPfsINUR8kR+SNKsDdMO6kFYqDwO5u24k4
4QTIWQPANQPGjQpOf45AEkHhycestvfSZ/AGN4iCqdPHyV9OXYknd8CXjpl3gExNJNxmaeyX0WdX
h05Cxe4C0iIYg/a4Kzd6yjHPRyXExJaTDLo+EkgYrBqaMnY8HPCHyRWyi3t3aS7EzHa8sb36ce4m
ks/oARxShwOBlxMLYi9usE0i82JZYEhK8x7nC5IsTIJ3iOs5mMEx93zvnMbwE0mTsx8Gn+1uVbq5
dcJH9Ev3SA7cbqk+TOVYN+HYEtFgx1vAm1cI4UCDiXp+cJKF/nWsrpoeFJHGM7s2Ax69rJHeHnd8
uya84m7AVQYhM6DhmPOwmUOFN87ihpGKtISkBfbTW2umqu0dOAugvrkQG6w2xI5nEYK6Aa7YC/rU
4UkkzXCeSd07T5bTQA+olblOBMIFxynhlZkhInFchya9isZgW3hvMdO7XUO0MxqHcReF3gZy011R
MSqu7C68tjK2d86MK+YCSNWc3kEuWebtpqoCjtxj8RAkNJC7yn+XRXSx3RFVRf23cXz7rTbJ52A1
4tgFwfPSIfdED9WtnEj+Kqv0ktSyEJ8iph/wgy0QF+JcGnvGhKteUgFeWVgpok3FOBcvQ0JijfhB
q3LadhiuNFyklc0wYVvPgu67hY/Wnp0EBmH9yZioXBOW8ViyPzJgL9jjL/4lQV6YykC8dsht+n74
XoKJmcDl8xIDcJ6F3raxmq/awTrUDaHpWFOZKS1pfliC5hwZ5wWLNT6MeLomZajeWEn31SG2oZrq
9c5uqy8GPD8C1DhbwJV4jjXlZpkeC687olP8dKpquu2bSq+7C6q1SkS1Lk0m6HtcZHX+/D55w0Nn
of5EUtCD4nEg70rGOwXZS9cVtQt7SXlqzXKl5vHM0r5f6iZ7cCcv3qfQ4fiSQs0Q1pL6A1hDtbEc
9w7HYnETBJ25PBWQV9LOePCb4QLKz+kAlnh1Nqpjxe0L01QXilvOfMcZHbfaB2STw+vjr6Bm1JjQ
dgHhRFeWjZE6jJBmJpfeNTY7zq1lewDjfIs/5uIQFQ2mjh7tnGTiMQrv3LXMqnjsHHUd7tqMMpxO
D8ifOuro/uVBtSO8cwUWH2EeeItVyLEQI8q8BVnMl6dftSU+KlT3K4aT3RrnyDPRtdxP8aNF31ym
z3Qh7mJVyVv4mnhY5hiIisyJY4v9g0FwhhTKopjNfLw4YiG9BjIAxWDhJBuzwJ2XCwCguKWnUf0I
knhPExxmbSBv6sAndSgPg1VojUciVKhtEoPOetr3TfzUe5xWysXl/tQv8VTfAFUvt4LDEm2LWSU4
44IQa9ucviaZftPTwmGOxqepInvnLPEzLbHHiWiJsFXzhtYbbdt4S7zQfoRSbafDzyrTNgOu2id4
hBtvRLpX+HDLuqR5QSMCRhhaeZHcKG1/Gs996I1z3cLMRw01IKqdx3QtPX1bI+uJw2Uz+SS9tX2z
CpryQRKrsy1hWa/5xN8IVm/hhAx7mej7cpow0JC/tlnIReItJavPO6QLfATSUVZBQY0Glf3dqxYe
R5qEOrxSSeexrIinCVp99sD2eF22pkNzsup4G1lywyd7ZdL8lAxfE0RDHLHnzLrwtz/TAqQqCNp5
beXZAWf428Tt3YQd4zZIomzSV6D/1gP4Fo6VB2X6n86ybJth2baLopE0Mm6NHhSxGqtwHG9K+KBD
mN2BArrcNeB5CKtp85/hAr/XRcJxlCY8jIGDONIccYwfQY5k+zgLH2Eo9avBba5GAoB2HS1wzpAL
aghyRGSSfrdB9U0n9ZwEPnAG+7XMJbFyab0JLe8ltSWSTkzSF0gitTvGMo7QpTNdR6FAPBtQ8vnu
9FxU8z1V2LhyM2fHkeMqruTG79qMdYx7bFfAQeHC0Pcl1GW5c/1c3TjjTJOt0vpH5wqOBUp1D0Ha
Jo9+xGJclXCf1rMPYoDwF1TFDvcgNLqNX1gOzYWo39RWqOQW1oD4HqSbPsdpjxdt6RTCjhHuo7Ir
WB12DSWi8bYufWI3Xxakqg7qNAa9vUKOMNkgB72qIPMLQNoGW3y916K1N5czfB6B60yS8DOBzPLY
1LRJVyoTCWD1YKLt5MBxILx4i1yfP7doPdJnFuCNeuKWDMK8XiNKMWuyBjkmYgTfe779k3Zpz2rM
DoRtzXdLSJRS2ILQp7L7HMBf30Ve+7b4jHEwht6O2UCYH+GCKMKiYmePaku6no2NGQKMN4vrBYEB
+oftzLhn9EM0zm3fPuadKJB1V6w8f4KPivzYa61fgPRgmomEEf2AOswEbXObtY6gIIn3SJP3tsHz
HLpLhpI1+Ow5Mt0Cen4Kk+w+CSnl+uWTVmawdZrO2i74gviLU9p/l0MQ8ZK/FFLyjTWE6RHy4R3p
Ri/h7B9l3D4ORH9PrVqXQXN5TNrVe12BYOMJveSux+Q0gAkDAvhU9S2DDQWv2wy0AmjMwpFW1kcB
UWEb1y4kn86LaFl2Vo56TeB1RbpMty8a7n058/bpWF+Rhn6QtlVumE5d4zfoVikyZKtB1ApPqTxk
eEF3mLjR4hTRG4GHzzj5SKSBc2JcZnuVMowcyZQLGgP8Mwi34cLY1S/iYdVOZb8JSKvRS3xPabAZ
rRS6ZOY9VhJWnQYFl1r1a1oPn/AlKNgaBoLhNYgn0EaQKaEVHKU/nlWj3G0oQ8wDUm3l4jCOEIj3
00L0qyhgwEklelW0GCu8dA7XblRhBPZBdQKAyJZ654wJoSkug952iZfd0KnjHHkVWWDTqYB4cuwb
WuRFYt1Czz9Zvvda1WgzByu2d/mQnhdP6RtrLn70+fjcTOF8HIcIBlJEanemgnnVBuNDWNa7WGYA
lwfS1FVdskpsf9e3JXkN9EsY9PlQRhNUBkqTguOoN7Td3Ga8TLNK+PM2kSN7PJXVsqoTkhSK0dq1
CtIyStHkES+dulhb3pDQqDVV97mAeTKVIkHL45tftrJe50HxiRWwdMchoplAi5DTIdZ4rkYPDjwq
3oxvf2VM2R59DRw6rAceyKW7MIhHEzIbqvua60txcxUUqIk9KCLruVzOZA95Dy76+xESRsBOw9B6
3SOXX2fZDM89sJ4n0oeCJSTMeaDybqKXoYLHCiEkZNhLgmTQsSt29DDgkpPKQcPzKJvMRV/VnYS1
iCPJY7gw7OqJc+99WYlqk8cSe/eM5CisAwsWNncATNgLeBO3SJb0tH5bG+UaGLaLD9x3NRjCQadX
fPdLDN8jREScIJisfziyRcw2deQVXGk/TOmsAnkMrmR26XTZqlQbD3k5Vpyy6t07MMZBeTOLhjeB
D0UhZaW+Xrcd7N4n49Kc3BrCyvSJ6X4cbp2gHte5tmOP5eIxEwffhjeKImh+D91wbrZj47Ri65DI
lG+DSRfcB7NQTE1Bdd/p0qq+tKKisbqWh3Y38qLXeQDxeBtSLl7sLSVLcYgpLjhCFcWXyE1RvwBG
RQdZZWiJNqOTK/VVyYGt3kEBdmAauvSvPa1WOTbyhcYo1z1V4+V/0xGVY+3N5UzvOaBaIlPE8g6m
AtOypu/3C/C+ywSnaHM2XAUEGQZ6dW2ySPcnhkLIipx0jiEf1XwuI/TCiyIs/+icsZg/gZfo6NMg
NnnJpsTOtz5rgI/l2+KwpN1UP+jJaXy4XVV5A8spnMlykM3e4GuYb2wVS38ToaKu92JKvW6L/Bbj
BeorJBoRx6Ry7fRYZh4DR497NwlVv9Mqi4oDeyahZe1iE2dW9rBIzhA+4xjSjB2pH9R6OflSiCkv
XKKKANApjibrrRjy1oYXuHBuJRhW2DQaMhpw1rBwjIC0xV+XI2ff+ujEyHuJyKhEZest+3SW6OeZ
WjpPfpjE+RY3hbPsNbypsVvpQeU3rQit7BiraUArhOeu+kU/JjP7jL4MqqJCKArbbFKtRye2rHVy
KkZsLWsjp45hK26l6nGwhKCkYk5s7puqVPOJSWxVE6uA6/2U+knu3kwhpjT6Igw7iGWnKVL2nmWv
rZmopq1xJv1JB6ueKLSi1r7huEItb9slAcfSLl37wRFz8Dam/TRvvU4hUPCGIr5o+UhiQjxXTLso
FT3D0AzovNt3oJXVRah5stWQ9YxuCX7iRKfaBoavD2MKUwVnCxfX+uzpByHBtJCNTmj8rtAzi1G1
URNeh5J8rgXpa7/mUroc+01L8oGF4i1iviUL6y4noti6LmGs8lqg3K4agMLuMbBEE8KAkGwfPNBR
IsdOo6dDuZDAvrb1QGPVyjToaXBjPDiQDWZA3xdaMHYp2ue6T7OAcZlcmpvObqOrAj3PL2tuFTsm
pvYDQ4XpGnn8TeEyfFyx/6Ey0ZYe76u2GkhRMzVgsiGYYbJZjX9rIgTy28ImymwPg2bB99C4kAnQ
ErTtrhogjq1A4cg1/G22QknHeWWykZlslBGftQ6DtAAnbIRTfSAOcT7ygu1k5enf0kuqKWvjQ232
X9oA3M0OwEnc3rhlkRtcLZzX0MRzZQhcGCB691b77dXDUu/rPOIhOdkGWVqBctY7EsfpvuLb50vI
lxAzRTYZzqjpEKniiIKUs3rhVhIVXzHq4NBGORYCJSzzEIjsqcwNKljjYuSaVm4yuQhKRDV9p7wv
jCA6JbTZMslJBWy2To5VxpgKG6T/NNDi6FBllYga3Ha2FlwIee/Rq/Wzz9B0kSBrLI9Xqnai96qU
7dnoeDgHvkU3J3MLpnH0rugtmXR+DgvDMo4J3nDvTMHHWTPgksegmCIO2SDXPhvXRdzdGyXdG42s
7+DLCkfMIkSI5SyoxhPFQskkZrB5cNqGRCCV9SU5NqGHWIty2RrWCNKZu/q5y/X1bMNj00FDhaHg
t7xc5Kje58op9tFQJ8w8+ot6fE7gkdOM6m4xEfN4ZKTyPIJ7ztERDwLgbld2h3x2+Fri1qD3q6PR
egpw56SbwvO8Q+JV2fVIs/fc2HiN4AqTqusgPiCHKKycJ3eOlebD2jl+EEseh2SaH4G9OecZmkZN
a4wu5bq/oO8iCSDk2Dgey1LT/fNpTtFe2wtV81TrqlTfIcJq3hDW8vigmURoT7z4VJWevWTjZoFl
h5LChKS0VBWB29g8vGzj9UCOxhyo36ZISPLbeCm6aZUzxqPFU/e71hbNNaj1aFzF8dwcK4eYI6Ej
9OIAq9iDejD+CGsaNtsm4nsyjZh+9qIpyMb2q6jh/BEE08ofnOEmm4X9gaSJer/Fys+lyNI7NDX8
ms8TAluJsRuEl7GMQaYhE/kmAkKs4xwPN9kyDpbYqMgjH+IMvcwtjxbT7/Ian9ZqxshYEJAda7Ft
a2qQkx1VFiZIVgMcjMF6l0uhfyAbQrYbTeaMpziKNtT2kjSOQs7byRlQdtoW0lDmuylaFSV4fju2
ITelHZro2x7a8VbHeLMoe9vbMR7YNIlOgk0zFVX0Qzcwc5ZAqJs8xCTcd9wIa6wA3EuVK7GJ5ukg
HodaIO5E7Idfzp+jd2Jd/TfUdPxs7VI9nCNOWNkGtFTJxCWxsoe4B7eIGzmUT0k2XPujHMjAtSpq
9GE0T/U4Z28APXv0o2HlozAxxeL8DMHZ3RvLtj+g7+UAI1X1kQsHLH0R4I+2SocD1Li09Hukqh6Y
miCss0m/3qBmAohVtr4+DqoX33nbUkTNNhXJWE3uznaNfEGGmmH4gSjIN7MgyalsbXubyTEBiaYd
/TifEcstfReiFKa24y/ysumBE+7TKAOXh5U/IVoeg7l4mvuk/lJavquQLq/wdbWgDnug2E/PLjvR
PZTKqbwqwh4huMkhgwqyTVunF/26YyKKsiQptl7YZecua9S115B5RiexCHFlWuMtqE2FtBzE02ee
xgl6Edguz7nMOVISgCPXjPhKLLc6Yk9xlv4eeUT0iz87vfe9BGHRmDYWIdmDTZRkmH82KE0smn8q
jnaacTDjvTAYfVRljTrmEe1yKgEr32XkLBqUgza3dkGEN9HM3sUFK3sYiqhXlv624DBB5jaaZwOZ
0OOB86c7ITcEd+0xwjEYdirn7IqF+5JKj/veMXMtEINWxdqLJKOGeYhT91QHEy2U1B2KOyeVBd18
kE2rP39R5zFTW6wXHTEVxXKl4zb+qXLy/ewF89eGjlz7EJqGqctQNgjvGPv2x9KyeWjkhqQ/zMse
9zHKwGzvJR46m4G0WuZKHbtPw/aM2Cjgx+zLgvLrnJxlAlmS49i55NcN4A3ApCrvPuk4w6SJodrO
hlTx6rQHMOOOFX0DBiTuR4+aZhPAyb6yO8FjlzyRGHgqvbBT3Vno3EakWp9m1t6wGxWo2XWFQeCL
U0Vy0+D13YS5mXd2GpabAljCmpqBGWC40GUk8ae8BJZZhmvpyKFE59rLeVfFrgbhjw223uKAlB+E
R3FRmCXIF+IVq3A3I6wk4DSPxTeqZFesvNQRLxMrmWeZI7sJc2xI+tISCVc/ll4UM7vzyFakveN0
G2Bq2v01/r5Y47gQg0IDRb6wggMQQ5xDUjLBR0O/ldAMrHmOYvOkeBZ9RJ59Lrkio0M/i/8bJTcI
w62NPUX5GsyuOUODnItihQgaywGfDWd/WTU4uKqCZIRnEaXpHmM3xMaGialRJnjJhEdlSWBuRRYP
B7k33zE1FkKf0L1ZjCCrB7PcIq1y76dFpCCZx/oiT8enmd8LNLF07QO788FBptRHMK+y+1DFjnfy
APbtVEdfQzIseskIT4PE0D/3DZLkPurKX87SpWzHSKZp6goY5w3lem4PAsrg3AOUh9RIyigWdrmr
wRjQHrPh7jE1gBKETJeD3appGAUStdSoB6ea+xPSwvyW8eanA2MDSnwK/59QMfgWL41bzmKLQ4Mv
VFYlG0nZj66PUDIDMvTn9j/lCmE15kfWVo6afdOSpXYm3jK7QF177nBNe0Vf+amDszw2AcfJ8LfD
LL7sNTf1YA0A4uZk6FeY/Oks/34Bmt+siAYfLFqDohnMWXQpNZdHzAZqdBWwS01uw7+BNsnKL8uY
+xKrOiBOI5oMdj+CLPujvNwrSOoxEwa2Pe9GsRTujQCbU96QoWSS3eL4wVWgxljgi9FcoDIBLbnG
YMkONY2zKQ9eT7riFlZHgB5jURyL3XHS5aHNDD//51MgdaxEnCLM+ymno7LDnd/7xDJhTOUJhqcg
nAMaUDqP1sk4IZVTmZ/QGZG5y5uhi0UJ0zS8pQiDkni3cNGuo9ZRrYDBHRBvIp5HqMCw5JJpmlGo
LUHJQUKjqyMskP7W7BOPWtLQX0e/K0JIf5X9XI1L2V7RGfCqM8K0mAw4hRRxjRPVLXcpGJr4EGdi
7PeOuAghJxbqfklqHl7zwro42oUsXyzA2cOadq9gioush7sageZX3LOhMmhzXFgceiQbSY1UUqDa
k4WY8IxDFYl1BMMQMt/K+prEQqc4KMl7r3oLGOfGspr+lXtI0MtsTJBujTSKhhTxcA0kZjpIhOfF
6eNIZhfVzDimpzavc3wQYrBxNOcl1o3OdeeLrjrCrrssNEr2mZPj+l6hCHTH50C3qHOpi5gUqU4g
kcLez50Dn1K+/Pkd9vTeh50c0lIddF3awarjp5s1h9X4k8mk9vY0gC58dW8Yzm5OVClPlQikp53Z
NuoVZXABySyBylt4cYBSGqf4PQeGJNwLk9s4Eaaq+vQEfU2e+aARSUSb6bIG02g/kbPid48GWU5y
4ljP7ef3htELaqjyZfBibvmctgtc/7BMjmxek3uHwCKRHBIzWBj0FCVc8IHpGhlWkBIPg3G8n5T5
0VvZJdsCGutOO8EjUE0MMLm1T6Y4fUlzMv7KRt7qidwhx+PMQw9iFc9V+pCSGdthKRuRKI3fbh//
wKTH0zAI2Kl3o21ef/vzLtCvf9gwh9+hJJ8N+WJ5Si/pX//x/z41UCSr/3P5nb//zL/9yP+MQ7b/
am7fGT/++0v9yyvz7n/7dJv38f1f/mELHHac79VXPz98DUqO/xym8j/9j//x9ftVnub2669/+WxU
PV5eDSZ9/a9EMeyQf8ciXT7J337v8gf89S+n9/o/bt7nr//6O3+jkIV/oLvAKBp6sRdesmQxk04M
Xv/6Fyv+wyZFXMQ+gAFIvMKO/86LCh1YY5gVyAeJfzs+/8GLCu0/IvoIl2yV/2VUS3gxVP4DFhX4
2IQ4lzlQyHCUQUr7N2NnTtU2dJa1bCqxYJYampnhsHYAhYuQ1jppE8Q96rzR254UvNsuDdBM2QtM
0xXnihTnr4WInpLHIzcMpTtbfTZOtIct0nwTvCBx/qrpgZCwkofTT+lksJ0zmt0LZbyd82TCK09j
270US17ALqwgIVE0tN5ZYG3+dq5QoPJMkrCGmHMAtwqJSHMdOEs1KMz3As9IuLaRMD9SbG94hjNQ
LXNq2cmnd0AcUlxdwT5aelqn1ryDXOTS7KjLydtW/ZCdJhEUn3CbiV+n3lkXiPQYZ/to8mbRqhcB
Iq7aZGnX7WlwYKZwbUfuawxocZ1XMDLbnv0UInVXhtAGLz1WtNIwpBZSkd7d3qG6qxRDjrkb3HfU
T+PPOtLtAQki08oRntT/fpH+/0Zjo6P63y2w66+xqf8tDOnyG38uLzf6w8UbThYSNn8kZ9HfV5dr
/xGHLksOYC0sTdf/B+MviP6wI7KQYle4mMqBXv0dxhYEINwuFDaXnqvjOizJ//doOf+5cv58Jv7j
kfnPhDT/ghj8pxUW2r7vBbBg+Aisft7pYm3/J6d4acK5DgEtb7A719+QPLGcVn6+bJpU7aVnpV+0
U/EQqNREP5JFlgDl2atu7G7o/B1uJP+FkUqJieHSVlwlhUiL7ey1y75YWki7fRQSJ47+NLSZ5SEz
RhqDrHKTxF3zIyEcB1cZtzaCWKNC5iFK0zJnkwpZJkEyU7HMdrPDZp646GdQv4BxzsonrhoQDmwU
sKT9prf2oM7HcbW00YBEr4E2g7cdxxlzUeKSUahCdCKsO3d2JUPNCd0cHXXyR2Xx5oFGBTchLpmz
AxExDPi8DPGjp6HpytwgA6mNQJG7NHgeDy40pFMC75+ewLScNTSU74HVdIKOjbVVd+YhBDV/nwQE
PG1QTg2wzNFj0YtrIvU6Owy2Vh7iJ+I9q/k2cGegVqRZzi/zbIJsC3uLTneMi2CX95HzY64DTUo8
izjedXWyvPUZ8UAbYB8t6UlDLwCAEHaIJ8KOxg1PZUlWlbZ6B4XvGOLusogIXZjOwnGAyobzA4Ee
M01OxDCoe/UNpjR/SX3eBhEYopQ1wycrRLWeZnKF3BvoOQeJhTlfnz7PrU+vMQY4/qpzQr9Xtcpg
nWLbA7CtEvA0uEyH9GW0gYyv+6qJcXnqyO7IbhOos1uBZRgUtpeM6PzYALa1zLCmzaVDhZNglYD6
XI9qnerC+aUgCZwYJ1cMGUg/AOCmS3U7yDZz9xxt25yvF4PMyid5Nti1EHpPBJYoIAOJIu+1TPLJ
X6PK0QmlDZ3hTd2PbX/QjXLeYkAmMZEi2EhWlqs3qrFmhlCt4lQ2w6+KN7Y7qGt1Iext2JL5DLT7
CRhVIpw/PCuoscAiCgcu3ZgPK04uG0EXcG5Uvk9w+qh8AyhAJdxK/ZwjxXTx1F339Lgy0mVQxSKu
J6LXWRAOYOAvf01QSsb1f1J3JsuNW92WfpWKmsMBHDQHGNQdsAE7UQ3Va4KQlCn0fY+nrw+0b/xK
pZ0ZjqhB3YntjLREEgTO2Wfvtb7FDmTdkwQAfC62IxVFV+lH8brrM4R2KAdoMhKbykElAS0wEu3k
L/IhSckidFBNr5HtK4/oOWNr2yWt/6HacQ88CsO5tUIsFcZXHMNVBGoOXXWUnMW4CUp6QUvNEzox
iaIKHrzJd2rEK5FH9lVVOCD8Gn16KEhUDNHniDJcNiOsfZJnKzK9g1TIwFVi8tyXdMBAFbWETGIS
TPrZ9tZXCtEaTvNCWa4/ekQjeitdY6S/LIhrro+M2HFmaE7UV25MyC20foAVBjEheVvtdFukkRtO
fvoG1YSQdFupUdrTVYiuxl5p1S3K2Elb1vXE967B66spfb3SBiLm0Kge6Qb2q6o0bDgwNgXDsuDY
jtZZMGfYD1rg3TFa5GlWpxxpa4iu+AazY67tQ8UgnHCoBqO/HQo11l7AiEf4jMPGwNqdaEOxQq9V
PzEiMg0MM30H6qTSsc1j1Cdacc6diexlYUXEV+Lk5Uu6QpVvejd+D85uEXhKTVJqUzEhwcSso8zo
SKC+jHUn/GisIaCRFTsoUrOBwzdKzFivkYxM6oNOpWaT8TA434U/hZnbU6eLVUJWTrvpqgR2Paw0
g3NvmMk9ARCR2CmVkQSuDfrNv50EcXXEY9WxujWsiNBqUs/Mj1yR3Xs9xR02OyIcOfUzln8E8JQg
sjIqg44lLdJkPdSkQKE7iWyA0LlAuoVyyvJvxJji0NExJaR1Ob2ZXjqMi65nE+FE3ZMYVdgmhhTE
X/odgyy/RgOKz2eVqBIdTo4mPN4wNPb2DHozfR6G1Y8lBp23mfpF3EBeMhZvvFxhUKYZOXnEjUJv
tjJbmsne4LXaWgZWHroY0pAotokW7RRVkR8UkbOTPvLmA0rH2r3z6GHqDJE1VqnQC8gRqOsYZ6Rt
lFgjnA4nr10UZICR/YatyAygnG2rzLCfOJ/32gZ5kvZWqQW9CK2IACdVsOPrfTB5zbQNCJJzdh1j
7fe6KltUHU2J10fzvDvgFTZcRNt+VgCGLHB7R9Mm4WC4n7yqfzPb3D+0liPwC9QEqswu7CVul/yu
Muzm2Nd1+tGWI1JrNcjGbYPXkFWTl3gvIrP4GJRBrRec/iRbSJ8ARyJEhf2rJ+QQp0LiDy8s2vDm
JDflE01Trb9TIg0aCG2/R7vU6pyz3dBeS8PAjhxPXo9MCy3L0jNaleWXu2QjU76XOe4t2U2jR3Tt
qHKCdEERWsgumCiRqxWPoBI5P9BW0ppuY1SJeZsTbeDj9omJeggAiOCIyai8oXGozjMH7AARqOMF
r3HdTjYi+UhNFlPskLFhe7aGLrUYdAMxRDR98Hm6isQhm/CQMeps48Ijn4Fo9izomxUi3+EqqILR
B0KXDQ4gRileqPI6FvIMoSlus85BvdaTRb78f1zf/nAy/cez6P+Px8yZCPzPx8yLsGlffyqD+ZG/
ymDrD5tCU3LKtHSwU4Iz65+HzLkMNqUjHDBF8LBUk7/5i0lsWuSIcviUGtoTU/JT/ymD9T9sx5Ik
fJn46uZf9y+qYDEXuf85ZkpVc6iB6QVp8H14Cxo1+uciGKpuwgprFisoQqDgkB9Q7qmZIV4V228I
eEu78ZGqo7urhuElUWsU9BMIeXeC6KStRy2Q9YqBbHroanTU66kmLRcBD4EkaxD4TbZuw7JzrjM/
GuvDMDDNX1W1NTx8uuJ/Vfefq3lGqF8+iAEuntWBRRZAEXivLx/Erm1dTkoFOa6fAmeWiQTtxp7I
u91jhpsb3XESfgtpxhwkgvXvIZu7tURMQs+RrQ8KXCXD+SkzJ2ZGnSj8+ybFT2J5RqoTvtDO3m4N
S3sz+M1J9Rsy0TUaB+FuMElMcRGyos9TbDvxt4okVmxbiwa0Q0+Li2N07/sBRVKePMENUvd92pHq
BkufyYle0ZK6dvw+fTDGcID6WavIGQgHQC7h503yXgDx7GZ7LirnAJ2Exzg+twI6eA0UN4bXsE1I
fI+QuPd2Ssoq6u5gmSqkBy06awayGrEydgBV/OI60BtCoZ0iJjsJa4BduLXv9XS7+ZIvBtnYNxZD
X3+R1anaYskRHDy6HIQOQzhLq7eW4yu929p9dZGxINt7Tk8eOSG1YIOD6lV8s0NZ7svJMQ9RhSQV
xmpW7RJq+WeScSoDK7yvc5GUskSCF2iZXMIYm7Zl1frP5tQ31x1hPS0OGhF2KzaM7tKeJHuJ2s4W
HKFM5GppiVT9BaIs+hUKtGZGc+T3XaUhxrYFAqPpm9dUTCZTYhI+Sjalmg+R9Hda0nYKAudAfPcF
0t8lCA1kN6MSXRLEEokrVBniouwtunppkvME9LzjVPcr8qEkfqyFqaLJjnVyek7S8uFihDVzbXco
zfoKULEzE50nwghzvRP6Si9D88KuTU0D4gEydmUDDPBdrTKgBxL/9Y6ghaXYOi/LaDlZosV5ueZ3
iBd5XsTD84LuzGv7dF7mGVyz5DNXZvlXzlvBcN4WmHGxQ5w3C+e8cajnTYRbkA0lOW8uBvGdr/15
y9Hn3YepCxtRYkzYNLPzBuVrRe+v+shkcMMGJs5bGYZ/tjWE2j0h6V7CdkedwdannrdBGk3JjhuP
zRHahrmh/mLLTM7bJyl6/SNncDbVKrXba+e81aKCaR69ef/V9GHq7xA2RE9IuNigQ3voX4yySzCg
KEqB342jGsitLLOC3Xje5p28KBBUs/e35zJgmisCUIy2vUFvnnwArGiOnKTzO6Zi0LHncqI7lxYM
u/yDOtcb5JwytDgXIb5NPZJRmDTnEmWCHXw3znVLHCjcdv1czSSFWjjIsMZ64sGeCx5xLn7qcyEk
Zaa9jcydKY/AwD45LR39bXAuoJxzMeWcC6vaH+DQnsut6Fx6aSbZfcuWTjes03N5NlYFpRotBso2
5iLygxYrxRxE5QCdz7nEU2Sjkd82l34qGZkjDYi5JAxU4QEEP5eKk+PXlI1zBQmqt35EBUhZqc8V
pk+ea7xJz4VnqxtNvuoSn4KUrUjcNQreBLiQc8kqEbD4S/p2/bgQCFffQB7m4FmGZB05wvBvch21
x1qjNI2X/bkwpmgek3V3LpgjhZuGJLiqeWRCWzpLLFEGQc8ePXYcfIG0yPClRD4gHkjXDFycvc+f
OcJjWcZyjj7ItYY513cYSijFBTjQU+CQbLrU4H/7S622s+zARK9AVWY2eEGM0vFAIYTwc5e5ruPP
rQhzxgJuaaF27VM5+27ANCZj2q6luYsNJZpWWYui021ilJwuvRX/klT7stlyamAGSNqztC8I2qIj
6lRJ/yo4Jt7Zes1BKEti65toHWNYq13SdRdQj/r0G5aYCV9qzrTWpigG/KjptFmSSjjTnq4sZLia
+Z+xKkQ2HjgQ2emKhNXhNbZj7RgODQpuVmTj3TSE4Lhqo4EBwcBalYcMbmbQhLh1Qqs59GUy3geA
xEEp1nV2A7TOvpJMjm4EUuEPznLire8yxCpxrJvAZvuWWD6vRtGxqJ1YODxhdE04WDRWhTjaMTk3
9WhjolSyR+Q9JHsgeiCHGIT42gVsjPqVAz2q5AxaLgM6ncMbkPECG1LYyOY+NFC9MdQiempG0piI
y+lhg/pkTFVyBOual5LpIHQRGggRVgbUYPhUzPg9ME1zWGUdGjLoXxBTVjaNmrvQG/m/kxR90b5p
GVgvDZ6Pa0snSxVuk8JMrexH7C2KaPCtUcp0MykJg7ckugYUYwtkYtGZBnmUAgPONXCo5o7hHtqk
rOm96xEpIuwFPUg4MpQZsJ9/Xxb/Y7H7Q0n8P685TA32z2Xxuk7y7rVsv/aH+aG/CmPxh0lUBzI1
SzIpVQV/82dhrM0ls87px6BuZv6t0br977AO5w9L02n2aELoGqxNfqjO2yb4P//bkH+QdKFhJcPx
wc+o1r+pjPlBftUPtbHg19i8BaCulm3yHn+sjWv0iFWSFGR7VtR2z/OCTSfRQW+0VjqgccuCKUIN
Nt8Kw2Wlm8k3O6L3NmFIlGSXbnHXjOSFk5Zb47ITNqNhPXoZuxDfUy/KZ/qB6DhTGltIKYeHNKp5
ltTpzixo7KUmeoB6KNI7qlpz03NsW466jL8npLqjQY+Dp1520ymqImw1nX+R2hOMpDIe1rLqsndB
Lbnq8Ss/kGJmAkkyFdL3GuWiiLAxLsDFlK4p+3QrVHrVY2khzG4yDvYP3dw/9F+SQLpEY72T4At8
7TpAN+qRhJiDz1qbekr6A5uG1fbGt8LX01uDFfyqV9sQJRGNkUtZaOabP3bi1ALCu5FRYD2hi0jQ
YEa9txG+w5aNZ+kmSnxrh3yu2eMQA9YDxHxfQCeQpoOycaAfq2If2Xo5BuuySCy38lVrDQKr3Pa9
6T05nTAuPaPE8l8Aahz6DdIoFVUEjnWmeBMmw+i+lQUSB6X0k25tEbpzoZcFEC+mS27exQzgDT8g
47D2Nh4TMas235GYMaamS3KdSRPmhp5CgIqFRj8AuV5uhNd4iLRVg6gTO6cX3fSx8yBoqCyHSiXW
LQVyI5MWxqVf13uMAMOq0Oo9ss+CXdv4xvHK2uHu7lA5ZHcKnAb4gwXRAXkzbKRpZRd4L4ulqUf+
Y8/oGeECCJHSqq37KDSfS9U3r6HIeQABpX6R+0Gx8UKgDL1NYjRK8drYjFn57kVAZ/ox1bdswkBv
IN+v9UrPX8FwEnA/+kszqm6gsKIA52Cw7Jzmo8BUpyySAhIh2pIYM1PekL1KLi81V72yskk9YHnr
Ji5Dk5xs1GZAnrp0K2MfZ9fUEso6+nwfzdA8aKC+Hgb0GMsuHtVHvZ7uTTUh8UKm/qHL6nJfsAG7
wlR6IBe4Bwo6rWkp1CWxAfNxrGJvEehz916fC9fSA+Ol0HuGflhHVijH1SOR98Nab0KE83kp1gSV
eFcReZ1HjnhRw/CT2AOQVsNzJgagRxwBrnJSA5NFx/hy1TXjo8qPLKch9P1dipIImYZqbL2xkdsk
1NBSlqa8qhy0McuGivqBTgqiMaTuVI0pptNJINoahNy3jmItlWIq1lUYevdp4c94rHo8CGY7bqw4
BIMbGYQTmlMrKHza/RwQsfOIS9UWklSdPfkP2k4Du+3S+gaI1uCtaACTpEmprhM/Og0OroWFWvQO
+a7mqxNBlqKf24LtyPOVXtvoLMesXqpY05c1uY2bwBj4L9z6RMdbL5MdRO1aRXO7psTiUCWiwE3J
xYOV7Ds7tmL2VVkCxp8mK15NhmQFiiE29+QKXhG1Wt2mYdjtMR2maG/iaM0prTuYmpEePGHg/eo1
5w69f3ng0KQsVI6fXCYFLhBxi8qu7ZEWgkISWzrzxmuQ4YPLdZz2zoDJjWSawjWDpDzYohC3SijE
2k+MC4z6R9O2wmdh2ac6j5+VsG7XBTGQlzAxiosg8IMd1LVbIu3HdWFZV0GW0siUBDEnPNIUsMBE
hr5DUFgzdDFLJkbVCFlYIW2b95PzDeZ9fIFvHl2Kb8g3Ix7H+6FGf4LiUt5mdEmnRaX6B4/ych21
PRQJNqKLigAWnokGVn0/svrmBTNnBMfXBPG9hWJrGEqNVV+4Smu8+MrWIh5iZc3VoR5LdyjKNwMX
Ru5yUr0Yg5bZfpnCaMgAJ55oME9XOskBi77QkUWC+5eYjp0Ob5SKtmQVhx0ExUpDy1T01a5KBHbj
un9UYjNaq2q6RFG9zFSQATiWGQz4EaWTsTA1HGN4UbqDr4ls11okH7VNJrbo9fCGhlejZhEzY3Zi
Xetxeknqdnfdt6H/qHoNIWhCeaHN3SwGH6pam5JXWSFhDDvvKTMlkqK5YzwKZ98jkGKgu1dN0dxK
goK0IG43Si9J2UWL7ivqQTr8lzf6Y7FWffA6Pk0S4GZkdujOBxk410QOxesKGhhiA/9VdUjsULRe
u0RTWuwNC2WpTKlbq8qe3mmHUDfWPKeRBcdNBDRQLCo/JVYbqA0etNBUr/n2x+KjEvFzUHT+GnuA
uFOwc7hqopMwMPTfUV8QSiO1YNsRKbWdhGI+o8WyL+qCXi184ZGzhgFaAF5kzuAzWbSsVUPYmfuc
rXwX2RJq8hSXlMztkQx2ciIYNFW6dsND5uLjgmhJXjLO4+lSs+PoCgL2wrFKDna5wGIxTj2zUmpu
WsCdTcRGx5HatYoAfBq+tw/wCN29qenFNjH6fiMnnQz2PnnJa6FvfESoO1gO+s4Kqo8uAARrB4i5
F4OT27dx4RnLzDZVUlVD/6DYtbKpG1kbqLh9vJwz0It0WOMSYFtxbRvWjIwh3WikCXVi9KxumJlZ
+3ZqvCPNGQv4cVvQD4dQGGjeuFNCTrRDX9N7qSLlXu0CDu9537vjGLHbgQlqUXSGxoSZOMS9aNtF
/R2DOugIZyyJGaKeX0r2Cc6bppxd9MbemSWmsynqIZra9jrqQqZxzdh/AzcPbWJCxH6gae4f0yi2
1xazRL/vLqRIdNdIra3ZqhBrE6JS1GYsXClanMTBrUnez7e4N7iwbNn4mHTiu/SmW7c1RzpczdqC
AW6CnT+xrLWqKx5OkdHclhRZqwDWN3NG23+plYlSz94J26FFOB6whyxiMletUnVVXS71wiyRGHuM
ydsdOS3byokOrQ2qC7QDA3BFD9wgSo5m0S9Df9T3+H0MUoQHMgcSVPFxm1zkdgpmtc42cTvsJwKT
wbpa8qYFC+EOac9R1h/fGfjsPBomE3ZmdRivx+YQ4k3V8nCjF9FKRv4zY3NmP0N+RBB3afvDtMTO
dmhQhILa87pNa1aPWgxnEvw3aBNzYakADMa+Wk4VJ8e0eXXoBMF/7JSNwE6Aj2Ep1WSbKjiQRyLb
bKmuSsd5DzQUuEHETcwz4oYpk2RkSs4msP11G/dvpfKC140cI9zswxEbD07rqUoXlTOextE8IX/l
9M+VRCCpu0lkXDCru4f7m7iB0zFsk1Rcfn6woctvwuzKGXEl5JOJdB0g4Yi2dxnNCPVmhLqd+d23
ShP9Su8ZGqkKIzw9gboLSt3HD+MsUCzsgLe+553zYFr7UbTHlLIbi6MWrUmlOyGg5P13B72EONFw
jb2kwXgkWWQCUA99gvuhoKm4KGaZ/2gQieKTNa/ILYLyYjVxlrgCb/gNp9QBz1a3iscUdbAMYNjQ
+VHbFz0DZt8k8GL8Dy+GBKxG2wCW46KAn4hbJkEoQK6NboY3nte3sMswVCqqBSKvo/Btu/ZiJGWW
hJN0b/jCDVrLQIjZhuu6p7ZGFT3DtEz71uG75jSAG9XSEbF2jwEyA1gaWvlAvpmLz/7SN4G3031d
ypweea4n91kO84hGy4MvId0Pq25gPR3xQN0MfrTyNH/H0D/fa2U0XCmT3z+KedkEi+gUb0qj33VT
NgcKauGFwpNMTvq+gHg4Du22qsq7wgzFWptZsmkILgjkH/iJrNorWoYPNfDxJHLXOU8F5/MFLHbx
ganGfEkGD9uPQtZXuqfan8cO0G59+hIMPJbJUFzG3IacLfB0ok4ISe3x6Zqbpay+d3ScXb8t6XKU
3OUCirFeymk9qhGKuhCgGsCdYtVY2hufbp8oyjFFpIupou6u1C627xvbQgFBG+JSVqZHUTTBCVZw
hsT82lVlV+YiTtv6UYtqyGFQslKt1dwAFtWma0rlAMRKXWIPSI+l41v3dkxvmcKl2IhcYvgtTqNO
dlLisNChdNXw3ERiEQqAt1Hz2iEdThwbXQOTGNUagUbT+sO3ZxlkyXghQt8yRyCYhfvaDjdjFz2P
VZOTgwPKKY+7PdmJrEzMCdy499fQ0S9DgqQh9OIRC2iJHKlJrIXZ9xoPweBahEKBG3pBEm+5xkBo
gOOx4amGvuuipNnWUx/tAMNcswUIwLbeoelJ1E7ycng0PI1zRdl/z9po4LQDWddovD2yDgr9SukX
vQ8pLC2rYYMJ4ohA5NSUSeRyirR4nAuD5wR+HZ4SYnlq4DdW5V11amM91SPDG4/lFJCGUWNNat6S
MLSQxvh8rgT6vGP5bs0MGeveQ6ZiJk9wUnSagychPrEbrrIwpLulyB2ZSTlQC0uF3UZDsU0NnuNk
HHEZpWy6zGdBwvA+CwcVUN9MNymh0DjLk1fhowEDyKGs4siigLAbHOHhJN6ZUm0yTvEINkh1yMyN
iscvQzO8UjSWMN8u/LVvFukjOtS11OFw1Ka5MmMiCBjwsrBG8kFo4I/AA+6RUC3LxLkIRE+t5oAg
KTRkl3JiUUWDdepGZDOTaR4TW65ZwDwQBAE2/sRkvOFJBGdzK5up87HKrXHdheK9Ee0DhdEVuh/v
Wk7TjTDDAy2/ZxGVJFhmVD9zMJVtw1THRqGhDFcfjRjhaUIsDu9feOuy6jOOQvlD7gBVGYJAPeoW
0yMK3mRDyVl8t8MUv7EOuzY02hl3kEB8Mc32W0v7n7t4KCBz1U5i78AYRk9zu/MIxbzdSKb2kIQm
RmRRMUpYFpPYVLi0cN4kcbIX5Eg/KVOnP05jjSbNCpVDGEU9TA6zX0V+O6eJ+NNmDFJnVwF5vhct
z5iX1joWY2uA0axKCsyx05AlkYgBqCw1H1Ml6Q23dcKnACf1RTuxSi+kSoQ9/xzHS6vUR6rtLLu3
SuOlHep050d5ui8xXJDsihilGymNMwXtmu0LH4iQJPAgNIxd1jbEAjS5vIE7wpg1ztUdq154l5lW
5HLCUy6daWTXlY1Eg+oZ9WWjQ2gmJEJ57b24uWkbJwNB0pgfSsqZL55G7ehEznBX1iDXVB+0AbZH
ADslDyltz6h8DLtB3TbqRLBGOXRXPFCg5UHBUdZhUSBs0kgBRJgedraCBvLaKrLyRBJA9EJcrcrJ
qzK3OCgi7rJaOaFqmw42R4GlqDnTV0VmrvXUGNhbPNv1STfZ2FFN9DjwaldqkliOopiCGwd1y6av
0Ng5g5YfEqUm8xQY6hvjDnnQ2pruf5SHIAiZpWCpxTdsTjUPYqfrybotJ7bxITNmrKgNmgKYSjHw
HYvB7R29csu2tw9xDNp/mXY9nFOFBHEQNhJgixlrmD2Lct1JG2R95tXdHBBmPROeoR4rH47NSOjh
SmKr3ce+o6yqVKt3ImMUm4ax59qGiO4R7byW9O5ukI2+mgrdv9yQyqZ0gmpnegCHEofmdB+wXMUl
bXO+QmMNYJ3KL19ZPl5ZPT2mVChQ8mjRedMO0xgtEuLe8NMh8sY8RVivGdwZNjNEO4ZDMLTaN7Ml
9IUi31kp0py2oVLiay+KYhMA30EtaerPGW4zAMPJEsMuVHFfp6qkl6ZcZ3XQOJDv0mCvqHW4rRTD
eQfiXGB0qJQ3CFKh2+Si3VhVUATrhmSle5J+rFsNn8oiQtm3zyTSriyD3zGpdJJwokegjiv/Goxa
DjZzADyX2tW2lJARwQSg7ROFRCEpkkenM8M7P/DkpaoOwSYXtX7yWp9FINEUOpfCMXZTqCUPWWld
MlBSeAtD1iN5770eIhtCdfg/hkJqbiIYGplhlBJDV+iPOtHwwPLxVuFtJdQFAnVEJi8UiiuUMiBe
DX+ML2JUdKg5DSXaSJRu1z7+a9JgbUIwE0wozximweqHJEA84dGk62mwJtwGzNHjpWkr8IJqePoC
MqTfHBI9sv6MqvrLGPGXauGLT+PLH//rf1rT30RX8c89/12dvNb/i6NC/NmmMf/MX44L1Mp/oA8z
WS5t0/ysCVcQPP+BsNu2bDrtxrl9/99Nf8XGqIFUBRkAIy9LlbNg/K+uvyI0VDT8tUObhMmAJcW/
aftj6/jU8zelrfI+cOuYOugwG87Jjz1/Wr1mS32hn2oFf08Y05My6PtvGnJGSIRRJW2IflhAErv9
dKH+RsHyoxr9/MIYTrCM4UVhKPJViJOOloH9rTJOeuaRhycD0jjlFOx+/SqzCuY/ch9eRSP+UAia
WHQwEQjPI49PmneTQOw2bRv1BsrYUZHldw/d6BIX8D7uIetG2Z55zZ8TsB/MSZ+1OT/Gov38ml/G
KHmdVAWWEvUG5g56DF+iFUlHHP7+tV1Uv3mxH3PK/nwxZFPsx1AfdCLLfvyAZJ17XUOy8U2Q9cQb
k3G7JlpgxFu+IARd7QP31xf07BL4ckVNoZESL3TD4Pp++XRdW+uV10hxg0j7JNiyL5Dg7rI43iGT
uUM5quxC0e5L+sntpYkH989F5B+vrjbfkV/eAOXSPPei94ejYr78n77SXMcwhrFT3PBS+gUUo8sQ
fcSmpMu27fO24FBRO/BMoCZbQdbcxm6HHJtdOYseQ0ZRyq6pu+b468vy03cuBHMzroqtYu9gm/vx
Tfnos7QCCuL1ZCDNCesRAW1SO6gv5bS1B3rZv369n68CL2jaNj59FR+X+fV7rzoGI3Y5Wdeww8mQ
tMPbSlMOWkp6GcFMWCIaMd0lGUEkAbpNHOtL5sPkEBdjwU5vYk5M81u/lXL56zf203rC+5KWxLYI
qEnSwv/xQoAsiGmXTTOJgwIkMXccfV7SqC3X6JipqKmw2mqKCMnTqsOvX/pvrwkZiKo1G9IwzXx5
2KvEp4xGAXotgRmnMvpwxk6/1/wBmYMcHiVp4AGF6gY2PUEDaBR2jtZtcklgHrEO44UzgCH+9Xv6
u/sCISRLP0sdrqAvb0kRrK9kNPM1gfa6Vm1gzo3ffo8V45lUCPGbu/DrxXfmhc7W57VOqPPl//Hi
E77iGT2r4Ml22lenFLuqUNxOKe+GQbwEU3NPxxZg8+T97m78upjjXrKZayDhxOVEEOWXb70Pg6JA
Dq2dDOc2lDAtbH+FjHDh733zslMuymbd0QU101XCMToKw5XePf/6Sp83jM/rwvk9ELYq2EswKsp5
3fi8LviVbky90E4dp52j1JeB/mYIXO6XzBG5Fz6k5Q5EUChLH0A+gUI7bwLV/m+Xp69v48vylFRo
w3w28ZP/YUG0e9faLcct8m8V5PkkwqM4IVrvFXuw1PaG8pv7Tfu6H3x9+S+3QJMzWldHXr4nal7b
+mLbhStazZm86pWtf28AuqyW1XSPMSt8ypJr5ELB9998FfNq96uv4svt0DJ/RAGnaqcW/IZZPnci
XpArteiG90y9KbhBaHsua0zov35h8befHk0Em74uLOOrggHMEw3lMBEnI12jCAVCAGaacAtrYEx7
8nxOzfqWrQES6DEi3a7qX6b8MjP2ZBr2yR3zgIWhbzv9NmhXabEPYZ7GS986CrH99Ts911U/XaKz
E48HdU5u/fFuTUylrfJY105x5Q50NLoFqPeVPSxz+icN8U4rPCdevM5uiW8s37uPegdQQNkM1GWJ
WxCvhgdWWyBpgmzfr1TXfJhRxdAvJSCTpdNuxfSbW/uLdpr1i6fc0FQWGapF9NhfFrMisD00tigc
4mzTx9vxtRIXJC8p2TNHP7octEHklvYS7TwseJa2mvybqb8n5QE5Pkjg36x2s9Pyp9vs8/v5Uopw
rkZ1xiT/FI8wrZfM9uWl3R39GM4LaARYxYsoPtb+Tq9XAda88j7StxoePLu98l9SFqLkJlUPprrF
JaWYbkzyS7+o8rUo91Kuu8o4lMYGOpkFOu4ptm8SbwtFUz2l028e2/mB+Ho3fP4kX9YuR22aVmm4
suH00sBYkG6Sbjz7tR0fdP3617feTxXc7PEmEEElQVfX5k7vj7eeoQSm42SGdoLsYN3A09iShbZ1
js6L3Je/yaA251/2wyf78mJfPhlaUoOgZu7ztl+BPCr0RVOtQ8sh1G8tcwSpCyfbx8HGiA9dByB2
qVA/DdMphLw37vXoqmsvGRLS7I4vymBNqIN5o8LMWg90cuxlzyQyWWi34S1xWmW+qJ8MFxZfbJF/
DB0kh0zV39X6duqOQbSOjFU6Xuj+ih8O362coRbwo/1vru/8kX7+yKQTUwZy5Pu651NtGoqRjdpp
3Dg0vcplarrau/7U42oXrhduMHd3chUGF2RYIHn/9cubPz0V8xVnE+ZfZ6/Fl8VX6RPDidAMnhx/
E2EuapYEnM0rMNR2j01nPc7Thk3eryN3MHHWL4dvtL57e9XQ+86PPQ1xz+1D1IrRAyB+1D9wv1BC
Zd3K4FlLLqb6gXwU5NJbcMo6w+rvJHAJ0nPyk68stZwYDkIq7ybtoBZbSK35Kut/t9L/6ONgLTp/
SkpGXIE4rr/GXtdFjVEVfNQpCTakajGgFK8qq+eDhe+/WLbasfRdMezJoSouW8awyA8mMgbcyFqp
9Qau268vu/z7y/6fN/Rl4/WaTktr/B4ntJkhkR3igRleH6+CK+ZPXXIsm6suvOoYJEcHzdrDT2rR
hdwC0g6mhWYRPrxANIuPGCh5lnF0WQ18KdliBrehO1m2b/WDfAcbdApuzFcLosEtdxdtNdfqVxBN
mH5UJ9v1nixsdw9ajBBgYXywtdiM6x5S2FwL58q5jqZFmbp9txQKxOkFh6Rir3z79bUwftqG5y/H
xog4iwgt+hQ/rjCz90dTlV47KbfOlfkefXP0pfmWikNjkAHtWoo7Z8hcVHvzO1Q0SPDlFZ89faUQ
d+hCL/JXRVull81JXxcP6R35WB/VJbcc3ewMjvOyYdN5D08I1A4IaZSb+qLe5b87TXwt3c93mKNi
vJcGn2YGYnyuJwVIl2Zw+BBc3Ao9vc7kZZFeKsWqqjYFZph4y9cmv2NOR2ANN/J3T7L4qZznMs6H
PIMOBmfu8y33qaLta0dJrSAQp+AbPfH6PiBlkIH4yjFAsizoyiS9mzguiyaiF/VJLOxDfZed+ELb
Hao7mrKJwcnm2NwzQrEBdimbX3/Rsyvrp6XurGml+Gfcb3656Z1UVoVlc40qnBELTBfDHfu/ebMm
GKu+bu6d3+yTv33BL4tblaQtqFNekHQP3O/W96xYzfShCnHTYjqCS86o6rLfrDa/fdkv90IWZ56d
zveCd4/oRiz6y/a7fafdRK/dq/OQ/KZ+/tvvfVYK/3lVrXmp+fS9K5B9/nw1/8EzCdtc2q/im0lq
6bQEhPrrr/Dvb7JPLzYvtJ9eDKyYFdQmR7c523rY6Wjxx6s8h9iGmWvInwIJzo1pPPVUnrih6hoK
MG83ZAf27lq5zbFyTdvCu1RN8nIqmHRHg9ut4+RlXpHXDgvtN2/5bwuYT3ed9WV5CXBatHrIUkuu
LWzNkWn9Nq9WZLRh7g7fzf9L3pktx41k2faHGmmAwzG9BhAzB5HBUS8wUaIwzzO+/i4oO6uoYDZZ
ed/6XrOyfKhMCREIwP34OXuvjZgs/uzB+7tN/e01z2rffGgJCwy5JoLXXkPvuVacTd6cqDEVFKb3
iuXlt3GAanBlfMEe9vGv9Pdf2TLVhQLCyenXr/jmVyJ6NJfdnIlb/6f6LZgO/rOjrfMXwqVRzrTX
UfZJbf2rjXdexNDI+euC+tkzKHDNkElYiVtGtQJ8LRMCB43xHRqhyWBKxesetdtcHC3qrEQ1N6L4
5Jb/3Sby9hOcPZg9FjapW3xlrJhEinUERCGjQhVy9/G9fVd7L+UDBQXm0qWj+aueenNriRoYRiyG
6mkYOTMCloMsUW16YHSwJ4hWff74cu/7FGfXO/9eSZdbdcT1kmmd2rsuI6Fkm+JoNl2MI2nmtZkn
qpvU8hIOz/f9Deomcx0ln/zCn33ts5dowAjgDz0fw9YONpy5wc2agxY8EzCBbe2TV/b9KnP2pc9e
HyMuiD8KuZpir+ApVqOH2RvqAfA0nKiOXPfmdXZpD64PT3Dcq88IwPXgEnmBBIBCADq4ZXWDwh/0
XU2IsEZLkzY+joTNxz/Prybhbw/+2SeVv6+HRuJjES34pEtwALo6tLY6kNRtTKfwKmz2aLDKYDtV
LjYbvd7mvBCovVfG9L2SV3CgKJahYMKH0UuaCfXlYB/m6iqpaYB5kyKgSbCOXoSIB7Jg26nk/LFx
me6oIMNnrknITarslnAjlYNqZZ2y/sfH31Bb7vW7b4ipRBK3RavQOWs9GAqCaHQ1JNPl119LwiUk
SgBzX1ses1U92Tsc7ecv6Ugy0Wf76Lsiebm5by59Xi/YkQMDj0uHcm0523jgJoAB9JzQbXgVhCv8
zy757qBwdsmziiHPo+G/f09Uheoe4mN/gK+jmj8s4jVRbyBFaT5Zrs2/u6jAT7oY4A1VnlduoaJG
phpP2okuXFvtpbol5JFQts5C7A06bDm0Tg84NJbgi+gQJxtwrxqduCV7E8Eduyax3lu/W7pAix5E
ceE/CoKK4RndDs/OJfpNX35Xvk7PCIjdgL+6xSq94nwsxaq/RU8v/S16aAet4Yo2Y0Oo9K9CdUEk
2RfOEuUr4UBsgSTaBGlkHCA+eZXMv3vQFk+RzqxIWAw0f3+VUifuRNAq6glpAterGze46H+abj5v
LP/aQZWBa83ZwnsIX7piS4AQr0/9CKvFpUFg3ym3MDFT2IvhJQWeDNeqvQNG29m76Dm4Sy4z3kti
VNaQEdN+S0JQBzzcXpklhjg3HO8dZd3Jn4QrpSq8THfoNktWtr0SW1pFMzfzMTRpx7/6+d7mjEZX
OP5k3XtXyfHwvb0DZ4ss5GqnIRJQPTXipiXsst9GCOL33yoQQ5qy//jFXsAK717st1dbfo+3O5li
T0pucr9psuzr72QFrexsPVTUj0XASuba4Up5TdNVRbxhvhUUzQfOmJyrvtdfY2wVLF4vyWcdoL/7
UMtSAyJQ1bGx/f6hVMNSI6g02qlGzNnA6nM5l3z8xd8XK8ttNrDV8ddzofOOC/7eVMvI9TqhXKqR
4xGxAkL7R/oSCJJq3HbwZli2EKyCXfD48bXF8vnPV9O31z7bL3Rk+6HMuHbUrOSD9ai+2uXyCBqP
/eMQky6NJBcWwyp4pttDFAQ5Z/RUdgn3Gj3W1cef5u829bcfZnlC3jwBgaNiPB0H7dRm7py5xU1m
uGrj1YiyPikf3h+Jzu752S6SI9xSMmIKT0uwsZ3QzONt9FQotNoFCuGAMAl9o6iXU/fJsvLplc82
kSSbQmz4fEmSg2lwAb0JhvUwuA0nFFjvoJpseIYesqqPb+6nj9nZVoJLReoTIKGT+bV7qJ95xsxv
8GtigMoPymuoulXl4eKnMvnkwn+7kL55vpdl5s3PapBGa1skcZwM/VbXPEkWVLVVrygg9evpm3zt
xm2p80vPnzxOCw/0bx7uZdyuWgZD3bMV3EmtVu8HVWMeQoCLp+suJvXa3xoEC09fTbxXXXhXF0+5
RZhhDPT9NN3P5aHWnytNW4FTx/Yx+8xiGQUiYsuEawrSxCKSkQUB1uX64xv12cc9W2tCom6QGmva
yacJIF1CwK1m72sPjB+76rM279/u8UtzS8fJK+lD/v6jtCm6yVKW2gnOZmWiNS1HghaYFSA1uAiR
mPsE6YaHT1uf+vJ8v1tx3lz47GmoiGMoia3iW1K2A07CUTm6VUIAB0guF9BxB0Wk9+ZHBiGJ2LQK
rlWY1x4mOQfuPvGGmoeZLMxJlN5P41EwDG+3kiRk8wKPRS9PQUTmzL4fDkZ3OY/k9XyyYP/ttvjv
b/BrsPPmeUYBqilNVvFYEYpBZ7rm+aAbOsXP7bibQ+qdxPv4yXjfklyWKyhCBqAoCwr02Xk2hUKH
/ZiKLLT2+gynL75ooL+rRu7JdI9Bpgk2VretVLeWu6nBZcIZUCN8j2TjepPmD0Z2maaXNN3AV5Po
jSTcFm6/uMpWdbmvhkuLU5NVPNbqM0GEhDHM6VMq93WOT2aX2vBm5osSVk2ZVus8pl8u6Klot6F/
ETWnT77su/eAAYCOFAXsHAwmcPq/P5pTZEShSSTFicCbgtJO2p3XQW7RyG1+gFdmtTcxgLrglJEZ
me2teDOnjGVvDHLoTJBeZKq7Q+Q5r6gp9Z/atA4zLyG/iFqNIozi4UpR1jWN9pxz27HdEvFbbYj2
ALzQQHV8EkfInLQjqTFTGF03H3+9X1Pc316As693tgEoxjy1fcPXw7XkdJwQcXa5xTfbVQ6w2PB4
EAof4hK8oYtsCW78OrCO0qAhtZH1hpZayXeThBZ5mljD73eGnzEiWLEGAtLp28J0YyiDyhbRKd89
gwC4k/mpXsJT4H7siOF0Fpa3Z1wtMTN4NTBxYVkgCGAGsfEt69Yt7uLebSKvEx4TW3w+sBrop+FX
Trh9X0dsLl85vtZik5YzRlFX2pvaeCydi4/v1fs9a7lXBLPDV7bpGxlnS2INCASlTUBpJFHJb9QQ
91gLnapctUiC5LaQbtN9CarDvNTe48FsXz/+BO9Wq7MPsOxtb971uhdDa1bUf8SN2dU9yS6W6Vri
OPifvOLvz7VnVzqvxEoDfbVNsa3665aj5TQ9aeaNwJ9Z4jI/OP6OoBcr8rANN8Xu42+pvVvSzi5+
VnmpBLmO/vJMVjilJ9dMPfw25nhQle2QXzT93gg3BiY7/xBBz4+vghoRsusQpMy2+FnrTHt3zj77
NGcLwFzLnKzgUDtl+bG1djbTiW4tT8UPdHsV8oHms5rsXYVydsGzVxJFj6xxjaonBI759IMc88wG
UaU/4iXLJ69qbrrsibtO6QKpZf/xzX9/8EGZIFSETY4FwRwN0NkzRijZmM8yOWVG2VN8Y6ySLdL5
1pmffQv/CZF04Gfy7muAfv2YLMevxtAHDzBMusohsWyJxsEBRZCtnKafZANMpEIqr3VrfqXmm7Z6
Nn0PMYthjgDmm9zNTV1/Umwtj+dvqxpfQuf4ptm2oZu2c/amLqN6kl605FRj38MOiccf8ui8/fhe
ve8kcxzXTDqn6DcYz/3692/ex9YadSUOrPBEfNjzWJAApEctAt+iZcSU+NoaqfKFw6qGPI3JacdQ
Xe8/+67vl6VfnwL5KFA/YPP22XY8guoJAmJUT+bIKDNpAug3pMvmWDD2svYKG9mUI3UiSU03K3aK
AmNWnKxKu++GaP7k6V3ehjd33laRtABNRRCBashRzyu5Ct5SG/p+cBq5iFdF6SkcwY9iOP851LXy
SfEjzt6V5XIGoLxluoMPHNXo709rYueGOjsF373XL0wBqFrT29CtWnHvQ6BPSxntWqHX5Gtl36qE
k5S+ZLY26vxU4J/AIGkRVmRi8AjS7DsD0KDrMOn2OqfNUeqEaNSuZgzJPjSN9JOq91wDtHz4ZSgA
4RHJsa4aZyeCaSL8QkP5cCtGRh9zRfuw1nK5cfxk77eYehVL2+fBSHgpwVmeHWTKJqiZIZW4TVaW
WTxMxLmRQyP2orSDrW4fSaVQyNcYY9cgPbk39M9+X/H+B9b5tLQICPak1W+cVczDBCNaWIF6Gk3t
KoT6PFQy9gj2aY5z7N8pUaLciGwOmLoTeZ2GYG3zRqjb2B6ujLhs4TjSLEReejFh7tp3uuaWvnEZ
oeteQdkNv/h8T7cDZuoxQ+qvQrUbriJFxWScxbP78Rt8vtrxE5gIsBwTTbFpWvzv9+enNbvYiQy1
OfUxyO045O6TvIdBfMyttVFHCLHiJ8vUuo1oqI38ACGNlSWo4ApqtpqoLKhc2CdJYr7Nk8aHLEAL
LpjNDTBBt6jb6qYVFkgBbco2bV9CaFUAOYuR0/XHX+V8FoJUGrGoo5q8fw6sOawMvxUH6jACPc5K
5zYmcf2Ik/4eYAsJENaVwYPkFmZJVlrUYY2iV6qPxnCVYVJzdRACh1RL1t1AtI+eEkiHy8xD7hR7
AtLNnx/zH/lW/l9FWlGn/M/2lovo9XvYvuZN+xr9Hioi+XN/WlzgUyG5tR0GZ6SALH6Uv6hWzh/S
WgwYHJGtX7grdry/qFbWH2xmMN9ZB9HvIB74l78FqhVgWM5pprboRABi/RN7y4KUfbO2W7hbYA9T
+i5pJ5w4zzWLnTqw/QAsXpUiq73OBMo6t/IajgukS7/tSDVK9avQADDSygWrM84MlfMp8VS1M+8s
Uos97G2cgwsIQ8mMcKYNXhQZPdkZXhkBUREzm3HtmMnAoKpEb5WQ4U2jFTL0Y2IODtEFttgnpQWl
CF9nCxgvHtb0axyxqiK/AqiVFaD509KTRd94Y5b6jLa6+V7JSKPgwGDtyzjNVoQ9EfgZ2PkG6Kq8
JsYDo2RP3mXMCkQ2En0AlY5jQnbtStdjQlXzPNw4Wh5u/Sq2bmXVyT9r7n/0ZpDCw//O03N+I739
Zy/P/6YgnqW/8MF7042v2UtXB8VbW5i2/KE/XxrzD7zQSAOpBCybF2GRB/+JgjNguoFgY1VcpPTL
C/Cvl8ZQ/1iU7ZCV+aWFQ4zPv18a3jWJiIPXkJAeXkf7n7w0uvH7hslbw5vCu7KMryziSdSz8mwq
iZvUu0CuRIMYWe/Gad1mQU5bPa2/V2XpuCMRVbswzrQbeG9guypFJ8o3JqBGw97ZJzOISx/kL8EW
YmsSE/eAI/bFaOZ2O2vDwHQ0IFwiaL9FmfmttPyHopbP8whiqcLGbhvRTwTed+qEYZcQcNji4cK3
qfXSbfOLFgXrwZqCW0uxf0hCrDH1ltV+nCuLoX1oeaY9mi4dFuWYO1MNFsJ/qdByPbdaPbnjHEan
cYgmMsriDpCwSk2v0Z40zSmHnYHKrCdaYp23RcL3bMoVfKmZOGdN9cIik9cMMJ2dbw7jhVPjvQ2I
pvYaBiqWPt3buf81gJxwSERyE/o6BR3kUdt1jJ692pjIzFXA0SVEP7hZR3qoA7wyjNGnAy+zwjE9
OC37WYYxedT8ox2ONYMC3d7kRfZiRAPZYkyVXOg91QZDKRntDVZaddaReRYwPqoSvfhMogulh0H4
nWl/4/zNSHCIWo+kifYwjoDImtb+WjbMBUjFEC8FER4EmtSWsZMsk8cwnmHLq+z3wWDd5+DLsHdn
02U60UwsBXVNvAR7EwMD+SydOespF0PUaFi66+pqKCY4cXYMZ3qaBo/0iVuQXAbULqfhEIavXJC/
nRoNGdNFDXOGZhVdfFSxRlk/6BOh1j6cZf6x4AKd6l6PkeDhcJ0g4xkPZlfckXtu078ZZy8N+4ey
bNtNok2XxsCAhT5sdyX8qFrVhPaRwMTCm4Yk4UXKtIt8LPbSJ8sz1PrHdoCIIEV1arQKn2ODVE5i
UyGXs1irdcbTW+Lby/WNsXyC2E6/+aUPPVS7MKoW+TgEVXr+4dXck67W+OJFnQICQ6uYu1cWm1Kq
z52pzyzhpPhmVDasBMcUxtUqCNgIcodggR7VfJrP10qQ38Pm3yQL6FoQ6MYJ9TEFA7VpfXPcTIZd
IRQh8qIoRwwcAiBBpnf13VCqxHmHJLD68kcwGAA+8uHRbKR04wJATogolSFq3KydunsGDH5Hip1/
MpSq30VBrK/1MNzalJveJMVBMIZnk2ei4ZcmBnoLUyjfUttEBWhzIoDgkZQc4GEFMaGN6mdO0BLt
sI0sqLb8XdwxWq1bcGl9N+76VicS0LZ3zqQjmczjbc/z9ai29Utrqomn5ch6iuVHCEJ9QBdaTdSg
9le1C77bfXUPhFCQ7x1MxDITndLwmVaYy8iQ7GjShRafM+3Tq9IZGeVLbnTRWMeEyMI9PPP5YiQ+
59DkAuStYzpebBQORSSqk0KLwLKi5ArB6eCaF6qnmckjDBMUbjKha9gMJ92In6NoWBPdO3u2INVP
IdvR80N0Hb0GAJq1UWwJuKVONWyyubMqhMaumfbGJgvXqIGrUAC77UwnxAbctDOiLtqAdMxWATNM
7loibyerMe6sPLc94lNSj8wNaHczq7+nadMRON+eMynnOcWM1nGKVFgkDYx5fPkcz44k97KqKJHm
5t/kMI+3AB/3vl5CLEqt2vM505BOrVqrQbRXTjC91P6QbJV2Nm3X8P0fYUA6YoUov4qse4d5/QKI
5/EL/JYQwfkeqdJL72eEGie8ogWS4iKu9I3vV4/p4DBSGMJdnjjBOqvUF+TY+ja1TKQxaexvfFDD
aU1rAYvGRKawQtAhVE9eHz6PBpd650fWa1J3YCtTzoY2StVRjD8KmNdYxND/wFje6wHhJJY/2P8X
Nf3/j5ULFNmPKpdTF83f3hYtv/77P4sWTf2DHDKJnsOmT+Wg7P530YL0F9crHSwKFgEp519FC+W8
zWkVc7nD0Zfj3puiBf87zlUqc0NwnuUU+E+KFtv5va+ylPo6FRWfgg6EzV93VrToURNUGgDFlZBz
+JRIJ3GBPfLMasDPFiOGygCMuGW3p4Rf9aFFGPygWF+yKvX34YxHtwwdmvxEmV85TVueQn1kk+yK
fUvezHU2Fs4xUdLgwplyXEZ2S2MRjHtxSTRtuYqIubnsSbY1cMbuSyC5RKT0TX8YASXt7SRo4LSV
Kq6KXhuOhq50W2hmySGGz7whjWV+Hq1Y88besBGzOwWk7F43jlo8nnKniC5H/vRWt2odx1c/ME/F
PP/U+vSUo7xtNqIsb1KSCcBKIo22oHMzDsF8vgVnHq/TRte9RHa8VfXksOWGkbGthN5BJIrSkWkQ
Y0NaDY4bOOz6nITkVpdxebDadtimsNQ3JD/13wcCVzf4LF/rBoKVWkSQrmnTuSJx4oOZZljRlLRd
s1D2l1oT9AcimxN0F7i590MvLNQood2XK00PWpRwTfik5pPyQsRB62mlw8KaIbszCAc+UA9IfHDa
qDzPtSZesi62dm3LuWZVmJXzHGhtcsBsWZ6aDkfPJPt01zdJ+nOEQYO8ot+MPkVRE3YTKWB5vg8L
30ekm+vbtlaRLGRleT/UeEe62gguA322jsRnA8eSSdPvirBB4CdIhj2Cp9Lcjvz2fUpw8JUeqZGz
MrMCd48ae1MRE7YbgculHaZELJPwClfFVDZeZxC0FFTmEXzlsJp9sMBzL40b9u6ILnVm74tOx6BR
KfXWcZrm2M+EbHR6YhLk1KebtB/zHchiuFb8qPeUs4PnN1qywbMgtlXelO4Y2LFn2L7hVbqi3UGZ
SIW3AEJERl1hGtgfy9Giux0y0dLn/GrISuiHifUyWEDR4YAa3LpU9azRenREVm2oFgs3sZj5krlg
gVYbJLnLAOZVFYFaakWZZ/kUhEkG+RIGc7YPM+jxpYPsmtPuNut79QF7pn0nTb/dDA59dGKo/XCd
mqm9JvK3X4dFLJ8KsuJ3xMYHkH8CkR99J8f6oTZTR8fXJhdCNrH2FLLnLcE//fegl8CpAp3QTHsg
nIE6RNuTNNFW5LdE4TZIESYABGrXQ25FQGr1gmQQy/BdZyrZTUTC5Bs+AMo7fsse6L/Q4K8MZrcy
0vGrqFHfNm04vuQiNAC4DV8TBQpZqtEf0EDhpUGfubA0tC0hYBrytdoHCT4x3zEJKynKUCVGm1vU
9ibmo2o0XMLNy505Ogy0edDIzmsMDierckq7h2pwZoCX+LnXvtE9KWY734u+xvPZy2HTFNlGHcdi
lyuNRgII5DTSfWFFNep6kJb/yKvaXcRUpDdZOD5YxMXvOoMjmCmWp3Emm+x6lPFtGoHZnNox2tCO
SL74HZgsmbTLNHqgSq6INejWDnFcCc6vKnkw6erudHBH1+g+rNdqDLXjZHe0ODQTWHcs2sjVK58k
OG1U24tMqpg7B+zOl6JrM6BmwdBUGJec/CpMqvgYhgSLw32qmTPinvG7+UUZ6ukyLIv5R8VkBm0i
gfRMWhs40pI6t7EBpGlz6rxqfqoQ6N5UW3IV2kOeZsNRJJTdqUZRngJHVCSowWiICaPETpsNB7uL
euc6KiasXqCbk8eKV/2qsNTlxKLk802h5Jc20BFPh1S1ZyuD0CHGCpQQtQZPqCXzu7EwZblXVdDO
oZ806C/FSE6YCnonAyi9ZMyNUwRm2WC5S6ue6jDqRbq2I+Uh7VrzOCdZfCc6k7j7wb74FYpn1Rit
WsGjmxRhvGXm4fkkxzdez2Fwr8uww0irmuD8pdyKspWQPPrvetWyY+GmxpUxQVHVBMSxiScoHCH2
pBaYC9KMYjciBuUyMgH59VG2LbKGXAeZfzeT+jmF1gWL74k515VUGTkoERlnIefejZmbJjhKjeDw
PhjLXZuU33pfny6VqQguDG15SHS9xhubNutObzl6B2Og7cqZlZID4tXkdPqT4mtA3VKZHUI7x3k2
+uUdR67pa8SQbR1P5iJNIS2w6noIqSRyPYu0gmE+XSWDc223LFB1X/9o66rewGeDYWYCxvURwsaJ
NV5BOpVuwM9Knk7DKJPIoUnaNzr8yY1Qhpd8UPzHFkqtR3YjMN0cTk2owwxrMDB6ERwEFrOwk3s/
Zm9UdNu5DXwRXKd4AbwOrOFNmqIIbbrkokuCtHINNmAYrQrdDYlY+cSwhYn+XMT0mO3Ackc41yhj
8iWE1xhZ7br0EWb4eCDAc97aJmJcyFM+OnareOrKIpderBHMgend3Gui1MErluWG/PSoZBIPC8yY
GuNHQRzDtZNm6k0NcTeG0qzbeOISYk1NolfseDoMVkCXpB+N+BgVVfpl9P3vdFLSA8mKM7398Sag
P3sirs7aDuMMVLhpiSaHQIKiOxo8G9bWc4U2xFkqfuU5UYJynxv+mK/V3NhbAFQ81mWbfzAP5cFU
vbgwxqMhRvM6mVSgIkGqlTdAVGHTifRLT+e131BWzTAFsia/5CcmQaQlZvbLME/dg46hmpgU6BP2
EjrVp3gUZ6ZGcRekm6KGBqhlnX4vfKXYBVWPwymn9LSAyaqVV9UUEdAHlRQoZGk+lZHNPljqhMGp
lX9pirS8CusYqXPQjHutSSrcvBUMwwx8NAxPjI7CGZXvfEZOqJo62uwrvW1dBZWvHYPQVjYciDhl
y5YuLuIPHXLCxRya+jZMSZLiyJQmyDWcDE89EfUbpwsJuynzXdFnqPpjbZVYqRMcesmsROlDiObx
NGPk7CRqyBahRUGInr8efDjYLQ3vZCVsjjZ5rCWIJE3rRy7qkdm8M0GwLMPtHNjzYay1+o6go44t
RIMh3muIuwZNrb70lVK2O85XhjfysuPchb5YuVHqa1+JiEjaVWADnhRKZm8LyO5orG3llIQjC1fh
m8qqHczyYa7jii6AaasXqT34r6ledYii/JwGTQisZlOkAYZCIs++1lE/460eIygaeYBapbGqfAu5
z76XBWkruvKzaE39NJC9RMyTSVIg2z6s8bbMvjl62aqemsbVlrQ056qWoOkaPbMfZnNWYo9/qxws
oW01O0ypSMLiJGVTb0m7MDYV/cNbI+ZRqWy04y1amrhrF49hHdvUWgE9mkxknjTGdtPyg18T7P0o
qSVxNKv+JmO+vZ7HMX61M9r5jAb0PUlGnOvNJNmpXViu+SWq3djP830+ztBJsq+VFIAI/RxQtRW/
BlMWX9A2OJjZHFOqGlste7byBG9HFF1IYz4FtdmuCJjovwEZvYqTtv7SpEmwp065qSV6KLO8quvw
VRQOOcr5baU6r3mKs32U3/VEbJVCXYBFs7gwKJYGe9inqfXFh4e/HieNZiZsOyun2dBUNINkiEMj
wOrL2HVcsxBiHTeo6YE+wY3bCtpwLyMZSyybpB94UMbjeOOHZnM7jZVGuzIqhnIfd0Wm3BRWa1g3
ShJ9t6hgb4Sit3eWJqFEhq2JeU5MwY0SoKmCdDy4BWRLbx6JvPAzRsyzQ9etq1r7kDRpsB7mYb52
jGmi1+jUPWVu5JtHezYVvLF1ECCLUoabgY7OtHFSVfFCQoNug47/BA+rU9O1U4dS2TVOHO3scomX
DlN210yVAO6JzwDUWdCtIBJlvpJpH72qsg44chUFrPcaS44fwA2wIuOLFHW9tsoIk/CozXAZOS9u
O6qcMRq3adpY3E84jOuwWzh6fVeHa12mrMJZGe4SInnXqQ9pewUi9YIQ6Vpn79WrY9yKwdVgR19m
rXSnIXoyC8mNaMjq2OcTLlSRmVtiiEdX7wjh4oQVa1/Kic01FvZtOrc0lbunHKcLm0m3gHPVtYWZ
b2fqQJ9tfM1BYFiHPGuHQ6jrLdjItL8JK3GRyuoLpqB53ZhB9agqtX5bJcjIOhE3Xj6J8NKs5nAt
hyoHngoyoo6tYG8Ixd8WqkP/iRL82orgDAGdFpsqM+UWECAk6NiqbuIFaz6LYdh3DfGn40TqB7Rl
y+i1C9kOyn4o5/TSnyAhq2ruQPQAPJxsCLHKbud2hGdaaLuBCZs3aYoowEsvMdJRp+QXBq/dsCJ4
yXCjcIzuLURgKxQfzq02DcljN6aJgNLaB7BuB7W5q20H3oBJssDyF2TWRUCw0kWQRMFN5It8xJ+U
l2u4XzPzBVYEZdZICwuBXocyfwp06VxpMNEDrw+U/sLII7vxglJ5qgs7RsBHQ73xU/Vga8V8mPsl
oDklIMQu8y9VX1scI+Pgyzz4WIGqHOi7MbdAgdWZ+JHScrPcHOnTarMXE0JbEIJaVj/KMisejdZI
h1U7sg6RHov1poiK0CWkRX8YK2hXRWwmp76aVG9AY71p5zrdj9acXJIzc8fDsMBpAHYfZkLUsnVd
krFVjEoFW9qP1sBXC/bnmN83rBoyoVhYlu/CaNEfR5JKWvtUByU1oYga+ynjwTg2gw3ogALjsmO4
5Or1NN3Zs1G6VjcqL/5MC73Jm+in1pr2EwHM8T5Rm/HuvwojI97AsfE7Glq4vF2NG5Y+LUtMz25k
qd80Ox6O/9VZ8RzT6DCQETs96TsI2KbAGa/IhkNG0PkuAq2AaiG64dhJxOCoTV9+9aP+0cjxP5sn
/gftvf9NI8dFuvk/jxwvi/THt/4se2r5I3/27nT1D9pjFlorqRrYh+md/Xcmq0m+FP+no6saEn97
cVv8NaS3l36fY6OKorv3a6j4F4RSGn+Qg8Dh1DYRAf3CWv6DUFYNO8HZmN5AlqOTZAoUCm4Z8JLf
hSCVVdGcCmXkxU59odikPawleO+bOKmUfjX0WqXA9A++KELaNCagmERJ17sWqPdrysUs3pEVpzab
uotsKn47bMUO5Yz+2AZsv/yFP/Sa0Iy2jauN2lCbOVbA1KEZjQdVY55CNXqsZeE/xTzYW0aa8e1M
QjcmEnlpmIqzZWdvDmqDpLnOlJ+iHMZLzZxOZlP+IAWm13HGMxJlpNMOnF/B0GnMr6pZHkKGLKtQ
iu5+LrLgCtdt41mBPqhfjKggJUAL+ihhhO8L5gbVoLTfiz5Sw7sO8nG4GVTd2EXVBH0X9sFdX2hf
w8KxR44yMdz3MBj0zHMqf7I2Wu+oOwYjI/22SelcERiEFUTzRA6HWUyXvage2imj1yTE5N+WRRPM
a44TPl45xZJse2O01whtAasQm83aSCqC8Zr2XmSheLSDTl6MZoMVm5YO/zKYglWg5w4VYsP20+kd
7IWE9POh/waA0ogAKalES1SQx1LaevXKGn1zDbPYv27CrHyxCRQiaWaZ8JSm3JHJ4F/TaAz7Qx04
xr2RoRwhWbbKlHVo+eOdo2jGTSNTSPAthpXvSPdjz5z4cfA3Vs3BJ1mAuWgiaHeqDvT0rhu6b0Zm
4bZtFIM6PZAKMHyIK6kj43Vllz0pfHWyVEUOg+o6/0oCB2OtINHADNXLhNZUjGPfJgYj0Vq55ohs
dnvq3f5IWw6IoqXLe3/58J25OAkbVCSEqFXrGsHT7eR8KYIC5liZ946XtEZMk4k+RwqMkVAecZn0
40TJWVYR6kYnohytEzdGM+JOiFldQxkjT+YZbQGys3a9zQFIqBCvqyYheLuJnE1bj7jOumLaNFl3
HAv7MTARQqUExCJMKyDu5cNGIYtwA/IQ09B0aRKqwFBVmuvCQgJXDsbWUXwS4v0c3rxtuTltwRo6
NzrY0LUbap9KMYlgEDfmiACOx8vTa0LL08SKiQ2PNIyjOXpVdfY9I5+fOR4KLyp4GkK2m20pdXqT
st/MJlJBQxPmpvfnzJtJXMHcqka0yuOLAT6+k9wMKQdRElYpONqZ4NUFD5/7bXuwK0nCt46Vk2IM
9WDinIxwqrdgWzhwdvQ8U2dsd8aYPhBC7krglyuhlNZJN8fO1RVoBXnAH8xGPaHHnaj4ExoNx4ml
7mvdvtQ68xC38sIKwkdQkd3Gb4QLEtwVKqFKhnZPyHN1V0WAuZij36aK/VMWgTwy0CIWAufThNtO
p7XiqhpBEU0zIeXXr5OUpUX8H/bOIzmOdMvSWyl7c09zLQY1cRUeChFQATFxgyBca+3b6iX0xvoL
PkUyqx/tDWpQbW2WzESSBMLlL+495ztp9s1Uq5clTwC0NzV/XMxM74gI8yZ6ZxVG8zKWRZsYEer9
YY71d9C/LVKNL5Yb0pnR6MaTsJ7auVa3GuEOCSHVHKIkftPI9fDndtK/Gm14LSz5BvffeokiiE7i
rFX3lCWoy0UsY+S0AcrC+/elEaEObkeXWGYP4ywHRYRv0NWztGTxko9+Tf0RdVRys668++jZtTCz
ESng/iDSMn9c1hrXjjx0NUF7xMmdSlOBHpUdSEgMD/oykT/bFZoXqST5KCD0iCal9C2st8KKFoLA
nG/DVFe7PNamQJASfZOL+FbtRdbroI6M5UZKiB5VQknfN+Te5XUesyurTZKYqqE6JhP5PwQ2J9ZF
q/U1d1Mhz+57I5kbaHRzrjASKZFPqmdjK40qeWTCss+ZMvlac5FfVHGh9s7TDkWsUW+LrgPEXvS1
ueth915qIQ8ZOWPGXl9jWDW9oiZXzaRyxVNlxp09GznYYMTB82ZakZDXvCw+mVrSltgNEOzrzDIt
Xq7d+ryintR3+huB2KG/1rnqyTExH0ZlxVCyVhnscRUiWCeVKfY6TRquEIiqpE9qFRtxRFBPHyBk
JgSMNmaGfFM3Vn0Ah88SDSnBXTQK6oGAhNCzREa9epyiAzlhrUudc6ASogrKXUJqeUUcWKJqbj8a
yau+rMapmQeM8FqRHSOwBw5R1vbAe3nssvZ5WrbQWxkG9TZQpJKSvZ4ca10/VyjCvVbk79IFWGmI
yfnJhE5ioxFt8fXBe3HzbA1ZO6uFaw667MpRqvd+ma5gt2qIZ73wVIaRsIvFrjrnkQQeLV3C89ox
wCVK6cEadaknwy7Sq0PSwJUpivJUjKATWrWoTwOQWwJ5XKyJVBhwWjSC4GqaHHlLPCreQlwRuWZN
6pcDlTcxZScrSP1OZ796FwLwgx16n8zRe2IuqKXHkd2nYbUb7Sr6llZtJJVnSa2cdiBsG4VHb4nr
GzDeZ9qcNXJTtd+ynFbv07z56jLpa5Sk6lALY8UwMGBplxrEwOmNYQKBb6pMDxBjy3eNwElTqF7v
y5Gt9kqizCEqSwGPokwQmZ4WB0i04hmBTLpD2zJQD+DCy0XUnFI6CWchFzn2rpDeqc3SiS9Dqm9V
xbiRqsfEsB6scqG8KjVxgPyD53GQL62w4sysaia0JKWc1KnAW5Q4DIaM9tYw181tg47tnnyZ6LKQ
oTugf3DYE9Keq6bwJqkzcHBIt6CG0cPqdf1unHEsqQzwgYy1e6P3heKh9i+2MiVWl/I2xZ1ZaHdN
P+GIVbvuWGrxQSkmk8TmenHQm7w1XV4/GLPW3WbZVO91qcIeJZfrlpw/FlFSOh0VDTKKWTX9rjXK
NuAuoYqEqrdAEZXNQ6jWkJ7FeUcVJT2IIlN7gshjq5MqsK2WNf/oJlAKFYVLmzyWx7oyLmlUYuZT
pt0otddAaas8G2NIA7W/BtDEpfE4TdZ0ItLNPKE5e5RM+qWGQq6Tih5KYKK/ExZ2ZmI0AhwSrWrf
Mq7cm9QG9muNwiapIqIHZdKGOps88+SlUVQ8aD2vh7ZJlqTeEzFQ3vc99jmkYBqoFZJ79rWUYAHq
22wiaaJEB6rrVf6WaWKMWam13tbWqp6lSUywHK7UiXpET/RY8/VtGpUMA/LSMfZ3kXanzytvXz9X
l6LQ1PMyWOAQYq3b0ZR+RLylBQrz+x5yIOqoORZvLYqMVLG6mAUnwUMvkx6PX6OiF96Qsm0tSIbA
qmYJ2c06FE2wmvP0VUvleDcSY4+RBpVpKFgYBPnjz8LAZUv+Yfy1Rvq3tGA7WNJeC9qh0H0CCvqD
GE36Xa/QozMY+p2lQ1rsIiPTCGRVcOLllSAHtHJxy+V9JRxbXgbB1XPNeEjz6w1PJ0ZBUcmpNqil
5o6ddaUwgbX3eq1tGFCFNN2GmknqVK8pO6OLb+ZkaAMglDrXiYgSMpNWvx4z5WZtG/kj02uNI0Lj
WvZr98VLUl7bFGLsJw0Zriw1LXWnt/PTjM6H7NnsW68xOFe5ol96igd7nr/6zLb7PTXGaEtxLjyk
BttnQYYviVeXbjrJqo816jyfpMEXA22iJ0vW4JsjPu7YfIyYzCtVpG4j7jSdvr1ZGeEmlrt6U0+D
W67ZoRiI04wWKiXlEN03fUW9Pz4y4bEbkVUy9kBnhPlhNMbbiLTHSfuc184haJUURN0LpfBjpRa4
mcvuXJriQHrF+laZwg2tHfiDpdwBDRdAe7HQdCaRNU9Db5SIIRbdsuFRInfLot3E9ZpsS1RybarU
G9MYIs9kMsFeXH7WXffMWmQbJkL1yHYk8gRShi4C5Y1r1a1xgRLvhEWCpDqt0onST+jNg5i7sbGk
TxUxrfaSWJ1PppoVJPpI8waRgt0r87tiCCmm+hKaBQtbmqg5h7JKH7MlkDYsWS45e4QxDnq/waXm
KPPkNaK2+CKLDjKQCP8kIpxqZfgloWhoYlI/QzYXWNmpaaL7CLfLJJmEBUatW9B33/VZl1F0Dq3d
UE+Rn6WJwLhGk3BdMcbOMvFAuTElgSYJO2HmKVcQfgcjMTSHqBLQF2raSAxK+y7FC62HFCRApnRe
SxqBK6+EbjaDAq3UYCczY5PDdLtg3F766U2UpPRY0Pw5MSA/lX3T3pepRnowvUMauYQAGYsarGs1
u/wl5vW8b9yRZfOh5prbcPGLXRQlCMHRnbbGfB460wqqSX3IY1niubaClpy6CsqbSpRVETYxss90
9hvCfHtGFUsR9AMiWXQh6kgeFrm2NlVcoke1WGGpDEBzWgWG0WpAdxCTBFhb5bvQ6D1XWUiQEZTm
QZLV8GSay4upx0VAFsoOAZcbt4rHzC/E8VFb2i5IOgV5ACoCh6hSCLQq/CvSbj1NkFa/pQUUgOUi
WEy22oCIqkf0fXRw6FIFiHN8k676Yy5k+asVHRMTYa9d67CWjJBw1jJDd9rrrOExQZKJboVQOZXR
X9TmIE384A6b4CIDvY24JRI8aCxVXkOEtSaVj1qDebRHGcdSpQkqBI6eCDtmbi1/0vl7slRsciUD
hJAplzylEYTblPiDZhr2wkARN+zpNeqU+PWehQawLycjCZl6mC9nNCbIBS39CBw7Wsb8oYwEEvfq
q1gvDFo6aMhTe/TEJVgBCf0i/e3OFSYzd0W5zdxmkXMf/h3tonRY7Vnl4Bn5tzKdUYXk3B0tV80e
xUQLVsKG7TlFhC1L5ZncwDbIVoh9cdFXwZJ2IUttHVHLkNwWuH/d3GDFTK05KpdtOmc6NqKkx4mQ
fs6xciajhvZA4ymlO8SjxJKRwL6JSnqQdf1zW6PyUArlteEUXaw5ujsxSBwy88ZIPia2slQsNDy5
srS1UiITSXBlqf2c6SOwn+I1S+sqWGUyxPOJIs9IamGpf1Z98SoY8si3sFGWi+ExqxrZmcL8Jp4D
KZq48/qTMpvvKo1BF2tl7I29RX7OEtI1ayGnCqxK2IAj3iE3AqWqklzRp0pCJXXtdxWj2WbMG/AD
ZftMRHPtCuNY+2YItBaxMbAaHJS8L6u2awtdd0ujWraJKNFKuNbFrWa61/GLeVdVSoTvTh+gihOI
dy+2lmJL5lDYQjO9k79w1EbzluTmxc1gUjExxrInpCXSW8lbdc1Dr6YGhtT3gZ5GqpPpKJZDVmyy
GUtBXFW0LIwF95+oj8+Rrh8qq3VE2passvGzyZAdVpKCCDk0Deo33KhwLGmbFR2C44tpwX8Yx246
09SEr2ytrateY6lCDZhaTKCc2CzrlhhJwW7kotpLxUwAUwxtTe5aNiq1wL55QfhyO4KoTaqZ6MPG
BCWctS4V6/MYd6eink5RPrDrY9o0G3RaZgHQLTSmHTaXyDWm+Xvtbj9eBe7WANQuYtxFb/iQKLQo
KOCgWIK8LoyTYK8LTuo+lkwvFteEDNLEgvE5L3dEd53yljl4sYK4M+v3Wk5bW24WGtAUf/CKpl9I
83onbcR016wES1nwLZGhcjY1Gyz09NZXma0Ug/LyY4wn9hYp1yrpVWEnETG5IzOXLMlO+JAQHaIs
rlbIDuiGy/ran6hkRBb0Zuk/rYod61LnpQrq9QEf7SlcRQvVCo8Du4zsyLr9ugVV7vnMW9Mc/CUL
+yPZcwLFj2j0QoGAzWJOazxt8oNRh8cpZ8KutA+MQRstFWCN84o1fXKHuJ3io5jftXGP8jdftksR
3ZpVKaLQJhCS/ig5lhfsm59i0SMSyyvFbVHYO4gBJ7g4bUm/q6ItQ7rrhthQEHxPerKoPmFnOCMR
rK16cW7M5T0nxk6LiesKkWk7EGhLEuka05Ek5lCtuyoHXdqmN1UxHyLJCDqxJPBlejMLpoB1mUYA
WzMyL1JwqGEMwCPUtfSLklFAZreLJFl6USSh3KiycO5i8zVfwBGjcriSuSv4KWfohIiAwcw4a9lQ
WBqWr7FRSidScaFkxfRG321P8CyKkxYJs2mFsBYa1kPyHK6bolowcZkKen+U7f4wRm+5kvvTtRcu
q82ubZVNndJCHdVRvsO3bzjDNUSuEKPbLsmYDk3hhSTcV2RWZwrQqtsaeUJzafALSXAXkwY0RkVH
SPtbsO0Xqg1w2eq6teeS9qMKKRQ1JUkXMhGlTr5m4SZbylM/EvZpPC1V9UVmDoHjBgTmMC7OFmoQ
J5KN/CxbwJEVVJOkmFNEWWVaWokIp2TpNhWtTV/vyFNmbGDnwGYyhnobCe1eTPrjkCONlLLm2yz3
l6gFhZbKbzTsOnKgTTZBqkw5MDGCliKLqwiUyZmdG7fLi9UZF/OUJ/MrprT3YWGbOQ/GXWaBsh7R
j/CArrVLamUPWosFI9LyzMGiMTql3PtLxZxlptqWeOvZWaX2DpUaGiOxibzqmh+bp/19TgUF2oFc
ecuC4E7o05FaJrzDWaIAHCoAN1pkILaeN4/CJL5makpy4ZwoD7lSX9iMWW496AYR4ulNUwn31Yqm
oi8/jHJ2I8lqHF0ht01aiD3KqLM4tSETN6EYn4ZII9JEkYCDKPXbqTjpC1CSOSJ6m9J04iRSCSeE
MMQ+kkO3zuDu8zSX2kgpVEdJMvJxKPlSpK3qHBEkv0ie0mYaK/CMDtsqRDzxMPY6unJEQwufalgZ
tOS0gtBpio8GQbe2XqUdgDmqJLHcP2UQd6RIYb/Nlkeumy9VmPAJIFClakZCaxGycI9EIRgombJL
ZLjDD6BG8NlXU8J7DNifBOUQdWt6Df9drIZKrvBlAO0RGqqN5PWKunQO5wyq4/AWmWh30ENeEkNG
VqnEpwVmVSvEwTAT9Nbxyq1SMztiDyuuYmI/ZYQjBwBm+L0yFX1UTkgKinjxY3IhPIvKlAPSU4Nd
Cd7ImLM7ahG0MhlvkM6lS6tf4qHds7d6Z9M8bRLxMM4Q+qz2nETq45wtZImP0bVOHO5mVsxdTr0z
+ZDqdBdr4/MQcbuat0S2nsxieCWTXL8UfVu5hrEaO0lkjkFPuO2bOEUlijMkXoZsk4nkxjekZIF1
KAPJXDdzr19w4L/3vXTJ0i4OaCS5XC2TqF4qhdU3k4VTTdM6UvLMldvltW87LCap/MwOkfzLWdZc
REUmoh021n1Utg7Pvjvpyq7T64+aKQ9/E+ovk/bVJpNk8o6aCT50aGmBLk2niQLeW7qyvGuK9nYZ
BArx+YM5Kbcm7WlNMUy7zgQSJ8SejkRNqZTm82cs9s0xHAXuw/BqVtXomOPVJmGGlWMgSvSQb0O6
ExYSbVYTPaygtlBJ0/2cW3tVsQ6lal7btutLtSKnlCvC1SqDObDAB84wJzTfjBXqLRFvMUn22kk1
5GuLPLudh54mjAoscogeqlA9F4N6numOs6SbvbETCQqc1qAstFPPqgh2Bj6rTqxVJhl9sZOpL6C8
LHToUxzpViJdcWjS7YjtgA+P8XTEqTsknauFScfDZS3MLBhJ4s4ggVmfyHQ0O+supgzhDOVUnYiR
wq9AX/S/oYH8Py6r8F92iP+aVXh8a5O3ktDCz2/5f9xg5v/2o9vjnw1jfB5/iHCDJHq8eLqvjtK/
dYzxhv5xJQ9cU3bYT+tX8+jfOsay+IfGMwv4VCLNS8c9+g+HqqT+gT5VViwEfDqZAKb675g9MI38
4OqGgEBoIQlXDHYo1Ugw+QXoIAlZWc2hNp8zNDGuKOCjzBoMbyXWoqYsVyduWZD90E8//5UH8mOs
3898lutnAhADEYIATdJ08u9+blHXnWmUSilN53UcRtq9JDjETVH8hmXzSyf8+8coKngN0LySCrHg
l044Q2A+FbI0nlspLg84bAGiEUAOwEamzTGPdtzJ0TFjw8lWm80HMOJ/fZ6/REhxBDJBdkSXXPnz
WIN/RX9XjDXLui7t2az6MVDrjH1vjXyFpuqEGlXLdkUhyhjhSGoumlHeChmcVqWy8iCTWu3aMgDF
GivZUeqlCBtLHb0r+vi7aMdf4ITX48TsDFqWjAluCEGWP98QcY3VVJfU8pwqdMr1Eomuxm4a3lLB
5ldex46FZqc6ltIA46BtJq71ixQzZ5B1/dknUfzB+kW5SeED7Ar6bmxBUivIZWPwe2LUNjXmCvRZ
Vh2o4nCe6Gs9S0oHwFpj2Io7iSJPL5avOhad39yCn+UQ11MzJS4/YgaZryEU/HxqZbEIRNep+Vmz
MnXXlNJMcrqWHMQpQhHewrMd1Ha6wcgKIadccB5Y+fxXb///NWjxiqH5JxXn+zHolg7ZEDoHfkPz
l3es6vQJTEOanaeyl/d5rj0RP8wWgoquvxgna40kRyFI93eP35/OHUQfowccHm4e0JZfbmsvWt2o
o5Y7TwYdaBY8T3mMti5ONcEN047qYB/fGyF2kyLKKI20428JPddX+adTJ7lH58ThUPDGE1X2y+WX
rKpM9dI6GWnVbYxIUF20HMYd8fKTZ4ZGDhfuXo3SUycv1DRA8HRJG/rovFe3Ioh+nylNTH03X26z
1gxiVPlyKVBh6aXnPpcdNrqtsVr/FkCKG6YB01AB3agoeqDAXgfNH8hOWCPqaRZk69TSp74HVDp6
/dL8Nuvvev1/ujj8dLDh1yH8Oxb0l4sDBgZVg2GuJ9KJqXcPZJJJPKQmctUh01JfQpTwptTqezJQ
CVpZFRQDbex//YZ8fwp+OQpDU82rJ42DAYXz88kKWRuXI+LZU6mE4g18HxL/8vCZ6o957sMan3Kj
ZNKBrGk64ak4vmtaQ6bOUBsmD06TVS+adow7a6ocCSUqRWIcjNvWZGHM2qOeA2pd17lEbV/XoVWY
Rf+hzfov5pI/j7HUogwVcz8JL7zivxIaWb7qKE8s8YRB5tAKSfTSKTxbqaFicmqlZaTXO1jpMW26
6mgghgzteR7DrTFqImjvGIqgusTSqzbp3REkMn7dUVnQxYbib4lhP8MgeK7QeGlXVhXudEAuf0rz
seYMdf/Yn5S0aO5kTUOh2oQG4INMohTJ/tMeaQaVSz0/FlXdkRUlwU/DyM1Q26TwCDK1BK1dF2l/
EgyFhmJZWqP9/ZL+/2XdXwiV/eHpct/6t//4VvZJv9y8Fd/+8y/H//2/yrePn0kj/0ygNv5gvU/A
IORThlNRutJk/6r8409EBlqcuxhwr/o+Bvi/K/+UPwwMPnyXBIUE8wBjQIfCOv7Pv6j8kQxSkrgM
hhps6tK/s44jU+mn0eQqIcT7i7IeQrwlqrL8y0xnxHRqwnEZKTve0qeP3GF/iyXRWf3YSd0xOFLJ
GUS2w/cgN3eTV7rFJtkYp3UB5t4502LvL9EoYxl0Njg7vREixTPMjN3gw1tI/el5CdB+ef1uigJN
34kg9fH73Fw6r7OLoAgMz/TX9rC09DkVr9ADubiIS4CcB+AINUwKUHaBMPquTuyRA4Mf4o+uiUjf
R8AevWru4NwOHMXt4CDBcPNNvNW9eJO4GED28a3Cmmk5DPsktgf7gsT+IN7ItzlBBHT77NGXd/VB
38ib2tVe9oKb80MEV3xSg3aXe/J74ofeEFwI9IXqrtjXT6BDYJwyaiGH0KeQnUCquxtf5CPhEfZt
6HSedNJJe7Mvu9vLxbKP++v/MKoc8m3nvapOZdMpOrQHeqi7jPw8e1/Yhf3sPzxE9vvs1ofeHbzi
ruI3s0vDiwtJG2XEXtwgA+B2JLAOLHu4xD6OK4Ofbdivif3AtbLTbe9C3rZn1/iwbMGG9Gna7+0L
RoW73q3s8gD7AOMYnrVHCS5IQpNhk4KYGXDVGSX7w9vmY92IW+xoexBtGR18xZf4EL7voN0mZ0T0
my4YbOnU4+HEVB0XnnxCczN0O/7RzdNknNvn1Qc86yaHaMtzcJk9gj9d/TVnKWUruK+gdVBLoAh/
htidnxPiHxmlbut3Fb8DAOVv9QmTjvoNK8otPu0NKQ4fVM3azN6XCbdN0bavc4mYw5EIbuFeU3xa
v41H0pqyDZl73QaF6VNJ7ZeIk0eFs+HCHUcnlL32lS5x7mbxFjJCvD2X8falnbfx10DBc7B1sCJ+
5PV7cQsv/9C+LK8TeiOUG8jyqJw2AateKPoUI1xpglfsGgdMoeP4tEa4AW+sW8xjLt3Zp/oYH+Sj
ct8eps3wqBtn4d16r1ZMOQSwwGGgeMUX4i67iV3hhD8ei+RxmjwIyBkCItDIfsG/sV5gaZCpAdp6
vZkOxpaS26o5Erp0Wq8IVKSj0m0H3cb7PHwBrKLyBhxk0vz6YXjD0qsd+hMN1bbaTssOxG4VB4ob
7uJzuk0PiHKHr/CWH+m+r1yt8/mw4/hx0d03rsAQUM02irr4meJg/YDQEAZ5AmHiS3/Vj8U+3tDM
NeHOOIKn7DJf4AG7UofQV3x0fLfpShuXllvsFE6IJe6WUj7pcfhosMnOzzx1jWYnT9I56xztxRUo
idyLH6lvQ2exx80Q4OlXHLAe8DI+ODHM937sD/55CWTLZgbcE3rG1WG9QTP/RjmFj4Kfudc3WFQe
l6c4czvR7t45LoqSJEw8a4wbhjM+o+g6R/v5Uze95pvwPmAGptlCMUXxmznQNmX01FAdXB6otUvB
cix91fEXb8HjSbrD6p5qX9u/CzbyGgxe+/Qzu9F3UPL0NzTFdkaoBZdEnBzzJX+nq9MG8ss5Olpv
SuK0lLPO8p1yTizYOrBSXtZl2zvSrXKUX8xD3WIlq+xpsD/ErQTn+uStjrExn0NbOBYH5JV2/S6f
t8rdBvzxTfyl3JhnPDjecq/sbpotWmwf1YgIninbIhNTL2rLCbU3LA3oFroMy97bWxyk8G+3on0f
B9V5l3qK8+Rh/rFvFtfDIx97HyjH3MjpPuUDX9miqz6Xby8KgzmiCto/PlR3d/LjNzQSNiU6W3JA
pnp5oDmrNx1uZF9ybqhzXrrYVU/rjlNgUeIU2+pAxq5nnqqtyF8By2bX9ujoyLJt3Pj8ynU7v9F2
k8sB8c/TAammnVcIsW1L2aqlkx31l2yrhrv+S9Nsvsy/XozN96O46S9U5+m6bcAOXQwPxEKFMRpB
5KE5TD6CNLbwuT1+pfIOEw/y6dbGtegDDhj4T+8VW748WLQlGWaYqvqdQObviWAohM/SZlj8weV7
aM5vcs3HHrmazszjKR7Vj0ikDa75ihedtc2LcJQ4B0t10agCPNrwVLrGRvIq9015e0ztdHfvBF+Y
mAZX3mPa8h9v2MpoCeZVW3vTHKrHzJvGUcKr6yxnhB7u4OPMdJXN9Rech1uDLItX5lgO39hQyY8e
yjdiqzpr0x04KPMZBcrNdECsqdvrZMdHq3ldCHn9pKdi9C5hnYl6Cr1by0UOhMdlsySnMaLowDyn
veQcMmiNq9nK9DGJKWNguVIvOmq1062/bfv+rRXk/2OekWskzz/2JX9eOb7l/duP5T8sIn83jFCv
05AiKdAb2VFK13rdP+p/YOgUFTwhVSIZRycryr+tGxVqhngpRQj7rOauaS//WDcqwF7YSGgWxF/Q
jyqQ3X/DMfJ9BfrDLpSfT4lAUXTVYMersfP9ZbNLIaQQogxjpKYw3KPklScM3cAeSn24LWu6uctb
ryhnKX9b47M5PBIw1FPk1pf4VhzSjULLdU4PNEq9rruf0DdXXdCKF9aqAb5lvP6SFzWEjaUgn9bA
lG5Xmbhk7Xmtjzpq4etHT/WDPG/QPTvjXqg/KhrNgictQfSoz7divjFaHjeiGAzCiEraY3SCa7uS
0e5XIRTyYG3yDXOqfhW+xe2u4rcMUBx6sjWLAuELSjfaZ0n7LS9SF6khcIxzHSFNUr+p1VlHEYBL
8X7EBpHVX+vEKGE9L9dOV9G8S+Fy6sVli0wQoAmwqSjAL3rMxMJP2LDNxbOZvRsaTeyK2GymbnK0
bT3RXSl0qsnyWqSxYvYBVuZQaRDV5U08vqHTuWhmRPLj5GsLmkhlqoIivFhj6Ut15BdVvI9IaTYQ
X2P92sKk5CKi8pFGv4qu8h9WxUYdQIhzpflrnooN+nmCB5bkVW22YzwjLH0Zon2MekCDcgw5wlna
m4IZX4EyFdLymsIPxpliobEgB7n4TVo/zPVBsN4kHeE1GiM85fSD3jWU1Yh4zlaItBFdSGYEWht5
bZZtxI5FvPEsJigehAa0y4TWTbAHrafpAnBW2oTAINi8drPkWmXuRGu2ofl7mq9TrdqgiZh9stsd
ipybZWwQXQy490bPmOsbhc1KB72LVifuWS9GLT4R+4Zk14ubtzKPrl1jGyW2I+5xD+ySuNtAU4DC
z3ZnSfa1KIPFu1eu0p1P+jjsoK8qlMlFdTybFI7aVxFfiFzlTkl0XM4sSugT91fZzABBQT57pQHr
V8GOw49Som6rd1ezsTtbNNwn46AX2FciNPIhESllslnNU91reGi9iPhznP27SL+M40u91naRH/Mu
5EQ5Bt6E6ydG2qs0gBcsqaOWL9l1ssOoLSrbFD8x2ru6XdxRmd2Gt81EkRI1qzsyL624rpZQdjRV
8DsgYmpCHym+iqDIso0I5JJmFwWFWyofRZbQYpoQqsCOz8uI3ujCqkhi3Ta79KpgX5x1xOYCfUXp
vs5wQ/4uTeA7evifBaa/DTBY5ehZGKIqGnA4f6ym0ZmTrbgHLSnnX9AT0F0/ZqzEp5AePHlS8jlS
AFii7l1b86A26XaBbiSNsVevsy+E06bKQx9VhT8qkj9CoYpopuHPpsPAtxlOLb2X8x0Ge6DR/Tck
GNgikJU0joSnUl2Qe1X+lLK4zCyQUfsqvlsbvzIEB5uAs8DbU/GzGMorUj1ZmVH8XaxrH5G3mVK7
M5q84zQG14OufsYIA9JS2OvdvkFonHfbNH6DI9Ut2KDBwU0POQdRmihGIczqOv6su6JfYGFsfphe
/quyF9PJn0ftHy7qtdT0Q4lyMNAjVDgk7DV/FPvsrFape+XprTPenPJ1qQHZic/0+VeTEmuLlL/4
TVWb+sSfD0GFHfq95gGW+JeCQzkKgjldDVSZZHgKdneKzKSHR905jwFkviPpKSBoxleUtsfuR5Pv
VH1bCs+NsZ1DL6tODBWifBGTA2+9sGxnbR+ZmxyHF45vUQ9qEX3D8JsUtZ9rcN+fRkuk46XQgwIV
8b0X8sOFk3hiEsnKEQAh0EC/MIjoksCRZ+tvrs/PVf+/f5CCNRI2typZv96haMgHcSqIsiGMkT00
kYKRY86bxATR8bvP+l7m/Oklk1gkIEWwZOrJGrrQn5+HCYWBIIfxYDfCwSz1OyOUtkk3BRCRg1Ef
3VK9shtjNLTK80TKjK4pG0nbZpWnoXrLpmNu4ForKdFkS/qI7gQBTO5HFHGXHM5kJLgR83wsUA8R
iyAvq/s0wtmkXPDZMwb3nwKiKMZ/x0K6nIzUZK6j+YDQPLqZug9JBaKsLeeVwCRzAsHW7uaTKt42
5oDir7Wj5RawFpAyzbX0r0VDMapgL+PFFIwMTQybQiQJwP4dGLmvY6FsK3E+zDkKc4mhhMBZo80D
Obrk7C+HuNnWbXRV3QVR7qXrVyGc6XDsaLGYKJR4Kgizm/Hv3ICIlElojgoUFBJgUyZEs2mdPnwQ
821C/pzWB0Z5Wym4LYway1pnS0aHrY8R42WMWvp5T4J2uU7DyBk2GvtUquQKgjuIkYEVg8hT72uD
IHsCaxaR1KMreOhTEtFzNq5+XcgLDwsZ303+uZjFTiw8gCS7ZUB9Y32Z0qfBJVBET8BxNpVvQ5YA
6zwZ0l1anMY+GMRt1t+NzBz6SBy9QFAVyXHN9xkAV30/WG5jAhyT0HQJtdPJh0lylTRDsU3NrhLs
3BwIWl42q7KA7K8RMhmeyqLtCqWIZtJdZkbPhQwNsk3Zdqkipw54cp3tZlW2/Vo8mHm/idHF2Hmi
kac2IX5Vgxn/cUcsToo8lpNXshqaXmSvA5Tw9ENueO9zab+ygSIYCr9m3MIbk500lKDsfaQxcXQs
eBTek0pmvGfuG1pHiw55ZLkV3jmVtRkfV8Y6LFZ1m44hAIxLZqy7Sd/J3QY0XRdrkLioBegXKYy8
cWgCQz/3g8pQbgTXKVW5hgrOeGxYyAgYY0ShdPJcdyz9Rks+/w97Z5YkN5Jl2a30AhopmIdfm93c
zczn6QfiTicxQwFVDArsqVZRG6sDRnUXGVmZ0d3SPyVS+ZcSQtIGGKDvvnvPZRFyp4ttTErUyrs9
l97OLGD3vUInWtkef6xPDo5294kXrgeyreDjiik9enl0RVQWJikAG1Zr6Uy0gFRare5n23sonafB
G06O26M9+ker2cfJU5jW8Fkc7McOmL0tMDJKojCOx/cF7yQ0btPYWls9AaNvOLw5fY3rAf6hax6H
iSMBNbkjccpQHVXERMgp1q5+9KPPecQn+GPfs3vZls14ZSGd2M0PYR787r4BCpQ7mIuhiS2QHqwq
BRGYKHnNMDlOAPlKBkMh7Ks0uuX4N4bfcTXSfMm5LmKJyiPSem7DS+9ZG28+OJy4Kir15iriQW08
etlLrx9Nx7wyQr6dMX0oShJ6tFZadQd19xKbBowReejVN0PwfbmvI3i0NKKGfATfQYnIcqTEs73t
o3pbqQFyy7BLm2+1emmK5mBz1pyKi+ubu65/M7P0ySUwN2Os8fHLcb5z1MGITyraJuHzEPCklOk6
S0icc9T0ICBnAWG29UIN4dA9cSCdOnMlllRX5eOkD7hUb0sQto7mWpnuZ46jYf8S2KeE26waXshU
rlwK+DwLy5k7b13fXoxqm8l+FeZRGTj9+c1TVpxCn0Bvi41u59i31gGM1sZdwovPrZEeE8pCJ1E8
R2wZ8WOvw4weVg4fvVVeAtIfPihfp573OCTYyndbZ0JPgz9fpeXGAPumy2llxurSWuE68fUhj6pV
6V85knOLD+ve52eMVCqhxlTtFd8W6cXnPn+y6h81ZyUqbPAZEP0zQXtNnJ3yZxWY21lYm/yh1F/k
YuHV9gdNxyCfgmH4+26aj2mFbAKu3FzKwRQwlfkqtjnz4kzyKQz0s0M2jxu2q3SqYPGsqWZ2gL/V
Dzwa1II/7MpHc7xOJVdpeTWE163xYY0IwbyUTsCwNG4LKL4B8wqE5y2om7WBATf0SGl738bRA/zE
z9akSpGrFSFj0s2WbiNsa8aOCwnqiFwnFnF6nkMFky1E4m2CxGQHL970ULn1JlTkUApxzMMvCzs4
t7wenhUP9n3CiiFFKIfb8wlJaogOo4uI451Yu1zH3VNhHvoR5Unui+EwmG9jz2Ozu2kzNKOgvvLc
i+HtNXHf8U4aMO0Oiblv4qPb3Tj6YSmjjqFP2byDmwBOoU3FKOulg0KCVsZ3pV9jZi/OPpGHuk4l
WkGwrfBWuc+28H2un5vl36nKcyXzdwNO2OC1NEhG67iv1/lzK9QmBIzN6X4HkUQGyQ308A3u4VVk
YmfMkfwSbA/6UngTIGGMlU2ynprgbDB/Y1zczcCR5SDew+xQDPYGvtN1t6BP553LDFtsE1M/WuJK
+OeheBuCd8sunyy6xF3rx8I1mkiF5WIzpUTPNNcpCyjggLPJYJLam/ldkx0r5h2yasxAlGYw+XC5
xdswZO9NeoOw62SyZwm4gRfciahTi+5mvrB8Rjizgg1RDfzAsKR6ha+XTDN76WGjLR4y+KtD2e3a
xd6HtJ9aR8nN1Gv2VeccButpjtw7W3hbTaAh8XE6SuimYbQE815abvWjINvCeJU2VBjd9AB+YP6t
yri5sUrwqMOqwwUYjuk2Cl4Z7s9OiE7SPsX6u2FMZ+VUVwaLD5u85KSKH2RHVi1txXN6VUdbVAm+
mDfDgZ4RRds644e3dIOb9SkitBWza4uLHj8f4/zjCHGV5CHyQr9VLHoFl3XjD2QNcT7z/sOJ+ShN
IPKyZje7tWiTfV/njwDtuJssD7niCCRnE3WgIYZ4m4OX9E0y3faGwqy1JjDJ5wNqYAs0fpVDaNd8
ug7v0MOA2s71ybabrZ+CcuQRUw7sYwae5zA/RVRtapPsS37sTHdVNOQw0mw7kVdwxPVAQRoN0WXh
cjhB68y8dWXqs8FvOUVX6eIfra421Iwd0ho3enCro2NDkjh0FhgB78VZPEV7ABObAMmnsL19Ja1V
KDzoUvONw8RvxPn3wfTWwxBiYG/2kq2Qq8pdZYbndDmlOOqSZ5plkbnJ3MPSvQOQftOUXD1mc3IT
scGPydAuNkX/rGPyBgokU8yVyj7IcDbYkM5lwbGzqE5Nd6kKjh+V3OplatX1B/H/cy+TK0JE8apK
u00xcJDovxS3zMEvjxBLrhI/2YXgRzkirnV7O0/ZlurZXU5KKOIgios0BNoX+NWXE6RwHMA61hai
yzuM+Z2tFXTLlmikt4kDng6VtSZwvxv5jELc0IOx42bcmdeOOZMZgZhkZDvXf6vChx6w1pDw+Ktf
uZrdeG1N5t7FUJJ36aYwfNjo6aaM35XFycSAzDgxKot5M4pnac87oCHbUjzN9RNDgU25nTnT9Fgu
XM6dbD6SEml+OFWz8ZpI+hdc67rNX5MFmcSRkrDCOJ0cLbCrqvICnvQ8ss+au3af2eMeEc5zy+PA
0amqs/uf8/D/b8X5/wx39F+JZbQMgv9Yl779+Nd/Ud/V/1h9YK/6TZ9e/twfQCMKhLD/UUuw+BQx
p5n8lz98Dc7fyExTK7eMyxaNKN4vDSoO/lT+C3/Q9RbvAsavf/c1UK4SeA4eHwTtpd0MAtH/jT79
u4MsME10c5JWELN8k7/O/JN5DvO50lMh0ViallFJeai+HXpsgYDUsnsuOiz+hau6rQroX8hdqlO2
RiAXu7TtEI3QFPTmo30M/Th6m3Ndv1BTB43P64yw3M11WiwTRhQ/gu2TV1FjEsZgaNn98rn/J4LN
8jJ/mc+Xt+HxYSCv4+Z1/s6dYbpT2DqhxPKYz86ucQYaOczERfhNuniJjrT3AirIYTSi4sqcTXP9
z/9953cz4M/P0QtD08aKh0OEGP/vAgGBTVHJkTIQ+G35jczN4tSNGXNs19JXGMcLdQjOeHxsitA4
BH0xbdLEeCh9ZM+6YVk6SxLB0cxsR0JtHor2AhVU7UfZRvsmVBL4LoWHW6Fqbi11YzzhSzTWmetH
b3mvZvfkSisnnEv99s77ian5+VFXFEH987f6J0vYz7fqs1NB4iGigPbyJ8GxphMC1iw9JH1WNPcF
RKCz0qandvPcRP4uFbM+j2GUM6DpMMQe32iOYIUbO+uSNOwL7tzyI5AL4MLUTkQ13dIowUnWgwzN
wISh8Q/L1T90iFrm8pp+vz78EMHSjxAf+B16/Ah/1fNGB+q61dUODJ62PFuW/g4iaUZNd9wtuYjh
ugIicewi/WBrdz4E1ciQnnTe51QNSAGOrsuNoNmGbUDa7mNSVs0ZuE9/TQnH+ERPT/gtUXRmbcUs
M7w3smqfiJKhAOTReJwyp985fm3ehpPY5XHt7vka251RdSQ1G4UinhXtZ6E7ecLMTh2X7Uw/hBMZ
961VkaXOSOHHcQNSxVAGS0WX2W7QFNvIQl1TcxJcAHeGW9GP9QNYxOhLxPOTLML5GQpKTWq9rp+N
oGQtavGQ8+EHX2cJo1vctxO5trpcFBQypjzw9ZHntH9upkadxFzXF2m3KZmnwXkBpxTDW541tpri
PhhAK8ddNhYbQR51V8hyfHAcg76y1IivWu1V9XKowJYzTLROByhnNruBRM3ZWefqMpQRWWUPk47L
Prs330gYpUhHYUgBEM/dhC4fu9u6ZWTeAdpnetH1ABtAe8mm0mHOoJiAoCB2to5pqTyMvmimVStR
JcKieQkng1HZH7rbNlAUjJv9kWZHayd1JbZ/8ZP48+3HWgRPLMg4cNk1MhP/fnk1fpJp4dEoo8Jh
ZOWtKZ7yhKJJib2UxDFjm4epI5Fn5NlE1qaQp8kPXjoDCC5mnYF0nIZeBWLCBSjgOwnrdroUDsPy
67cDqtMmLHB/Vbn8J4WZ7ANFroucCWAOoN3iuPv1R1GH5M4CgQhfNQYM5cZBnqCbhZs6iVXiiU9B
lQ3gzYelWcFywIlMahOVWfz2zz++5d/59ce5vA4XdqxnRRGe3T/fO7VjiHReiNlkr9rHKOP7BfuZ
bWhEsHa2bP1Ht7G6v/rO/v5f5WGBJR+voUtiwl4+nV+UatPyE9voCfBW8EnJgA5j++pCgv3WFw4z
hE+N2EiwlcMaqYGIsB38oYa8YR+/DS0J7S6N3Le2V+rGIGKCJ8+iIbTVGzaXDHj//BMitPLnz4iE
w/J4W+IkFFEu54tfX60c6RBiH4p5iR3m2uuDCy/+M50a9GGK9+J9lGIhki3QtCbzWCHTdz6kdiJA
AjOMAY6ykK7sD7jt4tbLSnku7Clg8LezveGV1maEe/9ZO8YBLkZ2HIaOOK5XvzgTTfOu1ZLSolzh
wfdtbB9tZe6hDTxJI0HwnMN42g+ydzZp1EUPMk5REcfEWikUByJvXdCfQ5P/syZAYEPhM9x9lJS0
HtlMGy5inp4QOOd26F8gpJA1dpHEPAv0l+xjM14lMVVFMzGKd/zi0xHKbrjPRS63KkriXZEUcl4n
jDAA5Fr/QU0IcAatSXvcwByKM18CnKp5Mrep++YxJmHWL/nL59zyX7UwWG21CzbdnYrxpjbYsAIH
Rc0ebXmLGVvddUY9fLkJ5VLczoqz2VA7xBw9zMcKw/9MMMwONgA1MBPq1jmlnn0nVD7uG9tpXv2Y
5XwSJ97ZU312a+SOfUzimpGRw9+VzkvwIgILDaWlkMqKKiWwJ+ejLP1hX7FLJq0+YErzzQRRNh4F
Nq4m8MSBxYj7qVqfagjgCCGbHPbWXu4MYtc7Tbanx2lcSawJcOgNBUkinCD/F1lMswizhpWIZtMx
BYfmnF9VSdafp2z0N2EW65u8owjGz7pdFXuvthk718QEnv0kN1Y2CU/UOQg/EyfFtoJfZ461OpeG
J27cWXVQtOcIIxfZg9pvF/WvFD9zrI1AS+r5nj0RnrpQPs1Eo08KutklHNg8DEVdnoIBrDXgeW+P
SnZrKuM9VZm+n4iHL0k9jKzNgGaStoTPVZxLLnl7n1ukflUevyaFI+7GEW9lCd8e1baYn4j/Ws9L
h+WVoETs2kyKK8f5ubUDuJGGxfRIktWAGN80992ki2vSShTu5f5LzVS99hEcbqXfTLdDZGRHow7B
mlQcZ2HE7wGLjWxh4LNtAKEnvLa+AjE/hDVXGB1yeVaPLOx09853OD5Q+fEeMyfTnKft22HIPPjD
Shx5zAWvbeHhqITFs/N9lsRVAnvc6YmbGjR3VKLXwTrSDty0vC7t49yCoKFRI177Ofo0RKHvApgg
8fcqyHa6QBptBusxrskLZ8ncnnqT0+lO2sK46/jB3AHfKz5rkZys0NXQyqT4xlkMoM4QLVdQ6IdH
B+TlvZt6kmyL7J/r1n7Im8Q9VrYy21XpMDbbHhfynAHiZ5xlVK96bzqUfAHn2kjdD4ub/osBeOtA
n4X9FJZzc2mULV45qsI9py7vRjlJwckYBE++RxjAOQZYY2k1zmhW8CAbJUBLLFZYRZTGrwZcLzA3
efZdBhKgaJdW9SlTBm4H4cIlT1AXucbaT0S1byCSMXZJG4BOAE+4TCN/b4EDxVOQdNdZmc3EYqR3
HXjaXIXB/OJk/g/BLx4dQdFgFES7xLSrtZVjQiz7al1FsCbi0gLWTbUTkFv/QJbMXpsU3R04zRTB
cxAtjpAhQo/ifJSNz4Hdtw6OBrRGxnOrxdQChnCkouzbRGh2CxEaY4kaCabN9TDve/oFVtJT+Keb
Du5LPgEX4ihwTlPqrvmgRuM8tkP9kLIo57bQqGxfcnbgfG1SVDb31YpdMcWQVpch1k36c+oT5F8K
Hk5G5hXNOqRjb9vBqPvK/KZYKzlXLyFF2FS/+O5nH0/9Q9ob3PgndxsrI/yIBnc85X4rD/ygsdhF
TbQdg4hvZsD64rNxpCvxSAUQBRhF0OfrpPbQwjJX03MTjAvHg+c/XMl24hkx+aM8WtzH8jU2e2Mh
cPPbbxo8lzbJ/gOdldWFNhjoqI1nQbqm6sOetpmubf2UsVfdNSYE8o32elLfnWNaX2OPnH4ZCPI2
f/xL+Zj7FCU59ILGy89ggnx2rNpF9ux7CjqB6k6jfScz+GVffYQ8JHjF50HEDmBr16E1KPHN+YaD
+kTTXRttlepC5DyPB3AOen3fUE5N3mxS2F58gTVczxYcvSbEZbE4TDxuvsDEqopNh6VvobHY3IhJ
MXvbpklks1NSu85uHLJ2QQNyRrkWWV9yvXYVn65ZZPsxw/ICdim84TkePfOPl+29WYCt+6QKI3Fu
Xb+1wSNxGCk4BVsNlYAypjoMVknTY9muuq+hMaklrZQF9zqTh58vlRY8l/1tl+0ne7QeG7PC9FqX
1rnquYwtmVhn0+SPRRYPY4Y3GW6mjkdVzFPmxqpqcudiefeZxn1VucV0L6PJ5cxNR9OTABiCzyOZ
OAI5dIDcdh6fltEF/nCvjQoT7iwMLKqJ5X7kIAdRWDUMLqCSXmztcgZK1s3FmO1VvPxFZl3KgwJo
dON5Cn6B45RvTRzxOoaCoHZgyuYt6mXXwkANm3u7iQJ8KWXS0WM65FywInWv+qznjah65ttQTY6b
0zYCNq6qadCF8xxsArY+fVtKJqK+NMYFzzjKg1S2R6zb8tlbWrRr8OCEpFdqk9bQwDOi5ygRfHS6
oMGjkbb6ckUQPU/zlGIKJw7I+mrS3ge1F+aLFQ1qos5R62bXCHe4JUwe/5hDIz+5kQh3MCGDlaCb
atWnehPa1bGBvCHZtXvRbR3NxhbYH72EgTuKbeF35S7KDCicw7SgDuo7U87uR4lxYUFWXY1GDTZw
VjXYPM0KzJjHc7rAkDZqmLEI6yB+BCQg9dbNPeyAnYXJgGkKZGQ5HYhtFpcA3+EdvFr3NEcmiYgS
/bTsHHkcSyvbjlG0TGpA7aDzJGIXBnHwaamWxkinwWq3YBOvrW6yqeDKyi8VcOpo7X2RmlF+40wh
J5Wmrw6WFbAlmwSNBXFn0veZ9sU6Ba41r/xOWtmubpv+be4gDdLqw1prFBZPkLhA+M+q1mLh6dTT
XrYLI5+qa7ZPjZLrWswlK9g0nniCOtm13fKYDjphXeWli2nJbyzJp23FgCIb34oPJoX014Uy9HeX
/tGNWwJ/kg44MCsf8AK40vbZqmn83+6cnNyCXzYYgekZoPYLZ8yHIE3wV9gZXU6NvFaTae0pWLp3
nQC932G/2KfyMxEI9wAcqS/hir80moPU5NFyYYwTp3Q6SvfTbNylo4kLI2WWNHxvYjkB9rqEq7ru
bE9fkm7or4XIxUVVsz6gIoTvDly826qLxNocC+eSJ2G9deEhbi0vw9YwyeSkyiI+QxhWd3Xa5k+o
8C+NMN2Do0Jxdur+wxhiJGqvIedipE0EgzPLoDN32SGK1XMiWv8Nkmi0Vm4iv2SG/2CeQ8V10BFH
mv0R4LMMaYQymt0cYhlkp9/dQao0MXMITCgUrgR7OJ8u377zldXeU2RPpxmUCDK83P5PNrJizAly
rjwVnhleQLKMLuaSLnyqOXZmk3kxwVCvas3E5ljyU7FjD3uyDoX1Ug/c01uzuafc4qEw8sc0xf5X
ZB92aj79nMT+Wwl/nBoyet9EX3dyuv+eIPf8rmgzP/9jJRxAQ/89+fi7P/HvUH/rb4z2RKWZgf8X
ieEPDRzzNh5sNEUgDejPjLj/26MdWCjnkBms0IdfjGT3iwYe/I243xIItP8fsn2LmP6L/uAzVJMT
pD7c84kRkkFc/vsvSkCWd1PTwTbdtVNrsNmdPP/ds4R/JyfTv3WkQUrIGh08BkE5LWW8jLCXsHLh
lnKiIzbMfS/4i4nf+n3g9yHjcJ4zA+LRjhP6yJa/vyiWCk2dwOpZI4VFzymgyJe6D+kDraql+pn5
goWsi9nui4LQocIVHrEztyvlE8+KA/H1y9d5+4ca8ytUwloEhv8Qaf54PYjshMwDpAg7XByTv3xI
HinttLFDwlx9YGGBoTIA94PZmZi4OPtzHpXY0RDImm4jhay+uUOSsnKdEofGnUkKzM6lAkuJGOlP
dKIE4iMDOFOtdNbgrvyLl/t3Hx9BYL5WVij4Q3zS+b+/XApUpCVDr+VxMs/DjgLn4bnvhpxtXjtl
n32FrrupnBgLZa8QLxAQMvfDzyIobF1sy7/4+Gymgz9/gEGAd9BlPWHydYIq+f0V2RYife4ACtMg
54otjZc2GcbJzO7CCorVWmLLk/vYMztvU0AFR+OINPdPm2KZDDOyM/u7kGbMH56knnkVjAsNL+55
m6siVd5wTBpj5vyQN9j7PHdGsLPq0fwgSR7dt7Ioz+jZY0CA0MzLdW8PaXkI4zzBeoaI5WPtqb3X
QUVDc8q6LpDrtqljsqQBZCRSbUZWPviu5kuHS2SZu6Fgb3SW2BD0FZqw7+wA/SUfOl4YEBENCimm
98FE+KfxCZJl4mH+KxW7ppXrMdo8eB3Pm0NE7dL3SMP7AvWlJnVsTLd6IgIvo01IX/Yd7Z/MYIWX
OaBRaeiDC+UGw1eoKvtbRXMCMaWg0KAEDT9+irPGOvQyQHgHbFQh0tESMREVaNnzRoXE3xOpWhjU
lvbjwZxhk20sM89xq/jOCIle+nismiFjjKJVtq32wXJJrB2c+M6pNVTEqjft+seg5I3uEtBERzuU
KWhmejK/m45NZGEc3DBB0Y9MTtyWzTAW5Xwf68Y28UQwntXFTou2bSiBaJOb2Y76O0iCwy3YbaoL
C+NDddVSVUjE14huNUW0m1lA5Y0d89C0znVbz19iYNjvix7Lq1SbdLFSM8cWu2mSeyPFWWeMWPJs
yeMWV4LYmTknL5pYh6sAS0Dgf6My6hK62LKsOOY19SaHZbQI3BrJWiybJxmF0JijZXP+LkPGQ+7w
O5v0CNNYwfWK9DVt8xoDJSVB2dFkQX09FX2+o2sI1BOyB6e0pGQhjtlQ3xf8bw89iiSJPw2fTAzp
x9jWcPSi9wCU43tFOSwREF3zbdimw31BFOFnFnus+fNKvnlKXTK3MW6MoimfayhoF5HBuqADTxMC
zB3v005Ses3CzgaygPr+1VWGxWmfeGuydQdp3I4ADG6dYQquHMZHath9llJ9jAMNXa3YJVULBndo
wnXQayDnof0IqCXbWnn1Vjf+hzM6x5Jp4rbs1UtdWzfxjEmppx2UlsDBJXiqI+daDuhMBUQ1jd/s
c4gSUG59ZG6LUI7PnVVa2zbnxAVOEnRObQAF5NQUJT67oDQG5bKp3FK8Z1kqjpKm2XY3mEBsEQB6
NEXJG/1e5lb17vYGPlhfTXAKszjX8bUL1aolVOMNODNMOyHFSFkiPt9OD7DGQ6Mk7dYpEqSTTpD4
DUxdpDdMojo7Pxe9d6BlA2qf0H6PUXgK3S8LM06CsJVKcWoBOSQbKbu8vutaM/iRaElWtsmsn6ZD
HLJcJu1r6EzS3QMG19WN1ToBwaO5QoLo09Ki62ZqeXquoxbY3mUKNcdzJj0cNG0Iw+QLbr1RvdoU
LzAIirRhKWqMBkqPUeVtwTonLIJuD5IiCj59VljhZwIXHDMnHV1yoqI24c78knRotwebllrvZvTm
3nigwT30DuGULYsYy8oa7C9MShWFB5EzAfhKY03NBhF/du8gE4Vj3Q5WGmFD1JXKX42GlRIDXEOP
yxNMQrd/FmaBw2kOQHd/JGjOSFfoivOXYQ1Di7Oo9xugvFORWP4OZmOIFbxmiiUFHInF6zNzz963
LebqTad7Sz9bIe2H68gS1njm3CPlIUZPhIXb2/TaGG6uSrDsc0DeKXXpVRUBc829dMSY9ruGWzmQ
VoS8Kb/zdWGPJ74iq+PXQpfIp1dGXYgtWPPcu2cSCoMzqEAqDOhCAC+XRbMNttrN61gfuoyLZF0X
VSauVW0Ralso+lFN/r3tqisVWelrW/NqbuKmDq2jkpTmnfOxbRgoyh6zcCBbYT6FuYGvIAH5Vp+H
cc7sR2OMsItNyUjLDbcsz30hChKkhOGHiUw+jYGYQJHtjPodNdzJnVXbTE74WXus9S8oXpWxb107
5fvUGPY3Dt4KdaHaGaLjqulB3+z9qc+iLezsut3FM006i1V88ONig6bRRmIzJMKbF/mSKW+bsxcA
nagXlmZG9pSiyUPnF116RoYZmu+uw1nl1I90iRyxjFXGGWreRA1EyA+aCLSvpW1T0dg4+Q8npjxU
kiiicxdPbwgR04796jzYGlau1MKEZ1C4Q3Mdwt5muxnFOqiejAHt4NVHoIsvky3A/6+tYKY7Fojr
yIgo8hRk36pxIcWeohzI7angcZZgW+pVTL+3w/MYt4akJO8x9rOlQ47LNOTphJSBzarTUd/sNcXn
+lBAybMPApunSzZBe9ONb4oox/pm0QPiliE/BUESr17XQ1zU6xZV2qCYbXDii5FGSfqFTjokZ7Jf
bHLwPDD79r71HITmyXSu50CDhK1wUaHIVjFMVR2/STF+VRUWUboI0c2GrbbwOTu9vR0ITIWk0Qb6
1N2MCLbf2PTzsOz01DbhgUt/6p2ffFpuSDpP4iFDIq/a88CnmrlMiY61pzz5DHHKvse7m6xZIa3N
OL+Ce8iJfe73DMObdkz3qJzbeDJvo8r9ARB1W7pxeIls+PQzY/08IGYS6XKxEg4XkbaPOg4OUaVe
cUK/4gqY7+LOvp/HwLjiN4VzNW6c41SVECC4Bx7BbB7N3Lwa5/g1aAtsdOplwvwbduWabhsQnA63
qBLcp57nK9+lAyodXwdIAWnXkYBWE4RK0Jx2VIirorDugm6Orsd46naucptrm7ryjOyIDO/zsXqe
Bq86DK0d/5Ai+CrHjpGEJhhSkdM+watTnuj8I+lWZoa3C6Kk3ea0hlWlLfctBmwSAbX/lCpeTkms
5LYzWD+1yWzyhXLFsGQqDmpsWQl6TnM91lG7pe8XB8M0KDpt/au8wBpNs0ShrDtzIuQ9i+Nom3uF
vdTI6TTWCvmzrAaJEJpc2rlZ82u9YBVodzY97e/TgDEyGVGf0wGgKkkJalHa+BgPVNSUUQVm2f1q
xuA96NvTEPwITbe9dvg17/wKL7JU7QkVtrsg14rtXIwkoUTl7JRps7DJCwxKPQiKPNT2HvpzslpM
JhjaE57ZcftA2kJfTbn1qmcjvo1pld+NGvpsWydPbuNeT1Y1EceJsu3Q1Xe+keKF1EvbR8qHo+rQ
JhYf0BHCHlHqYWNk6kW4lJHhN/iSFQlVt8Z9FI5OSyeUntYBq3fyVj1WBrPHlkDJeZ5W5OYiMzm1
nN/gKLlvscibG0+SlKFu5NAKmb9EvPsMiMkcOU94yZfYq/vawYPtk2I9j7TGU/WLCbnBeJ85zypP
cTjYM5cKCHSaGMqDkkV7M8eDhsREXl1n5ckmrUQsZDl75cdMgyr2pNWRS7XErdGNj2JI6kdOgtQw
0XtlV59Ud8w3YJSQ7Fj41DFQBmGPO9umGjXgJ2MI2ro8HEurjFdyU/ZheK0Sc1plKW0u6ylyyMP6
tKszqLkPqd3yPsry9LMfKxXpU2ZXzZuFQXqfqf5qKrnI5iKPNljTrhsieJshB0DuJz+61OE4NSD1
A3NNeAiO/ge2Nuvch+Ot0ZBw5shcPbmDNjCxSgVZophWRdlRwNOG9XVHdDkAIYX6TOwg5M6zYtFI
eTiW1SMbmuKrNwU8Y6tjISbq7qMKAhzbYT+RhMnSO11ZSyoyeATkzKfR5veAD2uKljBvG218S8PP
yxAor1/79hDsc1pYyTr0yc6ESX6PyjGuWs2+1KWkp1TKve5xWa1Jo8xkj9RVItidhuZVpmlwF6ED
xRvH0ravOXZntrhVssoZWckiLH48SY+Gv4sHO31pWw9eb+F0OH/jZuJ4xwMUI0wwnoPEN94SMgZX
lAo6W3fMopVA/1nZY01tWTcCdlB03KY6FFezpzHbplmLpl0N26V/c13PzXNbEOKs+XzvKL8wNlXe
ixFrdSsvc+oVr25ipaBSGlAY1JFcJtO8wQ8EeLI1rL1b6+zBVpjfPI53W2k44wUhteLLyKc9nV00
Odgt5nw7tp8Jn6cPfIU8G/OwVvQCEChIzJ6+6hwftjnb57jRLH1COphNaVdUbOjuZbYUwmDj2yCG
uiHdp+zTv1MMyviSFcwqYpLXAWhtquPwEAGGhmuxfDcC3/ypLer4zg2571qNvQ2y9A1kO/Qgu6y/
4rH7jEZK8JZW26+m9NsLxWZY37O42Nk+kTMv7kihK2LMXTjmj3Gacqj1K3NnhrQk1RqLllZ98mKL
4NlVvuoJj8avhd2V9x0FqeQ4MgJYTRnQOthOS4q2ZAHX3U91jcmc/VWZf0+5vsg3uxwV9+zjhl6f
kxFo5W5OqDQ2mMtqnCthXXZmgAWPZTJh6JhMaAsYseTQWc3hkqxT1ZU1SPON20t7aLKWyq2mVawB
W09AzyRjJbkLkoWhbo/bhnqdNfe8OSi32RjElDcMFlmtBSka6/5l9CgIoMYM+FBE7+9AQVfIuQ6/
m1/dVbHgmlZjeSe04BgUBdf5ZAGFo3mAXU9aL13RQp/hX84Zd0Vb0TDg/RtlZ7ZcN5Ju53fxtXAC
8xBh+2JPpDiIpEiKpG4QpEgCCSAxZiKReHp/qLYdXer2kc9NR6hVxdrcGzvzH9b61lF2TbobCUXT
88TcI1HhaZ5mbHRplqLbcoFwlKqogDnD/dC9eA4ctjLSHR3WdbyPBiodYVJ41NVgxrfMkd3VQsra
3us6mPCWidGuyFp9bafm2+SLq3LeKMNDOM6suDsEGwlu/ayMwfOw1qDrpznLNztSGaNlU1OyoukP
AazDnI3wri3rrVDF1WLXcaeD0F6Xi7ry25LSt2cl2LI3IfmMv5rV3snaMMHTEhi1I9IT+XhcmeTM
Nn58j36BBPEMHx67q+BEwNR4XRcZ5ta1rUIcdyjgq8qtXqrIfw2dPLpw42R4W9qJ7/00vXs8lBT+
8KqLvN/FHlKmnYzS9Wvv9tkDeQUcU5AiI4DglPP6AXlxpA8pMpLxss11ciQgbMAk4pU8KtRCmsi4
mKFBXGzzkYadK0uq+axl/X800V/jmOWFdwNfJIzqXZa9djIlR8c6W7HN51IX12sRAYNtGVdVMGXG
jFNmXMZyt+AnmrHK7vtawGiI37zOsWfpmkbU5HyFW+p7fiIcb4luC0DSdBiT7IK8m89A6+soCMXV
Ema3rHCfg45XTc9w35eMegp9Ww7mnBEbi0OvBw2dJDgf8OwhY7maw+JS9NnLGNb3SJl+FU7xEC1G
na0r5+E4FeeSgUCYLgqvYExt33X0/JU+hZGiEG6J7GzYXGYLETsSm4kJDhi+WLm4N4nmtiMuods1
foFhKUvwh8CISvXtGjeoW+WnQRRsbX1KOGQm3znOwbRzbfzgefKDtOkzpUYYSjSD+9QvoYtt2TgB
1Uxgzdey8M/DBTNj4GEb3sQUOVlDfnaR1/I2YuCypQUkuvgkTZQPpLhTsfPNh/ywCBAfoL+EN98R
MXqjm+6XKBIWeV34FSwC8XcfjaMfCtu/Rvpez9n3cUiv2cSiyFBluqPpvVj0cl2Pw/1oCftIqY8O
U1TBYCp5Zri8BklQ3iYf4jbRzueMiHc9lmoe2ruyIrjqDChyzl/GfbKwZhXzdJYPQ4xPpGrbSwFA
8maYAp4kqt1o3VnUCXbf4SaDkRENjrv3vQhDE9mS2QeQ3JyrsZ16VEVhk98QhcpZTR4NU3vCb3uU
spNfXbK6n8Ynd06HH4xah2UnzTTeuetgl1OURV38PFmfyWa0doGDSUUJPp+1ZhSCiAHiijsgikP9
Ej+41L14o5G7W/xFs1ftTe/5LsVqwmS+zx3XITUhh0ZBEsWCXYx9O2aVNo1fVKbq4CBy2zL2nMv6
jcZs2hpalDzHBucW7JUSo9eQc+AtzoSnae3rAjZKV0fPqUC2cZqHsGZSEdCj3MSzay4Ya6PqyIUc
+wumoC4OQg3dN0rm6boplbybVpTmJ3qQhU2sNdA4jFjSb0vAQ7fzusgdrmI1NKi2275ENdD6/rd0
qpLhIu3GMfq6yY1/Zp2tGKgScLX1qjO5D3Uxm/bcFCLh9hvldF5yd95nS88pKzBFn/UrQahA/lCt
XQFLV98Yt7XPfYFKjn5vqF6If6PsmXKvrq+rQgj5iGu2eppt5PTXBKpEnwUdKi4DVdChiCZM2oPI
CACE3MZHyCVbODm2uVrcKVIb18s1QspHT8UBT/ku17t0CZlaTZMj2gtyZbwX5o+5/ExFiXpAAoDB
YGxAItC6tzUPZzvZU1sStXg+pAYnp4++MkR7luTy0JES+xrwwZJsga6KSJqlWInkMKlt+EqZ+mOG
2MAWQ9M571om/o8uyAtUF45P9oaXj8UNk4Pi3QssFWncORRVxkXERuxzj60z9wZ1SW4yHLW1rueQ
rN4a5gwnsAAyEUGuJTc3MASlNLLdexihp120ZA3mYCdJHrMQFCvOoRH15zoaB3EjgX7f2jpUr5lW
rnvWVKFHlmzJBn2np0FwcKYN0Ycde/BDkuqSjRFqLYKq6jIlIETAfFHDmGy5o0H+iwE8MK/eLRae
lzp59ts5/M74hmhDtg92Z3nbaVyVQwijdXIfhuI0ztBB+u4ONO36WDCIIGxXGnLmA+vg1BbTIt8G
tWI5bQ06khMB1KyzIsbFjyJZOEtnX5Gt5U6M5RdAxUUZdiiYNHm9RZWQGbDq7iknIG86S6EdvQ3u
kia7jOwLs6+KMvqJ9HutgAsEW3Jyh2jqjs1Gj4QY4R2QyjkHcuK5jkHFmw3zi2n5HY8YxMzPJQqT
X6EyFqxeYLh39RxyQhM2hgOMIPmHlpkLruwZVpzq8rQ/1IFkQhnCG3+vOZywstrAPBiM/t6l46LZ
3PcBId7cTkOSf+iCsBmmsWO47jIbRJB6dDdeKFUmao+EBt1E2bCs3slqwUFMCiq2xk3ROeHSTyrg
R/RGT5xzBW5/lIe3jPVHwv0KLIyiZTZ60AKdCQjQkJjBNiEPqqdV/q47z7sbXJXdrGnSJ58ry/b4
LFh1+aZEXhCpJwP32RMbZWKcasAwlSfA55h+Xd/FUnD6GKkipEIpAPWrqIo5adGtVrA/+050R+kE
BbnFk7dKhmIldRBjF6mo4nj4W3LvXqUbkpCMamlhXckRyBzc+PK22OJ/92i2eOLc1BDTxfTsrowG
wJcp9jnnUPmmuQ4IlHqSwg0EpwHG6L20a2GuoQQRqpbW7fdMtjT57RTdgryvXoq27t4SPHLkQBDv
c7L9zGBka3NRq9UJ+E1a+azHw1ksTzFBU7x/dJSgBnmv+SQwN+4rkZcV7iGBMbIu2ZvFouOG6Jbm
Lg2UAyjIDQYyjIDxIPFsy/mpaeo43+KwvJ/1aoaHPg/gkAqyLNUBDxiLAT9EYbUjlrH5MTfaH68m
ZcNHF5nqM8qt7VVkfveBWcd97/0VnOW0+v3j5LTZS8fncF3X8Yi91EEWtfecrCAKMy2JtNKi46Ob
aiGeSTrAzhsNaXE/907/QR4R+9dEpij6mzpIbidwZ3flMofhvi08Zm5xVa3YXA3YXTgifvPE8Ux/
Gnk98r2QYIE3rx2Ya0fpzIK59jWbBg8oBAU6abr3RiL48j03fs9UYvGMdvSFLNMdbBBDSq6ZIqmg
PRMxPc1BynRaiD0s3ZEFUb4m7DOKYIVl4A+kjfYmvCmdKRzOeg/F2T4ZejwtKC+fmqUDSq6TgDzV
vIRLFvV9fgdAfDqYiTjMIzkO6iOq13jdd0E5QBCpLbCIKhwI33Q1/Lcd4prpmUsnjc5oQOqbJlf1
5wq3p92LfgGLkOLqgdIUiJy109w2TPkyjSc3DFxNRBR+GE6ozfrLnKnarcKtv3dxadu9jebozhE+
P2nMu+Y5r1X0WHG9U9ukwsGaLxlx7efEn1+F4/FZVbDR75xsTj/mivEBtotRrQe2R8THN56h+Mt0
Mn+PI4Yxh3IJo4dlImcoyDomAtKatKIJW9L41AnFUeqlADIO1Wzyx7VqCmAnNa7qWusQ8r/SU3vy
J2ZPeCmM5XfzVsuJgmDzOIe+kXDLDAD4JCk9Vm+tynBDR3H00qc9qVE5SkfMLEFc30s2m9iFi0Gw
OExBv1mzPsuS4T2gyQyWalTHza3JO1TQXdMU6c4s0RxfO7aUCXcGbes+ZzsIPmVhkfE9TeLSu5pG
30zHNJ5cxXlvum898sZ4nwZ4wM4au3Q340Du7nFhKPErXyPwJ2swrfFX5TuMuUmonGeMMwIcQh+M
JUbqUCKCCKe+fiXluetBqGbdo1prey39Lex7SZgi7gI2c+AhcwAyZ2TnUp+atB+IRxxRRR0nwE8v
Tq8FYFK3bgl2Imfnh4mT6TNjBXavvLC4b4lyJoXJFOlnVsn6BsfGfFnTh4hTidww2RFA5LyifXef
ifuVEClwvN1WIQ2CP1W6BiJsV6iUbOLguVXtG2P85DuL9aTG/CSBTETVUMDnqVoir2ROuO86uGV1
HLXfO7dSxmtxtn2D7Dm9hv8rqEy3kqnYKEVyVSA+Vqv9d2MHNe2Ezpjuo9sNf/LgUC9V8A68o4te
VR8CGVVv4Sw7LP45rISd9GnfsO4l4qHSSSp3moCwaWfNyP3khGn0rSqDGVyqqew3AtKowNO1wGii
SbCDzBW67gvbBtSKDqUNNPXI4k7vG9N/DfJqfUn7SHBBuAW3dGbNNp511dTvjVoZvMlyXFjIIFHk
Mgw0SpG5n+WrISmJeazWbXDQMvFZwzeRZoK0hHG9F3FeGag8ebBJ+F1u10oHzwQs65X5S8doEs0y
HnyIxAXLbgzg7S2LVYOPzEzys1ABcADdFfEFpXB0xzrLYsSEckAUORlRvAU+eb0wK3oLGkJnw1dC
CzzS2psu7o+oB+W1IuTrXiqSm3eZxKBxyHq8dvz8ef6A019Rxg/peu94TGl3TYhIdNeF9fTSJISh
8w4U4pWcY/ET+0laXLrz5usxUdReKag+yeWUue7ECGbxNiu7YnRErIW6doXt05OmqfePavIG1HR+
Xrxn68LQf/W02LiI3aMpDSUCG6mgP3rh0gco1Iv0q+OWqT5nIzQa8KyW0PiayPBil6RDSVKyCyho
h1Qe8iHL3Hndc5OYR6/ZDoUgylOffC2y+vZB0qX3ymVzzLXKOm3Xm96C657WpiNQFEpHypEBtGUm
8Cd2/P6QgbS4j1J2b0B3Z9ixi4CStDO+ZSpprMdwrgoDwtddD01RTnjVaUzz7XZLA6YDLV9Zj1GK
kADsVOQ9jlkbXXao8F3YUHn0U4cUdGeo+IcbDeHpQYxwBHahu2SM7UvNrjEW7vxYuc58GPjmEKbZ
wRzaCSbt18Q/Y0VLjAOx1rSVj9KBw+Ei7RlA7cNlUcl+WtfhffGX5aospIbYESz6R7isfnlYCOl7
Z5wb3eLJWDkMSiNuODqyb2ACO6qGTDavU7rmzkUwBDPjM6quu7mQ05v20JoAkPXzF6eZqNsTCCJq
F4et/ZbPUQaxyCVn0VfLSIo7U1cuEzzAF/itmQ/NwUBKKVEz13GbtLc+bq1wP5AIwfcgNrd9qOwN
dympMMkq5H207RAx87FOp9MYelCGWMRO2hH1TSzazD3oemQAoaCutKe4SSJxlBw08XW9ZMQXFtWk
onO3yQtQjuNgf7KtHR8qpBn5V0ZPQXQYsrl5LmjKyPrk5L5tWz6TzLa0e12ol0tsdtspUsaa2WLl
d682mQdCY9qhyg+CkOp7VaV1wbWB+uBr7fVucyRot9anFWKDh2vUf6eLqpz9OEfxbUjPSzZeEPPp
oklaowMyNnho5Hc1BidO2QJhyvrlPWQPADCvV1V1kk6zPsejldcmjgFOUz5CW0e3SxlYg99rr5n0
6e98vuzvLADI9phiP7kFBofwKDX+zAOky/LF922MraARJJVPeU96cyS5yhtvxkcnimZ9EhKA3JnI
MXPufd2upFoOk1Mci2xeqeDomR8HWfQpRGt3oZKHb0fAmw2X60khXYHIosf3stb0eit2hokvMrVB
W6v+gTUw+lcjcx9aeLa2lgw91eJ/8jwDqgRPzng2ckTeO/jJnkXps9JNbdHAHOH03NUpTzxcTKf5
wZFZM6ZBG/ap2AVfWUqAeUfPCMQkL7a6FO9T72zDyOWb1xWMY3yS3NlcQsijiulz5VzD/wuYcZok
yE+cw2y00I71QGds/RQRtLgcODH6Cy1biVU4EjA6OfnB5w/uOJidW04xZVHWy/JmxlvyPc7VAGnA
YB8hSi6W14L8xvzAqKKKvrlBvrjn7pgOsPnLAFs84yKwMuHg++dlnclLLvzxtbcFCXiTUVuH51Z9
fBzJtWqPsQ6pWIRLWuWO7BBofgkCPnuLIs2p9t3abakCEc027WuZvLcy532N/bL45bhxflbNZfpZ
9JH5YYA4wNlrU6iZcuKyP645qravo1p470S8FA8lnKCfyCCCZxH1xVNhGBbsUpkzWg4QxdzE6aqe
qiGqiUgJmwjpeJyjmZNRiS7K5h2RWrQU6rUdDb3UoGLDpdm3jI4bksaRAHS9zo8EALYUyTZRCYFc
0XaVS1/dx952Xc5mIZqTzR6LJYsuj9FUFlbPePnUvDN0amDsgw45uvDUVNAMruu28khHgFSL87qM
wXI9V204nQ/lLB5519BYk1z+LQ81lth+rlR/REOPzoLrUzw0YiKdK5tJTmwWxzvyaFRPaU5ByyAM
nylqt7l2r4leNED3jSIM3Gd8BNqpJkoX6ZyG3+3m7TP+yfSzbtBS7Qpvxecz5716cWpexb5IEkBU
6UrJfBbpeopQF4k6OKK3q5+TaIAJrhsgSBd90eDXSVJRvY/aCa5HFCvvXrsGzyyaEAgqt1t+qhY9
za6z5fiscAB+lzYpUVy44tGZzOwg8lHMJqsgDF+6Cmd6H6mwPNUEf/Ih0WfeY/cQdEsec+PdUrYj
1KOoGH60ZV7eMoBrX4LIc1hd0WTFJ8y+5jPPS+hZErIY9Z4ZABfx5a9CitUZXhVysm9YMiQTc8l8
N9QwjVfLXOEwNh4FtQ0875cpHGzcSHYebGyzEp0FptlDPqvyjQoT2YCT8h7F8BleQSUOL01mmTBE
I7+lnhpeY1XjyE3bzdXlRqpvEYFJCrGaXUK92yZrE+gDJokahxuodEJ8+e2cJX4OzYgPiIunesx9
IApXtbvSFQysmi6Exc6IExQkUJrFbLdWHzAG/6sbzqsgyQPOlmQrbHRUPs0Bl1WxuJk49RAwCaRO
JQ9rndXvTR7WbC4xkV8RpFozTx4wdu9XXnWM0tNZX2Y95g9+2tmfcTYt+IHCKH4bWVvIr8JwPci6
SgDno4Al6bk0RGIP+IHdI1lAfIaeSoavUpnSuc6covnRG13fiDp2XAhzPtOOQXmExzpVwwDUCkAP
7L4WQQqlw2Zs2SDjex+zfEJpZ/SvIXeblS+9hqXsmsaFWVvllBO2WhEM6CVfHnWurDzoJEo+J3dd
uG6a1SCrMjQQVdx0P9aoLYOjXjz9NIqUczFA2IT7U0aKDJFAFL9mx/duyjWOC+7Cmh/hWzwTpGDU
CSsPGzE2Yg0OnNjvygrw1VBVN3UajckJQh69a7dkDn41au07x9NbW+T0lIaE/UVs/xXl69Fv13jk
I5DmVrFKEhQCDPTOMbs11xPSt24/yDqbLoUd2Roui3WvSi3m+eiiKJ2IR52jXxU2sqcgVaAgKSOr
d4FO7VHlDs3xEtqMyAoXHxaAZ58ttlkzLCFMu5pttN3MB2bd24OqW5TjTh9PpJ3HJqt2LcukeT+O
OmMC6osKVjmaJ4MhqAKkyiRdfXIxLb8spjbBYFrhxGZjwR4tGxfcO8IsD7SoTPdFtpRXfSOXm45w
5gSUqycApbuCCgxn/MjwraQi3pVOkv6c1wU6ZKEKdqGrjtwXL1o6QoFQkSTr9YAHgq97jZBtP+ve
zcB35fHVaLbXN1DZ34QmJVZjtoG/oy+XzWlgZTxf6kQ1yNlCXU4oZJroW+s19l3Gc3VWqqV+DYUj
nyZCkzJGlx2zLH9hC3/y7DLiQu6M9ytmfIxYwVkdvef0a95UZKGJjUVY3TmtiyZGuYLlU5eKhDkG
YADG4elqvupkGABWRmX1HBjs58DDHPRqfeIPyXEishygwNpHHbR3O/219weuxbRqbz2cQrti5SA7
5BOlyzcXGd91gfWHj2QNo/mI0rMuj1RuSGHQb2OsZxqyPBcN7sOvgVz87mJtIIYcSh6XklYt0tku
py+ze7pZ3gtdzSzSIsckhA0jU/qJQ4pA2aliW7SvMhQhe6+vwxvXaYBmIrjW2TnfqfUZT4Dr7koa
ge9FX9Uf1RoOz+M6o2tRYb32IMcj4iLHruKsCmPd3uPVCnki10WxmTWz943ZBjqnAd3ejyrCy7BP
ye1+8kaWbE1e05IlzFHheabINRpERO1xrUIpNhAZmp2hYo566U41Cus8CB2otbOzGN5XwE770qjA
ObNVj04jsnR1O9cvKZoEo5k34UMiv2ikJtfcHfmu0XtLDy4e2010ozUGqgHAnj1HQuwRNtOKiuCk
ZuVayg3fXs5eByBFFfj+zVjGAIBmu8gXSuL+p0DU3CJgqDxzp3in8W2lyCz2mAnEFtnbYsCrpz78
yIs4Cq9EOMY/A42kdcewNPscKgpHblMW/I9OaPF+1NlSPa5hr++K2bLapaurgQpgZ/ysh973oPq0
wWsIW6TcNxOaW8SJbQwdJXR47EtneKoH1bxVOSP6gwaiFO7FjAEU+SCTLTykvXdtehqu85XNR82H
nidoPWcnJvqEBba3T9zOf/N1twkSydooAFdVmT7UWbjRgBUnxyYbIGZzRwud/BiVdj/6OJxjgsIr
fYOvxTw4MrDzVUmvT1LwKAkhQbMeo4+rahR9VBb2VGtYDNxZWYATz06XIYCk9WQZfTPcdLvIP3p+
0uV7GxB3x5Ceee9eE/MNPzKeGFb1XJQZbw+AlaOauZ1Pi8L0tkeLa/UFThh9XTVWyu8VP/4W/cnq
IJdfBgp9gEnrIUI50JzlZIn5e6otHpw+Txsmb0661APMjCTXBz3OMeBGVn4NUUKrxAU39vZ7bYrg
kVhq1PwSbS5T2rJrihPaDkikKNy/1ii3SpbmgnUOZwhjg9BJKUPXDqxc2XQVuLp1ZHsfGC3Lo5jZ
8x2Hrc9jlx8AuOA5p1PvXGckEa0gbRRqX89TPGs3fbK8+yGMVsnOFCNW8H3gtCLOEFPElpkGo2c/
tsMAzNgmKBdcMZpHlmXDL4BQzBqqXm0y1iGrnB2EJO/HNqp4ZTEp9Ak9Y9kfwlBQGGaJYjo+cjdG
Z2tehYRVILRgbjaPkiX42CzonsrZee39mOuPlTQnfFXEyUUVdLX/bXCdpD2fSlf/bI1lHjFiSTA7
dkpQnx3wh7dx5zvuK+NKvFjNiC5+9mfLSiFIgF1VTAkMmExiy6+iBEUHmbMc00AzSftFjdWwpV8D
CLa7AL1PeZvZtfwxUvhPMI7H5I1JjhvCrI5nqjyhO4WMtkDjlNT+Is9F4MU8LLMfvDG6oJfpvFHS
6dZ2+tW5GmUL392WOotutEDsgNv3kG4jl4thddHzztuq5SCjCPTtlJDGvl+KGdc2CZPEk012ZV5c
VzTPBzGBft0HfjR8FqMThtdLsaT5qbG43VGRsNzC5lCWA2KpoJYHV4GECKYIFFMnIxz3M3ym8I41
HXnuxLOzzZ8T3qQi7Fdurz6Yn+CMeNu8L3DIJMsk5p1aVVF5bIelhecYDAV6JG/0y0t/BtjG86zB
NuZTlH+rRm+8TcAlQLoQblaeGvZgtG7dKnIkYMMW/rUmyCOrqg74WdYLykM02+LTrpK+yKsjuNtV
HbKxHGez4YWxTpNDnjYkANMVcJRihCjkVxta55ddFNhyx/MZIeYTN94hTiIIWoHME+7SbN3MMiyY
qVVpoWDRLzH6SPAocXLfJZG6UTrbBieL771047J8ekNUfaxO4f5kRZMBqfZHedk4iFRgcC6kcuFJ
/8HGdeLWcLE3HW1RgKLuVReT5s6/BwfZQxKxcxb0N1BmnfDDo/u1JwoYvh9EIxZcWvmQglHh/5dH
xnuCL5IRDJzYA4O5AQNOmHmb+N53K8laOY5I+KA29C4hSYhRCI1BB4WTJBWFTyoxKkpSV5Cfk4y0
huYHoxhGNmmQD/5bzW4ousxFFsodH2jmPVWIT+V54eUs9iYfaM++IIWl+q6GIZcfEoESEHup0f46
a0D2Rzir5LPK6wnX2JiFPHOMBS8sMmHEFk0TPpAWCTs/afttRYHEDJiuiNziqLs5zw8pPYGD6gVj
z/7LLJYwLccq2jbM9OzYTePiABCI9uoLpgZ2tMuq9mgkSTEz4YLyok17kAFfWG0Ld9E9nV0B4Ckd
4xQyMl7+65nxyN08142z+0IxEhsGA1AX5GDeCqratziQoGLisbz84qDY8b1+u3CbsZ0AgfqsXwpG
ZbgLbX37JanSzEE/BggPp3Z7zBxSsaGTVMj5BbEBz/QkYj2pPmXM+6UxkzuvSc9lCaGG1jAOabqU
CPxfTEuYUKFh7mnbhxlkehrNnty3ng83ox3j/ptqBo9Fd1OutL/lOAWHL5PGiedwHjGbUwyE3bqB
Je0PSGE5d4rsTrJyJ0WoDsf14BQatlMeObY4dFEvWcjKkCgQv4U8Y1Eiv+Zh3qWXTT7Bdv1i/anh
54NBlYVZq3Ov9tHGSDOiXWwiOzkHEFbZ5Zcyn1SNiMkefMlXAzUqNxEFTsMQrAd28fhlzPErRKNO
wMgBa4Ql/k68ib9lqyxtf/wyG472XM/1sWV4qDBIsM2kArWEh6DRkSdjRiS1XzqXKAS6tvyAeyH7
OaVVwknvhtWbxrX+WrYhUqeBE3z/hemMoFMK66NIiq2YWlr03oAq0AQ5DZnOdKwrrW+dHT0LH8nN
huI1nQcdH/xRTz+bKU6eY3Y3BL+A0PJ2QRsQZdCSclwQqbQ0JzTFNKVTiR5yn3b9hLy2FAUwhSB7
czImm0il5c0YVB3+wdaXr0jZ2YQz6KehgJPTXpb8hwFZs2KazmPmwxv4F9A1YSjlJ1Oy5kX6IHdO
PvLRr3MGy4cHqPe8PsXwiCDLsZRigzPAR26yC7eOaMyGNNInoQU7EQeRh4QzMAQPX1CQTk7E/gjg
cAGenKiJ5nadhH5uh7y879ECiF3uFc6zKtfwuQnH5pZ1cv2YDuH8+cXLkpICbLJHICsIYJmZUT7A
mUvmw5cC1UQNpAysi2+Xa5sLBqtungMH024AHNAZ1KY+COsDpD3X5ZWq6TJyGDXu6zRBex1tG74i
7jZBMI1KtfsyIF/QadAjhW8N2r+EbTII7EB3H1+CoHNXD43SKRgwX9HcwrQgniEhuAKvmGBgP8no
XjMYJPa0b7uHzqix/YMb+S+W3N/M06i7GSAnnrclXvvBb3zApLYcAMWyZQQF47Kv24nDtJSO8fda
u0RHhNID+mSGvrmcEW18L3y8ppshaQXYXJBvJYOG8AoXdezVXI+ISZrBLUpEj5uSWdTu8EzVFD04
qZvde4bmeDerJrz/g6v675RTTOApUbqQasGcelQAmyX/n03gfaeULw1jZgjbYNNQ3vlEkYRT+iHw
mRCAx6dr8S/B7d4xhRlvAWMSaDHnYfaHnJl/9cenCdxC349xx2Mvyn7zo9Oq6p6jizyAGG3gYRyg
VnLQoTlhlRyCELWY2TKwfisirmqpluzkxJNhpt4Bf9sT3I52+Q9vz/br//1jTrzEC1I3CCkD4vC3
rO/Z77LUmAKiT4yum52n5BruZWLuOIf9D52E8n5OwQscx9H05TmoKiQVFGnhNeNypKINLVP6B9Ch
/y/G8zTxs4iIHNcNXJYCv31o5ZCvgTM7kMiKbl7eAZL69w4T0XceNP1hVEKfRaaLIWtyUjiWCkQu
zX6kXdko8RYqYG/BhZfp5icIfXfXrBP6NNkkEzcOcSa8p2HE/D2DrUeHoURza5mvJsjPPJBGplyt
veFqq77bXDZXQbcAtBNrPV7lvoedQaTe+OMPH8X28f/2UaQu5OQocpNgW9j8/UmVQkk/7Irw4IFD
Wa+yuV6Z3Mll7vZylHKzQtaD3Mc0EPW+wBaKf29KECoNTFOwHgd4vMEavJeO0z394bX9m8cEOzm8
yxCARZyEG7vgn1AK7uqgHXACBj6jbCCCjRrNbNy73V1Zuwlfe1tX+c5Nmop5Vhsan1ZxdO0BJkX1
6fRO8sBokLiKP7ysf0EmsJvgfELYQ50GO2F7jv7pZQUMDGU6rPrQLOB8oXGVHrSE0llmiBfeytAp
iNgB5MFGDauQgVIGICRDIzdRR1HC2X+8ov8Sa+Wm/2jv1fjxoa5f+/++/au/oLiOiP/U//z7H6d/
/Ln4IBVUvf7tD8e/Usjv9McI2WSrQv4PMXv7J/9///J/Z5n/iZOyHUT/b07Kbcd8oXht/gZK2f6V
f4BSnJjISp8wiRgka0i/F/MhmI9J/Y//5gTwUDhcQo7f4C/syf8lpYT+f7BN4HqJKO+2h55Pdur+
SkEP3P/gS5/x/WdcA14z/S+lWf79JOG/4PHq3JRxNqIe6pnfrjHTtc0KADzZF2gFv6HvFnfzlA+n
dC7EBdR5pCDwRXOcdLW4dnVc3v/Te/VvICT+3+8fXkDoAdl2s5hvNS/D++1bbfpC8Oh78Z5X6rCQ
UexjNMrpHp/RV9p8otE7y7AqVJP4BluJHmTBhHxc0xl7Zec46+USxf0PaeMXWBETa7QF2aZfMGc8
Qz8eweFvk2O7xNPZf/7SvX996SmtP1n1RGhwGHu/AVwHWmtSLGmHwR/Qz8P9wBcOsS4kgsPCf7TA
3KB6sSXjd8oZaX/tgsWrL+3iE+Pxn7+Yv2en8TbGSP04eVKPnNMkiX97LdjRpobZxII5NWIVVbRI
D85x7BPu1Xc1qtu6LbCveoXIDI4wt+/+8AJ+Y4hvHySphFzacYjVhHPjNxjKYC0T45LI+a5ezHrM
Zp2iprW6dk8L1oK3KlVYV72wSmlH5NqdIFfM+fmYSeWeLb0U5UWHbcmefMBxsB0dmCbHxhTgkkMx
ienSd40Z/lDGeeHfLpXtfcNWwdeS5R6soPT3x29mEhR7CqnREJUoBaktcDDLJVtw3zXbknPATF1e
uIhakGix3AhJsdHdglyT+SRxUz493VGFjRPjxEG/ykZpEOpPd9+/eZn/i7ozW44U27Ltr5TVO2mw
gQ081It3uLv6PhQvmBRS0Pc9X38Hyjg3JQ+l3PIcs2t1q8myOpGZOLDZzVpzjskDloK3y2+05Pzn
7yZy20EQp4KCXPIlxSCzaru9UcFib4pWZeujCrpZy4qSqdhGkyKC8wKDQeQOPspK+q9TOazrqUK9
JLOSKmCIEF2cfD0C33a8f63P86MkINC0TORgMwuHeenDb2SYC5hAIl86uelXF0mpF9UStEruLNqx
l9Q7C1DpaecYIecI1qWltJNuQ1lSWFtqjV27oEJg76fca59rGnqE55AgclKaFJPLCGs1EITqOjeb
0l5K3ewUCHSIq1aV0nu0/TAkGesWUmZ3wb7ZI/WbraZ3ByKtv7MAkZhIR626Xsk2hXn09c0fAKe4
ebaJljOTr3R+rjgEXltTQmJTS0+jI/UvWvKt+DgDVZVw315NUdTkXskxpe+NaN2PQn0AAaOfVniE
OMzmMvOWBKzBHP76Z1FqPRjfFjOrjllBN0gxcPhGP74UqgJ9a4NBXoCDTaydlvfljpMRnTunz8vs
mQ1CBd3BC7P2JEmbXUaZMlpHvY75ubEvnUyFRauhsN5ZBdE7HUkqdVRV963a9rcc+r6h09J3CX4Z
ajMpJM5lg1ZuXVfVcOo0dO/CjIBQS2QXIQc1NoaiyUgYShs8OVVE1pqt3uZd9oKNe5adJXeJP8nz
saqQWKjjiA0XDS4VvR7tatmvR9WivG40N4WFlaJKxp9dibOLY973Qa2gZoo0x+CuVNBW08JQweUQ
+iXY2ZxUNgkXtqKqIAiRjy4ZLsFLXCmzravk9zJULXtdqxRCF0pYmmfOmFAWoS+/FFbb7seByFTV
MV3oVwCDi6G4gTd+U0/Y0nxGxJZO6HRGBaqkzIZPeZP6ZeEWg7SflJLOQeTrwZmXhhoFBk9+Zyrd
13pFFLkjnS2wER9kp8j2A2lUi863UHlQqZydXaYP1woOrvlQSp+TpqXcTFGJrCxqsh2aeN/VGqKV
09CqVuVIy8jChnFd5OLO8cr4QlANW2iz8p10uBFnFzShMDsdfcX6ViEB+Y5QmWMnQjSqE2rUTOre
7KmJ7R2ISq8DCI6XlLAHc0DWq9exWydDckkrYVijCE/x6TXfQ3ItNmqbvSKqorvhlOgTVjhPdU4b
qpzoRVfRs1pRR1tSrOvMZUFD5+dcvXspDd28dIxWPlSDZ78W1UTWHf1gulNNAJsjkpBZ6zP2HcJI
2520pmyLgYCulJqdqGbt7HBvZd3S4j2sDUPoq4nTg4PgNrAWKRD/q75p+p0/Vd4OaXmauz0FmXNq
5zZmQllh0XI6V3aIVSAnypVCeJYrOhnc66Pn+ihJThCY9mvH6Y09XGO0Wn2aGG7bBdmOpk+ynTAk
MOubXX5XlN2PLvZBj8FZr55szayeRY8cftH2xrSxQ5HByILx1eBfwdzKzgbXf54HT07mjy69M3RF
DQVduy6aB1xBJBYrWCWYwTXWHZtWRb6kHdQjwGmJsNI4uC5KlBfU72OjjfiSqENs4kFa1S6A1uS2
kWFArQ2/+Yqp39hNhcujG8tnJtaYiDZRfg+ADlyW3WxTVCl0ayPBYDx0kMdwD5YxE+wtKdAC1awl
43WA3B9oroiqhSJicWeGNAiDCrOMlLMqyonxBKcQPIiHLaczv8J3SE89XoogPEtM7FROYDjbmSZ8
Avkasf6gGi4H1edCndo7TTBi4UyJYd+HyBQ6jGxL6HjJPvH6S5S3j9C/yB9TbXJnRhuMg8UueT0J
rX/MEa1dORSQl04Pb8PujeDarztlR8cho6QwgtJJLXzpfVDdDqWJ0yMF3rJlU3PJ/xfeQ46JtrFF
2OSCpF5r54e6f0vI6/BMazL61sA2J66QXvAitYr8fKRGS0204S8DYh8iK8fqRcvRXC4s9BCPTTx2
21ERmC3Cbtx6FHBoeSWexAWeVcldPA1XekIq6aDI8XnW/i7LsXnm3P3qlCUSnUJXghO9UpObFM38
eSui7ucQlip7X4qKp4qBydSLlGCL9hSu2KTz+vS4t/uVN/RExbHO3aX1BNuTOp+hNPk1Fakex45u
78kdGODozQ8BUn/wI436aWelKJJileMKUnYtXQ/R2Cx90+Nob1QGIBIt8NEoOvpWEwpW+akD/7Gu
yya7F7Gtk44HIti00oF6QC23mhrEe+EBpofkdJWhFtmbdTG4SPmtDcouUHODVDGr0GBss6q+97LC
O036Suxwe4zkjHXNZZnU8UXdcDUqYCBEO6gzSBoDWj0YOC0vSVy/prTODqx/IA6tOY+rtMMUgjLX
3HiUcenoxmF5YQ8cZSioNRXyO99/RTqBQK5QmffRWJ3LmoNELxtnjW4Y0iyEhmFKXh3YGmepnWXr
MJXVJeKFFMCJbcMPIF7AL8f7ImuylZk3HrjGWTul808aHt/zgjwd4vk8AP9L+Hy6Qk6wqXGw6q78
SsRnZhcE11ovIKrkHqxwbJq0Aw2nC+G5mep9ycHs1MsVeZqXrHpozaircmnhJiERd5UZWlstH5Qf
lQUbwSF1lMqrvWfHj+Ndog9gVWdGo6zbVyv8HNG2HjkHoJADN1w31QahibgtYGTRIG+NF6XWnVM7
SAE7GE3bXQBF26CLWkT4Ju7qNNNcIGTytqAvvmmGot2RBCm+W066qTGi8ViaSXs1URQtLNzulx4a
TZdN6PBID2Y6LzytPScGhNRbP6x3EkE58btFrOLBLoYTPZzGi6Yay23XlMYqk5ogI1nqJyGhe3fd
UDyQJ+DssaYpyMysEbW0B3qFRnaMMzuMYb9z6poYJ24V9dneyPRuS2lIoWeWUIAPhZgVAv0NVL6E
+HfmFrtLwfkgu7ilMIrgqqID7va09TapbeQ3fNnJyVRWcLOqCs2yzQ6ceDg8SwBFjfWYm8o9ghz1
PMxj63HQU2vrlx4gZd3zHLjgA053VA/TutQ6+1b18uq+9FX9m0IHAW83EvVXjYPppcwm/D81UJG1
McsHlnzNT6IzblIcTvS1PHewiODw4qH63nYJTjCyEn/2Ux6/+k4RXIUzuUI2itza5FTZ9DSxiMWF
3YklqsphJyViq5CyVyMJVYxjKBI6clkEWQ7t3SqIz5r5nQnDV7BjZaxVcViE20jSoYsjPhF9VMsb
jIE1JwuD3QX9OB0SwoQiApULBeIu9K+EqOhup2YcvmBaEydC1Khqi0wxfxRqON14etcY6waNz33f
FSCRCzb4uElSKnOFM5rfpp4WX0pE+02nm+VDmYejyVOxXwJhIrazdRx3zOg1YdCZOl6aNFw4aqcz
s0lP7AuUUtx7kwXItPiwSHF0+Oo37TAGpwig8+tWiVWNyNaREqmJxGJIx0pszLC0HoXfhxZKiZy/
sv2z7ww6ncDudQfVOoMVaaJZRc0G+MQw7APSrOx7M8+yjZa0DiumhacDiYrhGBjwiiolxJDjuFOy
YR35AzBhpXPVoTCE2zg1kiIx3XCWc5qthdx6MhkvGR2xf+qEcNQ2USmls+pVkFAbEUomHB8R5Lat
G+dOC9r0RehNse047P30S+Im2VukzdnQTv5lOmlA27HUlIsqotvDvOO0BIZaMo8WqGbOAmtWIAWa
85KpjU0RXUczo/hW+cjKi2TO0hBehxEt8GgIjc5t1Zm1qdYN6wauf+l6SliwitGZOY0cjYyCKsJr
Fzfsb1asPPljWvoQwzAJeneysusWbAoZYssMX02/glSONstSZClwTXTJS9Pr9l2CaP586Cv+xS1U
apQj8NufPJYtjDE23nl0GJZ/Gw+G96ROAIoWI5QQtwLWQWymXdp3fRj3mYvq1XrM4gpazqDoTeNq
zuhUqDqBFpBdHFhPuNGrVZrcsiOU32WoYFZIrUYNlmpex+cKYnP6lgpMP5jUIrA3sq/ya8zC857E
1jENqQpkdno69FTI5BGgkfJOIWTADBLMwQp/HfuQLObYy+w7rdQHZCuxY+IfbtuCQIcWQ/z3TG+D
Uz7lTNmrqtI2LtuDdnKj0czFmlN2CicBP0NyQpWdRHAIEgit0MKq9yEJZ+DjUrVD5U2EpYXD3UKw
Q9sQfaemmqBKDaiWiHrYt4SkXabWvWlR31gptEvCNe4w2JvYltgcZz3GrKWXNw67cjWxrkhkCs/H
HsCMdCLeVpJAGF3gK0PQJkqyJtrBfsTLRSiOR3NunclMXpMMt/dlIC9L1RN7tIUKhG6N+EzynXlg
EfZgBUm7JBc7ANrW+fGAUaViaUilRlQAet6Hoo1MtBJIPdY55qyTFpf008DkfZ4nRffToRZp8Bkp
+VYEWD2uwqDCvRalKWfOthJ94YLPb5slCQXoJSa7BefHT9fRY8Hmw/KH6VZZFQHJLEcaMXMZ9l1P
goqRqVscKiyqHia1S+OgwF6iVq87T6sXVkkgLnG9nH5Cn54+uKvCdfB+2/RWFBStWRvJp44oQ3VJ
Hgp8EtkJyMFWQibdBdluirHWUAfBeNAms5mZLLAQprBpH1sxkLGuxH16ouJ5sBgdHbmqKG8BCmG+
asSyU0tohkgrFJepxRk5qbX04NVgcmCfNE1JaC3kJHOJhb+OjnUZDotTFkF8FooNKUjig8pz0Pwo
MxgSdJRrwAqR/8NQMXAvO6/OX6FV+Bis236pwvq/ArvDhp8FHYOKnLRm2ZixdoZhOrrQktBg1IbG
cP51BeS3Ii0/bmYJUU23NVpmhz9OLe2+KUp2fXUKJt/3NA5+lTo5ESOwTLtT7J4RlLFBDdfNFBGz
ZSVlVy8VgwyOIyXSuQb7vkBGTxPGt+0YNI2peh/2N/1CiADzTcohayxWyOlPUqcd1r7Umw18NPPI
4ISz/tvl5o4U/DP6B7p68FoMVB19GKLtQsn81ChDcd/IGkd1I52nrx/yp1dyHKFKbYaJW3N37F11
MvVzJcr9EclUCAUoHB11X6ZBv2zImdm9XeofNZBu85T/+dgqemv//NVH+tvY2g/tpv8d/SVJy+Pv
20tI7MIs/MEbeX1ree1e/ue/53/iX90lWkjYbxlUGh0U4pwYdL+6S1L7g46fTTGWiodFUYraYEaz
Kvif/9bMP1hITHINdV4amXmMjV/tJf5IgDNS6Rf+q131r9bar3YOT+1vYzr1g/6SifSZojUtfRRs
AP4P5QUa8BykPlq5woesbqbIVnECGwKYt5Jg7ktbnSB5qwgQIhroEZ0FYreatihWlzLmnI0ETbVf
Y8CGRkf9apk4xaXG6uxi3rfJDE9zeyeIKVgJZIxUF2Lqcjh1UPMt2QNrAK4alWxrU5gAK3zjtLL7
9jRC1f5AgYz1NsAnfS9bTdxlZdq6bR5Pe7xGw4k3FNABYgijVCCkVazzLL0stKZsN/98RH/ZEv3Q
IP3/aWBbjMW/H9hu+zQ+ZU//tamesh+v9YcBPv+Tvwa4qf1BAxuNChmclkXjn9Xn1wA3jT8IVCDq
GO8paG3dZPD9GuDmHyzJ1PnYKltIXN7G/q8BTmeVhiedzrlzp6JV0f5R2rLJT/swzVL3h5vB98JF
mG2dwy1Ao4kYkw+59b7XxbtWmQRbEcOmC+DUcIBwZlREOFHxA1vXA5V/hGtgtG7fxGh7vQ6BM7ue
Plw1U5mrdOtUFK9Q2nzXtEfN2Oi6FW9gcACQb8yp3+aNKA0K7KNNpgt+pjmuzpdPwagF7MyrwL+o
anx4G902fMzeRYN9xEP3gJEa75+2ajFc7PK+An0Acf++o/MGWBXvnbmdLM+gxo8KuVynKUGNroHM
j7z4CBDAElKXN9xgX5L7vu4Qd/Lwq8cmbEjdY1WVV/D/dOC+cZdu0zGPXmJlLK9jGlaPjuZTJ/S7
oPzmC8IjURJ1kXJuIafbYrMsUYQH5fiailwVq8zOrR90soJvTTvZ16AukRamuTWJU8PTgLXAzZ1m
RqNp3JUJMhAM1wqrutMr6QvnGJneq34j7fs6mZh4PMWQwdrWOv22y9LBnM2FGJXUCQcScqeO0nxD
7RJA0KiQX8w+T4aXtGzmXYqDTYo5Rm95i9hc4LpHINrP0PKi1WiqeKpcKldYvJ3AL/eGsMsXoVJL
XKqjDuW9ska7Iuwu0Qnc9ioo+4Uz5aRyca5YaFFdt3uW7oFWYpFM6T7UPKxdcmqR8zcpJCOXxIP4
IiNpkNcpZMqmIc0isi6DrHkJnAHoTBsD0dqJVK++jSrJbpnojRcZUKZckBA73huR4j8kzMKzKRiB
1FoUhuQQ3ZQ0GHT2H4Aui74G1lBA3j4zrNJ4BbSdpRfwIg1tE4A4cdRFhxT5rqn12oBsngE7wl4B
hEa0PNtFJsP4TAtklOG8sshAIyqqldeWVVSQgBSp7kBHIOjMBou+E4eFgn6GVfrBLWYdO8IDC9hn
oBrEd7bszLb4VmUqSQ9+5Q/PON1QnmGoCWucY2P1LS0HDSsqLlzU/IBX8iDMlY3eTUl6pTUksS1a
J++VnUFF6GfVeE64Z88bBE+UlxqbjwDwxklaq2ArU7gEHtZlkz3xlGTS22ToiDg81x2CGNKYMgnM
KsHpBUu7QfTGsZYqLaFY2CgjVMDu5OfhNzWTwWuZzWjZjJVCWwiS46m06XCneFd6vkU/D2B/qoxh
oyMIYzTFjPdVaBlTsyI8DBp2MWQ2cLmITBZIzKimlZjmLaOE0s7KiWxRn0p6Dk+WhsmRaoNe3UBJ
NhSc8ZVAbagk9rTMWscoz9ogpzsjUmpuHO7VgOjAXLR7CqjgU8CM+BtNUJXZDkqWukNkFtUqINjj
aspL71sRYBFYVkljn6dq7VUrZr7mNgG3kK5Y4ONb5OR4N0CgA+VPVee6aBJxqY5KdRbpSBsTH/f/
ip8TtCvLcHI8rRzU5LIMWvJi8rqU35khwwenqYcnzyTHb0czw0+WzNRYOPUhpBzscYC+6G2lC9ay
F3ybfkbTY0T9ymFXa8EgpGOMYUCthCGWGMgQ23dpb8MAFjHi3hAt/JZGIvqlYFTqgfZBi02Ttd9j
1HdAvNcV1s5/R930twv0h2X8ywX/f+EeVczCib9fy2+esv86e6rCLH+/TX37h/5cxjXxh6mR+8SG
U2UXaM9amT9Xcf7EUA1T5b84QCJC4nDxaxE39D8cimbogwTyKMH//b+7VP6I85M6Hzgd8eeu4GBX
+tUu9a0L/tfJDFsEPQ30VEjkEPBh+DrQrmBVyYTsiSqzrJFqOMuB68xldBOhxSofaxK7ce5yduwu
FJoLWhnuDHzxG1XEtwks6zbrb8yQNCkT6tQprqx7PSUqRU9RXCt2nawD5OWrCjv0TtLJwlLsJau6
JJY1iCP864r3mjBxL0SnR8sCKw0RHtZPC6Bl2Dnp1nayB+TNBcxCvEbsVm86SSCyhTy3VAS64JS/
x6wfC7/dZeV3sDc9VFFJxIbh3aad+FOo+//sDPbhS3Bf8/On9LU+PM79b/wIvvwGFq9J+OP1w/jn
7/+1i7WtP6BHomsmDptdpxSM8l+7WNshFM20pKO+qfmsv8a/ZvMPsamEnaObIATmredfpzTbtnS+
FgfxPTvcf7KH5Qrvd7DznpUtsoOI3ebfhQzv4/G9FSGBJuQhuY0S7GxCx8Os2mNY3bybEn6dDd/n
jR1IUf68jCaRSODgmWVMHy8zTnipxTTWbqsoJ3mj4j979vQXfQguEyM+okbSDg+ebzdlMrNwKZ1Z
5OBqc0aL5olpBkta5z6JdEu23t9ChRQs+pwONIFiPSCyR6KmrSo7uIw65buGoCGzwrOCVslQXbO5
iTeeXz+T337b1Mr91w9Emx/sX9OO+ecTsXE9IP8UumYxXt7XTTRUNgKpGfxcZ84q0cyljqt2Uaia
XEWJchNo5S1xU1sCta6LmNbMpBTYV6Lh0oicU1UMu1gJanBcyZyfnbdYyNIjL+1Qn/n2GxljdDFU
DA/2oawvMEwa67KsXQqhOPLLcaG1NOYjeIptJPaKkX+jb7XAKekDbxjO8Bs1M8vBpSW2rYLWXFLj
pmxcfic5/mbys21OzXhhUS5ef/04P3vjrB+MYL40i1rUx6epcB60EounicUtdYt0rNc0x1jvwcHE
uWNtKQ4C2q+YpqdeXX198flVHb5KR8KHpGoy6+AOToFqaxcy9oraTSqC2qXHd6Q8fn2Jw8+UNVJT
xTyeqd38XmumzkmNlBwSF9/qSTvW29CMXS2Xp19f5rBiirye67Dg6ipfDuWjg1EpG8IyYGDOcWEV
ZwG7OJthlOscA/TKTAmBj+3IX4VjQnovpOBFGVXXX/+EN7Xq+6c5/wQCi1SmP1Ua/PfHV2mmmQWA
U6ncmJ7aacyueF0BYH22wblumjSvlL3f9OMDnUpl0Sme9ujHprGoSao4hQJAeoZMk/C1K5K4WDvA
zJbggofdRFL1FlFOWsz6g/o7adZnXumcF6WVnpmZ5RAm3u2AwxargPYtruVogelZc7VWXtDAaV2O
5Somc+uCnuKGxpJ3l+cNlMGI7h0bny0/41RRq249xgS1eBqMIKNRjeVgc2zrcSrRQs4v7EJYayPE
Q2WCnlr2lQUdVA1O+1hJ1r2V7xryZhc9vgwpOZ8BnFceyMyKN6rjZ2vfGJ6NFEYQcDEKCKqylt1W
F71Y02QFjOwERz6swy7H24gwqduzOULlzJTw8XVAFUaomdaVm+AWW4soiJcElwVLpoZriiNYM8Pr
BtyASzd9yFZFEbSulVXGLih19bUNzfu2JSWib4FdEFRiLI0ptdw6zUeYrLayHDvybDuCISqfCZlb
Vh4AomGHR1i0wE/tf/dhJgIibbcsIubK198g8fbPr4fdZx8Y+lVdQwvMYfdN4PqujA2AZzAn0DlM
ILWCEDFszvypvkVg9fr1hQ7n/Xl4QyWfN7D8L1aWj8+zZ59cIfavXABo8TYrZ8KHPSQ04FuVWSvB
u7bu6uQxYhwcadZ8do80BGg/AMPCtHWg91f1HBleU1RujW7htazts0AO2qM30RP/+iYPl3tuEucQ
JWmbeRVrzMGVPMLQmkT1CndC5WC2HFoL3Gs+2wxjMi5Dr3j5+nqfPFQpcAdZb+U9NOgfH6pG4hzJ
hWrlqk1IfUy39toAsceUDREqGhHP1HmAMn990U8eJxedM0lnGwVv8+NFlbyOKGP3lZv6erwCiHRq
zNhDYQzZkSt9Ni3jjePFWSqmEL6Sj5cyQYKTClZWrrCKV3+Mn3Srn1wH3ndHSufKJAGpb5ufpVpn
yzqNf/wbN0rxlZ2Uhb75cMjK0u6symHcVHqNzsNEkdls6nI4cpefDBrgyejx2SXTV52Lve93RA6E
vMbzssrNJ9FtxJTdA3ngBAb3RibabaFlzvLrGzt0AMyTG94JkzVbmrYl57ji95fUtLKCAKQQa9A4
5oOkEiGKeheQ9bmQY3I9jgMFGcgSO9n7BMOJKnpEnrnuG0BYpkQ2F4yF/Iddyz9/FB4fVZqCyvfh
uJIt6YQZYbuu8NQNBVMIMPb4VDg/qiFLwD0Oyhr50yWH45oOiV0f2fV9+hoQjhuIazTLPuzaQPGK
zKp3Stecbf4OKTXpeCpkdg5l6BmmyTH5/PxaD9Z7FPQ0qngD8yHp4DMaJWUqzTRLN5mcvSjzhzLq
jrznz25pDkFh/EpHaIcbNF9GbeJB8nZ9qu8bo+myJcmu46bXxm++6p+0ypEL/nYCmQfWuytaBxOg
D1VtqLKRK+aFt4YW1l1QEI1WadY91WYhiKSyyKYwyO5bWX29JcXitJXxY1eL80SSoxuZg+tZ9VOX
ijOM3il/vz5sIyt8/foT+GwSM4gakVRA5kPgwcZ5rLVMzbq2dCmj3wM1Oev18tyMgqv/7DLi44cW
t20gZduVLhBXdYU9feknQ7zy1D44MovM28PD4fT+hg6GE0R8J5xQrhObNv0I9W6ddspF0sr7Jh2O
veUDE9jbl/q2ziHzcnBbHrzl3gLzZMB2dSHOJIvMOI1bRy6qWDuvbfNMtZOdEieIqgyUBaZ//fUj
/ey7kayvKv4zYnLMgxsF/Rj2asEQS0WmIsixu+caxt+3/+wqB5NyjqpSBOzMiAzoIJ9qEEySI4eO
TxZvPFiaSRWCuh7P7OPYGHAqgKzVaTWRTdPl/SMBjdeAlS8tQknUkmg90/GP7VA+XVJt2HfMc1gw
ESZ+vGomkdZMhVXAYBo0VyH/Yj2N1xnb2t1gMfl5cFNUWWvbKEv0nacZt18/2APHO0c5pgjWc+57
9t7zBX78ARHw2wEUEO+v0L7nZfKgBEhNJXhLzU/viOJ6NIrwJ26BbA1iA5B3nq6+/glzefXwW+Gs
TF1WwguFaHAwfvOQ4RWDHHVzs/LcqUpew0m77ujVLCpTId4qGMelaSVX5G/p+zSNe7fp6JuHhrUe
OKcSA+DEV/XoBZRFs72PMJoqf5dsIDOv9EIOqxKvwS4htbXKApKF8ukcoKu/aTrlpq6C+kTz+3va
B6juB/NkGJzYbRqggKUWxS7A2XCp6aQfN7R04GdM39ow5EwH3YNMvDpbpLwxIizGlVQ0+k8Cu5JV
YJEb9fimD5JkBVfiktDhXUQy4T5wzH5l4t+G15aeZXRHTw2YKaCwwnXb+LdDlxDzEev7Af8S+fG6
S6OmXMLXRwUAx2mRoiNdGdQWDILU6nUUhMmmU8obUHrIpRVf7rDmXwQD1peaYJ91gDLxUZtIfVVz
76RMq96tp5kVatun6AaTDV07uZRgXhdCQxBn1I22jyuCfSlU/ExN6zlEmqhn4y4EVbnya4fSLtL2
kxa77A43/D9f+emWU6qnKD4rRw6+dS/KdCdVx8JtAGWTSIlHPPCDK7UOL30nuuafOjJXf7Iu46Kl
/i7ZbMxnhY+fANqUQaH5W7j0rsZlkdg+yAeVWnu8J6Q2hCmVHbnF30pafHU2nQMEA5T6sX0eXNLA
EkakoszZZJZiVZpjvKbwFd3kmQUgLQuf2pI/lB1smMIxr9I0fQWTccpPy858+qcLrwiSneZEYmWG
w3hBmlj2bChC37SaRJhog6I88pQ+mylstDqs0rMyh3X642MC0BKPDjwO3BPpKXr7PZyoZj8BVAaT
gkTdBqEHih9bXyl+Agu8MSroD1/PFZ9MFTbY+VnuSBNbe3MAvzsfG32pWw2JIaw2+MEScFJ9Y+Ii
sewjdzsPsoP1G7rKPB+iKaPicDAn6XVRtISz5C6Y0u8yMjccOI7ssOep/bdLUFEXho1yShzucKlW
lG1UdblLdM19jRpiSXLHfQIJlboMVkZ2P0TlXZH9WR+5uc+WOjkvOapJQBNO/o9vMoujxNEHNXej
OtwDb31NCu/WrNPLMcjQtZvjMou6s6/f3Dyif7tbk0E8HyeoGc0f4bs3F9uVTZqXxt2i/8ecMN0A
M4f2Bi/T8PojF/vs0dJIoB48dzt+q260+KTywUb+isftErIW+ow2Bd4jTworP1EM60Yv5U0UqN+/
vsnPHizdCzkHxKL+MQ5GDabFICfksXA7mE1avS6EFxEaRdxsUWprE/4i27L44euLvp1IDx4tRUoT
jamNEM9R54/m/aPt6rSG68tVJ9BWhlKfgpd3mMfNZz0mCST0Qa3Z5GSFstlSXlplcXyijcjcFVKx
cHOSxUxRNd34PVlIfqWTndBYuokPiem+in4Y6LIXvUJ8ttKTAyt1c6nV1Q1JAs9O3DxaxaSvikm7
0+MW6IvmnE9WrLi14gRoqoOnQgc4SNXYp9Zon1Cn6RatEQfQ2OG4VjVZj0Qqig3MX2XVheXN149H
zPPSb4+HUhqHSEcXaKU/Ph4zMWThDF7uAmViM2UpNDnnA1hRq4tqys09hABrU3jqfpx3B4GCJREd
4CZGvHOjBshNAOiuLZjPRPtFGAvQPPdKaRDpZDxKm/hcouecDdE9xyplnyxMDidf29YpQyCWOnix
hNaFxDEVrBKwxADZgn+G8U+Edj34p3bBW21L2z7y7XxyaNTos9ATQrqGdu1QtEvMkCkq0uLcqjca
/CuDhXKMCkTBukwJpFA34ZQCDTMVD6R2qC0NkkJd/IYq4fP6HTL156Fv7tuOLjPAzSu4+Aae4gRq
de4oR1bST1aleZOg4/yfxXba4SdXEO1XWq2RueDTFlUT3eoIZBZhnldLWFbD/B/zM5sA/QxYO70t
0y2oKe3IuvT7hIOemr0KMk/UfLR/Po6xIUI55JHs4CpjfJJgyVKxdMTQypoA0dHonPYhW1ioakdm
8t/PDzo7CXUO+6ZEwxoyz0jvvn2zGsgj7MLcTYiuhSnpuEUwxbNxfqn6zxVkNUbpYjDbs6Q5cs+/
rcUHlz6455JkjyBVE5bIZtzGHunnOf2Dojvyho9c5rAkjossCYie5CNwurMsaSmu1q7Ij9Wbflvw
57vRDMpw8ysEIfLxQfpqKls94kH2g1HtPBBOJ4lmpOuvJ6PP35ew1bllLtgBHmz8BNYQpClRTp+C
tOeG6HJpEAUXPHeOc9n6abCgqXVSVuVWtMeYXZ9fnAUfuYo2M4UP5pMigdwPtZeLF8o+a/Wr1ote
SKZpF2S1lk258yP8Q3Z1m4357siNzxWcD7Pw/HzfXfvgxiOFMMgAVpjrA9g1HdRPcu7Ucugb5Srr
utuSyIjBVggmK04dzTzyofw2lc6XN7DTo/zhL4enez+zBoK9nMzt7OdgFOj2/JO+vBBJtEUiduRi
8738dq/vLnZQE4HEqnCAJqUuhTzb2UTTd+0KOw1V6+Q/vNTBsPVUmoccDTO3VkluROznM/tp3bWg
KP/1G/z8phDssyxohpQHMw0Y+aKUGh9I21jGupDA8GgVDRxlp/EcKkv379zZXJ/giyTL+7AkmNKR
NOlpZy4OOoCSArEo/thi41Vkv7QD6fP/xv29u574OAGQ6NS1Ip2jBf3i0tL6s7oqd5Bqlqpotv/O
pWYlGqhYVCgHLy0aqQ4nkZe52izYKmzj3AEhTxpHz/bwWDP9tz3pPPLpK1C8htNnH763WhEQC535
vkYsa1Km67CS59BK13U57aIEPYKi3319g7+vynTuqQfKtxY6yvSDL8CoVEVtvPnlteEyH4WyQrr9
3GCv0/xipxjpaRnAd/CTEZCadZN01ZHD1SerxocfcPCIWwMEljrwvZPjR/Cv3Bp0KBK7v/76Rud/
zcGXzpDhBEfJmubB2zn/3fKblJC1w4GHW2saiCaH3rEft8eGJoKr369DkdBmX8ZOUHuTYb1f5utm
YtqO2cNKoXzHUeVdG1EqN+wI4N9na6JvgitCR6DT6OOPsSDyuKPkt4pFqFP8Um9ipfxp50UJFVF0
rmVH1a5pqa+hBL6JMThsrKnaQts9KXP9LBrEFYlaSPJJGNp1WtBt+tBE5tuhCm+7QV2yxyeUXRR3
1Kfq0zEHA9FQ7t6AWTZOiB4i7k2n1r6EOY3Zt8WTni18FadyocehW3ep/TPvwM1USWCeglzfdply
2bV6egKk31zlciJ3oVf3WquTJdLpJ97/Ye68luQ2tm37RTgBb15RBZRp3002zQuCFEn4THj39WdA
2rHFqq7TdaWnG/thK0RJWQDSrFxrrjHHvAuH1sP7XCjBOHg57ceavhMOTw/K6wc0d/O+jszPMfkt
PAerXW0hr3bKbsAfVPloYJ95y0f6ahX29NJxO95IL1583agw5YsbjDfmyNnblRS+bhUQigal32In
gmlJnd30y7SXVYFTewl+xSn6Gq9n00V670QPJpzVHSo5TNltNBamxa0JotcW92DUk5H6pWr7DyNw
Rqgb+oMTaavv2FxR29OtsGkrG72B7nyhzbzY0CbU3paO0ZHwU2Zs41T8OvMlekoia9iAUGiOFMvd
Tc0KOyaNijp8TR6OSZ7/BH1dH219ru7VhtCzBwiB33cT0HNsBTbstVu6O+UGXfuhURMrMO1OPYwi
vqWjgdpPWYyH1NSGQBjaizHH36IS2/FsfEk1Y6QzwEHEXTVYXbj5H8Isqvthab5zzV54bG9rkD/3
PcTkOwOkSDCqcj+u5momgjDOQGTQq9BnT7NW7uuZth8qd4OYe/WWn40gzjKLJm9h7BVbPJB559vh
rJnsUpzx8ESR1ue5MqlqTLgr3CDOAUULKzwsgAWJDT5vY1A2CfrytP2oIXLxkfoNsPtLbHzLGIue
xZRHs2+nfUkukd7yugmyWH6WKGPD2MjyDa3j45PbAZVlTvQHPHHvKntWP4EGt46xHuePTUR/dSB7
XMxbb4LNbka3tgv8KzLN8aslmmwnePFtgLXUaISDsFVYEsAtcKKqcdXtxsYSvhbNwPtxOHPiBJ/a
pX3qRU8v2QLBh/tYvikGiwYYBRKStVTVTUmpAk/FKbDaNttlUtr86/LVUbs9KBX5zepteYgy65l7
dP5KbVPVfaS53qEe7O5bYlS4L8Pti3xA++NPK0kAG9KWMNRHT8epA9oQlmR51n9IZ23vkLDwMZfF
7noKKvp6SsPrQhoP7OOkW1+cZNJualVDd1cVDhAMZ3lAFNhsMIoKe+gyWBH03JDrtm+2Ws+NDcur
qNiIFXBU0KvPlqKM4y308m+dOtpB1HG+ljBCDYhU8fLQVcjLdlCNkRdy7bnH1g4Av9EAVq+0uY03
RrnoIY7npD3duFk2lQ4N3o/jWt8pTg/cvWomRw2cTFYPiiKGO6f0hmOrsWZCLetFQE9L+5LOikZz
BlaZkJTMFPB59OAkbrvBysUO5GCmtDNH6pMCbQTDTMlONpe2uMUP9DCM7b2RxPg91eKH1St081RA
t4Oq9ujxV1LQcH4EYueg4V7Q7mTejPe08z9j7b1pYdn7cPS6mzyntZruCHNbK9NGxWwm77NHpIpP
I/1WSVR9qhr8xGZc8RxPubGK4t6N1b2TjkdzqWbfSW0M151k7crXPgEQIy2jIsHo3YxMclEcZ2Q2
O4i6N65dPC0qHGoXy8VgaTGM4v7xGT0CGDphdyFQik+OxYmBRVi1mWPjkZ6sBMPiXttNSfdIzu5H
iX2kP7Uz/IQxPmiJOW44cl4B00e+B2mfgQBOIWXr6uEmqtKP0Fy2o/Fp6BaUmE3/qbXLT4nKnXxw
FS7JavU8et0LxJ47pRT0BXXy1k2dYFRMRE/1M6SO7yberD4UsCBaZorSKfR/E28i70npIpbYq9c3
LfR6NSikCF23vxN2fHRcyAmaB9JDIxe1nTHMwUgyuY1wo4m68ieWxkfTe02kt6Fb/qMQaUiu+yDN
5FeUxbusbO/iIrlJrD6Y3P4nHhcfB7gSyaiNxyXX12QpUbyNaCwzXhxNueH03wDh2OEesCN5fm/E
X7SpK1jmWI9V9p2RQ9BiYtYb3CUeMXfZwzRrtlNciGdFY6XnS/lqDNiUzu5Os+QDteKNPXQr/0H5
IxlwF87t+N7Uyq2Zal8Us33ClUse2Gf83nW/sqa+5sO8ofMn6CZNfPdI+MUJffpN4+5iD59DO1S0
yf1WSjgrpX3XdLCKsoHpODbKfi7MYxdZ2t7gb0xGJB8xvcfrwbSmrQOZKMdwKSUg2WIlmW3N2cZZ
3l12Zt0+52L6Oc7tcKyp3Xd0OI2xPe0Se0jbz3MyDemTVZqikU+RdKYkQCNph3G6Nreq1q/3w7BL
N9tV2A7ZiFZMAr8z/UA0RU4PN400FA1pzpCgB0Tn537RxwdIhw+ocV9jc9z3bnrtQn/hYknNnXSv
aiGVoWp1em2oBZAIppHctW2z8RJ3X3RQNpQXWYz3XmQ/GpVyiFY0eAvCI7d/aql1xNfsCbDezdJ+
UwuFdrYrV7W3wS8qXfqd16TQer04u6qNplTi2O3FjnbQzaj3Pi4lGwU16Ptv/W1QCs+DohlMR9S6
XC5OHz3P9ciLgIgw8bsN5Cec5Nkllmf4RuDHky3QqCt3wrcPpqKeMVWHdm6ulPb657+F26aa1GiD
yZ6Mln2gnxKnx/6O3qvt+w924aq71sU9YH08mHGeAU0wgRGUTuVuoD0yhrdYJgpqyCZUa/3KE12a
uevFjOBHW8tA53xsU9pj1jmM5WC8Y9P/Z8/fdPFqtpAKDdFSFDLM7UxqGfuOK2OvCbo3l5e/hz6X
R0qwmyLteJtzMd/EKfUDHL05+qvDCER2WTgQ+8Q5Dqb7z6/avz/z+ZppFfDJ5ZjIHRYaH7SmDS1R
hX0t7vWpO77/KS/NmBXrzArl+oQo/3TGYE+GC5Ug7aQIrpoGBBC8paXbXzEOuLALWJYGGhdVJN/x
vAQT61KzF8r7u37sfdv7BJKXkpOxT9o8yBXnilTl0qRx6YNY23jIOnP5PH0q1e7ByBcd62Buj7Y6
HDFaV/aNm39fmooUIq8X5IbxMa6To40H6T9+pwxK5doFJcev0E9HzyGeDbKUfD58e4FkznmIDWa6
aXrNvLIS324xcCXWzh8Q5Gwy553tc4Xr0dTUcgcV2bqprHIJyxJzFTQU6T63EHEtLdZneNzaL+8/
5IWb/W8j06t/+pCVItgbHB7Sad3DWj2MXHP3/hAXtpk1B8RnpMcQ7dHZV6Q5FMBeyvrDkPtGQE8z
7g2uE5B+rwx0YXYiLkJZA20DyPt5k09Jk3wSjewxbt581utnKLU/pOIGdRvfOK19ZXVfWHKk0IH+
UrtCen2+uhes45qc6HpHyWzTdDZ+iLofT9fe3oUPtN4PdTTkpknJ9ewsaNJimfWEJYck4WuzShMt
84pc8OIQlARI1tOdRUbrdA5MhVjUSmWIKZ3v7BIQvN65H96fBNfGWCfJb0darNPhnXhsUHiwbig7
+h2umu8PceGDeDoKeJKN/L/5Z4H0tyFQvYwV6Qyx6zz11ZXpj6Ey94k6/4vTmf/+2g/IRRXN8Nnr
ojO0nFSbcYSzvII2/D4Y+FSiGv9Xz/P3OGevzDHjobYqcntIdYBt4aM3uu4HfM6vNPBd/jR/j7Mu
q9/emzJi7OXUPA8tfk8Abp6UMrlWKrg4hkV70dpPhQXO2TvrZ7uxvWg9n5wo6CN9XzfXQozLQ1CZ
JIHosNmc5WIrd3YnZAkkgDvlCLD5dhjM/fsz7MJORqoRUQdthBbPcrZZqoOHOtEj3SuX4pcZ9Xdz
mXyv2/J28a6V8y8+jUN9jrAWpNR5nU6DuWfz+cVuIj7xk4VHGv6xVgVJDOoYUEF8fMjg62/47cNr
nsxhethQmA3n3lOA8AwulPgaqEbmXklUX3qeNfijpQ5C9xtwlY09ueVJlbE69Wlpn+Po2g5zafnD
Z2Lbp3+XCvXZx8HSUdqxNfBx5vJ2vVXCeiXFmF7RvlwaBgmKh/6FZnbjvBCP+yRM+4hDBt9K35QT
KUpuPdglvj/VzoyHyLbzcWhJJjqneqKhpT/9OAu5cDcCbr0jCf0AvRr3zVDXHL+q6q1TWaGSoUDz
nG3XWAeLdI4W67ux/ZLDToXp6qe12GB8hZ2eZy2+Ce9h0b1dLlejyeaIU/aLkEuAKey+MYBuGPeD
ZV05IC8cxydPcHbut0mLEsAzxK7oDLLL3ztT32WqvNPNJsC6cff+C7s4moWUjYZKvs/5nSkG0506
FZM5bVK42Q/KPPtKUuNG9Cv1rhUJL00CIo3/Dna2NZcT7XtgatkyE3K1Lm4WPS6L9qd/80grWonA
EBXl2Z1bJHnXuhMvcAIMyYIBHpnsIGshIt5I2/nn4S5b59+jnYW7w0DOuZKMtkgndIx5B3Y30a+E
m5dfHDoO8HycnitD7fctJxqcusAtQOxcZQ4U8aR6cps39ZVHubRPE7H/d5R1rvy2sRXDorYgMCjL
rVZQ3s0CwcYl1atd83S79jhnU7xCHD3MBgMNBoSp8o9C/2LV+pWt4OLMRqmE3QU3aOLN06fhrAOg
3GtrHNDulPGXYdc7qThb0l0bpfauXLouvru/RzvvpUG7kGLjwWix2QYT5nAL/aCzqzPF/7H4dN3i
1tMUmQh1xfPJYNdqhZ/GzGRQoRHJERy0c+XdXfxAvw1xNhPaPnZVrMOZCY6+Javsyh6/9H8132jY
JfjkcEPjf/qFqOekEdUNwT31zkpUOjdkUKnciq81QV78OBxwLkcPbIfza35szg7cI07RjpLb5NgB
WCUctYVvlh/e33vejkRuDQwqwQH13jcpKKFXnpqlhDoYCISGUR/algpJ3T9kXLzfH2p9O6f5GYai
XQypOGA5trrTtzfoVaL1tLyBPHZCF9A78oddoiX3Sp7sSuOWci1swSuDvp0YDEqODSd7hLpoZU4H
zRevsEuxEC3kS6A6nzxZ3JfteGX6vV26jGJxHq30vLXd8nQUT+vRbJd8rzFbAlpKKACWQa5+Sged
rIJ95ZtdfCauzWRE6Qh+o1yvaSqzAOUzO5R8q9FoUijUC8cpeP97XRgGAh8QDUYB63dOLaAKWeRJ
NpcEWvqGiPuWJ/frXlzZiN5GjOTbqZ2Z9G+j4jq/MqgLCt80d0tcB9Tc3rqV2n1wMzu7phK/9Dj0
k4EiQmwP2fPslI3FUKQdFsy7UpovplVttdF6pLnlHwfAq7zeoBeCezz6lLM9QlvyAlS0UaIgzZsN
DCEMSBTryvF6Yb4BfwJgg6wVPfi5TLID8VZN3VLudMjEGKbdgg27xYUk0GGwCFN8f38mXBvu7Jm4
Wo8g3tRyV49zSEniAds5rLfjDVzPbSPbL/9iOIgj8HtIViMSOV1NIoFZONgDw2F3BWFnF1nLLhGG
X6Sun1EbfH+4C/sSkhd2QJvOCO77ZxNj9gDnN2pZ7sal9Cct/mYtdYC8DyeU+3Se9/iP7pX4WuB/
YeM9GfVsN+ztKl9mCKg71AibKl1QuU3B3Ka7vLT/Wsj/iC71f0GhTshR/2+ktcuw4P8f6VKrfukd
xNrwrfj+rflxApha/5W/CFOGAWANBS35aCRnpNz5Qv8BrKn/w2YFo4CGExgxZCD/C1hz1f9ZtzI6
rqkkUf1Yl/9/AFOO+T/0AtByRpHJcmjN1P8JYep00pL4AqxGQ4iGXSW8Vn7h6RpRFOwJ8lalc9Rp
xwdNulDWHIV0vi+n0nNvtbqO3bBvVw8KmapFd6sMpeZ8+u2FPf51eP8OoDqzKPzrZ5BXhmu8ggzI
LZz+DAERufXmkp+BvRjOINNkegfpegv0wHSMvtIurNd+htPZZ1rA9MnvaSSeg8yGgb/vqxq1Ee/e
PEQxaI2NmcTk/3EQA3I51wNqHccU8eOV33x64KxNEyx2jeoGsSjf8Ty4yrLF04QtjcAlC++rdALu
0sjp7qWtVjcDrmB0hkbJc4tvdqDAmD9AB8IxoTa1m3iwW4wgoppbYBJBIr3y09at5u8Q6a+fxm+j
+ki9DgX++tN/u9D0Kq9OUzQjsEatvHFme/K9Oc6CKTGGkEzBE26ixkG0ertdFE3bp4vVbAutr6/p
cNcLzZsfgmpsRey4f3HSfv8h+VjXs1YnZmAunoJZURmJn3OjFI9WrYxhVLspbhsLRm+4uV0z3jw9
bf7zEnCZ4q5A1EZC/PQlNBHtsm7k8H1sY1FRbkyYFaR9pob54E5YeVUWEjFZ99e68c5knn+ODK1C
Iw3jrDaw50USZD60zrsVRgxxbASlMtGDgZeiix9URhaoG8vmoAoXWevYm89jj1383E/lk5NH3lX3
z3UFn34CCBq6o0JABtmk2+tr+m0u2IvbWAuElECvFNBuqaNkzTbTjDr2pSq55sSdkNmxyXRsSRZ7
Kr5V2qIZdL7W8bcr8/LtJyGrzj0BbB5Elje9fSNW4UuUt16Aez3aG3No6xCdeXQXQ8stkbUU0ZeU
5rVNPFbFfYrFyccBx78PgwWTzhbISPVhrr5Aa1VuJ9jh29nDZateuujKhvR23v65L1LhsFSDHuyz
bRGnNytO1RHPqTnpjZX5aG1qe6pusYW804uouDd703zBLSDeX3lHb9YuNxoVbDbvCb4WRb7T7yXr
JRoaukhCGgPVEB7snGxk7ykZ3VWV+iUtW/2T1hfLr9xLpj2s9eRmMqc0zF2nu1K+1dexTuYOv4A8
Ap9qFUrj1XD6W/osztRpjqewxvIFyU092SxVFLfJbWcUy7MoPTEfdXboh2UmxDx4mE30PlgCuO+d
qy1PeN8a6Q1uoNrwSYvirRSxhVFls2QV/np9M4SGOmu3eODFcyD1cup2rZAONC44Y94mnycUf1fe
8JsVYRJSQ9Yn6UZinuaH06cC+mxbKTyx0LS6Dl/4sd9rQoAAT2B9D0h9QyM3ZukLPftjGqggu9o0
XNujT+M29gh+BB7SmJNSRF3/4vRHsCXHiNWmPtTtChpS29VAKgY10+5Qjn0Uq5Ph+4994WNyuNIh
jKxx7VNwz0Y0UCKiFvR6vFfm8QtCOBnipGV+0JFzuds6xcO2wgXutl4krSaVReOftSRHCyz4k5Dl
D7z/iteB6uzqoZy9VqTPA2ewbhJtxgg0Kdtyb6lFPPjYuUhzkyJI821Dcf54/znOGvHWN8dzYGxC
VMVG8sbQ1VAMc3bzaAi7Fn7ttjHVLrBl3+KkF9c3UhusfeThlZYqcbWvlnjewjNzXsa2eprNpgoh
gvc+joH2s8mxF1ipNfp1brgPUW4M24oddPv+L9bXN3u6jKhisOetex8sI/18GXlg4uauGclWNOkv
g+6ahKaU/sFCYYKCOdH3Ogvm0Ft6+ewo4x+ekN4tvVzZto1rOw2WbFZu3WjBfMO1uwddGv22U4xS
8SdUgJ8WOZm+uYjpIZu6jzDacuy5ozvFyNDkjg5HrKoMw/3EnfJKDPR2Eq/LiBukyzmr80FOJzFl
39rNhDaEET0vt22u9MFgDPKBSG4+RIaZXZnDb8fzVhoxBxmtaFRTzsJEq4cckEXWFOKnLT4bnfKD
oAP8eN2M31WocP/MF2adagSja4WQc4Bs03mPbFMNJU44/RimK9IeV8tVTT45NwCRUt8da+vKhnuG
vPpzQBIyVKTJqJLfOk8uOHkmELTGc4ii3Nr0hhOr+FyXL/ho1So0PudeSTh36l4ZAnN0NALhXli5
T6lMe+wdOBlGZ+Jj1E32lXPp/KLAqyCrtyr5kBcg5TkLKbHq8civRFPoFUa+i2ZPe42jRPjkxfr7
qXM9NMS29rPrcNEhw33Nz+nS8HT6Esmx+ln7Z5uXrEsz0Vs5h4uaTx9VBSoLBfedYpZuF3QoiLdQ
F3640JuOSaY4Vx5eO036/PVdmA1/Npustj1nE891O0H7Nw5drSRm8d3esz40ZoXrST0v/ZZkwgdv
gKbXxc4hTby1k8AZHozZcvNN5hp0E/UVjQ52VmAq1ov44/s7zJu3Q22JQjlYMPKHiJDWcOb3GK/o
0xGrMSO0CQX2jZnpDzKm7bTQ6/rzaBl/uGNZPyesqlAUrfry/uhv412kZPyPM5UMH7jks2gpbWu5
GF5rhFna6MqzInv5cSQvM95nLatqW1Bq1TbxZFd0V+Ut/htkvJs9vUE5aems7f5x6M8PwmCHrom1
6k6O+PR9xPixq2UuTPYJbL39oYPrEqkSMz7Mur44WnfbK+I/BkhkNuKf8vGv/fz3S+yFj4C4A7kt
+W80BeeymHIxo8kDYRnmcUs3R+YN2q/OIuWESN7ZmcNY/uF4QtuTdePvSUWvrgU26yw8OWeoY6+5
AfoCzbWT9mwaTMlo68lg22GHGyZo3W5ZaGLAAFwckPvWx0aqWXmYU5CP25x/5DZRKKM8Gp02QD/I
MEpg8kal/Ctv9H++mDOsC6uH3wV91+NOtH4W6+xzpHT0dJoOTSDCeTXF0KHGadpzYLNvOnVY8ABx
LSrjeMsuYiukXRo477WttRnSzj5gKzlAiBx0d957mly8UOQztwdjUFQHwEJivQDbQtGupP0S7dpR
L3NfJMp0FfXyZhegzZPMCzdZ0PdIbs/ebyPLQsNoiHxI3mYRHq/ujPdzVpNySKAxGX4kYtNGmtri
Dhh57rSVkGvUjZObVh7Mczd3uzGN2wdN8G9uKsQz1daYkeNfmQlvp+KqNYAHyclFcvf8/u9Iu1ut
aJ1wRS9v82K26GtTP9V64d3p8IH3bq3N3y2E4bOtp+H728GbQ5oAhwCNLKhF1gut2+niA+KTRGCJ
ndAbDQU5fDw8IuVSb3O0oPhCRPWVTPmf4dPptNdXFStHgwWGEzTD6YAkGFpbSwwnTByBXbViTLCe
rWWrZKZ6G6EdlEFkWuOeM9XduLGnBvmUy4NesBFhOFPeS8AcWyuGeGWUVrUr57RWAlGQDSnjxf2c
OJCFkJQSX81pt3n/bf0JVz/79Rz1JhkS4gyLhzj99UmiZvhjpWoomOH3RgPQXBNGeyNjLX5FOVb7
Bb60CC3TubvFkDWCQDbjTTJVDtkjIxvC2s5jcSVmPSOgr2sWugYKTMocnHdvQM8NKRMJwGShsXj1
/Ro59zDYxTT6Y2pDSv40mTSuHMZZA+lskmaXQdk39m23gHftLLrykL0rgOFaYD53HnTKKBxLZR5p
L/cGHI+adLBuK31M/s0PX7n8VFdJe6AaOH2fzARd2IMyh5o74Wlae+VIL2Rve4/CsaMvoqs7bEy0
AuFzZvSuFmSaNn7tW5HS/0aGtPcthebOTdritO1j5eDs+2iSxNrqGnG3Gt1IiWMq1zjlax74bPfm
tNJt3viKAIa4cPrDx6pzsIrSlhAncZPGUEPrvkGGwYHRiJ8E7TNhCZL5q4mJ1FOsJ+0HVxYgqtVJ
3GcdC/vKvLzwc9arKdoYw6RE+Oel5reYojMGbh3E/KHtUK2J8Qn2gfKlR2lb7V3UrlZBLTJ4V47e
USrddF9oS3nHXxwcfb6mOXwbgEFkIsZBAEC5nALf+RovZKaX7USEg5SqMCIsINWyGp8VM4nWNIR+
Y8R5E3Zdrd7GdtN/nPKp2PZmOwQLRPZNmzXLozSNAuuvobgStl/YgbgB4VyGnJhTjjvp6afThYid
RsWXoYkGxbyTpK99z47S6lGZmgQvXAOT20/0FHY7S1dGNUTOYkxfUy8mACpwNsJuZHKkdke6nlxy
ZNkVFczIVWfcRZekPC66QDFSOXWH05QVJTJEIk2YSd+ycUXeeWkeUlhYo0mSI2wAZw/jVmNO5+eg
hUJ4uFEnesM11HaBqmNoBXqwXe4MnThiHOIPCu/k0Wgye0+ja7vL6dK8sj/+Wbc93R85yFB8kMtG
E/6Wb8zXS3puBmFilzTmq0Lci46vsUXVh1KtM7Sgmw0a/RDhBtE0d2SUWvUR0a0Ik3pQ9103ImfT
2Cu4mcSeGUiMmVQofvQVL2mJsVdh9MoHxxp0nxa/7Gut16GMs+57KqfsS1E69uuVtWW8WepcYZER
cG6xvCBMns6XJstnJUfhGqJz0B4SLTfu7CZuQvSi+bfBwfQqzusq0NV0prAReT/TePzOh6jQ9c/J
c6fm19SwF44hcmKr+wcF5zVvfXaVz6Ce6zn1Ftp+++a2scGN0A+KfYRlLlt90OYd/ZP9Z49T6Z59
Ycboa7B8pdHsYOFRHhZVmFeimDdpEzLWrgsJgtsNGbLzHWhojXoCghyFcrbsT3NWptjPW/KOmH4I
EkUqH83WKa9c9S7MN1K+zDXqYlQOCClOv01uZUNfutwdkjo24SSk+r4ThQMUrpx2oH3KG48f8RkH
guwGVpb9azTyb4k1LJlvAyjFg6Fr7pTCwwRLN8QNjev2veKNdLktGk66wvNofy0HLVAypTgsAsac
HPTsAwfNbasszTWdHuqos9lm8lnXhQxSEcMVEjVnT1Q0+nokqkGb1o23MabFXrYdzjcfMk8HVYLb
drP4HRWJeMsmXOVbo9e9w1R2reFjwqLiaZ13gP2X0hirV6HLON7qIpuXYGoHVb+nq1YZfVUdpubr
pBVTMFCOgC4/A+8bMgzst7mwP1h5Mn+OQAtSehH5q4S058d9MtByagmxVWo84oLeK4jeM6MWFdTE
HB1rR3zcE7uZ42Peazn558QZ042dmBPd5QC/kbqnGlnNPCqORtvGYzDIQasxmsjLjWvXyrI1tUnx
tqKxJAGBbRbFITLV8d7RCwXonmVET7y61NhkWZP/bPrUyDCKn2jWLYY4Hm4Gopxorw/QCLel3tHL
PjhKnx+IEPInEjnNr1TX6aycebhtCS2u2FIeGMERaMUSpFir3ZvJgKlEUbUSwsKE8Rndr146+LVj
1Rqe7vQfS2nMyk0fdfXnKDIrewOSF3Xuoox4xMtI9UBGYBJ/n5Vz43HVsPtm31r1cACA1jW4SuIk
uEQxFBp1aIwHr50VUBGSGluQL0Vib5PYpTMoqUs12o1dh3uGAcztmZfHdtjk64uK8ljdsBrzbot/
ifOjxG8wu3Y7OevTopyylksROhFV4OfADeV0QgLMATjLlh6UWqodMzUXIe4/rBfsu+7oniqkP08w
bTQO8aMpjfzA/VE7XNmE18D694OFARCqrZUWmwoH6/30V6hms7QuN8ZgzqruUORRfBSZReO0m97H
/SgORmy/uK2Skk2NcYSeGms/03a+oyjiBXG30gP7tP35/s86vz399auIcVxkvGimzm5PGJ60Wb3E
2ILP5fizoE1vM/VOAwYkLj5bcSHD98d7E7uww3FT44DVQXoy6tn9o8rxLrSbwQlcb/JuszHKj2Aw
ii/uMOhwN2rWRmyK+6Uv4wNcRJAlajKs1ywtxfEs12A34Tm0vNpzUz6Dvc9erLJCGVc59p1a9uwR
db44vre2v5pqq11rr2FLfrPBERiCCiXWQPFK+HX2JT1zsiodiHxQaf0CqcB0GvcAWc9eqV1djxf7
nCTHqGBD26mFAWOT+QcFpV9ULxwtoEZT7LYjxNFpkVtt4FK7sYtUfknbbHR8EB+HLhG5sdFEq36L
85y4Gxptjsmb2wi5TdWqe10ZL0qETzxk+NFKjnXb0lOZ5jKZnpKS/iIfq0db+mCtxefEXkY2vq6t
kLv3KT2sMb6P2Z5m8a4NZDZFRTD0A7jr2C1E9+hF0dxsstIFy8j9GlNltdGsQDSxHA75MpTfqypL
qzArdPSJETeJ7w6do8V+ajPsL+h0I3AszKYHdZRqi3nEIEdvfM1t5tslJzW2zWO+F0m75gcbRNF9
IAnTfE8aYf/pYptwnUpKrTwigUTfC4y5NhAwG9Z9AeWWhaCmiDKyYRm/mepc6qE5ZRAgwXJo4663
1wITShcRHyiLxfjTUrY1gwKH2naT117R+xUaRbgGNKZWPgI7FzegKi3E0Sk8c77LGuyot2Jcqt2I
huxOBz+7mdVqWd+1/hxJj4Bobo0G+8uoMP9gA3IfLcvrq02XpeXWmITiUW/MwGmqpbEnL1a/mEYn
lH0kF+4SuCrklo+hbfuAV201bQwLK1m/R1qWAZpR9S9uqniPbRY72SbRZK4GHEWQeyLRLh+EMjZj
sBRW8ajIboB3kdN8M4mxazapwTPK0RbtvsDRM/Np+1eaIOoVewpaRRV6yJ96nm8lJIZx7jKX4sVp
yvSeON9JjpMbQybSmli8pCA4y2CZYNp/oDuvbx8dR4phV5scTAGYQeVHnnF3PcQWZ2YwL61pB3Yk
6o9KjOF76NVCKBtZ6rQWky0vJj8ZTLJkXZo2N7KqZhkUMx5a3OfzBIGEbL1U9VPbG+tHY0ix4zXS
WXz0MrJLt5PLS9g6Eb4uG0vN+l3JRR/CZGO63a7KcEuloSrX+MM8B3siyEdHYaakbhbKpSqeBcfs
sDVEOmNdNQCBaLXO5uR3e6XYqJOmiy2zMd/qI0a4d4L+vQzkxZQ+i74E3Zj1CPSR+hpL9aIslY1z
I2sTUk/jGNi8LuOs7LDDhalqur1DeWzKy+x2mZ2oC1jgIMU6o5qK3aLnRbLT7IFuORL65c/cAt7p
q5CjzCPGVjbFFP75eu8NhQfTIlV6mlPSWut9zM0tExPJKu83IwnZ5YGpV2V+OZpz6ptJ0YSxUs9O
aAP5vdVaza32pRLVbOrcWrjkjd7XUTdbe1Nq0bRNUqe55UO21NlxSj30OWgCP3JT76URlJEf2VCG
eSs6rKu2w7KWYkaqoB+KUW84vdy23cZxj9PtoHFu3lWalZe+GRPKhprZRMt2mRMjh2RijnCy67Yq
NoVe4BGVmrP3Ura9qR1FOVsvXZuOP6ymx5K2lgOGfB78wjbUx6JM9mVkUmVTyD62PvYszReTjmtY
L/AOalgA2MBA2yxkiatyrOCwDDN7PKh61vfBCIboNR979+eIrO3VBKNebyzF6kpftZAF3NSFwFu4
xy3WCuJZrACUfsAzx0wNr/cNh9bJSKo4MC2GbF9tyr3NDvHGuJDPg/WyHWIF9lQhnTIJtCLu8seE
GdNtwKBW3ZMDGJ88RieIGCc9T0HEO9N0U3t58UemuXTKdp60MqQO1mI+qV3VHUcQzOiizEUbqbY1
rX2XmFnyVSlzVDx6n7JPSCshWqGw3kCKsexi37Sx00Jw61nqZLJHbxsPndpB5Xa7J7Xuu49L2+BV
3A55l915dYZjTUe+QP/oGa35i7driZuSC5YetARJr/CUFDD3urncjrhB/zSMpiXdvAxuEQD9BlWl
KEtBEJwmjf0cW54SbekWG/XdNLH0/5eyM9mxVEm69RMh0TtMgd1Hn31OULa40zqtA09/v12j/+Qp
VeoOSiqlTkTsIBxzs2Wrwd13LJYDWUjFh3nQTYCwBQrsJSxwJkUTVs+Xau67dyM4gJN44dRsj6uy
xplDGYTVsbYcsyRFvDdV1ouJJi2yR/ya+417BlOfaUqHRZLODYaEJVUzIKrMPMyyswpzteKsJlI4
kryYI8z524gDLMfCv5KM3LRXi+40DeJm4Nm3u55Om9v4Jgm17b6vRDeqd7mluMrn2sTDtZPzPp1b
elM6tml+r+Na31g/F694deLPtYWl81LJJvy8TKJbT5Vtb0guu3F9J7xRysPYYDTzPFU7ocfOLlwi
5EafEiv9PbRSfpe1ZJ+nDCK5apD0fmU3QInqbZgZJXnUVxmKxnBHK/eTnOd8SLw9Vt6NczDmByID
pjezCFLjEZiYCBtI4k4o+qsjDs7q6eiV3cFKOJ2j41+S3GjMh9weiBJfVI1nj/F3lZbS4bsEU6cv
K45Xt31ZcIuP7tULV+aCW3CiIyCzYBs8wqYbBfgWz2Dfm4FSl1Wm34pjWUV5d5z4J+9cL/6Cu9JQ
OtfBbfvu0JK98HHTuJHdDLj3dsGhvt7Sym1MgxtnGF7VVNPrRLXfBji+7rA/rLnGxWVuCZAUPNan
CnIh4biN59L80GLdNnGXHC6lmGW213tgp0MTOreO/AdWn8W4rg9aR+xm9xrXSq2iDYBsBWC+5tXK
RdiyCaErUABe3riHb9COJgx/gtqO3ze1NPZTw9pM3uZiDr/DXYs1K28X+2I5DG0JFlEMTdq6PdZe
Ex7aSTB7/DSm/P2LsBqhDwtRXEsadWSfZf5uRozkvL3ekmXtt7dyC/fpUO/W+hP3P/ubcOrXgreF
z9XPzpZSXQCYZq9eTjjhVXNid7b3mm+7O+MfYxVQ+thAOY9WaaOzCYvKenSJwMCPKsYGh58R2825
WqpmOa6Y0NztBmuRNf2y5fhRRNF1wqbHumeZ8GxsnNk+YHfERQISN5+NP8ricST6XXFSGmzjHN3F
KilJWxQXMJn10nWFO70Rin73xdrJiRctlmRHej4L8aw1iC7lfcdEpfHk9OrHLKIOSzVyUmkp6I7a
HQ/aZBzzMmZSJzk9lf0UX7lX/SmDptq02QoTdjnjaCSWI1UjHA9DvYQYLMWxclOxAMmdc8yaijSf
Pf+17z2DraGprPMUmH5Oewp5soYGH5Cg1r7O8gCDzwux7U7BpxgsFoLRZJ1n/PCnbwCf9mMXjpaV
bCwt66SI8NJ6KTAjzk+2DiVrTRzz7GQMnAb7aq1axmppxUcS59f9RM7DBAAxjjI45drH3NNiLVpi
CAcq+4ZXnUuWpM73R4QIRj770RIM0Pocyz5Vm+v8BnTyzHXVtW2lvq1xuan9xj2IaWVB2YwxRjTK
nsS5VU7Y8I4q71vF1DGnowWHIJvWeh+eDJLSKu20X/RnfyQ5JMt7XNIzXvZOHLBZTJtiTr2t8VQi
Q1l/K5xGfKjRi5vMDefQTly/7t2XuB2p6ezRcIoPrVV8qUq/iF60bssBf/aKOhTpUi5n1c9h8RlH
fCwkA9PK52lu3P5GBQeHEdJdn0xEJMzVMz4uli0rwj0Va2/KY7UXWAtj/Dibh9LnRX3wdmCOZ6N9
VV9UQ6bLwWXT8ELkCh2G1AMCv5kkSPbaKpLmQcazL2+9kqaEDg2/6dSNMyac7qisrO82aqrCSuuN
Iw+jRUGJhXPl14IhTPV+d3S6rb45LoNmtgRbSAan0BjiOTlDBHew4zwWxl5y0Bcv+jbJrgsO+WZ3
P8u8LnDPixp9yVuHJG8yv0P/bNtV8NZ7vdudpQ9h7MDAkjtn2cqGJBoM0Pekq1evSP3J8ElWgS8x
Xnbl/t1WlcUcomRxhW8aT+mqSx6h1XNlG9I28b2F4UTer9daFhZgXXQgp0zR72C4/qvwFxZf5EUa
76m0Qu9MznHz3VsNU+lqNGr5fOrwwmytpv+1DvRvl07VM1YnshUM+v26YPDYdeToYBpVNMfYWvCK
aLHi744R0QqJP/ajny5VPlpvGIru87Xa77xYPMWG9/e3waR9E8xTWppCf2Rf2b9zONEqwzWxrBNd
rsajNke4ldYFo1hiRwqJVOX4KkjL0ZtOU0d2FQbtMAMNuTe/TTWo6tbPfTWybvS861QLpCW2r7W6
WmVszLEXdeBnWMne1zPe4ma1YLR64H2eXwrTRtFxQtT2zSmJqz1p5dvljdo7vRpGifAwYfHxs2+N
YxUIsT37Xbz4zU1NBBKDcyNLn3unYwHp2eIb4nT7Sa103klTDzirdqWJ3scTXL8s2jX7ihFDLvcA
oj92v8N1u7vAjk4+nJSli/owR/7+filmvVzYKOUPjcZoAqNMZ8DNDhrseHScnnl2KFQdHUimE0ui
4l2UR1VwHjK8e+W3Weg+SCNnGOJsdfkar3L5pRsRSWgmCK1+qtlSH2e/WUI2yHp9B24n3/DrsX9w
KqrqIOmQ2sQEud4vtPKTfCp036KBCpb65+jI8Yxys/YS4vfoD8Qmuy3zhRnX15zews5ct5sgSTey
6dLA6XF8RfIwdwlRHpN4kHvrRg+i7fk4HU50carcGMxgEOxE0tA1RAOXMW3qs4cHDuaG00aoX8ny
MchWYLs3H07XisHsHlEnVJ/3VhKPbt680AVVD60fWfODFFZ4junj3EePoIiZ7rmJ1Ytl3MnNsF1a
1sRVrnnrbQVg4PnFuGGDUXTiA1ueFvdV2IgIMwoLx2WvWHsPy8wtOK3lrD34inmszrwx8RcPHugh
h07OJUDTsl9itwpA0F0rDlNCb4figyx62gG3LjQtZiOIktqGLbN7MpjSYRvt/EB77WB0Kgcl0Jnt
MeWJRd6ZhKM9AhYGBfJqe/Gfxm7vOgIsYCalXent5uiPsbzhE2l/M5MgEBcRV3eFeWSb67Z2tZ8C
OqiHOyxF6q9RznboI7cO3+INhL92QgNbhUzhLguEHqdbYOck2+xYjLGR2gu/y3zpmFsuwh2Tg252
6qNs6zvsC40Syf6iFiNS/sPITuD7qYH7sIrmFH/q1iHus9z66qK3Kq5vAQpccPK4nUGcVZ6/DmNu
RcdcmuAyGDFMWZnny1e5AzAcezb+WzazCuifcX2su/ek7ljxE5LDWEFmKQVgOwRsrsnIfBniltuK
Jou2oWXpm7VyRuldFDjnJ7MWefsSWXTMl6Fsc/ciNmL3UmtruVN6Z5T9ed3vNdOq+66l/WBgvkTV
HAwyCZvR/rgyyxIJYWh9Douj9X7UZeWYZNRV/q0sI+rg2jBPsXOAeZ9ZUV6+45IJwzO7Z3c+c6zs
GfkKsNnNCpRnP/OUxXdpkfadhnleEnDW67V8dlYUH1mz786PxgGVT2t725fXXOdKHtqgXdtzWeNY
KarOKy/7au5D4jjV19JvK7wzWZwQ6LQ762dlYjOka7eO3IPkESNhlJzWVDsyTk0LeoDnKPyXTAl/
+LSHUm33LWMwYBfaUxu6QDO8zjBr5XGAJMfdFKzz9DTNO6x3iDVTZtzOUo+rWHDt5I6N+osYGIef
29quPq5dVX7zliogr8zzbRw+GaDidIgbj6UwEgu6x6oMX+Nck1rEdshJuqq2nl177vNkb52hftPu
ZN5pay/Hg0v8zqVrqP/ZoAanylReu3GCESsh4u1cP85Vk3O2iEJ+sJuBiT3vcUu6BnzFl4lVqUq0
NP73GKivODR4uOtH3wMOObqamJ1U2sz2ib1XOzAduOR6i+PV3191FcNHFy0ClXQEiv9sGlEON06k
oRJb4SK+eOPQfHY2ySqy5eX0n5VV7nfX0m02F6fousdKWk30cZjcEopHKIdr3VbaoR3sJ+JYlhEQ
MAyLZebRg+1gs60RvaxjV/9aRCgQRflR+ZuJvsMxATFl/hSsG8vXtjPed9L27AFCuxM9yZhvm/DR
3AiD+oHPowpZ4QtcB9Yr3D+ffGPpqwOr6Zx2ba2N/ejsdrRlyi3owD1hea8tKI9DX1zEv2DBze6h
ME1pn0tdshVcFlG/SB1sIwAFT5KR0Mx0uvscMzi1y23A5hegC39bbrItzidcWjfMxy1+oy2du0ox
aves0xN23mOHzlU0v6DY7Jeonp3voIIQWOo8Qnxmk5dDzBGWrWU3tp+3HdtK5qVN5S+71O6XclhD
mYUwGXW2zqNFrnjeTCujPaoOuixrHK/SHn2V6XD8DchtxGvsYUp3DCJjDW8e11J4GCCGtMeBHLKV
6ph7dQYaEftXe97d+t7kRmsaW1EjH73WrENm6qGwMksx2yT8rc0lyLm5MtFFGmb5tNO3rYzp78YN
JOMaTf3aXLXs7cfJ69Q742lGsTHaSgadjsy6abfc0+BiAJgJ0hTbbAtqC9RQL2ue+UXF/Mg8I18K
jSN2osdoHxIADPFICJDqryymw/EoPbs1TzoexPBkiy0IknreFoYZp6+mbzOmA6wkI0MwsoQjTg6Q
9bUJeW+gWpriRG/YTmAhWj/CSt3iSw4hlaRZYW3BMV7KusvGuh563vlp8e9ohYhSYL09OPUQrcWz
3Vbob6a92yRftW7hJ9BL3Kt7r2sAWVTT92d+41InG9zF8ZCjsMJ7trYC612Ze/Z+nVxnVmdVY0d+
EeVSLhkmF/nd+XiMrAc1LkN1DIwxW5JTyvbb0tKcejpY6LHRqPb0EM2MkfTWuTkwRdzU7rPupX2h
o5zAUXeE3IZ+yTmbxhVQ152Y7jsG9By/9iOcmSdTe6a+rkGnP/tVKb7DA3YlsW6TtE9h3Tvvc28o
XpccJUZqD/bIsDBU5XZD3jmRIVAQrDUM3OYJDiDQtra+wzTDadp5ewjo8z7tdsilZDAsd7Mx6CL2
yuHObziN0q8yH8TsS7z30SfRrndyfA72lDWMgjj+ODjCV/TB37sKby67m4uv+VKO2zmyTA77JmzU
T8C9+eKb2RHHwc43jmbcEyYk43J+h1CocMjtajB6NPxlAHulG8GawHD/joHaY+r3wXDB21186it7
/1mpYRouow46A8ujscsj77MOCYABG2f5NJEk3FeVEbcuvuOeQMJGPgbYKLQnsZYOM7Hoyy78yq52
yx+YFv0miUtndo5VW7XRm4aD5DHYiXX5FbpbvGSuKmIPnwIfomrJ+fNe9p4eJK08Be5N8zb6xzIU
9eNYLez7WAdX37pYcpMERN9l9eqLE8mJUQvu6A1ecpeCnHgE/JjeyRnp3WAAOhh0jCChzLdxSFr+
JPWTFKHpjjs76K/LipLiBWUQgnhLLJW40TrOWdhTage/VdaxB1czQeL1eR6eA7k0P7ExD4j49nU7
/dy6aYbQY5qtTLDBX2ycJ23m+K1txopgK6uKHyVA1WveVqFmJwa/I41Ze3zy+15tDzl+5fF5pbXK
uJi4BwzImv+94Zh+HHNn1gebMASincmTuqp5Yp3vqcL1gHL92c2qcrDr32uw3z3xoWPqYxC04X4r
VSzlnoKH+znkpMGcVcdyLDPQ3H8yPZdbtjmu9TuOCLZMtDWPdaZgJ9rv2p0z87Qj6it5dWN9VgS3
hg/tgHsxO1MA+lTUFY7cfl1ZbibJq34b25bXtMFXuU+V1FF06KbSjbNS5W6JK+2qiwSXSQ5uHnnN
fLJwqlgw3V4MKljY0eJgN713tZoi5hvYYWsllOkhC7bS87BatOGZ2rAkRVZ2rLvTHP1q+dkMu3SZ
MAsv/8C+rXuGHYITt5yHqbrNi/bstIG/rTDuquJnZGIhLUZBJEdqpmKYD/wD2ZuohH9ESJdi3OlW
/1w5vfXJ9JSrRDd7ZTIqc54zZrmUMrBkGz0eDI63QrJjxjc59y5WbYIuRSjqhek8esWTmpqhPC7b
OJkTT4lLZsvJoecKQFvHaxWBxnlhQWh8vqwLVuz+BrA5hhW8FjOrGaov1t1hBlZo4c+/QIHPOva+
c7aHA1jc4qw9Xp0BubaZPzTdK+pGpzl61r6Ib6sTju97Ct5nGqZZHVAMYuXkqMl7lG7QjWkdrfvH
TfaRc4X/KytWCItXwnz1bOvgaSHHSzRr2WSTriLnHKi9+wGswLPScrq/TlO1NFntKm1OTVNHp1Gy
iUvteqjJFYG3zPjUqUIkxZivH8dGdD/yMTDsT1lSitTLRX428IkHPPBdxpM+EkOZeSbyb0uvsb+o
LPCxhPxyQ/smRhmeeNtn/0Zziq5uXILwF5NPvxJtsXUBA0ZtoiuCKygjeVeyXxPL0IFBlwXUl9Uh
4oAtUnSHQV3nuaZb3FLYmpRHFUpIBYDKw6MNV9s+aOMUMqljvR1lTZ5FsvKfEOfqLHUq7nYxF9PV
8sEWapEPgYqHX2vl4zO6LLVVX+nXamAK5PfHivo7H9tGRuW5WcBrQNJYm2ZyN6Z9lsKGl9Txe4Yn
AWXVP0Y1Oz92Bmp4YF0ILthuufu7LCqPz0PAevCuHgg2PubhBF3B85v97KiZ7XlieeDV6WBtuZ2F
zKheorYI4MUJa1KFCWsxh35eeeLNGuTXcdV2cRj70P5KlpEOoI+bdfkbVe2/8B58OPaoPaK7g+m/
nHIrmxHNmeNDl4MhjWAo2bQE89W21IJesCt+FnZO+s3uiPEI0OEc147kBrov77qFUZ5Is7vXed/D
c9UNBFIQhPZB887Sthc49ts1aShjFxNvndfjh/9NPLmLJf5Bv8F2IkBch9+RBwXlTwO+utlwrGQ7
cuyQeya166qLFCJmjbN4l3qsWZqQTgZOyrLub8TCP/mXaG9hiTBGOWyD+f9/EEZYSu2RX3X7cQnc
8XkOoKTlk++4SVvHdn0MubFIlizZdpenkQDDPBvCcAtPjTCed0TMgGWDcptwPA+6tQOY7RFQPkM1
lDgzVj5lh9Za3bjoitfRNOZ9KVyzPzmqjMqELtVUtO4awvLq5HPO/iJsCto7ILkDETLLcCTiIIrw
1S0iFiosZYLDkK+NfiIaSn5SgX/XZPe7uqzWAh186yfzQSHG9ggVmX560JdSANz2E6TX+YXFxnCw
o3ItoLEsAVyTcRLklEElnQj2tHnU/JFC9UpjsvffZJmHUWZPbN0SVAvlt33d3W5LaLGt9jMgM0rw
0Q8skcqgq342RA+9Fs7m2S9kW0JzYV1bLm+yGJb95PjQrKjQefc1IBIHgLwz1leYKrDJ7UKSSBNp
3xC+w4sNgO1VuXNslr7/UoZ4WPxNGvAvxtf9zx7iLnI3hLjLGP/J+PLBdrfGE8g5a2s6UmOjpEJ+
dHF5/AdvqokQJXDm+xBXX5awV7/8vBHHttgfQ1+wXm785dkoPvP/fhH+Rb29n8YA6048YrESgXP/
z48lgUhcoML1COlEP3GZ2R9jWU4nHzOWdx2r+lPPaSDXIib+Z5lz72MQmjz1IOmmritJyHFN4/2F
Hvcn+ZYPxavBM3LvFnVYifzzQ02u7mcbUf7RqnVxHeJuvs8HfXmRFMXEMGpeAhg2f1Md3N+8f1aF
AOkejtwYWHIr/qkoDsVE4+SzvBo1ILYaRjrPyh+e4M5DH0HfzMaMmfmd1dfq2vvLJ75N+1xH7X4u
cLo7DmR9vgSVPR72oaJX+t9/qv/26bDzoNaG96jtPw+QA/m5YuvpHKmwzySXjGOiqqZ/1G49L38h
vv9LVUm3hynb3WwXS1e8Cv6QvEqWytKbC4q2Re7LPPZ+gdp2Gw/TYquf7kav1qvOPShfb49tZ4OA
11qwjc73w//vry2wKULeCUvSxvf3D0nNVE7aEDKxHnNlpreKgT2Ro4rjNOr38uf//ln/vhZI/2SZ
aEPLRGz8Z2kGi5xhU8j96JGfPLBxwEyrXTx2gB3GeRSeSn6eI+b8mWbgLz/7X9xLGPm4dP+HCIlS
/z9xc/9H8jKuUc6WiTM/K1++mQbAP3KXxkuIwxoPuM9Zf/MydO/c63+cd7TzINguEitUDiQx/PM1
0wwuVqTc/IAgD6pKhKGRpCjZ3WHyGnp6T83LZS5Cm/wxKLrEjLWEhQNbMdgzEtmXNvLpSAyQ3vzd
tqpqTB1rB4+saAQ4L2D+3iGnS8zyumbYU/40jNdgX3pME/aOPcr//vM5fz7DIL7HdZA2c7ec4dD8
wV+dqpVT1EvGdqjN35l39jZpUSm+p/y3t74IzJc+6mFVNhs1rRGyhSEWg2EMd0Es1y9R2d4C+NsX
9uM8W97XVRTlX7wC/9uHvDce6BP5H9zufz51rvq1aVhrn+auE85xq9W8fbAxScXKmrig8YrYbZ6+
/eXR/Nmu8Wg4orhkwtt2I9QW//yp0JXswcfh56S7ub+A92g6Mz94o0fLDzsL8kcvzJfzsLEsSUx7
HxiN8Iozy+e/yfv+I0b+v+cOa0GMq6gvd5kocp8/OqDCclVns2465Y4Nna6DDXjrxtF9DKpiFw86
dBt125n5qifeiNw5obgrxWVgdkI7LFhaJDEqeC9DuRgvDxBc2VnAGRuc26IdAJutHvkXexgp41Y1
Bk/sU+r9GHrRSIqgSzlLukLa8uyOOn+IFYSNJNxHwGK9ump4JEijENfKp85dS4dMnYdgB1bLRgOq
k+y+wQ9BgccRr1N7FhnqHdxdGlpmrAfI9uPnAOuY7Uuxl3b53A3EgN2TuvabXlQc3jx/8L0nd4K4
pILSDh8Kjlqd+rNEf9dZM4Mx9Nvwg0DTnWcmbgLzApVNrimgJUqIAeHr6S/H489SEHLd4tqLTzSH
hIr/R5Xd6qkFZVztE0IDO8dTICa6GrQTWVlhCxysvB6tX9oHdrQgdJKeBQGQ7M40ztVc3+w1MnB8
entY/tIK/HnrUYddXCjD+G79AF3+j/4EWaeN2VqxnfZ6ktk0FRohasXbWtyVqX+Rn3GR/lESMdtA
e4KhCKMN/Yf4497rttJqxnAqTjDVRH8nfDndc9711e/Gs/R28BBBQN0qYYO9zvFoiDyLVHSdgQWL
521BgHKq5iKwv5L1xLy9BpCLXkHd5FPcQKNLi7hY/FsFB8n5gv9/vb7vperrQ0+bTLyfHgf7EERs
NrLA2LT744b30WPegbIjXPnPA+8w/Xra7bxY0pmnXx7Eaor6lFfGcgu+LKicj7Mq1u08jn69fxAO
dO/E9PhUJj4GJs45vocu+xYStuy+Dv0ck5P+a+pyUJTCERjXFaByNHbttFkHfNmar25TOCfbIbjs
WjsbrFtEWbmd9hU6JYT1OJjQ+3vjM5TtIWBdTm91YgHWSGSa2xyyfirm8TB71pJ/GFnSn0LQ9joN
tqb7sXr20h7hHA0RPGTdv48HFwFK31vzb901uMjvsal/cHeA+DSxNzefWc64fTpJ5bzfVlXm9yA3
b/ikq6C4FIxPDekwwfLmdTqkMcnzLr94Il9/elRWSnyHJD71qnl+H3ltbMjbdAIvYys9fr5fWXHS
wyiVaVAaZ0jIoYvqJIxq77dTuzYArJq2Xy2syXdeXQ3iZ1VF0M+xbw/bPpnzvCpRcpuiSNTolKwe
OCwPG4BklbajWcNERGhJD9Br6h7CVT4ffdG0rFOHFVyRlQ9TDFSf2UrdSNm4pVVNZVD3dD1ZVNgb
eFymPHH0KhHpeCED657aztx+iVbQ30Q0iwueFer8Kxfk3t3bNmmVp24VwcEtodqci7Xc3I+IZVEY
u/u0XH1nUBexWHt0gMcXoZtWhoW+nEtNdhruRk0WEMX4a8WxNYabWTBH9rg3ED87+WwbIKpN5tZz
AcnjWuCylVjMv90ZXEK0Nznr4mbwSuyvIOsCAZYitDLpPKm+T2VbaqTFBs83x1FNk1aD07GzWHZB
1la982eQbeBDHV621s3YVhYvroLsDq4T1FVmeYYVotUEm069cGze2VCbiRtsV3WLlspHLtCHwa+9
dIH3UaJEOjVdvj03fHmZdZTV6BlkHOJLsVsvayeGb0z/YXxHpjZOQDN+96s9cI+0Ucw6AoV5qn1/
rdPNbzS+5vgv3pPVnDh124b2ycjcLQ7l4Klr6FRORZbyAr2OSMX3cVhulxbawE84JP0lrCLFFtit
Kv+oPfxRLq3HXxDDkhqOJbqYSGcWc+yeln63RQn7Qe9BuUHMLb20EH+nYNQwc9DD0nzjpXAloVR+
BI6dh8di0uub7dQCD8tGOw9QOK0h2ybRtw8Al/hDil2I/M24u4xv5TKS9QqThUMaDbv7pXVsELVR
IRhMANR43C00RTRkTmGv2UAbux7CaiVddMCZbmDFnVcvVl3L7bytQFsQ10p3gtQF0oFkB11CUgf5
xNMIduIdrbigCsV3+o7I/fGh1WozB1wulQcSjdU+LP3+sw9IRlrpHgRvalnDu41u0d32u1o+sWkR
vExUcEWSfq3MJ8P2v7viPu+TXF85n5u5I4V226x2z1pdFoQml1H9Gec9m4DHbveLdGcV06TItEo8
nGJ54K0AEjDaxUvGadWXukLgco6bXn1BtIhkJo8L05/cetcfixIeICZtgqzRlh1iy6moOdt8++iD
UUqR+Bjm5aduwFYIf7NgrQ87TJ/jXq5NfxBNReYFULadH1uy7Qg9jtxye538ZogPxKn4L60uWHG0
vuzexjwM3Gyw2zsdZIcbnd43OFPSYEKjwO9d/4eu6NsPS7MLfXH8af9sQkkb4o2cVIV7V/iphoAP
vQSKUpkB4aNCdCfCX+ViXMwYN70VaVd57nHLgUJTZ42Dg8U/dKnQAgKutIP+RygDeqS1Uxh7QJIX
r6ZaKT+tnPKvTSMGkc5YElF+ohhi42TI1p23cv+w4+SFLbE/uO/o29oyDReQiAvOYHf+eow+Kd2D
octWye4Q+Mq13GS1fatNpGuL+sauaf1YruxIqePrKt+Ica1+DmZ3Xmu76+U5bHHcpGBZc0OsVe4E
nxz2KjqJBlyBrvgtWOgow4LriJ3aJ6cieDdd4O91BxacYWZvrHqK2ln1p0FLd8mGqIWFTplix+zj
QYifx0aQ8guxmsXRiiEqpftuK3XeJlolIruVYx8t7TUMp2wB3FO9IOsz3hqFR+lPMjyWnRP1qRzd
7hcKtxH+S615zrLv5hx2TR1GUBDFAckSUZT4LaCmnFGC7a5a7xh21/+IWL3aQL4uXsvhtgbivIRe
7r/XY+St8KvnxXlZ3T0KP+RkFpYpWl8uNaybwLbihSRoEWCOlJVlXry5JeIdFN/LehroHgjtmZBm
JTEkNp7IBPQp9LwXL4TA20/xCN8n49HOX72tsnIytQtrEUdFleBrjBPjeVdY9WEQK1pQe3Xtkdu0
H/LLoqxa3WTjOx8cs8XNBdgevRdw/fSjgpfVorXoSfWNCMA+iBkjnwzukRygfDklwcy6/zQFqvIP
soW8dnSE7BoW3hhfwWet7oqOuGF5VhfFW0VV/gHXu1Q8RMwuCJhBswFdlzzZTa3zRyHt/Efg7PF6
zvmTHmTV6G8Vg+J+7FXT/RJFBKlv4M1sUl3At0Ki0DVz1qMlbilOFViYMUrYcDy4u9BdBNOeLgg5
58SYfr0JRh52wM6+mLNlDdjwTIzAzMQYeD25NfY8H7DnzdnYWmsvjtPche+mqmyKY+iX1LE69Ea+
3o7rD2LfzMj1E+8PS1fhx4n5T3upXUYCXryZv9rUFrBYuyB80DnekakdIXA45ruPRnJVEdK+aHWh
OlvlVGLFq6dtf0W8pzEZHAe/zsjw85tsqJqN7XoYlyU77c7/uQ5FHyWb0q5/KtdKDJxzAjft3RZw
OaeIc0C22zunKd0C+tk8flj0Vu90jIGfNu4dIZK8ZyotNs0SvCmn1Tr4QGdtQu7U2h85KbxBhcfI
12Ae/v8oO5PluJF0S79KW+1Rhnkwu3UXQMzBWeIgbmAkRTlmOAYHHHj6+0WWdXdK2Zbq2pUqJQYj
AnD8wznfma5Y53RvAK1wGljanLxbg6XynIRkX9+sCOg4elZL6k3TWHl21YyN6mO/WtNXbxLeZ8dx
4sXTXHjtuVkm+w7zGwsezM5j6Z+Nxmn0ppCdLk5hDtpzU9Yc1ldwMKS8IE0LueV5kLtbe7bc9Iab
fg3RyUExj4g0Cq4NNu/X2iH7GGBx7vlf3FYYGHwy4J2nsOFL2lxaacQjWTjViWMiJNvZRe9dUSWv
yyYqTRf1TdGGL4bQGbHYGuFD3ACCCQ+ZKDMcv0u+GpQbwH+2i4Gat4kD1jXRTZbSR2ws21oJ05nL
br0tPV+3l4x1FW6pqsf1QIGeDqSEtAqfP6gHa1PYaBq26COlsZl0RaEoTMwpLxLhiLerprazeGwZ
hrMZbHe8BiFt1KeagebbaiqbMbDq8o/U57tOcNOo8aq1kMWeu9qp/FsQR/70Y/DSadqWyPanY1Os
7r1R5K63p6IaOPURtGmy3lF8kB5RutE3oqmbg85yM4z5KS6epgHIzV0+ZCEriMluyAZnaEEmumHg
ZnPJvRZXuSui4qHy58zc+Zxe03EOK5F9DTBfXuyP0hHbvCzM+jZfUZFc1532qx1uEDG/WJOQtOPD
EmYNmmdQP0GVpdOeJV4rHipw2NgBusmxFEsff1h2vl+nBYpCXYWsZjMLmyXSS4uqv0ObgnDfmO/g
sZKdhfm2vRfjgGw9gG83J87M7upKzMxLn93Mbe8RO+JtXzOkAZSXef1iLiKPfpcD8dcZEpU+6hUr
DHwngprx8zSnEbmHPECoPQK19gbow6vEsDfH7IzNjcz172C8l8HZnyc2l8g1l8kzIwJYotavWc4R
zXc1L4vaF0s5PQ1Onic8CYqHORvVjm1FqpKomV/gyqhr6t3f+cT/Xy/PAACYGKMjJpW/vF0V+kyY
e7YSZj4jWlKtAdJicN3+cXaz4SmyBvGD6FX0Um0+XBmO8ePvxyO/vv5lY8N8BPE2HwRG9cv05E+z
WcanS99jjtozrmnDGMcWUxjqsSOip3ELtaPbrmE7XTR4aOipLbvN3/8Cv44lLlMQ9jMUOxZTafJC
f/4FJNWECdR9AQ+GehyJtTgZuTSficEerkJfTd88nsW/mbz/BZVweVVGQeDBfNaVlPk/v6rAimf3
aQZa3iif2Njkp2luxsRGmkpsWYGpQRRheC4sYBoVMu8HUBL1b+Y/f/nood55f8ASQBaTLXr573/6
6MNwxhzMN7PPKEPbk+cDcTubs5rmBOBht547SFHNQ9a5/fc6EuYtCJVx2P39x//H4PjP1z9FFRAT
UAXsYf1LmNrPvwUclqa1LGThgWy0v80zN3g3ezmv33uvmycS3QM7SPpL1P3FEjf+sCnE810Fm2m8
HovBqq4rd7aNu7KJ2uHHPMoKz2/uB+Is3KBcD1QAyxRP0QjwZZJrtU1TGWjO7gw5kpv5nLdGv6ht
2aGKSQzy4s3zqkOFvLzLSKOSrumnhwJ2Vf2I28JtX5CFh/ZNWCh8Fl6WKnFgBCzhXPjQqA5VoGY3
KX2GIDvVRm6FYxyDYawNtzFn/MFe+8zefbG2Stn1d5yi5hjPPZrBRMIJ+8r03aLbAZJSnctap95v
huR/2UsGBJYymUeYAwrHC5xfPnET5ewSlDNGMijOG40wZpe24brxOjt/KtCBXHlVq0+K0OO4pbi+
BR7v7Ut5WZ2rJU9aU7aHv78KrL9cBuzB2L+FgC4Jt2U28Ms5MK7EVhNBau2iIQTrNGMsM05jgy7u
aVxqMABhOmGERDzZJcKJ1marAgqjm55xGbdIAxr0SRNI0R9RtS3mHvGO1cXuxMzjO1bq4SnEJS8O
S8q8aDs3RvctINUBiafW3otUXuhTugbdszH0VXHSBbLfCi5utxO1uaYH4jMrM1adDfhV2w3aDLAY
CF7qdKE0FEz9tlWeSsSCqpyCM+6MuTkx/PDc+9kptNxVLjDZL+Hoi+5I1Tma7HDazN3ha5+NeDSK
8KoEd+huINd7z3a39hXq3k73zMpV2nyTVkAaxjK6ikYXXke/awumJzHJaikd8sTkKbHG0UNyYdlj
cbdQpwYnuh/23XCm12K76KJXt77dNwwQm65/cAuU+ZgWrGk5kpJX+E/KApMljMJBO4U8w38UfFFP
89Q6b4PhKXkeNNOXbZaBZ0P3aqfZrlnZriCLHhDjZna7rrsKdVl+M4/9TH88rOFXd3IXLymlWB8G
bixCC2GG+JuC0iDb1anBUC3w6jmnnVMRluECVwJaBnZhrAmj6cabCuIBoTIwMAcH2W/5FtZ0g6WQ
KO7BC9WbrIRLLAeElRMBPShhVVYMO6WXwk8o4ngLmcp8BEwzeE70Ae4QR2ltGdsBinx+OxUQbU6t
WXOZe+iJpiQQsp0/wJui1Y+5AEAxA1cdIfGwBzOcK9FHl/bVGgxeS/jVHtFquNzJcjBlnBvB8EJH
Rh2M8gUh3FDamb4VQ9T5D5ZqqxNaJgu5eOgTQL+MudqjeWqtXWqVIts3hra8M8Y/3nQOEy6/gV+Q
vuBsB3kelaHbQ2AAPlX3VvrpZiP2p2qZ0YvNQBpPQ6WD4UQkOkomw2/mp7ocCKVkEGyq3zzEfq2U
4BlS9nqXrJtLVorzy44TwLk0s3wVwLRg4Qkd9fdrT6gL1cx6bLjQ/sM17uX1KBMuDC++Dyv45XlF
LarUZPN6Tm04X8AVf4DtQXaK4OQ98/r5/e/PpL/scHk9yNiEtkVoQ0EA/vJ6gRHJCiYM5rfAwyYT
9Po2ExH53sv8ragBycCwmqqziqY2jvLZteIxsvWeVXv4zfbFW0lCH/2x77LGDSDKgoouwqRJ5zzd
RAjlEsqhlhTPqbnKcEFjL83d579/D79u3S9vgXdg2yGbFyv8NVOP9izNVAlkT2goL1gMrF2ADWrj
BysjV2HDPzOZAl4pvAj7v3/pP2KD//xgR45DDgMhRyz+I9Brvyxj21Yhi1Spv2tyDDaoF0t4uMPc
YBhLTU9FN4094R5CbYzSdfAFUg+DfLwXPXae2tgj0O+EmhGQ00CLjS/PUfaBHhNDA7St9cOvfK41
f2UugbGTHibBzRNlu9BTaJlFZxnXMg8iKDmMn6b479/dX659dgB8tohGOIIsuHI/Vy1GM6WiaSeJ
GXkpNj7jnh+iAN9qWfhKkZ8bxW/KVOeyjfv54wQsCLMeERoFIyXzz68oQAtCGxLdfl5Mht6pIF0m
VDVQOoyWPAjcfs7PAdMIUt9ETxRfQV3lkHLJ57Y1x7xcErc1cZUA44hY6/h9/dQMlTsiQMhxCtCO
YTsOMgdH08qu+smolX4UdpeLI0oiZvV5myUVTbF5wLxX07K6xXgskXB8SJrD7XxZHnP6Dk9/fNT/
UTzZrfxsvoz95+d4/Sb/66cssf/++Y/Dv/8M2nvzNr799Af2AeyP7tVnvzx8Dqoa//u//s26vvzN
/9//+L8+//gpXxf5+a9/fLSqGS8/TeRt83NOGCKBv4kWU58fOTKDf/+s4/d//YPz7H8Hi9nuPy2k
UkhzaBI4fS4qhvlzGP/1D8v8J/kIFOocuehLCJ/4P8FifvRPk/RCpFAu3QjLXC7IAbZj9q9/eN4/
YccHKL6QYDnoIv6jYLFfOhc6RNvhsA+8iIRlZgd/CEX+1DV0Nds1XTH6LyKvI7urdVJqW1uyyJC5
l+H9g8X+YbdZXiW+jMoSzosqn/ANeL9liF6UFf/3nrj8Lj5nL6cMUGCW1X9Uun/6Xfour7pUyGw7
Mae7ZXK1ig1DlyxLLLPI/JuGUIcwwfw52wmaS2wBhgIfK7HP3Wpu8IItxhBc1rF5mCdV1sphw+mO
IJjRnm8f0bFaTLO1FXixjXVD7BoS0zizprZiKYbp+zannpqSqrB65zdCsZ/bM94cUhsCtvjewstH
/auEqNf11ABzZ6WQrebeqAr20VlnR9/nvjDcDTUn74oQYDNPMJ/1Bk2bHH9Xl/+sbeGX8NGFEe/J
JRf6NOO/PAMZYtZ6GFkbWlVUmccOaQVLFOmxh6KEDL0b5qq2u9NpMb2usJDqC6jC+Tp3tnSODtmP
vwtsDS+NwE/fOUJP17VoFS7qKv7nz+cgKuy2TSEgbEjE8c0vrLLbIsFe7NU72D4TObie0ftofe3U
ppMvlsdmYPBxGnNvFCgqo7TnubAKltzGgFF36TG/XDdN6HPiLUsEviyE3hsANHhverhJZYpwd5Om
4GzYeGaUlLOcR4V6zQ3Z5ytvdOMsC61HgPzmdAjNkQV6CIbE+DqbuJkZtWdNc4Upj8iEvjK1dzIw
5GNXX8VbpeaWdrWE/LDtsYNqYJwtAt3FD/J542Cd9nfmYrQ+tCZ/EOw92gpIYaBBTHg8gILbDox5
t/Om3vhC1yKMrYXUqaZy9Gd19mpmp/GaMYb+wiOjdHaEJI3WZsTxWX1QDZf1s40IID8IOiiQISBQ
A0Zd/QjSfR1qiR3FaL75k9vgHJBDPRE2z7h9AzNKVLHnzstzTaoHGh/0NwW7w94G3husJewoiCfz
Jm2wmcU+VnAVB0qI5YAySTS7Ca+Vf6jCbMXACQ7iIqPIwX05A4783zw7oe9eatE/XzUWIYgI0mnT
kHiaVEI/XzUGNnJdz46VpNNQjs8UmYA14IhkfuJHWgvYPJ5cjtoC0XRbpsoeryQSfJCpTjeHO+A1
RvMkyZdTh1G00QrrAhbbYSYh20vsYgqKA0QJNrJ+B9fj5CHvmzfMFXCnFPDfxgSHkxFAU1KzsfMn
vqGX3mXslNSmXdrbWgWzATOk6DGesiVBADx4vcWh5bpqGwiXyNGxFbDAamWM5d6q87ok4j7svoWM
90ED2k4+PCyAmsON6PPGTdZOtuIwyzxjjEaR0t+U6Sz6RwOj+I4rLXBZmVXrHCvyD7LEaVw8qI6N
0byObdvunxvkPPgyXY+5Pci5nqmQ5S8olQeoqxvBjoM15oCT9USftZbMWYgH20SdIx4kaJNqh1Mk
IPI4R3yZ2IZ3uVnCyvOu6oIlHQqo1XovnAV9i+0z+7q35EriE2c+2DID1LzkgTJ6qEe0Ydn5fqJR
wkFuY4PcNqKEUSOED68S/9P4BjSEPXivgqp4YBUDTKJCeH6anXmYt2VUE7lUFVh3YzurtbzWKAPf
Mjwf3mZIp7rcsndMl2OV+4iyWHmTWefatP3xBFhOxZBqwB0JFXQBcgD43ahIZr7rNm2H+qvWNMlb
xu9d+qznqbzApkRLYKu0WLaIHj9AjIe8kzski9m07RYFb4mnNdhnp5bg+jzJ6hp7bI/JpzZIeNxo
txnfQXiKYRPN01AlRjrxGdClFNzC81S9QKAdL0y6GsMsXqS5jbuu4k5j59fpXQBXcAEFE1aPWhgh
8oSaRQ8+myl70FbTdQ9W07NRzScLntlaBPkHi466TMZ8QiO38MTG6S5p8JMlhMHVdhi6kU9AUktC
d+xATK5MqfbA80De+XDvgPtlHcyNroxUB3VWKThplkCwYhVLY+5cYIrdtiSuokqY05TGlWEE7Y+o
mCUcsiBjJ46pJ6sO1RjlPMW7elk3URv5dyzoGb3ArpVmEsFCMrdm6uYIn9LKeBeRYacbKyi7V7Kw
KYlBNbTVNsfjj8UyLZAadyH5xDh8ZjsE9ZLRDFutrOSXMMBPxqrRtT4BOrNjHcIJrqDSQtpbiJGS
B5oWxRcDwlSPEEVbJn2SYwyHse2BT7LNIO8rrEEQ7hhUGSRGhx4EZcaoFc7FwVpe65ypbdLaVfgS
sC3NktGu8vcSls19tER5sJ1NdPF8/oiaNhb8z3JTRbl+xowUrkkZ6KhOJlwPWTKUQfqcCptqH6sV
XhVTyGHrV7NsthzmxL9X3kwMaeo2fpPgiB+DxHNG+872oSYzMcujB2fsbWaMmcbB53I9wApaqtTd
SNzguAQBBskTjSH828vZwzwFK599B2K4F5tUiz5M6tEm01PqHlEVAkzrJgO8xU6zxHSb9OYMPxUU
FXhUa5lXA9I2KoRdUcuO/ePUvUTRouVmagMQaSx+qZsmB83ZyRtGw4/TFN0bzhTLWwmKtTv71iyz
A2gBNcYeklAGZF4n7sYMjc1e10NHjOAIOGbTC57HB5C6efM821NnnWmHfXEBSl8saNOy0mpfgg7u
zHYKs6slYuQaa3VhVBcY9sbYhk4AHiMr2323+LgIJ8aKBySqxrwZjGBxAOyUUBt7XY7vppx7vZk8
/ikCcs/gXDSm+Ro6Q5XvUALiIZ9IpmMbbJVDEBcYSnWsF1nmm3H2ixFkSMjivO27+qGY0uEDiIH/
qbLUCfdsgLsrP2NgfoaC1vtH2Khjk9RtqC8oBj5K3KuMR2KnQC6B0DBi8QkdZkU021S4CFsGea9V
uATsPcEq8MIT+PwVep2d1LWCyFq7+fqD6aThImizeGYbUFwfNNxba99Olxurrqrm64IvgO/Rs1In
UYVyoRkKqb9rFkQuUMLFV3vfEI0J9XpFuCuxRTmwvo38R72OGliS8hb8P4UtyxGBEp8fNLEgZYUz
KQd8RzDJYq+Zr3HkBZF47itIR3Gj7fDBMYUDtDU1Xd5bXqDDuWwgnaPp4/lH/5aPBdgsoxLXUssI
kk1boE30tIgeKTsXJqZT1n54NRToY4b5HNIVZv3yDv9jmSfDbHBMjIZ23g1LAjXN+TpRK6fGGxZG
ZCB5qLrbtTbld4vOut+na1f7Zz2V0k6Q2kVeskZYr45GGRJOBMPHvLMldVY8NpH6Vhqt88peMfqO
3DAIEtDgRhn3fbeS+IaOBE32oEoN+6UhUaVmnMraWWQFewaFCRI9SoF4ubKKIMDqsrrXpB/5p6gA
yLrtpw49iV1HVNW6GicSWhaVLkhxoMmiWKjYA7tsfV8cHLQgeTX0WpOd8dfJmi4ox9GCBMN00uJG
HnxIxGnviJ0u9PRQ5ZPZcIDJ7DGtEUzFkLzSYheaDbwbco/WKW5SVIwbt1/0ewYefoyhATlvGhcn
+QvBEuJvrelC4yE0tYNWDanfBnSF2aEs6L1xt0zO4m/DFqBzYjoqf0E9Pnu7MYiKj7xNnfKcB2to
b10erl9NNMvtVvuqZziOmKyi9IaClRgi6mVMTlQLI1gW/bQXOP5BAmQazWUd5OaHgcdrPPhrV32R
rQV1vlEOC6CWvvCM+9mXu0m78mMY0aMcFUSJjEGY776z4PC+23KYPvrFZAWRAwzFCoP1FRwoEvEX
x5mgAfBMhSqJjrh4qruin+OgA3eyoXZx3dM4C0CXWgn7caC0N+JwNHjMBytfOu+DGXhStU7zNjf+
stcOxzcTFTPILxyABY4h1Klneh5Mq7W87O2VNjw/WUmG4x9SmkIn4FBiJN1MCO3NiEHNAepVeu8i
EHrx+SvLbllYpW7NrG9R2VjwHBnF5m8sJNKaMDAf0yqFCe4NFH7a3GJ2rNcrg8DE2yZXgwRfWEp8
v2kxM80JKzzEI9gfIwnszoPqKKgxQrGE4Aq5j7hSlaQO6ekIvy7AoTiZRFX+sHsdyBhGPDisDn6b
m9AkOC+laadTDA9Sv/JsigwQklmgE+mPY74JbLJSkxQZa7D3JsaEsY2f/qpdJiC37ojOiT0q+N8O
Rla4RflJGFsNeznD8OxUC+NTxq+0n77kwHFJ77N5NcC65qB/DBNBCUkbmHLAXAW7bVkg4cFxDHlU
r8tqPDaUYjecoDnRCGvev8kwQ6A54KtduHvT7GQRGgke3PKWr15mXKJc4RLGwxQMIFqQ5nLrBar4
AYRrzEixsCqYToi7YDhkkUxjh0/VjGcygO/nlYUAbD6trtArW1sojfZVgcKUdZuXOQewbi2K8GEE
B2yja/ECxullJK+myATG6c1Ij9Dm3K4XxiJNLCi1i8vXHBm+2AXBUXoK5W3LB57kU/HoKJQqfeUM
X2cAE6yKzPIWmMghK5ZsV1ZwQzeuEVofyHsz2sa8O4oa4z3qDojFTpUfMXWQ9NR8xcgTJObaPNWR
oTYcD/4xhLxxbFR2wKXQ3ngkkx6aDGG0cIVMuLuNvd0s8rIaE5vZReoGjCi45io1Nqsq21hGy4DF
X/Y3sim7+wmoEJJx7Ox9Z79kORLz4VJ85LPegk4pCc/iJobRiguJQ3ss0WKhvsZHbxOcOUw45enm
EmGxCFosR3wBeXgNs/U6gyG8D8NseJt0SIhPU1Z6AyKCiYqILmpCudyCl6j2k6p2Tsi1Eo3iu+1y
LHu1EcbtjC9j4xN5bDUrnKDUmneLB1sSkRwn03qk2rsN9dLHBUCazUwR/aq0ybO+CO4R3DF4YPZ6
GtwVI07PClPZiizHC26kQ8VMjJEj7tqm3nvAvI8g0oMjOI9dG0UCaptZ3a5UWIewM8l58LubAdxE
HIYN1PmB8kCGrRkzH0dXtAyPQ1OHZ9XPzQP3oH/IDLJ7VmvtkrSvsk8oZF9s+BXxUrTVQXbViTEk
eKgJd/YIl+RKDlF5ZrUDJd2AwjAUkDUM5VnJWqDlElF+WYsf/MKMoM3ZmM0Dxyz37Pjo3fTk75zV
LXfWUJ4m0USUyrk9bhlm1rAaA29nyaCPbW1blOXzgx+u3U0tUDPlBPsSVF49VmYgEpqHq1IN2dZB
NEcxWHVnbAn63vOMaDsgt+42+AXHs9cP82aZy+LU9pR6QIzcJ5GNzh1yh0fWmzgUKGl03I+oQrWj
Miq2kcefx8efzGT9kSYcLvuMR3ucc+nslYo0zGWdDVsWpw8hlcS99r3mOE5Nc3LENOzgHmbXaRfp
2G1BDRO7rmIsBRRmuv9GOCVNNDMIkIew/Wk68/W67GgfelEeLjqqHqDaMc269JvfQf+44LhKJ7z3
6YnP/mp8rk5o3Ixe52ymNL2aUXPJsDuRi/WI0M88w32YtiE6Y2ccGdR3CKy9jpiBtjHb81KU8qpE
n9rzKEvSIrtQZniGZcGFL6GykGktw1qeXV4dF4Oin0KcswUlDO3Zq+Z9Zc245AWggD7TLbVWRmoJ
A11OLiTJ074cdLh1tXM7pCbcacSxNzW1L85GYdF0WcY3jPanNERH0UxmvysWD5CEtXpbzXlVhsY5
GIE501qjEWUJyh5qSJ8Wbw724wJ4GBf1FhtRkNi9Zewm0w5eZnNgXTVlVoxjgrZe53t8GOnWdSfm
Cdwg15SvNfstb9kDHIsbWX7H2hJtO8N67eZq7w4V62S0ON4LMoxDOXndKRused9LbksOJYdoH9ps
p/rAlM/XSJoYJvuFmHpHoLFeHud5jJjB+NkBYOUaK78IYpMSI7jMkLpQ+efRrx4btfK38mC5FtGS
HXRqRHugTO2uY9qXwEQK4OtAk4AA5jN1qMhjqcf6vV8sDCpd9FEZnNeQhaatGEIoI/koDp07jzou
oW3EiOnwfoC9yWdPPanZf1qAALB3puzJp/5oNOxnErO38rMrZ18ngC6fKqvCydQpbEKS+JqjgEhC
qgWsrg3Xkdx2Q7DNl+zr4pF9HDAgKCPuHQF2fAGT9pT23HNZWV4ZObMhEDrZEbPMOwKHbVi6ONWH
6t3I6/wKVcJNyUbsUPodHc96uYV9wz6tGYoL5oLMalW7aZEKX9cO+JA8pUf0wcluvKabtpz9C9il
S0sx285NZ9df/Nxo90iBs409C70f4f4nGL9vU6bgMcEn32yoY7veMw3uOclvGLgH+MxGbDRyPvVT
fjOOeCLqqCqePT8KzyKC1WYt9WeaB69TkJEND93hMBazO+EecoeNzscdJph7b63eRtYyfazY0qJ1
DL70ttCP9lzhbbJAGNIfK+YXft/tB48TLOo4Y0ZGUDGCIWLsAL8AWYbpx5o/A+SHn3+BU3S4UPuv
3JXmRkJ02bFvmK8RL5OIlBtGQjNiM2ZXC+wdhkKlCjYWGteDSSILwhvihDQu7YLZx8WdkB3A3z9i
riXuPhtImMjqeXiunYIoEjPwHgBkHrlFOvJa8JdTbb0C9Xa2q2eQ/AGAZtosUfmc0tAAOvSapBpg
E5ajsGHndAqUbSGdLRwrmBC48zY5WPPtItf0rY6iHpiBAyK7ADuBOmIJ7jAN9xtaPVo1Weu9PTv8
2iP2dQLcjx7bwZh0iq/92puHPrXzlxxgXkJLlZL+1k/kOjT9MSV/Zi+rgViywlAnPBUhkn9Pk3uE
YvUOF8ohFLiKJ9VddUaV3vT1dAdfAix61GzIZhhiV8tuC0fxOaA9jCO8V1+IET8LwZVW+zwpOZoD
E3ePlEfbkne0WuwRKMfOWd7rWJUrpVJpWd8QJx9W9sjI6ctj6YcvPRXXmXVJSjQas8BiNVbYkIV/
x08cE0re2NM9CKdRGSesQCc22cxzw9ojgYkpCswnH7AgT7ILkKQ8zEoyHnaVODFtoFCs860MnBEx
Fs7INYSgCiyYnNwmWndNZxyVO9hfA69AgKIjr3lIZXldjvIHAPOOfVYJ+ctMwZyI0Ia3BWjN1G+Y
3WtOzUYeZpFunKA4RnMesTXwvUfc8vfDQGw0/c6pDtRrKZULo0cUDzzhx1dMegOhFQ6f/Zp9MfNM
n2VhvqfjS2sq95UMiMfODbgli7LfSKdjypXlY/PVyuABz76xxfiFKosH3u1CEcucfJhvo440S88Y
cZZlpEwopv0Zq8wdAML7EUdc4g2FmcVGnTYxAXJEF3tj+mOtWuNsmbNkNBOc0FvrN8MvLkFlNbs5
khjqY0RQDv+uEc6bwTYS9R8UR1xtn6N+1SmDME99F/3wpNr5GZfXfmiiR21CLZGAYK5zlhUMcE3s
M2aHGXdGzD05Y23coL1R1QnbsLtcy5Lb+lPCpc9uSBWaIQINOSMnrgeWdOBW8sscfwGXX43AgoET
rdcqb0IHSGkmmm4XLCrnqaTAu+wporEggVQj0vA2YrDobKRrZ8YXQqhLY4/oLVtvc3Q34bu0S6eA
VNA1RvOKLUyYdFREOmEvClziiPB7OO4zGpDIO/UGA/YNFHxhf3VRizc3wILIFGuYepuPve/ghzGi
qHEP2L8GcWPPlm9B2xi76ioEvvdiLGHP4ACiWrNHJsaWBNxonbdnguSGIRFlEOqDb02EBcVGiC73
M6C+a7YIlvzgBl9JOT2MMpIhnV2LaDqPSQ4yYWDp0p6vO2YHxb09Inj5gV11WpHvX5oxslzYZ/Ol
N0E3zQ9rRqoyhrCV52HqFkN1HrgFrOcUPn1/qIe56w8hcqn5xgzb1MczRSv1xD5mYirnF+60B7pS
Trh0AhJ0uOghaG2ZM3mmv4OV0HZsoBCeeBxsa7h+N/QFRL8EgLLeGhPZ5j7Afa6e5lbPCOC6sJTw
BJk3AkyDAjs9O1nrWHdWIJDUkjSRjpYRe73GUIGr0p6YhiDjy+Sm7JFN8PuqwDtMHiXiF1ubjUdN
R3zOQc3SC57ZPvRLSOiYifaSKSeP/ncf3lDwrrgSghG8VdqWuxX3Hpp3oTpKI0iyLaBPH9PSiwzh
m36PVsy/Wxob+hMg39V4iyMUbRo2XsSAB1rsNDjrXvl6D8Z7qq/MUnYuIsCye4EFq9hVZIg7Mw2N
8QhnLvjRREPW3HeZwzx7LLP22gznDN9tuITud4OEARVfQlmys0fApHeYTSnKXcp0t4u5RJfoQMUN
soKYqDLau5dt2NEap5RS1LQZYZm1N5kbJ5+pLhcDvNC562CpxrOH/Sjxwrp+ZaZpfxLQmM/7gAa0
uDG6MOt2Pk+9U+NW7WulOtSrqfBHfxMZcgdBL3Vo/xfnThbqLVsMghHddHryuK+3K0P4W8udqndC
epIOxd/ZQ+R8bvpLf5CmPGWEr3n4NdaVzrtnGhL7LkitEyTxNwb930a4qVsoB/ZXfJFXmV2GiVDE
2jRmxTuPTE7sElNZP/lMyPu8C45gkIxbUQvjTiEFFFu9ZBYtPXiF72U7pNcowEqBddLx3hlgcEM3
+Ro81DyCb9NSVk+ZK40rJhK3iinktwzz7W5uy/C91jilmyFqc8IWHDI8R6QXU9nWr2iEJEsXN//m
+cv0zkIXy3wZFXvYhfqhFxhESHAyHaAKa9DFudsUO2CBE8ZPm3fqic9x6OFmrj6ZG8vW9t8n9Ei7
AQBfZy+vqFKSLgpPs4tdC0mESAKzaE9MMs2DbGkEXZj2Wlu3Tv/h6+jkGwVfexEVV/CjkRjnzNFZ
A3eHQPbldl36fcjBsMup7hPMFgNXGl0ZnrC4m+fvkWWd0aAcDPzduwUPEMqO6A58vX8whwqLmfHW
ov1IAgIr7kw7UvekWosraH0d/2ejyl2P1aaKVxPqzzeCwnBTLnVVoIID+NwfALoFYj8YdJPkyAHu
rUmHeERzkJ3sAuAvXdOY3adG27tg0hy0FpcDoT4UpO2cOcZZf/tBW4yMszyKDceaYIcLXwbtQTjU
nZswkMLZLENlfbdg2JHTeKGp7ryWsesWFpdgT8Ce816gaZ73BB2xSVAouS6Q4SJ6rvik8Dwz1MIY
5jNXPElH6pK8gdp7wCoYfSz5XNR8ELQKW3yitU4ghVVPUAqIFHGoab0zyEraRB1lpJg69C3BPqgG
qM4LteA7plHwtvgNp3ab4+Np41RmbH+6tP8f6s5suW4ky7K/Uh+QCAMcDgfw0g8XuAMnkeJMvcAo
isQ8O8avr4WM6uqQlClZVtVDdVqaQplUCLwE4H78nL3Xls9O3yYfTEQYM68r86gAF6KKD8I1HPII
Vo6WIIw0tE6egTkET29goEQICpTZIeCNs44c3pIlg4PIvMiCL1WOrgxT3ieI76pFs2C6hLYd9Lia
kDmxfJsn2oE+LjzEO48iXyp6WlAE5l1poUc4aKeEHzOoNf8yJsXiByNTagz1LBxJuEjRF9e97aXz
uQVT9l13DAxpthY5Iy+jygpkgHUThWYZERiTelBZXKiwFit40S0XyO81Re9EbiUSNuL08jV1qqd5
Ho345CUddaFDhfRpKCOczCsJgySOpqJnekZABYa1HN7xY+UIBvjMZ2lEOpOyPoEgSUtezpgnO5vd
FcaKrzJgH+vQPqQcmFP8yiQ8wfuUzckhWYSgLCMy3gxoVNxEe1zMM8QI/vDI6YdWv/IkA7OuzdUH
7gi4KQbBXYS24OB7dF1cYmhNqZ2eYp057mWuc7TP7kI06O5v3owisHasMYSNMxH6FuNzYRBCWm0a
ZSDMfammZ68trYe/JYxGp6mEO+yx+p/JEqJ8EC1LRBAebS6on3P9/LcYmzuJ0Z7eR27ZX09rOgcu
eJtqF9n98O1vJETExYrFb0+jx9aHyhbjm65tce2u0uUHyDuzHtYpSZuz/2HNIMK/t5pZECxv/X+u
0jeUSPWH/l5K+L9TWbgZxP65svDhrXutfpAWbv/G++smIJTmHwIVqYmIFN+V422S5j+lhUL8Ydk4
L1A5m7Anyf79T2mhI/7gK5C7IMTyRbCU/yktlPIPmqHoEJHWkORt8/f9X03lzZ/qG+SYf2os/+N/
/xsxfjc147ae7+YHjQ4Jn1iw/E1YiMIQAeT3Gh1G820maFzC5RD+ObBTeZ7Hffcb5e4/vIrE7AUc
Fcmg84MSyE0br0wbnPRGRBA2OO9cn2bi0b7+5cf+Dz7M98prF/Hepgt2PSwnGOtIjvj+w7BYNbat
kpEWVz3QFzAZbVALnLAtp+fuUPUPBhGTF3Vu0T/89aX/bh77q9hpuzbqZEZkJgJl70feWTU1dTuJ
agQtUlvRF+IZvJUxDgUUR00sp91lCfGDsEXh0AZ3PT9+1FZnvVSibKMwKbcdgjzEgk664YLcKDuT
fOJyMC3OO7/+Xn++G5AicX1xEQyAP+moSWgaAU2YI+oHW9/2hNZg2edAMv/Gq8Az+p3+y+FmS4nn
iTtOQ/pHLT99HW/atOIhGWgaT74tZuda6LKdrjxyOjuSSgeivp8TP061+lc/pOdQGCp8V/wXCt0m
Jv+LTHXQND1bO/NCtzdUiIHVvbBb7Py//lFukvPv7jqiBgul72bm3M57P1ylRT0WxVaLT9nNekCX
Hlxdx24eARA///pK29/0w5VcIIao6TB9iJ9YfszAmfTShAvT1pqRcqiIQJARPK83z8ZFkTtQRX99
xZ8eE5YqnmV7c2nS1nS22/uXn2A6DHLAXQe6aZG4u9VmUVS18Rtn3E8Pyd+vAr5WbRpT1NffX8WB
htNB8bdDm6n5bUbg26Fgohxmc2qjgW8fbeKsbn79yX53zR/WCXKX5SJXrik8EjxEyazTytu3plTq
CSEqJ3922fN/9ZosSXxWHySnyZr+g3HHjdF39hnRRsIzovMxW/WNZa/zOdoFiagTiq3ewnqn6Dcv
4c/PjTLpsyO/RI5JuugPnzWuJsPLWnKEoBUUtyNBMa9ottWO5dcddiNY8Otff9CfXglWQP5j2ag/
McE44vsbymkp6ovWcUJLMxG1/KZtwsEsM7AxXmac/fpiqEx/UEvj4sZIzIV8CfERaeIPP1hiL3FW
tvkY9ioiVBBIYladN5mh16dMM307ovQpIyyFq6iOQheUwoyo12JXYEI6OVbXWq9zMZt0DUmjHrtz
0ly9GGqJuxgHejAc/2uaTYwc54azFk5FWe+tzonUvhq3yGCWNUwYi9ujwBgGt7aCsYMUBQJnSLug
JHu8ue4Y+MuLZXSt6nxaE9t+8pDJtwRQFkG/2mdArXw0H4TXsm9ByRWnLPFn/VWmLe3LxVum+nKq
VatOWMp8ct4V9arVlZMZAhhqnmvQPc6ZIjQaSpGDA25Hy3asiHap6yqITUrQcBlznvaRIcQxpfxe
d1EJVWJnF82QXzFapAAnnJZmdGw42c3UIoLcra7wxhvMBYl9aIXbPJOPZND9XTOnOWAakvTWXfiH
u6IzYVFZsGCuPewS9knFZv8YmchRcRHFZIDu3Aoozxuro+Tg34gYqVcQRT3NawYlKP17Qjld+aBN
hJi7pl5WfoRo/IiXI2Vi6xV6MDpWdL2Py1xW8dEvckaaBEchqosFUJ8LDjXeSSAyg9GBdg9nO0kC
n1HoT+bRXCz/S+S5euC4voytwnU9dQxGZTF71t3EdmF9li0pPJjSSd0+rvToGvJgUHTFaFVzPRG9
5K/ikMzjaFxOyQzp2jDgk927NWFgkJ1ignzZJuKJo4WmIWtbZMLuABOp/EZYfUVAWQsSCaMEXo6z
qMMlHQ64COc9GHXrKcsMDJ0RbLGLvue+M1xdjaa/ZP7i38eLrqFNZ0RCQgMZ20ePSZEJV0vTX54B
5+SfEHwBgYc/GJ3RYNI8CYTbFGGtG3W3ySnouUB9qS9Y1yk2ysbH21h1vSgD1VXOKwJDCqaWFheO
S8693nOrtXyPGBssAcrQcUP1FmUaiNIkxQwJU/tIwoZxLwTIqoNtQzohCnDjFEFVoEE3xhncCrCX
E54PHpsPnnzQSKpuCPK0+yh6JJO4JUEYxRF6QDUTDbA2gtcC6UJ6jkduShhY6OZzNaBq3ZOcGrUh
qB7oanClBpvhYx0/1UWFPGnODQhWcS9s4rLgF35lcIz0Ks3qLf1TqMUNZi9fkl02AJ/erSsD2mCa
IusbwgoCT0lqXFCIDbaN9q6INFo2gcKPPFc2o17CwuSQ2C11iKKdcRj3Ll9OKapBeehRsjaHxfag
yWEjW4frhsIKg21COufeZGbY3JcGCL1bNsEsPQAdSYaA/a39tEQ+M3SCDsqXIZ7MZ2Nss2sP8408
DulMjwlrV56ekZcxzdiODeE9CNs2z3l1zRc9jUu87xpD3GGRWf0vuSA09NDSyzUQ6HhW53+BxV8m
NzYQTDTHI0IK/p7SzHsawE3ktAk4bFkSB2VO3ZMFrau/sd2h6y+IoBnuRjt2kjOzRsJKE0CDTsgD
YgTN9uAthYjPbETC0MfQomSXDUgN2j9i6cVNG6dufzu5tZC4MnQHjrzEoUKztUrz7luW59Z8b7Qp
0yXezarYT7KX3nusSOI+QFphLCGGCJXlsBgzEScTwlYiIDIKAdpVwycI3/SnRjpWyDSJbz7GcNK/
uB3bTIB5ao3PNlvAZxNGTUdrfl0/I0azn2dP28nez0bG5sS3EbdE8tRLWhDJqJtyese9vn4kBI84
REI02fUw5mt3A4zSeI2wP3/BCebe043PcTSkHm4NiDL9uw/o+MaUyAzDSDndO2w2QT+C3+M2tnXW
Hlan8okVr9f8SHY0AhVv3EBnOenaaudozzySkh2XDEerCnXvAJ0r9uwR0zShpoeR6D+QOFpNisl5
jeYpNrXfoo3CBha4zBDuU4vlc1eOS82oKi3Uvtf5FppcZfULPCgUk2WGEONUcgBpw1FsHjKkK8Zb
b5iDE0yEUD75S93dr7ai8U7grZkhArLF+5xnTnUQbW3rc3hyOG1i4upoQ9W85RGyvBNqw6g7g0yr
XifEBihKknl4hhCBbq6UjCtpfy7zJ8Ss62fM/UZHtAo0KhRWKjHA95OqtC/NKCUSDplMHcAjrd8x
hRPJRmxRugM2k/VhCy6jDwtHFlPAbKszj4U5oKOs8fB/tq2i7fD9aIL1LIDHr56yzDcQZDaFFfJf
c2cbEym/lsItdFycfLiaXMRTAaBeyeCisvW+zvqYuwhwjundkjwvDp8/9JBtVHt2XxM184w+KkxQ
EmEwIBjnhnFk24W6R0VxGtEJmrvIly07t9tgINNranztMB5DaDRq+oljMiVqny929UULN/I/LeCM
wHFJ9o57cxmlsSv9sbiqpsGyAIR5xKaZmR2dXACB70T0NVlQ4XKPsY04zZuCZdgf8iFD8kCosftB
GkJnhPSLeBRmVSHKae1u3DvQX6PjXBD7xaa7XJPA4MzH1vVXtfOXJXF2NbbqJwForD9Uke9wgmVu
nu+8nN44njxKZUavlpMcLFRwqEEJH0OCQyv8Zu4APYLVrq3XPiZLZQf/2MRakeeMGcVqeK+omiPG
lxpxaz7VjGQjlCwP64SOkTtrwf9f4Ya9GsQLFqEDrIIHGBn4Qgj0DMdPdf38hQzIKD50ftrdxtnW
zuPM0gwB3b96OlaT15tB00AXCR1MC/Mesz7sul5oRo1e1G7D3nLZd9aWLS8pdb6mLIa3HpsywVUy
6tbd6E1kk3VVzoRUU3XpPbAslksLYQFMY69zAddKxKZn9I7dMhgQYrwU3giPLidob6YdKrJh30cL
6sUIDQIbdzOYK2pP0Z+Qr3f3i8e6QqxuMQC/6lk1Qz9dG/PTFDNjDNMm567mWie3mAohbkwMIzbm
RbegaB9IsLXxBqjDWjjj1wwOKKUqaTXAoBEu+zuFIj9jSVJGFchkxb9AyNhIOdXl8acMT+t00ows
CYyDjm/D82mss5QkTWrHJkcTkETV/FIkEhVDUpboayaiA26jGD/MOQwlh50HLhFOLJtiDCUfykpD
JPZ125BifjQnFauTa8NG29tZS+GbWn36NOEZeu3ElHl7+qSeG8oxdT+iMmuwOtgRdtERd8jHyNp4
p4rBPzenBmHV3Dfd44i67VGLGLG/SAABk3JUWkft9w7Sd99FThXXSjWBHJbucSJUkb3dHZqvc53U
dxU5XA9914AZG7umObm15kN3+GQVUnKvg3pKZGBG99r3wrWUdInnXFWfq5mssqC1CQwC7GW1TwR4
IVFzmB8yjlYrs4TBgnxtjI37aCBfIyt7gbFHMilA3z17Et8RGw41qUNbwwxUL8jjkh0dKd40YBOh
WykCvmLpuRcIypnbJcgAr8j+cmAIAtlwUcGhdQ1GlyPwrqN8i0gfNHvwcc7Y+OeAVCCVWZFSd8S5
yPzYWE515cDDfO6o7DKkeyXlodn7FHIizQhos9d2OmOoUj1FS2RQCdVl+Ynb2QoS5j2ND4ww688K
rR5pplVXQRstyjs9ZuadEEv10GdTSb77pKN3EHut3sXpMtz40UyUAGNaHLBLuXjMvHVP/GA3x4/+
2sKBZcBC3Bal9fw2JmX1Sdrzdtbgxo47mKl9vx/hXVP4IiLDHxEnHquWBkGFt0xT+Dubzq9Rhs2w
0p3FkwEBGRwxVE2ENeSNAxciZPLMyRSvTkSh+nllhex4JMY6OxCkHt0tcmATwTeNK4VRRYtWbmg+
LP5vcDqk5H5lAo7cViV2dz1lEUeB2fVLqG79OpFCr324gIJwMreOMEUUw2pASpqRjoQJs2MMwLOa
XuIYI9nOr1rnCpKOTeR2P9V3UIoMFmfimTlfgNjBEBWxw5+TvTthf2IpesCKkXz1/KqZT0UZIQQf
Mf1csESWL/1ilzXyq9m7w2+lPCbh9fBFd8rht/FkH6d+dsqQWiB69HgQ8jMpanZwk2iynY4yi8p/
YBJBO4EWZOfp9MHi3YHAjI2l3sFJ8JmMgIGUGx/JdHeYWZlVRSPPJIWXlB8l2u16N1hdfK4Tj1ol
abpaBxW/xjgTGrKhwESxoJrEipMmiaSxRrVS+G7QlyUhD0XJ8DokvJKB8GhwiN2NblrOKOpKAQcz
dcwUg4xJ5DkBVcysGXduGB/HTY6kVo4R8gnLvrdkzfLsTJ7zQhqiRKnlZIisI0D/u27UuOBoWEPP
FdQCF+3YmOxX+M+IJZ/gpX4eyJwvgS4M08to+9U9cFcib9m9qk9DZyHppSHos8R0JtVHu1pbkYul
fA1p5W565QGpM8HLS3szA5TUh9hAzMMSqQeyezNgO+SH9eJto4G8TCSOPVZ5tpr7ha1f7HRhNO8J
en+ASFhXXsvV5wDmlR6Lt0WiJANrA6syhG2RfajZSW45Wg3JIYLZ8aV10vG9EcNcHSANsgl1RWcQ
6NxjrabBKJ0I1Xqe4HHUpvpAF7zU19ViSxye47r4QL6Hgjk9x1LS58QiygPH7ewdcDZj3yRLiiM8
6zo5j6qYgT09IhstWrzmQSqX7D01JpqJZQX3jTGgWBc0SjJXgYv4BiExDuZLW4PkGoYCKk9voknC
ucORMvGUeBXYeS/HbtYvY2ymBCwiDNzw2Jm+bbUHK8mDYEPSnLAyM8wdp3BQOEDZPijdRF8pBIYK
b725cFo1FN9HVscL0GV0NhMiD9f75Lq5e2c4lfGA9bR9jaJiZQ8nYPB+KLfzShbVRDYhEVJ3M+VS
EvgludtX+Fl8++iPQI/pO+f0JRaOHd8YJybP6FQa4vhESsce3bxG1ig8NGv9aiGBGiXmP0IKVn3G
MZRCshNdzufIqS+OzaTL+5wbXQZkrzsnIMuyPR+lD57H1LG+6NaY8p20gQvGDkAxxQL1DwlrvhIv
j7rNCGLR2LeTygFdphphMEJQp70lthJ2ZiHtzU7plBkl80poa+gOskZJ3saUmmSUdJ8xkfvY8gQP
ASU5K+7egEC8uVpHJz4OTt9cS8MQL77WYgpEw0sZsgJj1vOGgQZSQ5fkciiX2jhGaEbXcCBHG4eG
rIj8KztXdvBwOfC8VkyyRDis5YKTb6rlE5F1dcMsfiJFe7JM9MKT7WTX8+A57Z42Fdy31tdzErZl
6Z+lCwrPsANrOoTEw42P2iWgHIfUaL0i+U0w+BAqgQQeGHR9XnEai0+jn6K7EaORQ5baQFJGumB7
hJqpm4tyWjr+hMMZ1GP+8DwR2Qi+JiXiBv2jy/dQ2UbyiuCfy1ToL/2LDgmHcerqOdmSRxUPlhwH
rjAteE9AsyOQPtmYz8SJTGBM2XYHRfyAh6i/Sk0rKc8mKMTApWDA5Lsty8ffaeb3RtC37bQeulTX
/l7GDqpS0P5xGHP7xkMm0U6GqudZQVdJn+DZpB1Fsm6VuBhHjVl7uxlgqgpsRomAmhESHa2sVwpr
O4BjqpdIeKEop/mBN3h18MbTFeGo6GSnjsMSvB9G7DhOnGaz3cJVfSfowQbWOS4LS4Ve36RWzrmw
1MxS18fq2ZGL+9RlonuLYdPkwSgTYuHNeXLe6Q8XFB4yTruQXgsxtO4khm+TO5N8SEnevviVsq49
3cRkeKSx98D+BMJA5jynR/zO9WemGKZ75XWyedB2Geldb7b+TeFW+TOdi4gMYQPU5r5ve3Cv/ZZr
vmvdbYc3Zo8cRLu18KA5TYrmzeMc8baCeSOiMWFQ2TdZCmFsrhcHYBGW3MPoQRmxMzO6w33YJUHp
wjq6Wj1iqQ9QHZcvrr3ggLZgftJM6EZ7OuUdCo4bkHBDE5LICavbdntXnFLd4ipQLLP4Ru2mcsI1
qtBa0JSsbsQqeCMGPCsfFd6yESSPTb0wQ/9NAzDPYLGIEhrLByPP6oelZVqzSzFm3oPqkUkw2C71
gXY4bp5GF3Q9L5HjAAOcs+aS9HOWc4mKgVVhZIZAZw8B0045raDWob95iRSCWBWBoYIUFSflj+BE
rT57A5blndWpErebFeWvpEAK2ga8hASOpUhfgrlR3pNZ+ujNkMWyeQ91PHLhOluo1vtSXS/Y3eSp
kA1o185J4iffoH0TDOQU43dBfNcHPfHr35gmdFZYsBoUO0Q5iJuqusheUlI/KCX7jIQ9a7YyhFli
zb0TS/P47JUVIhaY5BWVtklzaReXiLRRqlZoI52obZ4Ig6hJiDOtu6zydLRXQzJxM2lQYdrp2wdW
zPGTwMsCaYQjJZwlFugP/OL5V4E6ng2f9JT4uJQccPZyGa3nyNngfMNAcHIw4ku/wrFhxkFKPJLa
g3lfJTh4XK3I9WzyvqGzR9GZQ5OXflZZoz9Jl7zBiG/YMR7Eqr3xC4OUXw7/0eeFdA6089ac3fhz
xkzX9yuBACkf/YO0xvKTkS9lf8gMK8LUJyPvwc0Qyu263m69gMhUzpmmLoR3qFWE4Ybm/JaK4A6L
h5DYjS4R9A5lgK9d9+fYj+tnPPV1C0NTJB+mD0HsAPIY49nsF829ZKrKTcsc40sEwaECPS/t+tDQ
3Iv37oSrFXuFX91Q4nlvk2+PUNq9uHwyFSyGsBmt/CEd667cW6JiItTPY+mCJMBtN855y67P+jCD
MLHyN8bJ/cbHKLLqVXbRSlXcu9GLS+8Pundq2u3XsZHAw3RLIgDC7NzHYTU6ZnFGVOH0bjuD/mYh
3IfsJ5NuOE81E5ddb0yGf6jRTV5LmzjjILemntwYgk3msG19gmoFnYmrjhXCYEUclpMrB1tfYoDq
n0wigafNWy/ObDiq+NabTr6R0AKfvm0jerKG8qqnzCQ3IIzMxbve/Ji3C92cN5NMLHpG4AWx19ac
hgg6Tr0j6jIsII7lNh9tpUqDLXIxrma2CmR8vS1ODKyL5pyoQzwOy9BiJmka6lBNW/bdRxnKyjQY
JbSFxo2Csi9w5IC3zr/GYIRm3iScQ7uERAf8vGQpuDvbT3NYgsgSOas4izsGk9bQmzmbkY7ZobzV
pxqF6rlBxPe3zAEByArKXID1khTFfUmci3WQS46poKId3lLURrhSFnpkAkejm76A6+cx4VRGQiT+
U95fUlz1NSEny5cZZi7HOZsqd0cRSnwDHfq+PUKZpEK1zKW7TyCov4tqTccwa/r5U9EivtuZaPQI
z0m3JOI2N6xbOxmoKyKJvJ+IARyAKJ54LBDpRum4HxlVLohP1ZqdMUFzridbjz3HUXukozHRPdyr
zqMLYNOWEXuqBoyzeOk3k76Lki8gbdW/B78RRwH56bh+FdWiumhUlzrh4K+xdaZ7AElAds0ba3uq
Ka7YasNWN2iw3IJcEmZFZTQx9mmQBePoZhxEiodxDcMKuwX6EUTRU77wLhddLcy9RSYKk7HOiLxj
kjCCPPik4rAwVUBL9g2J8+SPkqrDnMqru+wYZfQtLhUvKwWkYGO8yul9GmFNh23FETFWLwR84T1p
/NxCTsqB8jOViFHvKTSpu1z4hg9ASJ0twcOJtkMzXCIY4QCwjv26usXNBCBu2tMBUTRvk8VadzlG
fLFrWkQq+2Ju0eOvOQ2AgC17rcPKndS7xZmMI3WUp1aALRtcwDDR1QqiovQ/oEQo76hdvrDr6s49
i0iNrs5Gjp9XFnJzEUbIh1i2kHf1QSlGuzhWTDc6tLXReMFJSQ0EogrjmvZISdOMEOEYOoUd1YGP
QvFdrpvYNGXat2HNOTof+qRXHgAThIqBVWcZATBdt9zz2pbwlKRmNx5WFoVD45rRdVrY8pNZ44Qa
U89Yg5m2jBsA7G2sHWmuOePclRoosArMOKHDK0cPHmcQ6SxRYywsbkt06xSR3x39NtmsTxbt850b
25xNTQ6wJ8rg2T1wEqZRM4KvNs6pf12wrWNqJvcmPWv9lmL48A6NvSQ83mXkgSVLuGp+XTeV6o5U
+UwMaxqb5QWkdwabsK8BhFSiqOWuWTiPHUho4r1sG/nEZgke2W5aNtoqVWZ/YFBfZCdoU8O1pRwG
HZYF/PUWQSjpmzXLltrFsTs+M+2nUbwy4Ro4/BaeRaBsRopoWLA9y0PqlK6H+nqwD9T5sxUosyh5
OipD3yJISr/0dQqpZS3oyEKw6adLmviUqYPjl3elxt6HmmWJr2QsG7zpvp0YB7SJCeBYq1J5YLRA
F4D4thzObUT2eThzdtMYav0iYi0SknqEgMT5ZCclLEoyVcoXi0WeowWBsiYd/FG9dA2+X4YDqalR
lda0HswMsuIZVy5e/NEwSdbuaTc0uZl9MJ3In+cUydwOmvTw5jtD033j+ILOCi4LIb4vNYtV2VK2
MtX54tF0LT/giDLWWgtpQIgBK9fgHqq75ZzuVz3sOzjjdD3cqug5w6AV2Llzw/pgF8wJd0AivPGj
hWvH0tZ3tFbtvIqje4YNieYsNXWvk3RZPQyC1WI84JGSR/T6aFQ5Y3oGqu1odYICucApNhC90iv2
U29vdsiS9iRPybvKy6h76SsNZ7PvgndxzKx4XFk1233G/L25KLRiXfdXRL4BqBh7vVtSywZ3mnhs
vllr5syKvMJc6MqrJsGRy5Qx1BQ/Cd1ZRNxhZ/CHcJwPtnHWTI5/41HklXvX6C2FaYJ8YpwEgwPk
AlwLpdWr7+thfWxiK+3OapU0uKU5zPODal3RcGyPPDIK2mwod6bLq7E1oos43fldRE91XEt6XV2P
6JTXdqiJEEcBnTH3q431YBHDlQS0MtR0Pk3DjH6izP1D1LCVMQmSONbQ2HJYmHXSb9hLv64F0791
OOOXikmxB2i3q3B+GFszcLFs6hVSCrZFmmCpc89Jmgypeaw5ydSMwwPmNB5vXqP6b2hg/TtjnSLO
ggbzwAD/RSODYpHOmYwm7e4N3Q50ECvCoUPgHU1Hq9YUDqNqC0F3TsQRjQ5oFv2FU3XedGE4ZDQH
k68bwpmHNPPPLcbXV+uiQSJkbmFhIyNXKVDE2vpHRLvE7MgWTgXLY7Fozo8ZDfahAzKFthHABc3o
en3A1pFmpwQKAjgoq4W9EYBbNOezNi/UW+3W/pvV6ongYNQIk09nDVTdFWcGMs5ActBw8hvThZtO
Fz+5ifO5aD68CrZ2Ts5D+WkqaPKfjXREAZ/MdP33Gl3wNa0l2P/0T8h/tAz6cfEOqcxQPS4cW2va
4GvvnhVGnJqfoTXnzhl8Vy2P7OVYfNIOYQCOJI+2vh4cZrYy9U1xacU2JfxKX8s82swMk+u5S6W/
hzffNs+CLbG6wWHQGoEzI+oIaFnQ5bNBgv2p+PqXeKb/VHH8nS75/zvqqURg9c+1ybfv5MD820OV
fqu/Q59u/9af+mTrDyTGmzANsfEmBd6UrX/qkw3vDwo/gXKZddVXwtu0V1XdbYBTZf7BFBVdM4Ir
H9mVRGP3H+xT6fMl6I6e9NWGlnf+G/pkxF38FeiTSSwwlaucH9RdpZVrk9YFp8WO/BHzpLr4N7jN
H2SOf15hE6tJ4UgSXLev/0Xm2Pd523Gmpy3CyrW6JzPO/ptX2BRzf7mC3wwToBOuULbErJonV/f/
lSuwFrmmgBP0k1TTWuNeZYQU7vAvG448wcj5zRX+jjr+f/pTb2OOo7DyHXjgzFGdn1DING2R01I4
E0wi56tkaMw7YJXeUxpLw7owu7ap+GQMJbFpVVeVTKO9IOPiynJipw09G6jFoZ2H8mluLcmcIDYX
xlbWaJandq466xhxgpwvTYMyAEv2Rn76y4P/D9Th3ysh+QQ8PRYgAySEBAb77iYk/MttaDlNtljl
ifharUtTf/P8/HzbO2qSI359pe8lkH9eiaw7xzYlIVn85vsrGZKGllkY1k4szX1EaNvF6K6fq6Rc
w//KhWxfKc5pNjf++wutBadTbN1iJwcVlqgNye95TP3p+deX+fknB3aSxGVYENz7n15CHMW1t1iL
2JlM6Tmr1QH8B+xdCnh4/ptrfa/N3X528KrIpdh+8VlcfnjhUzfX0kwrewcCijimQ8vBYG5WmksX
iXv49ef6IRb+7xfjQ2EVoIvJP3/kKjP2RXfEHkj3lQmIesQTHLsXPjmCrffqjtj3zr3y0sZc85sL
0xjn1nz3PhGJviWBKClQAzs/Po0TZWrcVJ2Ny88Z7l1rzBRe3BVgHVLO4bKa/NkOkD673wRtv/NY
V+utTSrEnkFrK0PZMReiYbek11nNIJPsE9SpQVIzWadpOBjPzYQTcaQhTCakMCpibYbmgXBFnhaH
vLr7iFLyJVr7TRWJKm3XeyUVFtqgKA0tdn56seWA6i611bSEsIWY9Wbomi+zhkFI7W31WKum8WvR
QNY6YM2dHlTjzW7QtZbaF07v3TpDOfW3scalyERYIndG6mPaF8ADgZtL17+imQWeDQd5ywiBHKJz
E6GPBLjnp7f2EL+PA35hCvAIql8MbJkpyEK9FTJpsu6Aby4t80E8T8fBA951TouzvWvXafPUNk53
WBqj/0besr5xYCSdccKvTiWwDYBnjPh3CTimmo7yKDooRMq+suXUj0HLINTEi+htiJ8R+F6okX6Z
hxnV09dsywDc3GgNIp+FsJjrZm17LGmiLa9Q+46vkTfUF8xn7NCKSGElUK6+sToBjAMB/CVwfbrQ
UM1kEJdDRrPDMetr4ddjeRhHbQ53BHcx/s84mYkdGeH1fNUbfTxdxKrHGRdYUT8rBp1I4Y69SEgA
LnPXXUJi2aY7AkiYePWpl7/4q3+eseqdnHqG+eB19mf6Zf7dVLGSH60YqV2ZAJcaUGpmbOiPhrKi
S6PzWx2UBOxcNilknXNuqTgQQD+HM3EwJNRsNDKziykQZZNV9xPvzt6gcJ/pSrKIXA4+nQpwtonr
XJJfVhxX2h2PQGSBx/gDucmjygbJs6265CZfTDdoCRHxDmhZqN41486rAYPivjcM0AvaJsxXEL5X
3w56MVEdI7MZLkp+lNd+Qu7shBG4PFWE1y33OU/QNh7PWrpQCRw6MJZo0T3/Xsu02A8iXi+IGlSb
zGRaTk5f80TvUlF7h3ipmeyh9pwOvTbd4pwBd5IdHdzxxNfSAjHF9YQ1KnsbTVtZhIZH2jgtjl9M
d8pErtbXnFcubGzfZ6h7Kw7Ffl0o5BG+c69yeP+XGn/ollpBmzpsVZd9acHJNjqUQ48DE/KOOEp8
gzPCP13YJT191zirOlMNYV1bwIFzfzvdC/hLNv2ZAy4G/y6RJUECi0Tvo0yhX0Uhk4M0BjIbl6m7
mU1fvSRSNh/CmuSJhDlxSNEZY6nthlfgVtPeiVO4b/OMoim0ZOF3SMrbYdqlQwSuefGMB2bqAtDF
VKIVyOIh+QaswLt1QYRdxnbmcyZPhCCup/COnW1PtBYbJt5+kqHnAylZMT8anfNeNCviB1bhw4iD
/5nzjffKC2yBxZsR8xoQ6W7GIeM7gjdJhGzXluepgkr0CifAphODfHCPsgJia0WWPM0DAWh3r6RJ
YCSTuwFY0lr00F6Wp7pqktd/J+1Me+REoi79hwYpgp2vCblVZu2r/QV5Zd+CnV//Png0M64qq0qt
abnd3bLbJAkEN+495znQw8uzREL+g5ER7Ts6h+gUKGoxvJtFLMb9pOE7Bt0UJo9zoiJjU7Sa2lsE
5ChgUqaZbAUagt945t0gq43Ru0MYoey9IKbEOgl6gPp17MCd3UqD0F/m2bhmz5aZCDorWjQLv8Dy
3hzgDLNhp7U44W42x+YSd27ePxW9NYZl0IjcbCCVJrUZiJJ09U3Pkr0DJsVoEyHc9MDnLoM4VA4s
TxIAjRd0aJ7fwxU1QQ0iLMTSS3DYyUgdSBOxRnW2UUU67MsG6pIejrLZOyu2wMZtMrM71RUpiSgQ
fCS2y9aBgGtuBtFqdzFbR6Y1Xpk8LmFhPZb9ZG1niCYXXi3jKMC/GwWN281Pbg0v4IzWS1xqM2C9
h0YhDvbhfpY3ZCvFe7TUznfUjC5DM49bZGdnC4AbUcWu8ZgjS/FLuL+nXEXKOWDGdeWxAfKmthni
f89mdjbX4z1kunS5yEmnrXZOt+jmjdOZbfHShc3Y7EzEscmtLeA2CsxyF/j2K/k1hxNcBm5iNebN
SEF5buhH3UYpPt2DxKYXHtDhEJE76NGVhN57V9a9Dr4b9auOXSEcUDgmHahVwNETqTK24sJeMXSY
yw22AcDL9HLD/Nqjo73UGyeZyjNdDTJT1RAdKgQy0SVTKGYLE7CJ46xr1X1RD4hNypFU6lNk0XJB
x1gxE41G3dtOOi6RC7bAeeTzWpwRH3agDvw+VMxINyEvbDC9IXPXO6QjkG9SzP93WJ5Vc8DMp9sH
3g0K5kdbFVcKVsU+IQfruYigkGAcnqeRoKOhO6C8LJ4RJC0vCwuAs0M4Xe5azUWwymo7HJsc/75v
rtGXGwKU5D4Sqr9B0DI45wKKsfRNNOdyB5SMIUM1e8Yd6cwlX+c07uuWZy7qEoUSdg6TeyNrBRuD
0NjaqR5ul94t6P5TW0ATW6W9xMlTlDBvtFGGxxYrmEPzdR8veJpp5zrGUYlBEvbt2SP+QVmF5Z1Z
mU69xTcg7ovY0sp963GxGS8rz4GFOEd3WlSz4oz1Yj4CebxjmZaExZDp1h6sCAXeswDZrcNDBJyM
tLa5amqoGmcwIMBYYTqq/tSZUxluaw3Fs98BqZw3i6BtSL/NhdSLt4j49kHsZVvwfywUWGg88+Kr
Bt+fhw05KRKOdsxy9AcJRHWZYXgxGpwr3zUNkUcx0jMJmBKIg2nlfXZmHpFah8Q1tCyQKpUrWBzI
Nr1Fr5nVDcCelgy78BuAiIb2ljmmT2MnExgc4PCmQ2+XRXenJtRkQNQaIEBY+JkehII/gsR162Xx
BJI2N+qq/YBHN2OFVRlxhyiLrWNEB7e8aLOM3PVmBKRpFG0W3VG79JiqyipDw78UKiiA/ew8y16o
oOr5ATd/O9wLAkZkkpBHGyGGBiAKczIyDg2s/6vYRPEejsQD0ZADhSgZA0c88oyaekFm2jJNBwav
xjZ3LbWAWrHBTZME2P5uMHmg+mibYNG8ZytKcc7DjkATgV4GCGSWwhENMTHcDsXYZFtA7Zl3QD7W
XcVeKb4UzVRnLCN9vYUJNp8afYkPlTMwF6dxMc270W7N/GWs09URX+G5hzo6y7PeIRxF8mUOZ4Hf
Rr/0MhMK29R7+feUlywFArRowKD2SovKRhtE8WjfpFA/bqbZqVw08EOEBlKUdaC3i5fyQrOdL2EU
ql1s1MuW+dtIUaGJL9oEM8Cn6dLeToZeMi4tWhtdqHRpQbhptQ3LLnX2ZP/oj/ogiI5yQxLU4zle
JkBatqv2mCe84mguWvi90NFBSsR12hd2Vv1CA66etXunjF1nw9iOWMFQ9en3rihHhqqxU8SXulOG
zXfIDRJPikNMSyDyRBX3KMtYVTqyDPweESrl11Q4YIVdWQRWUntb3ahmOq8Dfb5Jb42Hfi7YQCDs
mC9mEnyPwNMqkIdmqLln3hxEtcRehGbcbJrfpYkAzi2ZP05pdpyz7NTTS4ZMDveq9Oy4DeZFacds
bjKUl7DsYJmE11Mi8oe63XVU97COPcTjCC2Rqxhdcb1YXTvwlHl42igtlyUASgKCSmWLczvqaWNs
wL8iUm3Scsv2w7rqxczmyiz63zmo6keeQnfvwOk7tV6t7zS31X5L/Gnc+KICjgpWEsxIWzvjcdEm
yU4EtDbzs7mMfthoyvfNstTI0YzMmNCruSHcklSWEK8NJXYScvcUoPexhqfaMxm/Vx5qrmzqiBi3
tJYZxNKqgHlo/SCMtE63DrBy6UPm1fehmsLlmIADiei+rogUVh2xL0YYfhg3SIo+Aipx9KNKm6g8
w0lmqoV3oX5JFJMNrEyMpNCz91UJ3XMZT1WsG/OR9RIiZtOHOcI/AzGmRKHwg9cEnIxsKbDqkO6s
X0TNui1DIcJRoSnu7HxwDmnUjX4lars91GkUj3dIwhHPEn9FAmKaN98bpx0uselb6MmgNIckiE4b
vcnC6txryfgihm5g2FJOY68HRDB3mh9G3QSZf8nT5lzpXuxcdGGdFg9d6S7pKoUhHbEfuNgo60uV
+ZQmA/z03LjVWNi/uq0U0C0nezlFsehOg5Wb36aCTC4/MgtRXi7jCMZXTzoV3xkWcvRNksVGuTF6
bT5pQzSP28YU0xX4pxJk4GqRGLSCGWnU2NYmqQf1gwF/f93D4u+OjObcL0zHkEMP4aro8erdMqO9
QWUSL18sSeWONkkZSC8SyNFgqlLMqFIfEHjFRe4P5GXkG7SaaH66oefP4Sn3QM4oFdjYPIOh0Wcg
tGOa7Roh42RD7HLZ7lOPYr9rLaoJj+EZUTL8p+cNuyQbgH1PaX5Xk5+wFaJxtj1uTkbZpXBRPcbR
15RG3AM8ItbzSrXiSUl2s+UCmRiBhsbY2G5RJUAF/6Kr2qGDJ5uTqyfqKmaUmAeI61Y5ezwOz55d
J7/BvDCD0Cdv2ntmPF/Zw8zGvbMV4yl08lgL7aS7nitT32eY6NvHyrRmKKBIFxbp6mRWJhY4oxxS
kF+M9g/k8tplNjRkWBQA124pUasv/SDJjUw45U2xoLrzTSOMiAGaI3xKQJjYhNYaoVGGZVp7e5ja
c5Zk+Zl7WgYoFNMdH725hcIoH0Yzvw9LMH6lCTybQSYFYJiSCBYMcExfWHCw1Xojfr7QjscjwyXU
vxnUtedW9XW8508zr7hpMkaiilE4m1zjhyucbDuqpjoSNyhHFNLtCP9PsTkJHcLC12H2oSKlpkKp
0TL9MlqNt0iOxnDaOhDLagq9Cn8TK8ITeeHeTmeT+WLH6GuP5bQk9+DwjAfRNMM+TgpU50NkZ7da
4k5fNBUVd3YDj9rC6HbKNXS5owoRhxrSkVeVCzhpmI3sToUMt0TjWn5J5vB11ybewc48hncu2/pN
y06wCGwMZl/7Hl05k/fWPqQTlyvgHrD63ZIZidrxklr1ES7OznHiA/hJU4aPjT25+wUNTmAjOfkd
ZjPleKOn0B3b5RDFU3pUE4oJ5JawFpnlwSfuR/vJs+DSxVLCm+Rpw0ydJAUTt8JiSjzQp7/v89He
Y6YhEWGyhwJ+D5KsQ6WH9DKQ2PpN2Lf2puqhQsuRyHaEE1UICzPEthcUcU70ugKT6Y9ET7CBx3uf
bEowVLeYKGM20I06YxbAjFfDkMTamOytkYXNknMNUF1f/6fWK4qnfE71bJ+xfswbaeXRzqhnLxj5
IoDn4iA4l9JDEzF0yvoVtRk6+LIuvyK7RUTlpndhK43hsl56K1jL6kfyU537gpzfnoLW6bMfi+vV
z7PSzGEH61+g7lipljxu5OCQClXVTNRcks+6pdCu5WLbqT+uvUO/SSesg0j/HYyo7A/mcxlJ61uV
mCDiFX3TQCG4snYYxBWqBJXjoZ4z4ZGD2RAJH6uQxSVe5WBdM/wYQrvfQiO6MWVKTldbs7FiEDgO
537gyQE1pSOkq8ybtrTcX/ZMz4oyGuF4p8fLi1eG5kvYzuMd7TG2lh62wZObE07mV27bu5sSeRDG
iV7HPrEw0NkimE/uAQ6mJCITyuLJMkx2NROnlJgFboItMFXkVq4TNxaqX+mcLQadOSFfKrq11Zwz
1mUMRV3MnYdimtCN+xCpdP2knanz02IvZC2ObcWEa5dl5aZvzyKvk61XaD+7uQ8R4LM//xUCzZVb
jWRav5RjvLOQHp1G5SAq7Ii0ig+g0dtvjlngdHIqM2h6mGqHuZMcemwNNNeagC+va7W8nrDVkxZL
6CvxRyPYK/yGKOi78MpEFILEtSHhyBcwaCzi0NqHqu6/Oa4a0Kquyz1i5/MCmIJFFtGeurD28W3G
7UeAcpdDizap1PeOsvqXJSkBVAjwYyy2iCcv6dnPW8+r2E7hm4uP0CAw0RPmbT/ZODEuRrfEopSN
00B0Qd79rCkzUcp5bhEMNbfGRo6iD1z6VgheEd/QTskQaFMZf88rm+uwTCPZEEIUGanA0I6wmHj9
OF2WbgVxXCkCt1Apo4hCH9t453iEl72rbYH8TY+JohKI+7ER4ijyChlDMaFZfj3F5O1uVG+whOC2
x9qTes3gXBlGXu3coXNWZwj7DwDT1vhd78ckISDa6Y96nLfePmQb8A0HpE2Y+pCBITVdYh9GsHoh
2U5ixwZjHvdJ413zgN5mwI6RI6BNsXBWh0dP9SZarnYFp5WUz94OtZ0BcxTj2SZCN4jQLVIvdTKY
voLbSuyCV4TPyB57DxWui5G64uI92TRqHWZKaWvcGZWD7WJIzaNNOEm3EyMqoUClLhWUMegA0ZM4
HHEZEgGqHQwYOJdkiro/aXr+qvTiNoyzBEbm5OrXs4WtcrfEY5gTPRfm91gu+n2CWADd68ocDFto
zFtXw8xeOoQrEUNF/vEZHnlq8VDE0do2R2wcRLgovkW1WwgyC/rpyUTy0oBLzdKTNErs5ymc1eKY
68TN71c1CpkYY4sg1CzsflVq9kCd86gATJ9qWMDxUhZMMjuBT+dhylvVBU4SoR+KLcAaSJ5EeOmC
fs42Lf7Cdp+V2ES0pNONjVdEs3eICyYBV7G0vXkTKWtqmD3MyQ9JA30gVwK2dWpiqAqwTM3OwZjn
VNszucZgjMAP8wY1FFvfKO/3dVUu2S0AHvehtgsBd5t7/Nw7a0ALJECRQSIFPIAinu4LPOQYi+EN
sC0glvT1e8YDfGUbNrLN+K2IW3iDjdE03wYaeMtP4oGr/GagBD6WrIbTgXA2GLdtreu3EgMiqIas
lA8EH+rpITIN2R48gjn9rivLLY6L4hoLSnvfy8yit04Z92tJjHg3lUS5Aekgy8IHGYKTlZjO9Jzz
vaOUUjZdaimIhu2TS3PowmWP6ELdYjHtD2NlgVJ0lbdcd6FIbqjqxqvSaDH1OHICu4AXh99lT+HP
cu6FghZtZYbPVDdCIVymVLWiKkbzZOCeIdQADnxpuCJQmSmTS4cPRi5OR6f+rkeQ1fkJN/FTsSDT
wXsSaxQJMiqeVD9nACubPo+3CyZOupURndVNr0XpE5aBlm0HHX+8K3kYLLbZnqMO4MxMXhi8zdxl
VlRN3wajykLix9wGUY6mHnO0nszgeHf9Mos0vclxvATghuNuD1bJ3ea2jeWicNu4AOC11PfdvBD1
lleZoZ8Tq/d+5x1bWSSpvVxolbbtuMdbPiMAxL3EHmKpXcr5zssPU5m1mU+GRXwsiwzfNWmi1R5e
YPOlsGbrMiRZ4CiQeN0LQ6S8Z/MBhPQvr66124Ks+l3q/UycDalEaOEZiQJxnqhEiV4lEACBcibF
r1aOXuMPEyK/TVmGoE8zQAzPpB/UagvhmF2aUNzPTJ+9R9qF1xANHkJpsbziFw2bzch+k6tYLduu
m/pjgd3/VMRzd2gr27k0nXbuT9AaBW+10PQISbXcOqWDSO/s2KdlyViBS30F1qskuw+lGy7FMBt0
zEuLFp2EYzJLLMoFFXUY0gTkigPzZu6e5deixPxUlwyPCFpP45APuYJop5nJ1iauVH0gj6u4a9bX
b0QS2uoBqjPluzzdXxkJkvHalisnkjvV3CZqRZjxbtEf2iItrwenpCbM6E3yVbGP2000TUEjQMOU
QYlMH1tbArX4QsrBeZHoWE/aWLTzNRbEHnPtZDS6X8byAhfvmATFWGFmzZhZfM9kQ8iXUigbn+ua
ucYGiE2c7FVt8NpVCUxicuUcBkGFWX1rGvbAsZdO2W3JCI8zc8Hx3MjOcm8TEjTKizzFFBUUpaM9
Lm0trkUULc1GAFo4WQRGCgz6i2B7p9s6JY9nT5dFvTjPhlh75JHW2WTalbl95l4Kd1RUYufNXV9e
TJ00v1N78g1ZlqzVgXnYI44SPLUyN7C/tkXrLHu9cN0uSCGp6w8NRRnSe0NKmHbz0nO8XlvhoxbJ
nY2w3RVTqbFc5/agPVXh1MAh4JWKnjufv3Ph5CVMjjQDOg7JRC8SXbsfyaNi7DJkMbpkkhDux86F
lRYZYRtkGChz30rVmK7zqeHYFR5pGktU1+BLgZE+pHgUcxSn0/TYzQYwjTkyzjN97Fvm7enXksDC
A0L3Qh0dzFrZgYg647ucLH2b5R59zCKcHbUl5ii9L+XcuJuxRv2GvWxkqJVOOmWuHcE7q80pGe67
KiTgAJ07mvlwQPG6Q/KAljjH0UXLsYxyQdChY//WEMnkx26scYcWBaukb3h5e0Rt31bfa4Y886Nm
lzK+a8OCasX2cO+QSGzS8cccPj4OQ1qgyibX7rEdJ4+aGa18tmEaT9ABqepttVsGT4tvu3DFAyVJ
1n6B2FwccZ/GBxOrDJiBNF+ektYwf0/tlN0ntdvrR6R6xZVu2Kj06HuIZpM2yaTw5oy1OJNhJZOr
DG6LuIvjmds85QYjIIL39rEoZplcpIyj2aHGXAKAUHr/zbTd7kpmwHvZVXr2bYJNDqRN0xU38Mva
e4Otv0mQyFAnF2Fn17dRJIk/GnW9BLJSRV9wPrO5HqaQZiT2CAPbrCF/9mqQut9HbUKEIRh1LIO8
vKcT8P2k96UZTeQ1T31yQ+iUsRwRWjfVM+aS8YooT8HePMryZ4LyOkYlsu0eOsuGf2A7BHuYdq0x
FUiqCzJoVBwsAG3IaiIsyYKRyJbCJwgLjyJ1cXGmzZff8tk1GZim7Mwf2dyr01Ba6kbaVCegTNCp
NnN8WVmY4wxm8wGOw+HCpouC0t1ixABeRWkzxiBsVOVmRtmLehSNtTPdob1kROoIpd+mZa//NEXt
xUEMqxu1bOvqXxIKQTqiMzIKzBudc2h5aI7KSvszIznnq6x792S4pnVlg71qAjzgYbYfMRMX7AsT
HKNmKm6HSh/2OoLGnCdxNh9ho7HMDj2rktOR+bDidyeGmmRSHfTeZM+VlF7XbBcYBVt4G8tv3ltk
By+1ckFPp/m3tlfqMi+YnVdTBqViDDW82jb9QIT+WuoQNm91dX/X6I1+0+Lm2CXFMF2RN62/SNXJ
MxZAa9vU/FENY/4Q7TnRNNukYcKY6yMgo7aauUtM7I/DKOxhawxa6l4wI5qe6RuVO8pn4BbFXGNu
NeLo0rEgIggiWoJJ6f1VPbLHTxCxzkHOsJrti4zo9OfzRFRMiELgJ49SuB3q1rtJVU+3Kg/5QJFt
AGmT4tpI+pS2DpHQQcGa8twLKnzhtUA8Qssl9COM9eJ3GFEAnpMR2v4FCQxAeMOcRZl8YbhgfjyC
28hJX7tPZTt+NcoE8jON0pbSnjQ74yZOwrolOgUeG4gT+0Dqp91vQHNW3NFCK+5mhBAMO9Mm/SX0
cPmitxYjFOGliTrQvpwfm0V04jJmPsh3YRZ1SKJVb4ZbSDPGL4PHcE+YYqgCEEDQrUoty++iyKUJ
0dW1vBs7vi5CBTVsI4kWl7tYYyjqFdjC/Cgx3MdiCStraw+902xbAljYqBVFHwDyWcpj6EUa6Rq9
UxP4SVWrIC3o86HMoyV/mJMFu71WjGed4g4HWsYit6t4r52QCfZyny9FeWO5VDpzKAkPpPCDKsOl
DSle1gu3C1sq62vanm70dVjdsBrbznUKxoQhiIohImah1Uq4fpNpPOkAm3fAxFos241mUX/oi0kX
2m24ez3cAkxxFhk4rJIYZVtb38QMfBfCFLf2XO9ZL7KbcHKyBPRsl93FPcnddFqmE+7I5ZFhfNRe
4b4NU7qJRnRgOho91FrCc0UQ8lUk/8CdHRkhPaFYT3cEkbCjZY+/ZnWt5CNfo4QOpkXD6zFPsfqh
BszVgMi64auFmwpGWxMXNzjAvCnIGITlPo3wisynTJR3mCCZcs5lcQpZxq7Yx9jXfTepW5nMf4Jx
SuYYA4Y/L8T4FbpdNsARq2EsrLXhLq1a09nGulUcitj0SGu1rOqOCRt9YPw6QFciywyPM++a4aKz
7f56bAbkkDCNABwpwPwwcWg0EDkU2hkMBLOvbozU1C/hq8fGCSleNR0NO6Hj5SpR3WhdmTH4ITcb
oGydsOFo1HWkTItnYyz3KUXOSYbx8i1U2XivcAswn4e1dgaptrTbGncVHDOHKmtHfJ7rbmSdD0ca
2fqTTfn9DO4Pw3NoGYwhTOCJfRVCU+SxC6ubaaWlEyUxuNRps3kxZolasergbzFZ4fsD9GGO+5YK
nA4HlK1mQ4AfYzGI/tcpntVwR61AfiJhqa3tV0iHylumEvF8j84gVy/UPhhItYI4NFCW2e8WFq+2
x6MyxDeqLoV+cAs3+i4G03M2yqzIQFsnvbBSbXeiXY9Sh7QVlSFuEhVvDsCOe7V0+qMjMSSEdLi2
fNfiCxpA7DsDDtFJD9jIUO/zzh7Zwy4W3QjGqjkLcjGkIfOilrGvVwl3C+REI465482f0fE7p4lu
nvGvEAFYoKB7NHA5PJmGcILM0eOfAA09dVDmVGMw6ys3ZbNIDt36iaf4RLrn9OyhCERf79lKbEe0
eRFcN8uonzxXuT+jedEz4mor+knIGFW5pX6fMt8ig/NyxpJBn9sd55euNNPvaBSMbw3UIjhTWel+
xfCYQnZpsGsx8I/cnzFzDI/FnUkMvVRyC30N8TWLFti7Y0sO7nXaAWrYQgWhn+g5JBMdstT1bull
Ig/RIze5HwolakLPEUnwAII7wP861sN1gT/uIpbD9EPwRv1lVE0M5ibTWXEqT1/v8NSdXnRCMu9n
ckeAFqokCQ9rXeYwPaTHRJYBOoYNiGWZnpGrYQIOC1fCMNK97kWxmTylU5xhWmlXKm7PEg07gjy8
KYCpvq7R0UDzgKgHOv612USZj7HQIhNhCWmCZwBbnox+Mr9j6BpmDIuAh/yYl2p3ARCiso+M16fb
LtP6av+/umkpe2IsSKVKMgOwTye1Bxh2tLlhbCR3WV8SWAjH7jxP0fhNT7uGZqwQXz6Wkb7XGTsu
0FzHkzb1k1iZ438rmqtRwprqSXjQ27s5QdPAI+sRXPnxUf6hyGUquZKALZcwP/MNvFvUaajNXcrA
Xo99od0lRL961RWz3dr8BMz7Wov/R4/rgQbwEONb0L7cNyeEcKvO24LW7kLPUIjwIavC24/P5h/f
mecIiNCOwfkI941kmmdHm/qMQxj1be08lMuWbv7Hh3gvl3aJSRYGwjMLF4T+RsIMvB+5TNyYDKnH
oNGoq7O9QE8L9/UTHbH7TkTsCsDxvMc9x5XWHyj5X5L2snEMyBx4C+e1u0pXb0wEm4ODPf0o3IvE
+1S3vF7r16plvjJd9wi/RW5ur4aQV3ccdjAlIsBBbb74A71DIS9KtU+wDCaXUbQdGPzan6i031+x
VR9tYmywYBiTo/b6mHrESNNDNEf28R2+vcNQdjuj3358zf7oyl+fmSdohSPHxiTgMZt7fRQs4BVB
tFTPdTD6pLzvh2AKiLbbwHDYVj7lZeD5tB19hrN+t538MQADuaEk3NQ+xLZNuHUCTMifWAnePxF8
LEkXAJm4Y5tvb9fazYEI23ws6V1P/VPnfoLfNt7r0DkA36yuS/w9eCNenzeJ3jSpXW/cNNv1vIdg
CHRf92kFbShN/+95Oz4p3sHkI50J/vdZI8L0oyD0aaX69SdPkFy/7VdXY1XlY81x/kCz/7iL/r7P
5FjnGA0lwKT5mDCdiALoJuDZ7Pt2J6/Cg1ac7E3PFXiMN/c/P/vS/8DhPzr8+tz99VwNggxJOFoU
UPEGvp9+Cy2oPH69rnwAaDRUAU4cw119+IG0ZQOseHM1b36Pm9RPP7n8cl0rXn8SQJw4bgyJE8pm
pX/9SVq67s6kAMGYbe83Eu9s9ZxCslMzogAdqohWw9IdvuntU0s7hY70MSHt9+OH490yg4sFyw/v
GN12SeNZ3xB/fR2SaE899kBjzoZ1XRGz1Yvubk6JWBw1eaM3acAo6urjY/7xXrw5c555IW0pLJcH
/80DaeceWt5YMlpJvSvVPNcj5WNrjretVp2JUtgyRb5ioLsCSxS6WbO7mVzDb43sXDbLoY2Iqo+m
u08+1T+uB5+K0A0cKqsTZv31v74K1a5saGxikJa+V7V5EhTtFnyfzVBdunYPABBGW9k/ekRfwahi
smR81035iUnmnxeEXBCI7ryWdffNBXHg3szRhBq7KVDwWlrgwe4ZmwjjujxkNO7Qk/34+MzfVQHr
PfDXId88EqAo0X+UHFJx41t0yDA6jwxrezUeqviTJf/dqvfmYG+uPZwhtPMjBxuQV1HnMQh32H9+
fEbv3ischCfLsfDgGzoX8/WlRF87p31pkCs7WzCb5n2dIdrOjU/WsnfVgIMH0lkDDlafpWe/eYIj
R+s6rTNCtnnuzVyK37Zr0Uwr2kdYDtXTfz0nzxTUahQEtmlTRb0+p7ogFrKzHACdCfpUauzIGJ64
iz+p097ffxyG7BkBbNrGFbae819PQUVe2tAtHvFj8qmDY4XWokRhgtq9f3Fqy//4pN7fetSfEpPW
agnDHfbmpEZtiAEek91YctSNmfRwKYZtNhW3mbdsh3L55Hj/uGLUVCa3hBT88+3TlQCKKTIJxNmE
NkGgVD51dyWpZmYZnT4+s3dHouTlnuCkPL5EgiZff4/Y0FHWpzawp9a55XcSYzYAVWiAtkJ8Fp/c
ie9eqrzkdSBT1KWYdrFAvj6aUJMCiLTui3u/Ne+l9XvEYVQKZsbOthheymHcfnx+65V5tYavRzQd
bhEPi7D19hHrIbhkkeCIVWoCCFLb3voVAl37z0dhV2Jxv/Mo44V8c170JWcdZbyxUdPVVH+xFGlu
2SevwH9cKY7hcq3AwlLev1n3GX/Wrhk51PLamcCcjakunPx57p8+PhX5rhyjyjUpepi/eSAFrTeb
raEzZhd2NtuTVpNnUpu6oHGa6ZhPRgrOx/oNcQf4ZkRzkkjPA0B7JnpjB1YwDadP7s53z53LDsym
ue7SG6b+XFfpv57ysSU7dnKkRWYRPRsHgfneLUzjwSDS8UjPhM6V2ZefFKQ8X+9vGtx7q40ZLTb3
6ZuvukHoNxiAEzZBEJyC4DI4XfJvu/XHbrfZHY+bDf+43O12/NvmuNl3m+N+v7nb89P/+cvGafF9
c7fZ88tH/nnH7+P3btdf5yd//eHzV7D+5PubwL+9DQ78OB04VrD+xN8+P9bfsv7W9T+Cn6en26fT
z1Md1PzX6cSPn6f1f+Fznj55Wt/fcYYpcNFbjocjiabO62/f7OmDMihEs9IReap+EOC+C7NzaD98
fMu9v8qGadg8Ozhv0eS+NStHs9UsqtOR0nHXDYB1u8Q6FQiX6sSvvd8fH+xfJ8VDagrbdEyO++ak
CgMWm/RopmV5fYNJ+oi3GAHteB507fDxod7fRobJkqoLTszGtb6e9193b4YzbSAm09kUeRZAym2b
JqDnhR6p3ZbdD2bqHx/v/VpnWLy6YRTAZOFVtZ76X8cDmWnURkri/DKY6iTCIg8YulcXExEhnyyr
7xdyDkW4sMBWbFtUZa8PtbI7TauFGJYObnaUdM6Jo5+LYJrtCjmPSGyS3ObhhLDkyUFX8sl6uz73
r1d1w+JOWZdDRzff3THTMAMbDXuwZQPwcQ03aPNJWJJ812egxP77EG++zFpCNZSM6hmayfJQDdoc
WDOx5gr1pN/MSBcMWf7MiMvwyY+4NnrR+B9fzn/cqeuTxw7E1akC/mwR/7qcRR6GsTnwCaB+gpQc
5LmyK8qc+YW48P/+qONBtQzyAXmF6W+94OjtZ5rglLt5Bz9RuxDeZVFQbrT/n8dZXz5/nRM5HFiB
JcdhXhyM8hKsIPhH12/yT96W/7pDPKlbBnFXvD/Em7qmCfMs6iVChqaSt00d/Ugd7ZNz+cfjhp+V
971kWyxZH1+fyxhnCEZztodko9SblrgMS58ImbOaT+52uRbob273V0d6cy9OOMfduOJb602MbcnN
wo0X/+o0EzkwcQiKPl//rUXDbWufHfofaxiHtngB0NzlX96cJBjxuUOVxsZbPiTRNYNzUxya9mbU
94KxtJmcq+FCTPsa/yecMHVGK9N7Owt6b/Xt4+fhTy/x/dfw/z7Lm6/BTLuElA6+Bj7LXO2j7qoS
X0OAIIZ1xt1rW/tkgld+CtMBecHWznbz/Elt8I/bitLI1hFp0rIy3r4SYTIZla34OmoFWtXoa15Y
SJA+PtF/PPi2NHljgLeh7fK22dGjtgY8wAwEZ9lvvbJ2COF/YUjdNnD8//OhVkjOGpOmU/yvTJ6/
n8cmGhuzzgx7w3j1eUjm27q1TsglfxD/8FlA5fvnhRLZpqIjkZHW7dtZAVkLTQNAh7vY0PZN4/4w
Mh0zv/flv54Sh2FHqAv6+BJV5utTmqET1zPRkxunG84xIC3sHdukmrdswz/pEP35yK/vyHVpAd1D
8CcsDXO9Xf5azjwTRmU9xC5vvFl8G5NufMLYrAVpmRcXpvLQUtZM0o6RbmjjM6THJt2tnDxFWEPm
PptGN6WMzxfeYFqSjbNPZzs5OlpkXudcmPAqVPX4Kxeo1M/4evCaOHbVkglfWOwAuoUh3Y7ZdP57
JuUFjynpxU8Q59xb5Rr/Q9p57cYNJev6iQgwh1uyo4IVLNuybwhbsplz5tPvj5qzt7vZRBOeg8EA
MzCg6lqsVavi/wc3mFEP+U3btS+5X7Ik1it6Sh0vT+O9qoQ9s15+UH4xoCt6AYg4ZKEor49h2je/
XSOsjywE9eGK07y8QATzisWMhWGwWSjOvo6slW2lhfAqp9l3Rb2Fk+/611/6+ySzVMf4nMQms/Au
t1hO9TKW24Yx+1Uz6zB2xtfrIi6vpwqIz18R0084+ehQh7fsvSBCZPWKHrUddoZjNJuahYrrkj4i
xJl9QWWIiZG7QrlpzV6xVvNTsY9BeIYjx/7xn3q48sC0sz1sibj27Q6QiU3i/O52bAoqW/cze+r7
7pYZePtrvhHtP+8Q1u+MzXCz9votHDR9Ckp/yvT0KfLsYYBbiLpwBRdUo1TMFgD8o6ypv3DQZyKm
fz856Hpsu441Q5O1YcDLExBGnTATu8MI6sS2ysT+5fpxLzwwdL5licgW4zTonJ0LzFJmuRsztdgs
APdcyW/yKIJPDih/4ERY0rhlyuoFbI5nFQxd02dxKUtvM7a4DFZiJDl8uv57LvMinSYkoANsM1B2
0mZ1O6scwziYkAmlVH1WVY/l5hLsguoQjv6rOUor6cPlU//Rx5OhYqbZo4mz49byeFAgTjEBCfsV
MCUSmu9FUDlj8SkMj4a8EqBdKjdVuEy6abLB0/MRf598XPJNheFAYOcFczwoivvEkIotNe29SuCp
jO4/B9MqkE58Wzp41PLM2aUV4UWrpcoyqXNJAB9vNaXbGSNINuk/CqJgYTEzY3y0REV83bkNiQH6
mllYOL2ZfDPzuj3I8DdtjU7XnkrfFffXbWT+qH6IU9FM5DJOj9C5ON8DjLawWKgUw5G7WETsF8PF
BoAlnZnroubXcRJFQjsl6tqEjDUTBchma/liWTjsJe6nUY+0bY8gorJNV/1jmPUharqGkkqTnI9z
rlXTdUZbVYgyw5pd/37vw712XZulg9NU6GhJeUiV5xmP6wsi0+Np4YB0IwFvX70bgJZs5NH4fV3Q
RSY5KUPlnTOjJw9V85RLn1h6oTFRk5cdKJTQoapic9syKWy1LvO6xl6sy0+RDJdelO8k13xfkT3P
HCbZBpU8MmV6NaAAncuWWDGhIDAWgFUPW1Y5tlkdHyUm3vWivO90/2ixl5EIyiZJtD2sc2vP/fyW
f8iX2DzBnVKpn/e0SxAnlEIRCwdGWTYgcsbfFID0Ianyt2o4Je5GI22vK730ZTGc/5U5L2A2QotR
tlLh+P7Gaowfog7+MWSRK4/z0nUw0EgGuZJM4KOIePJZE6ONBQPILeBmrL3Y9W+FpB20sTxMgLnX
NbpIAKdjpM1G9x13CX39/OqVVqyOGijmGQtCKQ8UuPMbDxQpeDs3EX0wsykYBftKqZuZCG9/Xfy8
2DOXPnsWTeC1PLDEWMlsWJFPkoy+BCBVHTNMd34gELW2ysPgAmU71oxDXRe+eH3oQFO+52HSAQg9
N2GIgkfDYvCMhYvwUddClh7LnknH4id4gDehq+ybKLprfMuzcRs/rktf+siU3Gn/82YQiM3ubmqW
A8tODKKRRNx3Vf+ceyP4LuJrMa7lLUtmeyJq/iAOQz7xHUIZoDI7vcmY9mQcccLuLVV35UxVjuw0
rPz4oBaQq/TdKOCJM3OShxqW5QpRNEa2zN9971Tt7frBfYwYzWWQUTI2g3eVL9AFkxoALap0AF6b
R9ACxeJ2HN6b6BDHip1Wr7CJ3urelyE/uv3nQnoPQd+mCASLbTIejHSvDo42bnNvD8tzp6xEOpdf
VaZba5IkSibVLmv2VSu6u2rWBrBFFxsZ7HpYm5xBfgut5+uHsChHJ+QA3ZEaqTIz3d5qlZY16NyB
k9jW4N8IId+LlRs11f/5bUYjVMLZAyErKTM/7wt56XYBO9rDyNbw+GyorwOYJcnP6wpdGg4zOgSH
ULEQoMlzMVavqYy7R6yCdwDL0eiFBsdlSvG6lKVj4yZQKJCorcnGzDyrRgA+xK9zp837+BYkG+Ee
AmB9I3f+V3AyqpVI9PLikVlNvUH6nxRC5pGA5IoMU8IB45R0rfu62WuwOeqZseJFl85uCuKpKys6
vc/5J2IdKIrTKnd645C4YGq+Xj+1efhOv4q3npqRpVEDu+jWGJHfDnrS5kx3b6CtdKf6rX9Lhclm
GVhtfl+XtqzNX2nTv5+8fpLkBiwBIy3otO0oenc6dG/XRVw+O1PGS4xGMsISy/yWFhZYWiPIFeBD
Kp+E2NxK2Xerfzbkr/IIYI/W/Apcdmr+f4QSG57rxX4OcCv1B2XuoWpYKN6DoCf0yT7QA6eB7CBf
SxgWzA9ODGYZALiUyPZnzoip6dBq2cJ18grc9BEIBkjp1BXju0htsQ5AeiV6/OpUWpxPcbmwpQ1e
Q7gbg6+hZz20zdC+jdBcD+E3Bqle2uyrRpYduU9Ugd+Aubxl2Km0lE0BSvv1M75oMc9/jHx+yFXn
u6Y7xd6W9SSMuHlg371gw065adfmtxTw0jYqttDYbOPuvu+HFTe2cOQ0Ng2LBpZMnmsp5/LlPlT9
MOsLJ/HMF/I1mAeatnKiCsD866pOrur8FWSEGwxmpm8sk6HV2QuQ5SCTCSogQBnQXQ7kvRjQKD4W
hvemsWcRFZGx0jKXp8ObiyTgp3mlqszIzP0MUCCp2RlQQ6Z38g/YcjfB9u07QLEMkTJOvqP0aKfb
5vClo6j0tFZPlha8EBdWnsZldGKmeaSqwqCjsRRTOgB6VtAXfEofIXX0N9rWuwd76CuE2GRzn5KX
Q2QLK4e9ZFfMbIMVT+UXTzh/bz32zgUlq+ADus/vQO64MY+R8y17zY7Rzt1e/7LLwhSFGytPqd18
xhomz0YNas5Z+EyR5GA5yZ5t2OO4TZ3sEK68UavSZv7Wjw1v1C1UK7a0Vm8E23+IQUm19Yfv6m26
lrYtBN1cjBPlpht04t4NKy7YfUa54amkgmzDFAcy7cbYAxW28tpfDJjiDc5kTeHAiSxdCrmqDbK6
m2b7q7+N9s1r8aoz1izs+oe12G/JE56Jm0UXLC/pmjGpVr822+GncQu53U1GZs4Qrfe53pdfnpK1
OzlvJs9VnGVQKfxRHQxa7Kc/JQd/w8DoZnD8O8veAbJbbOqtuuv33/2tuEv3X1fsdHJmM3+gTcsA
Bq8pc4DzYZYutoRqKJEtvVnv0c+dew+kpN3seFjHm+y4+jkXXN6ZvJmlakEj0jtCnnpPfv8AQAIz
yfUrhMx7wHeBMN7UTnxvOunKE7cQLpzJnZls3QGkIRTIhXUdHiP717O2F2mXrpnrsn5AYlOXpSY/
93CxJOe+ZLV4uBt53/xO7pWNz5h+4lhOuW1/Bsef/g3ACMnaozmd2+V3/Ct3ZkNWqrByF0J2Vr5G
PylpeLZ7V/4qt5IDjU1sf3lam0FfFKiBpgWHhor1zF5JrQajQ54MB9qkO90Qb+u0WHGiF7P/Hxfj
RMbMWFpgh3RQ7fAzjupYd9X2QToOzsPzK0R5u35Dv+uTfLwPvvwGveN7t/Ftb7f3b4ON+sl6+WKu
fNrJQi5O2IKZgVFZ4s15oa4LgOULZVoZUvaSD89xuh/WrGfyZXMRkkS0RwdsojSZBXujZkbsaGts
y6qgmcNDLQMo59577dpTuChInlrUpN6Xc48C6I9ZBOWOw+jIcBMcwMn7rtraEx3krLMZFbgTbWMz
PjbiyiEuPh2EmKTX4I+xNDC7h75aNEU1AP3SQ4t6yB89wo6t/iCAB7yi5KKOJ5Kmfz95OAKR0Zyk
R1KxBSEpc8D4sla0WRRBx59iIm1efX4HgElpwY/nexXtFwg1bBdg2eBorkUui2LYCSP9ZFjMmMcS
ZUqhuh2wPE+409NnuTiMgTOkh+tPgbz0DFHG4jaDVUQnfnZgEbOTlWvoPH1v7CQ6zMDtjS0Mr0fz
DjBIcF5ufPsTW04H9944rjV8lm4XeQcjJCIlIUuemb41+HlfGFikYTaPg24emppdz1Xmk2Ul/8pR
ZhlcMkpJ0fTIGW5kVtYVJ5dtwQG7PbafWZLdjhobklu0pGvJvow1bOGnDFe8tTwF9hcXHbC6qYAB
MP88xWjSgHG8DMPR76uf5rNH0nUXbM3N8GbsyoP/Ewpn5Ue59V7EQ+zkb2AEtf+N6ZJxyNOcnsnm
zPntiIAdlf2BX5CMx65/MkD00bWtCdzFdatatN0TOTMXPiSFOWQ+ctxE2fkNUOGG/gUQ9BRw7pW2
0NITT0ng/1SauZYg0pTQbBAFNMI9VBG7TgMhoYCcVWq/lvpbXOYA+K0Eb4vx6anU2a1hmV0Z2xKp
I/gWJUAs8u8BrqaCfDEDUfiY+Vt6GHUNbjsYK9X2+vEuvMIGZqQw0yLyXszL3yUxfxqmLoYEYuIH
j7X77x+QXvdEPkNpgFbVzFAS2k7kTQIJo+Tbg26Pxvcw/gxT6HVFls6R8pfITDUPA7t1s6+Xy56k
QFIHeSfrdDso4Vlg0+7F93rbbnMHMOi1Ldilp+hM4uzLGfLQWACMwxy9ZZ/bkR+7R9ilYeSoDuXa
IuzSdzrVbpZWAP/dgFiBrKCobUZEYVFe+U4LDvRMm1kAKLfVWCcwZTATfYRe1BaqDRhbKx9pwW+d
CZl56STv9Qlxu3LEvf4E+98WWP54220+D3vjfUXWwnPEhL0kMT0yNa/no9gsIMVimbFTKb3xVQSQ
Mmweot4u9/r9+H1FmHzpkInqTIWnnIydEbFzd9gHOlOgWlw58t56ELfjrbuzHOBew5+wuu8JIq7L
WzSHE3Ez0yuYxO60JK2cuFU2IL86krn2qabvPXtizjSaWVzkqumoyEnlMA3cPal7P7OBMmVceG/C
RGzXW+VpSklgF74L/mgv1/WT1hScWSOgAoUO321FupVNpaVPv9qd6LiP5kb8nL2Xjv/7usCFtOtM
25lhsjIv9hC8sfBpPUKkA7ifrABR5dqpsjLVtySJCU+LwXJZhX5w0vwkrFT6Hm/PmA3EObdlTdec
Euh7BjmKuxKPXewYk/2Az/tX0swmZUEuRkFGkn4fAml8o++17cPjg5jb+aG3vX1s38B4BjYM8Ewr
zmShpXwue2agY1kacg1Nh5M9gVxvW477EO3b7R+G6osVPZcM9VTNmaEWERRbnZ9XjvojvfMf6oNw
LzytERCufbWZPdZNwixjhj4WrxgI2ElCZ3NTTYDP/crZLQV3fDfW2ERWsejkzBSqjVoOpKiYFBp3
oCx71KpUO9r2x/Lw3d9lr9a9/OI/D7egEN5Ev6Jhxbks1bDOfsBMWb9gEszq+AEm089AxBbZJ0a/
h+wNwOw0oTv3pqpvY/WJzrGilXYlfwUA+fp9lJe/6t9DmF3IMhmb3hKnQ7gPj8OTvpduzX1/qx/F
d8hd7XLr71obQJuddAMb987Yp46/7x8s+6tx1LfXf8ySMzr5IPos5i+SshHhcaIOa4Gwoz+p2cN1
AR9Vnbmz1dmJY6mV9IxF9HOnEJVBMQbihLJNWYIQZg/a6CefGGaa/turh2DTHMZHcb92d5YKv8ap
4NmnTgVJM6C6QbXYGY8iua7oAKQJCAQ+Pshtf39d0+neX1N09lkFMUujMkFeLclAgFJucm0ZOO/U
Wvlm0x+6IsiYfTNTAF07MvlmcEcbklO5tyoQgzTIaY5r6k7x364rtvhinZzkvM/LiFcIqAKa/fBu
qsL+zQvCrR0dgl4mZRvbXPMTaxpOIcnJQ5JlggRWPho24QE2llKl77NLYKsR7Dz5A+TPdQWn1+La
gc7ieBbrIk2rJ0tpbDZ3+/KXVz9eF7EYUZ+e4extBCkZwjAJGeGd6DAm/hLfCj9CW/+k/Bdt0VO7
n2OuVLVSqbXE4dWNo/VfE5ag15bYLgAePt7fv5d6vkQe62rt/efEduCwOvJNukn2zBHVWER0rHal
3R3kb+rz9UP8qOZcfihgXlhDBFllPiKqFXEEmyOqWZ/1G+NW+WZRPa7sx5ZajGqLu9z5hud0Ykq7
4kHcSN//i3ITZ/v3B8y+YlewggDJG4E3BLHFHQCIvrLvw5ULvuiUaQGyqsyYpTJfR6zqzBBGaoFO
H4pwxgGzqa5Y/GJKiUOmlKqoEmuAM5P3rT4WGxNF9D19MSd8h3pU+hQ8Cpt4yxz80dtc/3TLUdOJ
wNnJNaEJfvJEtgAbCHDnnf3tOyQNn4dDdljbAlo2kxNZ030/cR9VQSmvdJEF6r27BZV7G9mi09vq
saZjb8MD5tuP7uNb/uxta5pX0Z3C/sjKES98RCBwQDGjDwAB9ke17eRHRFHpxsXEQwSob23Tdt20
ULytxDMLoQSLnBOQFAMyvLGzz6gaETSUFowaHgxegr4vo1dGcUdAv/PmwU9XPuKSSkxk0ZA3mci9
GC8qYlUfS3g7HT0Wx896XXwZ+KQrDdsFZ8wI018hs2cb+tA0y9jThLuotIFWAldRJV3RD9cNcuHk
LJGS8TTFPI0Xz17rInSlEAB9XmmKfbuiNaCOjSxWz9PsoSihyHTVongJYCBdEbzwtjHQNgHycPtY
hpkZZ936bgPyfwmd+NEzt431CCelFN4X0Y+qdqLo6bqeC9H9mbhZtqJ6qA8DBnoOXASAloV8GxYl
JbiNxJe8LmzBQCY8O+bBjGlw4yP6PrF5T7VA/506fGNxbJPIieO1CZiFIOtMwkwdI4613AfA0ylz
ie2OyKnCZzW5z6p+xdaXzu1UlVnY6ne4zShEkC4+VZD6pV6+HYtb8JRggPgvKsFnWs1sPtfLoWc/
hw4sOKcPiR8BKywU3lM+Wk9iWssrui1cMS7YNHkNN/j0yJz7xyFpVBb9ENdaT2lyLIP31Rr60vFR
fMVLqDgmpmHPRbQFEC+DPNLrzR6hxeigNoDZZ/jcpisxwVIoMnUL/k/S7Ox615fiMUfSsHf3yZ9x
V9/+GulbGFvtWf3sPeZ71aMwdt3Ql7zHqdDZCboyDFH4XsYSwgMkHqH4aLRgrW8G/9lvVzKopUv1
VxY1uPOjNMH/h/8aWXX/OehuzLVW8lJOzIz4FAUwnCpaH0n76a2FutwFAYFb+5CZjrhN7iHXJZbT
SCh4GyHDsa0NMX6x0h9YMsNTufK5YgPo2dRMkRt4JesMECzEG1FYEbIUeKAdnWlmYYCzmSPMdLVf
jNTH8Bgg3vUbMCphVbHhUJPrV1j8zP4uzZ/GNbCMZd3+T+o8R0tG6BrgQMJAsnfohr/JpbyFdfP1
uhmuSZkNyXVZbOVwgjBo4JX7KCcIj7MbxVzbWFyydvaPp5l0JtJZyDn/UFDXtpWnoowh/sniA/QR
YxbZbcmKKAf567pOS9kmTKR/pc1cvOyDGB8FSGODRP/hs9xr2L2cxu89F+6xljzN0SDjvjP6ejiy
GVRtRVjdnT5uoQoIE33TlbW5raP8/foPW+qPMpdvsqxsEjnQ0z4/hiBT0iHRB+5JJG/b+ltDyt34
8iYMrV1XvIGNahdtAysAi15iew8ckGqD8L+rmu+j+Rj7JeSa6g29Ikj73E0OK9H1H7joCk9/4OxC
9WUGmJPFD9Tv+1342O29A9ufeyih3IP6OTmmNz6+as8I8HXBSx7qVO4sCu18Qy7ckE5AFn2rVaBs
D9f//pL9nf79Sf6Jg5rY+yJVxQNCCmkrTArW7cbwb2CacVt4iVZ6pUuX6lTazNrhPBVCmXUksEp+
DHAOyMpXzfp6XaOlMOZUxszG9cYcuyLnxIR4F0agMu2UaAOP2HUpS0UH9hoAQ2CDDVzUeb7swfQC
LTWqjPLXzoNVtTiWUg331RHIB726URkiKNZKHUu6nQqdfa3KUgrT1bDCrv0SRy9aTI58r6/lIouv
Fq+VBj84UICMuZ8bhcoESzCMEn59w8UbNw/wZhtbvtY2v3e3JpW+zlaf15qVS8ZhELzTBmMzj9mu
c6mB0bSJbHKiMJ7Au0DfrWq/jqm+0klZsvhTMbObDA66K0YF9gGF0phtuNN2O45OYQy2CMeOqqzE
GMuWcqLX7ApDhFV14odBDjWU2OzJaeEd+dFdooSwcYogeSv+QxZnNixvK8HU2pnODEb2XcWD7ok5
CPEpaL5Hzb7sV0CJlsLR0/OcGQvEMnB9RxhL0MfPrSkDtAz9uFG+lH67ZX5o5fMtvmGn8mb3m7GA
2nRj5CmfN+pNvDNeFch0AcAdneFIV3EHndz1uz4d0qw0BrSCOK0pmKyrzt9o2mFaULlI1GPh9xB2
v9JYXRGxVMo/kzHTKhslMbIErFLcV8+m023bW4m2RWqrB/cOAreNuBFvmX9acWOL9gGenArm5wTg
OrtznefCFK4Q5bBi/y1wk4OU6femr62pN9n45RH+lTO7dJKWmUUZI8dPgi9V8SVorKM+xJtKBlN+
+AYHxV5uG8gMuq3XVXZeB445xF+uf8clZdlAmDY2CVmZPjp3MEoAvWAHZYCjJo9d9Ck2XkRx5TwX
v+OpjMn7nLynCslZ1abIMGSnv2WF+llwgq1+hCRlfAKh8ybZxfv+u/TurtyLReVMRnJAE2COba5c
a8aeGSWEdtpY7dwW7LOsymGTcldqSPPLQFWH545pdIpUzMjORxa8KNcFuREFmCMC9y6sjD/dWI//
qIzEGiTFPbJbhtDBOp59KaDM3YzFfoGV4p9BJkJSaexYoni5bg9zz/UhRWemFjhOBH4Uck++FUG9
EvSB77HkJL3Vebp38+GlF3jy2rJLHaky99cFzr/RJJDSzWSCAKiwp3ZuHGOTDq0gwUhvZC9pXn/y
A8OR9LUmxUWsOiGW84qCTcl+Pb3Q6Wec6BXLfZlkQuw7t6+JPc1kA/j49s3ZOk9rCeClMZAnEPyQ
uDBWi6xzST6DNC70GHQp9uUG6Mn9/q7axDaokNcP7uNkTv0HKp0Jmn7IiUqdIvcwKLu+A9fhBxR9
yaho6Ohbhf+noOT034T/3L6+bu6t7f3Dzj72k+L7xzfVvlNZaNC2+VbbvtmP0HHT0ojtb/vtZ+fw
9P5+uwa9Oo/T5j939gVgUo680uNcBKMNnYDBy30q5dlW9qJnQ+ukfwyrmd2e6uB8clgPWLecfYa+
U5s61LPAKUOZloOWRQdGRQJcKdHG9S9xkalNssBhQRoOlPGomWp+yCpuW0lMAnu7UQLpJ4Xvb/zq
xu2hir42cQ8z3x2UxLd+3MIRyFzdy9Dv9QTa20g8Cs2n0v1tGEetO678sAtbnH6YSTQOTqzG/54d
wlgOXVSoLESOKTzqTM+GwKhYaQXxnCfpyX00ZIHu6HoJI2Mg6E19yDJZe/RjWdiKQdm4hyQwPf+G
pV5CQcBflA3EWfJTB0tXuynbIRd3ktALt6YYpKojRXEtAH3QUc4pkkJ5bYwAPikwz8Nmc121C7cB
0YOF/etgIE5fd1YRk6fmTldDYNNVd1qZ2zLLa0KwcsUWjg98N+Cv6I2xHjjfxSwiciYl7SLHaJqD
BqkfXnMl11zQAxXo1E6OnSrE7As1o9cocYkeo9t+9X1xV4EiLcZry4bTcVz6CgbJmY1nM1yZPR6x
Kxi1WeArfNO1FfcV/shtVIHQ1PQHhQuha2Cr6KsxzpJ2E1wsbzC1X5BVzl1U0ddpEyoGe4W1tZGa
m5EJHMNci0UvPAu0FKdSZoHUYI3S2IZIaclbSuB0mt6pB+g4DHHlpi/qwz1i2IxvBWbluT65mEiD
mQcxrH3RUYABTIWU3K2DlTdxno7hT0igJ4xPKG5U+innYpRSdtW69mPHVUvFriCRBhzhZrAYJNE4
yLyoN03z5/qFunz4p9fkr4XMgjSI/mSpg+vLCZv+Bu7DnVgYN2ZXsNVb70D3WnkmL04SrA6LrSwM
3wQF92No6eTxyhs5ZZ3ID6gyNwx5iKkdDd1tLgsrgxALcoCsYnIPGCRq5PNgXnU12rOTTYRmZGsw
yjfiXfSvG/3Y95mQmQEmOQRSMZiPTh/gLCQvPzZV7KgdEx4gKMbuH78vP1//XBd1ZmTC50S8Sagx
4UjMbARQjA6Wyz7ANIInv5N3KmPnfSm+SZL31EfTOyN+gwIWAPBiE6hr0A8X5sItmNYlcI9UJi78
b9NYcdz6rEp3YlvYdWe8Wamh/SyURmJsRoMfskiHL9d1Xr4WAH2zrIHJzOeCard0B8/gWlgBqHrt
XdIdc+mpBOVGSR6jtbu+4FUUzJObLtJbvADsil257Uk+QycHdPcOGMxxk3cuIAdjKx6kwFvrEC/K
m+CfQMIFgmn+2ETl2EqVDv2b5cc3cv3dC+SdxzVUV5KVixuBP+GrEajgXFi/mT0FAWAQMsPp6DUU
nzCUt9ot9p5gvlz/WEvq8HDiUoAsBZZn5iqJKEafqC504vCHpL23IFkp77n/+t9IAZgLigJ9YlA9
95RBIEp+E0AA7InHenyf4Ca8/jFo36+LWToz5oup/ymkX/iSczFhXPOAulbghDitvRBoyU1SqGx1
W0GYreR5F0OreP8PzEocI3nrRTQZgrKeGUEE4oPfiV/7xLBaG0gl6akfRGgqB1gyGTYWZPFXlXbG
LoW98ksceCP3IRSNx7KP88RpR5K4PR1ZEdpEsXLfK7fsX0bfi98Mo9IOhplC5Dm0pvFdDTPp57+f
FztyTKHI5N4wM52fV9EQ8XWiCxCHOmxcn2kpKztYrrUSBC7Z2KmYWXiRym4ENjhioP3bDf3Bq0VH
i6LN6H69rs+iIJ5iTQeO6BIsgYkXOR9V4ssmMQDxSntV/SaxIfoM/qHyNuo+IfZ1iZf+nQB3Qqym
AQuIJU/Y+RGWGhXZIY0iJ4TzW5E2ku+MjOymfNmdIaeboslti9ndtUL3gqkjV2XgDbensoB4Lncs
/NQVcnhxPd4TJdI2WSVsPGMN+23JylkwZJHIBOxRAu/xXI5e9ZaWlExUtBR5vdwHV/fJMr+o5TYa
tyWw1HWwLdwbxdsDeCLEoDR+LkXHb3/m+a068a1u+wbcpBWLUpF6Fidz6lD9sfNE0gg45OzU9agt
tIBauxNle1e1bIk3fOXDTrZ/TcT0E04in6YvcMoVIvI3mE7U1AkycA2G1+5X/30NXH3hlaZhIWI/
8MqzzDULTKyx6Is4Q5aJYxwg9K4ealmlCrap1lhPluzmo9SG95oc18zfe7TCvcAqSGS8/ACA4caL
tKOZrW0tL4uZ4Fan9F6bv16jp1aK2SPGy0ZHh69Ai3TbXOtPLJzbhIsyMUJQ374IwCsrVHCjfeiA
M9tuU7EV7nGdv/q0qpkNE9Ntx1bNSsFiwcf8B2oZWNup0zO7eIJrCgU4rOwOdspdWHROQkFxMJOD
2yUrQfGaqJlZmCOY0kyfhVj519z0bbh+wdF69dcq+Asf60yl2W0KRLHWlBQ5kOduvKraGnVwaEZ1
5UotiWG7g5IbFQGC0VlEIzLur5ZwPnNyLFRJ5Sc3y6EqL3fXb+6Cb1BBItLZmGd+D8XOLy4IcVkY
NlXkZOG3Ti/JJj5fF7Cgx8TTwT7+hFUOMti5gNzNI1/PmsjR/e5PUCe7TGHlzV3b714w7ok3CAJL
YguGOGeGJmqV6Qu6R1Ujzu4AIofXQbxp0ndoQuwgWFuBWZCm00Mhqp0yPgAGz5UCelrTMwDVHABe
b0XKXUlrbPQG/SDCM9bgFBaOEGk8WyxSW+BGzXQrXBMGXw26bG80b0QNRGZT28rVSoi2cH+A4Jco
7gItQlI506nRukiwhDR2xEzfT/lymOR2l/iVnXb/Hq2fiZp+yslrEahCiHtHlFJaL6xNA8uUa+Ow
KRkMWYHQXLBvRKETk6K8y/MuRtBmAUojSiuEozkYD4O01s5eEzHTZtD81stdRJR5bz2PXhmS9nve
8/V7tPx5/ioyu6g+mAXSaCHF7NhVxXWrIEg/K8LaU75o2ngdysuUtpiZO/82XWmIYwoNMY1C9fPE
/9Ja7mGU/W0xRPeKYK7l3Ev57+Tl/p+8+ZDXYCp+7LkZ+W9eAWle+pmTtZ5he3Lx3XXNnRd47JZG
u+unuSgVBJSpdEg2PA+JutjTKi8oWGrK4htwufP4twzdKYTOiSI5jbki7mI0YCp+TXCF/ytvFh/J
XWpUQoE8r5WdoRxYn9YYzBYdb/jcaQ+MKoDQubXWliAu9rfmcmeXWpVyZpd95EruuFf8nVo8DcpL
p+5rtIXFJKsGZwzSXVMd9bVoeNGSTnSe3QvdFZLGS5BNlwzL0TVb7IXHIfbuJa2DRj5Zmb9YdJMn
8mY3RO0tvFU26SrfeRLIVpW/02nHXrecxXt4ImWyrBPfNeah17COFzuDZW17rf7RVQ3MzF4IX9gq
aMGiMKphkD4TwYMaeC4srkE9r1TKbrUmsGzXlHZeGG/p1GoJ3JfwkDW2OtylZWAr4lHU9n7409V1
p/Ve22zF/yyeLnN7+AQqExd8Q60MnVGT1+QsQfU7MVmWayrPjk1v5W1YVPlEzsxqFLOgL2GhsiBL
bM/KjgC0RTr+CP6rRgimR8mIShgwJbNAziuITPO+wT6FwbKVzCrsxMr+PYxjrhpKbQ3wevCQZkKo
xfWJ6Hcx5XtQukhQpFC7bWrz679bJfXDCUEWqGjQNs8NxWDezoe+IHaiUE9fdHGIj6XrNXc+2DBf
tST6dl3cUiKvQzRAD4mSLbY5eyX8NqA+HAyxEwvRpq2PFKuy9rtOcX+4aYTYLoz7uNtU7u663OnP
ztLMCYxkir34ZmAtnquZdaneNp7I4yQEd2adq/uoGkRbzLTq0QQ/KP7aN1lpG6vkT1PycCp42pWj
6zpt+bJKxk7SueDAF8JMLvmMAuhE2U+hsvvnKatnsFt7ZKw7WSO+nv7gpUBmkCAg0KiczjUVtRQs
VQ5YM36Gyp9+yJzCfaj0f53pmvQCMJOkkxb+BUJoUzVMPfs975LAIt5RlD/F3a2cPTX6Shx2YTEf
J3giaTrhE78pJlrWsHTCOy/l+7G0bsOabWklVTaWDOK41NKoz4q9bEWbvqrec+0fi6r/kQ+OPRD2
In272YE2pTmOtTUdaNnZlgCAfbGtTUfz/lw30bmfnMuZvQ+mIMSKGmKinnnLVVfDHUgp10Vczh59
fLW/usxuH/26saskVrLFJ/1JOvqtLT/hlGlZHPTPtbERvrgeq8XBRtiY2+uy5zdwpt4c3yrq9Vzx
p4vft98Gpq+L/gD9LKTwkEAFO3n4JCqH6xIXbwJJHfA2ZFoQS54bDp1VmRYeB5pk7yrA7Lr0xyfx
lteKk5MBXNw4ujBUjw1G0+dt3WQIGjnUMNBoPJThzzx4EbptlT9oa6i8iwqRoyroA4nkB63XyU2I
G6/KvFDmJsTCUS//mFb7ZjF8D7nJyu1ekzS7c2XsBoNbIqmTKUPu1OSbUhmQYUQrRnEJJTIZ5IlK
s+dHLGJKW66ESoV5D1CVrTAY16bhl7xSn8uouQtEkMf9Fzn/CjTZI3VKKqPjtjO/qxRKh7zcjhSb
jSI8qq1//C/s5+S3zULvJtYKXS34bcDtV9Y2V+9Ff1MKK+HRdK0vrGeqaJsmSTqZ5rmVeoXVAQOm
EUz0P+LmT9s6Y3iEF3TIne79ukKXU9vTaZ/Imn1WP5keKBVZELm+yvv0wW/BATE3Xr3xXqyNGDqU
jbJf/4zI+SGWNJo6Dpjo85xJHUKpM6PpgvQPmfRQsdt0XbFFc9X/Cph9qUgR8iEqEFBAihsqd0NN
w1XZtfWK/1x00Sdypn8/uYCGnLWJ3iBHC34EyWhr0pMU/bquy6I3OZEx6XoiQ1AFb4gnGQNF6jB6
7XPPiWh3hM2zWa6MHSyeGwOHKkyAkCiqs6et89oiMQZkMTLkI6pivt3pxRUpixZ+ImX2sPklw+0K
gaXjc2X1EGQi4iy2YR9Nd6euNVoXn5kTYbMXTvTiTpEahAXivWtujWpbdjtLemGGsyoBwfx+/Wut
nOCctCc1BCbuho/g4LXJ9j0MU8qLt0oms2gUFlWAaWqI2zTTioVRZfSV6d1Obo1d+yoCuSCGkMPb
w2NqV4/sk3xuNj8H+5+xZaer+1fwvMjCRGLUpBmCK8Hcj1IEV2t979bG8foxThf0wgmeiJk5QY3F
gBxOXUykKezAZ+3n23UBF3WUj/DjRMLM9RWKkkRqg4RR/qM2ol2Uh876qqqAln7zZV4V6cbM1l63
lc82d3y937I+EyFUy3nNUtDIh2wTBb7NfPhGMd6bQNv56XOjt9vI+s6gsSM03zLxfzi7siU5dWX7
RUQAYhCvDDV0d/U8uV8UbbvNKGYQ8PV34R33uEpFFGFHnGGfs2M7SyKVSmWuXCt/7ofSrRIQoxni
5fJGLDrs0T5IoVLp1NCEGFDm9VAksulTWW7q7LFWtpfNLH1Q6IUAyQeiPBCGSA7Ly5b3RYtnHcan
47EHmee08j4+q1DNX/TIxNnRM+OQFpGNfPkWFFYuAbH0Jn6Ztt0m/QnFMiAGLi9p1aDkpFYRqqGa
w2By0/3K9+yqvwaAb8Ag5i/VhU7XX9OdSAuUXNYJU6sG4BR72L8NIMaxHzT7HQWwy8tacojjbZQy
MJbAHUiFVY3Z10CxDvSah4/2r0dy58VgVAy0spD7ceQIZomiQZcNi+GVZ+PBAaqkKVkrqM9eJYeR
IyNytKJ6qULSE0YqHrs8fHIq30keKJjEkuumSKAIsFb0Xrrbji1KPqHqoSMyHRatamOEXqfjjGO+
Kb8RP1MIhVz+VEvpx7ExySGo0/X6KGBMKZ7Tzh/6F/LtsoWzwYDfhwr1IEyjz5JCMkS6hTh3PXYo
1pl182yDBGo3jPrGrqZ3p9BSNxUU0+lNPfox6tFX1MreRQFK2SoJnPgHIFY3JhcbMkztSg6xFEkt
yHMAbIqqOwSwTrMiR++MSC1QpqK94uYA2oUWc5XsM7Hc1l4J20vbfGxL2uY6LFSFN7BVVgKoWd2b
6h+G+Mv+9rzRx0akY4eUKKTjXHeDeiH4yjS/yPpbrkB/nOibyx91KRajfYAKFOpBwL3P6z3KKJH2
0agJB1x9mm9CHSfKPy8bWPw4RwbmEHNkQE1o6NgcBkIALIVOPALBIQC4CyPQ8r8ed8bGzUhPsOCA
BITISJmOGqMaD0bmFcNHKX5UYmW3lr7+8Z8vLaaKOsMOGcGLdIq8kDR+ZD+3A185yktbdmxl/vtH
WwZRBMJ4Mq8i2ffmlqmBofVeRvHCfbr8cRbXY84lg/k2PqPayQQvKC1wE49G4lXNhnRso9srcWPJ
xTDq8f9Gfmdfx8sxGQgXVBiZla2ovY0w03J5GfO2y6HdNnHhz6B9CjYJacNqVRRDgmuKgGQeFGQ5
YGePyb8clSMrVELqAbMbakLHOvRww7VfoDdZuW3PZ1Nn98WsxtzUA3m1XP/uQAMeFiMsWKBCzo09
agsQVIqHbar6FNqq9RtOaNpuyzAGHahv4pX5Lxv5vx8ggxETRUlqIEfncmrk1dRl1kvRvA/9/rKZ
Zbf7Y0YK2KEaawUAvCiegNeU4m7InjASftnG4iFyoDCOsoIzi42f+gQbSaP3CQo0uf5q1k9mDEDg
vmiCZK12uXTLg7/kf4bkmKBDhCyJUA5DFVEXByFeRmVntO813xmragfz9XLm6UfGpNBgFA6YrKFe
BgZBF+DGJ9BlujNvGljTbty3t8lzg5sgsNwdKVf2c/EUH1mWHuqiSPJstGE5cSCrwAuvjFeucX3N
hHSME4BynXCACXLXcb/B6Ktyq3hAXB/soPKrfekFIF8Nn4Sfvxg3ob/2nl2sgB99Stn9oYxqRZMC
n6Ef2lN4W7xqfgkU29OX8tHcaw9XnY+hmcMa0euKA8ljnYU+GM1IYVUH+V2Tbqv0hnY3GFwx0o/M
WsGzLRmjOihcUNSx50G802MxhY6RdXMwHtJiE+u619nmvoPCb6M5Xoz2fVuXKx30xbBGMcAChnKg
KzHpeWqTtCyOWYbUFCOGjKhuiXlLErutcseqvUndmH0hV3aTCqrRN3bqt8P2cixYfOAf/4LZ846u
IIXWvRZjxhlQyFt98KfQN8WmzA5ReKjhX8kjw4P3X2yibjY3wObBO2nVphO1LebU8ahhKDMZHs/v
4/Jeqa8jq/GYBSQBmHrqcOUq/J2EyxHCAXGcBg4xqI3Ls88ZpTnPLZiFuJLys0ynBq0UR1yjUwya
mQYi7tSesm1ll9BLTBKCB4ku8Eilk4pf1tJt34l05WQvxfu5GQhyPbBaQsvzdPu7BKREtR5yj9WP
DXnLMKkVs2Jlw5eSgGMjc+g8+sZ6Po0tZxG0h5SARlcWvUO6lIiV/V2KUcdWpK+ajZPdKyqWgneG
a1fEtdcY1NfWIfkqUzWu5hosmOmDgP5eCRuAV/+9jDmSDYy1AASizwdTTjZSqhZVWSfcU8L6NbFB
dqgpt8QarqnVbRu93V0+D4sb98ecHFtTHifmxGKMW5jddtCGB1B//UNaASgJgCSAfWGiQnIziKeY
fchhoil/EAXk5RHAx98uL+NsgBlvM3A/YBoIXUOw3crQVm5lda9WFfeEN22cG8MLr8IvqN+8gRPw
O0o+5JFixPYnoAtztxS6ifl+DSex4CEnP0G6ijurCYE7xOSK2ozMcK0yLR+iQiHfdbzJO1cMpljj
XFw8wcDo4M7A6wPDPaeHq0LRPId0KaoLjLgju63or7JaA0EtusgfI/JDYUAD2BAOw/XbdF4NGBse
JZe/3rmU5+z08xwFAewJvi+5SBEKFmJoA7XkGGPXLv+l3MXXw3W5ya/xNI1v7EDgop8C6za6WnPP
RbACkDSAtswEj9CLOt1EDWUucIPjZBcR+B1dpBc36aEST+k+9cH9tUZzu5QBH4UqucxqpuAXDlsc
hzGDQFr4A7yVbur8zMv7aq1XtOgeRwFeehppxkhFHGNlQwgFz2S6iYfI1wex0nleqrJSkEvjoYpu
xyzIerqDKskY6Q0cPoMD7q3gBjNvWB65nR1AwLucUpd20U7L7kndbpJ2bc5xIXk6MS9dMWqvg+0W
TPJeY2wU9KcGVJx8yIp6RL1bp0ecN026yU+sSVdN0/AiTWNYI+SxRc1haoMa4Dg7eu0IbndU4W5Y
+w/324lR6fYxR8w7tTp2OCrvyhCAytU3pj7v0qV1SS+zkNCCKxnWpSgPzNw0NCBR6BvqwWTvqRLE
ueLWPwlXNkkURPFblHSYVg9Q2gEK3zXja2H9UMNvY/VM+1UB3MU9t0xMY856hqCpOXUwEqe8isF/
4nXlK09/Nf2nOW1ESbe8fjYmH87n02ItuC613mc0Odohc4cdej6yVbPIQN6Mk3qlfhnfKsD9dyAc
8dJn0+uutX0VCIh+BiuxcCE+4C2vouQA8SrczNJ3iBKogCk6rpFhA724T/ahB9MP0LYXm/Arv7U2
/M6BZ++Th7UovBAtYBgzjyCzQcVfDsLqaLBKsxqkg4ObkFerOCTt5vLiFteG9w0QkqhrnrFvZ4pK
BmJ3OKk62drDDz3bjCFY23NQwm8vm1q4jUHO+seUdGIqMIBQjKLgxGh+pvhqt3MgsmmvLGjhbjyx
In0syAy2Di537tF0O+h3DV0TiV/8KEfLmJd5lD6LxCz0MoaBRPes8CXuN1G8MguydAE6mKdBmwKI
0nlw99RGFNVKHfcZOCFiFdxuiNZawKElw/xYuyECJJWbLIZCh7rW+1l6AJ5YllImhWQlULSwHFUP
HXrjHHiW76gQYjwkhooFOnVrNa5Fk1BCALoT0B0UP6XFag5Ic0mPbglKNVnzXACgDj2wtHUxhOwm
vHOVEY8I/7IzLnxFTDD+MSqvU6XJmM546ny6L6x7VftlDT8um1i4BE9MSFkMAMATAVvJDEWEzIkL
cS5rH95QzN+tPOh+gyeli+LYktyxa/rWFJoKS6QUz2ZXXSVsdBNg75tyxEYSvyW/6uzd0p5UcDdY
N3yIAo0CfENdNU1cakb7uLc2I6/BK/yiM9Xj+o9Yt10gKd3ezO8HDEkkSrzyuxcCwsnPlpOUuI80
s8HPBnmAqxcbob06AE3mwT98ByiPAliIMRBAC08PU2hErGxGQNpHazJeY8fhHyHcsHa5QSJksyYi
ewsquQKbETl/n6uDlBpMMngHgXMXcfbUusgqnrdhDNhW9lSo13m2srpzR8afD8K/2YQJLnRpdbwv
45ol+PMbdGudKvQSNd046vvlPVyAGM7c2r/LJbNE7dkjGKgPszAxcpfFj3XriXSjQjUk9K0wdBt2
Z05+1bu2c9N61bMJ4i/P012z3ExroXFpuZahYwIES9bPENNtVGrJqGO5VfFVpNYNOHm2Y6evwaXP
r0UTdDlQAZgnGjE8K7lmm+ValbUVKnGjaz6r295XX/kVu7EPkAJtXfvAf4Jy6zq7slfi0kLSB8tQ
+5xR9piKkIHSk6p2SqkiAKO74OjgcWzr+7HQe8h/ZG17W7fV1GO8mzQPxZDleDlzrSa+FsfFvYbS
1B2wW03sFaXTWD4RTA9EU/dAyFsdRFkVPQsLt63S6JnZXfMspgKfjagp3eks+fureMZ9IrMw5jEv
5Benrs9Zoet6NMdY29o4kCOr1oQ2lj7TsQXpLh4r9PHLFBYGCNmx60k8qcm1kzauszZHex7MsRYw
ToFOEGU5/MfpWjrW11aqC1T1p1uArtVqx6IgF65JvWgVzzunsafx/MSYI70SK1wdda7BWF35XD+I
ccurgKaBFu4sYzMQ8Cfc8dgv2I6SNUq9eSGybbQGcRfPBMigdDldaNVxKCMlNQoYRoiCWml3QeZk
mmcrlLqVzm/GOsOTKkvYDnnxGgb1jMIBfBgqqm14u6JLCf4yaZ81lmE4oEawTvb6B/sE7eCNgsaC
40Ew1i/ee/QVdkK4uXvF74zb6Ovv4UIn9uXSiqINTq3O809F9iu0rlm87dmbybeXw+liFPuzyt/5
31EOaaZln5g9rNDmEdwiWp25hvZy2cbi2dBx61gg3jDxajr9kF1jJ01JepTVUcjQO/MQOWRrsQkp
VeFSha0ErvO8Gz4LKQ46T0BhMkl6mjUVUUJtpqiqc+o5te7q0eflBZ2LDsI3js6gPIiNgUaKteJY
VLfNgzq4yovjjYHY/swOpn9oI3dW43vTdm64LzHd6WalN7q5N7P8ciBzV7KXpW94/Gvm1/vRN1QN
E4ivOSKo1U2NjqazC6OVt8zSWTw2Ie1pGTmMaRNMdJnfDXsdkMfJFy06ixuFQpZkd3mDF/pP8wbj
ekfVFGFOrhoNoIYxcqBIvbDcNO29Or3ryY42d2Pk2e0XJfvM+CgVAWQWCAvUz8ZcKVst+RDOPfIY
INzxFpAuDFZZYdIRrJc7ELZFa7/XVw7eogV7BgCDmA6TSJIFdSrLVLdmiCxpXI0f1HhVlmz+7nIA
pdhFcIkY80CCFMHqSlErlmJgRpiABVzz8VFzdkp6CNugsPzQSTEZC6Ab/rXSPly6oo4My7dGavdh
2/cwjGE1R9lq5HvS3mrjS1NeaX+P4cdJ/7NI+SgmIy7Jcl5kGRYgAv8sJ/1KieKVmLK2IvmIVXlm
jfMwV0SIa013WX6NRwizvqvtDkDnFWtLB/p4TdJp6wDba1J1XhOwVzaUrCBI+e3yCVuKyZh0BT8h
iLEBQpd8oyzNuq7aeeYV0ly+Vcdfca9D/LeYxiAaQpAUWY3uXba5tIlzhQ4NVqDezyaHByUisTMD
8Xj61LYep56ivhSaOzpXIn2+bGthC8FqakNdBEw3s2L9aUw0ul4rFAu2Wgc1X0g6PJetNW0yOx5X
ou/8J0mnDGwSBsr2eNPZmlyzD1WGNy9FqIKWoauN8W1Y3GOY6VbRyquS3EYq2VAT6fHl9S20RWaZ
9/+ZleHS2tDh8jMRP+LB2RV55jqD7YfxKxn1naJYV035XIfRdR81PhJejwHT7Y0NFEumHBDLFyOJ
dkYHhibtx+UfdhbXgFIAUmFO3IyZ3FN6r1BwrpfOCBrgceq8Meluh9B4+BcTmIQH7h21SLlNrxdq
HRlmnkNTBPdrg+pC3JcryzirCGAZwCCBEA10dSh7STlLCN49arAy9ybzOx0eSvtbjeaZKlbMnLnp
bAZiUWhxAewAovBTNw27JJ356bFbxnVROQdu2L7WrDVB1qzMB/MoQXBEjyGaGFZqUJ5PcX2TmMZP
nv8t8RLIx4EyRuBCQJ45LqQz18Zm4hQ9zITWe5x/HzKGC8Zvxu+XP/95TfLEDu7O0+WUVluYiYCd
LG98pdpOwwcprqZIdyMLNKjOLSa/AdbO1uqDZ/FLsiu5tl45YGFgs12jDajSejlagklGg34wXIM8
qrmyEjEXvHBuiptoXGPKHc3r05XmA4vboU3xynHQtR6gcN8Kl5FXNvwtfJmqJ4bmU33kIVYM1gAy
wlBDMv5kx0Tfo+ZRXI91+ZHaUb2yroWdxPTgDEqfC0bgXTg11yk87TSCIAGmuFe1Gv027DpXRV0g
UfMD4bbLjLXbZ2kvwTgJzKkGyuYz6r/U1hQaJ13ukcHyRN+7feQ7+eiytWHbhdPmwCmBNMDdA0IJ
aXFxL+qK2ggdpuJcUY5epwWQVkHsNfDp0opAEI7s0Zqp/+WHjjOqZS8wz+WNaeTG+jMECEkWxDVZ
+VqLCzqyIzlHpCqG1ceYwZmYvY210NNt7qfNtFk51/PGnNykcMLj9cy/48gJgc61NMqxHjblfppO
HhGbxg6s0SutK0wrDGXkVQrI/Qq3m65jsnIGFpeJ8SZ4CPJy8wyS7BTVRDQs00n0QFPSQB8BeNfX
+FPOMq95lX/MyJhkZnRapmQwE0aRZ7APQaonQy38Vtd2RbnmjIvW5osYuhBIhGRO73ioBkVQgFoc
uIVaFteq8T2Ov8IeQPisCS5/wYW7fwZLEILHL975skNqSqNWTY+lkTi/V8ArbFcrL+/Fb3RkQXLF
Sh3rEJqoOXBwPebXe3fS2kcjzVZccXEh6EJiwNnBp5JzujaGNl2vgjewoeGDag9PZA05ew76m93A
AckA6pH4b7mBXMT4v3lhwtkH9siKyc2LZ5tPvlG69CnPA71/sI2D/aVGYPvj7fbyl1oKHSAUAYfc
nOLgeXh61HKjqaAqNuYgDr9LMKKfix9xFzB1WgkdS4EeemJICizUY0BHd2qnxviQpsca7BD7MNHS
HwrLZWgjOk627anmxnztKjufecLOYqYAj3ds7EyucGozm0SeCwPUo2hovxnhsLdi3n3YGbkuW/OQ
d43lTUb0bNX2YywGFE7TSNvXhlCvGAe4FaT0m7IF0ijUyMvlXT97KuCXAeGJlJICM4Vi9Okvq0tT
EyBi4F4tNJfg7d24YbUp+RczgQl3nru1ss3SZ56JEMEcBfDNGXdkmHVmbNVhDkQ9xim77zYIlUvw
gaxxty0u7MiOlGCCqilSaKEAHtC/tMN9n+9Vc/C5uSudg1ZuyjVU0VIYwMsVDIjz6UE/6HQjYziv
wkSEFwAYRQ0x41IgnllrK967Zmbe3qMLCSoFSaNRbJ/l3Asb7QqgkKnzfNkplo7I/NRA2wz+ekbw
Q+OGc6eLoT403LLowGsDEzc7R920eRCNK3WtxRUdGZM+VKTWRcOzBFHHwMx0da3H2wbFycsrWrpz
jlckHcC0ARmqghgKfruNYnderuVuVNy08Yu+xoi56OB/1mNIT4F+MlRQ+MFUqH0r6W5IH2r9uSr3
lxe0ZkWKlpYjoPFlwopD9075NpZ3mFrsxUpMXjxE/6mYIzUGQ6DkbWHWJzFHDh6S0Hc6AOxjcCG+
2U3hlkq8AYMYFNLW8oMlh8D0Lj7X3EwCnunUKAjedV7bcAgkVwFwcW5ShwG1Hy5v4PmYxhyTQZY/
c0+jGqlKO5hmBcQ2CG67qmpcMyKusICC7esa0Ff0Vwq2MYVRu0rVuWYCkYn8BzfzQzo4G6jweD0G
Nyvzl1lV/7DleMfY4LxHtnLWssbFz0QSoZKQgyypLWfdoF9p2WwL7SWfMJZ7KNcouJf2G5N1GDLA
0Bi6CNJ+l7aCtimauiCh4cmuUjPDS0k0HAqSWf7lTV80hX3HsxFyFsgBTz+tgcjCcgeLK+rp4IwM
W60+W7Z4umzmvFYPG+Bq0TErgFrbWXOV4HnCIbeO50Fubu00eunb+ND0XyP7SYTY0wj9ELMDd70h
nrR4CEy9Ln0Q/APP0WkrZTG6FE2P/VlKEFsNYkyKA39WgDF76VKzL3esidsk6E17fDLYoLENpBFz
sG7qQJv5peb0n/BM4Y8OtE08m/aZ4iEl0IpHqistiOS0OHEV1ji2Xyk1YtoYieLagT7wdz5OzmNv
1VmJgoNGnxKWOA8DyMq9nrPmW4U/BaBX0OC/ZxUdtm1UhOkmVIy+dTHbDkCR1oxD9JA7WYvTN7Jm
8JKkgm44tL/SjTFNpAw6q8rSXVPb5X3Jqom7cZKhSwcKRtuzByAbqpZ7PGwVTCIZcyFwiLrScdGR
rm6dutUm17KG/KcCtar3UU3b2I3tSo3dMjTwlhoMNPHzpgo7QLdL3bpKe5v4uh2qT6Lqh+QAjQPr
Xou4MwRtX4owsDHudZfqcefrJYH4d2RY2dbIQJbnouHAXo2eph0kPhoeBokg9p1W83ofhbW9GZIe
OQGjIc571VCuQos1sV9EUoWt22F6eqvVbbHhBi3zTeK0TeHpsSGu+7AZPpk6w0rFoJRBZOpltnJa
lmL8sePMp+norq8nMdV9gujL9QI4ktuOPdqoKNG1wvQ5yAzHBYxtGDGaRaPO5BSbRDUANsKxHIe7
vNhFdpCom7F6oZDwKZNrZu+Jsrt8RJciwbFJKY8ZaN/YuYJyS41Zm1KvItQ+yoewnL5dtrO4h2iW
oQ6OljKulNM9dBogQvIMdtoBvfHI2BZV8pIQ67HsxMrnWt7GP7bk9vgw5iLW5jrzZO00+l0dH1rQ
CIz00yiDaQqa9CGpu5XosvC0QNUKL1ywpM+3hUxBl6pdWMdNhQqgcwir+0Ic6uFHGH2iz5WYm7HZ
2CCLM3pXQ/EAY4gFyFLS9zZbKYCeJwqnv0I/3Wah1ZS1EX5Fn/auyp7qMfVzdfBY5IvyDapTcfO3
02AUFtG0QT8FRHUgmD61mJtpAjabFiwspgkaBWVjxHQv2JqZhcou7OA2RssSbAr4i1M7TPRWmU0F
Ei1hPRlO/wBgXr1rI+fKIhCS4Hoq0IHD066N630MpooA4vJ0xbXO01c0S3GZoahGdUxazX//KBJM
NHXKeC7zxk1zQL4SbRmnnQ98V+s604hSrxnpz5dPzvkJxfQ4MHnQmJhnu2Sln7J3SidWswKl8yFz
a541XlgJFnSl9nXZ0sLBmfcYJKYQ/1Mh/SdlIEwbMq6lWB6vAEH8SiNIH9bwGeWbwj/78XbUb8ap
XTk5S+s7Nmqc7qnKWRbWBlx2MKddolnvbdRtitpYyeeWFzd3UlCqh+CvXFVRgYNghdGg3oCRZ85v
QSvPkTbzO9p4oGnlzYGzNRj2edTDhgKkhO20MGImd7x4lXYY8cbhaPhXDQEFaCYxoF5zZeXLLe7h
kR3p2DPHKcbMxtrq5qrIvrc80MRKnj5/htMK7OlSJN+oE6czNY6ltPXDBITuMK7NpK9tluQIVG9s
M8qxiLRMsEV8n8b0wc6uqd6twWIWw+TRfs37eXSOeUkTdIqwmJzeKfZPpbHcadgTJMJMuwGTqNu0
+oqbL60OJwqneG6tAz52atIhVTcIigq23hp+xO/QDc77GAQ6f/2Mn6WT/mdHhlmLqCGjGsFOpOXX
lpYHoObypyz0L8eKJY87NiOFfVDA9OBWg5lO6RGSaRABl13yZmU1C7VQLAcBENojNiQA5NehqEQZ
qxRV3TIWE3pBghmbqg8zsjc7qg1+UydxkOodCnO0Um5jNe4DUo/5B/Qw+mu9gaqzK+pxWPmaSw6E
cRecahRoQVIkOZCSQwDOUcCbAMGc/l0F127tMqHZoFVsDPpZWGNzB9YywKAU9BOQySHoBv/wBY52
RjrzNqkNPFKwM5T1TwXTfja24dvFyhNuaaHH+y8dey1vpnJk+M62eHNaINYKDcwvD9OMXpiQAr8P
07+si6LchVf3nMRJFsMyTssIYgheHIM1MqlU86ogQBZHVrYG5FyKaVDehlQawYWOpPv0TLZN1obF
bKrryE3Nivs4t7zLX2nx2kHLb/ZiMAcQubAbsTRpJ8hleNXQuWHtkXGnq7u235A20Jx7HWQfbbcC
slqKNdi+eR4MScMZzFFRHHUsB5TWzQEThlrrZdO454YRWHm78rXOH9XA0qBJAEYgYBXOkOB26lT1
FOs52qYckiP+1IeuZn2r9UMurvL65fJuLi7syJpUo7S5aCfOYS1C0ZrmW6K2KB82bhGv7OD5bCrS
WtzXyOgxm4roI4VrZaqzJp/XNZpg6zHbDXG4H3eN2zaKl9iQHRjfwAfnjdVwYJm9YcmaftDSWvED
UMQm4A+C95w6J+dFGQ4C12FkNBvGf3Q08rla7VUnXvmGS2ccY6JIUtD/BqZAOnHxZIFlIlZm0Mxd
T8VGBWKovTfpDUn2YgAxgl2vhM8lr0Hnh2JOEpcIGjKna6NWOGhNFhcQt/ucNCSY9xz4owb8QfYA
vaxo5RAupO3YyHlYYXZWIFFOzelVUfKxrVAy6Gh1XY0GvUqUOhLuYOD2ICiFbNuWNmxllQvhRcN8
PWqIEFNDiVPaV2voi6GYnyRmYm6ViW4wBbOyskUTWBdB1QeQNkvayN7i6WiPNo7fFO4rHdUhdG//
+sxBSAEge/Ce4BY+y5u7sXKmzsQNzPlOr0B+OdzUmOtzorUZ1gWP11AboLYGBAjGZuT9KpIs1UML
kR9EH4kI/cK5MouHUF/x98W3JKhLZoFAFTJWclJhYo4sHFLsWpFDQpcIIBeeKscd8g9zvIvTu9K4
s6ztVK3Nsc5fQ86hMawwezyCMlg6Tv1Qo3ZnhAILbJVPxdCvc5Su8nDlQb5QdAX7NlqqOFbQcQQM
8NSKVbNZCQyHywYWux63RXE/JA8WR5lzK5rbxrrWMSoZG55A+ql9Q6ntssOcVfTxCQGPQykLSImZ
gly6VuEuYxuTznTDxoFW59TaN0o0vCsN0YMUA7Yu7+ibkvTTWytKAHyS0fCaNH4MCfkQWvhKaJ3e
KtY4bdMe1MdhaCsreyQfG/xCBASIfiEVR1Ipv+MxUNwoSD4MtyLPbfkm8vfLWyDHN/nPl+6pnDeR
wSOg+wttmyqvtv48ZA8Z35rUL1FOvWxM9irZmBTdjCQ3phIgD5dlvhpGbkbCDcbS1jLxOZ88dt7Z
DC4J3PRoVDuYMz91K71pexxa3XBRo3AN+9VMPwh5UfIB/ZebVH+pxHXTb1R20FEpvbzCM5eG7VmS
GhEOiEjQ3EhLzO2+AMs7Bnl07RuYqTMG9Zg+sI1ftgke6QC0455pisARLyzFZekcVoUxf7dEpOXj
JyAQAsPqQC5eWr5iFRYdeji1PZaBVvopq9wqvmqNIEIzrlTuOgxv9An0bCxvqDQvLzYDRvC7QME0
hHGvl14T7Spov+GRiRktr022vf2cD0+i9okaeaqSepUZbQQ1vJExEH4/GfVuBHB4AKtt3nwaeein
yqEtP7jx1dRPDr0znG0yqtswRHZub4DO6+yrPCdPK7sv0yj8t/t/li55cxzbQF0BLwBF9dRHGu4O
0E4MR5T374bOJ13pj8mj2bGVr75wiE52XProyTBAJ0XAbD9uOgGJd+zjEyYz4GwhuDLWBn3nP+7C
B5ZVSyYhUtqEMFeMgEGPI0YZr9IBFGq9pyMxscafKkAql7d24egeL1GuD8Vl21tK3puuCeAhiu6u
rqCJM60hws/mNf/7gihDgYsS2aR8s7JxZFbawc44DShQc7dmT3n25ZhXWvdg2xhkd/wp9cvxTdSp
b2kbnfwE95srTMvVuXAVUFaV5CCGbaOmroI+y+V9+I1WPd/8Pz9wDthHBRnGQ8MsNGy+GWLzkZ5N
8HmDwxzOvL2buq9s1Nw60wM7vJ/ij6K8TsE326q5nw9Ar8e5qzoPHcH7u7qjeIPU9q3eWJ+Xf+YZ
tcfvfUSajNyVgF1BJhSBbKc6jg32MZx0X7E9J32Jo30VIe1KUFcE74kN6YYggvC3U711pdsNP41i
jaNy0WuOfoV0HvWKDXbK8CvUFtPv7GfVaG4OroeVxS4EfDK/Cf5/sdL5U2nRJRnDgJCoHfKYT5oK
zUphXqNOW3ulA2WmbpYLSJkORdWcR0HXMXAhdAkkcUhM115kcnb4e++t+RWNzhgoOqQA3KvOVOba
YLpZ9cD1TVTviZG5Ucwx0e13zrtdfFPx/Z1y/venORSB6nwT9U2aPV/emN+h/sxZj36JtP8FZF0J
afBLmh6DitWuw9slTysUKq8cBjG62tcIRlP1O7V5VNVNON0O44uBYcYw2XVQcE6S0dW7K2ArACIM
uIlZuZjgLdK6PHu3LeC9inJ7+Tefpbz/7R4G8H8TdkB3/PSAKWkmbEeMphs170zf2vY3hSA7bIzt
kBvAZk2gnvfB/tBpf1vf/88ypvJVcGeAzEL6biHtraKPJ9PtMgF0Ljq3Plf6n0YL3q7Li1z2kD+W
pO8SUsYMUsMSKiMQ7AP0K9q0JkB+nbXysluzJB0NneOjsRSWQqL6DDf3ND8ksnuj21xe0tk4qbR7
8q1k5MCLjxGiIIBtPjXcScdfZldlN/k8fuiUJNARKkPNm5RbTd3q5CqMrzHPE3WvmfNOylebTvgf
H2I8QL7brbu73AErTBUU+isy39FZaRMsh8hZSpdiAslC1+PU0SyQetn2HLYthd0OUevbtf0QajbG
rQaySXWMhgNKGo62zx3nI2U/6loJvRIzzJPT+0Xbr1wty55/9IMk/5sioxownmK6OYa8CkCGNBVF
I+emiXRMIJaQNr1u1HvRWq69Nhq4EKihaQUs6XxdgMlechOuc0UAxQrTM4YjUQ6sz4I2K1fQ6UtL
hB0bTNNI0VEqIqd7jolA4NZtXAiDqSRggERlIxmj0kfRA+SsrFE2+GfZlrFZHxqYTxdVg97NQaG6
ks8sJepgbIQkOYgoEaflYkFG2JhEHGEmqZvPIQQJgKO9ktYCfRxq5YX5xELAftT0xlGhFGJED5bQ
7mLD2Jh9+rf8RDg6cMJZqBqPBoL38OmuFAkkndEyxm9J9eZOB5UO+DjaH8QpQeFTZhgVgHbEaxgm
+XU0TrGnCPWORl22EivOWhi/fweQvb+TLzBMSA5od4XGZlyH2w4lDyIKqQqd1OqNxgqgLczQcbNc
CM9wkqco49yzBOjo09jU8ekgDKXZ7PFyUFn2l6OvJGVbXepkAM7CL7tZN9Xc9vVetQ7FZLtOeAfm
plrlV+Di6/hKcFg8D0d2579/nOVVpHHyBN4B0NU+s8UmnvKgaNeAdPPPl+5n4GVnN0SmoAFceGom
g5i8Fs/LS5MrCzMpTvvxLxt4ZEG6af6Ps+takhtXsl/ECHrzCppiufZWLwx1q5vee379HvTcHVWh
uIXYq9FoNDMRSiaQSCTSnAMiyjkWCyiSWzeh8Top2zb30/FVme7zcqfnR1U+jCXvcK28w870YtxJ
kCphpJrQSzOepeU1EIJNJu6E4q6Jv7Nug0ZQEX0u11Vd3TK0PKDUhco5qOXP11LrkF7QZ2iKOR9S
BKqfo9WhLCxOdoEu2MWWnYhhFrTB2CbymBAzAXayGjeAKwkKV5keSkUnc89J/6wdSQ1e+V+tmJXE
c0juhAquIQUgTe4JybEpvDj8yiILKSE3LxAzIDn4B+lKkvOaea8vKXgkz5c0S/JM6jJcSEoLSFtL
vB2U8jhk5n9z2P7V8SLJuWQpRuyo+6u0h7bDKMfbwnMkqwftRAQTVGJQJRL7CbuWLgIRx9oeeJSJ
vLVibra07EStCSChj6KNMiELMIU7C8D/162cWjFrfjqKzKjo0q4e1kWHmITK0S6EiL5R3BjTvIF5
lOoOBJR7QRc5R2rt/XB2MVGlT9xgiB5GrU2wM7W0G+ZvtAz5RefX5WTrSYLQ5FbEfHQ9IVoDRKZg
bESj3ZjTo9X7vfbHUkGf+qdE04LiqPKd1RVOW5YOWiEF47eJeZ2U27qwsjpn38v4AKTe8O4t8b1R
jdSIrHciXj39sE3zBo0a4lCRENMQHG9HjyCzJWdCGY8Q5rIZdwKE5otbILU2Yh6ziQtXS1O7T1Qi
Ks+mwevXWbsZ6XwystbI8mGylnEMajkphT7BEDQU9NsdJnhh07YVOeZNZtwWc/Ot6vlDowvb6wZ4
UW/8J0j4VzA7+hcOgDPEKtPX7VM/vkvyd2iJTmU+lc22Q9u7sGDQfI8eEtLzAE1Wzhh0/hufMCsd
yX2LxCZE6xq6hYf3cUnBy8qJOS4wk9goiF1ZXa+HYIYUNH2SIW038fxSzgucu6OYv8FOIoELELlT
o+xgU/aSRs5SANtxfqySDkx6Xtm9Ab4Gg9ZkWd44qy+tGRvKATTVAVAZNg/XFkWVVzNCtLJ/nuY9
ukuUzBuUxpkWP5z/tME+RzN+wdn0tbQcVv6vWMZ/pmjiFqwCL7rRQpIxdVMEhHEWu50A0NzWMSXT
LoPfQ7KRooaUGejSDVsA7c4cbjLhIZfRjG0DYDtBerIz9y3v++jGXxxBFJFw82OM+AJlq8RgXh0J
WBVdHZ1kjoHSOBCrv0Mfcpu+zwvHRC5wK35M5EQeY4hCGWZl3GI5knjykUyR4pFEkldV20zYxdXz
YD5q2rEb/WgC3qZ6nI2UJOFXMgFw9F6vasKxCrr81/RnTFZf9FwaEro92lvRL9smWzwJLq/HtBLm
APqXWZWR1XiqZ3wR50a66BthFoPt41IBtTvRuRRkWztc4YcsqDw9OAYoiOV4LlV/rOiTC4b3f0hF
ezaa49DX9OMfT64mAZdQY3SKRpbs3cpEohVvYZqBGuFZN7f1BMAj4xG8tRxlWUNDywGgXzD3gpca
6vMac8sPIrjmasE0SChuNTRSjPIh1A6K9NIMD2XJCTUv3qgyoEFQ+QXcjCqiSMo2HwDUSRoWAajt
b96Ht/26+3RvHkOHV5W7sGYqBjzP6AMD+B+ew9TnnCxlKFRKHy15bL9o5Oh5hBzIZkNs1+cEsxab
jKKCwCaNJ76GGwu4dOeC5EDOShltU7ZzdI7e2/GfH5539I4EYvETP9z//I3fbMiW4Kf38/c//9Ml
bkEOB9vx7+/973vf2d+/3L/8efE5J4qemNMThU9FnxCq0vQnSNSZE5XXnaYGZR+DbqG1Pc+L7Z8f
Pg/+4JLXgQpC6wV6xSmaKjvgBAaxPM1nLL6zdxzP8aC0Szhx3NoOo4iPFLmqABBYZd9GDVqCgC9e
x3ZK9vuXvXP85W1eP1Xy6nK2+CIs+Vm3E0mMZxSLUAqsCJL2xyO2zXZ5qqxtDAqsmAcDZzeoZpgQ
Ly6tMmljJEH2R8d5O3pfZANzsH1OUPfTrM4awKkcRhFpyMsoLSHn+OvXx9PTE6BBydNEHhZS2gt+
j3+DaLBe2f7jd2U/fj+OhP71PRPUG+k/OK+kn9Lx5RdhwNYC8IcCr3p+ehoggxZRK8FS6HHZ3m6x
vMR2oLtv2xz1f/6wa8KYlNRoYBZDq6kwB9ZPvIcNTiYkOb7DEfUD/nohSlXgx9G5A9Y0xv2IUxvO
nQWUVQduASfA29JjTx0B1IN+Dv15/Xivr+WJTCaeAWzc1Ld1B5k5UQh+wdgSfn2Btqkd21+b183d
4e5wcDmbeJF0pudDOhHMXCB9PcgRnV+z4QFL4nlPm3f7hudUVs/7qRT13FSMUJKrJqbqOUekyuBB
7zaw1GeemVw8Blh1GJvU46yRxB9Bb4633ZAbnoSfPOyFdQCKA+EucGI1tpimJGUhpOjSoTu1N8jb
4PWu423uPiv388dV2j49A5yrd/34n4hljn8KJswcsByxTe0jJW+9/fbSuiOug9nunNYdHMfAqSC4
KQHPjL8y/PYVDQd256JwTXRgqhY4nQ7nYvqBHby2HszFZBbRuMjqP1tLr1Hn+PMLDg49PPRGxTVK
Dyv9Bb/ixwH//DlMOE744dBjfP086WwA+mMHf5eLBXIT6qDuxbOv+vk2z/nn9qZfQb8FP3Ej0B+8
L1CoSbPrImNOGJPZKGAAJvnc5MsSmWK1QYMLFYyI4ucHXOQDeYX2N/aOuknn3uMFNRcxDXJzGrqJ
LVSfMV6mMCdAadpIGUzIHfq5Ib2OgqnVEyvVXCULH64v8w9DxZmSjDDGK3dJISQR0OnsfUluQxIS
PIPtgXzhdwuZ8GtIIzcX+hKovTnc2Q/bh83WdaH+9/f9HyzL1qMH6eV+79879y8v+3u/J9+hM5I/
vNEVNhlD42O6KIhvAHWusj3rWjrmBUpNqS0XYtAA+jsta3eRlKJFyijojc1iLPEW0MwZx8mubIku
YQQNz1WVIusxW2IGQj0v6pjaEyC0CF6NvYP6/5s2a8kuLRruuDZreXS4wjLwxEGnBfA8mE2xUkVJ
mwF6Kh3yL5XdqZvRBENQbhuNa1icYtFF/MNIY+Kf0iowvtiIUG65A3Kzat3o+gH8IqCTSLsdyqvX
Te6iRRK7eKYd4whrQdcwjA55hUWWt+C7JYq/fGQf4bbcJg8VaTbp0+yMHxrHpdBNYkwd1MDo8ZYo
NfsFRbCu1BnmHKzUrqr7ePwdgsw74U06cWT8vDFPHj69nEr5OEBGnQZoUUnR6+CPKPRcX8I1czzR
hH2pyijsj3oNKXmmPMmj4vadIwLzjEgKJ/q+sA0MoxhgSYPdA5zhoqapGjkSEaLS2NoMKtMgsmMV
xLOZehB05KI10wU+hVOOLbmu4MUyMmKZaGNIkQBQa4hNGwXzaAAZlww317fXpfCUo19xslkYne3C
wYIUgKmbUGN6VtAVrLzNwe8s3QcTz31dbBujFXOsxVJP6wizS3aDxsnA0SOcgFdx5rj0VSkaciQm
XoFoemHiwSKLRNS+J4BXKQdx2mjwxP1Rkd6ur91l2EmVORHDbNG8oJU9p2LU4/Jm9ARgxiLBENqu
e9W33X31oGMY5kvgnOHL1yAVS2dKUduWdZUFII1DozVAAd+AYeGlQQoq3jXfhu4Y8u1QEiNzpgFT
55wI6eLaYWQyDivsWgWNr5ApTV6afE8amAkxAZPcdBGvYYj+UWc+CqIAhIAxa8yHXMamZdQZORqT
cN5MlOWOfXRs1NuuelGWexB2Xd/CNUM5lcWo1cvCMvclZKlg1Yt0twoctayIMHKOGU8negxPjlks
qXGpR5CD/gK3nICHUf6JddlLio7ohWLrPa9JkKMZGzsuY9jXTUhXsbotwy9jeI6XhKCmcH0B1+wC
s4603QPJSOCVnyuGMEMcBQN8IxqSsWZ2o4+7RRtI0O1lXg/bmkM8FcXs1aRmU9nrEJUm26D8LRpb
Lfy6rg1PBLNNRVmpNbDjGnuUgAwd3wnVZ40RuutCVnfm75KxmV2rVdM8kKjNxb0KhI8C/YKtBry7
wNRvJQvERtflrdoeyE2QDAMwMuCEz7dI7yqzkXVUBtVJflmSJAQuxuQ047wXM9QSQOGrg8PlusxV
HYEhgJEhDKCgef9cpoV+l7AZEZ/mZQO8TlwknT1HTqY+/jdyFHAXYboezyVGt7CUGvC6GA0YFMdt
htbKH1h59JPNm+uC6B904ZTQ/I+uEglpxZ+X7ekBHtWkbRcsYj38bqs90KyIUm6m1B3Qvl+4Eo/k
evVcncijC3wiL6+KcJQnyJMXvxyJIjth925Ix6Li9bKsakYTpXRMDeOi7AmW4xGeHUs4Hq0bzMJK
r6lf+fGx2WXPkt0KIKoI7wI3+EL9Of3gUZmsXmbAuf5XPHOq0QPRihYVP3jlDZqvUHwvPrK9sImd
1o/K/7ddYooE3a9oXse7Ahnz82VFQ56UdXHS2hjMAX7s2B2DxZnl7XVjubR+SFEkVBMpO5PBYqLk
aqrJ8wKgjjrxJ+0AAr5mcgTr5bqUi6Z5Gt1gflKlYP2AKmMf5/MoLVM+ACxy3gkkdkFuQNqNtFdu
0Ifsgby43LQKETFCTaKdsY0dtbX3sVNzwuNLS8VXmDodpQNqKJ7tzJKiby2XevzZWeNEiyOgY6by
ovKuajiWeumczwUxR2I0wwjAO1B3Uj5DgeSDY7QfnCXlyWAOgz6IZiekUEa87w6gv9ianrIZsKyx
3fm9F24iu3LTTUEQIziJq23FjemqR5kTv65Elnjey2gdpfDvdEbxfFHVeQlGcQIySfjSfOqu1JPl
Vt9g9vLLcAs/edWO0m7mtZEq+EPPfdy5UOYoxpo1xTIV2n0CVxmZuMVvDjFRt60n/GpuZv/6Yq+t
9amOjO+WzFSMhAHikvnQgtpw+Cy5/agcGWwU1FeyXLcLZLxUWxNJ2/xeIJhjCA6v1i5+7I7SkZMl
4QlkLr7J6tF/QwXK8zbRtoq4EXiR3aXDPtsmTT63jTkvjSDIIMJ4VF4RPjoViZ+KjcExh8saGtzL
yf6wVVm0aXdJP9P92YJ2UDoMAF/0Mk99wllwyy2GsvxnE3VDNCOQIPZMjqu+aH2n7u1UPvO6CvUw
UFtqjqMb2NFBvQEJ9Hvu4nW1nx4GH1VxAqLojbiNtzff0518KzuLG38EMFReMZe7FnTbT67jUiwS
JcCIOM5j7ypOdEg8TOYVnuWmh+SjfatehE1y8xgdMbi84b29LrNFzEowns9Cjk1L6U7MO90NNibm
8/ezK/kS+ToAh+4zfRfuTd/ihPZ0fVl3AOAperuAZQApv3OdK+T7xE4yG8rvusm6fN+E5fH/7wJO
RTAeJ1QScVpmiBiFwa+q0I9xWuq+4NQd1q4oXE4i6h3IYaMZ/FwTQwEpYdkhGk2U/GtRkNRocwPA
mpH2EGFC2AU5OQ/MaO2QGnToH/DWJiWBPBepzoGJOS364ENzThbeLJa+GQY3WrYRIE478HqmHM+z
FnScSGQnRYJaE2eM+OF5VL6EyAlPdfxrKILDog88PAW6LReWAbQ3zHcgi3hxO8m9mcYBfVEAMH+f
ht0DYAhiILTqT9MYPPQi5jj0+fm6qaweAiRb/hXK2Arw4+smFxEoGuFyB7hJR8/NTzNZbMv4NRuG
nYaxNzc4G+Us3OtlewMyErROPotZAJqbYVdohlelvOLBmr8//Spmn+sCSKpBjq+SusUL+uZmGiu7
jGqO9qsrjhiLzm/iScUG6QBs7XsTg8B2Pv3SO8xfz6EtJrYu3i2T32KA8/pirx4Yg77eKJMOSJLO
rbcTm0VMTGiV5e+dUnimhJm75bsYAJQOMsnrwlZ1OxHG3Ge1pYdGPUBY0OauWaR+2gLkxNajfdtt
JaCeXBe3umMn4hhn0ACmEQRXWMoFU9agv3ETTbSnmAcxwNOKub169A0LQ4AzMnUWEZTf4B0TxN9S
8jqYe0P4c12n1bN/ohPV+eR6GsAHacUtlrAEugKCOKfu/oRTsQWvL8cyeJKYq6gViiYW6TtYL77L
1O0FmaTtU2HyALbWdwnEFDL69FGpYHZJNi3VSCQL721FJQCFvOkAfhi1qX994VbvODiw/xXD7FKN
06YZFW6GqksxyVfGkj+PoeJel7JuC3+lMNtTxKrYmj2U0dsDxhc9xXgbxm3VbXQBMPXv14Wt7xBY
BEBMigks9uxqU7FYgQD77kzBFnq8ksAloNQGiQqZc32v6oWZTsD4ANEOT91zs6t1dCgGOlZPBgxy
oz8o9asxCWQpH9JCsiXenbrmlZCsBQooitFAb2GXUQFQkRbh8V40GDlobpo+ImV1Pw9vjcqpB64t
oommEjo/BG4EkXHrhYrANynwgi9DSfOHJkR0KSfxpqi0uyxMuqfre7Zmhmi6Ao4cRTzDHML5Qg5F
Wap5F7a20iRuLoc3czh510WsLB6gWKAMxpZMcFMze1VqYWMuSdxi5hHQqcdEwWBZ5ehIPZs8PKmV
nA46HjXkQHQkywwMyp+r05S4ycoKGxUlAbiIP61KcCSMCVTx7MVIQRsKqP3EcUYBY3kotIRz3JBq
gQAmQAH+DO2FRFICraXMeialiRnENG1ttBCMOy1JoncjnMFN3I3iQjI5TZ+KQBhdUQnLrRAr+WdX
mro9KEH5WGnAQo+rfLkJ56J100LoPDOJNWRyTOEwKs1w03fSWBBJK2ERlZLWn5OZt29pNim21krV
G0r4ZoQ6eSXYgVlOH6IgYAYHk7w3TWYFQFfNI18awukr7vVcubESQ92aSzAIJFtE/VufurJ1lCyS
t9UyCe4YLtl2ESNQK3VogQj2aholhzpoATgrWX2NNt2hk2dnnmbdcEDJBMrnVC8teQNsM5DGBAsm
Ld1EqpSCtBgmwTtijEY3E3VgqATB8D30k9WSyEgAEGwlvaXYAQq221lSpn0iCfmhzfLxyUyX6qUV
6mdZUe4gavCnsgBz1SwuywDiQKu080jOgVEbyIoHrqvsV290pr1IVfbQo0DqAw8IvW+zPESkmKRS
t80ybipX1dNxsOdc1DfgE1dcPRGTrZQVsptJlORJmYwdDo3gFkPTboVmqHfaMJjbGZRRA4oOUwT8
caHvPtOgl8KdmgGVAF9dmbum0+PSrdXGUHZjNMl2l5a5RZQJIMIoHDdpRTplroC0EieIW1Pc0WCa
esmrZiadYFneNAQluFANvSem2oq/JoCS9+j5LmfdUa1wam0JwO4eeiqTyq6rIXzsl7YzH7Ns6md7
0Ar5tRi73K/UqZJsfclTb5QkQIkYgFLJG6mq3FxIh+fZwnY5UhHoJXCnVMiUGy16VYW0NndqWFtP
CLpzf+76Vg5IqOnxcwWA95GgU0Q3/ULqu8MkV0axa1FaUJ0Z/90tajEqSWmZAWbNig4jv2VhGQv6
1ytkd5SxRNdXUagvcR6mgd1mRbETclH0qyBtfGDYaLbZLMBibbJKRQk6lTFvk4bBkzYokjNMYnfs
lW7yIvjrXRsVYBsXOusAatxYhuwwTRxD7EK/y8bkAbjUy1YZUUwlyxRLbgkAl406Aeqkqaxhhkoa
AL8qzMBshyYFFt0UT5JDWbe+lXgIE2AtxAiiBnkKCMC7goMCcJhH0SjHL6CTxe5sLen9PJadH4bN
9CRlWYITmJgLcEKSwMlDTbkHToZgxzly4ESBzp5WD6kI0MKw+QXmKECaGXkVvstJgjpWFVfmeBcU
Rb5rgkxAbUvssnt1bK3HDiBod7lSzO/j3M6GJ6aKtVlGOSj8xRDaQyRlBq55wH+6eZfq90OVib0z
mkImHToxqx40oSv2sqAn36WGEJGMi4USoKq2owtGmd4iemoO42M3FpjtSOpupy/G7Gh5nrgpgLhn
jrv8GclnvSVa/fFaBco9cPKYWGu0jFwz2xxuoS9ER1gAyzehzQYd8kjrerjbn7X6S80aULXAcfYk
3X3MYekU5VETp4/r19Rl7yOKRacfw0RkrShWLUYOcPNmIVGHJ3BROonxawKh/NKH32X9WWM2IAoQ
dHYdiblYgauX1+kHMJdXJgmZWUw0eT8mu6RAl1MNkBkw3ja5Cq4HyVdB8ahnAGNEKReNS6+cBVi7
u7AZyFQA6Ao8rUzoIQh1gr443F1685FGwApuIw/dXb8q6c8SLjHATQKn08vQyaoI/zJxQpGVyAdU
HbTBAOBtdNz4/O5WgZs3ZQZlf+7qWw3EUDgqu6HYFahWczRl55mh3Zko+iknr5ZS6Bej65vWFqra
iS1XpLAURkAa0Z6HFz3eTNGulzkR/0rMiilP+oYGriaQxJjlBR20GqCUhyASV6C2jC9ALPGXRTSJ
VRh21aQPwvz7uqJroRcdbkHuAoWSi1bsKBSEJeshMkY79qjWJJQj0FJtMboFFLDrslYiSYk28MsY
s1AMdPOfr+mAXna1UmaEXson0JKJwSPVXrOPUwF0fU82DW4QcJomBPQd5hFAWJLfFGPwliXpjDdh
VjvX9aHmxvomsAtYGMr5qdcx26VqCW5vbcF2DY/N+BIlr6HOyQ6uLtlfETozjx3NwlwJI0RMyuTo
E2hpG86mcJRgw/siQN+kLkNC33yYg98bz/9FfRpAYqh+YWgVzgN0TefboiyCNqephBdEHOXE7HHX
1y0RJOmtkKvDEHX3SxSRqh553Qxr5wkYw6h1irA6lcVWTZUMXKOi3NoDUKiC/EPMXYRrQgSejexp
EjnFxtXrAfeUipEbPGV09vgK+TQLQFCHe/pVOJ1MstvmVbpBFLUt/2Bge+bIW7N2YPdjusAAAQNO
1PmyFn3dtwq9GlPpqS7dbPkQjP3E84RrUgB0LQG1Hf4BmY1zKX2EZ62owD6S4rZtAP8HTEUFIcT/
v/lOAcDvXznM2dUqqxvjVIQ2eUTE0vDbJTuUCFSzQuQUa9cOFWaKMV2HETikLJlzOwnNqCURzALh
xiEzl8Oc8jz52qmiuDYaGB1+ns3nqzYPoopQAaYA/qKQDHoBEqYpDkBoiLL7dS90Mb1Mryp0weBc
YVaCYtQysiy5FrTcQlTiTm948wBNdd9tale1l32FMTb9MfAM13hG7R3oXaTZFZxUy6qyJx/ArOdo
NSkGxOkHZC2JJ8A8fqULx9eupdhPtETj/bmWFnjYpnSBEMFH2F+7x9ztPlobMCOevi0/g6f2bnxt
fiWcBPAFHMc/qwt6MLSXIxPHZrc1Q+2bQkB9q23Ir8U3gIH4K5LscPuIt63s5xh/965v6P+h6l+R
zIYq4bKMaQBVRXvYSn7YO/rdABIXV7KFd91XH5KdfCPciT6versabVNWPWQwLSCms8UoWavmSOkC
kI5spoP8jERZ4sSbwEdPwUYGsAKJH5vNuH+5rvDqeTyRSv//ybU9S1lfA4EKWzvdpZjCD2QOPh81
QPaiPlWLGvCJgMUc8DYOIaA5gNZ62CffxUvsoa4m/bmuyeoVcCqJetMTSUWhAyxYxQLmDUlvurfi
ELsCmio9bWPtuk36el3e+sn7u1+Mcw6jMB468K/ZIRr1dEzDq6AczMan61Ik3gYxBon3cWVIA8R0
Tn4DaEe7dt8AqS9ug0fR+936MUeti1Hvfw7dX70Yj6LqUzwMBgQqn2jmzY+LaMsj6d/ap3BxFJ56
a7E+0qh4V6h0Jpelq6fonolRwzzmzOne2o38jlaWo3mr7TSefazdpiC0hiejAT4eMef20SYtEKjB
emdH2/BBeRwcdDl2h+TN3EYP4EDo96bX/U42FueOWD3Yp3IZuwR3hJKGqIba0mfqRi+FE0+gXifT
A3qzNVu+UX8lQMnZgMeVE6Ss2o4BzEkVHLFodxcZE9XjuI7KVEd8mYi13xYpUvIaIGwdIUqEbVSO
UH+pUe6qFC2HXzXV5HGpxfa5HMFkEOTS5JfKUhyrphJL97phr9n16bcxdt0tZlOAOwx+oQDGBSiX
S2H0rotYNWXkeYEXg5cdmscZU65F4GeOpoG4ZlGR/lMepfp9lCM/zQe7KtBZkH9VlXg/aBEnW7Gu
3L+Cf8YKT1wRzN1s4xkLHySSNxqRV0jZhqPcqjn/Vc5ictmRjswfJXeyx111AMsL0i+4JsVnMyLh
10E4Lr+zb5EovBLwmj8/WVOLqcp2SxlJla61gLYUgRQp+2HQYrYM/W+GGpK0Dm2z1u/aSn2/ru+a
uz2VyySjMqVB14+IJc2Fuzr7qIWdUT1fF7G6osB+QDgHvERgep87iKKeJ9MIsKI5mgmQv9RudfSS
i2/XpazaxokUxvD7WFDTcqb7Fv8xq23Pa4dfjZpQusQkILpZLxmliqQexThE1KTcQgnQ5xLjRryr
Hf2z9qxt70+8+tuqRnhiIq5H/gRLd75ui14gDC9xYwzyizAeUpFzjle3XheBlQnaFemSAx1zBAag
OukzuUTj8QSi0vthETkV7HUphgEaELzpkEo712IcI3hCEBTac/tQjm493zUpxyGvikDZC+8SZC4u
CBBCyeyGbsRlV88/b/GbAHNBydj+N3Z8IoaxMHPJ8efSG7xOwE2fkjzwVf1FzDlPj9XjciKGWTDA
wCA1T+/Tefbz6pAa215wUt4jgH4sGz/SUuF/1kxl3h6jFRdgKYMUYBotyUFsfmWGY0lbc3KlmWMC
6xcmno0SBXtSFBYCRsi0QR3rqLP732bvgkpg2pkFUTbZLnZMd0iIOThg1lI4vm39yJ7IpUt9cl9I
RQOCw4bK3Y0b41Z4wHvuWPZ2d+zczu7ee/+6D1rdOgxRUaYdAMMqzNapYq9PCiiOARF1AAQziGjS
bdL8SYWKUy9fDcopQdt/JLHbp6G8Y+IexvbNdl95pr7Xqldpfo2KbVqUSDYAxew+r0gb8vp51uOu
E9GMW1IaaTTEHkpanyiIWq/Ro/SQH9OQFP4EWio7FezoKO5LRzQ4drRqsyeSmTtyQG0i7Iq0Aye0
XY4PeXdQepBC3+TJYap5k1ZrPeEApAPCj4iuQnQ6UK9zYjxiErVjU0PP1nDao7gLUCTbLe58Z2wq
HyXHo1KR/FZ+uG5Cq/UQzOFLgLhBFygIw8/FKmVRp9oCm+2c4RW+nwSP4fY9Olr+cscRtbqef0Wx
RpSMphUGCzSs3npX39Q32kf6VR7n26khswfUq7vUE3+F7xHh5gNoWHHhfk5Es0Y0j0rZUy0HRwK0
R77J9sZN4b8/B3a55xrOus2eiGMsBwBUXdb8LKpnEcm/G+z4OBDDVh4yAjaPQ3bMP3hNzDSsuaYi
G1lR6tcC05WYuL1thH0q3jVgdtDR9eRe38fV649mMjGECnI9izFUvI+TPAmwjbGVOS0gVEfrY4i2
14WsBiMnQhhXmupN11sJHI6gBUSaHlClvC5gbblob5Mko9MIY3OMRaTVkOdmiMO9oFrTzZG9hNmx
BNlEWLWbwmg4VYg1V30qjrGIsFMwpldBXJ8EJFNDr2+OQuXlvNHo1czXqSDGDORmSsJYxsJNnrJN
AILtA3XXmfYj+DX2aCHUfvV7wR9JcT/xzjdvSemenniwarIyZNQhWt1on+gRKMnipK7lqrdNZVv3
qpdtwu3iBm7Be83wJDMmKZpNp/Q5Vtcyf+fRLjOe5gzND36feNetZs32T1eXMUurH7Wx6yBIQxMm
oBrLaCOPCbkuZPUqsCRAlCKAFVcmwFswaHU0hq0LNxRK9MDsw+y1UbdZQPpkL0YPgkqmCkgFh0R+
Ah9TEHHSfWsLevoF1JWfbKUYjJEx0ixml99m8yM6CAh6WVB0JVbCY+ZZW1O08sCd0MKPyWZMDTHN
F3NCaBjPt7Lwp849hVc25YlgLFNo2kEWqIi5lO6LBAkwPfC6obI5G0edBuuDT1Vh7DAdirzqC8jp
rI2V/e4Ft5HdsPxWgGupFE4027l1Ow2cMHDlXoWZUKBmg2LaslCEyzRmiLshVWpqIkkfA3gs85yo
0uMUoAmPR1qx4srOxDGubChjdN9IeP4oYYNuydrBgKA/YFAWjzvOgq7cAmeiGGe24LVojjp9aQ25
23TpLmx19/qe8bRhTKMZBEOZO4gY8ttFep2lR3N5LP6LJyMU0XUAtqHWjZbn8/NUjyDTKGlAMI2P
aMLR4m3BYx9cS5OdymAnRCShC4quwr08g/jBEkLHCnPgKknvnVESOazdLl6cBdirdTzfX1/EtRfX
mWzmNp1lebK0EbJF9S2p3DHdZZVfxi9L7bbRc6j5nfI419uxclTxHgjB18WveKsz6YxFpkqkggUE
qwueKTsS/zRWRNIoJEEpvpTVwLEYnjTWKK0sylL66uqtO0n5UsENZRYDEfM9mjmvK7b27kLOE6Gb
igF/kPLRbznxw0pSyYMZQDNtRrhcCwcRpd2xC+9q9L8BZ+C9LNBr2kkPqHbdmmpMKZuvfwJ1WYxL
O/sC5iYoc1OwpBTaJuA7dU1zlNDg1ki2IdU89KLVhT1RljkkQDbKe7GAsn2s7SMh9CpV2ynWAEK9
zI7yP/+NYmg+wQ2rYPSY2UYxXKKskKCYVm/VyVlKNC1urotYV+ivCMa3ZPFQB8IEERL6QieDVOmC
fOshHTZJ+nJd1PoJBGzX/6pD9/HEUiQ5AqCAhOBr3qFwFhwlrz2af1CJuSsyou1UP7vn3aryqnum
bdggAgJgzQUMhDSl0hBDZvfUu4lTks5HG6wQkthGmddVNrkzublXkWin3+B/HGC7e+Wu5TWp/IzC
Xxrp3w9hHECdwizHDB+i3Wb2S7oH2kuu23LnmAe0pduz/xvsdzURnopnZRtxQvvV6/dkFVhDQsdv
3GjY5Tnzm9EWlX0X2KrsxsVDpXNRq9fP419VGZsCgHNqjSVdc69yAG6weWsne/ATx3qQHjoXFMvz
hkfVuG5cJhB7gNqHxnu2SIHVrUdZzHB96TppMVRV6rQfGvRo83DMtJZoGMiT9dDV49DOJJmUcur0
2idmFTjvwtUjdfIlzE5HkTS1y0DfUZiUG4+qVQDXClPSYI+MPM6Rov7mwqpOZDEbG5tVWkkztFZ3
xeGIqsxwl9x1vv6Eh1QKsErFjr3+j+Dcg4eG4/h5ajK7LMqj1ekRRAsGuhZ0TNt0qdM0PUmGr2hU
OffneuhwoinjPKqkiE2tgrhZeJ0i0HHU28bw8wD4VuqTpf8PaVfSIzfOLH+RAC3UdtVWVb3vtvsi
2G23VkqiVkq//oX68LmKJRTheQ3MHGaASnFLJjMjIx5AqQGFMskYNyMvxwDNPfSznTPOFWXRraFu
YTQeCg+6i0+O1TyCWUKrZboPm2fmyNL6JUe+0TQZ+KYILCUoPGWgr0ArhmpL3MC2EbCsQBAMegti
iJc5XV+YKu39qUco7DRR3jlRqnbB5V25PWv/MyNGeUXHlaWwYYaXUa4EVfxQdMHkSkocMitCPOeA
my7lZYUZK/bm/Nm7D3kVJO4i2XgyM8JpdtDRMGugbPER5vQHtcs+lLFi36oi/6ONRvqvGw5BImAD
YFxFS5tGxLahdqjtdlw45C+Ud8KQZaxDojJf+3cM0GoIHenoAjBt6CqvW+VovyVTphrxakhDJ5tm
+YPO/QywmQXCtkaUKt+T+LWrIl590+0dpGFr6NDw0LEk4ce52xa+Q9j3fcFddQDJH4RnYrSSxFHp
RjZ9gNwDaW6Z48XVjQ2yXi1kiF+d7MZVJHWDs6tR+IDVzR1NRLcoTTnr+ACipYkPihfPVCFmamY1
RECKkCYxHsimZJnPfKdgVIhYY6MZzHyC0R6dQ3lz1XLqlWkECgKF/7h8GDdNIVkPTWzTAEGasNBd
7A46Q3iMrrsacc+uQU9TmwX6GMTxv7qXdVQueu5UgF6A4BdPZFGjMN9Ci5W790t/oOO3RaZ7tn7t
yX33ZcJYT4gK/XSxtTRXCQ6fDnmYdGb+zINZ+yyT75dn7PxFIxgRjnzapvHSWhDrUztb7aBvq3ah
YiTDdzq6ZWg5OdknxaI+o0cjj8qmmW40F5wooT111VVR4mUg+aCzIFb4IOGWZ6m+NOjgxah1NDT5
bQqldSdAG549Psfpo5sdmBtlgxtY9m1m+q0m+4DVwPm0/6XCFVZW7wuy2BQfYOfIt2lARoQGOVjq
LdAZtZl5tRKgt9iGOBb7IKYknjq/+r+G/9e6sB7KTGa8LbGFa2CX+rsFDRp69ssBO+30TXWiso26
VjLi7X3216Qw4+5UsLFa2XiN+L0snubmlpLPy6u6eTCP6IWF+KlmKtoSVxMQk1bbDye7os79uECT
/Z/xBsL8CS6A0Fp1ynolMs7nu3p4V1w10tNKcutvOVIk+IBnIEgegQzv1JFCtpsgqQElWihjJ21E
oao5fx8y9Cqa15Ps2bq1PsfGhMnTStPiowZjUzyFVvKYkzlox1+XV+js6se8HRsR5i3GvsNdDCM2
nI0+3lIrKgl0v2LZBt8cDTqRDMCPCZr01yj/6A5y+ipZ5g6OszEtr/7g4+TNJg1MLWyZHjrpcwmR
X60GGXgFZEoAEuCU/2wHyWdsDvfvV3wxEB19BTPTMVMafEWV39DpJ0dio3yOZdyxW1ZQlEO2Fx3g
kN0RtonrwnNaRY3Go+WOFIHr3Ck8cGSMk1sziqAGhWrLQrQrNmlYzYhSNe1Kv0u4N7o/OqX0plxS
gfjqRBPdogPVIHQtauhpEAnJQX+Xq+5qRVOhejuUrCTQYK6dfaEzKE3j1BWQqlzKNkwKZ7h1nKVB
i9k017fcstFmYTilw/5MClgsvTGvE5BgLnk6BE5S6n/UrjTR+RonXA9rs1JZ1M2Q5Q6JQ/v+ZhwN
Dk4kilZxv21JQwJiVIms4r+1WKh2EPDfQ8QDHWunGxMN0JoCXEPpM01HHB9SDSLhjjfIiN+2Ljg8
sdCriOwQ4ishCGsazWCKjYkEYewQNbn9WTam7Am5aQQ9QhCVgiXTFXZePJBUIeB880HNc50lAC9W
qeTa2JwvUAeDNhO9YmfZJvAcDWxZstLPemQXOH9vtdazuDkHnM0Sf7s1HHeFqkFEE6g3EUMYQ2GI
zTO8U7FCvOrHsZQUSzcNrABF8KeC7USMtRx3NJWyxGDM3gSD+iHvPy77120DaPBE8wx8wZcqwpHD
cZOcJ+BpLf1lsn8D5IVm71QKtFpDE/GMokwI2iIgFE1LLN3VrU5Zm+elz7t4p2Whuzbs0wCoA8N8
S/IpQMa6clTPlRV8t0f31/D6/49GNzbJOLdlUfo2q34C5+6TRJcQ5G1tt+OxCcdT60qHqinGlug/
gJsJDB4qjhnN5u7yQq33z9kcAn+AFD94as7ImKAdbYPmCtLdra2BCA9sEy2eSmjEGfMHlyeWT6ry
Ri1kyfbN4aHqtOaL1z4VIeqkyDD28Qiz8wiWdo0ZwPzZv8raeKtk9EWb9wUYfHUDHWPI9AgOiKVE
r+cOjk5hoKDNdF+bjJs+KcLLE7k1Igje/M+M8O4rOzLUvQU/N8fG6BkT9ykKXxk0r/Oh3P//bAlB
BSmQKlVG2BqrH6jOV8Vt2dwNleyxtKIixb2ximOY6CwGDYoIZk1oBv5m3FU+9CT+DF3uM3UABXzq
DRbxaNo+FFUZ1OxX1lb+5QGe48IQn8H34QRA6wMQGWHRVEj5VFbNMMIGJDLxjV3fz9Zdmh10408N
UIn5qOgvtqyUvf6qOGD0YSJSAxUcwUv39FyDRh2sJCZ2JWCUDzo05avfjO86p9gRWVvBpgsBqRHc
O3JBAIuemqrJmNoMfCY+66FB0mntPk5ymTq8zIjwugJ+t8Leh5FsKt6mWH2xQaByeaU2pwx3FUFz
CKJckY1YmW2XLwpuklkZ/rAkOzRg3lGIu3emd9aO0WVrWw8R98iaMCBDxdMK5YfSH7QFgbQ6hEh0
ecn000mVb/Ho3mnmt8sWN7NYoCFEgUkHMhJai6cLZdqGQjMFJuu0eZwWCuap7NV26rdKnb0pLgOz
0oK+asCEY3w33DnQBxIMThPa4DW9/C3bc/33UwQXE4/5XJYM1w6K3T4DK7N717NwMPuwlDGkbUw0
RL2RFYe/BFpeXNau1RdGY+ychDsBIGm5HaTm3gJJUOK8K5PkuMusCcuaAW80LhSEJBZEXazllSXf
eQKwT4Enk3tlVfvL87jhqm28HtZmMSD1wUt+uqRdg55/fRpwfZv2DtmWQflt9k/OIqMX2Lhb0QgA
ETRcC5D/E6lPCG+VrKVj6ReQeG1frGlvKlcV2Wvosm11vJ4bSZZuax5B2Q1G0bVYj3v1dGAOCtju
EsNrlssDZ35a8Ws9PAx5OPadBLe/sRftdX+sNBCujiGemlIVq03UBrdqNzjXHHGFx4cCe4QC91DY
DxbJJHtk4xqHQRtiOYB9QkJWGNuS1DwuFFxG+aTvBsXxeiSSJ5yzf98bR2bEpqu20xsTeJzSj/Es
yrvbBu1XjR5Ju/K3bjhbgwoZKNkgTAtShdMJhBLE0DfLhAi5aXXfTZSy8Hp0l1/PJXlUeJc9Otls
fMTM6qO5qosozS1Q0pHUqphkareycKCHcwH3W3XJIZ96+i1K6ui0dzR8S37TOKinTgCmxmvs7hlG
pKhwaMhiu+zn5bne3K5HZoUwGmollI8p0BWcK4/g/QgG0GPVqbNT3OWB2bk3VXVw2eTWkTweqTDr
qkJBcTTBZMbfM/V90qNyqbx2uAJNZwKaskwmxiUbo+Dali5mEGeBQRDHgtrrG1te18KmXuf+RN+1
VOLazptAAJc5HuB6jI6eJmbMY6OrjBI1rT+8Cfm408khcW9s92CTe7d/HWjETGAy8sMUS57Imz4B
qgQgzzBcqIIKV+Uwoa8PohnI/6ggk+/2vW1Eo+OrY+JNnaS2sz1Q5BQAUHXg6sQbqgBN16hkmFjD
alQIuGWQepxmyJtTQr1Biz9IAihYAVzKFehsnsGtZAST3Vs+VMpcXOIpPVzeWlujB6vBqgiCTAf4
HU9n3p0alpsVwczHTmibzTXJd3kXOUqxY3TZXTZ2pu4OjTf7yJqY0YN8egK0nYn8VHU/aBX4kYG+
HPpHOC8/rUkw0TyoWv2WpVGjBbpvH6zspclv4KQV+oSeg/wBqhGBJkPlbISc+K61+oi6FNpIRFdi
dApSapgFjmpUwZp7XA2Sid66vkHS6YL1SDfBgC1scbeI01bpV29VZHYRzGMBAfvZng56u7Asyrjb
P1+e7S2LIJ0E4RHa+vAsEbzGyFCncCowKi1Zm98PSYc8mboUt2zUsiBOepk625Y90NJqK+wOZF1f
5PVHh3hGMWrgDJdrU0HCT0uU96VcrjJNvy/TWBJUbjr/4+lcP+bIGBn6QkdYjZjazf2a/RyHV2sJ
Jw2V4m9cv6WADSs/Ls/n5iaBf8BGwFkBU8WpSaoq4O9rsYLl5ILWp7uZYlMSCm1NIQiD8I6DFjjI
dQRfpMVasQA1VvpTd6Oi3YY/KWCsnB4vD2TzzGONQGGvaeieEgbi1EbLrHo980n1UBjKFUvZ8wzO
02QY7tKkldxem/MGmPrKfLqqBQrmwHcIukcXh94YWHfdgYXzxlqct8tjWn9EeAQjYffXiLAfmhy5
gHSEEdPkgVsAt5YXAdMld//2toMYGwq98GTYCKd7oERMWeWFhRc+oY/tBKIStzlkU7pX4gYnm+yH
xr2ezD+2+5/CHWQ9bTgqbD4ISJ2atqDJ7cZoH/LtwQj67IemWF7a6tGYxj4f6I6a71PNd5BFl3jt
ralFHgUwNqicgqtNMIy0ialMTEGyrVOCeDgsuInSP5eXbzOwPDaybqLj88yXTp1SGBnBMYo+jdzn
iRKWJoaaT1498t2CDGmVu4/cdjNvyX7/Pz9A2KU16m5KSfEBiUIjAu2Q5UcS35F513dJOLSPuvri
GJ8oVF62u3U4jsct7NsOTTgONeCkzbyOFGPnQIfssoWtWM4A3yhclo4uchFj1SZaYnTdjOMHJStD
C7XxNVd2RNkPaFguM0PimdcPFg8iElFgo7GRCEOe6HQhzSWGgwPfp69pQCFA+6Mnfpe/14qMUnlr
5o4NCTFq15hVAjhE6ZOmAsVs9WJUMqjV1s5H9RMXKFQdcOiFnQ9GndJwRkRraf/dQb2BPVT/JYlw
bGId5dG+N0GhyuhXaD+94vayM5AoE9MfEr9nD0yT+K/NxTkakLDJ3cJVWRZjcebiSmtHICUbb3Jy
j8sCKpkhYVtzJdcHyLXi3Rtfac7rWN623ZMta3jcWh+UEVAj0yG2CGLr08nj+eIsVuzgzJZO7Y3K
j6Zh+ympJPfl1k4DPTeOKS5MMJELWzpOVXMhNlyDU+TkWo0hPZX0mqy5citnh3ZxIBWMlYwcXaKn
o1H73K6GleA2G5T3gRk7XTE8JQPzp1l4E09vpu4XOF0CNreROyTocstCpwF2eHAkZ3jTG0OixXAB
xAO1hQidMBprQn6dwuUvPfGqbORewVH7JeBOhpzgpLjA3zFQrWZeB7mRepF1p2xBnlCQB2EnutvW
SRcmI0UBUMsdJBooRtpWeFWDN8tipTeQT7tUDsQodDBmm1fJMB5iXYMyaiuZhfXpI3qy40kQjqbl
spLa1ZrfQyhRDVFhX1djBKCHl1A1HOoa70P/sq/eOjbHJoVRm/GUJ00CLILb8igD0Vy2qyew/Pa/
LtvZml7stb8LLJxPs3LnzNYwttnkEG3iYFqb7MBCC2/Sg1naJm5g97+MpdhNUxXmeuaVYEqXfMR6
bi5NsHB8STHqzrROcEfR36ujXIEGPOfPYn4w69ec3vZ88Auy6wZJlL11IzoEb30ATVcggTDLjjGn
BcAJcOtavk9s13Pr+EbPn3snyK1f+RhcHuc6jPNh/jUnzDWrEamBgB5eKl2+VTMLR2JdNeg3bNe8
o+Z+Xja3uYegEIKECiJuW3zLZtByBAVTg/zt4AQzC+rmblF3+dz8l2HhIbvyZwLALeZS02ypB5LB
DqPP66EY2Y5rSeCwW0eWNtmcQRclVwP/6JoYUzQtTa02Z3BHquaryd5QAlpH0OPODAnEYGtrrOU7
sDxbyLaLGIZsdng/oEqO3oGwN8Ft9zgW96o1oXXrpuslp33dZ+LGODa2fszR3a9lRZOkNoxVY1ft
xlyDUjYaMw46OOQliyUzJaR5imJhhGowZUx39vxRgsZxKSQ2tjaei52wdtSCEVTMbWkdav91jg3R
DMwrhtpH2dlrdMVz/9NojizppxOXI1myQE0DJ6rvISREPS2+G0fJc3/L/R8PRwj+cjYSta5gxESL
IDMgVpFB32KnaS90Zl7H79k/N3cgBXWcQBH8IS6bZKhmJFB4ekfqqIGMX/mi/zOrEPLlOLDokMRr
DgQ4ghXeAKQDIn+8I8mnbq9ivY15GGvwp9kfoxRdt3F01/IjkN5ICEGsS9h4esfrblmjdGpCzyJT
ItdxXkC0uAf6+5omlia5VMj5mVrjBQL/joorkJ+nW2PRWj4YBuYQoL5wspwQaevL/nXjKK0QO+Rw
8QjHS1yYv6rryrk1UB9LlfcmuaMz9/JSkpOW2RA8Aykz1aYMNpap9SrnvbCVG82R6d9sHNiTkQhr
A95j00ga7IQWnBcQkS3ZIQNRYC/jBLpsxxQ5dJdkRB5qwWgAlvdq9R6AiAHaIImsamFuLT7e6ciu
41+uLaZIdFQZmdHiqbu0AMN5Qzs3hZeCuziINZ6lwHbWaR3SgblhjJz4IZ34dOCAMVwlmVHtCRDr
AK9ZNkI+R0+DIlPA75emeQRrwx90X6iZ16asenB6N6Zh0eZI0mVQ7ICK6lwA+Nvj1Nn7AZUMYMfq
zgiLstE9U1n4N8jHqD/ypEtu3KyZ33lS2vFjhZY14PnzfHmaoH8CGUvN+h1nxfJglzrVA8UZq13T
NFCvsXgy5f7C2yHetXFvjzfgP1ZYZHSFlu7awXbeoHemf1NaZhg+1JPSH83saNAgTGKKhr9eH/eo
CVbRlLe5TBdz49pE+xaOAzTVV3ie8EJaGtwIVENGEd30QW/uWkRyDYFgyk1DQuo8/fsJPLYmuP8k
H7I512HNBu3sAMkHpU89B7mGy2a2tu2xGcGVdGDORBsFzGjGb40+FvHTOHwwWW1v662FubOR2kO4
5p5xWLWxmbpGipRixz4aI9DpziD3UDPyjeZayXfAELnswbIkb1qp2XX0R8HH1KdJidAYCTfj9zia
Xk2fyg4dmmNommjMJ/edAvIDEIkfLs/qOVGLDgpAVNvgOVF1AmnXqWGHLZARIj31Bzv7IPX7MoKm
2HxMxteh6K6sZA4dxMZJYR44WisK8xGPw8OS1lezYe8uf8vG5XTyKcIc9JDGREkGn0ImDa2ptRko
JtgWjD7xh7o46DWVhEgbMQUGjstpRfyq4G45HTuE4SB8Ryfql7X1XJcrN0BT+CaN7wal/kT6fd/N
3XNDnN+XB6qdH1Dk3kEiCVFymEUXwalhOzHtDkLM1IcIqdmoUarRNxeCXWNePrsdkMcAvJfK6Gtd
62kpf4C+kNeb2XOvP5Mhv421F243vmLIWmnOVwChIuIRAwwf4MUXSeRNc8gqUNVVvqI1u47/VCg6
KBwrWhUblJJLTvSmNSjQg7sKCwD2v9NZQFkuT4tWq9DlVgdzZXumBTzSXAd6AgSn7GR/ZUlO43uE
wpAc1EDHvwLyhdUGF2UNlVJK/Sh/preNd+fvrx+vg083AJfU5QXeQv4f7yxnRUUeHWdwGBeToo3U
H+vlEKsl6m8Otf1eIf0tRM34hKpckV/nS2fXV0WqxGBwK7MMSMUu/YxnQ1UgBIaeaXug44Oqz/k+
p45We5Dbgn7mPMT9j7Qw+duYAIjg5SRlV+k0mlezqpYPao5gq0pqyWNsy0chAkfBCyA90wYQ/3RQ
ebJ0fTpCeElTxhG6ccOt6nQm3D75ATGMImzb4gUZsAez3C2sgHwfHz4vz+vZHWDAQQA8jz9cbgib
T78ghrwQtVOIyaZIzMZJ5E6Dh/YQRiRe8Sxy+bIDCQ+gRl0AEtede7R8qJl3qZ7BTtu8lAb12+b9
8kDOIkrBgBBRWkU/L1BJhwH+jH2haY8pDy+bkI1B2O69ORt50cOEk0JIbIi9hcgaxyQmRJwTCNPh
PNdp6lLLI8mb6krWYXuagM3QVfSMAV5+ug4x163RdeEVHHTv21PUtk+69e/hC7BnQOuuWEVgwgRf
DOz6ohiZSvGAoN8MI925nf1maTKM69nWxT0LLSckcJGtW9lGToeyTDm3THBAQdlw8aBUNaI1ckh3
FHCsy+u+cbmsyXH0BAG/B6YLsW2i0yZUmZ2Z+kz/wZGgId/HOmi1gC5Xo/pKBohAe2m6NxiH7Df3
VOO+zA5pslcNX8d/u/w1ZyuIKN+ETLNmmjhHuFVOh62W+aLAJyGENynQr/thrnzpRbLhbr/ENKFP
igmG6M66UY/Oq1K6ePelS+kH0e39y/r3tPM8/8p/nr196u33kgfh+WJqkJxHLzNakeASRT80pKNt
cCCg/ATAL8A3uPmu629c1s18dr7Q/3ZsRtj+eFUZrKthhvLBm8jd7Mr0djauYFhAOgCyEIDbiI7O
LOdMoyYs1MYQzuprBbrDqtyVoDisJGd5azAgKcLTQ0XUc8YfZllLjK2AmKdw8/6hhyz5DYAIMvXn
jUtqbZOEDhIi2i+S7tOtAISNQVqVUYhhuAkSRb3uZ/Zyj6IKuLTSsAFbdz7/4iONyg7ASPP58n7f
gCSc2hfWDAIj5mj1LUXB0I1GNnoM6l2eoaV3S/zZdlCAV8BOv2I2uSzVvLWYKPUilF3ltbA9T4de
14CnLVWHqBIFmmy81WmwPlxifr0Uslrs1gk4siVCx7LJsEmawZaxgMhGc/yaXxvZtSNLImyOCW2v
qCuigwRS26djKlILJRgLbwI0NXqaWqN1JBrmu7J/r5SdZOlWF3waIGLpjmwJXoSPpBsKG7aQU8J7
+Y+q4b28t+LaJ/avBXWYjEQ10IgyQcONMSJDAuQsjqGOIa4+9Mh7QaIByuikrgDm/ExALKpXCKrQ
R5xf2a5MeXjTFrJ/2B7gQMLfqS1lammVD03lu3qH0vZO13dqY/ppN3j9v2MP0O8AbDesgEsGOKpT
W00/Mz2ZGWx1O0u7XQoXeVrNW4YXycJtuJYTQ8KZg5pga5UchgZ6XaS3S7Pjxm/dCTly+RDDHatr
lAZV/a2uD04XDsXjZfvruRL2DcEzUoMCl6qisX2d86P1q0y3TPBQBIepOQEYCQaEzIKmAm4G+7nq
Gl83fheylruN83diU7hXDXhTnRLYXEgZuXmkgVofEsJmLys+ywYnOJWG9WbecDRnGQZI5y0gCe3Z
G4oPzYTIJwErtBplMoH4jefx8eBElm3EEjPk/DC4ykYq/KrvgoW8Lx1BAg6Kue3h8vJtWTt+9ArL
N3N1RKMinqHQeg4NtPIX7Y2CBHzBeMSGCeinQRIUgdb0bMusb1G8pJAWNdeWp9MtsxR9umiDBpHN
ptKm3Vg28fcl6QYeWXVrO9E0l93oVY3iKru5KN3rVkm6OijaVHvTKACqjtKAS1eN7exumRLns6o1
/dfQKvGVklnJYS4h+8upnb04yQQEd1eX7fOyLHxnV6x5UBXQ31uzTr5XE2t3tdtAnMHsmxhc4uas
vme8z94t6CFBDbRRrG/I4Fdx4JBKh9oZ52wMWFlAgZplzmjsrEkhz1MBWe77wq3qPOiXvK+8xeY8
DhJjbMYDeDwtLaJF7nyHWIxSBTUSoG04lPMyRFZM3T9NHaO3pU/MpA7jWCFG6M6qxndtoeY2lDCQ
OgdxSYfydzWyhkUJo9w8KDYZnSfdTbvMizON8wOJqW372djR4koFSgTTN4DgdaIG3+Upcfv7OCuT
/mCVDMLPrjXDhMvpjxR9+PfTUjQEmu+dbUaVA4Vd0LfOcdA4CkrutAFTHHSIY6DuwbRd+CUtub2j
BonDWG/T1K+mxL7Ja2bXPvIdyFsDXo5QH1IOHfh1SjL/7hcVZOBlY6EHtxlB5vSQTrHWH+Zc7UFp
VNlu62XKXD7Xk2vd63rDs5CjceNWnxVoLpppybUIfD3K6FkZqX6MhpmBHshtJtOflwWMid1s/EIO
zXIeS3cCNKWHwn3um13Xh2QBHi3KSxWZpr5Im3t7IdXwstQcAg/UbSoWQmjZ7Q5906u/VG2Yd2qc
VplnQjcNSew2t6frNm+dHylJ7AJgomTaqUs3owSMxqVXVHsy5ue07h/HqTHaYKiBF3d7u9U8W1eq
j6kxp99jarHv9TyptwQpjz0zE/t6UAqKzoZktG0QgY0O9VLVWg5u2SgvhdvRJ5ePDArVQEkEBk3Z
NRmSHByNpa0/NyVto5jp8xL2cw1KhG5KircaRMIPbW2Ulhe7EHZ38hFN3B0aunOvWsb4p0kz/lFD
78sB43a37AAgUWPPsNFrFeTctdATBzkwiNZQtDQ7ylz9pEte7K1cMd6YNrhmUDpx/Qf54o74YCSw
Ri+tKSTK2sn+maSmvgDdF9eP4FVsdi10oViopbZ9z9xKnz3ULpbcGzMXOZ1BTewkrGg5Ic9pxPlP
R9H0ATUEbE3sbnj0whqqKZrMdAX9aFl1W9I+njw8QKbeW9QEFUMLz4RbhRezGlU4sr+sWYO+BOSl
NBlD9Jm7ROoCcqoGXll4xeJVd+q64kmfxmHQFECPfHAOaylEty3dz9VbJ39EuvSycz672ldrFmJZ
JGlX7kbBWpqZVVfGsKa4PzuKrnIiycR8Raont7dgQYj64pT0rM5RF7d2y0e2Lw/Rsv9j7JSr5i3z
f4G51bc8NUCSMkol7W9nV+tXEuhvNmu9JI7ihhFuJmMl0icVWl1QIx37u65+y+cc6C7u0W7fTLKM
jcykMJ0lnZAm1JFQSeb3EmgbFfzvOBAl+jt+jo7puzLumrP3vzBGYXb1YenHCvVSj/M7R48MvcZ7
eXd5j5y38axGHIAc0DEELgAx0Jys1FKsEUasV333fQyKt/IwTTttVxyqXbdne4m9s+BLsCfEm6wy
B1VvYG+MtGft+/hd958KP+4C/eFmutFv7EDd2YHE6FnIIBgVwhTSL0UKYCxyYUkRJAw0Xm2wuNfj
4OfE9iz7PlVajw2ZBzJFlUmmeOsYogUCbwYXDETOWSdEUliF3WLEdnzL6L3T/WtC5Wtwf39fiIeS
cRzzgeL3lRlsEcYYzo6nLuBllcyibBxCNMssI4EKNeyAtdMD53usylBE58Ipp0OxhdR/SwYlRxyg
eEh62Unwnj0uN+P+A92g6Wd1XXpWBDrhVyaZQKlZ4WGXxW4GFn2YBUnQ/PRIP1UfIQvC8+vpx7c5
oIdXN4AEgmRTbvoTHL61CRVXgvicHNRBUVFvV7zF9dgVJDN28865ZZ998PIAJoL5PsVZSILWy1/V
axnD7HmuZZ3qI+uCA2VuBxxVjCMxm96ShvVb7/Wtx+NQ2enfUskROJcl+bJmfiXkgHoTcYo1zTTE
iBhrfsM+2Zvuo254bR20HX+qv/Or1gP2Dpo1nmzPbg5z7fewVxoLnELhHQ1qFb5MHMPkRe1ZJlrp
vSS/aw3fmA+NGeTxHZNhRDYHawPVSwCwRhlEzEl0RTwOjYLBUhoOoRpWg8d21bUJ9Z/pZo6cyH2c
9oioQxkeasu3HhsWfKvVsZ6NCNy9AsQEqjdrLwR4a2ZKfPiWIzg2I3hTrCWCTx1mVP2HPa2F9j+X
j8ZmXHFsQXBpih3Hegycuoe0NPP0qyYiD73nJTddElie4712+2r3aBzMB9m52JhC9KsBXUNQ0gYW
XxibzpvUXFq0CrPuVUNRmwUzOXD37fIAN252WMFlsMLJwKImOBwjX5vI2gV+joQVipBpWwDik/qX
rWysEzJIkONFC54GALrgsNW4tY2h4jh07qtrP6qppAWYrJ95Ev4hHQ0FeDTfgXceMDUhIhqhAdAh
cE/9a9DM+cnevTc8Z5cHccS8Psqui7C/po/ET0Luo6H97WHamXcWosLKow/dPXzNdRySu7tlV/n1
QfeS4LWUzMHZTAufuM7RUZyYOlmvoBEh9YlyV0zXhRUa8b8eB5jAGqLkD3J0FbrfpybGBJ2J7VRB
OxXChuUTMSS/v245cZZB4QWOKNSAQDQvzLIyqklGpxoyVcan1j5P/RW4zqspSDOJobO9vw7kyJAw
V4kb41wkTerr9QJmlavMfidlqLaSJfnqnhUH9BULGUjhAGMrnLFyQY4YemwYUGC9cc8OITsZGnfv
TQDwmZ/s+pvsavTpIfXyO/OxfHIPNEAEsFNe6lCG2jg7I2i1UVHAQAmHYBOL5FQGrVTaVhMosPTP
PguGUYbi3JjUEwOCK6M9NCFntFX6pn2/xBG63hug2GUAr409ghLsqjmPGhGAGsIeLKDyHJv9aoXd
lnHnVfq+H2sfSjBcdqVunKhjU5YQo2ncrQ2NwxRfHki9G7qr0ZEEZFujwcvVQFZ45W0RL+2yTsk0
9AYWhXyQxnOq67hDGywwPYVky28t/7GldfWO3EOlW0gqWbBUmwAQVUCDyJgRz/tTsMOOTQi73QUB
nlo3BPMV2bqXdZ4eIisWdslu1j0FfnP5fdntnz/pBIvClktc4EBLMLj7rRJlb4rrEZ/51XVywxBq
kQ/T8WUNFOcNX4JJYf/1YPMHzRZMDleVctugfu7/cX3uq98zCvEaTwMrIMQqLg90YyeibID9DuQ3
UHhiJbmfprEgnZn6FNmU4pVYYd5KcDtfLaWCr4INdEyC33vlOl2/4WiDGIq1jBUHRR7StneJZ3vO
lX1Pn6D97k9R/mkFiVf7vVfcVHefRjh5d4AGe84d9X5OXvLr8njPdU4I2IyOPkbYrU5LO7Ov7dSf
faQlPTcNyOz1wXID2aNffRhHlQfWoTqIfd2zai+W3PcbruzEvLCTASSOnT7GXJTGH4d4SJ15LH+q
pXou55AEYZzCBs6LWmfdAkNzaHjU6+7aCMzqL7VPn/q9tl92r6MPOUHPCEnQ30Fr7WrYo1L2rwyQ
61eAXGnFeCKSF0l5oHXk1nbjos6gBLnh5wg9nftFRjWx4YEAHQDJBEoZEMET+xOHzNAzaxky34RO
kPKS0VfJptlwpicG1g842sFtAkRW1sNA/9HBybleeciuk9A5pL+WO/Xe3CU+TcPQPchoQs7hsZjA
46GdnZ2M6WyE5S6sS2/8Tj6H3XLfeSlaHG+Vd3bTZbjXZRG8bEKFQzLqQ5VSDVabIuroQ998Xp7Q
81MADB9wnhgcYB9n4V6WTv/H2ZUtSYoryy/CDBDrK0tulbXv9YL1VoDYVwm+/jp97UxnqrCUdc/j
zDkVKREKhSI83F3StTGQ+VTvd27U3yxNkc0Y1RBZUHpnc9nc1yCHivECMoYDgkXjdw5+8vnGgrau
02B2JyrvZiBMmvtBVthciSuwQZD84ar7PZV27iJ23yj1+Jtn8oPfLqKh23GDFH7cxVvb9dFBDEMW
TB71i0DWzlu3jbcQQKUGRvvFR4pjtVxLHVRwsx0dPP5YbkDJ4LOww6S6r/hN4P6aLX++jjd89ror
mWzuipNi7X/siyUnlaY1MTjsD350D5KeFrelE2AQeMvC/eyzJND8x8uf9GuBAPX4U5vC8y/lKNgl
xlLVqjy6R9XxYL9B5/N75oP+FYsPkpCH0Wt9LSsQrCQjaAMgoIEfygC5nliLrPVqqJ0pBpF8+mpH
vgp1g3HH460JbY5KuRvBTtT0XmmpqIRKbuuvj3qsGre1q2F6Cux/4lWqgmmWKlBd8+mRBHRfhGwR
h508FNQhzk4/4yf7GmxVk2cH/MfgD72k4LZyl5//ACEypK4FegobP6DwQKq2mzEEd3Q+++PbT2cz
HXgQX/ErDJKFGLeBQMlV9mQAHuyrh5t+9pvIA1ZH8otWQ8nJjggXKp5ifIagKmocU2h1lW+3mxQZ
e6xIXlxfrwBA5sHxgrCFZBq98/Pz3eXzEA1DlIF07VZLOoxnbFh9N+jdpmbfLvv2kuid50sw5eI9
DFjoIoQkPFazxgSg2oAppxrc+6xU+T3Lu6t5ytpdNXYpFOTZd9JN/CpDD/Gy7a+RHzEEtLWglLQt
wNSF+4bFhCutg+0Et7Yf2WXYyUgnlsRDXJ2BRzDKHpg6xBjC+UbGtLHy0lq4SM0htBWkYHZ/ldXp
a29PPlS/fRsd339YFNp3wG8hAcXSzk1SMqQJaB5BpdDcUaf2etnkyOq5XBqE/7MgHIs8n+tsGGEh
IYi7GEHF7vUB+zZ7TtBDdxXi7NR7yZ5Qk479nyowHZIlrvkMQFxIgpYbAFo650s0HOhAYHwHTbwU
2eySThu38R3zpFXoVQc5MSSstDFonuuQr/XNx/wIiMHsgYWhvkr3hf+q/9A3DsiwJEdv9X45XZxw
9rKinM3Ogk2MkT2pB9U33gfs5y/nNvVbj3nFdxl389p2opQBVkvga4H2F7ZztPWC/iZEMBsTA3lh
mQTcvcMwkgqNxp6hpx9cdtGvuFGMkOqo8BvIl9HMEHMUPmedMsygy+ejG7RM3SkqlKbUysdw+kYZ
gG5IGYTXMI+jP4G7XfJG+/pVYR1kbcsvAGBOfAaWjmNhPsXF8FH8nSWOp3cyCo+vcRrpEZBGEB5w
LLAtCPd1Psa8IeMS1FCuTPaNdsXL8B/ovrGNp2b083PgWmgIKS22UX0Bd1/8TL6r76Aztq6N2Pv7
t/O5LSGS8TLRejOGrdHetxxwkObWlQqhLX/kPFwuRlDBcW0L7BRfGiHtnM5th1S5NPkmy4fai2MX
gzm9Bi4qN8sgBcayIK+yOOC05zd4fyPr1Jh56IrhfuznKbzsqV8vQvwgQM5BIIWm0BfiMZJGzKA1
4nerf+Y2qo3OTaQqd4PLtlUlY6taPRYL8hbyvUCxwT/PvycBQXxHTYhi1FpEPB00e25E7DBpquZ9
TC26qXr1to9n+0Yn6jV1FDugcyY5HWu+i8IFWG6BOAFVp1CZYXlS1CkHXUI+uN5o7NP6A0Ayy978
/c4aYFlGF3355uKIBqtaMmAaGRRWDgt1nu8tF2zEnQGylfeYG5KouoQw0bFOrQknZR71kdIW1vpZ
AzUeigP2XcMl7//f7ilageuifaKh+IMiwPn3i0wn4WOEfJGDRKj3nbEgIKm1CuNp0Ca6TQfefXN5
BqWTtmkQGlKagZdMK7V5b9u0feIkG2avB87umzPGUFhQyIxWoLGg65qpTMJsVlxgrqBa8ARwYocR
yqxt/K7spzCereJZt3ozNPpKe1J7Q/mM2sre5YOpPptR1OzyfioCwPLmY4JJzBdliCJMPxZOfjfE
rfSSXt9y8L1ithGoajF715OMx6Crw2YU7Ac6qvzOscdnKNFWkirT6rEx0EyxIQAAVgdxtJH2/dAy
A8xBFXBaWfG9mzw3ukKTPOa+Y4S6fRiLzqs1iQd/vTYRFVwwcGGCE4ipLw9Ro7cjq4BPWf3zPDzy
+hDTY49eqvKstjs58GbxUdG7UBOFVJOOir0lJuUDXmKFHuNgGv0zcHOc+GoWRODPzTybvoFAOIZV
68apt5dP6tp1eWpXLK5BnUxhDtYJxdJtavMdm2Q9j7Uwi2wVFJkaxLW/6AW3Pev1vMQXjOmu7vYN
200YKjGhdGnJZinW3PLUlBAJsiq2oAUAU04M6dXY2jngVlaLXOIcshUJoTymUzO3CcxEmuHV/I5n
b25R+dH0M8Fb8fIH+vrIwCQF2qouwRAO5vaWJZ9UfMwBoaBkqEhwsrPdB5eC1cm8b6PHAa04SyYt
91XFG1mHBY0gQCQIYIm/ixUn5rRGGZuWLJc0FEp7DUxoj8BfxjRUmvsuenHBBm5cD/E3kKUVzo5k
n119k9i1B+ZiZ7xSjZ+t0gDf+5jPu9IK0rJ4uLwda1t/+vsEf7WajmRmjCicageqeuO0ae170n3v
U8lN+VtDUzyRKEOB83cZa/8ipUFap9MSEzvR6gmY4rb5dAetlQbkxn1231hTkGjEy/oyzIFwH/KP
mlxVEahGfpjkkPGX0uGgtvBV657HkvtupaWDj3Ty0wQ3H/SamHzZhKa4mlSwBEFSIAPZSUDcJ1ps
LBqM2Q5KkXlcBKUucf41h0RYRMUI/giWrOULnXhIxlG11kewfjl6fF/o9l1p/ujHOsggwDU4ZMOr
n5c/+foVAG0DuCWyFrAVnluko4UGoI3jNkyh69yTGKR1r6X9lIzfUFVI9cBAUiztO6zFElBaa5iZ
xdfHaN+5VZbrk2nnKLWypN9xLfIAPb+1WkOSV6yZgcgqcgr08/UvbaumoUnkjFARmRPVr2LojRr+
34NVl1N9YsQ6X0vW1W4ZZzDCtHdMf5n91i42JHliJnS9b6VMTMuf+3J0TswJH6xpJjNOMWyxKBX5
DgaayQ0nFaTLJbFxLRiAHBk9WQvvePARnC9rmBQck0WWiGSjr9J9Oz8kTRYa2rc8l7xqV7we2Qfm
vICMxe0sJjx2ZNAiNWAqpY9W3HqF3XpxdRtrXkb8KpOc8JXs48ya8L0Y1eNc4bCW0f3cgI/RTbw0
MTDt7BXGB4k3rP9r9qdlRP9kgcI3o6A/K80RJvWWhGqPEYHqWpVVnFc+2JkRIXpjdJtG7ZKpx+DR
afJDArR7kXpOG4yN5Fyt4EoWsBNkmPFORzVJpLPCcJ6BOZFlD/PHlO9ZetOXxO+rwIxDo3xKKdqk
48+u/Jlax2jGyFcbMANkKerGGfw03ffxpoWekDaELdMhsI5R73GDBC0zvCq5Za4krK5uzcnPFbYG
181Q6in+fjuieQnVN63d2s13pkC9QBZQV535xJbwCmwdNrjzkvRFzXdww3TKa0o2xEXjOtmrU9im
m5ocXS3Uq7veOhQYNG/0B9d8y4tkW8tu9LXb7ORDoUZ1foo7NY+YquLXAG+7qIPH12BUMwH/7Ma9
VULAhr0NLd+a5l1ZBIzLGPdXghXMgwN8oWTFbL2wGZgQIR1fMv2ouePukw7lV7068ESST6zE+VMz
v+uuJ9emMkeK22FIwS+7t7RlQVzvykbGPCozIgRE01ASbixxw1U+OgxtD2loyQRf12IThKhczOxD
MsAR8VrawFmeJSiwJdb3PAJpesDifWujU5FdVdUrf7l8+68tyQYVMjrvC8m++HnUXq0HIwb1WTaF
irMzncdZltFITIifptYZyvs1TLSAS8XvjRUqpeR0r5tA3xYkcag1idQYU4XhbqIwXB/zbjJeVXps
S0lmvGoCRUkQOgOx6ooafQm46NrZxipG/mjr+yk7uqPkWvqKn8YlsShn/c+GEKQmU2tizMUtNL5v
84cBAczOV8xfevoxjPc5rkUTrAT/8P3RrwLD4vIgF6uGTd0PRjWBY89s93H8maIEQiRdqrVwiPbN
fyaWCHFyNIFzdAqzgokuCpmyw5sGUPDyZnZDXUb4uv6R/pgSbll3ivPEQHsFk3Lon2g7ln6Ys0Qs
ee0mOV2O8JGyYWKdpsJGk04Y7PMM+2XCHKCrXRFd8nHWYuepKSF2anbTRloNU6z6oSmHvPusOd7d
28susNKnhtsBtLwMJiFJFt/AM2XoLQ5wuwnZHdqNGIjVvGgYr+zG8jEwiodxfQPWxO1kRteJHd8n
jWS2bS3onf4CwUVqntfd6OAXEGc/Tr+s8Ukn/mQfmvh75WxSVbbiJVALGTRwomijOPgHJShy7pKj
OyecaWATGdoU5DZeDpHDKsyjAzdmj7uvBBXkHk9xSUK9gr9YuNTQGEaVE703EWtpF8rURpW19Ke6
l+FbEZLvJEh+ghm99tI9cOnxz8SrXvtr50qmH7xyNGAaHG6AfYBy5/d7/OQUZm3fRBiM+h0iHSco
+u0oI3Ja+YoQrQOhB4rw0HEQBfnqwq55k6KhaTUAQDkbS90mwKirlmemAZI8KqterpyPU4O/4+nJ
miy9bLWaR3Abg3o5rSHvsZ+HIyUSiOza3p0s7PcL+sQOMOGxYxQu3uRK7Ds2SsDc6/4huThbjFB1
sOvBLEukxD4wT6jB+sR9Za2EwXwldoHgCBVl9OzBcCNKvmaWMhdkkaEBuvnYYZiaNPSqZ2lYYWI1
Hqlk31Yi/5k5IVSmCkpdCvji/Fz/mYEGOdU1L1fCxjk42EtZ91dmTYiWrTkg0SlhTbeCln6jI/QD
2x3PAlO/z2QEbyvvH6iio3oB5DSqrqidnIcQtNDdpoewsn9VHykgXEBMbqdDu0djYe/6ynPqo69+
BMj5RvlovSqst/QIAN7gdWEseTx/dc/znyJss6pGVjnYCvVtALctfgDbhVdWm8u3xNezBiMAiKto
SCwFGzH3nQt0nTnWq4NzxhigNo6pPfvBVvaX7XwNIrADfARKQ5jeBJfa+b5SSF+qdQo7mvaZ2SGq
UXPzqoMnaLTuC5v5iSl5OZDlYJ1fBucWhe1D/ZdqUQSL5PYj9clbFz4CJ7Ydwqcfrje/pQ8/ii4E
rnJBTNSASwTpsfbyQ/UYb+aQhKjQbWXN3K/n9PwnCa4M4oNKm4plsyOIWOxG99D175jkB0vu5d1e
Kf6dWiLi6xBCBzUrFzc2297YW5jQ2KG1lW7sPoqvNULpJnULUEAUbfUTapzxQ6I5ydYa3OxJ8ktW
Hey/D09EB1MnLWbMwi9hPrSEWZj4bth/z1XvbgpqrwlSHJ0rZScbV17dalDiYGYYHIqAGp37W9S6
LSnUNAMN1nVXlkGu3zv2OwY5mlYSDVc9+8TSsgEnt0hhUrUtbVjKWB24yOwbzOtjfr4ydgl7HY17
o5d091a39MSicJYcIzImjcAiGHArFs66jen226j+h+Y7vAglZDRu8cpHQnW+NINDfHfKYUgFo4nl
m1rnjWCCRaG1HT4j40FNnzjkqqnEe9e/3X9mRfqdKFZpbJXL+rSA5q7XKneWG5ZuqDJJuWs1xP5Z
oAi60eLW6ooKlhQjBH8Fm++06U1yAJZCzJc4dGJDSAA0RantIUkyvwORMsYhCzRe+7kLod7mmePz
SDFzvh9ViVfKViakwmpqq+MESQl/1OdAYRE85CMCWvPy4mRWjHMHidyyMOvFQVJyldDHgQGHO/31
awlOiGvDtXBHAQYieDvUPqpodmEDSKwSpCUOYLaDBgZJ2bNs1e1ODAkXBqiD+khbDjJH68pQfsTN
tUvCGaQGMgX4lZCBiXW8UyCNYSLNED6OEg25O9sxknYWmuXtmAa9/ThWN4CzZFVgF3/v5RZ0m0Ax
iu4X+nLCDtKExKOTpSii0aOt3eXmW/H3GSi6nicmhL1LLWJRNqG3lpV3vX7Xjs9N5c/TrT5IrvWV
Vuu5JSEm8QZlnGrBULRv2TfDb0sPYxEvIGbZxEdy4zXMN7zk2wE58G13AGXY56f6IRuIXQEkLk1e
hEXkTcDQiOWVCcODDh+AgdI0jwyesXUO6jfgIMH7s82vMMY6H/gn7za65LytuOiZXeGuaQY0V22Q
dCPLvsvVR9r4jgO6ihiUkrvLJ3ulaHW+RMFpjBEdvtrCPjv5Z6+8Wb8S5lf15HXDtda8aPQ6Bo3r
ZZsr99rZ6gQnyhXDKB2K1aFvw7Q3yBS17rGUYVSWvyLE4zMrggONU9bNUDeFFe3nNH6DeFDkPjTJ
A7igIl1y8lZXhAn4pYC5NCuFg64OrEsYQ0vPQEV+RLM17SBOdySD5GutxGFMNv+xI8ThDJw6JOth
J55vdTOI6qdRlrsuf0LcNjg8IsjSRAcZxHmoL3snqfQI8xYRKHQq9ZPI6snrBjDWAIp0VK3FMgNx
UC2yZ4B8Y42EVqY/zmYleSevmkAZeUHUQDWVCI+dLNFMhkUvUepnVT9Y8b948FKn/p8B4a5Pek3n
M5i0wOF/r+Ke0rNbO39IZOn92uc+NSO4VQsxImQtWEfS7efyxW48KhvIX4s0pyYEj0qgTJLwDCtx
qhclfXdB46Cg0zVlXi6Tsl39KuBvcBxAg0GxIKzGySC30KkAKpjp0ehryL81ksAisyAsJkPiWlUL
Gq7HlYC6YG1KMvLVD3KyhOW/n7wB2r5GF8sFukNJnlPjiUzcp+wfzjjQDhiaQ5VPxzE8txFHc9lk
HMiKit9imtKpjqT4vByA1/KSUxPC9ZK3cZcZNUzU0w1o3wY3MIAlrq8bqMPWTQB2QMmHWYvFUDrR
DfTQl2EQYU0ArWCyB1r2fjJtGgv8VRWe4FOgWEfE5wZUeZfXt+rUJ+aE9fWmm9hs6Zk67ZFpu9R+
sUkwtbs6+/vs2zpdlxAs2eg0YzrD0MA/LLpt0K8wJC63uhagRUBKYiwIN+Eacxq3cNVFLY7UT6x+
TpO9EQMG/kipJOOSGBKH+8BAOhRFg8CvTruxeMILJq/9EehaS0JHt3qI/qxI5I2PMXPVa8B7+1by
quSV17Zp6P41J7CBfG0hznAg+YFILXicWus5TcfFxYlnoNfbOoE6vEQyfo7ViHNiRvA0radUS2KY
0dV7RXlrlOCyJ6+mZ5gGwCdeRMe+sCBW1KJltAAcm7kIGyW5cqBKSlJ9pyXsSmU3vCyBgdXLxivd
TtIqW8EeQCt0oauB+jhKA2LTlJYktZ1+Rii60a6KLVoAgap4QEhtCfeiEI80LjG5MmB1bnKJJCcR
FpFiaGgHk/q23KcPT+U+Bn/0q4vh1voTlaRtcqPdax/EV4IWLG4/L2/38rnE5Af8P4ssDVppeMyf
W+9J4YLZHIeNO7dVlnsm3TEFUL79ZTNrJwD40SV/QKUeZEDnZpJ+JHPn4ARU2laPfo3T7WTL+hFr
pUG8xv4zYi71ipOdbItpaAobRobaB/Q30J3ryH437K1r+hqAU+UDdbddLjncawfi1KqQesWQlOmH
xWpXXqV9BXrz18t7t/qJwCqOb2SoLnC/wrL0ca5nDPlBzEexBjCm025Lpkhv/MbOrN4HZaIr029a
C40AugP/hTOwpK3nNnsAXUlvcTwlgLux+xsMHozOE5DuYyRTH15zjd84dzSONUDphLhlZc6UkoIB
8GiOYVazsBmQXuovlzdxzQpUvv63iWLlDcivLnOWTWyqb4W9b5z3YdhcNrEeuU5sCJ7QsDFq6hk2
NGufdJrHWlBJ0ru8v5vRguiioFJCVQ8vW12+xJcDjPIRkIgYZcN8zfmX4mSGKqUFo1FvlJOHARs6
el2tNL6d9s7WZLoOWrs6vVb6CFX5qdC2l3/AqqsgVKMXD6YvgOvOf0CeKw4ZcvwAA7lhTsIGUSRy
c8yJvuilJFNcPQpLCxwtLLSxxOFFtSADVGsGlJfaNJhpCWnwvvESCDfVpilj6lt1mRNjy485CSdz
VeYRCLmRHtR3E6hE2HMmo29Y3TsX/FIYUAS7lDh+pUAVNy9z+L7WlNsmAwmo8w2VAt8EP0uWmJIk
cdVV/lgTRYUaq+mBnsWCptR4TJz3uX2L3fkeLZQrtXSQ/GDkzpBNe6zfbydWhVPRlk5j5IsqB6RC
Ej9+KEd/qSfduOF8k/rpPn5yt85mZMFCbBDdVHvZ03U1QJ/8AP38O+Zxo+ixhh9QYIZhycNHWVl/
BSaxSIz/9x1FeIatqIXCKXaWb7SN+Zg8JUkwBsah2dZXDQWDpm8f/PhdfWs9jMBK4s66E4E1EyOL
eG6Ipf6iqCmxEhg36CcBa+DMPILZ8xL6dxIHklkSdhK9cZ50y4kYVMxgdp7l+iS9H0eAJ94vB5Wv
B/2ciUJIiuqea31Kln6izfdcCyFbGPLxYZbVG1YSvnND4kWHDn9UzjBUH8nPdjO/FQdjT65bMCiF
xgZKE7KC1sp5OLMovjpo32HQXIVFdfKNj2rHA3o7XccP4w68udfcB/2NX95D++FZA9nFQTbg9Xs6
4vzCOLcvnMeld6xCyAB4zb1y6z7GYHRuXmiQHZ2nKQ4BfEYU8Jsn/QaudPmjfg2o55YF99HynvFe
Q79oBtjNyl6Tst70Mq2Zr0Hu3IhwH7ZRyujCU+/Pmu6VQ+d1ev3Queha9upLrPVe0TIQ2bv+5bVp
Eo+1lyh0cltwrCuLFo9Vt+NRpTuw9vrpr8n1oHOh37KAH/QrcLsG5Omy4dVNXbj9gD6AELRYiK1Z
B8J7A5sa5Uib6LatXqK/lkRZ5IGAbMDUJUaFv2pbN/GojIuNxrXGHTPdX9ms3fbKVO+AtJeEs9UF
/TEmno/RJRna3jCWkF9zsVeg3GNsL+/ZSqZ2tiDxQW4nJkZICGwYyjEygtE6UnuEUADZtPqh08K5
/qErb5eNrjrIyboE70/o7E5aBJtuqpdBm1PA2icDZLzICitMUAWXzcm2UTgHhRqV3K4o/JHcJ9Fd
M0LpVVJ0lpkQXD5xaYJeH9qKifPdMTy8Iz07lmR86+cK15oKub1F13r5ESfnypwN02Am1mG614rm
z811ZXg9uKDILsr3ZvpkA+IWqx6GYBrz1sgDagEKKSlJrTwt4TAnv2L5uCe/wi1JPdkMv4K3exVY
y4R7ehva2beE3xaDCT7UwEpCd5SRb606zYnd5UY+sZu0jqXVHexO9FG3fD3bzXUaQPvjsrOsHgiY
cdG6RSfkC6ikmwdqlhHsKAZ47g2sQ7PaXRRBMTaC7nuyaB6qWqB05JC0f12G0/GwheyQvYBa8Oo8
X2OTRuak6bCdAWcHWucgB3U84+TDqux9LLt/Vz/lH3OGCCDittNUk55BZAZcR/avmmtBvAzzPdQO
NEDKNkiqTVGyPbi9Lm/y2rc8NSxcvFaqdpOOqTs0q7ugIdY+TtuNrUNtO5YqVS7BRLzkwXmigyUV
+OgvTF750PEBOBNwkkDaw0PxxXNANlCaeTBZo2fWPFz+fduRm0zLd/CMYHYkdZH1jT75DUIOh/Jq
j7cNfoNi0+gJEgfsqrBKsCXO1eiXaq0FTInnbcyd6VCnentb8Hbbg1hR0qpcgYvDwTQMPKKagVaG
SAGjJXkBgl/8ENWCZl8fjMOO2j+UfpOZGwxYVhbHyIo3As3MZeFrCYFfvgNYIlBBgRQkmHEF3yYU
AAIV84BJPN0QpQmzXIYiXXUrdGFNsCmiBCC+ifXJdQtmNdjm9MPJthn56Sphbkrym7VYjwKhCynL
ZVDMEK4TqnCiVHW7pBnmYbCqXTJQj03fLx+R1XR8QXsDfwAMCURAz/cL87Wp5lBkUfqIEMsj56W0
lWIR0FLB+DdYL5NuORBIZt95Xb11nX0PmQLX1wryjPoHkUSm1bAIXIkKch/8IFesbYy5gkuphVR3
1hVhRKIHCF7u+rnxFdYHWZTeG0MRmrwI41ySLaym6SArA+YebruIlZ7vhJ4VbCQKtLCy+q61+DZt
je85mpRF/zBrfaDFyS8HogUgbx8h1TzW7z3FDcRafd+ZGXI0cLy6kkfZcmBFZ8Y3cVC+Bc8R5CHO
f9IEtG4DIaiFKI4esvG+INM2N6H+GfGbqhw3USZroK759qlFIWeqRzefphkWazo3HkGqhunA9xRk
qKZUxXzNw09tCR6uKf3MdQZbGRJpF3gvu36pZa3Ory9oHSxtf7ZQSJlaU0Fh0IURgGU9ShsvjbeK
e4hA6TiGl8/S2kPo1JTgQFXeD0mV1EDnQai1K0OU5Oz0IwKbko4n3gSEQD1IQv66SYNAchODKl9Q
lZTVaTZaWJ0aNbBE/TbD4JmreoPl3kRW55nFbabI5pvIUtf/4pcQSUHxasnbf2OaTpKkPBosRc8R
m4xt+mqAIhIv2GN1Tbzcv1LCyY/27pEHBmjrIE4fzF709Nb40G04pE/RW/PTkKSsazEfc0lIpRbG
oy8tFaVozSnREJDBHOqhy3WTxtJ8bdVZQWUIXmtgbyBFfX4Uq7KYoS0M7bvo3njQNtUhDkGuxn1I
4m3jTRbUzPNl2LA1310+qgWALqYWf8fuk22uapQNqq5H/mLZU31XTCODDC6iphmkec1AgdybD10H
6T3vsievLdYBvSGsguoKNG7ni23rAqmECkaLYrrNyKZHGY/9yy2KqjLuUBd9VEAazm2oPWdlCr4x
fxi+KfNNDLSD+2zJ6r2rKwGx2EJG54A5QIig0G2cclylOCBO+jgM4wttE89hc3h5w1YzHpCU2ADr
wUO+CJX3LsYDVD4hx3WvzQSYoytWbqZ22w53qhlWWkjwSLKO2vh02fDq+k7sCvE64dqQsGReYiiY
ekFWQJqHqlA2l62s3UOnqxMiNY3TOS4YdjGxjdpviQ0EXzLvXMg2+npd2pu0HkD8VZaSob91u5gI
B/0O4AliI85kZUM6iIX5M2jr08K5Gm0rmGblNlJKr9SUjWV9Xl7pWihBBPmfRbFrFfVFOpJSRSip
MMdFb9xBhhpYTXFOTQguided0VgxTDiYb4IeK4vCJL6L2Wtt+dCJ0MsOKbPkQK/dE78V3hdOT7SM
hMMWmbXZzdSEm4xAX5nvrKww6c8CAp2+tF3mgYqjyqb95c2UWBU3EzJvPBtHWHX47Vzf0uFOT16A
wO+MHdqbjUz+cO0snCxSLMujjzuA0g3mGH2s8quEgDg4+YeTcGpDOG8Vbysr1mHDyDoP05+mAXx3
Sv2yOkx9CNHSyzsoW5Jw8KbCyaZGhTk7+ZZjwqnkYTtIvtLaEwAYAdzjcHu0FMWGJsnivkG/EpF4
yvN0o+lj/A4CRetHCpnrjVtp5SOvnOzG5n07+1MbK7foYEEOgGUxOyZNnl/1psNkYP2VteM6B90f
ZJnALCNO7Dulm9Y9nu+oQO2j+NDZ3HNGGffE2mlEE3UZR7WRPqD/fn4NtfkMZdURRULGGvOoOI1+
FxfmVdZofJepw2EadRYgh7sGSfjkJbSa/b/+xJb5W9kA40VAE4sYCtvu6iLHWzlyHh3jrnJ2mkyN
RluJo2c2hJAD2eK5dFEuh5o39bNsXkgMvSzHhIUx7SKIwOu9DXIVy0s1SEYT14fYqqeWoNahfDeV
YJYguterHzbqgZdXb2F7hUzy7JcJ58mxsybqlqJpGwOg9cIGnKFDLOM6X4nqC6ISdGpQr0E5YnG1
k0TKGvMOVQq8KvX2M2ufkvb5H1ax5BiqBYoMZMXnf78z1S6aOuTDhRs20NpqIRfYBE4pIw5fOxIm
2p7wWGDOEMfP7TCd4phmeGGQ6KArv5px68jANTITy1aebJVqTg1lHCYG59HFOOPQBuokqQ/JbCz/
/cRGlbWjYzh4tTjVJ/gEsuqW1w//8kX+7NTidycmWs0ZupphGTUBZZz56lQfUeGzVpYpr3rWyRcR
vnyq6UlsmbBTDgeTPNNRkgGt/X2MLAHWqkNRFEW183VACtmEU8NzZ5zACXSmSCUv79RqBAQeYuFq
whPqS7Ifz00E6mEsobKuXBCtYTy58nPAuECHZplbzlArlGBaV/SJlkLpH5tLwDr9PAkGA0a3hCM/
uhrIlE1P84z3auvezNC1eAEzbyADua45HfRcwDGig50a0ORzk7lFit6olkKAcsytrYJygHRWdiXh
sU5tfPE6FSKs/bKsJtDAzI7J5OI6Sp9V28t0cPNJsoPVuI42IYQ0NTw5UDQ7XxONElvrOB6+A/SQ
1GeeeiOGj0cfgrOb9OjcqlAJUa76Tb5lkoRydTcBH1NR5l1qD4Lfg4ImtgaCiAcWSCM51PzDSSU4
zdW8BLjU/2wITlKVmTGUgJGjwWt76S4O9ffoOGzcbeJZD3GgSWqP60uykAssQ+y2iJgsGiNNkhlL
cjTkGz9YcT31EhP/z5Qo3ndLpQb0nrgvcKbPv1hPeTtlKQbxcyVtnkEEYn431Wx8MZyiBjA+0j/y
rnT3UUqVG7uk/YEWWhFSUOXuokpN9jFt+3eDRxgRo1W0U7V43lDFjFHXsiqyrcY42vBYHw7QnB8N
0LSU83s29YZvxRz3/cgNtfaUBnxvxUSH6z7N4SOdVftpN+jX3WQrt20T8d5TnWneNmAb+qZTLb+2
iqG+j+qOHw2a9ne50g6odya1ixyicPkmHSAFGqv6d2fOBnDcG12kezoSuKdhSFPkG2N6U40z6he8
jNFtqsEn03plYneON1dT99JbGUbfHJU9IFmJ95rZaBhrxSvTGwYH4881B46IzE17TAlZfllE9yNo
kQO9GcrSm4yEBqVbMWD/zXajlswt8D8q+MaZmHq0oiKNfXVOyHOcz86BWR1vMVoN9HEYGflUe0ah
Gke9VqNdzFxo09ed2nXegE3csCIngQl50HeuWYWyG4cclDC2Obobao3ptphd663oEwBZVFV5okie
PubIiW5xAxmhoiUEdHaqQXIvhS6FEZA8NqAKrWbaK5l1N8jNYTrYTU/ehrzVfxlVqt4xO6dh1Wop
qhWRXuSBAv7e1yKzWOPHbpX/LCOTHyhRiheqjeO+Asu137KpuMb/fbhOHAcq77lNriNl0n4hk0j2
DtfptZ6aTdBWc4p5eTQbX91Gt+5ZGYP32h1aUgNM6+RsExVxnG+HOtH3ld719xklzUYFHqL3KSHT
ARqe7MMeEzWEta7EuE1UbhnYlSHXk5r5nZPH3U0eNSBcqdwlgXZ5/BhDfOGhKmerCmid1Puhapr3
2LASjGX3UfJOq8TinjZ0eLylWu0+U6hbb+ic14doUMlTOdQk2v8faV+2G7eubftFAtSS0qukUvW2
y33yItjJivq+19ffodyzV1Q0TxE75yFAAAM1RXJycrZj6EMS7bpEnS/KoOVelkyGI/kSvRi08vet
Amds2+toDEFba+UrNgDsohqdWsnUb9OmGS9p2U+9PaaWfxoMKdsRX+p2flRKik3Hqvhs85heZD8y
ayi4bzwFitHkGFjpgd8R6+OTGrTKd6u0YozfWXJrA8A+f861vvowUuS0bTUnGHgJk7B664eqeTI6
I7LsvNS0bSfp2dEcRnT9dP3opUUzPKvVpALJUqqLX2M/jBsFbTTPKomyxklNtCrYmVqM5SaLrPBJ
S/z4lEVGCDI7ZEae1UmVvMLv4OPIhZzmduiPw6tWB8PeT7MaUgdCjkOp+nfoLsYFLmRjxC0Chy5g
6Psj5glBaQD+SEyXVTo+3TD9zJ36gt5lNVKqNlgsx33lR0Dy6EmdTNuonOuDDlKEhymeAbVs6WG1
T2gYeCCSB5OiMYc18t/GeJLg1f/EwMnwUlKr2wMH3ULLLEpQ9zkSZHkwVaFb1kX9EZh+eAdr2LkS
Gso/aaZW3qxjllID019oN7QEBdY8TcEx6iPkDayJ+Ftwh2RPI8y1J8eN2tsQFOwLq6w8UO4kZ70s
4kfJn8IdCTUD1yEpcZFI2G4CLR+P6TT3XjGT5FtmNZKtT2G3ycClvhtk2gM1ODB6t64nirKTooKd
h3ZodtAnat73ejUAWD7XN0WfGMO2JKS2HDPTjdm2NKWx7KGIqtZVwyYNkRGr0RNllJh9ANa/BpIK
tAhroFKnyYYoSfpsopEQ7KDNKM0wYUY9OXOjz6VjyU3yKyQ5pkrGompfq8LyN5NWl9+o7re7PkwT
b9LT5hs6BNtdZVAKcsmu3dS0Ll3gMAwvYAcpH015VjN70BPTpjQpLkD4paegtZojNc15r0ATX7pM
Au3VbZ+S95Su4xTm5ZYq2FBfh69VYaAEk9yN8aqYr/83GUzgHieq1qcl3FYM4sXdW209Jf7ltgie
871axm/PeeWlWn4ORLIaIlT9PUwrxEL/fT8P/A0gBSLBAVA1tqgwyV0C9Gj4b5lyiMaNBCRW2Rf5
2osTyLocayHMYfRaOlC5hRCg43yANPNu3kkOcTtv6O3OKT/k3e1d4zr3a4HMySQp2MvUZVWDo8AE
Pcy7h/6IvqsHbftiufJJ5IsuvuaXBUJ1ZQKGd91iK+WyKamV1cJxmzL0kwwPpnTpjHMAckgiyFaI
JDHBcQXjEeYgB3cmeauHu6A2bZ1c5mRbCDl8OCU2NAURcC7oeJ2/jDDHaWaQPoMo/xLfU2VjoF/i
0DqRutF++oJgmXtd/8hi9VxVSr/KY8jqFdfU72YdzeF/c5VAfo7qGVKNmMS89nvrkaip4qO43pZn
wyrsVgRiu4RWX5TgjwB2FCnN24KY4ZLi6V/ywSMhsOC3RMT9zd0pdEwBGQ3zAzia62VQOcqrplsC
PLodAk+qEjsWZetU3lLWMYJ6LUTT07EeEsQIho0eaa9+b/f3wyYwHbKNH4hLnTC1h/f2QGxrW/7K
HTwXL5gi2A1I320Ed3mJR9htXX8LE2GGkTQlmunHTq89zpEno6dJod9U601GWyrul1RikNvTRagm
PMsLSkRoCkEN8ktgW4MztFCWllSp2VZjZqe1aKqSG6qvJDBXOehKNbCWhlSrm76Xys8UvZSW7NtE
Q101+mGl6YPejoJ3kZtrwRANwI7Rc2MAHO76aJu40Rol/n20qpOiLwxJiJ3ZgcswuI8+BWfHMyFr
YYzhrxoad6MEYcnCOx7tjd7rFqxvw4vC3Ri9+frPuPolELooJ6swa6HMRS/qGCWmDELDyNZ29c/s
gOKFo/+Q3XgzbvMXgbhlDV/FIfDAtBH6Rdk8hC5XVeBLS/vSpQaNZbr/jJzg3No0AyO0+uB7zR6l
LvMuuBfVRHkKhObCfyUzu2vVcxiAfBmZ69Qr9+mv4CT/qF/jLRUkSzk0GCpZC2J2NLeSyK8X0Ccd
MyZPxas3b4GrB5JOoNH/zM7GI4iDnfouyG1yV7+YgieP1xZF0I2OMUEd6NxIxzAqS6Va1Usc6Ll4
bO/NBx0E8NsKGWjHcgIn/l48TMcB9FJu9vY3Z7uSzNhBTNgXVrioUvtuGvY9XGRlS1yN2sUPMwQL
Ym1HbnOMPoGtCJqnvUA6V5FX0hnLF0mahMce0qvXAfHZ7l6hdvo6uOVB2kaeiPeW51mgjQeQVEgm
L90817scNRipI0uveuHfRZE9EK8tt0Nz9kUFTN4LthbE2L1+qierX1rIpfq5q9+1YN+J8Ml5xnst
gnkk4wrqGi2mdab7EciAAGH5C795oYFABlkDADo7xVeA01ZXl2ZbazgOE0iRN5YIhoP3CK/Kciwm
goJpK1npUZiSZvM0mOmhjRJXKYD+GKvubVXjiQLJDVAzF5ahL+1LRTmbYTCgdyQMcztDMxGZ7LTY
gFPmthxekwpZC2LOXpbiWs/aRVDTlifk7ZJDjrzRhrZN8wDkXx/UBx1QOgj5PspK45LZ8FISaU6n
A8729sfwFB7VOEQ9YDtasFquFT5ttbmYVQQJNPFkFUNY4WMgH1tMdY+KIJHM08e1KMaO5KVawY5D
1DKwE2mXIRT1MvElEHQb4w0CehLzrGtpmtF4yYa3zbYs7rRe4D1zNQQV6v/8PvvW5ACcr0f8fpX/
jLvYDYBCmVuAPo1KgS7yhuVQToDHhTYRdKmweHJQRPRs1BBl9sTF1A4cBckzArClIi3YzhS93NRW
g2gTJAXo2Ka7yRz2c9Mh+djbMdhqtVm2o8Hadcpd51vILQr2gvfurj+QUeK2L7q5W/aik95M8hCC
HiPchIVTtYeq3GmiDkvu1q/2gzFmSOviHYpQhEjQ8NFErU3KCfQUuwA5uNs3gmeZ1wtbvmSVbcit
GDzJExYWYyJCe2mlO1kWWACungKohMJTQhWM1dNByg2UkdBQGKunMFFQdBd2N/H3648IRlUnUujI
M2O/OkyXOGHmdHe5F2zopnLJfbeX3PxX9Nw9maJ5IdHSGC+pn2kolcs5gfEZRDMPqmQjP27/lE+q
K4EzHgAVgvPiWrA/m8kOd0d5ahVoz0TLXyQ7afPcUC9P39PmJIE+8LZqcAt9ZCWLsZb+4Ldg/IBu
pPv5pB01F2nQO8spN9G++SH/UG16mnaYPjYfZ0HJSrCvFmM8fYvUQ6VCZcKo3BVxdCJ6uru9Or7i
/6syrO/TaOo0xj42Eoy720IbkCAGEiNNBcovOq9lpav7VfVJrSs+9nAaJTS32DTv7Spx9f5piFPB
gYmWtPx9JWsqZXXqCXZNbXWXFC8ZSWxiCvaNAx2pwlb/2TjGYmDqVm9kpOWd5NU66ZfRtTwfo9TD
t/boe+mhf5xskTrwre8fkcxL58tKRK0GZwUqSRnzO3VznoZzRZB4I26ubC3Nu60cfIFoq4djtBBQ
MAKVjkSjkXZwJt+HOzQnnZKH+aA50dttMXzfCIQ6GG4EptOXebwynpJB1yGHRqcoO/jjfYrpNFV5
I8OuQzVdt3UFLGeBjQYjgSHhKsvSv4/6GGDT2aRSDr5u1JAgOmwOeRc6MopxYbwVLHDZKDZSxjTR
v1IYZeljmhjhIqXZoMnqybBnLzqUb3kJ9C2nPk776il+kQYb3e3726JF62OOsAdKikSWVwfclTHd
1sAxUEWVda6ZWq2OeXaqPJqN2YCMETQFOYHx7wRXWiSBeWCCoSwjSYIEHKPtS4XTiya+fk+Ofz0i
cKZTDbyO6Ky4thogTQf3VTui4cEZttFj6hpe5cw78uoVCLb7M3mPvBCPmuk1pxfAp+5EsT738UZn
wn8+gNGR0YhMtLfiA0b37LvWj+hY7/9JTmQf32m25JLcPhSb28rBvd8rkYxyFAZAcYsMYwCAa32O
4QPZWTY0pzksiEO1Cc106fSIavIHxhEEesmbdEY49Ge5jNJoajS2pIJscg57TFK71n3skW10yd+M
Mw0daatbtrIB1L1Al7jWhioU4SuCfQIe9euTrpKhic3lpCMDFJ6mhjn/56GpUFksT31DnXyUL/X4
ObevmJHd6FIqMDm8g6YqRjwUIP6h55RJNwxSNqi1gpVnsZLEnkwneaf3kvHTAibNyTQL5eX2MfNu
DwaOAWaMaRYTUd/1gok156QCObdTjbktjadexFG6/AB7d0xzOUwE/2gXZgQkql6NsobYlvrzdmnI
KyXZAymL4IrwxEAGQbuVQvAoMWLGaFDasMc6gCusJCW6C+7nQETEwzPVayHMNYTsMSp1CAm1HxFF
m8AuhW/X1c9N93r7WLh6sFoOc/vGsZqCvsOulWPrdAMaCOLZUdF6oInwZUQbx9w1uHUkRXkfIbL1
EQTAPHmidHN7Mbz5Z8T5SKtjZhaU4eyUg466fSMt5qui7nzSN8TNTtI/xmF47o7h9rYwnt1CMzHq
nOj5hRPG3GBVraomGjCakvsfNPISihaqEk01sj1YAIL2wEt1WyB/A/8VyA5TmGmHkcwGAtUCmMYj
ugtJ62Xo47kthm+a/iyM7ThNRgD0gF0bcg517zw3sav+rE2nRwth0ILoWIimxNfBPwtTr01DWRhK
reaLDiYeyTe67ubpk6YLTC7PAK3Oiy0SG7laZF0FKVr9niFjXAoCUNHvL39fefw0IqC+yWQkmYDX
C27YIRa5iVyNW9xTNHoCJJCtcPZxkwLSV4EDR5/qdnLi8bWWdXTgoHloH02oyIkoGbh2CBN6mEI3
MRvC5uiCtgDrbgGJlnKKfEAIxF4eDPYAyoQm8m7rHXf/VrIYLVDNVDKMGvsXAi1IQquCJjB13LaE
ZV7/P6th3rzcnHK9HiGhwgxZfCjrpyJ4rHUnr7YduqqQDYkPCoh90QemYBIrF7wc/IuFMhXAfNH4
+SXC8IeMKJ0PDZRCBXDEGe2nFx0EWOh+i83CLVo/R5V1rB5TSrJ74EUlhbM07p0VQLLUNhqcRDhm
vJu3fjOXv690VtZSE7Oj2BEwPNudig7lzOviJ/0vcDjIWg7zyiiFMvQdGkMdH/oaoZyboBFFwUi5
qD+Dd0XWgphHJjJ90pUztrhQZQzqf6BWpadPrX7fUTcvol1j/kUhAs1bgIEyZVU2WK+DqgE6/HwN
Z9o/xeqmGQ6tJXjVuHZ/JYI5JMDFTlWU6ggKYnqXdLnt5/FdXmcCu8/buvVKmDPC89yb0QwxTZ+2
R4MOBYIc5RCPEXEbIz6YVopJtzg46lUhynxyHfG1cObchrpUJpViGx9B0WPco4/wG4ht8p181C6Z
W2/URzw/O1Eug2veVjvLPOFD20VGXy5LBjW6rHp18lSE2wKMGyJUBa5x+yPpd9J9ddHiuOnNoIak
sDXsWpftVsR4INAS1lRTraC0LiAh1RFdl56K9mY9E6ANiJbB2GhrVEo06+KYeuWVmpDxdPsN4B6I
qalwr8GDYrDOdR7H+WhUMaIiFGpkw8mA1JeeJf8BU2i3JXFnCxCoI+OCFwET7sxSklSJU20BTijN
yfa1Y9//Sn27ABUfkJnbYjNoO5p9m/xzaTxgJk4gnbdQlLyWQQOk0gBkeW14cz0J56hARWq4WJ6+
LR7nXZHY+r7dnCaXou3HPtVOB/4vQS8BXy7q+ICtRAeKvPx9pYc+kfJY8kscYNx81CHmp8fv6OG/
H41nLWkEhotnUQAxBfASzN+DmWhR2ZWwokCmy1zmKQDZ74zzMYs/R820jcIJ82OfuE37z+1t5QoE
YypAC9AxYbATPlIJJ69Eohz9LsVxar41JhLi411oDs7sB89zNrkBIDJuC+VdPLhdYGxVQMZN2FI0
ReaO5gqgEhIdUzfJXu2PUy9y/bhCQJaCXqgFNvx34mi1lb8JgrQaWddab7zGn/dVKG+bgGxur4Ub
QKHRw8JyQJdgsL0e9aAmJKFLWiBKz1N9P08o4dTNnUbIBtNTXliFDzpVHqe4caz047Z07iLRI02g
MhijZCvu5dBZcl3hUgTJYZrfZbJTasE0HU+EpcgY0QRuifGF4VbSYmSqJeRArRhUmCPwB2GRRSUw
npVcC2FMC0nmWA9zCMmI+SCT7mKJiMZFErTrm6VpeVZMGXSuWmjgxnsjFbg1XF8VzXfGgs0BHC+2
XTORpygYakTSjfkmF0BBOE7qk9S9xOFFyZ3wLJ2RBZ9FsSfPH11JZSOcEB5Waix5jyGZMQ792tbU
Lk03FyGWLu4Emytay2GqaUEtD2MuQ45SkXwbqdOlH9/q2Xog848MSCU2TT7/e91eS2R1Ik+0Iing
mCYGhiqbzNG6x6QSXF/R9jFqkamNGtQ+ltVb2zkJ7ZnYFbW1UBDpisQs2rkyRgVtBm2kEFMiUkvH
yc7IZzvsShHtILdZcr1py21eCQIxZUpVtCOAAQmAk9PH7OPAzn75WI+dHSSloxoq3u+/aOZAuUlT
FFSDAATGZgqsOMBEyWIE014+tDm967vn29rAu15LRcuy8G8xd+w7bBTDiOE2iKDVXbWE0+VsR2Fn
Z7GGKd8KaaQD1XJ3MN7H4F0tRSB5nCNELwkxQV8CZwDT5Nc7S/pOySIVAZmMavlQbGPMN8jfjWh7
e50cc3slZvmM1QGiwhHoCYWYtsWEVTvet3r1q81l97YYznW+EsPsZtvNYMhZUGLSJj7rQMmjGEq8
jNQ614UPnmxRJM/xMyiiPfRPAFPoaxdFrEgy+EMQNseketXVYhN2v0IfsGLDE1QKAzufVjQItpK7
xpXM5e+rrZR0aTCqVl1MllvPT3VysW2tjOy4FTRLcc8M3iG8GZCUABDkWlDZ1FkQLYKGqdh2Zuj1
c3ao5kDgiYrEMOvRxjqggwwxY7utyEPceGm4u60Wy5cyVh6UioaBKoeKy8x2MrWghsgTk8Acgi09
B/9PjWwPJmAzuxUVV7mrwYw+UBqR6EBp4HrTQEGHK7WIGsPB7chOGzsnFUXJfCGGiV8DSxPQea+F
NBmYy3vDRK4BMACp+jIBEcAIBC8/T88U8AuiGxF+5hfQlSAYVSnoJDQbx8rWD1ERiPXErfTJtXoL
E6UjEo5RITgp3soUjLCb8J9hk1jHPR4IwqEyAHVXa8qOVWeVS61+8CJtFiyPZ/jWkhiLNM+UYOoP
ywstHdhL+invrX2Qhy5emv1t9eMtCtCDaAdY6hFfwh8gWfqplSB5Wo5kM8jACY/JZqotwWvM03KV
IPqAri9cLsyjX9HOSosIgb+V5HY0bXXsonkk1J5i7/aCeHu3lsS8+6GUzcCuwoJyyQNwo03oZ29t
eu3ptpjlZ9hruxaz7OvK0imSKgdYLsQY8z0drG1RlM5tEfyVUARruEqg72JuUpqlFCVR5DGy/NcE
8CvrjXabwfgbBQAS8H+kMCYuShStCpfcYFc+FN1+AuLkuL29EN6oEF3oJ82FCwaHz2xWOfZZIi+4
XhlG+dKf5Sl6nA7PkpMex53h1cdoTw+o594DmP8O40rHy4IIIWrU52n6+iOYSxVlmdUNy0e0091o
vEpd5MiN4MhEMpgjq8ehxosLGabu6cH7oAAiW9TQx7N9KMhboFjVAAPLJizGVE2AVY03KYrnzzIL
T72WHRMt9lLQYxqVaZtK2Ni3T5DnSyw97EtOBhBErCdmYF5maAOsC0RygAy5i/FsVFlhN3XgkHID
kIVBlLHgWYy1SOa4etDWBaUMi1Fl9A4dcY46ZD/6UtlkFlhhaCYw7qIVMien1+iM9gl2dSrKwmn1
8cMvpWaf9s170cvfZCsoNn5k3WXoRxZsLv9A/2wucwMljNeCCBabO1Nl3MolkiaAvOzdjEofY+F/
kwvlHBqitDLPuiDfpS6dXACgYCE+gjlTp1JaLPJwRPCijYk9R07t/7qtObxkDfp4CV0IYgFrw7aN
6cAqGIEPhLuvkrOcEGdKiWup1raS4mOWfGvNbG8AasAIpl1gdD9ui+dq0dJngewdIOM07dpMk77v
awDTIIQofrRJBsWJPDXo8bB+YGRHcJDcLV0JY54ezZAjH9DTSA0BvL0kr8mc7K0m8Azpb3x7/Ny/
y2IMqoFh+5jUWNYUAjNFNo80p/BO6a4bi/u4ld06bG1zFo5miFa4/H316uX4JOCwQ24YlztA6zqx
0dkGsMQAyHwep8lBu/ZDgDknNZZ3ftc+ZSW5p9HQ2lKbgsiqsxVQCPzFERMZ4KwLUA3wda+/CYAZ
aT10y/VB1jQNPStwie4CLMqePm9L4l7UlSRm9QOtgTIYYvX6+F3X7CzdpagAoNfAX6baeoHqct+S
lTTGIhUTQI20ZV0RECLl6d1H5VMJRDorksIYn3BIDMlIF00yMA+xAbiDDZ9QcERc47payvL3ldpo
rdGFyrQcUde+a1Z7Cjvi9j5ISMONTqJNFH7kmBW5fVq8Sjomrf9VDLIMnq6kxn0YV+UiFZ25nhZF
e1AiOEqfb3ra7uDDI7Ufu4AVe+x7zUNb/sYMPmQpeEjD/e0vEewxYeKutpKIjwmzpbCsunqognwh
2pZSK3A+eC4p2O8QngCVHow8jBiaNqVhJYi8Amp4Q0x2wKTZ/s1K/ohQr7cUEzfRGEiwcE0fHGIa
os0+fPXnWSCGa2ZWK2GsdqG1hdlOWIk+Bfu6Kc9K/6iA/s4fiUAzeRU2tLHqgO/EzD+6pJhN0622
kbTQglcI4PNxtGfjMQUeufZK9fdx9jr/3hjAfgcMim7TiKYchdKZ/QzhLzd6jYWqyHAV+oWEh9B0
hvIIEpm0+wToCu4jOHV7FT1vw+b2YXLN2WrpzC43dKi6eonUiwgI0LEzk20QdW6QveSWrYtAIXl5
0qudZl7HIAjLMEOs6YTzHRg9SzTjG/12jmr4VY+a9Jiq7hgLSsFcRVqalJcLoX1B1JSsdJCtAjJL
P9zndQ92sWaTm9K2wxJv7ybX01gAk4HhoyNnyihSPxkZuFcRsxthjx47ZSN1+jZFhDHr73i2BCaF
t7BlPgpsyDIQEdkS2FQEuiEt/O6IERq7TtKfbWX1jhqQyJ5V4+X22riZYAMthECAoYYK2vLrex8U
ltnIBsShk0/fNkl5apuqcI02GPcAnCXbjmg/2qhq7NHsClcbzcAu/fkpI6WIc4xnTGHUURPX8TVf
CEfUrNVGeFmpE6fWQe8A2F/RcyqMsjjqivrbEhQvlW8AaTBvVhsHPagFeqQyo0cz/yj7SwE6mKl3
0HUV5ptGkpayxe19/nqqkIkEHXquNYqy/7L21YslmWoYFT5kxpmjNE8LtldB9sUgghMWyVn+vpJD
1S4OgD2HR586bfc05R6d72v97f+2muXGrKSU8QC6NhOrMQAhEZoYGlaedBlV2efbcr5qxLJrUM8F
XBKUB4xyVlEICr92WU36NPSXXL6vRMRwXy/3tQjGdoVGOVvWImKknwHdK7UbFCil/5pFtYivbzhm
HmUg82O2B813bOtDC0wyaVoat8fyEtTWo2x2gsw5V4KJeAjZPlxktqlDU+LQj3yUBbraaeM3Xfuv
TS5WgPwoGAERWSIBfH3qXVhOzfi7BEBfGs3TfEA4+/c5RlJvnzpPh9dyGMdVHXP0uw1IwJHMDdLU
DigwE1GS0gXr4e0XCmAoQSF7BdxZxq53LRy3kiA/Vlv3avFPOqjO7YX8zn5dpxIRyiG5golsAFeg
7fJ6x4hES3ns4YKXJ8x17L+rgU3dauN/b7bTJrNl+/WsHjTP2GBqbrbfMnQ694fARYBnI4RFj+aH
vwlQ7Qbpzvb2p3FQNfBpOMSFdmnJEjMGqcaMVz7l8Fw7o7Sb8VnufDsEaAla2O26OFvWL53El1br
vCS+yH2zQwXouVM1V1ZqYHkWMF+gub39UZy7aKCZfeHsQn0LSBTX21V3qd8A2xreNEmP/twd60jZ
apXhTbiW0yzCJeOJA40mbiWSpNBoZguKAqDnA4We1c1cfpuoD5S6bDap6hRpCvrueAKOnRN3lbHL
pQyTd7reU3se6XAIwI+5sbo5NW2AJRQ56AnNBc8z7psXH/mtB6PodcP977cHhSRCkG9F7wjbnebP
vY9EO7ZnQqhj+4nsSvN4MKPiNErtzzwSQYLwHkoDJRgQgeq4JahIX5/HREM6Bubiw0o1KAIb2R20
7oSBXJfOk1tXFjJMGTCohi1aCwWno331YQ0FDGd4LdEMZHzpbK2DGCiQuZwCo1tqXKlDU05oFDJQ
i6woflV9ef6GllBrH2ndsIv1KXHrrh0Gu1xmhYN29m3MEIRveV3KD7mvxr4rD62R7jDn24EBDry0
h3zUgFhcTERzqRqWP7u4DwZXlbLxJ7gO9H9Cv468Rh9BhzhERP2kfW3scwBlHKfA7EbHD+r5sbNq
5bls5eSb31Tgtq7DxquyqMHkR95Z50TuC8FENG9nFKgA4kC8jibrSwSdrPdZQ1KHTlK0lcisbjDa
tC/Lut5rWgH8TBB72FOh94LiFSeoMVBKAkcB0INxUdnMYpSVeH0oYDTVS/dq2dkGFcDQlffzofAK
APY/N7vbKv/VRF8LVK810CgMWG8CgVZz0WBvqKjj7Otbcy2AMTmtHrSmBD1yFG0Ty3YBODEf0/Sx
aPrjqycDOehSM+Fz4j8sy4NU9VUXKUHmAAdk03XJXa51dtfXAhfg99lfvzi4NXBuTXQzw79l23BL
3Y8tvTDgQ3fOsCm9fFectNgpj4AVVgHXBmOfb5Wn4O32OfG2cS2WOac0bhU9LCFWaQ5z70jaz6k4
p76oP4vzamG4CrVnPBHLHANlLBJ8kr6tQpQYrb7OwQ8Yhv0Z13z4FXVSs5P1DtEJScrx08x14D6M
Q6nZmNssN37nS4cC1fqHNCmawG6lOXupUbZ8qFKp+ywtSZSF56guxlh19BP+T5B6rbp51oPHIBmA
P2EObiTBPI0C9+Lr+4XeArgWSxCDWTO2XDSEeJ76GjqlTk6tbFSkv1CuaYAqUCuaQBbngBcELiDl
KKCE/gIR1Mt6mfa+hNpuYff59xqtNMUmTgSWjXe+V2KWTV0FFv0wVGM8+akzbcFTntp4ih/pMb33
H0A4/ysP7CSyVS/GKHAleG/URUWZmwPR6I9Zho/Ru8uolq4lrZ8kWKHyZDzpB+Bmb+JP/fJp3PVA
vnSSPcKcbjdlthPtNWfaxcBfFPg/HJW5+gTmFiUGeKLNadnk/Bsxz/Es+H1OxQYas1ojY+1iOeoB
BQ0Bxg8tslvf/v94/ZFqy+EGSSlBawAHNeRaHnOcYZSGfRxCQ8N9dy6Inbv+ad7qnT0fclu5SNvp
rbNj51V7Fk17clLE16IZ506SUi3VVSy1fo/3+T4y3f5Nt6vCVhZFctrHxPvv36qrzV2u0Ep3w6mf
+zRaTDwmjGVpE4yi2pBIPxaDsJIQyzFps2VNuZrsSR/vilKwBv41/3MJFtdjJaEqgTI8T1hDlQee
pZVOM76R1m5FtFJcOZjFBgSlimlpllrJ6JUy7DPIyZTLDETwwPxotTuwiwvMFufZRWv8HzmMAhIr
aSZLAQhQID1M/bkZ3qTu2+2nj3+pVjIYTUuIrzZjDxlz8Bj7CZBlNzmN7WAAbexZrS9Rvpetj+kv
PJerpTHqRtAYKEXmYix0xHCNU86pU/lnTXRUoi1klS4sptbqsDzQQxnlfR0Avz1xb++hSAajdlMx
+5kK/gLgQT3O5q4YAPgWiowf9/ZYmAeB6wqORLbJqzPVKNAbbFhlBdgx14p2/mTXae5Q+WWawBvw
WqdPjY/QSinsLn2WRE4gJ6CCUVrAXVCNQBjHjlEUTZU1fQG17ypPo5c+83IMfI6V42eWLVsDCCFO
aeHd3lyeTwj+HqSe0OEB8hmDOcHWCEk9RfBxa3d0/X35OWMAsrItB6mVe8Mpz/IjAIlEQG68YOFK
LHOoMYYdlhbgFKjB1Ot3oxfYdn0cne69eqqOIpRSnkVZL5JJ6lJMPUy1QlOwNO5K/ezXKMW5tYhh
d/lm1klYSWELj7WVmWG7SDHq97x09fls9gAgbmAnQVnxfvvguC7JWhrjkihSNc6VCmmNHWxHFxzF
DqC47+ACYXp3C+9afQ/c0g0fn7RD7aSxO9QYrBLdG9GaGa+kGLsS5BhQn/n+O/qaz/OuccIna/MP
eKc93663JYDpj8dRYFd5NgG3VdExdITJRbbbdC6VpDBluIJp7dagzWqpQ6XH2zv8v+joHyGMjg6z
YibAI8XEnde7xq67yxzpIzuBL8ReBj47kYfHfSzWq2LUtKsx5d4oEKhuldTzt+NzcClQjkTtAelA
0SQBdw81lMjguusI2RkFQge1blWLvxflcJ5PbbwbRBEnXwQiAh3x2EIrdO0xFAP6x1A5zhwd2Pdg
WhiRJ2t6wTPOM92gYv+PEJOp949mSOMZDLAAb3/2cwkYmqLWO8Ey2MzGgBhuijO8QFJVAsX8RLqD
LzoNXryGdCMgR5FvRNZx+YaVc5VNS6vmgAJQq5zk0e36bz31tGQ/Da8CteauBjNmBDg36J35HWat
JHVaTIPJx93pnPFHCxOR2dSDybfVp2g/O+VldBpB/MR1uK2VTOYqmbna9iSAro2e/gvswxvTnbfF
Kb2r9gAX94y96MgWzfpii1cCGc1LjbYmtIdAeRs8Zi/RKdmPm9KRBTaCa/7+iGFHp40yCslQQ0zv
UYAT2I1nYDn9t9tHJpLC3NQ4Dyd06y6792N2g4t/UgsEudr+thTBlv1+cFZ6AVYMv00HSIlP/hZj
sG+N2y/oUoLZCq6fs9IF1s/pFL0N4hFy9IuCp789ohPAnt7BAne5vSCBoquMfz+rNEMrFQQReTf7
blDvffXltgieyYbThFFpDBGjGGkwetYVbS+3C/+zkn4rpQOSvm4B9izy6FPPtLaJ+ovKXkEFxSmO
PwOpGkYfl/trfenLDTufLLC+jr8U/1Fji3zQ7ABLXnRvF81irtHiE4LkABWFpb/o2iopaZc2YCbN
nIZ0m0KrbN98K+T3oRht6isbMN6CAknqtg2o04I5+by9uxzLfiWdcS76JJElM4L0AgDPuXmniPI6
3H1EdQfMH4C2Bk/h9fJS2jct0LOxPLjXifRrHB+l8ByKXHuOIkLAHzHMOtpQa6PaghgtOAXxqQ93
hu/9xVatRDDJm1kFNzAYzDJnVGd3aOT/R9qXNTmqK93+IiKYQa+Ax3K5BtfU/UL0VMwgRiF+/V3U
w2lb5lrR+4s4cV56R6UlUqlU5sq1PBq93LYgW4RwmpQmalD0xyLQd4Fs2mc8dNCO+n7byFLOZaMN
bmsohKMR/vVcOQtCU+tmClpkhZ9GpkfBHxVCTqQ0vLI8oqQLe6MVTO2KVq9j/xrKMKULIfDC+uwv
Z9ahzz2kigqHK4Z00xLnpA71HXdKLzLsVdPmQYr5rNKVCQAv3P0XZoU3WJKnEeqqWPRkPLfhIbfu
R+2b0Xw3/l3NGSVhx0T7FD076A0L0apoWW23qpP6CdQavayvjwXIKHM1lsSn633EtA8YmQA2wNgZ
CBYu99Hq+rorOVrbRdl6Zn9PxxOruc+MndptBuexZJLm07Vzgpt+tgUiVpwCkedgpIUNtS10PzEL
oWivWfystN9uu6bEBBHSTKuH3llYwQS1erQ0PwxgWVse3DaykCjNCwEF08zDNDffL3cu1EiH4he6
qpPmFZ8u9YtP4tG71oBss+d8V+7tUxbIJtyu4+ylUcHtuUIdxkYYrR22stM2YLIcfeG1ChMuJpZR
QXc13FqX66q7LoqTOoSJVfkyrIEoW6ebckcO+a61vcovt0b55myo/8Q8ckg35CAbeLqO9Ze/QAjC
hanYJYD6oGAcPKrsLB3DYQNeI2+3v+CCGZAjzl08UMXMp/pyoThexUD6BAvsXy1yZ4xrR33pZcLk
Xy3By4vZhRaHgZQDEFaMdAoJtdrqpC4wKgYVpuI5e9MGL1qlmg+BXS/ZJ5swyD0D+if3wypaFydQ
9t5e5VccvmVfiCR1PuktQQri9/tprQX52vymHfla9/JX9/63s/nxW2JwDhk3DIqZdq9OTZG6MBh+
tzSPqWCVHu40j6ys+35ca59AxMjWeB2W0SglwOWB0W7uaglRLFW50lgjPKYJlFP6WB/BouUE9sGm
EDKeNuS75mP4NPQNS/quWPIiFyU5iGubcw9PCAMAg0GAMYzgRXmYezNYPVf7I5swmqSpobK9vblL
Cz23Nv+a82vPsdIJgjIYakwgGWbSH2OZv+jRN3fSt7z7vG1sIY6CXMiFxjXyVuA4xV2FuGpY1/iQ
pIr8Uf0x8t6z6em2kYWI5s5HECyotg6iEGH/Rm0EOyDp8WKy0WbwkKM7T0gBXYlXLpmxDWQrQB8C
gn/1mRK3SB2FoXiKFi5IuOV0Dws3KSiGdVyhwCFdvy94TAqtHjrAOcJ1Nn3M9INpsqN4ZWhryNmh
3SqjWgPhzPVRQ6RG3xjEoTrmT4VYHU9KQeKozH2Duu3kqWbI/SJUw8fRcOAfTozeggdspOk77tAH
hEFsotZclF7QDFBqT0EbqvVNpqAHmkwt2zGmmG9F2CKLT9SBblNqZFMwGEhE1MLu4k3PckMLBiQl
hxZDPQe095tjrfGov6NOYoL5xEbEnvi01jse39l6oX7XeeXejYnb7vrMsRJf0wrkNOZkghDLRq+2
8eqI2J+FWo0QbHX5T4jFWU9VGxanWGmzd5q5/Z1JsnFtwcYTdSP7jpalHgfFSIa9mdv2x1DH9UbP
Zq3ZwkrKKWiHWrmvEncIJjVvI5836vAD+SoYAvRIq3a9PSHjaZhTPLKy6aY7R1dZ+EgU1XhIR+IO
PiMYhPFGKMjtHCvmb7Rv4rWTDNBSrbRODwALsDcQKJoSvLUqClKonqcM4O5Yecj1Uv3I6il8qro2
Cf3QsepdMShpYBaNZu/btOw9NOjAYFXSrNrjM0Jo2CAZ/6PXYBj1JpYVL0mvUzQUQFS1Lts2+Wy7
OtfXitOUKIs7Tg/UXx31H1Ga1j91Z6KfQ+ymP7WoMVZN1JujV5W5cTDjFm3GDvLEkrC7FB8A8EMT
RDdskDwJF2hCEvhPBmgXdjLQnTcCQvZYhpZbNAIwDFLFGUwoPvxMJ08ocwFJUdynAewOfWAZwe0Q
tBDCUVj9a0LIN0hRYnNSALHa8Xtm2UHa06ApGeAv/86/BVaHM0tCRFWrvqIM01x+y0FKtW+RbMvA
qgs3hIuyJG4kB9SgoL25vCGSgesDcm/cRxlEra1qXWzsUzwVKzPUNrf37brYhZ4sRBXRigPPF+CM
gimYiZUaMwd6MWHiDn0MpdtMqbpJOuqHQ/EnVWSF969KkJBcAMgI3Nr8LoLXCTaHoq7jqMN1oZzQ
sSkPH5XvTB7Uyl9eouNwl/j2yTpmEInpH4uf8cpF9gq07r9Tc2HlmMkF7d88SCL2IK0wcsyyQKw3
QDUM7ZseQu+393aByvLShHDTGywcMWIFEyRcY4RTv+f+TzRWoZn0SMrAeKp3yaHxyE5WJ126KM+X
JhxqWuZO1THYjUBmCR0hj5W720uTWRAS4o5rvcm/LkqE1zY5jvrTbQMLpYmZ+Q3pmAY8+Dx4cOmY
HZ5tVdlxpNyVrkBe3nG+lRCkavzahaa6R6Y2X0MkIcIlVNjD5HUA3OtBl+nFbygZpfDfpL2jCRtq
SaRZWvp5FiKc/zyCrHpkIgth/auCl4AdS4CDS6Hs3MD8A87yQ7fpskqvRzTHmf6W6eWmJq1vcbov
dYklWZwRguZYqUXGFTQ1Q5psWbQrczQHuqBT7+N/J+BB1DwLacKujZoTDVmIDnQ1hkFnJwE3g7x6
M9UalG4y6t+loOYgxKDmAiIUcBde7mAdVUPfEsRPBiL2NvFo7BvmljSGBwV7ORn30gc7Nyd8sFbL
TF5iCg6a04BxDQFXP8MBA75vkiOxtKxZLgHAAdRdLFs41gOxmpjRAa9AqLY4W3L6A3DQL4ROEAAD
jGds1C27I1v6wUgg6/AsXeHI8VG1BYPSNWjW7scefHywHSudB2i3CwCgNskEQCRWxGcnLyPVTjhu
hjQuPTd+tM1nu1/f3salr3W2ErE2UkzNVM/j7ChvWvaGGVkD5Id2P4EAC3ihMD3938wJZyzhZo0B
BpgzjF+586tEok9DEJak77ftLNUI3PN1CU6f1oWrKfMjLPlBXlSUGr3pgJoZLoGDswJSYfDco7tO
fkrMzoU48TKfuc9wnQP2Ckrzy7PWIIQ0Ya+hJ4eboLB8Yj33+knjqOImQVytOy6HrC0eBOCqrblQ
gOkLYakk1mIWVSb2tCop0FbGXdX3p57RYqU1xwHoIYVI4LBLoRKDF+DVQUaEERVhmUjomeEwHTkL
M/uVYjxaGaZ03KRUd9StP8DGJANJLVqcuWSBkTIxtyQs0u47s60z5JkVzx0AvbRk2mYs0b7rWajE
fm3WYb4pxr6QNAUW7jfMoGLsx0Vh17i6ePGJy8xmaFiXsbWr+nsnrDe3fWbhlIMTFS08G9rvgEIJ
K1PQ9nTNHl08NcuKlTWpcWA37Qi0v/PntqWF7uc8HQFpbwzUohoqFniTYoDc1MABMu02kE33lB9k
CMBj5pW+7JGzcAAvbc2B5+zeVsCMoccNbGHKvDgW9+7veG0H/Vpf6w9+7MX36k9V8q0WCtiXNgW3
1Kqa6wyHzQfx4Iu6AVcQhkBAZuEb9/Gx8/bA4Et29PrjXVoUMj9F1cYh7Scg9QAd/qW+ZZHfeXwH
BaqArMKT5uf7fifTSLo+C5dGhWSQtXplVnxeJjlNyp1JfWZDlgbdIS5jRFpIPC9sGULnoSoGy+5G
2FJKr12pWNisWX4q79Lg0XlqT1Fwe0cXNxTTz/BSgE4wj3zpNq45lGjvqKXf9NyfEGFS86UeZd/t
6tZDcQmhRMes0tzpE+uARd65JAuLzg+zT5uvSPJit3uke7fXchU7ZiuIHgTyB3Mta17r2RGwnNYl
MU87P49iY2VSOwpMnvwz3FawIhy0ZCTxQPOs8xPuBkXvbvQSFTMF1LCZZD1XF82XJVND9w4B+Aqu
WeVFYoDPu/NtSPqYuq/0gIf+6ACiIQ9KnEg8QWZNOFqT2ccIynnnj013h9rXn9xpwP8+aN0aBUvu
2Qy8AwUhleRML/oG+btK4XT12SxEHmGVDT/RQvOSHhyZ0ybXZZMr8x+6yBWwnSjRkFmPyUCPVYhW
pjP0XZmUHfTdQs/unFVVJR7XlVWmcU+d2qBwCdqWMk3RpX3VQGZgmCYGo1A5vvTKOjGjTGvg+914
JBiAaE6RtotQWqDAHKeOf/sMXN85X6v8a24+JGeHAK9WfVAHmHNidZVZR6dMvQpETcgZ2GuSrIve
L2WobdkShYM3UCitAaECx+xQTDHBwpF7o3W0o5XqPLmN5AK/xuF8LXGGb2PwEAINgrlxNAFOsKrO
J8krSKyNbtMquwxPgtQ4aHrhQ4dodAMnkkWx60acYFg8+qyGbgGF4SEsD2rzPXV/VPS1RgFcyafA
rXE+DGXHu8zrbbqZx2Mr9I+Hwti0mJYipF+HNA3U0ljbiin58FeBXPhtgnd3dRuVhgLvntA2ADdZ
aX+k/zxnNtuYOUTRpPrKRC99C+BbO0SK0UE3CB1qTtAFaGOGx6ad9yvel0dDN5gMQrboXGdGhbg0
FM6kjhHtQGRRvaYj2zhxH9CSeUlSrdF18gcz9NP6G1WTu9T6RLfh3tRec1XxDAfZlsUD05gOTVj+
Jzc8+2FC4FLtqB8HFbsBCmEAo971fjsMm5z/Mq3EK5Hv0Xun2A/97vYJX/zQmPfFQxhvDzCkXH6E
Mq3HONXm/RjLrQWaK92Ntm1JZcu7elp9fWwUwBDd0V0Tyxhk6gvNdHGoh4ajFosaPRh9OsfxrQ5S
lKb+YsZVMDjZE59kinZLFzna3P8zLcQwk80VuTmG9fawT+p6Z1iyy2B5F/+aEGJICX2Jnmb4eKQb
12MDwhsl86gpK9cvh4yzpQghgwGHoKccS6kBXA+ybbvpP5Ot4heHZltuwXf1qJ9cD4g01FW2/Pm/
uMrfRQquQssuYnmIRSbZGLQkXeV2u2K8kCAHFy/WszUKJ9QJ295p54vVTdC4W7vVM8HVkx3SPmjU
bZ9JirOyTyeeu44YDUQnkOZpQcvubTTpx9+3N07igOJ0R5qGjFANuZBSvYzGgzSHXPz7gJJaKv4P
xOCC9xmtiVx1mpdQPnTNqSbb279/MWZCpRqjRVAidsRUxy7AmACqOOQcanZAkxHv9xQzWy+2SbcN
KDWGsZVUYmZXukquziwKPlAXtloTHRZtvrMrnyuPtbK1qt9hJ3G2xa9/Zkj4+oyoEeQrYCh2H/rW
8jFDmowyLtzF1VhA3YI5FagMkXo+A/giNY16FiLF9Vbk407leeXF6ocKHZpuUiXfaykHBoYIJQlQ
kKhXAwFmX4VhVTTzorat+e5qgU3W3SC5ORa9YgbrwSHmnpOwdUoVFpFrY+siOw+aDugCkOkMdutr
0baMG0+RDZwtbuNfgyKMLu4qmhQMButq4+rHpll11R/VfdFsycpkhoRXbDQDYsd6XhkgCXYX8MbL
sp+65pNJ0rT4eqqKjo7GkPU1tge6HGETC4dHEY87pHyg6/PVvb23Mehgcy/ZzjPU2c66Z+tjuv/2
CNlqjLid2rs+yO+sTb0uAVsCA4Mvi7/XgDtc1We/SRRkpSprGsNuwUP38IFx470BoH31lL8b9/Ru
OqbvGPVYPWWqZz3Wd1HAIyTnkuzzuhQ0/wQ0U23XBJMOSvSXWUnW0BL6gBAK47Fv7g0MqcUBA3bK
71aplz0anr6RAU+/6vFXn+LMpn5pk+fh0NgubP6MMDZ1GN/VR/6oftTBN9SHAu5rXhPEe/MOu76V
IQyvu6vCgoVnHaAdKSHlgAXvqy2E01YAzmQbxWdr9mht8IzFwIu7lok+L+YT5/sspEYRnrdQTYNZ
ZTuBQMryqn2WYRyw/XWoX8wH0EUF9r0TqIG+qSVB6rpzLixZuLU6XjOVG9hv40FbT96b8zCufz7b
Xo9Co7ZXH9UH4hsbE7zu2fupXyNDl5bHlkLY+fKFdGoou4bZIX6CjvlmuFi3ep68ca34X0cPcIUP
unH2xooEty/U5X13gKWGgAYo6MRseBxM3kYD9t3xUrhWu4q93hs+jHUXOOsEtCop91DZrYEWCH3Q
itw2v5QvACH8P+viV29zUgN/1fqhbnrmsNKJTOh7yYKpYRAZzQUCZh/BnamSJ3DnsQWoGiyhoCNN
ZbqQi1uIGRw82LF9mOYU3Ecrc5YmKky0kJAN6i2CdPcTnnP3q3yj3p9oF71wD/wQfv7myjZw6YI9
ty34jdlqxqSFsE2ywY+YH5VBjNKBwiQf6v+zSHgIGP6AMRQrnTbocwHagiGw+ky/CMq31kPxA3Ql
vvWUg+kVxfHBr76hQMI8vpFGpaXsCERu/zMvOAqrk6Swx3mPuWf9Gj+y+7SBOo8fgZPJc/3sh4GH
RvHw+7Z7LhadHAD1UEWG7Iwu9obTbkjDmhnYXu3NyT03+2M7hyF7yfS31AribD+Yko1evPPOTc6R
4qzO5SQGA6UITIKQLHsatprnPJRBeUd32ZZZnm142tHKcAGlXnIa39IV+LvjV1NGUThf98IdBIoY
qLzPyF08lYV7L2zaIh7rggJ8+lpVPikeQJ6KmqLrIkDUD64sM134wChsA8owtzvR9hTs6ToHAEWr
G1+ti2EzYtDIA9PTgIdQLlNZWQgJAE0A6ApBF9R7jDnpOtthoOaSwVTbxgd+b+1SqJ6ZqiSbWlzN
mQnhI5bJgFTbggmtrb2umoKOPQx8c9s7F84+WtNgtEVJQQUSWdgyu+5TI4GaFCZuUAqNslWP5WSA
73y7bWfpFMAQCmMQrEQ9W3zVRVphYD6ua3ym7UekhyT2BnNjhFBF90pt5+b3ND7dtrn0jVzwSWLS
AsILtuh+gBrRNBv6BuqIoJAI6Q5F+/VtE0vlVizrrw0hzZrAGlHmGWxktPELdYXnt4/Ot9cZ66YL
Ju5FUxB361gmALXkHICOA6oHeVo8WMQriZQ0IS4wVwY/huGfZDxV/efttS26BrQxNHwzjDyKtXl1
rHjJIR8xj5PXRMPo1y8nT3HDvt22s7yUv3aEsByXiVUUHexAQCgzjmAkg+b4bRPX/M34RuB8Ra8f
tzhu8Pk3nB1XxUnyMVRn7yuqpykN6TbMqrdmMnrfUs1oyyNwuDcqLQ8QONg1xPhGGM+DEtP0z7d/
irm4rZYNERm0WXDTC19OM0sj1LIRHBT5CO4uDNe1b6yKo0cnH+kvbpaj7qeMgmQUDClZMLSY94yz
GE1V6H2B7TlMyy3+eLUpM2fMvRp5yWF0W+Z4EPoA42gyTY8RiVovUei4SaquPlBgOl/BWmY3Xs4o
Uz01spLHmkXtU6zY2cklU7fquN7t1JE7bwlhGvgyzKR/wpiQBi9uvFEfU+h+6elD1c91q5By19Mh
6LeuMl59sljBy8l1dXUVAVH/qJX1zEWr9fpe73s3kV1wc1gSbhaMKwAGgVEmsFSLEESmdBN3G974
pa2A+vIV+7yqxmI9EfBuQPPU4MYeCdXPyPpU6+7kcjAw6uk7bo2gsHIvLmKvbL5nwK6aLTQxKw0t
tUFSnF/wa0z+YWAYNWI4ndhxzTVIO9cWPrTeJXeMgU2zGvej837bnxbu2Asrs7udeXYyuWVvqbBC
WsqOZmw2wDO4mdF6wGtNO7Vss+dMJZvICQtonDEJ+GbBmyGPCUkrvK1mkioh/pmalqqlgtjXzbyQ
YAc32clwV7yV2FkoYlzYEU6NEroGHwtc7W4TrZxpDU77YMIjj52GwZV418KHQ7DAjAmKQep1moo5
swrSZghIKsqnudZsVKU8hFH0H+73eRIPdJcYrcII2+WXg+YP2OHTqfHj3nmg0DsCw0rsWWYsKQou
Xb2gbUYrEOPrmG4S0+6p1hj0orCeEcyta0erw/XA7TqonaE+NRGy4SmqdF/PNebZbluu9L6UDU3L
/EQI8iVQAUOXNdjTIvF6ApQd9fNiVcsINhbtgAXdthEdZ5b8y03tI9IZegs/Mbo4qMqgse4pFL8d
TfLeX/JH4ChAdzArfeNRcWknDkeap/Oxa8DoWhinlGZeStYDex0jvr59xJfWdG5LPGNhjAc2hy2F
7EmzseLuXo0OuaPs/oMdNM3wSkENFKRCl2tKB9eypwh+ksS6+8R1vAcspdU+id3PKsVW+Xrb3kJ+
BuAXOqa4F3D7fKG2zkJXOWbJVMw3IYFwMDPYc8Fk1b+Fo3xhYt7aMxMDlGwJJ7gnWF35KVjfiMaD
bmj/Q6if9RjwP4J0U8yio8TVKj4fZbP52RSlP4anVPlze7eu0U8u/vCZEcENiii22nR2g9r5aiap
mTdmH0A5atqrkUMybQQgxWfdsScbIvONhdoSjOMhB5EByJiJ52qKlbzMcqxwgiaLY24ZxLFZdMxQ
4Y0xDCZDWC7dahoeC5aOgghu+Pnfz74bWGGVjjezy1O2C1Nzo43jdwBF7qpoOJhm6auTubMMGSXQ
kkfqGloNUG61gWAVbhkaRkpmt1hlOrabTq+OYIf/96iP+/qvCSEQ5kNaGPbsKhBLexrU4jmNmd8l
U3DbW5YcH19LQ3RCkglelssNREEum5weg2xaQ4KpwrwgnXak4BIzzpJf4FmH7MaCwJwh7ljtoMys
m1XjQ+AKtKE5wQfzmtBiwYw+ttZDbNlrd6jHk9vT4UjzPAtyvQ7xHyn4kRiDTABDdtS41b107GrH
68amClSrUUDXG4M71wJH6b2Cqu6KVXn4oHdpDDyqCg7AcHCmvZmGxfs46Wnk1SSs37uQFCs31grw
cdpdcmBtMz0Rk9GXNiXTHlJXcTB0dHI9FIOADK4mKJ2gCkTT1McbqLC8CBWbX4aVg7u+0qtqq5Qa
CaIxDh9dBrCxr+sOW+cmeEsx+TmAeX/EVLneuuhZx/FjMxjJWsUdu1PKcJdVir5zFGsFacNqbaRu
GEyMEkDvCH8AqR1oXiFjc7CgDNeAF6yvilWv1e7ktax0fxWjaWz51E5vvLG1wmNOSh8xEFnXEHSP
QUzL0zJfuRDceRnzUdv0NfQElSjRfN4nNoBUSJtk0imL2cTMXzB3MixkR4JngU+zxRATMj7VMZ1D
AvnmY8+abgfmM/MNcL0w9ZqyHwOqjCCqcfu09EBWPEiO0dKdSGYMBEoWiBHiqEA98LTu6PygQ2Fp
6D+bCvPa1mqUyTfK7AhBt6nKghoO8hZNz9fErg+qFb6lubtnZJLRsMpsCdEnKmre5g5qMRYJf9p4
R3kRkERtA/kEVjnPtwPEUqg7/4zCwnJ08Siz8BmxkMOYOc9Z2W9um1gK4rNONGpYBpguxDE+hjdj
a6LmC0yh5k99jAITjfA4oWslr35WauWHqbujIKW6bXcpN/sSLgIJOgg9RRAQIUwZjDkHLLWDnvgV
xiR1FDjTfItmoHfb1tI3O7c1x8fzi6oHEY4zYBupU4Oqvs+h9GCrL11eN88tUYz/o9sLtwcHZX7d
oqGJVDALishr7GxF9RcogEvWtfTtzs/XfL+cravSeZb3JgxloGl2+hGagRDuIG+Tgf5Okj0WDfV4
W0vYaxbKaZAO02xMjqANj3a/cAQKjSmJYzStX3T2fRL9Jnm/19V+o8YZeNQ/wc/gKzgXEHDaVaoM
AnB9JGAcb3UgQ8BcclXTdbXUMFgN4xSi3ElqPWeDTE3l+lq+NCG4i56OqVpNaEb3drYGcdhWzfOg
iunqtlcuBOlLO0L+ZJSRMuU97KT5wYhfWRx7o/3U6kFWI2GDTKj6oUSycv/1WZiNGiixzYxKV1KC
ZU0K0rbo/tuQlraLcF2m/capdE9x/3kQE6Hr3JQQvXrL5jwyYSp2beh1c6jQIKMYyAPgHZLKw3WG
M5tyZhYuwPSvoliWgwQhsrCV4M8r0reuXKOx7YXOa1P8tP5DL+7S2rzHZ+euibLWhE4Empnave1C
+zDdkRhNHEty0q5j5KWd+d/P7BAETifnWBVYEjYjwkdCP4na7sf4fVBkJD3LjvF3CwWvr+Kq1nMw
NfhKt0pyqL04P7uQPbQyt78OWpeLErweGpIYMk7QAB9A5BzUEWjGMVfx1DnsI9LZsecs8SNuTne5
nZqyLuqicRNiUaaFEVCMgl7u6AB5TVUrYNyChqRCg3H8BZIagnJH1Z5y+hnJWlCLu/rXoIjDo5HB
6FjDIKqXrP7RdwHJ3gu8CiWxRLIwW0j4IovUodqy1u8CHIFoBULwoAeuBwxL1uaHcs+D9mFagfbw
pBxk8ySL8fJsjcI5HwjEFZ1qtq1nGwtdPHAg7wojl61RZke4dyZLG4qyh53sh7my9/rKdFfWM13x
dflcUw8vjnij3knn0mSfULjOIzYLk9PZ7Fu1yuNA2YYr8569mX+KTbnFhD3v/eYzhQqqJKgtrhdR
GpFag4i2mMSjWQadxRCGXf2eaJ0X1gF3mkDiOfPXuazS4zyeWRG+noLCt6HNnpOiatU+QOHcLxyf
YZpEbQIKQfmIb+qUYOIWSjUvt40vbu2ZbeGLlsjKEqrAdtSZdzyHERWNEChBNYm9vW1qMZaemRK+
YpGXakojmCoVtlGKaaPz1MPMr1/ZOWolMjFS2beb//0sdI80pH1ewpxGvlHtqeKZJ9VYke3e/O9n
NqwcNbOYz7sHBEFCn4puGzl7vEtv79ziUvCIQw8dHEu2CMVtO1Rp3Qwasby8y5Wgob9iU6auoi45
4az3CA5BUGOLU9B1N9DC1ZHVWd07nqN7xkAaxaZvoBC7BzP/apjoR6m9ZGV1ur24xcThzLBw6yVt
ib85Jw6JsW5J7VcTAgke7SyE+lJKV6ltScqQi454ZlG4ggrLTTgK+LhnVWqhZeesU/fbGA5PWg1Q
valKtnb266vj/deceAHFpQphqTlXSTvFp330Y+BTL/EQmQ3h8imbJidFiiWZ+Gp4GYRQgse83e0v
tejtZwsR4hTPO8vsWxjpQU2UDKoFKJk7l2yQflWyZGihjouoiMal44LbErAY4fzWLfi8dI5tqyFN
M6FD+5iGUMU7mNFLB6X7kL/r1q5PH2m8a+Nvt1e6/MA6My4cbMa6ChKIMG7mGIC7M/X7yH630i3E
+/L8FNcHkMS5g+S2WcwgUPXE4IuqI7MUVjzV1GmrBEYhEPk+xtrGTZOA6fqKWqbXtrZHvwjQlPV/
WeyZXWGxYxu7oz3nnVNymHiSebYdgUyMr8bqzUEBW+NvZdz7lftmQSby/2hcyLD7NjecaX4Nddng
KeZ9VR4d6xdP0yBx9r2zqWci7m3oPN22u+jLZ2sWoo4STRFmcGFW0Vdt6j7Vve1ZYb3WnLfbhhZj
95khIdhgfANVvxnrHTvxjuMx6Srl2sxksuKS9Xy9dM9uorSz0pFas5mRQKySje+xMXlKWHtaL5Xy
nKPJVUT7u6av03NmLM7MiGY1jKX6p0ZXowHxyl0Y4TZXiM/ZWu3XGKcYcEZu7+UCYBoxAR1nFOrB
YAGA1OV9WxVF1DkRcnlAeL1oCFF2wXx2qmxco/Aw0bPVQRWF1tzOVNOViY1WJueUjxkK7m/c+EML
2SDdcqA4+0VCTKRNoQD3AVTtQJ9iZ8WGB0y5lXW8B92R5xgbpTUxTLAikSSZ+hriv/4Gf7dCSNza
nJpWOQPXp/ob6KI2na1742g/2Nz0q8JZUZTztPSpK/h+cEdfTdWdFRc7Qz0ZebwnVvhS2z+Z+61s
dV+F0p/Wx3tM4oEWVY83XaX9afNmFUUZVM401QO8JvWAJUSDUFZhXbyNz3ZQSAuBB80sbmEh+fA4
dLso/VXrmmeq6CXw3W3/WQ6wf/dMCLBNSAcSzm/PWr/rdKgzjRuVPmndg4k3hQJSM+fltsHlw//X
oBBZo0bNbZPBOyCl6eHQb1tV84GtXd02I/VCMYiWZmUMYIzyu+LBdVa160dgb4xUnzW7DKzafR+A
YIxpbCMxPHvZpReCeg/CupYLThkL5PuXB5KSNu90FQkwTQ5tCB5hc2/D4/F86dOfGcpagEMN5WEs
gqYfvFDWiLxmLPmi/rPnQRoN+Bqxhg1mFKM15pdhVINRrUV9a52pdyZ41MJ6xjBx36keG9Wfhbmm
9tlSjCCPH1Qo2d/eiGsnnikI//4O4ToB5WDTxzV+R9xNdI3iCuZFxlgNzLJ5CKsUs7y6I8M7XDsX
bM7TQ44DsgoQZV/uPZv0LMosA+kYOebmNqpfMhnR9/yzrz7vDB/D/Bo+sSv41TC1mjtyG2U2m/p8
iDaqVa1616SeFusBCQ9tDA3L21u5tCx0JAz0z2dle1NwKWVudTMTyxr50W5Kr+DraPxz28Z1uowb
5MyGcC5B8hvpUWR+TRq5CtwmlZVKZKsQdi7hdR6O88cpYn9AjZ4f6/zj9iKur/zLRQg+16MyQBQF
JpzyQQGXTR6ubMgytf/cS7k0IyQwDN9Dm4+ZP9b3xvi7Yu9h8eQaEgWA5S8CgBeqLMAJXSkNcJtF
PMcX6XXmddE66ySffHm3/mfAmd+/ZzlLCKYVrmYwQPmpaTaF8xaHJ32Q9X2vrxjslm4DRwZUAYKT
cCgjJwEV1rxb4TBTVxogx5m8iYbWbzvty/fIUrLfk0m7lylMY8tr8yyUvCIWRqzwE4BCUVErMB2g
ki9XOqXoNfIpAhnKujrWm3AXfbcgo2X5xW6Vv1l+6dvHu+m3cXIC9uF6aAr4DUTfJcd4YZpv/hmg
JEeRF/eDSJlr1MZkRzTp8IQK9P0YJN/tb/0aiGKvOGSVV67IC/Sxbx+JRS86sylkY64ymHFN4m6+
juzhRZfR2i6e6rO/L3zdplNSLQ3x92Pj0NCtTV5JGtxegszEvMQzPy2AKlZM6AL6tntUrF3komH/
7+i/+dO4OLmgBELBRzjSg5tMqp3CxowUjcofeF6OFcSoXMmtuHTmdKTqoLAErToOxeVa1Kwf4eWg
5enB7rFxp2w45aELIE9M8c6EVAuHY97evqWLGLVa0E2oICrHE+HSJJ70mdE1YFMhmLXW+s/IVr20
gts7AzCj4/tta0v+Bko2FX081YL6jLCRaIhhYqlHUDHHalO4Np495X9ZkI47GALl8Dxx4BrEJalR
2LiCNX0MSnvFMZDUgF7c+GV2p9ur+fru4nWP+Y95tg6i1dffq6Vpnrcgh4p3ZNt9YD4yGCtv/GDH
zIdwk/7L3bH1dLS91/L/kXZlO27ryvaLBGikpFcNlu22e04PeRGS7rREzfP09WexcQ62TeuayL57
I3kJ4BLJqmKxhrWO5G6+n+/eG5BX21sT2MYdENyuf8/a7p5+DmfN9bjIS1wxrCoc4hSWyGm9XJfw
3f9ybcWcQdMy18BiBhHaxrgNj2Ug32MYc2ve5vv+XfKGfXUkThYMWGV+KPwu3F7/gDULOV0ip64d
enBRD4N8HY05WXaw6G1YSl6Jl9Z1QSujHQb6BFhfIrJp7HzPDSPJUIlux6FzYTVv6FJ007nwyKTv
KQmDLCdbve/Qn0Vlv87+IKXtASZcVPn+fg7w2w29QtOMYamXrLkzoGZmMo0AlnoiGHdWPqQ7FB91
N7pF8XYePRCDeDSQdxYGH8Gh+xYFy976kD/iF+B+etd3ZGX6D7gZmDTELBwcBWz1fEc6akZkiYHE
JAfGpgzCYJe7BCOAG+W2dltwLvu61x60P2gQA6VUkATkh4jTfM3Zn34Cd/zTEs4NNYB60id75NhV
shMiXa1pGCgZTBU9mKxnmYsG8hb8BnLJVll99s2XrQ8YfXkiw9f13VwTg7lcOEO4XQwAc56wSPRR
LnV4QjWK3R4sA7LTmqmT67vrctZ2DD0n4GyyGRQg33w9mXU+t4uJMkX80xqACAu6k5kIkoNrl8ip
EM7xkNiU6o4J0XFr0ftlfMqGFzx10bgkmsVc83GnojglLKNQyRYgubhWeCB25hd9LrB8tvO8zZ1K
4HQsVCdSSQMkjPpbTrcTvcNjRKl+tDD55K0cBWMUa09G3PgMexVx/AWybTe1TZkYwPvOyucCzKqS
qjlN/BlXH7r5E+zl19VhdftOpPGLC+1sRNIRvTTzts5+S5WgVLS6eRYeJWBPghi+KpZqaTRGA8IJ
Y3jtooMm36YVEnr2u6m/JTPwzT+ur2dVvU9id85LF4M85xaL3ZNB92tUVnAl+7kmSleIxDBrPgky
GzO3gakCMZmx08EkguvCaUUP+bWzOY3+OCtaai2SohxQmsX4OlR72f5xfa/WXM7p73Oms6RKlQ8q
fl9pt9XwNWrUsWcg5Ylqa2veAGyMCIuQ4GEomuebNbPZLSJDB0Czq4wYPVK3A66oscWLWxAOrJ3L
qShOnaW4yPSwxrlUGvLnS+pp8WttiW4+kRT27yenLw0EhKodpFjyPlcG4Bm8EkkEybkuBJPMREG4
gUbFcyFLDyjqzmZLUT/DGoiOqtuhtfVfqAADEvyvEC4F0kTogowwtenSDqxXGvWIiiawVHHi/vlf
SDJNDdlO1OAJj+akViinJAqeMibGffQQ5DzbUPaHQuCsVzoSkTNgSHlIIGAk4bsqenI2UzpTlaIg
5g6m7taG+ZLopgPwQZBsYKJkQdw250aA2viGtNLb9TWuGeypbE77rLnTyhE9TK5aLG5vNPeLrQjS
PGv+VIM3hYtDEcfkXzNRvMQF9IX100VwOX0xeHobqcjUSkYQgm7P75ow9VSreS30sRdU4td0EukI
KAwLhvD4PdfJwVRDc6G4LcwEkUNUgl3BOoRWJ8jArDkmkHyh8R/DYYxz71xMn0m2jlsXl1Loq1mG
glTpdZFb2fXm+oGtrucfQTyTeT2XY1yxt6EmtxhKVJqwe0IjPsjuehW8MAJjW9fNE3Hccx41IEDm
lYgkCIi5Uio7GO3bWhMu+cysQTMGjHI79szprq8WUZy0FlYg0w0uIWS6bWS9z/dUK5RQYeRdbohE
v24/VlW80fr6EKeqpyufHQgJru/tmtc/TSRwAkEGN+ldwby+MaKlu4sjF9PgxRajLffJgPJ8LbC+
1e39poZjGVDkzDiPmYXKUustEmZJCr54g+5yYjlJ0296dXamLHKG+T6Jc0+JP68vdU2NTgVzXhSN
FjXSdxA8of2/p9sCAGjdJIjU1ozCxPkpIKfDgC0PbCFXdpMSgttaMoMlDOQksMhvYxFtIjsWPtpF
xwhgDEAZyBjwzvUk7Udd72UWFET3JF3ccpaBXJltB6XdAQZ7S435iVTvQFN2l6hwlVrZq0Us6Bpe
XauNOwmd0Bhs55PZkqSqEhrLO0wZZi46r5MycvLGr0TX35pRALHjf3L4nPZUyK2F7iloTJE8ajTx
a6X6uYSyN2Biv6o/ZypqxVzz3xZuQBmcwPAENufa9CXPBmUCSF5INbDIaUu+bUo8wZIpvNe08jiN
Q+yqpRS6GIIvBdu6ZpIYdgCCFWptmDvgTBKD7W3SzHjKasbvZLwHtdcyulO7mURTHWv7CtglzPZi
vhf5F26VVJmkKFWRlSHWa9XukuS9pR9p9d7LH+HjddtbKd0iC6EDosRA4zcD5D1X2GQs+hkeBjuK
ckE/bGbUK8eNEt8pxsZSNpYaI4J6BSK1QO7aZX8ql7vspzTVJBl05q6sbz4n90Hats3G+vkovViN
T1u/eRF4mdXTMxjJCrID+J9zb2TJUGlTe0Sd2eJaxkGXgSj6S05+xJNAT9bMzzqRxPmzzBhLizJJ
CLEcW3Uq+deYAhFEEMusdKjh6E7kcGoSTaY2WUxO0aELWtkODvJEe+2hQ7XFq+/B9Go8Xz81wcq+
r5CT6DAck//uIUUyogvvmvK1BCajLUJf+SZN5N3oaaKOu+qX1iwHvZyQlwyIq2yV503p6ppj3Sk/
o6fFTYL6vsK7zlnery9w7So6laueW0OXhVJXWiO0sv0dDbshOkb25rqI/yPv908SkrO4Qc60MpUg
A7TSqqO+1PvQm3bWrvXCp/JZGb3C1VwAXXrRr8y9wWyJ+29elKer5GwvAwesJmXY3UVV79NF3lSg
LiRo1lms+6FudtcXfLGnYMFhAAxEATcxeLc4NV2ArJ/KjNwrKcHUrT6gqa5Sa/+6kMvULqSAWxrB
NegRCFgRz08O9FpRnGsL7jsgdKA7P/bUnQYstXmTeZYHiwfS4uSCCxSjqF4ReL/2ruULDP8SOY/7
CG5jqVkZjQ6YXXcOkh6Qqspv+yb02iPdlTv7aDn1Z/rnoDrpXeVZAkfOfvrMYjjRXOChLFbcpA3W
j5krZ5I1Rxu3gi1mW3hNBPMOJ9av1Y01WApWh6gizRz9589kQ94/jL11Bzgfhzx0B/ozfyifu9vl
N4g2It1V/PDX9a+4cOPcOjk3bi5RjNXhIxpQtyX3ibxRtG2eHwDsIIjALyvInCjOj0cZWA6IClGm
k72DSJgAueF3/uMwvEhf1lZ/7FJfNMW2eoqAKzEZDBae39wppsVUsD4BkMQpEeY5bbeKP67v33fi
4+IUT0Twp0gpkIDABuyWmafc1ZivDzAxBOTB58R0PmQn/iLPrwBStt3Gz4PaAwIuwwEE7xm57W8S
UZ3+4krBJrOQHGVgjACDQ+VcqdIxMSut0jJXRyQ87gvdn62v0hAlAy9rizomHVHqwt9IbeBdfC7H
yPJ+powRtp3LclP36bItBrtZHLMwQLJj2rF1pHIe36Ivty+9pszr23FEszVFXmef5WqOEk2jSGgy
rXsdpZIwe1KB2XzAsCgGG1V9qrcTruT6UFaVHYBXqmoBDzC2Ieq/iUR9QumsgqKaGk+AX0gaN2tR
b0HPfI3NzhSp8K4fNFvQ+TljqaYG4jNQjKDMxDnEcE6jsGmwYC01ZH8ei9DVW5CMjB0TWHezr6qj
HhhzPwbNgJa96+IvvT7Egy4JUMoagnU+YZWb40jTKspdqqr1pjPT6M2ageJZhM1fZ5PZ0YIzCdEy
Ujq4Ac6PFrgOCh4gce5m/QCQCqWgO6QlLAyaCiPzS2210RGGKRWkjkBdwb8/kkqTyjFDT3o8V+2N
Rhr6YKe29dFo5byfx4kIUjmXwYIOjCSk5BjzFCB7+TTmRDuMu1U1bi23eLbvyu3kGYrXZw51UCJM
D50PnvVDFFie4Wc+/NJrEWgCR7hylGffwPlBJe27MRrxDUNyMIyX2HxPEXr9tbqcyeDMc07lqC8t
yFiKu7C/A8d4Qp+ui7j0rWdbydOSNRPa/KUFIvRl3ihKtp3jVmBzayJsDc2KmGCykV/k3Lc56kWN
BDqYzxIgKhMTpOqpYBWXUT804lQG57+HDr2knQQZNUYR/eQ+/2Ed5J0a+creDmJHqZxFdDiiZXF3
bkvNGDhsEAlkIQT7wIj/ef1oLuN9blGcikXocCklJqE5mE94wTcoyhuPukecfDN6rTe41p25B56Q
ICOrsB/mvOTZbnJ6J2Umtae4KVzrIbsfPLBwWu/GjXpPXWtn+hnE2y/Ky3DEW0qgK6uS8d4maMjD
hcTPFxFj6DpaQzIBhZdePKMWioK1MXlkceTp9/UNXrkMgLSmoucKzhhxOKeYcC+AaGg60P8pdwAL
dRTMLcgRAH89KwzmkARy8/f+HxJtdO6idonqJeeU+yQu7apEgaJAJChP+zz5hf7w66ta8cZnMpje
ngSkjdZIyKFABoBq6dfQvsqRl4jgaS/zojgfGZ1P4OnCowmgUOdSWqMDLhrDEQp/yPvqiTC1UDe1
BRTqWVC8XjmmM1HcguJRDadGGkHGZ9xIJHHy+ImAuSgGWRG5aQy3XgT15ZUdhGlhQAC4roAN4/Gn
wEeMss6Amn9V3dXa6KR6gjRvoFfS3x+VjGZQVC9NwDMBLOx8EyOV1GaRDjnSIEAkoQrox+ltbI5+
q9eP17VixVudirpIUlR6KS8dRAE80UFD3N3cV+/XRazciNAI1dTAFQEaPv5JW+s54roKIsYh8nLw
0qUaEHNSEerzmq9Ho4kmo28GGWus6nzXempLY5TNubuMm355pNmNlLxE6s7QPYsmiOJulskdE+B1
3dfZ8/U1XvamIaxCFhLdeCzbeQHuRjrDTONQz131YZwd9OEdrJ2fBmkAhtTZmTf2g4RnLXIwvfND
CkKBwqydooVMK7K8eNKr/EtIxjzMQFMD039AHcx7mATdXF/g2iFaAMdS0CRC0CHM+USjN8qQ4KXh
0urFKPeL+iAMF1eekNhDdGfikaOA1NPgXjc6BYJnrhA8VY2bdPTACrkZnOmBHpcH1MdqafNL3dbb
6+tS14yatX6zwQmQlfKoAUsFXkGjxsJykNn2+7fWR2ddBjxPdlS5czeAWMO+rbbabbhtZt9C31nq
mkBUc6ON6GPWLlgkKf/5GPVchdMFEERZi48xekexHRQ+QzcCuXp3n2zwupTfzEegfeCRRN3bT8FG
sN/mLvcz2Zzn7q2CKmkB2cNb+jXvPSXya0e/798/rM8lmLaYV9qOBwI6jAczKNGv61be9U+4HBBi
RnSyfKbmJ1dUX+tJ1bCzKH37SXsbnBrEwkYApXMnXzo+qA+VKC3MJgm4VaPv3cazGqqtgQqDE4nL
foyaMnOVLgCTzey3R6TB7trWT+8ngbAVG2KPdiCDMpAyQAScy5rBY9UsTQVHmG7lXHKWZUtBwHt9
E1dcAZCmgC/53XYHJNJzIaDJrGllKVChWXH71Nd0IfXPyjrQ8gD4IBgqmh/46mAYFjGqy2butrdt
EL/qoxMe1N6Rn+7Tt9iPki3yE6KS8pppnAlldnyiG6oU54WVQ+jotkEE9gcL8e+2fa9ezaO6Ve8M
QPRt4mN+o8D7CSKNlVSljbYYjM5hSIMhJnFaYtoLECpyKwdcTBjUx2Rn7SO04f9W7xEWPhQv1DN2
9D19pU9J0AmuzxUHBewwtJiArhnmwXNq5bXSaHEYIzYsjmF8S+ujaX+NqsAPrqgNxvIY7K/M5mF4
7EErBZ1fivIkZkZfFP2NZH+v+8g1oF0duTowZ/Bph6LtuznViwKYCrUzommkuNN6QXzGToGzZbwP
gNeJ5AYgu/hKrpqFOhkH9thTAiV/Hq2gNF91spONxxAA6RJpnOu2dmEIAHOFGA1kEwzHlof6kOVQ
XhCaZehoSh2A8FYKcOVo8P8Twp5GJ4pfV4qNhgkIMULAf6KxXiuCVnQ8F8ePlaAFFPx3SIKxDNG5
EFlBNmaaUsYChIBF88aoEvilCzX+lgAZGHTCDBqfuuz6CuwiaLDBZJrtFbVn2Y9KZrvy77/eLbQb
A9PMUNHYigm184WEZVMhegadUYvWk6yenHF+jf46GEJ3PtpNEKUw9GLUt8+FSG0ZG43JZsdj7UHr
B88olECNBO/8Fe06k8IFA3M2hn3CeFjRmbsjshwotL/TzPbv9QtGg/1CYhnY4nyWbpiQjiTLlIG7
wTh0k3Y0MX2j5iLgzLXVgJ/SwCQBtgwZn/M9mxdJJY1h4GAazYEbN2vNkf6alxoHg4E52D5wjsH+
wl8SZV0gl0kyF6+4zWhTv1zmYIyI12bJ4ySNXhyL8n0XTocTyb06EquqzakzgaNHMcsv+7T6FYUg
fp2Qp8g2OkCiqOA2Yr945uaQK/tu2bYB6GiC+Pp8J82lJJXRsWYVdFiNKQKysfKNtArIYj0OYS64
GS6bHpg83PN4zgMMGW/6c3lxqPVhn4+ZO4Z10Gd+Rfa5HZSJW5o/0vRFUR7i+M0WkcGsrVJBSK7j
IYcrg0dow10y0rxBiklr9phSQHnbaelNO9lOOQjyWiuuCSUORBcYrwMhp81rDQMBB3ACtEaVAcQW
Hnqw3+C9+NXb3cN197QmCrwZoOsC9qIGEPDzvdSLsh2NAdpikAFDF0rVH6147g5VW0uYpJ3/hafC
MAmgecCSgLE+/oYaVatVQhUG0ajER9e0Y5moyYien2tnhcE63O14ghoXga1tpzO0B9WTUklNLzUj
kzW/PlAlA0FIUW7moni7vo/rEsGQp9nIxaBUdb6PtdkMWVNbrIBt/MnmKVD1GowPDabDwfTUkr8e
7IMNqOhi+p887mXSTm1XmjHkVTn9kjGM2RbgPQnhzaT6gTQi2sMVZ3kmjjPxGdF1naXYUKsYN5X0
jA7ETUn963u4KgQxH6i1QeiFEs35HqI/1LZKtoYpVXc1OmEGwydK+vf3PiZX/5HC7VyU902asIaG
KVY3chO+9R1G05ePiDaC8s/aelBmglPE/WJdQCRrC3CIlmSGJx4es9EGNazkxCLny6It3vkivlTY
f6gV8le/nuhzE0p4tSUy6CjlV5m+hqgtFWH7UNNfuSnwF6vigBoBuh0CqhON8xczYClkvWK35lLt
zfSQaZ/NWPvkTzVGu0F7uq4RK1EgJmdAhGAjsMEucp6+kcdebgdEHKltf0iZ5WsFFbwD1hwgwjMN
iW6EaeBNO1c6GBF6vVv4WqTydnJfeP04/0Qm1wG/leCeXNMHRGnAXGb0xxf8WBTtonNhonafmFvg
7jqZvG1VYZ/12p6dSuEuD6LTvLBrLKjL9PxTWgyyDyetuS/VYf6hANJoi5xyFaB0nyElabY3SYUK
IZiaEvtOtcfhieS+Ov417DP8FbYYOCBgDpRtHuqlz6qlyGIdaQ0bvZ60up/qH9d1ZfUgMXjMpjF1
k/D8qGpkFMBTZBJondI9WB+UJJg0pY6dpDLCX108iPJDayKRbtAR8yC5ARU6152w07SwNeCEaZa/
jfLrkmoPFaqILpLLm+urW9MdFGOQHMFtZl5gdpv1UAAiC6LSGiPcgHT7srt8jyR3LXCPa+qDEjn2
D7gweBdxBk47rSiXicEw9/N7CTgE0HyZgsVcFmWYNpxYAifEprMRxgSWINXbMBsD0vtkQYd8DMxG
r6w1V4+DVhQUrLku9Kkg7kDrsQ6gvPPTUqSoMRcDvSoViBQo0XYL7Q9hNm1n+OWw6fepLgJnFYnk
FGQoyRwWEUQ2DZrideJM1kcXelkU+uijK+i/cM54LAMdmb2YkRk/X+Ewz4MeSXDOXUGD3pTBW1Pt
QQfgJaZ67GbqSYD2uq6XayagszwKSCIMHXNu5yJjMM0aiY34EaNUjo5mxDkvbvQSqXI06V4XtRr3
w3mwywAC8edclmomqVH2sIEQ2XctHTFJBbnRJkk/JtORtNs6fDLVDUaergtesz00BSAYx/AIkPO5
bY3RALmkOmtyak1HKfL7pks3YS/i21sLIU/EqCwzfJJXaa05UnumnzLY16LuRULeuS438bw4QyK4
itaODYNUOC9URsEwwi0JQDJKomYsQAZyqdOG1qddjyagw6fYme00uL6Bq/Z+6ig5LYnswULfDU6L
9NotbR6BUFA6aTkGmRFt1CV7nxbjrcnvEiKiaF9dKHiv8IjClYtvON/UpJ/yEQ0XyFmYszOiY7cE
BQ1ufCcnovbRi8w9nBre+kjxwPIAWMKJskppXsYFjUyk6yxlP5Ns7I9mV6uyo+ujTQLguLaWQ0Y1
vdU7I35UY7W/sfomFuRpLteM5xyMEV+CFAqoRc/XDMYmY6wQBWAAwfZH4sxh6UWd4RTF4/VzvdRY
CAKoCOpw7J3FC9KG0eg1G/lNAKsW5OcEroys2OKpij6av7bBc1FszSfGAfCUSpt0iFLAk9navl0i
jBKFEJeGfi6Eu5YGw2hrhTUA5aEftb9taQAnwO76nq3JQAcHHAlrnYQrO18IBeWhPEVoEkiBtUuy
YZub2UaTREmSFTHoP8UlAO4gRA186nlWcMNWiowkfWv+QldcYIYwuaiKBI5EIIcfItIkPFZGbYGu
5aBOr6RNK01+aCgCD7IqxgajF/wvbhoeDkqyh1lqa8JwR8LBla3SwkRrWThdH/69GStoFQGlF5Ir
oFPiXzhR3cCGM7twKamc3PIBppImR6ukntX8JBgctJTaXUSNtJeRAityoLsCSVz0v/Pje4S2cRJS
SLWy7Llqmhe1wsUmozIPclEwBAKGMbL966q44icAM8bGkVkfE1gyz1Vx0KIk6xcKhiBT3gza72we
gwXhCSaKNtclsV86f6RCEf+RxGtJSMuonSZI6qwfIATFreNLIfi6pp+GitscoDGCV51IIHfhZF0Z
on8WAmPQeoNJTDdvk3FD1FdqWj5Gn00iCJtX9xJjWMTG5ODlhdqbem9MbVq6Chr45/hhUmdPDp3B
FARBa3qCNrD/ykGS/fzMmrKSq5BgYYmiIaf7qtsLCJ5cyXjL7VdLOId/6eGRgIQ6QjlZN5jJJUsG
G7nkniCilIz5vkKlOK6zjWnRp9YqXWKKslqXZo6kP6ycEQPCBvgZvbjLMt2aWDTZx37ZtB9aN7lE
kgWbuCoGrXQozaF1Cgm780000Ukl5xMCySEBLP0gAdu0ubeFlLCXTymsRmfPfdamAlGcGEpyEM0i
9gitwvCtOkXKP0vfxm7sfYpiYx5Wt2lCXkutroDXQI5hlGsYFl7Q+BTW9i5tDVGpfO08NcaTjM0F
5JjBXaO5USl0qRGjgKHPGYGokC63BsZdU2TQn6/b/KVFIDuPmryqIjuFOVZu9UVCq7hNEzSnjb1y
TPoodMOiG3GBp+GIiEHqhABR7Dl17mYgC48QGS0A6Fb7xjY8CRJMQoo4idDYRRun9k0nhe07w/sb
0NUc0AF8loFpunXmQp0Pi7s3PuetIrje187cZIAvaPgyQLjKrRr1sRJYq/iEZkkxd6EmTtInr9d3
dk19T2Vwhxjl0jToBmSE1gLeZFjvTm3j32beikpxa+qC7kjw7KD5FA8fLlgZBrVuB6YuNroZRrtc
nKJjIFdFo7ign0RmhfwrkRbMEglGmCf/So8nM6oLJc/dadrYbJK9wZ+fM+6JKgmu7+PKswQGeiKL
6dOJvuiUDAnRIWsO0aUWY6QEMIYUtKe33eJp2sMMWLVG8q9LvWzwYpXNE6ncphLkccp2ytA4kqcZ
Hl+TmRxVpWx/hkDNP1qgc7lTQmL8CccJLH5R1wMVMCMykDhlZUAzX1aAlFtVaieWJnlnK0MzoIbZ
WrVTab2CNm/JVj7iNiL+SCPMbHRjAiroTNWAnpnS6Edc6HPmgfs13tBwMASPjwsDANAvQBagM+hd
wjuIqdTJniqYn6E58KPdUdZezbl9aOHOr+/gmggghSFqlYGRAR7lcxHyNPYTKjy4jCpQJGm1CliA
SNTfc6H6WIeOU0IVCZVG5NfPhTTULCvgSaCDMZMda3zWMCgfGY+SrrmLJqj3fb9CeceFNkk8HzGX
QjQ+EkOhYDC0PsoBJCjpbrhTPAzMOpP/oXiYDNj0D5Gv7fGAldC7DFSHfbJD0czP2czwbrqZ/SIA
LaL/pB7qp0I4b3oZcuCT/vk4PnjTlHKUpBoftxjUqbWn3t7hI2M9GM1jMQgCtzXfdiqM23aUxg1b
YjuBrm5VdUapkf8oY2099hLN3q/r0cUNhSNm6VS0pyLQR176/IhpmA82UIOhqtYTCb8kxcuX+356
+XspgPZm4T3jLOOb9xFMjy1ljapyND0k2m8MRh+rwvJqTApcl3TZcIwFEQzpguoelYwLDvpaj0he
mBDVtLU39ftBg8VvbbDr6jeK4U6LTwh6Ncf3xLwBde916Wu7abEUP5p2AFrBNxPaAPZWkPfGlEeB
sNsMTGvH6rtUEnKlXdg/HOipjnBuG+POJsmZQpKHJvaVG9W3MGKCfBwKu5viNvRl7+v62kRaybns
GYso65TZZ/TY6btKCUJRWfI7vXfFB/Chtm6gi6IdIcN8eqP+shu89KfqxncHxb1ftvcAPo4d/UA3
mh9trq/uss+Z21C2/BOfbSw2FEaF6P7LfF7ehrvfkwP+GMfY34O3EJkKgaqsbyceFmgehNnxvlWt
AJ5h9AgrMuNrKu6RBaMibVwVgSo0a+4yEeFztt3bgM0fG8TesjGj1iU7yJb4aSWqllwCo7KtQ48S
Kx8yzG5OM9SsT9X+WzNo6cyz/jsqPvI+O6gtPPKcfTaK6Sp64hp5ul0qoDmlVFBlvrR69gknMT13
emkmd+jIZMrZjZZvps2rjMGDjYFaHoJd0JuEhv4kN1bmyDK9mQwqvZuo/eVKT3wFtQ/B7XzhB9jn
6GyuAq0rBA+5c2WS0SEA4EPE/Yn2p1P8EXWBetkSEY2MSAznBNCJVo9KBTFpeRsmXhUe+wQnYAjw
69cPmEG9EmSEkH/iFWnMUtrWae5GqZlshqp0Ejs5JPP8bPevQNw7Nlnv1qi690TaFNmyM9Q3gXmu
XsAnn8D+/cQ8gSAYR7mOTzAjL362KieJnexr9mv/TpWc1xGkkMrsgAZzN4A4QnAhX8RB7DjZ7aXr
mARDlfNc+BC1OR4biJE7/dOyXqBsQPsGv99nPgpe5SJJzO2fLFNTcU9WLBpvOgMsm2+Yj3aBJLIH
HcauApPp9V1dvURYx7iqy0BZ49clRfPQaCwKR8lwcvJ0mr2m10U1xzU3pLMLWQNFowEQjfM1yTPV
O1kusHu1l6Q/JgCvyIt3fSWrzxi0pQFhEgDlaGflHEC9dKZeS0jOYCZwLPfT/NJbm2Y5WPKEcoer
mJ4pBB5a08lTmcw8Tw4romFpSDZkqnjmlqmnwM1UvwbtVgs3teot5C6uGZmTIb3VqotKiFPKXpfv
CKA0kLe9vgOrd6eO0iArxKNfhDdSu2hRmjHZIEN5E9mAav8TTg8AzJJABKgitkMnlq8AsLq5M9Ib
rfRCy4nrfd/71fieoSnzr1ljYTRAsEVKFVyIKI9wJ2JPJVI+WY+ZB/nP0r5VxHTnygJIgqg0qa+5
QTa7oaM0qQH2jVMw0w6juCGQ1PrguN7qAUKHDYCwD4PqDFtj8wZgv415B3DTW8lpA9DoFE7pvse+
5uau5Uw3ip/uilvLG0sHoO0zAozhZQlC56HywmPsv1w/qTV7wIsKvTTo7UaanfemadtOhj4idMPL
FZqz0HtLFlxA6zIQAwNRGoMtfHtoS62ypzWUoZiNrWlgPKFUtpLSChzjZYoZJT5kRxHEYhIDTvLc
AsY0K6MMTRju2BY2xdi2It8NxZjsG7nOPa3p5IehV/t9PncyAe5mXLxe38vLsWuIN9Apjfc2PgIZ
xvMvkJc2bMoZX1DFgSrvh8aP7WMBEso6iACbU2dBI+9JhXqZ/hFafqy/x80u7O+BvSj4ktW9OPkS
Tt/TJKJRMkEL05fWaRav+V17KJK4f/ogBTP5Lj4Y97Fv+f2W3IqmbtcsACkqDGGjBImKDWcBRr2g
Ac+CbCmpXMXYVqVHoxd7EeQ11rQKAQ2AHFhaT7lwMWNWz0pJobm5EjQTsNXa2J9DzRds5WUVWQXG
KBLQrEOFEL6mGhlkaMfvmazZzgY/H2PjSxqaPkUZV03CjU370A8xTPCYIbEKSrVSorpTAEtE1N20
eq+gQxc2BCBCODHuVBHESQ0yxtjZbfhT6jFehIlzo9lIG0xsa4Iwdm1/T3O3XDynJF1vhmzEGMOy
tvazyB1ZWM1Yu7ROZXAmm8p9VccLc8uRtyA9jDGtLAfAywYlX/QDXT/JtQUZaJRk7QBoYuTriHmh
0YX0sE6p3kXDuxyCNUhgd2vrORXBBYZ1pc0oO0BEjbehFB4W4tPFiwbZTSYAqIgYNVZXdGLlnKVp
daq1VsPEDaqr5/Yxngx/psvj9Y1bXdWJGE4T+romdVfjlJbkV1t6ZtM4hfRK2mdb2lWi/qXV+P7U
iXI6oUZUXfQR0pCm7LK3Ba3icf4D4X1cvXaWX5bI/v2R6x1g1wSntxbvnqbxubswLFNTigrchdlz
W96S7m5ajnJyJwJOWdvOUzGckuTWWLeVjAWG6VPU6k5Wuq0OwsLtogcI7AWLWrsJTPQh40WKNm7g
gpzfSfowFWo0TAji3/LStUD78p7sw8cZlLD+dTVZ00a09MDxY7AKRR/2JScRaGN0pMsUSJKNGysJ
MhVt74JIYu1qORHx7SBPRKiz1tRjzU5ofF3GT7X1APyaN8H1hay9RE6lcGalUjXV+hEL6eTSVfvW
mQfBC2Ftq5AYtNjNgrPhYYgwioNCjoER3EI7GBNI8RaPaIJVrB38d6EYzzI8qHjAKntC8xwgsRCI
zqjWBEteoaLSO2hjcKYq6IrUS0aBBqxeUKcyuQCIFKlCcGHCxUYLQFgOXdQ43XAjA3Vmdtvodmxc
ML1eP60VqwVbJeYTQPuiEKRZz9VOAvh9ExeoC6hq6QANEog6fxIQOy/Nb00E6P9dI+VyghD2PeRk
GjqeEufCaJZGPW1CFKhc3R2eRnBj5s6MedUXetPttE2+X9zi0c4A8OzU9/bODvrCsT3igL8W/LqC
iHctT3j6OTwXOSnDtABoC/ToYAHZs3iO/PQYbh3pGN9oe/okP17fa6FAbrOjca6rMsH6KXGsHXUs
L3rotiZETS+hm+2q4FMgkbn7KztO1PMdX0bggQwpJI5uRx3JSd1pn2zuF9RfClcNRPOBay/Xsy3l
rp+4H0crryGv87qDdljAp+CkgOso7nRX/lXeRs4rabxbHHFsOi3c6Uaw4BXvc/YBnA0VcVOStvz+
gPbYqhvoGNl8RPtXFJpCE90IAJ6QBE1jK3qNigvSaayZFy6JjyyNKOsLc6iBjWpUONvQI9bgzKk/
mGTTGZ9Wgmqz8VYhq2Vj1E5XNqj2Oan9pSXLMUeitW+3+nSwzadO3hHrMeoLX2oyz2w3uQil6NLe
2adiXo3ArwHIgP37yR0gU3uulhyfmrU+HR+V/B1ZlkFm7Fd/rh/FxUmAXouNi+N9gaHRi8Rpa0sL
aWOMxvUlwzhcQBWBOcBK4DQv7gImBVirqDXi5rzwXxiHrUhB0ftiNvmyb8v/kHZdy3HrQPaLWEWC
+ZVhsrIlWX5hSbLNnMAE8uv3ULX3moPhDsp3n/QwVWo20Gg0OpzTPDObTFupMJ7/Xh1U1cjMeTFP
hXKW3attkGIWHfdzFL7nSDpPJBTczxehDXTB5AUyCSgloP2U2xv09aoZUpMoFlZvo/rUAifWROUi
DJ0iftGN/7ByqEsgqwPAALAfcs5YLaoxnXQAl0YxfdGV8ATM1hc7FJEGfVU/zlwQ3lvAO7D0r45l
5ITOLU6XGM1NJJ1dqUcsYLp6ey+bXtx3Xtd4UenhzGzM9iUO/940zgVzkSLpahk95xFwVbotSY4s
+8WE08mXW3Yug1vEVh1LJa8hA8jaw/R9yPf5tLWCwqfo3J8MQUr5Iig5X0q+pV4HP1rXM0hDH6eE
pqvOk4ufUpDsJwJSPvvIpO11o/9KLl3ZPD75VFmVFMcUm5ftQSpBDnnmVKf2aAN1LL5pNugvUd3H
cfMMVsDD4OiO6V3/gEsncra+X4iUC3el21MQVSk0ltLWD9Hu1IrwOmfzu9RwHps34awugDP6TgLc
FEnAOVa+dNHetI9t/RJlvqkKVBEJmlVdqsKkuswDCKrGTcR+auy2YIjEvc4QIWpfxPlfZvJHpdln
LiQZ/ZBHTIMkufwsBwfZ2qw2nVLEQLC+N8ggoSHQguvlDvaYIKLMjBSBWQMKTit1LRG/3frp+iOB
O8GjHJHJQi+xOykJcNoQKH5192qnvpScLNS9ZjBFebE5Bru0hz8yuRNt6VFko/7VuHFRv6YEXeZ5
VtQ+wHrzndlUwH23w5zoTpyk41vcaUgSNnl9NDJTwtRhLKkfpJuaz46V0omi+/MkD6z6obVR9thL
iXYTx0h+O5bdx7scGKBeUiEgqrvW+p0NcvDSjfL4gcE5EB3UTPNCNYoDj7Ka7CNSZZ9WZac3Zh/2
N+Y4hvtYNthL0rY3TRvrxBlLjXm1rcafvTVWeyu19R2Y+7RfkVwnLhnSvEb7qe4nKnuSKzPfYvru
SWWSvdNKovtUiu9LO5b218/wquGrGA1AzRHgknyTpgS2d9qRArT0yhumyEcpdkzV0dITE2Y/LrKN
s+UvRHEmadDBtiQJQZOdkL0BeOTI2lX2m4SKtWIe06hyZM3PRM3Sa27ZmnsK50k1tIZyZlp3QyIV
Gg4CSDkc2mSYx0+RyOz2VC+2EfCaxrzxmlZ+/ft1xTPYBHQRwK7QPHZ+zIu+N7vRysAC1OCEmw+9
nqSOVTUfSWDfyIqoT+Uy0kLedCGO819BZOqSzCAulR8w/eQ31nPSigqMayd+KYRzXSa17KnsISQs
fxWlE6denz3UVEGa50gCQ+CSL7NlWDYLfh/Nw8pM9sWJi7NpqJhdgcQJxZsseB8sp6K2pwZOOnzr
JNVpWscuELaPrRMoH9f3b3VBUeCbpaNzi+9GzSStSqyyBQEX+aljLCOeXtta4M5W13Mhg9u0OtdV
mjKKTYvQuzQBq4V4ZoKw4Y10P4VU2usaGQhicWdiDoP3nWpahvqAk15gHFyOTF/7YHopCILWrh0U
hv8RYs0+YHG7pQMa4dG/1GCYsHmJCn1TUNEkiUAPvgppVJNUdBL0aKrYjyzJqUfQ3/Q/r+//ml9E
xxABNAq2/wLmzVZbO44T7E2vvLSpS4wEJpB4VoUwqs8Epr5qCAthXCJTbdWJlCmE2f1TYNwrVuUN
+oeVlZ5u7qNW0I2wtoBw+HOqB2CLmNk636OgKyozUACxq5JqG5oUlEi6X6SCA7QW5yylcMmNRE70
Um9wgEr7NkhbBDooz90nmUDM//GC+Tck4C1uDCaTGg1CgiL0pWqrscnJwaihq99r0M2g9758Nkff
7kXOcG0V5+jqfwMs3gyLMVJIVyKOK4IJIMmY6sbVBTyi62YoksKtomRmxVSmuL3q0df1zg36TRT8
ui5jfQkx5iOjgQ2+jMdUCmtbS4sRQrrkKZy28vA86dtUiZwg3AJLVWo+aPQci5Kba0Y/w+L+I5Uz
ek0iZUMZpAbNe1y/xApYuvqj1O/V9Alorv9lIRfSuOAD4N0ozKiQJklvMRjpU9uZhBHOani6EDKr
vPB+IyuTMLAhJKkeAE1P7FsmI4FUHsbIa8LWQbPqAERTIWTymrNaRlazFS3kVpGdZVOLyMqkwXZi
DHBc0W03hLfUHN/NRoQPsRZSLY82F9ugfjCN2oSjHU7FLmu1LXChHapamwoF+A6DWgW7k5VW4CTX
jsJS6nz1LJS00yC0h26WSt7s7jdpD+Svx4gQcSxFcOsYm7baEAUiuhZJ7tEeI6eyyBsrtGOjPF4/
davqgPUPOR4USy5Ixgozy9te6wFiBu+LbqvDoOlvNBYN+q+6YUxGfF35AA/h7L5qy2RUOojR8V5z
mWXfd5X2Ww0xpsTY9rpKK2aImea5IxPTbiqYB853iCYxhqZTSl3d2t0RWgHz+laNRaAz8z5zb8Az
KZzfKEatjBS9ASsK3VVT61BRWLZi3hCAcguwDTGtyofuozHGGBuDAD1tvByl2EnRNmX3baK6IwcS
xl2AlmyJONpW3KEy13qAPwSYf5QazxfPBkaJGtKWurWJqAnjnMzQHswKY0+oNZ0qPXm4vlkrhnEm
j/dVIRKPoDCjyPyBntRJmnKX5fupSf+6kDPDXi4U4+LOIjKMrIkgSKn3lYaWVbc1tikghu0XDMuS
GgNH6Y4lWx2Q021n4REomlVYOWrLL+CHSvAwAkYBwReM4002goHH2qXF7vpyXtYHz9Xka3V52OF1
NO9fKo1+gAqrlthOzJpTgxoW2nn9Dt4kUoanEk8eweX2fwhH6zkgOYmO+sG58aSTOY0D6airIhjR
MUkmWZssBjHxU4PGlsDco2ndERIyrR4UzMj/I5UzWanKyCCbPcUE7UYJvYIARbPZyOgIK50qTzfp
XyPDfa3xH4GczQ6BWuTSBDVpc1NbdzZzayZ4wKwuJaaC0cOEhn4bjZ7nSzlqZlCFFaq5ihy3t8yO
mCfXI9qgFDX3mF1UDjoBO8eOMG6pa5PhgH1QFdQaVlzc/PAA2sUMGnpRa2jAf0AB3N24VJZ+AmPT
Cxu9F9jMmgy0I2N4FUOzAGPkXgFdCkbNEZQObl31lQMIhw1A/AU+Zu3gAaBw5kGy0S3MjyPlRjtK
6TBRN8QzPQiJS6bbqHy/fvLWbp2lEM72pQwzglM/UreogUedfs/IVg48G91qouaJyyZI2N9SFGcb
rWxTGoDZxjWYHxouqx5i/TWqnli7tVnqAIk0S2+i7EOVt1O3GzJM7zlx7BHz7brKa757+R3cOWhj
tNBlFN8hgfGgUl8KefQQe2JaQMQtvbqDOnjOUSlE3yefBklnROuoJtBY1d0RM09Ecqtyc10dZVWf
hRQutIvsKsq0DFISHaTRjcfGDws9pvIxqjFQcuzNfBOQU5zeoEufdW96+juYPppI8BnzqvGBBcp7
/+rKhS9jJctD26HrRo19c8R2lm5X606LYrhBkX9tBad8dW0xrWdgglUxVB5XHQ3LQSaZM73zZFce
mA9QnDLJuw42DcFZV1cO+ww0AoYHiAFIC3cHZ0kdpVWEBdadyat9MIM5KPe5qZPepg4qVBjwHPz4
0IH84TfdjZv4lLz+qvz8jtzG3jydJb+CaPAk70R9n+tr8O+H8UxbyAnXHRvwYbX1lAbAf5v2qSrI
d6w5CHACAKYPTbvI5HD7OqkYY84Kde6meqlnKqNk144HffIVUgsWem2dl6JmQ1+8UeLRVtikQp22
8WUUXVIiQlwWSeBcUF632ZBOkFACA6fBYHYqKoWt3oBLJTjvApJCoDn3EBEne50eI80f8vdI3iWa
30kHwC8pIhrkNSsAWB4q0bYNbBj+zu1okY+JMluBtpEtv45PtkjEZfMLfDcYspHNwzQv5nk5Kwi0
CC+gBFZQOvWh2TRb2/aaz3j7OnrdBuA7HiAjHJRR0Tjb7EpfEsQVay5uKZ6zDKnM9WycVYwr6srw
04jwTe0Q/zVN06wm3izos8GAIOz93AItY5CTJoaaI7uLDU9LPozyTidP1z326oYtpHAOWybSgLYP
SEkS2TGknQHE/KYT+OPLYUPoAihWEJMAH0m/YPMYMPBo9iXqDbaV30ryljLmWC9B+NJNjqqXx9S+
zyFfszZ25tuik7YmngB0FnCtJp6CIKE4X8psNMJIKcfGJeyu0QaPmQ9m9KqzT1J8k4CIMHmNcbBw
KNQ7tOddX+CVuwjtP0jV48pF9YGfAJAHxUhpD6hlPbIwuOJPk+ZQ63cX+w2jTmwJlnrFOs/EcUfe
iMZcjieIk4ZkE0jWjSoxkGIiptfZ7rpmXy6du2YBAYWgDLOs88QsdxdFltbTwM5adziUTrQBPItX
OkDjTL3uUG77xJ2c0v/AzLqjP/Zu5Jhu4oTeZ+6lp5ns2nyjAuXX1nrxQfwdBHhmbZg0fNDUuST+
NZqRB1cX0cwBqXdFx//wIMYCaJjtwLQDoCW4I9qHeqmZBeQp4DZzMEKjedD6s/ke7ezUeRtyp8S8
wCiINr4QKy/X/Y9Y7swS2qMk0EDsS+4z2Qlrp9uW6AAM9tp9fJp29qY/ornTAd7dD6R+c+fd3r83
uyB0VCfcNB+35eS1m9EV9VavRX9YD2BrgLcCFs9n0sM2llGrxIcFz9KmOoVe+wmaFMsLThikA6m5
Mzq4u4FCcd0QV27SM7Hk/HgHYSYpkwqxYaM6ito71ut1AV9tyJcr/kcxbqNVGWj3tQkJ7LP31J3m
x7flbfK9eY7d4ElH3cUJn7TvFcIw9CB4h8hPnd//z0/gNj2vUvQ/hnmLpl4QfPnth3LSvPL5Pr/5
fKvALjW8BuD+epc8DOB741FE7bvWonS2yNyta5MwRG0VSyDtbthd/ttyy51u7Kz9J4CS5MQJCkf6
oT1ZT/bWfBidn9fVX3uwnYmf/d4iHmMUzUPAqIYbvbuzXGPbfyge5lSd8OETDF5ui8lEyhxBx+nX
2NTFvgNpACCuwPtA6utcqp1WMXAj0tbF9FRTbXQSIzsODHjDQ2FUbm+kEPgqvpy4VuvKP+LIZ6Li
2+rdBaZsVFdAdA9OZW7dx8rEHOiAdZ9aPEpVdHfK6LWVMRZab1V1X9p3VuOEHVqDitvJuq1E78a1
CwVooJisAUIHiCq5u1NiZCq1DvKHeWDCC5N9YWNguH+5vsEiMdwZHmbojkbG/gYSXFhdngAy/SnR
6FFpRViNX823F7s6z9lamLG6xIePiqhV9NmW7LsAHdTRNniwfEDifLO+KVt11x/Zo3RT/H7SfyJf
s8FVsmm80WFu8yo6Vesec/EpnNo0acwhlLC66Yhj2+PtiCddssGwVAKBjLqYx93Km+lg7q+v99rb
YM4WKegeA/kPHv3nps1GRY4AMYFFaEd3MtlWIrbbUmwtyycQDox3SLC+t63qk2YQ3GBrDhupcQ12
hRfsRSkjk6ha1yOOFQlvAvlXL5ozXwlqMeM6RyU4MniEcE8reQSKRThfkCQaMWQRViXwnpkSZonb
5GHtX1/KlVfpmTQu5ErCuhlrBmlZ2+4Lil70RgWhfe+mGLEco7fr0lbXDqqhFRD8A+gHPN+3xlTC
oRvKFi4n9lDqPTE5E7xwLgcoMP8MklNMxKM/es6gnssA0tiI9uyqdctydOK+dKYA/XjU8tOgPPZF
cQiG0JG0eGdSzZmaDoQpoNWhqkt0/XBd3UvcM3wLGh+B6ggXZF7UcEifh2rf0dYtJMuvWOtqdnDM
x2zLArZTMrIpCmBLDk9Kabi5rG6zbtwXRHFqq3KoDvJy1XIjqdx33QAv/iMp3lMUtfQOrPRpdjPG
1uBIAAbHRKvAyFdPmDlTQSIRNcOAcycs1UgkhTK+XKm/m8MJRJikfausbRfd65XDiqOBMYnrq7XW
aUWWMrlr0gDwnSw3kBk2qROjI6RQJTcc/FyVNnJ5x+wbJcPwUYcutk33H9JuZ8I5s4mygLBkhPBu
kJ7bJjkY1rdGaf0E47KApnS08UOg7trRW6rLHz3AxTesndWt0JM3g9sVbykSfgZYxEPDGWpM1O/k
MHFUDc9aMKnJ21hyi+zXMB5N+5fga+YokL9Xll/DRQuon2ShzPA1ZtJ4Njth0ABI0B5h/hSkvhnc
18V3WcqdIn2ts1+S9SSQv9KWSUCvOKO8Asof2c/zY6unCq0BDo71J98ooiEtesHrloA62HCoubFT
9KSJarhrT66lTC4s1WJFqZjWg0koe4r6jRUfRslwbHXTs8opQ4FnWtlv28JYKijrgF4BbBROQ1OO
QIWCtowckCitZD/V1HJjkCJa8Y++EhU85/3i9vNMGneYaKBQI4znNtcihNHc5NQNAtMrjcd0aJy0
udFE09/rEpEbBlfH3E/D6Yf2SK1IMV3jmnHmNxSpLO01wfBel6tPQ/c7A+Bkn4r6F9bcvY0nG57x
6CVDay1nN4mW9K2how9PwTbqt6QJYTSFo1FfHvYk86UJJAYS+l7e9a50aAqWpd1101251M6+gLOi
aBxUKbSx0qpZfi+aqtrbLaGCq2TVeBZqcourxYMUlnPbZNyH+zCMXUN/oAaAO61s04L99bpKKwcD
KqFcBk4NXFw8UaCZtGbOJmylHcu+STBkFL8qcfytLa3NmMBqlWp/XeL8/Rfm+keiznVsImxTkr6b
OzbRz1uRbBc0oZtm/yEzDsXQXAO6YTyN+OBAAoTNUCZo5pXwJHMqafohy4JC4Pra/REx/7547AUA
HQXdwfzESoodEoqOwTZz20EReiyKXSJ9v75yq5ZhA3QZU7OoFPN5HJXFaNosa6hUOL2kbprgjsZb
TLupxehdF7V+2BayOFPvZ7qhBsP1LggQ5fuxrW7s2HjoJntb9eiOVon0RLS4cTCjjCChycb7APke
v9ajQ5flyV1r5fmz4JtWLq4Z/fFf/bmTYffV0NsxvinIkxcVmLK5XN1mWfoZDC85CmdpEHiDFGz1
NHEmrcBjP/wkRii6S1begGefwfnbstS7xJrbxJvitrf1gwLcgYC9mN3uur7rcnS05tjICFs8Bs8E
1mfUdyAnDl1L3pphui8xbCXsrvs6ChcnEoAG/wji9hpoywyI3VjX3vqUo25rjC1SooH5HEbFTs3e
MEC6UyzmqGPr5c1rQ/r7TrdfK6ywUqS3ySh7sZ0L3MTq4Vp8FLfZJQrfTI7wUbLuEPOkIU5sLKCM
vASNsUFjucAPrnqlhThuUyVJ6iRKsNjdiNx367HeK9FP8192FLs5MwDO6OnnDmOQWUFZgnY/TNxG
ZrUJABYG6lRM+gvukPXF+yNo/n3hmcrECPoxadDoX/zU9OnejB+AmqaD/238VINBsFXrhvpH2hwu
LKTRIWpitHfjQKgqXq6ObDdbSaG3tizwSvM/ujTUfwXxV0eZY4hZz9G2HsVvDbLmmezlQGxp9dc6
8kwrPbJhe33H1lJruBoRr4IKhgD0kduyNEDn4lfz/5SzHQPDsYI2gCKunEwrb1OVuZJRbSz9Z9f9
1otfBKDseAk6cgGcgi4XfMyajS6/hdvVSSd1WuS4b5ohKRyKurs31GrkaXGU7q7rvbalS1HcllZ6
mVmJBlEpmA+zXnHCuNsnE2BrGHGvixJoxY+xjl3FCENrtqsr0k1ZI+Ovkp1hPlyXsnqhLTTiZ1dh
NVlpBhATSNm2i7VXqcSUhd76Ugiywpa4qYJOtsHYMhO1zD7xTaANNZrmxMAdvf4ta6cTzhaYIRiD
RqqUy1Va8tBJtQ4zbsLBzUrqGC3AIG39NLQfscKehmIS3VmzmfInB6SM6EgA9DzYxTiRA6IUGlnw
puqoPtsUcMJNmYDn0gY3eK2CziMMFcFhXd/XPyLJuVcIqgC96RlEmlZtgh50snwaD8yJel1Q4LqQ
NHNTqZiTR519ruhzxqrHFVohpQhdj7R9BsVq5QBMzCsQnQlUusyVQBKS3HMVEaN9YJk41ynRlSiD
Noi4iH1QrSR0UuTpgib6EfTDz8kmL1GO9FJZ3CuYbbxuNfMtfLaF6MsDtoGNvpqZk4rfQnOKhiik
ID2qjSMZ0RUIJIDrEi7XEVhywDeaaZUwQ8i3brMaJyTqwEOEHnTZGeUh8dM2t53arAr/uqg1ZVBo
Rxj7xQrEJ52Q7cqkjJjA80f4qOv3QhbGy/YLLBfCZA1lX3AqoavxfKs6Kqcpyr6Fy3RQDFTo6jJz
vd1IY3IXydJd3mj6ISDId0nSwbLoHtMhz3U93VSoIHlSAc6gJroHF7wGGrf+UJJ2F+Al4YSy2m+u
r8VlNmz+VMsEYZb2VUHh7HegPaZk0qh0qWRsKiXfyVHmjobsVb3txixClj1wZfYZTrqXKCGGtkRY
UCs7j5FHlIfRfgDiWx7JtakCNFWOUoEM6SHsTSekj4Bk/Nvra+YVRyoffRozoDN/TPMsr/NqDIGf
jsMTNPLWIGBVFPVFX5b7ZzFIY+K+BvfTBcdnk2lTQmyMhrONvpFuP5iXvwO30bPcunG24yd9RZXf
uiuOp/SOOtnLk/QtOlQ/TG8U6LviLeYvQTUMqWHlkp4PIM6FoqZQuGSpX3TP5kgnx2zZbqqpR2nn
jQF9VCqKUmgjclWrO4raxSwdXGwXKRowdKuxDtnoCn8fkY9mlXLMIlH3z8o5hop/xHBhs45pS9vo
ICYuwRifGbctQrPrx2O2fs7vAd0L4ySwTw3wMfPVtogurbqa0lzCfhr0UQtu++K7mjote7Sa75q2
6wJRMXW+Cq/J46KsdmytYIyT0p1qr6S3qHjFKKUi1JoOmvQDXT/t8Cz1gnjrMjyB1eJVoOIag9Fe
9N+kfWXXFQV8nb2T2q31IPuAS3trkVPwNC/f99v08+f1dV2zkKVETk8V3Gh5FYLUq8rlu1EtDyRk
6Helf3+pzBUuRDkyTj56es+3z6jt2JYywOWhHc2n7bivKZDmiliQcl1zorCQeRgBUMEowHD+vrWH
lFmsxLbdRSe26feIXV3lR3nSPhNHFnCaCKVxdg+E0wB015DWbloP7WjbeKsc6XG6BSIKc0QQHmun
DL0ylg7UBPSD82s4JFZUo2yAUzYCm7T5BRLK67Zw+cyB+S0lkPNdMs1K7+QcElQM1+/b7wRNUbLk
YIpWQRtUDyS2dxBB//V4BaQij4uBABVUmwhLz6WSRJmsHgBdriZ/U/SDSvxBWCS8CLZnGehARpEV
zJQXuCSoNJGAsqF0i31yZ918M36SvX07HeSn1ANGdOO54HeUYu/6gq4dLg0+C/7XxEw/n7sJ0jEq
A7WD08qph2KrE6qgKhVSTV88076U+yNmNpyFbxyL0Ixo1cNr3KEE2iOKB/619Q3jIunWvClP9MXY
1Ud7Pwl8x1dHCe8kl/pxp02vpKGocuhHtj8YBE93xWmA29qoT+C+/VWdUOPy+tBpd+QObD6v0sHv
Ojd7H9GhoO9rkfdcuyOWn8MdR2B7GKFs4HPQBg1Y7Cekso6GV/nkCYDJzYb5tqft6lN8l766GA2/
vterwmfEbwvT+wieOQ8XGlZpg+4Xp9M4dtkWNR9PGR7SyCuCX3TwchHSzopFo8qM8Ra8eDD0yLdE
ZD2lmp22FcYGZExCAYhpeGjL+9iKnSwBiZEI0G7Flk3MjAIfGtCXOthDz41MGnu9pjIrkUzqJ6e1
PvsQsSoYDQTruOLlEHwibPt6F4CK+lxOoSpVEMWACW0tKh2mgbRu3utMkG74IrTmTNdEuwU4trGA
CLk5p5NEJoiEhhFH89n6YZ5aD/3XbnBvx87G8JjbedMBdXnpxtqEIij/NTd7Jps7r3VCx7qrIZu4
ze/8hZ6ye/WYz72HzcaugCmugufsWQQNs7awS425w2qlNQwmg9QmP7L+pRRlcFYOAAD90DKtwNmR
i94r0plpaUX4/xL1Kxnk6BjxQI9Sc4pSn4RbNDRfP3BrwdKZQO62qtLUbqtqFng0tu1JOZnHCShk
0i80QHmx4sjHRuBhVlXERQX2MsRpF5nbbAAhILguStcs2aGz2RbM944BzEbzAw9NoMGYWwwbCOZI
VvdNw2QueKfQIvRlTQvvPvRFPaR4lyKGBy5oONzmkuYJlnLtcEOtmU1gTkjxLz+tU6MSuBmlGyJt
KWkvWQwYqZsWpKudS/tnMjrWdE/wIozfs27bI7gShb5rWi6/gNvMVGc9qwsNZyKYpINqduROq/XP
63pe+ky0IFlw0BrqRwBsnD9isZS5pAchaxpgcqZPcuEYyaFlx1a7k+SDpv26Lusi14bJtaUs7ril
wH8q89k/j927qW0LkJKxkxLf2Ilg80RKcbfeTOXcaSUEtaGXW7dJ8GwH7pA8lsWJEUFFYeUxSwCU
D9U0gBKgHXH+mMUK2nKg5WldoHARW/syegUuppvko2sgD08KfTuyTznMngJbZKIiC+X8NVVTBWcA
Fpqksi/hb9O3e1PIqbUSSs28sTO1KRodESye6zfaoLNh9nz74LHcgs9EYSB+ie9qwJVet481hRaS
vlZ6sZI6neI4ypXSzdRpl2vBJrUTfxqMx+ti1hSy4aowZwHCSmzauUJZqtRJNwY42TS/M+3wg9H4
RkaGSdNV0Zt5RZYF2hMdrbczyiu/eOhgzTM1hCySVMeuC++n0dgCg9VBlmaTpu1OVu8VM3Wymjg2
uyXKk2HQU9jooFz8oGkqUP0SYGYOxv58D7/EbQ1S7qbD90x68Fr2iq9R5aBXxSFJo/sGeJmZMnom
sjLAcIvQ4/bX3gbi9XniwiR4e1zU+XoypkOLEaWisZ1c2TPFBUJQRmI3B2Fg+3Z9o1fsCQP4yDiD
BWhmnePipskI6ZijA9wtJua0OInZ+9QLriKRDM5J68Dzz4AYUbk0LtBmuS3G0KtH0YTEqhktNOFM
NqwrJivgyXK1dGu1b1J8G2VelPjX10skhbsLosruWq2DLsYIDKdTpu6RZiXWt+tS1lcMmQhM3sxs
zZw/wYh4YsIMAa0MXCNF29lZDICXzXUh66r8K4QviEasG+SJzluPTnDtLjd3yYiBZUF95fKegTkj
T4/iKmqvQEM49yR1YQYJM7FgUqMiLm/3lVqfOg2Ef31G3EEJtmQQUcGvLd9c6ABTOooE6KQ7lwlC
ipTaOa4by0rQdW6f5LzY2q3yfH0B573mHgNAogBKN1w+BPFVwTqtE2WsUI5HdHszTua2DD6uS7iM
BuZsHuLGGSiDgGbuXJFoaDoCLjZEjlace0MfFU4aDblfZtOTosTVo2KGucD/XZrFfFdjrhV1MRNQ
lJxM3Wj0bsID3Y1jeQ9AzyNQQB8Satz0USQqS13qB36oeVZfnbvYLxqfJ4RWra0hFkefd2+/aaof
dIAW+tGJmK9WBSGnj+weyvwwivOFjIGH0TUlouGq+86Mt4Duw+6FksMkwgC+tAlo9EcQf3k0oC7R
swH3s0K/m+h1EsIWzV96bnQY88T02ZzMQxsaX/xqtH4q29ZARMOOU3tvFFspeqXhrh6OFTmGjSBZ
ubZwS3GztSzijTIsko52EJdVozvK+2mk2yD+IbFdK+yzXZUFoD8C2FXgkPKl7X5CxRunGhev/NJa
yQ7NJw+lSgFg3zmVygRxx6WTwLARhogwsmoT/J2/ZqGZLrVJWM630oAZRtPcDNZzIMINXztLM3A9
eA7x54KlokwAnlsOKV4O5S99fKyTUzR6icjdrdmcAaIXxE8oBAJ/9FwTRalBqWTOUpQHI4hRY3i4
7oYufTgeJXDgeEV+eSFuqTq5roqqBolYCXD/6pkEn6F2pyb7HG3oQticNStYCuPeCsgjR12X4Vqy
MEUcp3vdfNAxS2DKezQJXddrzQQAxK9g8ALhp8yDjIIUdih0YE24NUaRMroFGB5me0WByaoUVUVI
ifEOZPi41QONhI6ScFa5tvSAljyH2I+SKSKaW7M0hAv/CuFWzaoHCZ4WQiYcznLfxJ+TchAj965u
DvoHEJsiPW3zXDZFVTUA4IcYK9WPuQyuJGQwGkcL2Q+zM25IGOT+9T1alaijBAp3h4EcvvAb6cBl
lQNcR0EOllUMN5luLe2lofLacntd1Ooa/isKPRrn56jXCgx0lCXMYdw16AAfKsfWEUIKxKzaw0IM
d1wxv1JjUAdigsw3+rcueqzil+uarC4aajIAdEbR4gJBxU4ijcYZiIYIeeiTTasfZDuYGU+NWOAa
VpWB8wESoQXvwE8rRFpQDWoOZUBRu6lG1cUgzHemiebBV7dmIWb+feGss3ywjGQWk3Y5EtUui/1R
MZz2rxGB5/TLQs68sAs5sWFmREkhh+rRXu2sl2IK/8v2L0RwJxWJ6rBAcady+/BRj+9i+24SwYes
b/+fTeGinUazAQU0G3KjpJsoPHbpdiaFjzTwMgmf77O58gHJYsn4ZwS1s6GpNQjriihFE1yD/C1Y
U/QfRmd5GBDw+0nzaqNL3KTsdymawK/busAC+ajBMJOgr0PIh3vFUFCvbYNGVF0QyeBesCTr49Sq
ICMDpLcZ3cmt7ZgiXDyBjfOjTbVRDopMIATodHbr9+i5JQdTlEBatQ1zJq3EhY7epvn3hYWr8hhF
CoOUofrEPDuQegGLPg/dmKmob3ClYoHTtJDFmXqkDDEDJgrc0FbZdIcZUKB8RkVtZ4KUzAEGWXrf
7cy/fjvPQsE6j8XCBcVfUZFmNshBVnCv8je19rP8lyny4PN3X5j8QsQckC3WMAmzVrUC6GUUL1bx
wZT31Eb/+5M1EEfWBPa9ko86V2g2zoW0IAKZX1ZDITCsK7FD3oojdcwbaRt79lb9ef00rZvHn9Xj
HK3ZS1k5aHjTUgz2qaCFiQDQi/gbCN+l/nJd1iXewuxtF+vI2WLaskZvIgiTx13uy278ormhb972
B7pL9/azBHiP3m8P0lbd0sfYA2/19S8QbSRnoE0Y9nJdYmkjqu/QwNCzV30ctor6RqqbnvyHF8dS
Xc4to9cwpaEGaaTQPjJzjB20+W9GquyvayWymK8ut4XFmGpYoXsR69qGPg2+oXXfRNvTlOxYh8m+
Hbh6nSzaBbIpWM61t+lCQb7LdFJYpFcG5AY0fentZG+zb3owywRTmg3iDJSGaiqIQAR7qHK+uQym
JgpTCO0GusnJQ1UPbm5vSQNsGjCuDIL07OpV8Mdm+bYTeUrrVJ7dS9FFaMoAnWdbPQIZT6CVaCk5
F0OkVp/6HGJAvKMnbtUezC5ADnAXDaBnchrR+0GkFudkwqyKJKZCXjDemO1tWX4j9dN1s5w/+YrX
VDnX0tdZhVQSREzDEzAT1fG/VJmW5se5E2YFoZH0EGCx9mUapUfFxvCeEv0PadfVGznObH+RAImS
KOlVoYPdzmnGL8J4gnLO+vX3cHGxVtNEEzsfsMA8LODqoqqKxQrnPESYHluoeZ2Ud3Ue+WlBZR73
ZS35PJLpXCBpbdKoaQLR1Khe9WI4pXl0bVnLVW4kV62jemsNdnmNBuasSu4Hsf0jywfsl45GL8vP
Ns5ehkMx6D0uo1QxvFz9qabxPi5Adb+GftGmN2tFJTUhoa0ggWCIryjtGpxEfc2MGSCN8DhzCmgz
BaVmuBO2Vy7bi/Aq2ojhHNsY7NZJF5xpn4y7wrbBWJrcjQnxC/13jC2hy9K+wpSwT7jp8nJaUbz8
EqNAQxSM3rGbvBcP9NjctIdodMkRN9BViv2d7+lRNh0g/H4buZyatO31UY0hV+s1ty8yzxn2feW3
6uqS6i2TIemKT/Wzmc21SQwzXTuioJkdVq8KhoftNzBJr91Ol92togi2rSNzLqEpZVmpJexyJhmo
i/ypwgboAZWWwFHcKEb+19l/YTFbkewnbVzBKKK6yRPUCrr8T2FfK8OfuX/J4hDgGDLcSdFXYw9e
oOtgMhW9s3NR7TACdH9gwSzbWSGwZN6JfQqBOUuIb4NOTGKcoviyFccZSVFZej1gZxyVKjQDjGMe
E6BmP9iYMlqdk10FdfF7oDJSI9GLZCuVt5U4761aZ58QE03zfgRUd4aBFUoOl9UTBZStHO6y0ysr
zXrUlrxqes9U0GLeZ4sk9xJdPqxmTrA8DgoDnjUE7ZMhog1iVmVXt2MdPuIOl1wCMhHc/VZWSg0O
JhAJqHV4wjBE0HSyx5vwoAw0S1S83rDOwxk4Cj1NUtpwXt3MXC3+3qmzm5re5a8hdNx/haDodm7a
KE4lNhBHag+8cO9r/5w48TFBEXb+6JSnNNEe7KyUiBQeHSZR0e4EIA/Wvs5Flhg2sMMOXydb3lvn
3pAB9woNefP3uU8zq+UyKixpSyjg3JzkLs7QS48qJQgXWT1CLAsrOZgVAtm7zn0jGo/JlGjQBT3R
3LVId79Mw6E1kn0Ty9paYnv4V5bBfarBmnOSmZCl1sj06zenyr1Udg9LFOKvexXpDKA6IMTMR6xp
uHbqYh8liSUeKpitROMRoM+oTWDqBATI50aAdjCxR0wke8sDADbDB3/+WV1RLOLvimP5Fu3nq3K/
+NkxdPMr2RCwMJxvZHPxtVQAL2/r0HFhGzVRHntxgT1dc068FfC3dZYfJjxiLjua4CoGPS/Ffg0w
wrAIw4XXvDTTGDtuGLrOg2QEn9ADxg/bylec18uCRA9CDLGDoA4TuFgT4ad+s6UsaUEdDAOaQ2As
xV7J112YRWh6rIfe+I2O+a2Jula60FNqykYARHpilgjjxhQTzvj3/MPSVZ3KKcVAjTE0g6/npAy0
CZRGQ8YgvixS+tjVl2H6CVwDYIb4pCAMAKI/P3dQxqHdY9QYVmvFxzIaTmGJYgawXS4frUwMZzhU
K5e1spByYMqyJYVrDJELOobLQr6CLJjkTBnOUlbQRUcRu4jNu+I2v+t3IOsI7svd3Ltr5GI2Krvv
PsabFii0MmBhQWjGch8WLTDmgM1Ofo6UlEO5hBp6f3k4AFVr/ZgWJ5YcomAml2CBg/UQLLR+kfOf
W8i4mh0tBjTi6GLcFyNmvyCtv7Y1u7xSlgXVg1m5R9nNutaQyoGYIf2RkhxTYnQEtEME/q00krwm
RUaL5QsdnBrodBG+z14vRC1mHXqP5k+zecqiDFRYEawX3BDUkXxgkRVthXH304Aut1pTCJujGfNR
irl4hILAR4llcGKCyx0njUYxHm44Zz7mlA1qMU4He22XMfPyGK+bPEkUX1uUY7Mk5q7NHc3t5u53
P1fPl81YEGTPrJiZ2iY9L0fa0IR1CszlXgO9xvjQd48kO8XtsZQ1cmSyOIvKx0Zb5w6yonk6lQPA
wUB+Z4xdMKbxfToCiQY815fVE9yTZ0fLqdeXy1DNPXqjYKv3sGptEb8GtKRRBZfliC3z8xNyqi0p
SrNdjeZetHS3FnLyptzrwGlX7AJUsZLUXGQvYF3BGjRAJjGnwwmL+7Ul+QylANExetj2T1wMnc+v
VYn1QtUofyV5tuyrdkxf1HYoJJUG0ZFiihJwJ1hV0Rx+Zb6fs6QcZgVjqGsNBGIwFt2bfdf4CUPy
Wtd5kMgTHS1jfsEGoMOA3Lmbau3DMTIyaNuAr2AcXp3uaggPWnSTyOg0RCPRWPD9VxRP87RWhWEm
BkKeMZuhq5lgXa/ib2YPWkYSvmVDe8S47c+lJscFyMOXLUgo3AEXJKAIdCy484MPbdNXS8MaGBjJ
Co/5ohc7XFzfrCI6poD5dFU9NTD+Or1WjnMFQqF6d/kHiLxzqzyX6pWdicI7ao4YAk/vRw0Qx6Z2
p1SgoxqxA7laljuayv1lmSJbgh1BXVND7Yp/sdsp0DInNoYBWMyBqp4SvmgAEVuij8tyhLpt5HAZ
Abr73ZjqkGOHk39T+hWA9ZzmXsl2NpFEAqEoZDiY0baRNPP1dksZskE3EcyrOveA4gd+VLfp/b7V
DqZxbcvWIYXiWGKOM8QVwg/RhWZdmP+0Dgc1Sg7NSjVPaTAFthTVcusUjubnSXhT5wBOvXykLMhw
lWONYvECYL54N3+ZoNEbbGEmC7LzurhDoHC1/ADerssyhMptZLD/v7mc0qzUQ3WCjDm1Pvoxuw6T
xMOr9AkZ/BGLkq6uWP5/F2k5gMMABwYBghaX1Y3F1NgrmyWetGdF8Zzou7Ueu+m5QBtRWrASBfKt
MO52qgYC2m2UqNHnTb14/GWkKabLY7j6jxz1znC6Tsz/PPdN2Cg7Mg38g2/HeXkdJ6OaMpGArgc0
cX+19slumKgkmAj2qSGHsOVCFQcJGo7zT7diKa5rWPZEpsGl+hNgD9E8jxcsK/gk+onWF6pjiu2b
hWwfUHSoAChmA6VwB5MHYQZtMFZCavi6ii6pYidBkbyo1utAryLrsdQTjNw8X7YZURQD7QCAERjb
G3D8znUFXEKUdgrOVIvJ0wDEjaEgQYxFx7ZUJF4nvCU2svjJDnuOMRKV4VyN7Fe8lF4RhqWHKcGX
NkqCpKyOpJ8bV60Bz65Gr5f1FN3ENpA6MTqpAb2O7+KjuTZ2g4rr0ckBuBE+Okg8MEQHjmTAlNaS
/X+ZMM431hWboqkGYaP+04n2pM/9PH1rQD2FlcrLerE/xYeyrV5cPtWCsjJr2awmmLpJ/kMK1C38
+2jfY0IYy2rY3Dm3j0jtI7sGpj/QmYonLR4/SKH4f6GC4WC8CAS0IHbjRNRqqzsVmnnelPk5LWEA
sSSTFuDvwKM/RfCwXmWtFmqeIcW17qrEq0/zMdsv9803Y0efqPuj/qMFYVAFXWDvlcmVIdSKrhs2
aozaPhCNkKWdn+Ea9uOUoh7tWSq4GEp36Ry/lG0uiu6brRAuTWjHXLdbNmavOy+NdSxyn6w2FqN1
rwD1xM+/+GQbjbibpprDpTFLCCOg/tZQJDQ0SSoiPDOg3GOUGkBTX/av0exJLNKiwrpEmMsD5lDi
RfmLlnZ/JQegDwgKgCPjv00xdXBWNj1n2/G0V/EOCDKsRfia1snKc8IvBHh4A4EWSSP/GFDUNAPN
HcKfo7ZBT6/SxDf732adAaHvWZfh+YscF6EOmA86BkG+ABw5axzrpQWTr5e3HlVWRVaFE32hTwFY
Ujy36qVZ7SK3IYBOPywo0VhXsezKkMngPCdG97srU8hY6M5JH3TzFon2ZVMWXYBbNTi/qdVBRScM
IqbxFKee0R3rwTc6SZiWKcI5jFniSTrokNLq3a5ost2Cib+ibyXWLLp4NkVK/n1rgY+in1gQIM2u
t93YeckwdJzRn6Xz5/KxCRX6LIda7Fi36a0zLEitIakOgcvSgEeH7vNOkvAJ63hbfZi+GykNVheX
esKxjcn6YNoK0OlxbceaT43sZQTJeuyAZGVcsFsEaKK1H0Eyn+zyPL1tm1n2Y2SHy2X0uZp3pcGK
psOVcuc8LQ+jr7mZ4WqW6+zVY3hY/DJIX2w54wlzJf6S3x4Dd0MuhtmRJcVhz7bzOmGDNlmrXd6g
JFTFVzNgIRG89sCo8OPiL0YTz2psnJfHeOMOBhsijZKbef5ogDY4BUCBWwCzoj1dtilBgMTbBY8X
XJHY7Obfg6MdxnqF8ScvqmI4x8+psvFxPXPaG+OVlL9ZlI5CnEGxlYZSNHoZ58aVN1Pq0BSvdztW
bg0NaanZozCTeD0grTNAKC4xDRa1c9UlP1zWVOA9Z6I578mNtu/aHJoW2k0KiqLmtQwlIgTWChEY
WtVZswK7QufalbQOk5nNZaTNQzr4ihGkzi4cr3tdUtgW6sKIjlB7wsYvP8A2LhmIgSwc40gPZLmK
q9d0er58XEJdNiLYXbcJA7lCoyxMGP1IEqTDTQM4SwUEEfPBGY+XJQluA+zbfSrDndraTqAyrvFh
+mxXgJehfp8jbDx8XJbC/JXzZ4LoyFDk0JvW+IdsXihjR7IVd07uaqPreOUPPRhOxA0ll5voKQsY
MjyaDQukpoQn48rQn86rmNn2zXIVPS63CUAHlWN0LCBtkHVcBTnHVtqXOdHKqdVYUdHbOcX79FSf
4l1yY5/UXbRf9+a+3cu2zYUCsdPO0MINLJdygdHKyjZeLajnmKk7ov/YTxI3Elk3PtD/S/gyvJCR
xJm1ARJU5X6cT3Z3LEL/sjWIP9JGBpfl2MpqTeEIGcvD6i+3OSBBfrXBsgvf4ndl9xfPLQLoO2Ao
Ifgx0KFzZwLiHxlX1po29TZEYRpL2siCC0nCI3KkjRS+HG3Vg67WE/L3wfjWG15Brsv0rV/3l49O
dGNspXAnZ4TFoMQJdAE6el4abjVf5+lOSd8c/bZcHy4LE5kCg7BAoRnrsiBUOT84ewCGBNCLMNy9
tAQlL9q501rHgYU9U8npiewalXSM5UAS5jA5vZQBDx4U1Vn/bvK7tb9eVNlYiejo0LXDsx48GyC/
4bQx7XgsCOCJvbjRkcTNXrVUe4KKVlo5D0b8YesyEH1RFAeeL9sTwQ49eMzOz69HAjxF7KnVzKXb
j2DZUR7NPHLNRXETGQyzTBg5F9boGDvKNZYJl0EFtLdlvurWdLdowSADvmMnxUfzrV5cbs/GtOyM
bRSO860KLOQOfLhhGhSF34U9NgHuFaTi/90UtyKZ/WwuxHbKxmXskRdjJvIqK51vPRADdCOWNdJF
RgIbQXEelH8YBeaMZFzxRIkUePGMWVKSvTbWq4PRXOuoJYcwliTY4nP8VxhfpKn6YqksAmF1FB+m
vMRu83Bw+vCYGODJtNbfhM6DayuqbBtLFKs2WvK4C7GaTjRlE/+VabtD8zJHBKzDNyXIXy9/Nk1y
noSzyiHEkvvIVJxI/QNUgq2rdqZXZcvJqucAVGx+qsZ3s/1dpeAFtl9wl+7Tjrg9ne5I/RzNBlpN
iasOo+QOEsU2DA0x2jXkisaXgTldyfXagm/ONDp0HQJ20v9p1lYSr4VeifqrbWIEAubEhQCtw2Cy
riCEUvW5C596/a4t9+uvaHm7fNBCdQhyEXBwYq6Rr+pMTjMqDcg/vQx9xwXPQsfCpq9s9kGoDZIO
zQJ4PiBLOW2avCvixoAUlWYP+C0gDkofQyA1FXl11WuyS0E0dYVx0095nPWs1boilCENxuOWuK36
a43fq7nw1MHYoRt0s2rLc6i+WF3r0byRpJJCJ9kI56JcNitjnkUjAqqaX9vmU6GGT1m87iyc7F98
vI0kLrjVurZquo1jrbIDZnKW9H2QbcMIlXHYJjNwVnSAQJzHz3qeRqMroUwS/2p13y53CVhCYhkY
p/iLfcrhs6AI7k4mjHUDKzfQdlHQpS4aOvdmGIAh7FTLxl6FZr8RxxlknSWF2QK92VM7rGfVQB1n
q0t/Eyo2QjgrdHpnJEnLHmPTUzMd8u4xjY5/YQEbEZytKVUe2Qk2bzzNhALVbiExoN0kwVh0WI6K
zj1D21EB2nFuA1GRDaFeQUjVnAoraJtTbAWX9RCWGNBZQ8BjqNPAND6XkdToOliziiTL/jksz1Fs
uTO2r2LjdkBcmlOXpE82IDcvi2UOwickW6ksbm2yAzxwF8eKIRVd/KpXPYoFicsSBP4DhTDogQlx
FU1udrYbCQ2mBxALEMeNmbxkOh5fiR59DLOJmZpeNhIpCLMYFASjqoOAzqCZz4VNC11p3yEeKNov
wBP4dMmOCkjGwGPp6unPy5oJrOJMGGfd1hxpJJ4grMivhrlFruNOk6Q9KDy9jUKceef1uuraiNLM
ikmklbyQ/DHDinms/LqsiyChOtOFC6RTp6hdjf+8hMwv2ODfWT32Yp3Gb23nZhn0l2gqAyqd75Yd
IWccdCXOOLHFJwU9Vop5jqICpLskRAhs/Ew3zrNse4i0uoVuEdBJCrtxp142vCXTg3Mj0PJUcx5B
j3TWr7GegwUjB4rkkutOkBOeacL+/8aXYpDbVRZbjwDgF+1Pdr+bW8L8yTVBJ1VJbEJ8bgCsBSgh
nmH8zdcXWmE6HaI3EGt9vbtuElnN6Z9WOhd+oNC/IvhLL6+VrpwViDB3+gHbpYHhzW55rbzcqnfT
9+iEedtnjL/c1PswyFo3+yj+ZLIfIbp5z34EFzTMrrXZFggqQ7E7TK6jnWbTAxSUBfoVAAUMmofO
KJWJFYeqT9W56BE7o9JrFaTmYADs9Iei+F7PpzEGn/YsCSKSD2lxQQT8i1nXsLIrpbU7LXtbkWUv
4vDxqQz7BRvDrBQgLXQOk4AHLSif5yiY0n2RYbquBvXLfpKxpchOjwscCbqI81pAIMgusGy6rvfJ
lHlD4k/6++XIKHbtT9W46DGVTtEWKiSB+GUZUNXT3FKTVUMFXZszE+TiR2OUXT8kLBtbMMLr0+St
Ld97rLaO6nuZ+gto6uf9Zb1kRsHFkn94/lQDeunaK4i7paVK2blxOZPWjOA2mvH3eyf+oSzTAUCI
b31t7i6rIcqbtkdnc12nntbxuDLjriMDe4k7gLeBlzXXgecd39DSL8mVKUPaEzUbz4RyISNp6VwM
FIEYhm4fk0CtXe1QXidHxA+DeM2d8owYUvb+ZWWF2QDQygGgb2Ii+WsNG5lPSCDWniI/KdSjjnqY
pfy0sDR0WZLQOv6V9KWW3WqJWgwDJC0tli7byq27v/GrjQTuCCvLGgaV3WUtYNet8acZ7SIZyJrw
vtzI4GMsiOPSVme2UXxvnKc1usVkwJwDOl/HmLPkyIQhiZEWWRjFBy8WF5I0ZbIabKTDh8mDrqFb
Y/tzdxqSu1qRuK7QtTaSuJCkOukwZAaLFt2javqmGji1LCKJDeBTGy4i6RFJqnWCNhM4zqcxUPQ+
KEmg1b3baF7VTm6BZTUd046vWfG9Gr1pkHi27BdwAQropsite2jZVb+o/hMrVJdNXHhnbU6RC1Br
7qxhMTMNy9doenS0oFPuwwGOC7JYMMjVsrl7iYE4XKQy1zI0yhgKRcCXtFQvXL0pApxh7I2yVpRM
FOdcdGrJOmjMFlGfVNj3+pYs38bsypS11WSSOBfTsUc3WR2TNCmYU75OlNjTOpfOP2db4mDC6AfE
f4wrA14XdebzJKNZF+BjswqJar8pPSjt6Edv3neyaWyhd23E8N5FkryLWEFwtX5g22qcTjSUlK+F
pr0RwTlXb4/aYLGX42Q/xf2fxTheNm2ZCpzrmGlDgWqOkyKgOlazyFeHvR7++d+EcP6zGI09jeyc
yEhBWgk622SvR9/+JyH87V60bdqjToB3Ke6hlASrYrpWkrn/mxTOXdoROycdq5Zq1ktsvCfRPpfh
4v1Tr//y1Pn85jbnKOCtbPKMaWJprnMA7qt5907uQe10r902fvoGjFE/713D704vUe+WjdtcK5KQ
KnTWzW/gHgKNjQFgm+V8wFb2zPE1GRuvrU5ZctKwaXz5TEWtaoj6111t5gSbN4GSkDizGgiL6h8h
mFrDfvLX+k84P2dxu1NT3R8mNegdx2+aYmfS4vvlHyA9cS5exGCp1nBTIgPdaScNO8fuugNT15/C
SyefHtd9dQqv26B8VXcP0Ud39XpZvjD52OjPxZG+12i+sudzNL0b9YsC0oSxpbtc09DSpLZbZlki
OXP2Jy/ZGBdXqngMJ5vlO30NOqXYdcIA6IGuIls3lMQXm4svFi1bbWaqkeVog6dyepMSvMhEcNGl
b1dDxfUPU3V21vxY5h/SJYN/4MQvHBd/IS+A6qucFWqkp86r9tpj4mJg7R75aLv60Y25LzWvfiO7
8DF9o2+qOx3I7eA5/ou+L/xCVhCQaMw3vJrSVpYh+ufjPefDvdM9Gonk3hGLwO4Ga6zjGcHZR5/r
U6Myj1jWwY3TQxa+YG/8stmLY8ynDM42BkrCWbMhI8mXl6To3WQ2dtkcunVdfS8N2YiK0MswmwLA
RcDho1R1HmWaFjx5hY78w8JCEXAsXWfYjW3iN/VVnB5VWUdDXCzCqIWBQWmsX/ELPwUtu2IuFhR9
H7tXzErDRJITVuxMt7g3bjtZG1jo0Rtx3K3Rhti/Xyyol6jfjeXKbo5x5RW2JF8QAVCBVexTK+5i
ADRGaU8VtFIO9sMSqDfJlV75+Vv93rraMd2nV9m96YXBZVMRmuNGKndDmFmOnlsJqb1+wmijOr/F
ikQzFia+uDj29zT0AgDvzj/KpjYntIjQ38ixTqsetCzogOJLZr+L9oY1u2v29hc6bQRyUb8diJLp
CnTK7YWcKLJjLxxMtCbVRQanJcgigcKPtjWDxAZZCxcitbBQWl3rCm8Y59FVU9rt+7rq/vvMJoZs
P0+QixmrXWfpvGIAcXCyh7WMvSSyrvNZsv0stPONFC5qEASILhogheZ7WwcPw32h3pqyxRcRKuyZ
MtyR9RR8MLPDpinXyMced66CxD6+bepgrl5BR2kn11ijS8LrsXtcUkAd7Zy/erxbbOcSyMUMI/s8
YE0GALInyjpuaIXp88lc3qksBgutfiODO00dIziGiaYHKxDEul8UH1b/o18DLfzVGEEjW9QXfryN
OO5UOyXq1TaESobxzVx+auSZOtfSSp/A3HW0CrDNaRno8fHowfaSm1XJvl23zN7YfMShxAaF4Wgj
gDu1yYiNpLYgoO33WXEFqD8pkaLotkI9CtjH7IKE655/fOzkK7EdIZzrS1U+1nF/5ZiYM1uH1Lzq
sTZ3G6mgECJGVxwuhyXRJwLOiY2hRODSgLf9XDCZy9l0yhlhiT5a1gPGHmdynclKNqIT1MERogO3
BAPE/AwYmC+Vuol15l7ED8HhEpkrOOn1/WVlBJaAwUosY8McUGfj+xkdwqGS2Gbuqdh2B2RbqLrA
95Txt335Vgit2PvGECJbaLT4OSernIBXuA7YPe1ztw39OH7slshDlMjMn/Eoa11/+UL/iMMAPgVl
D2bxubiwRJ2dE2sqvTRS3Hy8rSeMKScPZiZjvWR/6OxKZIJMgmyJDeE7PBjBGo4MXwaCuvzNLG6U
fNdiLqd0gmaSvUeER7gRxWUvZT071qxD1KKc1Iy4pBiCPL+KQIaTZSdTNtPyxS44zTjv0hMdmFZY
bPRStdkBe/E6mmSFta9jeZwM9hs2r9oicYrEGCBjdn40+sOC2hpadvZy1adX7brLJnQKYY2gqDkw
KB2avEzOI+3vF5q5nfJ82RG+vrG5X8O5dUqGqlIN/Jp29Ib22jBH13IGd0QeWtNrJ2xdou6a7jou
gyHeSYSz1PqLIYH4A0Aelql+2VVVaJNFdofl7NAm3zMQcJNmulUATWxrWJl1KnctW39u30tGIVaH
spD2NRVnymO738SmNsEGPve5R1NdpkQBC/ag0aOuj26rIB8fXlQ6ukahHxRQ5I1F+MOg7TdDvZdo
LzI2RCDUbYAchflB7uFR6cNIkeOV3ji9TSX1Q9L6C2BwzKh5DR1ytCorYO1je5mDyMy+TRigCNG0
b4tKRs8rCh3bn8K5mRmaOpoaOIjScTEQG6jObz2+UZtIcokIT3wriDvx3i7UOpkgqLFwk2Svur0n
aH111TMdsTdU7psRFAz1vS4fj/vSIcXHxn8USHLY+EL369zvHLXPxsbBcQOLzNXrwKS/dPWh0IJ0
NoMsvYuXW6ARXP7G4nP9lMnC28bXVwOeBYAHqIteSBOQBBMdPrhApn2bJ/P30amnx8sSRQFzqyWX
ScVrUhejBomm8StVrrPaVcLKjWeA5dyk+epelvbluj470y9NvlADEyKp8TktjIaDePJQdyHix+/L
UkT3zadO2CQ5P8VxbYfcYDot8+BVYXNA7fumTJ4KB2qui39ZmjAkApwN2B8qyMa/oFSAQ4VWgwoM
LDPGVuvqqeqDaQDZx3q26Uc6eTkI5xPjWxXeDbKhBLG9/CuaB63oZsXM7AWi+2beTWSHDioAoyMw
ScnivtAb8Oaz8dFsvCI4b7DaWQE4FiQV1Wsc7lpgtkU3BNPumn6Vp761eqv07SQK9/ZGJucN1rrm
pQZYZY+CWy6zdrlqAMjoZGOJxrymzX4NA6qAxfqH5IOyoMJfM1u5nE8ko61gPQNyy2L0WufY9rcm
RXD3+ulUDK6q9H6Y7+JqN2Apjsp8RPhNsamIpBmrDeCRP7derUuXzCmMEnbTvgxT+pBMkzfFrwCu
2V1WVOiNG0nsl2yiTT+PuTpPkFSFuV/Hsa+PoDVSyuCyGJFCjoadLkArYp6VrxpU2jijNK9BIczO
elaaRq4dIY6WhvGeabLBOKE0CvpxjLRSMKxzhmo3baEpqlJiwA8pU6i7Th+DTLZ5CA1Z/110fs5G
FGefek3ySI8gKlaK1s90gMTldkr9mpr7y0f4tYyAeLYVxZmkZaKNOxYQVZXXHXknzj2tbwdMBdc/
s9XX13dVe9XCAxnfquxRmzF1IPkF7Nh4n9j8AH7/pZwb2vU2fsBQ/SqKK9U+aUbq2eS+SGQbL6Ir
aSuKD99NaHROFIG+erX+ZPFrVgJaiI5+rcBw6ng3GrlEOeGHdJh1Yp0NhSdOopJSJetG4P2Afu2I
AcSXoY79ZpRVH4WmuRHDZU26HeeJZkAMssjrvjJ2K0Qks3loC/JfiWiBMI7bCBuUePkD24XXKMn/
/3MZion0bGmqYFKL1msj6z7tFdU32znGEEzXSvIJQZKKUj+D3sWrHKR57Kg3MaWsBxoXBUrGZpUo
j1gxdvyBIKxc9gdm7pw1mgZbT/4H3fMLyO7a6GFV6HgYF80rHXw1OS2r24XvtrO4eV64WivpYxCR
XkC4BloJkGWAlMPp1VSjQtsGpOeJXbv6CDDhYXSH1QJ1vek5k3lwyBokxHAzUwGXmgaSzSgw0aDu
19Rto+k2KSc/pFOwUutZrTSgIuT73Ml2qZP5dekACDGTJCYCcwPplYMgyPbjUFY4/xTLPOXNXIOd
tew6vw6RjYD3Mf1V9A+XP4bAX4GDpQMKB2VhVJlY6Nh8cmsslSQbDSx09HuTzG4YH6PpmYDMwegP
Fvz4fxPHRd1Ka1fVWpm46KXCAK3m3KbjXRy+lNMIYAZJxvp12g+eZFLgPRCAcrJS7rl2Rd0kc6eC
ExbLrrnttk7vppnmd+Q1sd3OPK7VTRVKhIq+nIXPpmMFCA9OfqkgIoM5x/kEiqbW7zHTXea/y+V5
UmVQy4Kgbm7lcAEpKpyJNhrcyLQPo3NFqWsqgAxZwX8rKxBrgqSKRVZgKwO2Di8c7hyXaG4BCw9Z
lnY/G/fKjBlnkI0AdhAbcCZarppf1bvWDr1U39vj78tGI/yMIDICqiJDkwOIPPcZwZxHi2X+x0h7
9WfWvFvmjoyH2vFUICqvAwYwJH4hChlbkZyhxn04lx3FV6TYeVtX56nQFUm0FX7AjVZcWhBTfZnM
ESKUJj41ZrtTooY1I2/Q6XobYynpELs2+Li7UYnvXxOad7UNrGTPaqZfbXxn5SiExtEdamBXtT48
KZG9c1Co7I1vnS1LjEUPLQSYf78h3692Kqdfagfaxt0xa4IGHDVT/agMv8Lo1Y5PVf2k2UGrP9eG
pE4vNt6NZM5REoWQckG/EsuNqa+01F37+GTS9K6l4Pir890yPS56vFei0c/Sp0V/1cZcEs5FtZAz
9blaSKZT0CvXOPys+ZWHD0Mz+b3jFekdZmry8ViueIu9dbIhAWEsApQsYPZAEqvxePbLEqlzaUAq
gI3K/snq7sNpl5YSQxbdIdanFJ7bIUvDoVJMSDGx3dsMuF13q3Yg5jvp3FaG2CLIHlAUQNOAYPsW
gPmc1yTWUhqailDkYIm5zPa0fl0c5alVscldMU4A4uamjPFBIpR/qhvYA1amHkLHyq/GFzO8xvZv
H5uol56sCLtIpcReWEDlfBWtKxCLg6EdVLV8UkvRno5Ii4yl0B5qDC+S9riMsh18gXWcCeEcwyxo
EfY6hKzzfY9Xeu6ATxg5mIymRaYMZ/uJYmuVVTM59kfcTujIha4tw0ETRFMs3KoOe6Oi2cObetks
DjYikTCh0WPkr04V2GuwoGma1rKPIzw3AO7jekcxBS/j8+sIAJ9hVqkQVYd36/i7mZ6s6AkIT5dv
PYFXQaFPKeyG2mRma4aOUq5AimKhUJq7jR3QMGiG75HeeJMUKkZQI6LYFDBBIYBYCXbuc3GtjZYS
YeKs4q6NPiYdc9zklZoP1nrQpmAaQJTrXdZQ9MlQk8eytANUWlRMzkWaFSZMcpYM5mbvJ5hidKyg
im5b+9QYicShRB5sIQqii4qUzOQHcewurkhoQ1ZVxG4Fyk7tJa6+2fOMXbifqx60iMCXtRNZCcMT
ti0kTFit5w50aWgepRMkov/oKn3oKUZ0YlR3JNf+N1H8+x49B1DrZEyUMnnZnB0U8qabq7tWtqyP
IdYKTygHRNroCXKpWBeRsJ4jswL2QZv/ApBF9WHXmvJtIl391FkkNIMFS9bXkxnnp3xdrRNdSNHv
AdkQH7sQgLKu6oyW/jCWhTYEyRo3ow/inlGSv4m8B+kGg60Hoo7Kn35tzpg4XKwKGWoOQ97R7t6s
wCABJCcdGHBT+/3y1xbZMhCUsYkNKFYAwnKxNKJDPYJxHjdt37hZFejO9xnpOFXv7SSW2LJQN7R9
GfIWQNj4N5titNWgM93WptXQmY+XgFj1TRvVqw/coNssr5IDlJes4IjScEtXQTDiAM/DQbHl3F/D
Glj1U4YhS4zmEeOGOLlv0oeaPBBMSMWAwTEC9O8un6tA1zOZzB43UdCw1nY0GI8Y2H7dNV/9YvnB
CnZmnrs9GE569L4vS/y6rQXY9q2anInPyxTNlsFEtoFa7SpjX6x71rDUrEOtYUKxPjrRjeH4fbMr
64f6/zj7suY6dWDrX0SVQBLDK8OePNuJ7eSFSuIYMYMQ46//FvnuPWdvzDWVU3HlIVVxo6nV6l69
1pYG0vqQHbxXyXzAlp4Y93yVdX8aF8hNVfqNerTR+U6nAIXbIho3fMdacgQtSCjMoi4LBMPSC4uM
1jHSumiqlWYIkWgyPloR05+meDB0j3aZ+tabND0YLOfvNW+dHw7otoOmayHEOKCSd0Q7In+FH8e3
mSq3H+0k5eleK1kP4HTdCRHIzkxfOHRb/dykjZ9oUn+PJooslq5H+n95rmIF/5nBZbiWxnVahTo2
KjhvQFR8KJ3bsTu2taflmdcOORL/zxU5oJSVm2+D3JJH/z8Oyr/255fY2aYtie3k9ozNjaZjknos
fqkSLyLeGH8V9DDw1ypKNpZxJca6GPLC//Qxon9j3jSG8SC632S6Ze375wdj5Qq9MLG4rquuy6YB
KGtPQBKzBD6D6DuO8qqTH/IJKqDYrMHnFlecKiQw0E0OJCYIIZbYE63XnX6igFhNzmm0fdLZriN/
xuHe2lyzNVPIpujQ9WNQj1oeOkfmLBxnqNWgfS8Ln09AaaQBBd55mLYgNSt3KNDAOmpxFGHBhwwR
UwC5Gg3QVSpHxa+4RqQfJMmvbksqbm0f2tb8MoO7RtizJP3XO5A9dRmAfazlFjJRFoMwFsuY8PtG
lRPowokh3MEhxbWp2Wi4yJO2z/w6GvKNFOzq9J59yezzzk5EkylGOvD2gRZneGimX2X8qlBzHFNU
Xaa/1lBEQRe1NwahYSgBAex6aQzw5EgmLYaNhgoQplnoNoD62WvpWK9aBijC55t07eTpQNaCE9VE
Xns5yV0E/bZiTGa6u+K2jMrrrKBuaFsbZlZmEOMBqSKwI7gZlo8OAo57pU+gywcyKJtClxhPqJ86
6U/ab4ROa+cceDmoCs38VsYfFoazteqKQpQsBgUcuC/C4rka0RTWnOSAQtywz0txhPf/fArXsiN4
BIDuygGbFFQ1F7GyrUlZ1TpIwjh5J+ke0bqrt7Gb5V43pLvU+VaWzxF9TooNqoOPcnW4688MLxkl
hqpNiZqZlxm6XiD5NzWanzigUfphQEKy7ndxeHLqPZ8OseM17F5ar3H0bSpvm61Nuxp2nH/KYtcO
asy71sSnaJr0OM5lrwMjlaNf90diNR6VByO/jia/GN1I8zhkkYutJqy1rYyUCthjUXNA+WfxCRYN
acRmAs/QdoKE3wlhuqTciJTXvBJeYjgykANCxLikRzIsZeShCSsdCi39LjN+hPnenjey3CXjSSYd
KJm2KPLXsoA4NQwkmwAxckTql06hBPgty/MaBZVxN7C7nrsdoG/11HkdniTtjcOhofNuS+la3PJ1
vkWdtDK3KKObkPRFlzTIjRb2Q+Ba/38KKTdOffyL1Q8iets4RvMlv8gandmA+O7lGEcL2C5TIk3V
OAxBeevmIIMayK+Ep9dOYhxoDJqIaPyWtJprtPqxSrealldi14svWOwgPPQVYG74ghJoAQdtPE1z
C9zylakGnwOiOsbJlu+Yw47loOEWZ74tAwTLS3dVZzRtJx2PX62KJhNZil6+tlMUzuzavXoUvKse
aqLxfGdw8PG7IbciPMShnnZAQ1dHd8AbkVPi2P1f8y8A/MYogVcDSZeNFMflctiZzRrAAYEtysmV
Dr37uj40A6RhEq5tzcLa0jMH5IeAnqAQviyRGBqtmLDSudvnNuy/Dnj9E3HQsxSYH+iVfTXbq5af
8u6rMDfeS2tLfm55cbV3hSFjIbMSZCQ3Vn2jF0dDh3+it5b4qk+HjS0+b6DlauNNBNZkgK0/8i8m
TET5SErk3hx2zUrjcey+OF0VAHKwqxLlKtrfEJJe25p9avRww3etjRXaSWA3sggUa/4UOc6uxrhV
vAXHLJJkhvM8QvvXKCnkI2xwsZJXGRtXKtrCla/djei1QmAK0CoqwfYi7NYG1CaQZkHxK+VfBoOc
tFH3oVGVeqkZXZt67wJydCIV9Xj4ljNza2fNecbljM904nj4I1T9IPdBQ6FbnTKBXmmuUT5XzdHu
G6+2RzfpD7gnbGfvhLsMfSOJN/BdutUusnZf4LIw8QM5N8DDFz5FOnHYtNBP8frkqAPCpTiUHbV3
ERuuqR2y8cjCG9ARfr7R1lb6TxoZOVjAd9ji7E6xjGoxOzLkFJPrVEHodeCquoF43NPUxrdWEv7o
UkdttE+tPA2QssIVYUH9ncCdXboMncoiiw0FAeKaQqG3cC1zvIuHHm+taCP2WQkoEbLOGWxU/h2w
J1+aCismiVUiKw/ZWMBm9sCi+KpsALmSRwsULp/P59oqGti+FBEejOL6vzTXQia3BTQOTVNSPv1R
ljDAQUbSQLfrfd/cdw7xujbcRfrW03hlTi8sL5YSVaGk7jVYbsL7Pkw8VUhXy6IdAtGNxNxakROm
uE1n4mts18WcauPEdSeHf1ATPbE4cXHDXAsNYryVDNKcuTkgUKX9OJniaurNfUO2uAlWB2sZcE9z
KvKDUl8xxbUhCgx20r4rftNojVupxybZap5YOR8GWtJ0AHnwHEEgt1hOOw8bnEmEU3p7knYHhLXu
AY/wSyvUQcuHYxZuUVCtBetgacSFOgNZQVK98ISssix0PcNmGh95eYj5SY+ArT4wEhT2QSA3aL1w
7bpwdkaC2iCSg/2BW3ftXzcRI35DCscG+SaExT4k6FqKBJg24jsS4efpntEvFr+xQXmfiisn26Ks
Wl3Rf60tk1ndMCI/V8P/F6DNUeSlboQ/DMyttlzemkNAuRHzi6rT3PV1uaRhZox9206orEJMrNJi
UN+3j4VeXQmaPg6OfNjwCCshCwRZ0IyBdmzLNpd+vSEDiRlDxUkH8CvSK5BG7dKWuKy6KUC6UAVh
/Ij3Z2zHHom/fG585VK7sD1/29lFDg0WnQC4B9vQPJ3C5FoXav+5ifkELO5NiJGDdQs5CHQifACy
N1Ul7NBGdUuzAztp8bYdEQXGx8/NrL0bDY7LeWYbRufZUtuGt2jjYWqEe5NOuY8jJOcmlkcPyEA6
PuQCsz205G8Sy4RxGvnNyBJXRCMCw4h/BbZXHbsy38LVr+wlLCzgQvgLi7s8qlnVsHy0EJSXadOa
HoJtQL9FOhW+Y2Q1hOAlTa+4FiZbz+j5GbWYdQAXEaJB5JKYZPmgN+PUhNYkBIxkFBjyFhApqNWZ
noV0fmb/yBtfbQm7rDn9C5OLcxO3hdN3w6yZBHKLuvrqSOKRIQ+Ylt5bVLqlUGhyonxwM4MANuig
emtsEHD9CQwW48Y5wg+o3pALWtZm8hFBGnJeALlAyxM5P7dHpavmbx1VV4zkXpjiwmM/nNh0Ky73
rJUemEUOcX4vbfOQcuWGcekmZnwV2uZeGJo7VFuNR+tbFcD4+eWPNMPyqQadzCQaHZy6ooP+UnJq
09cELSTURzf314RVRxa/6g11DRMQxDzbJYkEGflW+nXtYOI4gpMBwHadL68uHACoKU8IfGKqKS9m
+nCQPC882siNp9G6JeR6beSv8QZc7AzdauqsnZ+mCTMOti4OTZcFZmZteJq1GwI1Xq5DS8GZ0Y6X
zmwgVEu4nBN2woATPcTpW1yWO7ZZV1nz2MjGczy/ABWFuUtDxRhz8Cshc1PWYQgxV7D+7TiRCoGb
1n3t7NF60VtdP+TCqq4bq9GvbVPqV6yokFwDomXjBlk768juQk8avfHo8F5Mb6kq3ZzSDi0m4sXM
7u3w3RiOcRNM2b3In8wtGOLKNKPi+q+5xZ2RqNggwMoCaB7e2FCIKoNJPrMtyNZqoIwCKyILZKkQ
XSwmGaIfBuUzG1cj0dF7HZZvrfZuqMBCt7yxr4t9tuWs/+ADls7j3OQ88rPbME7asrNSmBw93Zcv
kas9/kxRxr6GaMWVcAv3/iR+a/etZ/n5huNamVREkP+Odr5IzkyPopKNMxOyJ8W3mniZgebp8a6n
W1DglQvpws4cz57ZCfOQlE0LO5qR7bRa81IHOshDc4RsDIjo/kOJ/sLc4kj2VMRD3GNGM/U6SRCH
VE99/Eg0v0SDXunsNmIAvnYy8W4ExNlgYLVZ3rcT1OmtgiJIBF+81Xq5HAa5b+rGbgL4IPMklVHT
IHIsZzdCeeWZVNIAC40z0pOy8g5MRpU+7MyUgjcNyIEx2rFpHB+MsSSWRydKs3u483pf9QWzDsA/
DT9SCKybHh8jGogpwr0S2VF61dTQifQNKaBAUptdKYKBa/KUkVKDEDP8AC2MUPPyluhvjiLNwWj6
dPRJ7mix34mksLxmCO1bDr127gKHgPbQiJEvtaFnr5zkNgFZuz3hmdqQiKC0qoeGK0qVHNu8p3h4
jYDk61BBxzfY7W1nhRQlJqJFP3QZVz7Sw/KJ1rSv/BEYzKBNFPkOLDecJyOxWfoqj4S546I2TlEP
CQxXVb3KvLwBoGXf5Fp+rODIJpfpGfPTZiIHpzZ6AhxCa0yugxZ2pPeGooavB4XLqU+F03p1lNhv
JQi+0HBgOe9pVOnHnDrxHmmu0XeyUJgnlLNLHzTqHeatxCS7EXrJEh9EzK1HUlCReC1h+e+6Gtsb
c3LKxtNn4CUKFK1oXRDf8ffcCdUPPVaj7aVRI3+1jV48lWhGDV1eo36KFiDnPeOY3ke0GwNopQ8E
dekxK6nbs+maKbStdjIFEZKOuLXoHXvfFaExeKJSx1y1yWlCX/KxHWvjSNRg/0CLAlgAjEJASkE2
2GGaHGhx4nyk+U0BgFdgaF0c+TJriytIIoQ3xKg0eRgL3Yr81CDaTd5i77pjaZSvhhzDwg1RHmKe
HKe69nvgkMqHakjElSlHyry6murJRUNTPbPAlg0PhlREu0T0za3GoRvJ5BBPbl13E3h7aGno9xXv
iipoe72NbjQl6fUArFJA8Yr72TljvQfKqeBuhZ2Rb+SQ1iJD8ExBkQrPxbkhYOHcpFTYPXmF+5+Y
XmjsRX1j9N/S+BZC70VyoOU7mMNGem3+J7g1nuVIUtoOLmyg7C79Xdkpp25ShFoq5tdN193y6C1F
NZun1d6AubHvdqXRX9V57DaA1ihWbjillQwBSKL0GWGKdxBbFlwKjUy5QDDutRrqWN6eX7c9w6kk
noi3GJZXvDsF4ANoGW6QGfF1OVpdy3ijK2geQMbJNG+r3PTi5jCGX0Iabyzq2rCQnSOoNQCVAGd7
aaoae7jNGnCZsGHIx9asPOlkQF09nmr0IsCLoIoY6WmBtgSz32qvW7kukd1HURZ1YAAVlsuK9HMn
k0miHRMErXEWB44mb9ASdrQb0/38UtkytbgxM60zKNqm0M4+1Ae75r6GtVRDipb6DVDhypSiVg8R
dRC14gZavl3oMDqAn85EHB1ID3Je+YZWPmlDHyRWHtiZFgxDuRGaryQALmzOoz+LB6woMUWXwGYG
Du5CUrxCnj6fv5Xg/zxcXNa0w8qJWTM2BZibQpcVmZtC9CO0/x4fd25l+d4tRNJ2Uw/amal1cH9r
z3HqoF3NBGo42wHHte+iv6akmosRxEbpFlsQleLFCVB0bOKpxwlgEJxpSIuYJjyiOfLvI0Og0hxg
dZHeABfR0gzKKmgYrRAZ6iqQ/AAiLARvX6yttNfa0xlQbrwFcZoRtC0d1WgOFa2iGLJDOK+v9ZBa
KCyMU8E91WUaJBDMCF8hkhRtimbPQtMdEe98D7sWSoNZFKXXRaRbV6LpnIOITBE4CIyuDNnTQGcZ
KC6qxkxDP1V9eT9kJlAVhuxEuuGXVjf02etk4QJjjhQ3nTeCtJBO6xNkeVJBN9Zkxc9e7Lb5I85O
TYlkpN47MMKUco0B3Axvkj3w+JfJg89Pz6r3OaNTWgynTVoFMD8eW1ABxvWpfBofTFDhhs+f21n1
PWd2FiNKIEOBCglGROfz0qa/7Ip4vZ7s0sz5xkN2qtJ0w92tvfCwr5GgQmPO7PAWNp0uLjhpoXFU
mchRi8kVWRFk03dBC1cX3/vcMzI/Z7r/+VBXHNKF2cWBSpsiN2QCsy3vgyr/Qsdxn23RpM/fvnhK
oksQPQSQGEWbzvL1Cs7QZuzIDO5AdTSi4i6N2o352zKxcN16KREGRDCR5ynOYigeDBVvXA8rcwXH
ptsAc+Om/QDRkzWxumxWhrJJ9Vg02o8IpBF5WP2HDMa5mUVKoY0zaSp7RlRn+LmDUCWCo5tZctYJ
aPcC5fvPt8Da+UWD99xDCcjEhz7OvEbNKufIhapR+GWp7pLJCtTAToYKfSsfd//BnI3fCZo8MKIt
XXgymbXZ6nh0h6jx6VMW8Nr0jUqiSi9uqi3yzrWjDITNP9YW+6LuhkFLRliT2t3UN65hvDXpjeI7
AVxAsXVtrCWf0FBucuA60LyybPNlaWxMAmh7T5q/mRU41n7o37Pki4PWnLp9G6Ak/veTiYZfExUF
6FyiMHLpexkdUK2N0tqL4yHgZVgBDs8Gt00TbxTW6LVm+/Nzi2uHAMAaYFRRicYjZuEwcjGUDhq3
UPkvI1cfzLso4nsDT9r/MDK86Siyl0jkfaAdsMfRinHWgG5vgm66QpeI6wyBkHjRbXXKrB2As/LA
MiijIfLnU4ag1pKvJSFuGX8dTQG6scO4VSVccfPUQT0GhTTE68RYQopjIhqEzJX0xJQNbpyhCtCD
2c6O49+pyG5GS1Q+Zr4ISAF9ltrq5fvfrt9cbZ93DMHkoqJ3uWPKcTCqTOEDoK4D9g2KjGU49j9D
rdkCcH48erMli+MNBlAMWM4uLbGhLhPFauk5LHwpsq7znBoFPEUZUBMpHkWyduG1txKXH1fz0uz8
WWfhSFJWZUh1mK2l5bIuiC2fpZkritCNug1f9vHWubS1yOgVUjY80TCZcWNBERwLWh3+y3L9M4nL
Lq5KQt4sgR2wVNyaoETr+yuZbhzp2QdeXs8Xo1jiS+yWQMZEYcai4j2WUMdGxQBe5U7VW200H/0j
LIHuDvKXgAfgwXq5NsSMBcInNM/XyanPCHh1ruskdcGAONAclGw7ofKNJVrdDmcmF7uQiN4iiLel
xzrDr0DTEevtU1rUPuGap8ot4pnVuTwzt9h9cSs71GNhLuOjS8Oj2T3UzYgE5+Pn+2LVDoCNFiD8
5lwSuJzJHtyv+jiiYGdn2Y0Dpife5YFWQWip2JLiXZ3BM1OLIeVm6nS8U/AYjVfYP8wBtaQBUpx4
VZhbBFbrtvAIx51NZqzK5bBaw+6rvMBW5LS1kQD8YYnsVBsGMBU4WpING8frT7Xtw95H09z/GKQL
dCy3tLbokPj2QLl7JBU7mXFz1UTkWLSvStR34EhB+G1el2C7wt7e2JwfL1P8n7kTEYhnXKhLF1kP
GYi6aqwinpR+UqNFYPoZ8q023tW9cmZlsYAlIA2tSmCldwCu7uprIpJdC2E9sCFvQNVW7zd05oCg
Bnhq60MmDE15vYxy2NJUYIAxIYUoZ5L5RuRXaM+xI3+IgGHb6glanceZsgY632izXN6qRmvWedb3
8CtjuBvMHlJqNPFNTW3A41b91792lrCbUWg9GNM7CQSDA324702B/jtwpdr7JOzQK/cLHbLB5wd9
XpwPG/TM5CLCG2yj4BqFyQwL5uCcpyAk9Zr6ewINEGJurN+WNePy/IGpfSZNxkSy3jXCp0h7NJ0b
wZ5A/hqxjV72rclcvOZ7szBZQWDL7GqI8vhjsVOooZDnAoXhQfdTQMM/n8sti/N1fhYapBWqRDpC
Kk8fk53iHbo6IDI56X7UZsdwyL+CkvMOTbtvn5tdjRLOlnARcumFDgLCEmYjiaJRnfmCbYq1ry4c
gjrkxfDOBlLrcmhGgQSxFY+IE7Rr0T3L+lU1V0D26MYhKV1ZHHKQk02ZGyYPNhFoQQYs98pqjxRv
lWgrHb56HM8+ZjHPMs6bbsww4M58zNsxqNIrYlnef5jVMyOLWYUOScL7GiNO0xOVQ1CPfw/Vh3ee
u1JmaAP6bhcWLCxVpsA96mmYQr17axg6rArXrrey6qvzdWZoduDn+5LRsEpqGOor5ZYdym+gmzE3
fNdHI0AAoTV8hmwjEbOM8mSmG5nlzI6E9R4KcPuyZbvS0f96WS7NLDyIZsURTdG1AyZBowMEk4TB
GKst6pyPV9qllcV210CfoDqFwdhgic+TZ5DpunX4s+cbmfR1O+ixQyEbUcKSbN8eoLCQmYh9mDL3
XchPE15wLu3VvjeNLUmkj+4JgzLmJy8gSNjZC1dv2OlUDWyQXottIMYnCjpGyxdgDOBJgFcATu2G
Q/zomS4tLhYrF9RMIwhYeKU53VrAlqhNPM7qtrOhm4J0D8ArS036zhpKS44YlEahv1T07CVlVrgP
UyfZ2HkfY8cZU4mGAPTVwBEuey4hBD0N+sikl6TlyRCHTtFb1hhu/c3YktT5KHYD6iTUMRk6kSma
MJaHqW1KI7VzE2Ej0DGvO/I0uMYD+k+uTHRfuqhRv0Ze+xPw1c993h/Cmsto4NLuYsH0JgY7sMml
Z7lf7FN2Pd0D2XTX7R50D0SsbusW+xb/bEWu435BHdzrXpq9Ftg+D2SgDskz8Ngu8R2vvAasIehf
6MZd91ExbTEzi5Npl6VsKzp/4Z3Yiy/VixUIz/adAF9wVQVguHKnk+0aj4V7EnvqdlsEMh9vwssp
Wlw+E6mbth3wAbF+kvJFN7/oyZHl9yPFTbGRql0Jdy+NLa6ImBhRqU0whuS8zm4oDyItdom96+Qu
rJ5kGEzVhkta3eZnW29xWaBGnxRxjK3H0YxK0RCLbK2J2LALD9bWDbg2l6DInJt+cX7NJfo7InbY
lZqFI1W6g0bRFR66I8jJJrCiQSsgf/l8e6+8xlAnOLO32N5FbLEqsWCvSL8qBojObV59x+vPc8ob
bXSHYWe36GP0Pze75neRlQN/DV4OyIPPM352/Q7VoIk0C7FjhrswOWoxUu1RoAvHTauDQb7af62t
iTPCABWYc4AUTf/zB50ZdOJmSscaBlW66+V3q3wewo1zuNLaemFjmTiquVEZSqJrmEn5NBWT37bo
TYq/AwUOMJ1+r1cM+jqZT+x+X5tRkE4vFqEbLnkF7HL5FYsrLcligc/ASHuwKFT8Zx0WD/lQ7nRw
5sbGMyrGeMpca1q8l13rTkP21xQDl/YXGyotdQ6OeMyC2UGcpEJ6nL1M+jVP7q1howK1tovOFnWJ
Yy6LrqotpKk9gryjRD0jsnzavtFmh2A7bQ7WFpvRqvM5t7jwdCWn6AGfYDEdvyT1fsi9qMxdzaqA
Z//agK1WEE+Sv895Xk7pwuUNEgHJNFsdrK8lc1y2FXNtTeTCwdm5zpumgoGmmFAuZI2rgQe2KeLr
joJDiYbPhQYgTcEfP3cDa87ufDoXbkBrwqoChQScHeRXevOKpcq1lOVV4neSHOO/z8rM84gcCbgG
gNFehpaTqpMGGES8CvN30AgiGeMWjp/rXz8f1Vr8dW5msUmMOux0az4BoC0+hM14wxQLiFFvvC7W
AuVzM4tdwWMVkYbCDGkeC8D/JouCBwnc8Obh8/H8Hy7l33lbbA9ahyPkjWBJChCzZCrg8Ys5+Ya1
p7038d38hOfeBO577rgbtmd3tQy/QHGGllMwRFB0m106bnto9HJi0JjvM97/zlM27M10So5FZdmt
2+Zh96hVrHmZOlb7nWzLE+NVH8gk/2sZ3vkK0Q2QyOmMo5I0b+azK4RmZhtbUjRe3jFfJF+qdPLw
SmAssLbK3n9Keh9GfWZrcV2FA4cCbINRW7L1od0CmzA2JV/r1ISawrecjj6GeaVA8FQb5jerEi4h
jdcN/TXp3jU732H7HzPyy9FBvaQ7ezpo+yQOH2uZXKkG3VAQu/l8qda2PdirHeyT+UmwROTBSASs
hWrQt/ZcxDKIienSaEvQYi0WO1+FRbCrCQBBbMBqPY38HoojuCoq7arMiUu2XhxblhbH2EGlNBE5
LNlO5EEWqKi+lOQV7chBWW2hhlYd8Nl6L85yhDQZA18+sv3ZTsknDVhlNgIIVbk5jz2tfdHj589X
a/0qOzO5ONSIkTRrMnGoubVP+FFrA8JcsPh7ofS79sEZkcX6D+wfl2do4fCdOkTvvoU5pdWDBc0p
wq+y5iWb9KDRo10hldvOicmHcSYJP6VbQIg/e/DjuQLBJorBADgukRA1HUOrUXHjcf0a16rXm63L
xGFKbuFMKvndjhq3Gx71wUPrUw82b/JitVs92Mb6zvr3KxZTz9KxrXoDX2Hd3ZnfRk/spZ8cQdKL
pktPIUZ0e58cS+9X5Qr3HeVBskt9bZcFjj99+3wbrN7AAAf/74QsFkQH8YqEX2vAtwVCI6P/jlRJ
7NJi9FtSHzlr/AGcVRtOffXFys6sLlwpwHqOaHRYlb7lFjsh3N/fAZd0wzeBx2qBUc+PVhOc/160
w948DFvP+jVndf4FCwcbG3laZgJfkEqX1tgIwOFUWzw+dI51P9luS6pvCG7UScZhhaBnIWgPxh4c
xcef0s9/cpe+jV4UVC+h5tp+fCxOXaDcweu/0cdfkCfelcfM6/3U3z6EG4NfZr3aRlG7mz8LtEtW
4/KsHj00dk2HMBW6N1VsRLpaGOm9LnoAdqweipdNGwuohOVx+5vpCYNGQzg6P8Ffm0B1VXduCBgH
lRsVDhsfpiFU38oura/1rglrt7N48wg6y3Y3iqQRO2BXHEx3ntpuVBPoPwhRh1GQ21l9ihKuDrnV
0avSqpH8rTX9YSCt+YQkBzojwWnADqGo7Be0goSnVEZj5JZ92KKPBOhQSfvptrCcbJ9Ii+/teoqD
WtMMt7fb4jpPGstHDhuSb7lUXyVkPRzXdKL4BIoY565k0vrhIJeLZoipat3Gso3En0SOmpOqrPqF
CrBg8dAiPhpDHHeIIWfUVw39Fqu0vS+xo3PfGYDIBalb4U8qF1+0pDPB7p7b92DIHC03BVIF6Zgx
pFD9tXnhGWo0fxHM2JWoo0Ih/diSCGXDilC3dsQAag/UtDkI03p451qdWseRz/bUjV9AX1ffgzpX
3KEHJz3ZXaofAZjTg6zvyHtcG90DUkPkW6cM59gVAr8xtGW+q0YLCz6NujpKVLpOUcrIAwn7iPoo
fdlfO9KpG1GPZuXXNSnewsnSduiNaUMvAmziAOwapA1IlEl2apNRN11DKKfYIU/G0AIThsDfG2Ha
Di5qTcbo2omhP45DEz2w0BDIfFZZeNtAveYeWQBBXbO28++WnKmCShBgohHCkprtprXlHAgr2D0J
U3USYP6/cUyVoSme2EkAlszxHWw7jqelY78lVvonnfjZ0Z2P9lm0x8AgQVOCM2LcxI8INL8n/n16
Cv1fhRvvjbvyGPsv/ZV1HHfCBTj5c6+80gk435P/uOWlSGIumtLpZgdp73+2yNgdxBMw8tND4Rrf
psAOEvD2eta1dRfeWrO73KKvWI1HQJ3BQKWHCu+ytjVmOMcsSjF6SOy4aqxvTDbZQdj2P/LE/pXK
9toqsGi8HI+fD32lORmkZ2dh5OJyHJST9mbZYejaLwVmMOta4Mlrh2AN1SFyQV1pPZnSJ0lgiO9R
DeLo0tooyc4mlmt//gmLS3GgIssSgU+w6twnAmQ67HFkw71st5KZq68biOGimxXdlx/A9XFNrbwa
ckha680upE3qlbbzIxU120kI5HiRqSF815DgJlkdu5qOlFxZFhspm7XxIg33z1csptxSsrQJKoge
qnu3IdgFmXac8n2d9P7ni7sa+JwZWkxsB9ShhjJl47V127p0zH5Aa/OdE+1bCyGYbto6R6tBLqSU
6Iy8A3p4+XrUstThA0saqM5dUVyq6L7D9tEBtlUR3oh+N4CRIfj7QXIC6lBzfqcg17DwHGoExd0I
m0T+LCyEMvzFlNy12xe+BUlaH9/choQmKGC9lxmNSFhENRITapIvEfQmhyue3Qxa69vA31lsF9eQ
9tM3BrgWPoA/5w89CeAmy6pP58RR1SnosOOWc3mbXAkVBxXyHJ/P46oZaoIEFgQWFNXAy3mM2jGH
fBjeCuV0kCkuau3GUO+f25jfcMuTDkWqf2ws3nhIIlAAbmEjsqp6p0uwUkAe9+81y5CnObMyj/Ts
LgnHkba1DitdL90KHd19l3q94csh2sr+zuCpjwNCdgvYA9RQl9JhsVlUiabBFOj3ggnsij3uS4RB
Xt2UR14r0y2QsBTS9hm6bTaurbUVMzFh4HyFQwOvw+U4E2mnBZ/rQKV23QwPaXhTRBvXw9qCnZlY
9llFbVGXbQsTNXiFQG/gQ59rYxRrdx88xj9TuPCGk+6kaEnGWzzV0Io7+nRM0fFMvyZa9l0P4UQy
kP6orVLq+lEGvRoqm8Zc5FxMHgflTl2ZcBuVPEBxMdX3nbNjhgfaYxMsyDVwZPkWk8TaggEl44Ci
Epe8+eeherYxWTtqhYGnmOfQR479mIM5nG6s2KoNIAtNdKDiD1kc4yGv0SVdYVyZGV3Vxt7oqkNV
/f78HK+WsfiZlcVBTpQtM9XDSgzCSx3vlxIajnU43DXM9vQQQtu5lD7rer+X/Isjiy2Y+drVdv4B
8zScTWUIDgy9zBGxqXR8RSubN0zxL7BBHkgLzDWI4z8f8NqVfW5usUl5rnd9F2K8hdir7jkeXlT8
3LVbmd+19AAwfki7It01UwIvRpWLXC9bxIFTm75NxH7LjTHgEI+gTXTdMXBlSzeGvqrb0vjE0Nds
52nsFnXTu44pErca3ipbv4ljUAWqrbBl4+PsBZC0sEwVRyGmvEeneXw12Xt0xjq8QZ9a4qO34PMZ
X9/HFqqH4HZBJ81iHxuOasJonooClItVAYIOrQTl/hYV8qr3Mf81s9jIA9N7bjOYSboXVd21U+KP
7P+Rdl07kupa9IuQwORXUlV1pc7pBfUkwOQcvv4uRroztBthnXMeRj1SPSxsb2/bO6zlgcPUHvM9
nRDer93/NjDGcsdG8suwA6KYTnZjBAnEzyU7bwaeY+XNIGOzIHQoFKmeZ1B/itXLEPRWQWXOxlid
P1TBzh0QKNJmzyBFj4tIqnGX9VGfVMcvPb0E4G+o/Y8p2uEAtGo8a7cncHUvglcWdOfazLbFXPiS
om01n4AJIlI9ozTAoghCifPYSt42zur8oWwZjfWoncYB9XkzxrhYTnkMHBXl7ZNyCBE2bYXY3UZZ
dWQLFGaVUgNREDphAku1OGX1mHhBI7zpDcgKCGnvcnRscxDXxrU805n5SyW/F5L52qBS0ari3AnG
Yxj+3B7W6vkKSSUDHVRzDIe9KouBlEABCyhJHL7h/zupMvaVXrjUn8CRIaO87C6DDDmiNbwmd96U
Ms+eXPZJBxov3NJBrJm3b+Xvhm2E/NrghtCYc+CuusXFAs6/L04iEF9TrS2B1pUHQXqi1Y3ah3dT
1aPTkFqyEe22Z5Y3OuaMyNKpo1EFvKQevFSXbwutthQjcaOGXoYcTELbeOvb7c82YN2+0aCoUo+w
DTqpsf3hsap/lfqPgScLuX6l+DuPbGdhY/gRNMuA05jkvY5paFU0E45S0J9ImnaWNAwaqi2htycW
aeo2BHm3pvjnArR4Oyy+gnxezTqCM5bm0VaCRwyn0Indgidk4JKmri4jeoTgWECmCULIz0DgWk6J
OWIZw+Kclt4Q30lzb0v1Evr77QVcNdAFEnPE9YJuZhNkPW2TPDci5tFDQf8ENth2Dgj3PGWdVXtB
cSJBOzL439i8pCLgCQTNVKxjCaRIgtRHYDUTOWtJz+nL50ExvpNWcSEWMqAKXXowSP9GVWTxeu1Q
cRPja05zLrn8/6gYn1JTIcvI/AhXAvMOdHSlNbTfoNDEGdH6LljgMN6EKkHm92GBQztwZageIAxJ
0DCZwTbK5LEx7LS5nQwbynHbRsKbSsarxHo4tHmFqSzRvIgANlpnqtaK+9zpM5XnUlbzgurcjA3J
KbDksNwTZZoXqEEAmkqHn0kh2agyvBpDcGjS6NXPUMBF6vYXRR9sbGan0BAtJDLQPuRDSCl5UVAa
uD361VvM3+/RmKttJ+hZAdqyedbBRYBqYUNBuUqooeHYEzQHbelFzQvOrc04+BihY4buZtREMxYl
5IkqD1kFTDEH0XWmu0o+OlNRISvAa0RZP40XYIxZJZ2QGyDrRDFFeZS7I3iZlOjUp06uP4HCLDFf
QrCEbc/p7xc0GxtZDpAxKTxEG11AraqtSDdZdE0bTCQKt+hDjBxE6yj5ORD3Meq+wQ/TnEcDeos3
YXOvR8g1HBHz4pxjazt48TmsXKsggFBeTvA5tRq893H9QyPxrhh8TjB79qZfR40AhQyaZNDFzJ+x
uA5IRZDLUQ4Yqre7QcveQNt2tz2za0cHchV/IBi3Zway5rdknlhaW7VyrHH4T8KtFD/74sd/g2KM
VDMbQ28kbIyqlqwwvauF0it0UNhmds3rrFtfoL/DYmy0qUM/TQwMC47IFgcnQB5xVDhVXOsgMwmq
hqCTpDEDigfTiGoBuy6ukVOlIeiA/WMhZ5wlWjtzQRb0B4YZSxWh7bGcajzks/NQPWpC/VpDJilp
UCo5WMiwcMXX5lv7V7v7i8jstklGpxltgNhmIK7L9+ZPDE6+jIV1EwnIPtpt98/px5A6IpBO/U3B
iJDrZ1NvcA9t2gFzKQbNibbgz9R7N2kupvSIxoRtQ1zPUy3AmFtMkQRZgBw6Xn2F7A6ovwtTAbx4
le0XXhdApbBzFek5N+/KCjGg51ayEt6DcPVwXg6Y2dtBBkYDEx3xtqaBkud9UO7BZ5Q2oDzGCQbi
boSbDeVa62+csa+u7WLszIYHAXyo9zVwqwkqWIktItMMvkTiFeADFJLUKlC5hCo5CTeDbejV7bJA
ZrZLlnYCzUYgF62biN3NpA07NFZtg6y6TJD2g1cOJIdfOEWEHqzEQtAi+zmJ0H2EeLHctK/bGKvV
4pCE+wPCXOx7s2p0c0C5nGReQSLSkBfT3FXCKVUuICayyxeT7OrmYuTfIVC+jb3qDBbQzD4RoFEr
dIhn2TKSA60qWlP0KIRIB4AUUDP3haDzmiXX7jOIjagEDIjoO2RVodUio2IwAVEoHsfu3JiWHqFb
o7egemm1zd7gtSevXzD+IrKna2eQpB4zIHb6riGult+O8WSht8LJwOkg47VRF0iqGu6/mNpFlIHx
ClOVplPU4T6YSM8FdDVNdIz0UXto/Te5f69LnhDP6sQu8BgPUIaSSvtujp2Y006eBvDCiG6REys1
u2tQars5/BwlPA6rVQtawDIOIB26QRZnWGIKz4L/rUvKEGxCo5fL7xJoEXpS8B4iqzsfzeY4JjVU
l7IlEW2opGYzYWYjMnqEDBA1Ks6RVOwMY7pQ6SmSxn3emz/jEeUYPvK7lim8iMgbGrW/y7Xe217o
VR8xcyWiG80EtydzvClDNLZUNSqI/w67hLT3Q8jLnMy+7MsJ+gdCY2XEugIPnSkEhNwiiXzBpZhC
k0/x5IFzRZxXawtodveLK6KACr/UHNAD5IPeNvJBZgSOHJQ377OQF11cX8X/TxtSQp+hiAFNZHFe
xa7Zd9qd0b80Es/ZrO/9xcQx/i3TmkkcG4xHTwNEicCqWwdWnNxEfgN+a7fRXTI/qyBKuW0TXGBm
92e+gCJeCcCd2Li+H1hQNC+UfUdLG+TTo7aXy0upc652vCllXADEkWKDzh1jGXGgsWn5wU6vO87Q
VkFAnQsqSPwz2VeEnCXpYMzrlsXGfoiKnTJqLgr2OSfTqskvYBi/glL20aAaYEwUj7fFtyqPrSA3
bJF6vj9wwFbNfgHG3CUks9HzagRYOWbWmFyKTrHH4KPOJ2fbLnhAzOVbC6QKd28ARdkt7XcSBqUj
nxNxynh4a8S4JLWA/48pDEHU8a4O0odQHL20rB+2R7MOA45fmcxpMJnxFmWRoyJygluSIHHRyyPi
ow+QqP5XBvcXhXEUWVxUAcKi6Hlq1D1E6x8hv7Ojmcl5fq0eZOpfGMZVoKMjCVoDHUgy3pNTuFP8
DN0t+wbPlDJwJt6riDd3jIOAOFGvtDnggvwSErsgnUUjXvEeb0zzRyzcOYIAoakNmLoUESanQoKf
ghU5/YgSY3IbMcYjvQRJuysnU/u4bRvrLxIcVSLixbjrsVUMSiuETd+jk6xCl1B1nFq3CVHqnF+K
/MZsHIqGaaSMg4E35nnivhxhf3HZ3sssmMqxizHmSSJWgoS0P/AuIGulNShi+P/Q2Ab0sROaJJEA
YWSRI2AUhb7X4GgJtWPQMY+tp41eEvAYVHgjYzaCnmUF2LRgMqqgHyCU+zxVPAatVatcjIzZBKoW
tbU491Gi57eCAkuUP+qwzm3TWL2pLkAY09dl0RBGMEzbCG1CN/BQwwtWRLZqLJg23DfxzSTstyF5
U8dshKQX06wlgMx8H5HF5MbPM05r+KprX4yKObA02UcuyoDPLasE/NXnzM93rXaO0CS+PZZ1IFlB
6xk4BEX2+gua7N5X5m4/Re9vpZQGNkq13W7IrNxQXraxVk9hMDv9H4tZqqqETrhmwh5S9Yi30yBV
jgzm39AWpX8T6NYWUMwS1QmKHbK581SS25McjJDouR/SDA39bfCtq5KDHExuX0BcYnuI6yb/d4jM
uiliPHQ0xnQS+Pg2dgcteAqGnlPCuOqJF6NjbhhyDBZSeR6doThNcl8oEWqTwN6uekVlugGPyo1n
I/PnLBz/1HatKaUYFHrpO6QJumIn1+8Kepy2J4+Hw1w0JPQXGKWIYRHUUwzz06+MkJqIH9qc8rzu
aqjpzxRK7CMIQoOpHxnAMsOnqD+EuSXHkP5p7an3rSR+mMxfg/iYKw3Hd/wmgvt6ovzfQr6UDqMf
KtGmFMBRbaDa/Fftm4FnDJAYwYWkjIVdWjx03WiZneH0EVTzOt8jUHAhMuRoO/0ezLO3YyryGmK3
TUpiH1BZoytQr8IaN/Sp6Y6qcdfk4Q1NnjXtPa54NEnrTht6dtCwQNsrW7wnS2NRVAnOvCoRwbRp
dzkIN+XayqTDkH2MKLExQ845sWpc4D1Auy9qNb5UsA6xT0hUwWkjfGPpoVs3b7X8s+TRrq3H3xY4
jAcQ2pHSGv0wKPI/FNkhjexa+J5U+7S7G6WdRHDW/qjapzK5GxVeI/rqIi6wGb+gGCVptPlMl8t9
oqHvLX6ukdlsDa8NHLHlcSTzppTxC1pRSyDvB1wA4ZroohSQDb5mqrPtFVZP28WgGK8A+SgtKWSg
dPF0UNX2h9QSzm19eyBIZ312cIlIzSKLABGVlYOGJAsEKZVwm5Te9lBWT4dZ5RmSmGAi+92evXCk
htmRhs6tv2QAC4oin7VUfNYq/X4bZv22vMBhbLBBM3Pry/Axcv+CFIkkuzTyZMlq1MAVKyh97MGL
ELYix3+v2/4Cl7E/Mgp13c6EEhVKdaquvPEnGVQgseODUDeLKzc0P+os/D4reYNiw8ra+qTrqKrd
Hv/qci4+g7FL2Z8y8HrNvixpbwqlONYoFkoHEDsJEwdq9UqzgGKMMzXRLY/XF4i+0h8qDAe9H5NS
eHX/AsXA/X8aFktwGtexn4GOdyYf9IIwsoFljraocK6eq04EnAQzeY8xv8U/bwZFGTSq9zDSctwp
9U9UgBR56kSio6K1Uaw5u3v1JFigMWsFeYa40Qesldi/k+pJ646QXu/9EMWcx6zwxqbl7EEeILNi
ce0LCgjPMbyMWoFmZ8JZqohV5ZdUdlXNlXnhoFX/9XeEbLOuGoYzqTaK4VE8aI2INEy0edy2jPUS
hAUGEzvxa5SRZAMGJSbinRn15iz61Fngi+0cKRkuZU+v6Oj5PvexoiV3eqr96SDMzW9VdI0qcDlU
VULdPJF9iHeiLw6sxKlFTUi5cb6UrDyoZyGguSAMjWFsp3ziC42Ygg8enKtIF9fBTkSuSE1y0DNR
EVUb8U3YNTsFTAgFfLFA+wM69/5NEGj5EYx/VBAPRCoVHyHld71Qoim/slIQK3HGunbHXMKwO6lJ
BTmN546P6VAZXl2fpv5ZEyBelbzW9EnM92p5KKf7bdj1Q+bP/jXnFVgcMj561qBvB1ug4nQjIE+U
FMolKNEe9N9wmNc9NLQoGL6wcxG23ct+7oIzyQLFCQdm3R1BhVsXkebTWPXTRFNy1EdhOLr21GmT
VadOC44dfXSl4U7UuCK2a4s2qyJAcAyt4+B0/jx9Qa8Pfqxg0ZLYTnS0RbanFMnEIXwcwnOfQReU
WgL6LqAftD2fq35iATz/vli3IDKFJJ+759FGvYM61q7n9ZKsnosLBOZRjHZxFXcnTOVgIKgweYUG
2SJ9n0ONcHsoq6cieEw0AxMI6WNmDnVKoZHUwzSy8F4t3QiZexHXUMWNOt5Zv2rtCyhm1vyBdGI2
kyJl5R16HCytFq00oJxDg4fCzBxEI6H0Mz/rhehkIsMMxoAk43VNrZ5MqJIFuYEuQ+6WAYHGoVCi
/wVeSUJ2IjqN1AZ3P1pirmbiUjReljLnqF8lv5z15sCEBJZvyGN9trki6eI0nnlTmsyKz+r9eKs9
1hdy63uiI75W1ohb3CH4hVvctoGsbeoFLnuVIVWcUel31Gk6GLqrogKT3pLg2ErOSO+2sVZb7pdg
zOEItbS4w80Xh+POtAIXjJoB+FAg9nWb3qS74mhO1otoJU+lB83KxoLkr8B5X6zth+UXkM/TjKyx
HGkKzGcaPPS1jiPCUI9G5WjSx/ZYVzOFSyRm580UeaQPgEToES65HVtHFo+qihIFeV9pXgnpxJIX
H5J4y8lsQsPoAtLN3aFgWjhPuNc/iNQaAgvZjvClefLvj41sJXbkfPhuwEtnyzx0Zt+QKY7Ejs7d
hlbo+Y/aLX2pHd2NXKTddgEW9I466Eu1q4N6XzrCOxhgDrv6tYB1Q4V5j3uS6Rg2Pezlt8oT74Rj
xHsYrbl2Ha2QEL8haG9mJR4SyM3FkEHFGTZc/GiwR+6xteagllcNZt2rLG0SccThAW0UdUSxVLrz
uRXvq++7JQqzzhU4Z0BgARR0jIrGYOnJuUhtJfwht6idSATPlNxSfJrEXW966ii629a9dn4t4WdD
WJyQAhgNGm3uhVRK4Sae9GOf/BKk5KUehR/bSLzpZPxi1Yl5lhkwKX28VaWnsXto/F//CYJ9FtAW
mrl6gMEQ8L2RiNi+PHlTkjnbMKuxgMWksaQ8k2GGatvPk6ZAGPvGx1ncGoeKXDvV7aUfVDrmkiNq
6WEblzOD7C00CIdOEmcipEB9rZA366Q7lbxsY6xv/D9vCfaqphq0LtKZ3SzqUbgHMlu5F14NA7o6
KvlGjYfaiPbbiOsb+S8iswEgPl0lig/Eqjz7Im6BII7mXQNWMUBzN8vBQEiEHVUGUW/0as6G0YaX
3OwRHjGVvP2+PZLVuZPAzgF2BwKSbcZhiKgA6pOZK4xAs20UrFE8+1CeJ4LslFACQ7buv+ExM5cG
0xjTuZE6Lu8r5erHXjyeqPGW+neDVnGuF6vGtxjc/PvCUehiRGNx7nkfO6gvKocqrq0w5lTqrnqj
Bcj8+wIkDroeKW+A+H3porfXFiMT72/jikIPjtnxFot5SGpBRkksAipHqbOJkhW3mb6Nw4NMjkLD
yS2tzh2ERlVtlur9EprXm3oEjxLOcih4q2N/I4FErMw5A1q/ky1QGHPIFOiEo2ESbDzn8Frtpz2y
V4f0XICIiFpI3OZW5MiHzIaAuCemVnKG1Dhn/X4TfbCZGH3xDYyVNK0iKFWMLdB9v8q4FD6jpu/H
6yNRQXIOzk9b3en2ZI8vhtva8s0EvVhP4XzDaoPQ8hsYI0JsFCw9AeahHa3MSXtbvR+O9a7b02/l
9/BOduPCRRqMR7WyfmNbjJ2xqCQjo1aXwAUduCFYaPw7Nnvyw/8BVijklkQPZPvfkCW9FihS1t2U
l35b3TwL/NniF5vHV5Q4NsH8ZqsPZxPEIS/+qQfzEgUyiL3u26N/Ty7+ZAXftt0QD5c52KlWF6qW
Yc1pb0UIISjnSXBrXhKIg/L7lr4YnR6j9htsTziYqm/UB3eOHdPOmkrO823+2A0D/n30L2CIWvsy
nWk21CC1k1D/KeOaDWJWS5R/TaGIm7+IuC2vYnbVGf1dut+svgtUJZuqsBuBCnUdwVecJAZxXmKN
xqOGuGFUe9srtkrquNgivy+lC7ygSE2hneOno13aOoQAbf0Vf9AsqF/U2mrcN/FbY4v3winbNU8K
tZM74TTutr+C4xV/d20sPqKRISpSCLCbUsJe6SUvV2wIZfybc2sxtYxHyqFU24Wz3ZRVZvlaaYvt
z7ZV/s1RvECZrXcxFshjzmUKQBHp9xoMqa1Tht/V2B0RIqTU2Z642ZF8tlFwVoExCNUlSHkhIvQZ
LB7KIhTLvAExsFV338T+4OfnnKBqFXyF21ArqfUZS0WroQIKRZ0VxIyneJhCH1jBQCF9/GNSNNSZ
fDSBiggvhMS0HoQ0Osge45+NFjk6OgZA6+FMlXIWqOEJye0QxI+cj/pa3vX5o5jZVurU96GYDLYk
+FHwfLhCapvjYcT5pr1O5d4QLzKvXG4+Pb9MugF6K3BcYTLYILtYmWMuk7qxU0O8i1PtIUGB3Pa4
vnoBDGsBwQxLDmNhGMuqQbmQDMYzu5d2Ishki+AwCjchGq+34b7uv89wzHlVt2YjhDXgZDzOe4gA
h0kNBQBeTHvVWhejYqy11wppaH1MnBZL+6D2cio6kizawuAU3T9+IWFIYLUGtSWomRBv/rwzgr4L
KYQGGogxlhaUk8Fk4w480riVgBAUjEW06KH/mBig2vmMomXgL8IVo7Er6VcoO3WSWDL42xDjUjsr
pXYIlk2y316sNfODqjC2IKgH8ZBhAm76NIB6U8Vi4XVmN5V8gYAY5+I0mxdr4UsI8nlYQgll7xKq
wgjIUlsIrwm1sgC84MXT9lDWDGKJwyxShJYmYhTAyUBOZNRXSBiDYsAKc7fh6VvzoOZZXbjlkuQS
ejUBFZPMCQ3QRhM7EFDwekqi79ujIrwVYg6aKos11BA1mL49Lp4NsYxzc1Bc0ybX4jjYqZNYsS25
0+7GuIb3T9R+wmPA2f6INQ+ynFrGg6RV27fIScIy28xNIb845V7fmpYqHYXAEXghHd70MhsB8uHR
mBuAE3XyKJDJNijK5hBC8CYag3uK1+y3aqG4FYAEEF1FkKT5vJxSX06y0LYNglXeJJ8K5WwEHxPP
aFYncYHCOCzTRG6FtF1jR+muN7q9IKhW5B8H0EIXxm3AS56vJJrhThZ4zP05K8tC9zuMKsc1/RdC
6emr7Ih38gu4eYPOKgJbeB4dcU8updd4/jl42DaatXMArhJ0G+gKn7lFP89qJ6vCEI4YLwiQrRhy
hxHuYTxyitXdsQBhLDOAZLjwe1L9PHJE8hKh1217GL8vyV/8F3ghQH8NUi6JZf2a4qQCNzPmMROu
ZX6bBW8V2muG75Hyo+quGr3RinMg7GLxcRt4df4WuPPQF07GJ9IUh/PGrycoStahpeq4GKX32yhf
HyawkgUKs0pC1UFXAlkP1FhclPynMp5Im1qaYgV44Md14uYa5ym0utsWiMySDXlRmhnYQ22hvjHp
W9Sdg/pN5R3ZKyioFCVocUUB11wv/Xn2oC4sTg0BSoHCCApdlKTPQb19BaUy53KwEhgAxAKKWagg
TkivZ31jD5JlPoCheNpH52knnJXbCsUKh8Aej+abdLu9cCvuREIXJLQyld/BR2aABRTt5aCnjd0U
ZwMNeyBEniCnoEi53QcuRFC24Vas8RMcM8hG7kE/HgOuIKdUuJfoXuLSLfGGxNjioKFAqwRjgF2p
9wgTCyDJ785t4nRZZvuRK3W/GpAiG0fRuKtQ95rd1tG1DpwWji3kzO7KU1bFeOe4LtivVZ3tdpNq
KJVPfYzxOsFFvrZY2fxDse+hh3Rq9uF966WC5e/jU3bRoKn3VPPYQFcOwU8fwGwTNBIWiRrjAwbf
8wevCJ3QfOvMSxHyNF25Y2XOv6oUoyRSAQXp2pLuRXXOuv4IvZ/x6Tv16AuyDtEhuO2t7NRa0WOx
++g5TpY3WOZsNIx80EsTK9+mTq84EPuxqtSNgneZPm/bMQ+JORUTPR8bZJlx1o925x/L5GZM7uvx
wY94B8e8I5hzY7mALIEPZDllBXRQsGZyqpT3hhfUXkkXqZBIBckuCAQMXOGZodRKQRCcQ03WOFxV
/2rWKMT3StmbsuM4OBicHIQgCeRV+Sgr25RIJjaFrMio8mHfDGEAobBkUBrbbGQQxh6CYUB8YkfR
0k9AtmH4Fo3twNT2aXEMurMQHkHRPqpHTb706qvW30Vo7iAjJA6CXew7NO/cqbZ68RhPHkqg9QkP
IBk0Kwdq+MfWH63IGNyuRlA3E+x6eO7CAuTdH6TdJUiR62CshdTxWF31RvQGqBbi3RQQK+J5wBXL
ATEvCuFMgqsAYU8UBEzyWXUS9wB4wAAMx+Y5jtGl6pZQk9g20rUZXkIxzjbvlalJyAwVnSLNqZFK
QF4uEhxIuWsFx7OvgoGzUgOJOM5Lli86mPo2SWWAocXMGtLJEwXNaqRXoT/l7YUWjbc9uJWTeQb6
g8c4thZF/RGeong8Cc+iXjoyeQxqzUOf4DYOb1yMV5MM9N3U2jwu1bfSOvUM8j1XwZAQ7iAcdjCg
y/2PAaFwBWJYXcdjSWHzdAIJDZ9o0MqUKlcMikM0vY/NWcjKayS5vr0NtjKLIBo1QMsL9mbFYEOt
aaaDVDkwW5uovj0WT6M/IUDg9RnHOlbO/U84jCkWkhwqtai3dmZeh/icSI9R97w9lBVH+QmCOfbl
STYjucS8Nb5iE+jJaf9c+hOBGxlpsjmyKX0huSaTjLxciMlSwvalQfVoV4T3GeXcGVbHsUCZDXJx
Ye8kQ9AiESgx/JvcpCCg3m/P1OpiLBAYj0+F0CTFBIQy/VmUrjwi5IVo6X8CYQu+FDWXg1lZzx7U
GG0Ih96AIhWP45gzV2wHuQFef13JMRKxVa9hRxxZEp3tcazFmJer/luaabEeVRWXjaoDY8ymc6Sd
UGxj93kGLRPZKSJoATUorQxRvAkuvwZ6vqWU2UMoOWEHTYNeRFXOQxNrnGjYvETMreDTRzHX9gw6
wo0pYHbT9snIH8rxEgQQQDt2wVmKXaiubU/Cqpv4azHyvA6LOaC+2CEhPdtk1IMlybSE6CUhEALn
EA/w1pPZw21nGnVhznsY1YFtVR7T7HF7JDwE5tjIy8BE6x0QegV0jDvSSBy7X4u/floa5sDQomRC
4wvmKlHFR4NSahlTb1itOd4OneCaseENqCZt6nsz4DWvc8EZ5xEGk6QaELGyRfERLYdo+bHL9ppC
aly7Gahp98IxA/nc9pyuGiOiXjj6kXr4knyoK0MLFCEEMz48FmgPIoVaPTJ3Q2slH9q92Pzcxluz
RlmeJZ9BC0AgjPLZGo1BqYvBBF5rdr/SKn8cEAtrpcwRZe6EkpWNtsRiJrRvDIIWhaizpRPq0Cuw
v5yKD/3sPzyR++p7/s+z5Kq8hGNcs+ErCZUywHXfxUv0rD/El/FnaVrFUR9t2XXUw7N6Fzjb87lq
NQtUdc5oLbY3qICToE6Aitep2//qUks9gxU8gR5UwUsPchZPZVIFhlTkYjYAa6wiJwOfzZQhV35v
KLvtQa0dcssxzQu7GFOo0iRuKHBS2TxoiXIM+8juR16AiAfDOOJWCis5BSswOtxF2+hvKKJrvOD9
ShXmJ6tQZ6e2GMtojPrYziDCHjmJXfVKH7OT5GTH/FV5oJrF439ZPfOWk8f4YUPWxC6eF6nOnoMP
3dLeGwdSzm6069Bzbgk/iyN57CrLvEue/9uyMf4ZfjOpogrIsvy9N56JDIoR8Wkbgzs8xoF0YywJ
4mwb2lkG8/c7+iSP0Y2aOS3UJu7y1+lmuI0hi2uRncE5uNfiwMsdrjIOBae2Fg4lsJEeL1NLuiog
WLTAcpgHqGuwsp3OKUX/Xanw+a6gKdDGhogf2LihVs0spj+mkVk0EupBoYgHlfY0uQE3bSI7JK2d
iD5Aky3z9227K0ewkVxADcaZ7nlLf/0AExEGhSA/zb5opmEKzCRTUK6Nrqu4S5y0UO1RRJ+DNfo2
9LlH8BFPvpsWLgdZn2dzC5rZObkRGBHqBlCEqB0DHanJ1EaXZtwfovgsmNc0P1Xlay7vKv3ZVK2O
QBkNMuXiT0n60PBGUS0R9OVmFVuQJHblxo36s1H6+wmyS3rxiCgJEV7TvHJMVE3VRWc11fsA5fam
uQaQtFLQJkVC5CkPnVJ7M3FXfaqnGImadwNVSEKj2MPoSQRyHG6RQlXpJhcyt+wPmbDz6UHLJqtJ
D5Aj0cZd1T3Ew9mXryoYxwIagHz8RxAdgxRCoLhVpLljTrcJvYK7SyPeWNlFsR+yK00PdPREdHs0
2XMK/it/T3VIQT7nxZ3cICKQHZPxLhktXYodo9rr5YPReCmIjIvupGo3NLjT8pPQPYX6i4m8/3SK
q2MuJ3YZH/T8Po13Wf3h94/Im2Tmg97tcw2dWrtYRls4aBG7wNKi77Vih821n7xOJ27kW0r6KtZv
uR6hPcK3cCmKtXNogE35KaMPQv4hj7Vj+j3aEe1Gg7KpMSKnptzUgmNG30mugqr8TRwvKb0KRWS3
SKSQju5Tw4P5ob7tyS/3qe9Nza+mtKl5Ev0rwlhd/WTE3/qqt8Ly1JXzhBzVyc3MwY47L1DcWqwh
XlyemmDcqeSayOCuzo2dEb/KouqlkZuavLzTSnZNA5U8aF9Qd4m0kMjszVQN/EoNW+QoC1s66IfK
a5zWjazkhDonSFHfymf9qXJhYQ9oDOIR2q/Ba4hFKbPECcLU7M4sEzVvKwJ4ekocYvd2bGdXiAf7
1suDdgqc7OY7EkcvtVtyLjorpZjIOiyQmY2p5aOmVzjUflcJ+S65Ka3pJSitFFdX+1539XPh1qdx
Hx50p3Ao2uMs0Qkc3kmw4h8+fQYz/5BmzJugx2dADMGG/oLtO9oOzrj38tenzMIJ5+in2Ho1f2x7
pq+3oM/DZ465roDEqagjXzYETpi+F8Sti8JqZd745u9n/N+n8TEnnRinfamryF+lVnpRbPkYelCG
tFHsugOv4LHetzYvpLSSyPo8NuaES0MZEkcG5jR9Lq3wkHmlYlUu4o/OR3O+JDvV5qkl8EbJ3JrR
WJxk9WzGunkjqzt/uMg8Bqi1U3QxkybLGBGOhaFBrRRbRQu+iep+ErMDxMisuv9Axskxk+Gj6Yml
x2E8i+Pao9SjNrK7i2PeC/NrogWyeIj6E0Sh5l3LcqnorZ9oqQA9ZeM9GK0SD3Iv8wQQwHmaI41W
fR0dfScc6K7c/xps/b24EU6UUzQ+789PhjV/g2aAMkAy8R1ssUOVFLWRyxT1dclJkX4Z7c/tDbI+
yAUAY0VIofdp0ES93Qwaqtpyq0ShJxWN+6xFOU5bQK0X9UYjyLLoqOCtHYKoDdH8PtwHBQUJlGoR
UF6YU3nti/4QG7Il9dWDoaIfFWWdPE9Ktjc0ujgwX4srumkmpDDnMglc0O/M0JK97ECd+OI73+Ld
4Ez3uGlYSH1ZtQd9Urv3Gkhy34AQ+mF73r58B9YFMpcG6BQhkaexl71eCMdEJD6utmMFmZcShaU9
ZJDPZLzfBvqy52YDQEkG0eYWNxClMwNOpqTQFKyPEhJLQHtbIbgy8bZBvu46BoXxk6STQUxeA6WK
LKOyJtyZIe28y/b+Q36QbZCM5Ego8orVeWNjvCYUM1I9gGitLeR3DX0sVK+XOIH3LwcPMzDGvBFF
FmqxxcAEKoqHJC7TF1OlxlVKi1izhnzMz3pL0e3W0oETYF4zERW3DTAga5AqYV/gMUX9UjclPfK0
OxHUtSJ57qsjkV85a8fDYV7gkwISq2KcXQQu3A7EebQdVKreBNMOTsZDdl8c1XN8UO2aV6n69b08
Ty6RTbhIGclNkVm/QJ/M3ozi3k4O2HoHXbReKqtz5V19oC6uzy1nMbmAzGq2QdlG1f+o+5IlyXEl
yV8pqXOzmiABAhjp9w70JTz2fb1QIiIjwZ0ECJAgv37U82VPZXpVZ8y7zZRkHUIi3LmBBjM1NVWH
Aybn9qwAZH8kV+yav0xbf5SfiItPcaI9IvOX8PvDFR7seAGb24nnOKBmW7/uVhCPJKlBCr2FfYVK
P3mSf7tY/zzaN/zoh+DmWkiLzCGO5tfkUhyN712dDvMmWu0L5+UouRyQseYrC8XbdN59llD87duI
Ig1GXSC2hoccipnApzpaMClTNKAcj7tpDy+yzwTK/joZv1800I4klAoIsxxamCbwA+lhWzUhC3Zf
3REE7DfBmT7p37IrvjHAqS6aK7W1n0lq/f3a+WE3P9g5nFicSgSOi47fO70m63qbreu36G5ZsZW+
dG+fPMz9a/eXpfPD8Q5eSxZEtc3zblrxCBQja1Pwg1fF0bAO11OYOpTlnyyfv+b6+zv7w1Z+sFih
plrpMNqH0+Q4eZlel7RLtvltv7vp02En3pvtMq3Lk/jEr0iyxrD0+vbfpsH8fAqHs7dxQP1+lnla
NcuxDl8Cdy2KlRSPbf0ZGP63iRFQFrGHOlDRHcSecmS6KAe8KwsaXu3SX3gfHn3yCP82snIhCeZS
E8bEAejoW44adf/2Lw7kWWT27mLLTuMmnZ9tqu7YiT0yIEpuzfbXB/7suAdFW5mZKi4sjiuL6Jj2
C/yrMggQz5s8f//1kf7+Lv55hQfZxVjObLEKRxLysSgeaLH59ff/XUTbiwLuc6UEWdLBS8eHPleT
0liSih0NQD6yK+lvpvaItPVF8xnn4++u5sejHbxyTdIv+VDjaLN8dGrb2c+IT58d4GBBJLxgnuwP
kIhbSr7Ycffr27VftIcxA6BvghYPA1vn0L2XRDNMoUYzwQPjDdVGPK6HYovJFvmp7fjfXsmfRxIH
rYjOQzeeVzhSAVsIqMnkgJ2r8rxRXxQmiFUUg2Fa23U7ysepaONV2NoH+EeMKRPdRVZ/Nov2V7gW
gQM+ZlTCKBUt/0Pa7qyojscW51N9hROPXFswi6B5cXYBphJQERt+Aoz83SuGEW14vIeRBI3mIHzQ
IqYi18O0Uplbz/ysjxtM2my67yps//nu/5f66K7+9fCGf/4Xfn7vevRSVG4PfvznZf/R/nZVv75/
DP+1/+D/+cOfP/bPo4/u4rX56x/99Bl8+feDo4x//emHTWsLO1+7DzPffAyutt++H6e5/8v/21/+
9vHtW+7m/uMfv793rrX7b1NF1/7+/VfHX/7x+zc+1X/++P3ff7m/gH/8vircl9cvv335qH97eLXF
+2vb/eXTH6+D/cfvJPqDQjEYakbwuoI5YoIHNX3892/AWsPTAWUGSTSeUNsZm//jd0r+kCF4tFgv
eFUIlPR+/23oYHHx/VfhXuY+EnAGRILx+3+f5E/P6s9n91vrmquugLEMPv1z+ofaFzNeEUwo0XON
eRLy/Sr6ISGzfRCpyUPfUYYwE3XXBb3O7GuW6ZSjUdPu5hDU8ls4H5Ryd7lt+htZXEax2mR5tGZo
kgZNv40xPRNIjbLqrtUPcf/A5vt8ug+Xi1xfOasBukmgpKU/gpfHLAADvwt+ofwZz24Yuf0WYP6t
5XjXNfj3y5V4XrzDqbH7ag//6v/Fpcjx1P7npXjetfaj/VDm5xW4/9C/VmAU/hEzNEtQxQuYR/H9
Qvu+AsUfFPEWirbQodx3dX5YgvEf+3xAShT/FAXQnl745xLcJ9CEI44hksHX+t9ZglDt/WlPwBrc
S0UmnENLiuyddA4idYBEkrl4r5kWjyEcsjsTgng7WgrlhdzD89vb3r9QhIZo48YZk96qHGvUtojf
aleTCPbP/eyHzdj0UbhplUjOhsEOC6RLZ1usl3oO7yi0fpDgJIZ/wYj1JFdD0wBxYpGd1lPNmmat
o1qvqKXmg1Mf+SMaSL5tZsvWgmdI2x1GleHqjuG7S9rSsk/9nDVozZByvodXNLDuQi8ZzAQ0GH3C
UbHtxmVYVnTq4/umCUadtoXzbBUuC7gcszcvM8D0cxorkafdwIf7mGpZrCjuQLDiGc0IGj9dgLHk
BuRADBY0kJclDPhur4JwV8ZBfN0BxYHQZt0FK0JNdwJ9m29jbV3RrBdRiGfrLThGMradTbOScxil
TgFtUPjATBtBqzoRYd+7i3q2kTjiust3QEEbD8SLReGOzpG6q5dYnRShWzzEIWuOllUVNxdVsndf
yXG7n4PassdhiCObzm7uTjHHBx3q3nWdX1lZghvWy25D4MGESexy7kFjD5ukw72JxqtQ9JqlHdXj
vYbEdZTmap4hqsAyz+EhN5QqdVzgIno6V18rx+i5Z766VCON31jrYnfUNILZVHROJuvONdKcz6oh
J1ExRiUeryM72ZB6jUzYX3d0FG4Du9/mOKqIydNxypMAbFYzXLWd32oJyXI857w6EwEtHjXp5UMS
2ZBtXBbGJxze6jStobmHa6ltMKcNkze8CuoHLPA6T92YZH4jAjQoN0HWSpUOGeux45vKmIsKhqZX
izXLKahzwqMR1Y1w+sTiE8cB78lDE9UEyx/ChZt6mtC1UkxroA3ZoHpM9anXENaW5ToYJnJPk2B8
BcePLuvB26nc1lp5zJWM1CarmSm4pvWzDEqMvHPzHIZLTdMFhoTnqgrA4lVtbJa06ip7UymbnU/l
jPaRkhRub9AwQqUcdUV93LRJDYFjXmJKP3fL0qQgjFVXg2x5vxIcvskp1hDG2sWS8xIzgYZ6kKm7
ALShYMARWIBQkjbYGy9EG/ByQzS1l7Qcu2DT+2k0a+3D4iOPlrw7XsIew9XBoE6gg0t2PArKGqoe
toUVazWb5qSjcQ+vBg5LaNaQsl3JVsXtikDJi6WLi8/nbEKLR2p/zScxsFROOsDCLGjDVk0+hNdN
EQJ0X3Rb5et9LQIVJQ2t8TvbcGtSBNDxOyjwb21L/+Oe81PGtM+lbq35+LDnr/3/B7sTovevdqcL
9zG+/vbyUb+2X15/TJG+fe5fG1RAePIH2etaAzAE3Eb3Om3fd6iE/QEvX/CJ90AKGP5I878nSUEk
//hGfg/3nYOY7CWxv+9QAYv+QDkLEWIMT8p/7V7/RpZ00IhC9kYo2TdWGWaSQdo9xOSLGioECUbE
nkM2efCa56mgq35JyC0IGPDZhCsEdgJ0WuzzqOmUrGnWx+CtZZxhOXGdfIFwCBr7bcn6h3KY/ReY
csjPfNkPSoz9aSYJGPMYECK4MUjofk7mgqSnALkdfabgN9drypx8jALJTjNbdg+wlbQ8jfMWatZU
s+6ZBBO9GNgYPHcJQbj2MWDiH57193zzx/xyn9z+UO8xtHWISMQevQCIATL6wd4+5iCExWKM3mbY
V+ZbVXX86yxL2qXO5GLYohG28JWJvbwSbUNgYh0s6rFtZPXWEgmBRTjdu3UwtdCRNI4ApmhFwvyu
rTgMDty8gEHn66pKx1zxu2RhzS5HmnO6NErdAGRwN7Z1weuiR3smQ10+L6Zq/AaZ8NSuZ5AdnpCE
Y9JQjPCBRXO7XzdlG+Kbl1AvKBgTke9qRsbLZvLs0md9eT+TOb9AC2gfroOJrYscDOU1r5Pqah4N
f88NM8fKjfTNuin4AANfn7uZZeC6xnN7S0y9ADMKS2wCpFVbIucpORO92esIJd4+dhS70pqE/QIh
HehfyGNY4Y7P7RRXp1HF7U2HXvOyqiH5GWyW2cGDvMyT/LOOyTdF+T9L9f2jQ5EaUr4vQEQskn2B
/UNpkBMrhImD8C1s4/BaVHGbQ9d7JlcgU/I5JUaD3genx/lsKWJytbAqY6vYCOQWgWnEkKqlNBe8
VOJ6noMYUGteBBQi8ia7yiumEe5j5CRgj0ESMAfFG+ZTY2RO4qmJbnji2MU8j9OxJvlnLcFDpBRU
T8RwXFvMKZJOQGw/X5r1fowitzTPQd4YliKZw9A89snupao0VD6K1vjbSczVe5HwPFlN1QhpnAY6
2S9M0QwVjOIxHIOUPfr1+3LwCmOUZz/gB+G2KEaliHThAH+pw6BzfumrF6+b/r4rHSlTCRb/Uz02
msBIr+TdKm5Ud71APfcm1EHkV4vyXKRaUKNTlUNH7BPc9ZDdgbPiNKIAXmEJvR9APAS5oOreBbFo
X6Y6IRcdLCyHlLWdfIhAgGtSS10SpS5jAmoUSVC8jLTnFzlsAF8tsQNGqmgQPeBnnJ/oM/qACWZk
fPUyjO8Na+vLugiVS0NaJ5/NwBwOpe1PHYV0zIA2QSoj5Af4XxNhr2Be6hfRB8Frywp2k7Okex1G
VaLD2miFaLmwN8eSIU4FscixxwrACdSQRPWZ2dphG3J/OlBsh4kD9jMSo+n988orpFRNr+nwgmmZ
/hZJscPCa4uGwzNJL/ckrnq1zsbaIZMh6M1vvN0vAdMJ/6UrWIfcjk/szFWRrCFzvoyf6Y1+2yT+
fO33KxAqwhgn2yNHqMkOaYVz3MR5jgzqhWIq+rqEoPBjY4Kw2BbRpPMULOZeYiQrWNYuH5FrWtMn
J4hCyQOKu+xkShb+viwO5KxJEAmGmeHDbVwofgnfq+l5xJAI+EejzE65G329MqPpvvIgHP12L2N8
750en8uB82kd2tKfwQtv3BYVQ75PkzxPk1EHjxBQxNOaB2GCzej7/Ktsm+CSZuPwgMpkvsnGRbWf
vZsHiOK3OyNCyK4kGErDMzzoPkwkRN5YhctL5lEcpEzy6UGWrLvsuih/E5PJ7pStyEvknRKpiAdk
zmEN+2kMc5D9CzNkt5pGMdr3/u2TuPGXc4PuM6IZamg8sQQqCz+vq3pwkWipyl4wngkmQwRDJCTl
FC8agJwQ+2MnyuYOprD+oi5t8CDbdgJ9xtFape3A7KVENfIGQczkw9HSf6pnv3/NflpVgLIANUH3
JwQeiVTv5/PTSdZDska1r1kyzMeuGYhLOSqJq74v1U00LO4NkZe5VTDp4tJOpHjJQiUx6jtMFxVr
53OEcg790dKEkNS7+/Xt+xeb4cfzA/0AQSLCNBbyFQLRm5/Pj0/SBwOv6etCWxBggiji2ZZzH+Wg
fSvzJOchQwax7K2s2kESsDLaMqtXHvZ37BjDGRTqTD1k84/6rB9pOpY0KXYJUoUemsBTPECKMGx7
uMRMWbfKZjeAkWkGe4sRT/rRC6jq1AKZyYkuTf/UNH15V+d9kZ2wSPj3sWL7jEkMIUicI10AnEsl
5Nb23L7AsEWz1cjC3q8Dw+ovYxmVN+jWV3ZN4DJ8Ktuuqs+KKCYn/Z7CmmoZDm6zEENDJH3oxFyX
vg/xKvdyeQNCjxosmTqYkgSdeAqDGQa1SEyISlEouvekT1AwTapQQAd82EIorhXNqUOGixg+NQWq
vghqJYiqDElxUUUi7ViSqZUrQYBdez0nD3W2b5h1eQDaNNT73X2SzEO4icJSiFNsKmBpJKDC6nMY
2en5lHKaTWemwXZ9FA2Jp5cJ0q4GGE1loxUYWw6ofi2vw6ITTbroSe6UaupgPRd8P9jbTljnOonn
61JacmdBi4A5/Khzn3rIGWSoYvfYJs/NzYwXyJ7lSdLdhJU1DxoJ6RPSq6XZDRMjF6QxiiLbUQiG
C1yM2NYhtwuRPtT6uFy6qForH8WvpZyAk05TXn+4JtINKCa+zjcs7tuTgGbZLSIDQ8qzMP40yzhp
1mHuErsFCoPh9jxZHrASAg3MAv2EIyjVi6tBseaJ8IA8UwOh+pQ1vH1rVebfnWtg4rY0Pngx8Gu4
DbMOjjLOSpCUpmVuanTVvYxXPC86ngYKHNKdbjoIdDKvIMWibeJ2sSgsPYdNNb1siWL5pspHVae+
0O31fib3S+RtAodEZIzzc9lqLIgelCiE8DBnGrgLYh9S3vbRIGSDkRu67AtFhn4GSwR6Fi9tp9Ki
TOAwIniAKIg5SwOJyNm5r7zNVL7um6bD7ssLiHMpLdq3CaOt56bisAQaVEYxzIK/uw2MIJdjLftz
XxaMpwJd6Ayq5TY/GayT2bqRIM89OzcP8sTxblDbiBowkw1V4tGaqYULcis5xFmG4DqXLGlSuHa3
V0EbDRcsHBdy2xBMQB31Cd7yBln4mD9NiZ9v8li1VyYy8jmrAxCxcg0FzGHyMzhzIerHtMMYB3T3
sZKalOYsfpmAWX20XVD5tDIZbVbjFLY7w7VVJ90Alv1Jy4v8JVo0pJVLGRTLJRuJK7ahF8BSGkTo
+HYgSj31rR8hYDjNWOGSLcSnZOEYjW7GQJ/WdUERW5f6YWppfDPKev5qW5sDHKmwPgpEzwtSsbFE
p22Zb4O5m/Aku6J4m20A90vbJPyu96U5YUi4oSAFK6s1rdjQYDIeFGuQHcLrkKng1dFMP5N5GmE0
MGeQtSozcMINiq6XQHf9TZ3wBcNbROVXZYGqAurxkelXLdEE91bgMc9sNK8xKdWbQUg/NQ1xVUra
/Rh7U1CD/Yjjy3mUiVM+lctDhXfKpAZaZAFeokjvBuBTX2aT82TXzxWdVqHscaKZzKJnbUWo13mH
NH5du6K/jCwKwlVEeT7CBcFGcoVlQKt11Y7iVkGv4Erryfs1ts8SECLIVCaN+nA89XWinowboyoN
y4wM27gLiD9DMr50m6xzHXaCXosLDOcDz2yjXL82fCzeGsxJ6DXL4Ly9Unoe+CpfGFwqByDFcmPJ
Yh8zXZJiAwY5GD5kycZr0y76sY2z4EJlJSzs1ABwY192DMeIrVCx5ZWzCZLrSDyytu0ewkSHZ2LI
oWPZjfDbmQZdv5ZFGOjNEuucpnBoUthiqpmdl/FCxpXhGU5CDSI/V+hY31g8VogTlEs8g/goQZ+v
vExKtAsTMOgbAIhXkdhHjiJZii9YUPYkVCH7mCJf3McNgc/inLX8VfBBPqgCf5Vmjjd32EblM/iW
7gEUyuSmL+f6xeRIfDdKJVm2TYoZeimub02IpzmNT81QuHqF7vrA1kmT+AgrroDPgS8BY6bG9PxG
kdI/L2EuLyHeBmBFdDJ+Hg0r7bqoE0RropNileQDphUKB5kLCDYO9iHO5DAfFaFpYaSppmntywhB
S4St+hp2lN51ZujBB1WRu7NR2WA7n1Bcp2YOmxMt47bdGEpvIORmV3mjim20AH4kfUhVykMVvcsy
tE0qklBeJlngv05D/8T8cAJpVR9iu6umTQNHnXM5JDgOjJ3bswpQxhtc/ppHbLTG71D0hC34jjZ4
paNSt50fMf4rW8aPSQcR9JQqeC90IgHiNC9kAShRoGeRVu0CcqidZPhBIaxfA08x5lKOCvULr33h
NmqCqtFGDgRlWh41t928DBdj24zJJqqy5gpJAL8ppopflni65YrbDMgsheXHLSbRkB0alOM34dgl
d7jsellXRTsgme2W9gEWHMs5k5oeu1lP4QWwYpZvUVcHd8kIOY11jfhSrE2mUetDIC1fJWwfZliZ
4d6NKBt3ocuLa05HF2/w3srbhUzUwsmxHE6qCuD8yiyZw66JSvFsbiZg2IojpulA8bM5n8SdaxMA
w3Kp5odM1rRN/WLCu6Rl0MaMmuUtmLoKltkFhj7SIo9dsRpJK9Qjd1VYXO8rXXrlJ4tR/zTI+6Ba
IwoImHr1xmKNjAmDuWyUJXdNiR5L2s7gyKZZOO2ncYJcF9eMdPXOai6bs4a23Uk99yXwjNBzejyq
2MGHdGp6DB/wDrCSAWrf3NFiiXFpi9YjIGY/myR7RLelG88LJKCoriZ8YdonESgLOVmGV9GNkuLD
sYFmhLZ9cdw3dIy/Wqdn9lCVFSZiLO/to8x5GJ4al3OyVcUgF8hdNi3YDDTELM8MlweDPUr1bAPP
ueginoaRvvtFIBln8XjOoLMYnTjwxOdNgXTcACJ0hm6SvlKXA8IraDrFEG0AyUQPo4fensol96ve
EaZWRZkvXcoqwp8R8UA7jbDiy52N/NytoXQQ+93U5OpmEGV36XJZVthbSg57OO1z+CHNYTfeiqCc
s5NumbnFGtcdP+6xOOiGMQbZqhr79FnJFG6rUP3QnsrK9vWxHeMqWgNuCF6wJvpz2taJhxRKN08Y
2HG4AZEpW380tlEM69m+B9NjUNaER07W03EZxDU9grEbu1paI+RaM8HdTncD7rQuZjWdDvtOA14O
AEYrM7RGnQbMQegATlLBrcO03LIpmmGud1VOG7U1IRR9thF8p8pNHDRS73iJDORYI8Glmwx7DTsq
gTjAbkOUaGKSfs6ehJrm11qIEnrWxpSh2rQAVeOLvMTE8JGFMXB7wozui+uqI6rfZpAIzE+BPOvL
zpYzcEnSrKFgo9EpK0XxPBe5LdIiyirMvcvuiXeWbBCmZrmZFe81IveErprJ+kak8HRzO4DZkUIO
k01uRVklHvlAklugI8FlicmwYq0h9/6VSls9Z3lcxmlCqDuxZQzQs1jgZ+SkLpaVFbU97asm33WB
R1cTNU3FjxoI9j7IQU1PwwDtkGOaG0hHJtITjMVN0HJM6w77y6qHTcfRBLQR2yt8/FLgscnjAMy8
SmH+1nRpUCftM0MTldxAjnusocGbi2iN9aPfl5yZN9SYut92IVlusnj25eY/hrLKoFORjS+AG+GJ
Lolum1XcRZjQ/I9KY/IgTLrxJbCNOgn65msLseZtNgTm6j/6vmrzfmBABZOcX9cevpibYeq8XC+B
aD9+XYMeEP8lCk9gbNC+QwMcGirxX3jw8dhzbax8CZc52MVOFmdE+nlnLKEY64yCk738EpqqC0TH
OAvW48D7e5qZYUcApe3qGrrdk86irWG936KkVBsd0/Z8QBjDLj4Mp1HQc/THybyxxuh1SFqzHSqW
bQJ0Hx/nmgefIIffTO7/rKv3F4WpNDDWMM6fgEItDvglixyBFWIHfl3KGAXEUo7Ym3u+PNp8aUyq
wHd+weCUelDjUDzUUGp4YrFHXJ/yeXglY5nsEH3cW9LL6cp0S/A+ZntArI/qEruOcO+GtCWuFgX1
/a8fyLeZtYNzhwUZRfeCgI2D/37GBMrRFpDo4O2r5jjIWrt6dKs+j7NjXY7NPT6HqYs2DKOjxcsM
MOxsyLChlWxuKlARXgXcCmEzxzwmSjQbb7qGL+e25FmditIHBdq0zB2P0TQ+9tQqlEWmh/mRytqw
gvVphGnGpYEMmI7AJl4BGY5OAC2CWotQVDzImGCqs4h7aVMku+M9vBtRE1iRLC/BjO04xV6ZnOZV
0T8Y1OI6Lbwp3EqaqbsKoh6VHaSwh4ehnQbI2Y0T+ya7MCG1yWVeXicTnyIIZKIRm7Ix6S5EMWfJ
Rkxj/YSMf7EpAmsXrTzaJVc2k+Q1HLMcY39DE4/QyU6iM44E4g6vcovRgDrS71Mh3DnmZtjlMkWs
WmXL4s9LQXWBbB/SRPWcmy8Zr+2TMUV27t1c1Kuy4suwttDuro/4IsaPYEhQdAFCScx26oXdUMSf
AoGvZWecDc6l2RjY+9wxNmEWmg27cCnle6EGuY37anwElaC4SKIZZAWjo+LVLFCzgkUwXiTuSHNZ
uwlEBxAYl8+kpg7gX7wOMkJ3DrLN6CfCTfoQBrNR27fWjc2rwIP90nibP3etam9j56J3FOJ5kTIr
8suhFqhBXcPDLVCV8RKhfLmpUaVfNxknZ1PRxfH618v9GwHxx+UeoeEAWGuvowbNdS4P4E3kzkGW
VBl9FbZV3abD5d9nUefVdpoTcgl+SpscabyXz72u42tAFhFm10akeR1hbjfZzJ32sxpQZ+8nNrBK
pTgKIMR6qR1aBiB49MMx8IDk2ZsKzll1Hlsgknq8C2QujyBjjb5b2dVI1xDZgm5VoFFIEAh0d2La
Gv5ygKOOgK4bvh4h4CxSVEr+uakbpBCVzpMLkBfMAELKWK4NzPCqNLd+AR8BJbCGnwtrCRRU4vFC
5kUErsZosbr4aO54HkLVcYkpGgLGDRex0PrS5KqGTodARp3OFfKMNJsKiGgg7ZlXFhcDogL1wxr1
h41X1KB3CBSB2ese9Rkm9yRCx25Cv/uhm4rPxHS/6eT89LBAmEIHAc1JwUMQBA86MjHTYW9lRr6E
YRe+VSE01PuomzaEu/4YGhwQhwdd6YKWFfTOOxo86EraozlpzAnJq+ioHHkLpsqw1AhbNFjng5sw
5zz7TVg2/mwJTbIp+6aL01IQiCuPLVI2xDKURaRb4+Vz+6y93iRJX57bIddr7wokVT26PWzQ9gRR
od+gQ0DXU8+iT1jEf9krI7Bo0d/CzFGcgFp5KIC+8AV0EB1nb1WpMEyeOaWuhgH9gm3Z9f6jrybz
BP4Ae4pnTicM7IHru25JTW5QgQR0VUk6nmcNKut1JnwZbrMqDPXKzkRfh5pXRdoFQ3+ZgUJ7XWL5
ngVtU30N6oC8wSzNXsEGJDzZ7w0YwhuL6JNOA6M/U+KwhkEZRcMNoDTH/+i+/rz1DFBIWkrq3SuV
U/kCmD4/wT5rFkhJLOxx0rO4GAkoBKsychVby2Eo4g0yk/qMjBYjdIr45A6jG+O4AxNr0qmBW8xV
UxLxzPDpO2JZJuBDinxs286O3rtCVvfwS61OHHA05PWUuvsuBlSCIXw73zDVuR3DmOYHdF7nbSF6
t+2dilboH+dqZ2Xt7CZM6vDdItHza6aIju+AcICkY/t+ukISK8pNaZy8A5XCk3MRLB4iDlSGzbvD
ZX5Q38Rfg2mEsfLoGMfMFffTDvP46HDO2Tz0aSWjEcNmQZOcdtDNvWJDwerNEvn8Ciqk8bkecvLk
ZGNPQWHGWJiW8wUDVgTICeyeD5jBIudJVIUA5rEThcgbz4uwC67M3NPTikcQNW5gEPE4TVWMsgTY
wxmo4S3yZa76j8Jn4xcASO2zm8GnTcHAEgRGhQPS+BGVNzzluvIjXoxYti7uPETQc97v+VRJaLYG
vjn8qJ1BVUtjr8V8h+pgWsAD7I1aAQZg2RmrmLscq2yKU818fLc0GQMowsF8vMxASRivLSbhozPE
cHBotgoFwKBW1WB5e+RKdIxVKrsYtUhWM/kRNWZSJyXp8C4XEM17moYSIhLob9VndSKDIyD2yYQ2
vW+TzZzo5pIsc3k38MbNKz9U5pqTsbovcl9e9dyHBNM2uB3rxRNbb8MBBhgrWmemWwk/RZipRZVR
ndY2Gy+WWIh9zTCiUER88fqoJZ2ojxCJiDhy4BvQFHdMPE+SddkqA6GhXPtAdGHaza2u1+hWjZcI
cckpD4Abg8nXtvQkx/xW/dhQqeuUuLxutn1JgvOhzskI8XKtNayQfDlc5kz10KHvCgeAWXbF2xAJ
oJLF5GY499RTfgF4R75HyZSf+SHhuwXuqfEWHA9x3ktl9VFV0rw6ovVYLttaSb5zVmVXiRgBUIJd
l3UwB9NDdgw2poQ02wyi20qLrBw3s03qeeM7A5KEwwgxBlsznih0aBJRpBNKwjcAU9VduMCTeFsY
gGSVnQFP/G/2zmM5ciXLtr/S1uP2a3BoTANA6KAKqswJjEkyAYfW6ut7xS3xqtpeDWrYZj0ry1tp
ZEYA7ufss/Y+eqTMaqsjs7zwaK3zPs1i+KHaiPNTPy7TjAiFX84UNpkUUzfV7Ybnn8FGu2YElvbc
1ecWqDc71RMtpN07+pVJByHMhpiZrnaNd83KurpbR9nbgQ13+uw2MxSHK2P9yc4gZUgTUyPqQNY/
xnPTXl2ZOEfZ3Tq1gaBsQj97m6WnnWuxTyyeW/BJhOrkTqMrRKvK9eISZYlBcSyNo6ZNTr8dOSIC
fs/hGPfrVLJDYtYfOcHG0h+VOb7rWVJZiPj8NnPO0Ob2RmEIquN6RpjJWDo4G1Vxx/LILN5F9ljg
LWun/C4fV+eaJL1+UemcGVenqOoTStiqhcmChIfePqspGPOifvPmdVrDnDrg1KxWVYOVlsUXROtI
QKw9ulCqesMC1z5fp3s5KyYocEvHHFpB+U6Va2ofzdH0EWOWvEv13ma5FgPioNeHmiPWrNQEoLlm
BcHyXj1xHOT9N/hJf2hTD/rLaKqPZK6L10j23Ltj0nUkqOh52wb6vHrehnlN+hxD0Vs+lU15YfNG
8jnMdrFlr8xE8lveT5fBjvOcnIuS+V8CTt+5hfi2KatuiSKtsgn8dtOfWjEWr05lkprSlSKmPa7Z
mfuoaqthwaeKisdR5sN731Z9mORG/LSoweIhsvv4dVnn6lI26DHB3EYEp7gNAlmoZWIpD3Jwmm+H
p2oIyOCUqV9aifTeONMVSbpNWmi7ImLmsCG4FX3RFO2MONUzOt1GrjXEl2EEtPVzEUUcnpmuV0Su
ekuxTcqJwIM5JWF6b8D8WFy3tj7f4KbqOmb1rP+YZDL3jMUabyIGRy1OujW6LroTWQnSGnvW8NT0
S1ZS0PXTY1eUPJhZ3hlXDZ5h2upG0ggec5mPR2Pg7G/iyPlgmKDOVYeKy+IDioyQAajBcl+LVaF+
kwjZnJGpumMr/zT7yz5FqTG95MEYZF086k4TRd8wd+gHHefgsF1W5ZQHbo9V/WLkjz8C/C19sYzC
zDjcy3HaN3E260GWTebPYXBmdR87Wf4Mt55XQdG0eRKItUt/s4HQ9O5aSG1nMwB251saOZCGaSjr
O2vMdPO9TrPstYFZJK2hTy3lJ0OT5H5fVELzu1oQwC6jFUC+10CyKMcm+wXl4RaoPUfOcpmySep3
hdOK7BBTUC+B5L1RCLwFH2nkdtEUKCOxdlNjuC+a1s0UHoO9NXgpUDVTi0geTSgWRcxuNAhGBq3F
TMqsamuTqaF8Fq7RXKVa1qdOWwak2thhGx0CWJQdRaQBRhTuPLAOe56ym5KoiGYp+in/dJyegVpX
L/qDlynrh1F6Bi+NK1lINi06850KQYekoTEqWBOsgV9Prs5wzO3W+ko4TfVkcEbTJpTO8mpPS3FV
TsRsoCkNIwtqN7OdUOtUduQr0s6VlmvWqVgmBtUsIy6N7XArmX1XT1b7bXSiGLWiook1iSrYJ/3U
H2u1Kj0crUQlb3UEf70bKy7oDYd5Xb/VdM4v6Q3d852GtzmMUqLbgxYY4AEFuf3KLFqozZRZjO+Y
rCbvw+iqFw4/myBqmaTyIms9OZJeJB8J1okjjkfT/B1nivX1LaT5MRWF+tS0hL1bNzSLr4BCd6OV
DMWBa0A+NsMEDw5dV68o04qLNat7IyMeSHpbXJfNtKlnJ2VJvYybn3Y/p8j3qkAjFmOFKrSWo74Z
S080G47u+MUZ5vRHreXypclH+7Uv9aY/ZQCSF0OIiCyWSSzdJndqW4UWUxoCzb2s0W5IX3+X93Vj
BHFfr3ceo/jX3GoY83Sp6AONx6EOjUQm1lahH4kthcZ4TNZE0gvr2dxvynI1ue+nNH3xCsvdKSY1
BFW5M2qcl8RnA6HmlWeDyTZfZXWpxcIaY88uLP4FRp48u9U0XGMtWS7W7CiWQDkincOla83HtZyW
13kp39KY+ZDnLpIrsHQnc2NoQ+0E0+RNT2KerKe2hFRniEc/tknbsbr0RZ+yas28rahlFsAfM3FW
zxpw0E51NnhvVUfLd4e3xN4WU26615QFeCrM42wM2rTK7sp8ME6jliVrqA9Gz3eNosXKlzr+Ko2F
2uzPFv//IPT/1B0a4H9tkbp+t7/UP9Hnf/6Fv9qjjD9wRumOe5OT8Tvd6Me/26OYa3suzj3PI14L
qOpvBj14dU8DSNf4Dxqb3+Cd/uaO0v+ApDHxefIzMFuBRP876Lnt/jPahfh4Y1Vv/K3j0etqfxKO
/8DhKtUpz4kxINltOh4V29PCMa+so3BiAs4qObzplEObJbWR/Jb5J/Wu8BO9b+85wqMzUwLzV9TU
K7Ne5R7yZEneknRdtxZC8hknEjNonLLOu2ROsWN/a5mcLMcrHzy9z89T1anfE7zIo2Alw8Fbe3HH
+d0+UaE2dzJlFyZJvsODJs3+MttD/dqtIvbLKUnDyRosyhsHHbNXXdh6unhJ+8YM6l6LD71cOLwn
1bKMTZubR9dazKvZ1uvOwKf7qyLxGSVSTQcDcmRP7dQ/Tsu0nmBQrD3CmX7miFjxs67F1rIx61Td
dCHp6CHWZQgQ+5RLardVl1dMOy72bxtgsJ8RQFMj+vBcpDatkiGbdIiRUwubCWqWmE5MHEGbQpUj
9ebOsS2cZscqii0DT+IN7OSoG/m9Hb9MS/UkrLzdJ7E1PQxYwba0c4i4GgfJW9mCRbMGPOa3H/pv
d6rNncrzYi9XnXX2+NQ22jItv2SaaFdzKJqDWBhHcxr9yKhE/CI2xW6ScTAlBvWmae2gtcrHqKj0
y1q59ctUaksIJG3vOf7HZyZ+TI7sGoqWSmI6Js1kE33cDa+9MVMaQCHNYYy77N4bqCubIpQp85QC
iymjlcLwuavRshkBf6LZJDu0lf6Ru8PblDm7hOpoGIO6Nu+t29ZOveofnK5/F6O4ReAZhKGy+Fab
zUNZxMFsNsFEEt1dM8yvcY1laGEWHmfDL8dQTxa0WThn2UWL9ProLikRh8WabJnZ/yk50ujMp0Yk
vsCrk9dMdHT2WcZDnIVMrl9G3U1aWKAhOYumE3ArTc0v0cl2CPTSxlKdkaTfOMPr4KTZCZJlOkUu
n84mptXu7KJBVSyMrTbWRRCnbZAqtoc1X3oDVDN467Qx9Hg+OCw7N01+684gsW6uxK61p8DtsR/o
ScSQckjCuRyzS+sxL1OemwZ2R8BfSluLNc/9lBRu26oxI265xHGDUcrhYeFWMe14R0aH5y9kGyqN
7dnWko9+apEqBcuqmeM2T9YNnApEzGriJqzmPSJ1c9RH77tt5YG52uA7aX+SVgq9ZixyE/fOfAHG
rcPWirejjmdsnNLTiDbEDh6LF85IxnAys5NRK3kcc9C1WWhbi3mF3xulcVC1Ydx1VX3Xja75OGPn
gzNuPhmDvTjjVN0z5nksdU353OQZBUZh8Zmba+g44gP9Ijt3tkqfWi3Fi7AYWkCWOsjNrHwgGtQR
x15od8wK8rU2mQX1bNfE/sHkddGczWgJP+uj+L6H9yUnOPmh5/QSYy6n18Fm5eBQNcN10K1L7wo+
q0TQ0pRHB297Xhq/00IdWjNRFzuezVe4CD2o8/u+85rAXRTstGsmgTFNn+USQdY0mvFqzRA6Q+uq
k9eIraEW5iameGeEqW1L7GCB1ibP0doGdq+qm2azdyRvU+BWyjkrxUTFXHCcpVX7mTMqsUpreFCd
uUk81oEa8oDt9LVydLCyOOWZ7OtrlKivcnE+nKGhfM/rO5gIWOac3SBFFe2TXKVHq+5pZRhrHNhv
PQIeFsUFalVsEjSQDYSYw+KdPPs0Rq89q5g+eJrz9fetkghKI5/CCmLplCmn2w2ZzXHXaRpsD4CW
X0tTHPta5tsuxf6TJjnvU1MjTejlumsXkJNkAmWcE4/T0IuSYFLOtFc58tLUZUloF8gGk2lvbHss
ybiUMohNHVQTA+HJG0XytDiO/lPRdmaBk/TybkRrvu8idTTj7DHSm7oM89xT/N31kmeLH3luaWxK
aSdfNmXkXo5e+h5barlz2q799rLC+p752o7Z6j0yCKS6d+GmrVS4H0tN3dta0Yl/yOoEOU0us++D
y1UUjo0lD60b59fCUV99L53ArKg+BW6b16pfx6daL/LXbinWjW6vh6RlNhHHevkobqKiv6Se3m3S
1X4XM2kQpVfQFs4/F6d8iQqzCiDShOFzDNyNTfY5JUzsOtXTLwonB+HM2XGzOI3+UQPv1P4g9O5V
uYkNZi2jhEbTQGeas9yh0mcl3lO52vTE3ZQLd9ctwjy4YhY/mAWXZ8qPzA2yunSeTU24CFxlPfxw
hND3eHPLh14M48Hzsuqsswkm6MxUxBtdFToaSzy2Z1CaePJl1OovdcklhVDNMaCKYfw1aC5J8lE5
RnuZNfUrOXDWM6u6+trP6mTFsZqXtrfvq0h8kEg1POGXaa83C8iTDiR+pRRxN/pU2n5uD8CZBS1K
JCFpIKDNTeVZ871tMe0cm244ouHUOwt15KUy5WvV3HJbh6I6efVsHNXazh98HgkXsN1U38t6I7KW
ZPgd839aglx1xouzzGwITGNGogTBpoqz0njIyl3F9kSUynJ80gcrbFDI2XGvqSCOvGvKlr8u1e6a
NnoSmcNNjNA43DyykB8v9pJHv1U72duFhMcOTCy3vly3DITm7HpzBHZaf2n6doycLEiSWxB95kXL
vcqr6OxmxPON6XQw5fjhjmImE5ODwteVqH/dysWTgRP5oYi7HvP6GrGqPnEYSw7VRzNGQMnxUN8e
34vVDDvGSbioFPeX1487YGPrxZTDFFBGGBe8POYjG5fjbencvBfGGgL2dY9jKu2XlteJ1Yn93FxZ
KKeHbmp6D0lMjC4RYuhIA9dMxIAtHFaQnCJN3cPN+sIjSPVHM0ZErDfZ37bT/WL0v77kDTOgwQOx
rrXB/LIWEGBqr44blLTjoaVI6xp5sqo1v7IJzGEVbNMG7Wzvpmoddk4ifzmpxmC6H5i/WeVd5bXm
Pk4bTvUqmn/kkdprS7PTeS+hwc6xW+30CKhfecTvrbqpvSq+YwBQPOcnLqHym/geqpR1AhZmYr3T
IoU0nuZp/NV02Ycj3PZeLySTqtk609qXT1bNslXT1JMHdu9Cg7bjyJ6CsXqJ7dy4J5+126POlgEM
ufTraTZ3WLjTTxrdiJVOTITXzDBephh+bYPw7/42itzgVWU6udNrytmqYp0pGG8i0Zft8X6Jj1o2
VEFZ0AIztGCqQ2QwTTDQSf4QV21yhAlv93PXuxsPL/u95o4Du8RWQqqR0kQgCWgJLW7YQ6mrxwH+
6c0yEu9uWnEg4tNcko0aZfXiuHZX+VXRkaxlJYvHsDRRhgjNKuW1Y0if6IFgWARbZ4g+dGR09cD+
3bUxNvHM0mrk14YxgQuCYRtudEjzUf7OzK7b10VycpTRH9tYGScALR7PxZ5BmpbiwBRkOKyDo781
roRfphAm3FqH2PEtZWcaXBqzWOR1FQ4OmLVPb9Rtxts8Ix66LKW8Z0gX6iqSR4zhPYjEahoR6o2T
8ZaaguIMdqnb/Pmcq2qpfyLcYgy3+l2syup96nOT52NRUxHw4MeBpkE3UUXJxOdTloHeldGp4EUj
kC9rTY3OIyFhGl/6FOp08BDcjieevVYsK6ZNB/RBW0rmx9iK9zXTymmTd3NN2MI6vE1tU6LkQ8/5
OAEWa+OoQXsuY/RKfpAap82a5gbhahMJ2HWhua9Y3DKCq6omxPXrPC92rN1SD+LsaQZ62Qk3crZx
uVaBtpgNsyRbGHzzhe6PtWv49aIalFqs7c/55HS+baTFPed/vE1jCrmub7VwzQt1H4kG3ZeJwIeO
3o2CmmbVb11060dWod/2sU1IYNU84w4FQZ/gPPwVsdAxe6o5PZU6A4bGuBPJ3loX+1xY3ElG1pLm
2w7tMS3r/FmnDeBgoqnjAjFxvvAL4Jwwf/LpDIcmyWyW0eS2X3Vi2ta1Y52jbvhRG5oV5G4voKsG
Ze2xy65YfCKOvFKzy3tmG/p+Tga8nnVMEHebUqoYYjxKLucjUMO6y0WhERpeidMk3BgTEJORoXO1
U8TNF7J/xDiUadLsU8sUIVQci9dqhz2L3VJbh7R2MaO5nccNIpegZgPbnj/iQtVampZdN2XyzZ7G
NQtoWJ+0xvtV8PyCGZOLMU4sMQb+CkXf5L6NC4rmq6EtSmYcMUVvLveJGxsM0SexsTMhTqMd1N11
TYynqTWPLkJo2NvygYbh5+B9GXN80NNuNw6Td1Dw7LsMIQsL0FNFx4ceNXlHLzGczRyZ6sDzkSGR
T/07v+iPaCwtP+2rNzGxGSdr0v7DzszvKU1OY4m8T9QmC1fXLZPxy9zMYpMC8JHJmvw2LN4IodW2
bw46DYM3WqGTFm+zWzvn2Ryg74QeZsNtQFhElzXJRj+bhuKuBRDjBMrd/bog46KAJdbF6TmrlsgK
Unx5L7WOo6ejqWALK+ul4VujYKG6nEuAXkHV28F2nc2h3KlSlidiVHABZ9t5La1ri2FqK6Jq3TXS
+gEf5L5zEGZ7SIqfpVbaAOhWmhC1riTL18qF9HqdnWh89UAGemft+yh7nkY6RI42UCjcO/QKNPQb
nQrpqQKyx8wel322maTGfLGGnw/xazh+rFURArhNvBaDwXD15qtK18/FjfsgEb3JGCEdgnSso4fG
seh3GufVUNCSG8ciMt/00uFXOkrNtxiW5xBcRmiA1cWkmWxGfRZ3jjN6T7pHZI3fRu6loTFyh/6i
siK/t1BtTkaj7G0Dp4Q+f8NYWxflsamD2aA7MrrlEi0OqrhFgdn0d17jfaaDa1P8QK0WeRfOQj8Z
qmFaYDdesLjNy2CJayswHuiN1XAFdT/63p72NJU8rxZfR0N88KYZ7XHf4HXhX8iFNMV3kZTmcbSW
ldlW/nM1oYsdY3T2TBUFFMAAq14Qn9OoO1208WGmX4bdou901Y61pMlGLlg4EFf0EBp0p2wZ1BaG
I12TSOY9P33s5IfqsaJri/6TObsblmxJwVzQBlC8EeHOrPPh2zOoiJkuuGPRh67LCKDCDS+H8trI
5tDUPGQkknqBkVocwqastzI2z9y3m0hE10z/JaDldhhtlm0HzfZrjlGJkLmO+ej8dLrx1FOuN4x5
dlPLZVxl8spd0d0P+VAfC4fAf63U6bEm8xRFOoGuUbkn3Tn2LTPajm3/0JQgsj1bcidv2Q8Z9tpo
sjetlBw4cVkeEvQ+v+mtccfjZj22BBfv8ihatt5ULwFTmzcm2sN9l5Vs4FDuu2dyqpQEDWeMB2DZ
oktGPb6vIwJVljXWN0bRvUwF06w2PVdF+1WTaBFqlUWnyr9rt8xqPZZd8w7t1z4WnfPcR0j8FqTB
lhOm35VEF9zl6AX+arGRnZn0gRadPRNgyAHidOznZoyBILVB09N+CTGjsYdCOZyl0Cy0b78gjRhU
4bo/1DlDXOjvIGOytYmRYEzK6LDIat6nGDMRAU0zc3bL8rGTNb7get6MsXaQNv+jSjR10ov4Pqsl
U/eYDJ8WB3OmVIwD3NYudV5ABxnpCyTtndbhHwS3MnnzkHi8saWlt1kUuo5F8onRthwgDHvrIzaU
52dJea11ktENm2h/pp0YIID+4njNNqomI0qmqBht3wJag5XUJXELHRuBdbs5xnAgfmSb5NUb8T7O
UfS0TFdBWlO9LnOzZ5HmQtyQ9oNEDPveLNyLRmHtjUuQ9rLxMy07TWX5NrRsGRY2VmjbaoFz3YLH
ZggnTpQ7jAIkQPGclHtj5ilPisjbLb37SOGhhTY7uzj6WbImHRJ/Gu84LwbHSEWDOfCCwnwOvxOK
sm93ST4NVQGUZAuunthtNxxR5Jxq7nLfNMa+cXk5qafUrhlKuC2vf8JO5dvr0EHJWP1T0RPdpPJ3
Q0+bA0aIgsgbSOxWnjVRP9owfIQ62L/diDpZRbusXn+0E+WEwiroroVp+CuCBclbqt0J23zvLT3+
6QFr+M4a+Yaen+sx+XS4FDdALrchXCrfZcEHPyIW2Lnl4zYaH6s5Pel9tzXrHO8WXAvx68YuNhUE
7ZwHsVOWzyag+G425xOwnsvFsYCgLcZHk9nHAretjH46I8+VMavvvKiUL25PIC5A4fZ1KNuaGh2L
aX+yBtuB1CMfY03sx3nk62JBTBh1CaVTUeyifl1DUByuWngxWs4y1KOtsotnZXsHyb5sjiH6vjxP
ydaacUalG5hb48VOjN8W+RjnZIHBbhLL2IrEbs/DUAncVz+1ZnwXZh94cWoEAPpfTlOO27oDLGSa
WYfwzkWQTDVOHXMqf3HPplT0bP0zjHaflfOPeSWPC0qxDNrmuzX1UNrzHSI0fq/8c+jmd4wELD+1
yZCyWYewT9s4vagpWc+y0a3nFSPXnTCxG2fmGwHfH5U+GnuPJdUFTH9Tx59ZVazh0mjzeVq6OSAD
PN+if1O2EHDgjGeptNM0cJnM3eIvGQENa23fMbG6JMMSekm28unVXNOTvm51y9Z+KGYN7qwThlVH
HeP6wp/Fd1eFONY2zfxAik84SVy62e9lfR20H2OlB4q7kb31ZVAY2fdilVu3zikge1Ze2muXBzhy
uo3dFyMSVvLWpbk4xAJDmbueGRnLZ02Y66Y0RP6VDLrNwhpDOzp6uz4iZxoBY0RoHK0FZaxFeaQc
jc7QzCR6lVcnje56YbNrUG/UJQfj8utufpnAtXsrOSVxzNk/CDbZzqRVMTJ4181iD3zXhcDmyYn5
f37h45+3YrD20WDyi1ZJ+dx6WAb5qIb3Qbxb3rjVQSfb3LE3AAdk5hdRGiymbK9mcRPTXP0Yy/WQ
8SaCsKSfhGSEURaftJZ1IcN4iwO6I6ok2tIefXnMYfSqgZDNtZOo4l3uxXxiaxoWeo3AQZx0jikR
sAskM1mPpN647CPP2bTsgGBiBjklszWE2I7Mt4VCiWiQaeQJJM+rS7p2U63aeomjyt3PUVdvaady
Cu26ewS2EwfFxKBh1l2i3to9V7drMsTMiRNrfTnPn4bDr+PU5vwj42WnAUn9dbousbW3FQ8hNvJ8
N6jsIFMV9ty4VkwD6/yowWu4jrbOYEMCgRFfViZF23qU4VhgK1OOry0oKsjiOvUvz/vwMDjGFgj4
2g7pGrRlXPzsenWC4ET7mp6GHp7PiCZu5bZ7Kama1ELdjLPhtkTNcY7zyNiidFvkfuV8zrlp+zal
BMZHscN9ZJ1am5sKEaw9mUuJYe7mSqkQEAD+mw3uthNAhTK49RTBG5qz2ho3Y0nQWWsRn7CxV33B
ZT1i8LrJf/iR17Y9ZRiI0U0gWvBueZDAcXdBIP1dYXn0BY44zK5UfuyYlt19P2p2mCdCsF+aa5Kw
xni/uH0bUKw9O4Mw9r0omr0QUuG2ltQ9QMEYGZOp39gtK5+7ZgTwwlnPew2Pw8l6iyVoZOq8ODP3
9DR4ng/5WB5G8ttu1jNCNILCGcpLJCsOJu6gONSwze7ShdZZNhnLu4T0HlK0918CioHqzu2Er1Vk
fTrNhMa/VtqHWQ1nUdjws6U6eJ2RvOlWrwejxzE/zs0A99WkBx1nhB/N/IhFjteee/mbL7cJR2bs
6caBrt4UWaq9ibzTvhJqm3oTRXnyXTUJsdp4rEhSHGofRCr7tDpTOye5o320amW5TtlP75Uzz68Z
2rOfV0a17bM6PyY24n6jfAs5VBk/dNOUFyQhfFcthebAQXgfeeqlWPvoPGde+ZjQ3fwata5hSw99
QmB5og6WwUheyc1i6WyWjutd2RQZWFafbeXcsQ1KWuqyTEP9PrAk4DgJmDzUqY6qllRho4v0Swke
FxRr+RE37YOpmB8kGlpSZzXikHSpc8cDMZD/xDyBL0yrrpR99WlQhfVDrxZQDCjG6XX20vQ4FKZE
Z4rM+4VQRXZHepN29KrVPGG6W6/4ttXZzuWNECx78PRZj++dnHo4r2J712Mt2windd8m0su/RkwS
QRG51baK7AUbssY+LXDjjTQGrsVpDQrCE5/MzK0Oul5376VuLWeWt1SnSq3RVwsnczMpYySy0RFb
k6eaHWKTg5BtKodltmv30gupcdyIeP0aFAZloWS0Qyo1TtVMBFomPpy5xw3c2/1eL7ThsYvNOHBh
goO0VPluztIU94nXnrqoA9b4C+g63V4eHIYkYs5+N1IXUeM1evSgMLDsNbI0TjIeHH+ZrZIKwck/
az6A41oyekVi6GdfrLhJXIIQn1o6/PC/TF7ktnBRb1eYeMz0XnmKVqzILcvmQiOO3SAnuYwjxmwf
/n0c439d2p8lbzD+v0YtDl3+QSzyf1w+/ilOWf7l7/0178/8A0LCIQ5bkjCErqsTc/UX5EKYf7jI
RQQksBHG9iSegr9DF5b5Bxkvnuugc2MnA4z/O3TBf9Igni0H8JnwIuLe/x3o4p/pe8vEKat57EOi
1ULSsP6nS6etpkonNF5sCsoHJIiPuYUm5gVwgeMU6zjidOeyNzasali3f/i0/j+JeRZQyT8k5fz5
w6XUXW5RXEK2rt2SdP4B99AI7Cv0CX3UNSvcCVUzb3EmJfGG8Y23VRoWMF/MCRa4ro4OXaPlxuaW
AHO7um40t6kxmhOle+4oiBP04qz7s08h8dbOAIkn/lCztPdxYVifJEmjnfikmZkajmSwnPEuyWL+
nCZRzUGETZ5d9VoUxq3Vv7WazsIj2Ox+XyxK/1JyhEomxmJMtmrkLDcxp1ehixUa1aJdzlGUeI8F
eyN/9quJTScWjJeY30/z622wa4vc+hAa7/smZWrAeBm5Hd9nY65+qzvV76WX1sW1Ju+vQVz/h0L9
p/RsyYvxr9/QCzHtX1jcbq9p/h93JI7jVP1LJvot+Pyvf///sVGGqWGxIUaNFHn772wUodIm5hso
KM3ASON6/My/wVH6H2TrY02yLB1giZf17++pqf3h8odk1sA0wT9b/85ryqv/T++Ko5t/Gkul5KXX
dBtQ63+8K5gWdLqn3BcYIF2GS4k8p4v+reo7MoTf05jg25TGhgL5pySbIUnEwbYn+2MVYtmVuA2t
GAhpdIcH8iyyEq9LzfSENDaKXaKcvR9GLHSWWMqdG8lHyTZJnFcPvMTvtQUOEylr+iLlEKWibaju
b0A+9fTc3VX5b8MAZ63zLgpzzVPXvneq+zXhFj90S1Zcs8QinqAgsjZdC/ZDocwSFfNUNW1IPRJk
brGDCb+PZ9pLCQUp54ptnLhmLglV7gVzP1KfSeufaOTv9uVLXhFWVOAwha6RUxLvUPkZGYttapd+
oW5uhKo0wsVhS8VcVfa9xcTo4rCjUiuzQ+FRNPfRYWjzlz42vF1n6r5S5qfR8wFGbQtmQubQfVc1
34TYcVMSbU3l7AvZ1+e+Gc7Ia1+Jkl9E4uxrMHyGUsWbM2oht6t8JhUbrjZ2Qb5K82pIiIYBu8FC
ttwWAPithSNa4vW5yepvIxHjmfHfM2mhP9bCOVoFE1Aj1b9KwhNSaSTBvIjHUkWnW/LLAzZa84CF
NgTNwCTeWeZV4KU/tjqphPm6E7L91dmE2bvRdyGFFjQRwU9r11zWmCBLDITP2Mz+m7vz2I0cW7f0
qxz0nAXavclBD24Ew0kpr8yUckIoTdGbTU/O+0H6We6L9UdV4VwpUjcC1bNuFHBwUCZpYnOb/1/r
W2JlYZLZyA7ZaIs72hnN4qfMKaWJIZH3kEwfo/o+M/kbQYb/o40VJWUoPSjym0cJ8qnNOLPZCV0Y
NElJzW3mRku5HokdjvMZ/IU7UTKP6+umNtsbjPe230/scdHdGpvAIP2vqbA/mV24j+pM0OlINzAy
5dpV6HBpbHjrGAnubkRsuxpxAmGilwpqlsb+roCQrauOwvwQfZtiqoT0WLJVNchbdsIbOujupeZq
LtVmFFU88MYwZ2Arlt7yBeS2n5dJuC6r/HsMhXmAPrFPq3ofxCBuqBx3rsYO0ex3k3KoDXbBHoQA
x7RRUr0XzRo4F4gyDvq6WaLeK1zfbjl61nPhrvu8DnisPhDPpts8y0gr45U92T45G81IrTCgfl3K
u6ShfsoagJYAAW7TXU6BtWOM+7WuFqtZ8ihsa+LjyNR3euYIi8pZ+KGj2ZA8IYTgetiMSnugGNi3
K0/rUBl7aYt2DVnEWtPyW2h9WRQ8l1mDQxMBWrFN5q/QFH0vinA05pxaO9NvNBldO9F812Q2MVSu
Edwk9Z69Cjilbj4AbNzoXo3iLi9/aTXWrRU/yEai97As71soddRwwNccjd52/Oz02Ji1kFoZvwql
Oj21Nyz+PugyzhE2Fn/BvLN3HDncWhxcd+UIBDKH6LOzeuMBJcam8yC1RdG+GIW+0Wv5pz1bV55Z
htdpMr84UwBus3Jo92PTTkOWbNr+axHWvj2E25FPIehRDJnWXk+gzSQ52/tuxhGxeC5WHGgRcKVD
QOuP78uDb5CG1gFOOoWlofuhECl1kNa2Ve3shKdKYEf8PmVuuPy/6sdkRpaPAZ8AKP1XX8cXXRRB
eA3tfTqVNAnGFw8QFcKTbI28Xr8hDsC3De0yiMhkXAqtHuFDZc03QyOHQWvsNG/8Bi+KQpM54563
3JZiFuYjLMwIzDJk7HYzfHWT+VMyEH2NM65YARq7GAMK5WO00xcN6pxM91RR+VlTbS8g1qz4u/El
nvWdK8ZhNWUNEsOUQh79UQ5lgw/wf/6G1+WiteQ3jHqXox7G13VeJBvp5MOGbJJnI5a+04KlzJCi
4Wz7QZ4zLkZ4KEDjXbRNWhTl2J2omNelsw/b5jbuKGdY6FTxOPSPetCvBjWvK/EtrIxiFVWKjpvA
2649jbgYqazPe0VbK9LBvyh316r+cTRoLk3jV630eg7r4/PU9Vf0tVC4ZasyDpU/R5p3FcoBkD8E
wwtKpP6ML2oFOqTwWzWgyi+K4gcSJ7zzmCz5XoeXeEat5HrznUQBA3wJYo9zwzH7p9Fb7WWgiIBG
xvajGUeAH+GXIZySK4s2/be46z2/Lqkls9bFEQHucROsTQHQzh0mta5dqbAjAHpKxvAFoj4q93Yf
C9oURkk8MUD2HZ2P4SnJyOUBDe1tCpvlUAh1Qzt6VY7fMwcZCd2mZ+lR3pfymXYjrZ+Ydpo7b9pW
77212UgEO/F1bFS3htZcUjj/M6zUtNZFT2HHsy/ihGFNwT32OcRDT6v6H1VMUz8Gm7DW9OhzKFtj
B5zlx0SnfestImR9kSOHNqtq96pRNlp0vOkiXLaCSvucLWLmrjC01+2/n4A3Is2aAefZUfWFTlt7
1QRpd+voWr+a41xdi0UwzZYduleOiBrElH4XDm70Z7BIrFsxFbfqVXcdaWGzs7xWPhXGCEFOLBJt
o2nmbb7ItisTKpS3SLnVPFvfvUXenbGcsK1I0ZCh/UbbSrNukYNLWXRfQxeJeK00+0Ixx9IYo/TW
LMdebzkAhzpH4bBYTsX6ckBuzCS7T+fAvHE1Laal5vqJWUxrVM7OvovbCt8IHfWVFZXNn56Lu0UH
urC2aSW8CKChvqJje2HnOWWtvDYvZ2t60byg/Zl6achUk6tHr6P0wHzB7DuiORDT4CualHd6OEeb
Qc+RH49DsPgLbeOgJiw8CMYXbQsSjyt9AKaJYgEBiaP0Gx4hugj5uJnea1p3DkiFK70B/1NkGer2
Fwdbnzb2yMV0fE0bki1ucjPqbpIiM/JNFecUHJy6ru+G0dMumqqdVyMq050xR5RLE2EP1zR7oUOl
KLi8OQYQQ43CWyUx7adBi92S+SkqN10Wi6cpQ36b9bq3nfCo7uyO9vHgmBpHHrPckbJGQToxtRRd
aKRvAbawQ1AQf/Ay6mwb4o7dHWcz5zlVJsps5sgG9Jo278KojC/5byBTkUslU9RYoOhIl2ZF85qX
3iAVrmvzH4ScrLVJ+PRyLiVeJ4/bOBRt336OM6CvvGnHHb5hnbnUJqpQAvoRvoHkputyB4lqiMw2
rJiinNf3S1YIElwc/iaxFVikIvpWw2xd2CWwv6EmGqNJfCo45Z0sy+6yynBX9lFyaTT5RJszYwqD
vodioGjW3Sizz1PQf2mCGXZrCui8naOcTmS0h7FGjFnpXZahQb4z3f8bzSuvytzd44j4TCCDKdd2
r+7GYdikvSAR93Iw+QDnQCvWjoP6oCj0a7uJULh51RZHGTw/UtDrK6NM2YcOga9i9vixlpXrxtLK
zw72uJCKrW3Cvoq7VaXLbZVV8S7Q4vshRNAwoCTGXK1f5HHwZZ5J6uqV9HXOw4bSvwSius6hWoZZ
zaxYtBvTGfajwPvZd6V3N4aou4QZ7OxU37hO9MUStfokCVkCqmjQAOqK6Ymm/xPL92WCFR6SlLM3
3T8VGas30kzpv5cNXwP/7gvn+CXnhvWD0iIlqcmvRfsDfcp8gZF+TMNPyFK26HRIUBubgWIx2rAg
2mpVNKBeQfk0o+tPm6+jB709ZpuYNZ7Pce/WRJ/hA6hBfqxuAne4kK2knaaC+Jc32BhSveRK4efG
efbFiJT2yXLTK/DZ86YbAqRn4ZXTfLbQadBs7K/0Nv002fOFNXfFei4pDppZ+uA5CPm99mJSHD5k
WUBg8C4yY2Ll1EEt9L+ybmEzjOM3Gk8xbf350si0Ffu0aj24DKmu9UDw1VG6TXPakxT1LuyebTmr
mhailChQEVTAQeOmHlkr+CO0EWBpLYx1UYhrfOFMyvNNM6PulwW36bXbECLA1zRGslJPCi3H//81
PZcS039fLniMf9X1S/Ov/2ADV79kv5p/Tf/6j6L9z/9dL7Fnzb+29UtB7ttL87aIsPyRf1UQpPzD
8RwUGQ76xCXJDKPWX6U+y/tDQPBYimwWXUHqAf+uIGiG8QdueMfQ+e8c28CV9e8SAsSYPyhxiFer
lvsPKwjv6gd4u3RAA/xJzoLYsAxxRH0mHooZbNkDWU7UPKbkBd60syFeeh05SGaxrZlbvuI3r++D
Cp+9MPz/i93CVQ1MXrptWqiqKZO8wk3eVPi0sQmyEX0Rm88OqtS14XzK5Pfaw4x1b7Og9vVdY2Jn
pt+HYyL0MmRrj6p4oIXg98Nz54A1kvohr7/XptouG7q035vBAV7GIY/6g+juiqZHupysB3uB830y
vUdlIMkBiaPBffPSeWM3UDXQbPWRwQyokNCixUWcJ+szBc2l+HTycY8wWlatSvaFPK58cK/ia7Xq
VkxLvrYt1/UN1s+77AvEcmPNUe1w+k2fu/Lyz9+8aKJaND2gf4L4AyqUNQ43Qf0UAuZTRfwnSVwH
u/nz9BWNhWd26rc9qkjBuR7z3OKSJBRttmqzbX21Al+3dXbBvjywSG0fTl9yeX0nrmgdjWFOWIOg
gJesowPW0hvyxrbDmSjJDy9h2HzFfI8I6JeHfvMejQ4icmuSQzaC9nfjjXBuQ6XWZfklT55PP435
vvz998fx5lpHoyVzaqnoQsOhvS5I/Prp7tTnej9elrvhqbgOf4ECubEpHlzSttuFHBcfR5JFvp6+
i1dP5dFL9XSD/DvHNgUknqO7sOHp10lCJF1DFr3hu19YfWb6oBPLDVklgJ5W4BJPX/SDofPumkej
NTdqobdmyjWtdNPH3a5ooXoQ55WjY5u3py/2wUCV4PhxtdItsQgcYcJ++5s2bPFzLTMK6BbwkEIz
G+9Czw22HJiFX4AX24PPbrfkDudXuZywTU5i+jyputs3ylKXFTr0G/yq5g0bYUQdqbD/2ahjepSC
FE6byRIyGW3t93dI9cRg/ou1lY3NnnaALnzPo+RnAaRfu2zW/ICmxJkp473ZlsYSIScILRziV/jL
ek2CejPUdYNQQMPMxbqLnGaVu2G9Jc813p9++8ss8GZ4WbbNMzke1XGWIOc3KiKbcU4lbkPhB8N5
SsiaQBxNmdZ5rHW9uoFOLxcs9rQwTKD/kBgogvvTt3A8xC2b1dWkTiMgvnEXr6mMb560VebguoZn
7M1OtBvKUOZl0/ecZkyYYO4QG1vLFOmlcnSULCG78DIdk/umTYKb03dyNLs4+tJFcLDf8jr4wY9f
+Vx68ObIttui7VvoxrO65NSlDnbt/rIWF1obQY46fc3jnJ3loiy/5GFi4KZ3cQy7QyuQwD2PuOg0
5g9V3gHa60BgSTNJ9xHyLLjn0TT7dhi40GswNaJ7tJp6IuOur/BlGmlxfeaelpn6zajgnlwTkzl8
QBuzt2EdTTq9qSMyV7PaRobEvpNPnPVkT04x4PitHrg/0yGj6U+r2gin3m89Je7O3MLR1sTRiZMg
uZ4QIiYFcG5Hy5czB8rQalqOIvFwVyBaM3SOij1S+EiW0T3IZXPYNmVvc6Kyidxa4+wsPwVRrV6k
npPGDt9hZoocVfD9zL0tM9K718NHidgO/hbdJWmJo9djh0Oj9crst1psDeN2hkN0z1E+3oMxy++R
cKMPxz9bGb4VTuOPllILvXu5GGSR5SS3bk7ZczWYUis3kgLK59i0wtj/h3fJlyQEme0CHi7fj3O0
HHsG1ZtBFmLPBIC8JKtJbBjSYDXmFPa1fjK2qUUYjCspGw4I/w7t4IhN47aU9icQw7NHOnWEYG43
hm13cebujlbXZQVHzetIncaZaULP4x2/+ejTyWpkpxtiX7xqz0WKMKSNyQ5zcjohiCPlRWkE1r6M
a5Q32L7Qe7vGOrKhxekSfebp+zn+SZfbcYmSZc71HNiYR8MNKEjbViFZFIktFYXnEFhc1yDuLxDL
/ONLSdrazOqeRHSw8CLePrneOghrUKpjnQx/6fXc+oNVS3pTNPVPX+k1o+vtQKXDTkNSsqd1dfCM
i0zh7aWMRqkRlWewn+rkx+TFya4lTsI3rYJWUltYn/GNWN8Syupr0aY1lcm6XjsqcdfDSHOe4mh5
5rs2j6eW5ZakidKCRydMURyt9iSRBK6MnGAf4LH+OWaWfed1zkGnir2G4VzusJKVl1nUettCwy9K
vkO3wunabkcyCvyKLIPLRvQCPl7vWT5VneoSUa27TbNY3SvW4Q2mn/rMYvz78OCuASFzyuPA9KoS
efsiyd3jQ2viYI/EbsZ3TZrU2Cl9nwX6dGZ4HC+HfBmGy+AwBClAIFzsZWPw5stop6CFYo7nFd6z
+pSnhXS3og67PQiQCviZ14bfHDdvfkWBZcH3NtI9QP2q2CKfo0F3eggt+pd3c91yN0tUEnMxhE/m
vPd3M4kuTZvSDPZY2NRXYNjpnT06zR3aaQBGWWATZgGcGBsqVgTtZ8GnFROPW9mb2dW1ZtvOSfsZ
NZnjHvpBa9RupjZF2bRq1CqyMi/d9hBNP3V9nbzkDhlWe5k7erUrpYNFyCid/OH0ExkfjEAWW56F
OEgO9seHXhpAqsdDt4zAiFjlbpJrq47mva437cbJs2Jb6OHkO1RLt4TjomM0Zbc7fRMfjKcl3wwC
r8POzjr+CtpgSkeS1QJE9FMLWJfWcB91NAlYw86Mp+UbP5oD2Nu5aJiW2dbTjybaTCWJngy6tk+6
Ktp0CGR8eDHp1u3oGyjYCauh1L/qATLs08/44YVdMmtcx0Zk9TrO34xjq6lmmE2Nttcd9KR0c821
pWZjY+Aj97W8oB2v2upmIjvh0+krH51fli9o2b8BwzFNsm7E0ZjlS8bdOsbhwe5K62KoGrwzgPJv
i8ae1vHYPZ++3PG28fhyR1MaBBi8l2kYHsQYu3tFBNGhA0C6ndjb+b0TdGCJs3MRqx+MIDaqnoAU
ZyA2s5d38ObtQrZmCeko0UIr7Ddto32VZLpe63KozgygDx8P0Q2h7MR7cgZ9f6U+Ms3Whc11EBxJ
cBwHdNNk/CznPriw8sB+cAiiO/1Gf/8Bmf50l8uhyTNJzX1/ydSe3CFQPFxkVsOOd/to5SVtzMG1
tynOojOT3LK4v/9EuNzyGQrCYT3OXO8vp1nQYa02odw9p90Lv1iGBKJ7AK2WqdXgWMWSVEF92p09
OoTRmYf9/f0CekK2RO2REiOXf3/1cc4IWyDC6mBFbnHQXCRomdmP17VcNpBxFWB0nPNz+69ll3H0
zCj6DGqd/KpMhUe7Qyz4mWFgQTyQYQGHIzK7jhqj5tDR7rDI/7kggz6bbUAsh2vil84IJVWU/4rw
uRyjc0WA11TAo9tB1oXS0dKRTxrHmGHm6bGYU89jQoSdM9gN6bk1m1BB/uXanhJqEUWN6T3TQD81
yXRhoHrYVkHt7QKpq1XfZ8FdnqZAfCKj3PPNdwTYDdMTwsl60xR6s8lHS1zGQVLdAkDrDrJI00NW
YPPCwdYeWmLabw3sYFftZGUXyKMx8w+9wh/lZuvYbeWZLcXvPzuTIpLO5XhFQKNzNMYHOy7r2dS9
/dhFfm1ezzViH+epUNcxvLvT39MH11q2LWxvOQ0IcqiPhlhSyjrHtXCIYxldqc57kkaoXxoLdNfD
bQ18O9qcvuQHyyzBoiQtAG4S7JqOiyZxZrZziPf8gA3gZ2XgdxPgnDGHu/3NrHfNvpM44zLk9OCM
LPkpKKfgzCv+fRrhFlgDOK4Zjslu6v1jlzG+5dnUaJkTXrMCufaidSr0xTSbGzGkyZlp5Pcp2WLJ
oYCls1VnX3/0IQMHLKwKc+LBBWR9YWg0gclO6D9l09SeqVT8PmMtDQNh6jwZ4uXjGPAJSu80REV0
ICfoIiwDvHkyBy9jN9mu4W2ykyfXT+iDAH0MaOTMb/v75LFUppi1BMBw3u/RixXsF7V+1ogAKkuU
NxM0NxVaqJA9C2eOJec9UBvtO7kohL2UwXxTlNrXWPTSOzOwf/+FbepGhsPJzaEI5C4D/80qKEHw
uKBp4oPumkBGc21+7rLBuiL0At4SQOtzuQm//8bLBW3OiR5QPX1Rob69YAAxoJkphB2MGJGw5tnN
ZQE1Uw2V2J9+yR9dyQEN4ul42Vw2Mu+vlAZup4H94NEGEstMOVp7TidqZc16e6a++cFoWl4hxRYK
jchXj6Yir7YGe5BZcsjKpr/oA+cx05eCW1NVW8HiQ7uYuM+2K+mYECFwZix/9BvSWrNMToXUPF/r
8G9+w8ogrjFwq+RQNGMGBU+VWxXwoGNpETEqmzOXM3+fDG2DTSnFEeZf6o5Hg5dphtTjsUwO2owu
chBy3Dg6qgxOJ/E+B+BxDUk5uTDiftoRvqStx35yHqMW4ClBVMW21eH0JV0cf9e7GmQD0tD9BMXe
Z3cbbOAlVIdSY7swR4tkCuLITguK8SoAA7EOqMG+OP1CtHPqz6cHzAczLg/GREuvcqlPHbcKwtQg
O6FosDq55NIUId74vqO4EwVFuGu66NIdOuswkOOMx1Dkm5H8uzN7xdcp9f06Tk9RZ9NGI1OH335U
3IDG0RmwztID3j+1Galwo3gcLXJXG+OL4yAj1tTEjxuNpb13pNZ+MgvHfTIMXnZe1+UOBxsmsgGv
KEIKLEpCDMgHHWfvapb3SbPDypfssy9ArvQrSYzMXdC7iGs1jdw1txpeLP70XFrFrhGzfuZg8dHQ
gRbFhp9Jh7330QwP1p6TeTQmaFIR17aI5jYzhChckKEFkgUIEX7v6eX07/rRROA6bI1ok9gOfa/3
E4FtwMF1KJbgJ+9IqSpHKPfzYPle7ZRnVrAPPkXq8A6TDoVf4sGXf/7mU4zDhkQjqCgHUysNSNR6
eMkAyramNY5w6AlYPf1oy8RyNFpMVmaGLFnufPxHc5xX1rjhBCPWaAzhWzbM58iB5HT6KssH/dtV
CH1i5qbrzzzz/qk0nM0t7q/kAEChBzbgRog9QfY1mez5mgvvGpZDCXMaesPpK3/4fJT0JUNG0N0/
ep9tmPRVYrrJoTEgfYNuKL8MoKhuT1/lo1+NrhSbecYlM9rR7g6GV0ShQ0sOyegZmzLUgyvC8bS9
JrX0TuCr/eeLLlM1ggHOLOS+OEeLrkMafD1gTD70cbJx3IakANGFa1pk4DRILDz9dB/9euw1aH2y
s6IPdjRdA8GyCD3garIx8stogCTZOsW8H4l+ro3pSqjxKUTTvDl92Q9fKv0wvnKUGZxF3w8a+CCi
DgonOUTwr3cJJt1tCKwePsKkXYFudu7+L64nmAG5nEF16nioqML2UBalBwc2IohFAjqDhJ9u8Joc
pPfgnfn0Pljz0dNTFaKZzldxvFhYRVa6seIIROFTWw9GlwAGY/eIw18eNAiZG28ibmccvGhP9Sg6
s+X4YFJjW65z0FtqwLjM3r/eJChENyFVI1kRdkLQOeM11tFvIx3A/ekX+/GVGDpQi3X25kdfR0QP
G/x3lB0gN2IeQzG5r2O65lLm6ZnP/aMV2KSLab/6Cf/CNL+dP6ekH42mZWsR6W30PbVmdZiQnG3V
DAEjhkl8CMfCvQJSFyyKwebJ6dHXnX7e3xqKi6CH5d9j70jJlniv96+2sihYBMaUHHTNCdAfQxRk
ux5srNybt5HE35HJ3Ngz9sN1UkTlOhRWxDAIqr2Xa/3u9O1Yi0DqaPoVuqDDa3HepVJ1XMyxwZAa
ppq1fZwow1i1Mir/hGZl3EgEqPMOgdNk7yHF2D+zOgvUTiwB66ManOemrUaqzcJ4EDiYr9qxnmbS
Vkbza6LJ/sIZeuvLZA+A36aqzW5nl5of7DYEykCZwh4K53Pfwok06+6mg6jmbul55r+CuBjGjQmp
73kMEQ4yjSQ+58eVEVXzvdkZ2XXRQj0iSkC7z227utUIuWBHNeQtrSlHR+mubLanuHdEClIgHFAn
wids/V4UiJxoR7qIVDWrKbYwzPjXgyYDhZpgHWCBS3OEkAkJpL7jtNmP0prdL3kes+LmYzd8d6sp
u3J18BO2NsOlAolHH1osRsyukzTpo67MwYwWSnzSa6MCwGW2CaCiMX8yG2bDug4hIdJ55N7AVRJp
PZF7vjHcwHtRU9l8yanzSEwh+RJV07TaA0FNMWbIFLM1Wv3ceM4JJn7oxjLGzUPSuiR4vI0fNKes
tB3dNxfPUheSl0Do/KfBrRBdhE+EnKLo6itil1ZjVhhPBHYU4x6WyiyuKbkP35XuZptUD0B2US9O
cIdCi9wvb13e5KCeJiLWwu7SpciDT6xjJ0a11pbNxqrj6aub9ul3GZl9S9ZXFz7bpRwwp7RievaM
VsgLOuE2BA8IC9fVPEUvTkqWxqHWJKjiuraKFUk+3TUi2saDPTYQFYrWsw52hVO6P3CGj/yIWYng
RxNdcOWNon4ISKZwVjUyCPjcWjC7yKMLyYJHQqzha7E3P+R2TBe1g2GRQheX/bzOor74nFvVWO4s
x2v32E1LCG2pOJAMSrkpAUDkOk51L112vEx+ihaE7Pv+riJjOCHbFafQKps7cCMBc8q+zrpkCULT
bwU/PZiiYMQhKLQlyn0Sgx7tqlgP951QFga5fOpcvxzkjS1ywMatLfF5hINqCasAyU0wjJNDOJgD
ssXsedZdH5dX9WQOVf+dqLrEW3TIWFyaWq+eLScuf3l21j5Yzty9zHpMsiM2eDpv7VRxEyHC7WQR
laP6d5zvTouJH8yC0qF0Ie0ZGIcRKsDRqR86xUl95QbMX+uic8RL00B1XE/MQS/kBw/JRsN0TQqP
THbxPOQWdpsYIXgYL39OlgBCn9EJ2ZyIS+N7mXVZtvNAAt/RboJfVaSlnaxTTjY+Lh/7S4z584IE
GchjWWxA/tLCol+yaO3imzdQYl25WKhRXROuG2/ACVkXEesH1jF8/cAHVWo5G5tl+UlOOYhkWJR8
SnZMv2rd6REAka5YQpyyKMbqNkzzIp5PRHabW0Vzi4MNqJ81ytBnHqh/lM2Yf9WsxD7kpWcmK3Ap
BHcVAbnqHorsLzOZLD8HKsFIuuIQV4wRL2L/JjVc2PGBhqcMdHoHIUn3UhKVreYbqJ+iBpc1u2qL
Ozb4ARCj/TJMmZjWJkVREM5WZoJNqTqMQNESdUU92Z7UgS+1JW4zyq8zYlpJXVL1iL4zb537RJ8t
zt6YUjjuFvV4G9lD9QhAeOAH7Ri1267OzV9RPTs/9YDTD5iecLqtkzrSUBUkLUTTuofCmMRVfMsM
HvaYXq0Z6ss8hS8k0iTzmqHX0xXp0Wr3STp+70H9f5eTAalE79GdrIJa93rfArh8PzUDfd6mdIvh
kuOR9Zh1hNWsJtj4BJeIRjc2fHR4s4apSzGxyewu11X7w6kSGsPxV312bBLiUpQ9nGi60D6ksq50
v9IG5ecIUAefOHoKoRnY8hqBUVwuIW62vs0NJYs9Bvw+vGi0SEqfHpYGF9USyQaCX31PXnx077m9
933gZT6GeQPM0vvK2TGBw96x2gA1Z9JI+6L7pFvE6W4SBvAz7qsKdDCRc0+kO2kzJ1xzgnJZ5MG8
gelrAjAFVvaIwSx8Tg0VfeGPryUmBo/fiZzx4GIOe0/iJeBjWVHZKf8sQbx3KwNICzwRN/7cNZki
BqXPRqKdpxGOiKdpRQhqmc3IKmocoGjWbDn3LtlGOzwj5qeMfHnG9qjh2Cy6Vqs3LvDOEFBUEDCY
oCfHjInWS8h2AwnWRmm6Ic+7aklyY4M15w3cilFFbbTuEDKRhUkOAbFcEAoObVMazxjzm90QDr27
EuQWGesy1AbIghZeIWlVEkZON1SVL8p2JA4Aw+l12/GJryaI+s+5Us1NxQ6xW9MzGvsVWcjwhrCy
LADyKkQPaqreeNIix71y6T7+3Ur9R1b9/9cwGZJuCvGUnstWG9EJuApOAv+9xv4//1f2Uvx8K6D/
8A/425Nv/GGgOUQgIIjB5Nvjj/47r8SDq0ErB0k50nLUdNSB/vbkC/0PdIYUNMgQoXfJ2ePfgnrH
+wORioHIno26oNhh/RNT/vsTHOQMamHkWNNhsSidwNZ5vw+261RRw4tnSMmjt2q7btg3raArVPdk
5Yhx++Y93f5VT/hX0eW3ZVy0zf/8Hx9djleATJTDG1WUoxNNK5TtOl40+4tebVOVFKWIdSXYFy8Z
GVWmPHMufn+A++vxOHybRFkjIdSPD3Bpw95CORkJBxr/MwxGe0WAQ3erZ3hzJo5yeJfLqT14gOC3
njkbZ85V72sbf12fojtlRu5gUXK9f71p3sWGC3XYF1ElDkpX2poGdHbm+PD+9PZ6FZoc2DYEShgY
KEfH4rQOK8ME9OzTCC4wAVJs6ApRrXM9ns4cnD54oXREBTk5lBnoxh79gHXVJK5VobRMbVy+rafN
m9xRZGFPZbY34shYO54HYXfQ5oX1VZ550iXc58056a9HZfAvkhBPSM5E71+o7RK6ohyYRyyAM+ES
UJTuBbe0QFX42Dg4wENH9cxJRFdVcpXb7OGW37hTq0JT0cPIGaFbp6mdfp6HMkK43oOE9fNOC29h
mk8/Wf7kD72CwHBmLL4qY/+rxPb3vaPio8lGEx2x4ft7T7w56nLoTX6SV95GsFitVdeGGy9xtdt8
RNk26tpVwLkU0EtSr0Sf0McVXrFvSg1ILTnIGM+IPiaRTzuc/jCX3+343rAKoCXkO2G6OpoH0GS0
RRUE+Dyo8K0GJatd2DVg84OehENZ48qDI1wrczxTDvhgRmAd4vcEPstfx72ikrxXtI3W7AeV7Lay
BfnddkQWDl39p943D6cfc/ne3j2mQFSIkmhRMNsYiY6GD60+zyhw8/iTbrrbfnC+AmnjYJZ5l8kg
yV7mCHemhvTbx/l6SQb9UraiIn50Sfb3EbAO0BHQ+y9yWvA3nUGGh2nKMz2b394kF3qd6BBogGM6
rnDOQWWLOiLwZ2zbYFU1TX7l5QA8ZFXP63mW3Zmp4OPrsWYwIbCGHWOXNKNrEgRpjk+W3nA7FJm6
6m3oiR7zkQ/tvXk8/dsdaf74fpYHRHmK3xGWDP///feTp91oK8EF4zydVllVpLjikQSzzMR+O6XP
TR+Olxzw2oecj2ufF4214ZScnpnUP74Rl6l20TUvur/3N+KIIYe+rdm+M2vzvksgk4CpJdGZyIRV
zp7tQus0rItNVq5mZ1SHOh2KTQdj/Myd/D6c6bEsOwR3mVYoM7+/EcILqwjOneNXdF1WItaDXQlX
xbVhNmP+rlYwK8JzU/BvUwUtQRYa9h94Plx++aOLFhZEN9owvqkhaEzdgNQgYBmQmid4sgkhFINd
7MKFG+25sAqRlHCatj1CUGd4+UFS7PtB6T7whGtLqfrSEzSG4Gu1ZwbMB2/HYz/H3S5sMtT672+0
U3YhoK3qftdl90JArg6tIL/PKvFctjFtFJW50Zlr/rY+cWxZXJKvL8fSj5diW8RId5nn/DJV6hJy
gLZiOY39ktn1UY/GH6XGQPFcFZCsg1XozCfy0eXpERGx7tK5ZTf7/pGFWUZTAYgfdGEDL7xS5qPb
eYKY1V4/ZBAu4Mc4JnFpmrHBB+RBbYda1iZ2uZt0SlIMNmfjjI255Wwi/HpgVU/LqtvQ6YfQUhHp
cPqOP7xhisFLgZtmmjj6lKaprGKSgXU/AVu1ygetvp5LuJRG31c+gdBIJtx13mS/2DemZ8rrHwxk
3Al08HC00lI+/np61njoifxWTu5mnwB9R+sUHvalm5vPoRGm25BF8bHo0vHMzPn7koBEmMYhmgyT
5tDxwCQptTNbBZ20o+C1QcJC8FDRU9k52xb96BNwFqEnncNlC3o0HhTKYEPNne6TjtBuVI1YLhql
uwkNI9o5phlfgFW3z4zCj37Ttxdd/vmbBikhNViEJBeNXfI0DLuS+BeKH7Nu34pK0v5KJ+XDN5Lw
n6t/up3g+2O/zWAhgcXjA3x/bWq/DdR2vvmSiDRfMb18oltcHNKCqLZCj50zY+ijn5KtqGRLgW+a
NeH99ai7iExRR/LtvKA+mQbpLkjFd8l/szr9pXyw6ixaImwqSBfQ7R43v+jdz4SUOzrZNXnrk65N
IaDoFccYO995E6wGBQ13N7p9QTY7YUDUmuWm0CPzzDs+ckwsCzF3Immf6JxEF1fW+4dGWpyXRWTq
fu029crqK4docInGqUizjSwr90ajdrMGUjVtM6eQ/sKgusC3oG9tsx3xrBj64czbWSbz9zs7Rrng
zXCaZfL7P9ydSZLcSJamr1LSe6RgHkSqemEGM/ORNA7OIGMDYZAMzJNixrX6CH2x/tRZmekGRxuE
3HVnZi0qmQw16PD06Xv/sOwiR1NnxokH+bO3qGFFkY6pWPVOB8W2E8E87/ARHEDKxohnUKjZTwLh
Nk8Q/ArNGDbO9+vMiN9CcgDumNRWtRcXj4FPeG6XHaV7PcPEykniI87OJPSAWnbgCZOn6x+/dspf
jrcIoglHmKpPr/mxoDKuZ2gnhUWFj6BdxTfJpDjvxPyL6Lqfm8CGj2e66ALRoVx8pN31FPt6jOXy
xOYhYyLoZ+fTo9JiyWGpWXwoLHRtOtEpBynWt5WFrM0xXB0KL2xBspBFZHPjmZcQzBA/LAsbMI9R
PWiqYh/NAfEIHI6jg0Wtcl/IpyE6SwKRqGB8w/+M1gPOn+hngtvqq8y+tRuz2uOut4V0XPuFiCUg
qUhkQE9h0WKELms3WYq7YqGl1g8s5tV95mTtvqaZe5yEa2/sutfXmU5coK8q+VI2oqqXp3IgFYLW
62ioTUcBzo80F1RRjLcBsmc7vdYePfTQskYLP13ffTLEXZ48xqXCwfvG8Mg5FuNSUbXrueTRak16
/D701HLfs2E2Flz+U16NAowSNghELSLq5dfptVKBqrc0nIMs5+xWtrP3DGrZUWa2t0GKdiKCQTkK
MsF3d3TdjTD/ei35RqKvJGFzuyxz3q5PcgggzK2nRB6Zq6X7UQr2OysqjLLrRNkI9mtricAFQwL3
Y9TFnAbNFISI7SG85uUF11jk7Szcoci088RHKzA8tJisI+SuDxuX99pqQimQ/skIgEA2vpxnI9BF
nkSMrBbm8Ag8zvWblKbS9T0j/ynL1QRLySsCihFscRnRXqQInWVgl1Ig3Yd4DcrPVukgGT11eJzh
DfUbQ4HcBGyss3+MxcYxEB7EzpIPiqpkAv2KKtkIOtTvyl+vblLHla98ylMSSq0uhmpCtN3NDMHD
XsWyb8jSv6I+CH101KiITbSrfuPLKGOo0CFIoZ3FJoFkPre9hehbnSDq39S8RdHtCPc6xNCNoZ6r
FMsFk5RvFUgTd9sSS60rVe3lLd4QzaB2fu9W7j7k9jwq7YC8WTp6B7408mPF+BO6bfxZPk/oBAHD
04Swtn6NBEi+/jWAi2HHOuB/F8Ffn+FYG1av+yPZ+XEIyv4QuQiFjsAqaXrleD2A+sBysqz80Atp
glSTDulBUfONg/r66tU59hIzp0sY/TLoloqN2wCCs/6Qu/1NiYVjiz5nlqiPSe6kN3kWtBthfu3o
wFXTqPaS1FP1vTw6RZJ7cR14mh94PdYxFfY/Ux8XvlsTGq5vsLUoJIm+SGqT5b2KBbENa56Ckozs
E45rpVLd6XiSnkpAiO/oHPQ7qvjqya6hJV8feS3eSrELzwT+hMyG/PMX8aGOjA72Y6Jj+qPjh9CJ
6ZAPWuF3URkd+rDY2t+rk4pGOSVI3qK8HC7HG9oxMQeFO8wImgQQUGcdY6uIjprDlr/+aWs7huT9
n0MtOUUupEYtDhiqm+L41lDH4MAuIXlPVUALUtd2VMGZXB9UWxlVo3cKyJI3Cv9ZhKY0ztUqjHTS
Y0TVHnIPhZBZwzk5zu36dkyQ8fdm9EMqAyPsIDCsI+5AWFQgDXdLeQsnt9roTllbiX0velzjwCsc
orq3j9d/58o6XPxMefBfrHvfF3o6j+y4aMhT36705h3FiJKhwvlwfaiVLcZQmEkYzAm4t8UWw2lV
pFXFg2GgXnOHfNlHgQ/Xp5ZyH8FknuONJVgdD3Qd/TYyMYLF5aepTtgHqkxgpBAr3fehvWkCzzoK
YBmneYaZcf37VqeSnWwZPIdIm/TL8cBxuF5rKxpIAy18BF9VwcTwnEOP8OTGUGubixcAujS8BGRB
+HKoGb6P09WNKgtJ0ijJ/izVBA9GV6PFY4PC6WnEbUynlChb3gFEQd0ghyA+YDJwOWjTBIJFGiii
IFjf76PZUN6PVj+E+1pJEjw2NPNRH7qPQzr2Pv638Y0RKN6bOKurzxX4nKjWfyRdoz2K0UO7sYqS
6GHuy7bZ1YawkMZLXMeH/dwYd1U1ephmlBEVqapFoFYVvjJ67bAfHG3EXyUfaZUEQTVY+9EOYKYh
VjLjiFdXzif0OnWuyCiw7rAERX5ZU+BIAl5thvPoxeLOywq8rW38xj4ApTCxGOsy502o0zRBzyeL
3maZnqk7XLPtr1ZmoJ80WYbW+4NVZvVJw5nLArEIPAllXq1zcagPMeixnLT94gVZ+neSaTAwMNOr
JSIv9v4wdQpbPqIXEP90OhI71NrFsbK6EjlYpdX/yHGOyrDIs0RHQKwaAynCpP1zSOr6gzpZ2nGo
df5ao2UmpihO9cWbYu1925FX7QboHRRgZvWAJupU7FvbQLA0D6Pme4imQ7abyLFxllKnEdfCvmz+
cLFLp1ggmv7p108AyHhuZ/afjlLA5Q6xkkJpXDTCSWVRgTYEUBADMBX+4FH9GyfApM1L10aD0rFs
o1t1Hbhg7ig7dQSTolIbpG/xbh4t961ltsrDPDNt1z9voQklX+DwAjT6ZhKzDzfXuPw+HSX5DhaO
6gOFc3x0aK17NY9wKwy9h6Z0OmRd82JfqSCfvCnUDsKYvL1JDewOXfoCxBge9HVmzLcJk4gHVNSe
rv/CtbhAHgy+BK4NRDz55y+i+ew2o846qyg/5aWPXRlKRVRF92XbwsUDNgiwydnIDZ+JCovcUGb5
YCYAGcsH6eWgud62daUFWD/NMYD7ph9xG61c3QNzxcF4w72GN2uuG/TikZ9M3kSGwcmgfRB/RmFI
4CBX5A9hbON8ETam+mYekZBHELH5EpmW966akXvZBWD6/qqVxnkaq9j83hmTsDe+ZOXC4LkLmJ9H
PYSzpb6Q5XLyinykwIIH8tGJpz+bqjP3o4ujoddY+sZirVT1oEUAKCGAE1ZfMRaGztRHp28At866
/pA6c/cNn3MH0wPAmOWuMpL0yXLhUexM9P2f+sQdP01THnwYasSfd2ESNvcujeOtFV3ZRWjfoI/A
6UL7aYkZYe3x38pnzS8a1QSWPdZ71HjwLgwi+4yvOeKlBaf6+tZduV10zhRtVFk9hxF8uYvE7PZ1
4bS8Yeo4pGpZNrgVeyC0INZvDLX2tqKTpoPnea4auotz7Dh12c8xHwg+BCGNKawOgUsId4ZWQ19d
D3ynxJbCG2beNbl7Pw5qcYQhlmChWo4bu26lzsJWIyOizyonffG0SgASisDKyMAKryayKNEOg8/5
rooLjO/Vobjv3QSx+miI/cpKtrrlr0EScBvp7aIXBaHkdVlxcBJLh51OJo6U2vdc6+IPszlb2EoN
6cnLLeNd2roUeNNcPLmgAD9UcyXuKmhmCF0DUMSlcNxhdM6roVGnjZC7diTp7cknMG8i+DaXu2Ie
8cXFYgzjdrQITpWaPJpiPGHDHd1lYTJtpDgrFX92BTmZTBrp5y9JbV4uYC9M1BOQIK18Gkb6Dv/P
+hSreYPFqskKUEPZOa2BnYTuF7Vm+pTjwo3LzeSrFhFVxh808OiTSQTb5VfrVpWHJoV0P5ShB0NJ
HXnjXr+5fuJWNh5UGx7T8B/413IU28HevskGHTF+W3tXTjrW4CF+fVnfjkd02Aofpz5xW+C7d9vV
Q7bxkWuTDUBIUtOfnXOWZUx6JVHWT42BoS0lqWAeZ79QSxTNgzw9mn1m+aXahccsqj+PtUsDq+2+
t5qib5y/tQNgEA3Qf0LNElje4qUWZamjxh31qjhAmS2rM/u+Qzzfn1wtP7a9O93IqjVFudHFuQl/
UMtJ8C8NAHcngy1NrpBRMWIgq6CRNybpubCy3Aqg92ivgDmAv7rYCkag6oNVxJSBGmV8rNr6tlUV
3BJE7Pl5HYmdggd0NhW3yDJ6j1Oleg9Cd59Ut1KOlKCTh7BuTOQrWluC4k1cRFSsRDSc6GZA08Y8
JjcDPZOTmpW23xvxkxqEuGBYkfakK3N0H1cY+lmtBLKr7nAKAJDvmgz6AMjZif/O4R/eQTzP9Vnc
W4M77ycHc/TQ0LqNULByK/GwYhZATQHrfFYNfpHbxBLSU4aG7k9O1fvRrGtnwd6+xTiCU2oAc5/m
eatMsTYoaSatRroKVGkXtxJy94Cl7IiTiDG0EOkboyvmIx5+8U3Wzc791P56qw80LOkHtCS+9lUT
IzG9CMQ3I3qD4YHtK5Kjro6Ij+SopEdOhNwhnS5QBVF+mlEK3/WJN35MPaSpvWTAHRy0+PU4sRKD
DZqtmhSmku2fxRbMckhxZY1hGT7D4oPi2N1J6aunphL2Sc9xL74+3EoiwISTAICK4yHtyCV5sc5p
SLHGyArDj6ECIbsM3UbrSKttr3M3jv7a6pLSo/YHgEuiey+HqnDPztq6NvxxwPxaneZhJzq4L2mp
vE3VDF/YrOo3xlyw8Z4fEfLdYkAaQUeF3O9yUIu4l6FZbcDxz9p7/LDo3kQtUtQjfK+pj/BsHDBe
SYRCyRwPztsqsovfOEv0ycAvsahggxcfHodWg/gMv2H2CqxR+jLbqbPzVGDagxF2gpd7Uv51fVlX
55rCjvaMFaAbf/nZiRaX42iO3DZz1L4pNFjbdiCAuIRoi3mmBTuuhVW6sXdXgzvgbQlfRT8RZMfl
sJB/Y5FqAZs3NYLbOksR1O4mcSe8EnejGsZl2pfugRXDVy9oE/c4A+nbhW0hfHxHvIOKM/thMJBf
hLG1Ve9dO1q8N9CjkSkYdPPLX9dmM89lfKt9E5nbgy2Mb5hmhL5nxco9hiHeVnCRe2t5m4BKgYEJ
FJx0ajEb0FEbc07150VwMfamTmKj1HfE67Q6BUb1I7bT8Q7CXfi2SsvmNkCqe1/1boFXK6rqXgCT
ri6G2+tbY+3E05vFmZHmlGzeXs6CVQ1dQfnK9GdTfMdeBSxbk01+i1zCxnZY24TPUjiqAxaVpu3l
SKHX4IAGcNCvldB5cMwMIelwdk6tOeZ+3VrqfQjtY2PQtc+DxOSwxvSq7KWqnlkaYRTUrenbmYdI
rhaLXZt32IlpuFJcn8m173s51OL7EiDacWgyFLITwwGW5WluRXrkza4DHSk/oo/x8fqIqx8Hm4Gn
AwJ2xNHLGR21PksKkQB9CJ1sP9Smtu+aGgPeJp43LobnZH+5e4nS7FuPuaT+cjlWbEShhXcPTvKp
Stcr7OMbcLL38DtR3646QiidmkPEO/mEs62+H0lvHopiUo+u1bUcKDz3IARUtxVvmUMxa5lf9KRQ
UxltBHm5Y1//Uu5LbhWpA7RcB+Sa0adscf1SJgcoQPi16DRxFwlR74M+Te86C+qZVka42ukUAa+v
yUoXCXE6NOrAQsilkVHgxQ2KXVkBDTY0eT5M/TFrie5do/bvx66pTjAN1Ec1Tz7a7jj9xkF+VsyQ
F7jxqn0VDdQbkalj4Mii+qW64b0zKoPPW7HdGOr5mnw1xS7iC7RiCevLUBa5GRSMkWNUGknzRqs6
rCLiZj54ivYXinX14xh5yZ1aOF/xybNImiyMmjCvPmWzDr6xO6ilgoGPa4V+6xrZsaIkrGUCNWfq
PaCVsuE+5LY4hTY0rjIKBuzxavM3zispAI9/KApcUovINwklm1HjMGXvfzxGWAQejMKs72qnFvsu
bHqyAqFtnSP5oFlMHbJrXDqyUGvRyb7cH+jDdym6qUxd3cX3dMCMXR4AXhmdEoOzFu1YIzM/dbkd
nsqyze77Ejeg61t0JWwQMaSKK8BZ4OLyz19sUbSy9SB1CFTwHeGAA6Z+W7nOl3jM4w1xnLVn5sVQ
i7MIzbLv8JQj/ELqRPIkNPYOtOhdbw1QrxpvPtsmJndUSbodPHYksa0g8fM4NI7Xv3klKNDNdyRS
6Fngwrj85rHV6OIDp/Pb2nO/ZG73FJqxcrTTsj053djt1Rz2tgGBGgSboWzd/fraqqNkCA9Mihwv
29hlPkVKnFKwKIxOvQGJgoeQ3lp+wb2/s/p+PiKnYx4GKty3GQLv+woJmT0vEVyL88ncmAw566/2
IJUdMjuJH13eG17kTKMI+TVaFRQ3s0aomKdSeQTPruycOMs3xlvbcKg9QLqjdk/au3jk1/Goih6E
vJ/Ri8GWTElvk8jjxhJG+ltD8WAHuEQlean+1oTOVAy6MH2hBoQOKyIKWjh9jrWib0RBeVKXs6hh
UvHPoRblsWLIJrpkHKOk9GC0Qh446A0E4usbd61QTdcWNwQJt+GbFsM4buA0OB5A4imm9qtNGW6P
eUK6ayxPvW36lNioaQVq2ehbucYESEKhVB13ID6bNotObpcmW0FsBZEiuzBSZVAqSC6DWDQKRCXk
XcPvRU5Qogkjo6JMo4sa5Z9cfItR8MBIrZhRNqlKDOobFHOGVt+I4Ws7mRodxRn6/FKa5/JYJ8bQ
YdcKw0krWtoUUvBQGBCmKZnHt4pBVvQ7qyGbbBQqCRfLPmxlWOjQjfCbKvVsGhmmZMX4J4xl69RN
aKQnOMo+VnngnZJ+to9OBnVtEBHW6GOTforEEP0yDUomY6ZF61u2f5a/x5pgLoqSoxwl1UBrtk4e
ja6y9xGpBjdnam1EstUJB+AJtkKFsLssiVVxiXly2bDpZ8QOvcCeT5DKa79ukMCwIqfLNvbaWuyg
8sabiXoswXOx/ZWpLyssHQxfNcLwDinuwYfjKvZOXG/dzc/FxuWJRvfIJW9DD48JvdxNWB6HA3bM
YBypwR9UiE/7qGrGQ4Txz65HLQAWOh0CpDg8v5xIHbMOwjoIfOUoFLX2aSeEBz3VnDurrarboqjz
B9eEi+ni1HtM60LxB7oNu97Ui5shsiZ8egacpc2sPNVWHu2L0XCPkeLUbzNYnTgtFDrIHGersLmS
o5r0mPhGEOSgWeUiv0gAZtMtkg6TXkyVcVXFxdbz9SiyTzWVLL/KWor8KObcig4jguvnZ2370Nni
6kG8C6TnYoZhTnmuMCMTXKuD+k1VNufQVtDX0JOAh4Kq/sbxoNSC+qE8Itpy9+DJ6MS6WXM8GgcF
jBjhA3yJgZdWgYY1rbGl0Lk2sy/HW8Qjo0JaIgJiDQOqQ9i2F8ZBKBFCtsgJN8gSvekEugalNokN
f5a1/AZHFPSqeVhTwlw8zyIroXuqgn8Bnpz+7VqFe5fgh4Qs4DQ80SJPH3N20z6unfCIpMgWgm2t
O48rDHBl3F+oIyz70ImWsKOmWqeMoCc3dl98N8Z6OoBnbE4Uwat95biIek0JflGoNR3dlr4KLGr1
odFtDEsnJ3kc6sp4o4Y8zHvL0T5c33mrqShQcfkvCd1ZEka1Rqk1h1FpHCkxXg1zZh4QTfoe4wR7
HEQ1+wBM3D+yMLWPhkI113bs7K2Ke8zGnbW2VFTFeHI4yGFSUL88fVbaau1owfoyNd6nLbDDfa6k
5q07B+Gd3dn2qevNL3Or4vqD/0/6GwH15fCLnZJHlphCj6bGODbmU8Bz/DAX1AV3AOmers/5c9N+
GVBJuaVsA7wzZ0lbiPsEkd6oBHWWhro/6BO+qoMKs9q0ytsOfsr70NWbB73C7rOuk+kUqggYV+6c
7scisN6TnX/P9eSDxxPtzkoVC/7DaN6bQyQeaGzh4JvZQOETO9jnptEgfJO2D1E3a1+6yXT9We3b
fYIm1M6ysBEZvb461XqIjB5N3yOCCO4Rl07jwSJduLM6/Aq7TO8OKMMPG3nDGk6D+QM7S18Tqdll
n4tpMAsEhzSfW6B7F0UQeb1YcwAYh+i+4Qrx0Fedc6fnU/1I6lAd3aga7ue4tfexgUto6ST9gV5Z
uTNqVGe6qps/1YOtvw27qjihPlMgzplMP+bU1g9W72y2RtYi28sPWGwb1LKUPOXb/Dnp0MqKI9en
j9sf4taxcT3XlHNJhe02Klx80xu9vclHbCoHs9VvanhbXwNskXdN7oVH1eo76Rjr7IdBZG/6OC1u
ru+7tZzBBc1PiZ+OIrHi8oTRYB6wSXM1vw2YZ5SaxAliV4pnkCM2LpiVop9JGd+DrC3FbZfug9i1
9m7X07+cUJo/auCNdkrS5W8qivg7Z+wKDKWV7vE3vg+qlQSukKcsnwRoJ+Sa2dEUspysOxq9lX8a
BuerBnRu4wG/OpNc1s+2JHRAF9UKLXd4RimMJMTQ3mKrcQcOWz+njrGVGayNhD4h73Oq8RyVxZpB
xcUlA9k6f2iz6lbPi/Iw91qAyvWgbBzG1aG4J1HBgUjAq+Fye8y4jRqAClkzswSKaNfZ0WlIhNjT
9Ua6vLI9JFHo2dlJSh8v8oF8sig7BnRARBNiKBAa4cnSSrEHkgwJPKWVPSmbnbWV74OAhQgqZS1o
i9pi0RAgD92i8nTfHlzvUIVmBg7OGndm5m3VWtcqgVCJ8SrgdY9SyfJp36B64gUTTZTeE8VpsoGa
xuB3Dmqk2o94oYnDCDH9qCgCe29sdnaRK0UT3AiJf43coLPzwQeaPKBrgFAO32Md51pxHwBPuu8E
TXFa6kb5o9JbihT40J9oGYUnxMf+vH6m1jDjQEpUmmQMDA5lsVRapWMEIdEuUJ/KmxiWxa5SmvBB
ZCJEAL0iR8ZQfuc0WXKs02k62aOaPqQkFXscE3GpH5LWFzlK8wYctIPjuuIQZtlWPWBlcaV2JhBn
Him8vWWcfpG7uwjsDmrJ5u3KSLmLoizZm9RtbtJI2WJ7yH2yuL0vhlrMCJU7TbKLgT9M4NFNZxR3
SaQGGyFmrSdLxRopX96TgDyXPKJswAuvpUgL9sQKYS+m/UmU3VmnRXOCI44an4jUB/Lb5L2Hm8It
KOUt65O1SeUhxNJDt8NmU5bvXkyq2k2eZ0/oMoxCxMxsnNzNZvtNGURzur7N1kfixNCykSoNiweQ
1hogeuQui8qw/FAaznASXUT53DCGn4ne/9fSZJicvZhP/2v79T9+FG3cTm++5j/+63/syuJrLH68
1CJ7/hs/tccU2/2HvA2BU0GTorApsYc/xcfkH8l0ACAF3ABiv4zE/60+pukIk0kgAo9+zAZQlfmX
+hh/RJGHxJUXA7IJ/OVfUR+7vAxk+xEMjQXOiUipS7OIy10msnDWrABWStPXwQH+qHdsef/fl2FY
3zoJkgU5MnsbG+65t//vU/w8KogWeAPETlQYlrcB0LJEnUgY4Ke12h+RnZUQ982p8b3EUx683Cjf
BjOPAM+a957I6k/8cPUDKuzBbRPb7j2SYhWY+flzMJjdHglMl2K51gTIV6pSlz9ClhMtGA31P8uI
jk2vDPDj545Xhdp+M/XUfuoQE0WYEerBlzRD7DjMTfuH4w1u5Hct1gNtq2mPY+raj8Nk28fJ7eG1
dTmEJM4rdktYzH1xGm3+8Lx3fumAPMbfRNmUf7f/Kf/at7KaRBxG7f/8z4v/7/81hT/5vPi/C/rd
NtnX5j8+fM3K/H//r+LlYZJ/7+dZ4jhwloADS2iALDv/8yTRUP0HbT8JkwIvLN8y/zpIivWPZ5Ir
d6iFSg896X8dJEUeMinUxB85QC5IF37lJC1AxIgQOZT2qdMBHZTiIksjUz1rTYFkdXwux6m+4fQW
N7bQJl/1suRDqdbVQVolozNSpAcxjOZ+qObyXIxF8nlOAgLMv2aPZ8sEqf6lzN9Cpu3nr5GSh/in
Uvx49bhz8nBsTa9PzmlbOZ8Dk3rsLrfG7KNRZsEP1FebwYdT/WiZI+VDcrfwXT61+nc0hY3Bb4I0
sXZ4u6hPooKMtxvHgeIRHCakXCszpqE/jQmi3AXFz2/Xf/pz1ePf0eHnT6cPRDyyQWAiCnkZk4y0
7uxUn+JzprYehI5+qD6KvsRhC6iGcnanqHJ39VR5t0Wc08WerDLcG6H9l5X2+ht11PSnvnLHjxb9
fmtHeiF+ZFEZnBSYQe+IcOnfetDH3yySu6epSasPqT6+V6Ne+XT9Qy5zlX9+B9kuWiFoUSwbbFrU
CtWMRHy29SHBwAzZX1LJLRLK5e39PApIREm4gOfBfxaZNYBeBPLbMT7nQkn93tSGfTWifCSSTQ7j
ZaX0v4cCTsKbgfuC2+dyYfoU0xjX5oOUuPs766141wb6Y6NoyEd61tP12Vv7Lnoa3E5cndSFF1kJ
LSIofKC1zr3bmvdh2dGuN8vyPBp2vlGoXFkoavnSRBp6OqSuRfULxbM4n2ccj9GZj6kPIEcyT/Xg
X/+g1VG47KWegGyeLT5owi+UWq+anLMwT478L3iH4BbzM8Mi9Ic/ypWD/3oUghmpBoQfStqvGD+y
ThSMs5acCVBI4nZ1B5gLGu/1b1kkyHIrUFsgYwE1RSGbxs3lVmhHM46LKGUrzKgoFXoe3UBQQ7p4
VHdOmDOBtQ4uHgn2w4wsuVQsHzcqDpfVn58/gaTFRW9D0tCXnMfEKhLH7tPkPET6312ViJMBAexE
HWvwTZhH+74ncW5LZ+vEvT4GlgsyjluHKZb245ffrqU5OhjYpRCf1E/jqJr7InWeUAL4Cump3ljP
tcEsjUIlfHPQGc5i12DJ2cUOTrvnfKr+UGskJ2iDHC1N+aEO4a8BhX5OKdenDgmb/tYrVj9AqQgt
oyo5twJLNNGjmkDGpOxqt4pA+3r1w2xCj8zQ1tnaUJeJ6PPQ9ESILNRmkdxYJqJ91KGcjf/A2R3/
TJv+0ZxQ88MnwU3U2y5X0Jgu9jp1SWqwPn3AQz5/iKbkqyDHG6dq18G/S7vv13f56xCEWAsmapLj
yl5fnli7ryPdKufo7GVK/Gkqu96ncDIdEysQGynxohUgv59G4rOm03NXaCljFRit7pZdlMjrLfXx
ewz9wo7RsPC0eN9EkXMDcir5og4Aj4w8b94mImiOlblJP3p9rKDyUqehLkzgpexwubsHzRRu0CfJ
OYqwbIaf3eIXoI6HLFcjjMEK82jFc/xedxBruz7dr7c6I6ODDFSAGiIcn8uRcwNebjWy+0BqTYdy
Al8Ag7M/eLlnvcWwQt2acxnXLxMN3lZkGsiRoqUFffpyQIDGRdCqQXwWQaR9H9zMfl+CVHiwJytJ
9pRNLGUHcLtArn+q81sli48C345fhC48rz1CLEgp6Vz/qGct7tVqio3JbPPk7FSad2+0Ddq0ZDG7
qmt0olha3HYgoz8kI0y7wbLHw2hMgY8x6LwxI0t/U3YhQk5cuuRdMqJai4pnV2lT2095e47jlusj
Kiun3ZWJXnaIZ2q6OCRKjhTN4JXhPfWzgz31br2rUSms9iWooGZf481yNoOsCA4lvJ0GhfYEWYUy
tPXqBjqqDS2jMWIPYczAfRBtoX9BySySpDs6gPlYtJ+d3hzf50nHo260RPFQj5ry3hk18T7P7KDd
DV2D2BCGsOLvqps6+5cjLnmzPI78m8O/LJ/HGJebeZTijaD0Ou5bpKCNhmBZBFpwN9Wx8eH6tpfX
xeUulOVl1FCQD4UHoC/mHEIPcbEcm3Nt1unNrGbecQqyrUvrdSxjFIl4Bx5D7WAZy7SuqqeWN/IZ
VbS/7Yjko6zbGpuTLN7YRM+Wj68+iOYDAQQlTliEl8dqokoa1pHSnMnhb0YnpSr516Rh7sF7AZqH
nxT657RX91qAYLX7pVWGg8n+sVLtaJvaEXbDO0utoRp235Hu3aU8mq7P+OpcgLuTApD4mi9La6hm
RJD9y/Zs42cDjYeXDWc72E3eHG/cayuLC1UAVCplfUBByzyJBUm4N5r2nCIMfsjGApPmUvx6aomc
F6VCsn9K7FwglzOOOXvU4gHZnXMYuY9pOScY/G1Gh9c3A6NAkJWsVOLlUjelJWHwWmfqzmZne7jU
hNkeiJh2NyfDjPNPGB7m2ciRxLLHjQVbm0UpjQ0OhvXyls7XtlPjnTsZ3VkUTr4fLCSiEQzdisMr
28Ii5gEWkKz+V0ckLzRhYVwhzth+THsPTTFfYRaQELC2eAfPFa7FGQGwhFwRjykoj0uQmJE3bg8a
XZyTclL2XhGg7mO06mlmZx5SDZWXQG+9B92Mxr2SWPW+jPX6MIS18SGry+Rg9874pA+tsdEcWpkD
WV+X/HNpo77sjk8w81t2aksGaI0HQ5uVXVRl2EkVTb8RZxdUHHntuTxVAPxgfMD7dYnYbiszzFRh
cTYgEX5SJtRfdk0IUWGfiuEUlcVIvjHDWzB7Vat3wHOx4QlC6Mm7EJURrEv6pm0ozRV/xJ2CMVaN
30dxuB4rVrYeqQEFUlnbkYS3y6OVT6FajbL2n6NaCczKrW6tMe42pn2BqPw5Fy+HWWRdjlPBnIsY
RhORe7QmI3xrRoo42tYQ+YGit7chSifnyvKUt/Q/geACCzslTarsEy0c984cORtf/nzxLPYo4H2u
DM6EXKzFG69opyiYNGs4V+hOPSR5U+8MUTkowwf98M3WYrrn0YyT616hO2YfURURZ2pOlYrmQ9u2
u9RVAaQNeEHFNzHoq/4EPpN+SkvB1zvgE9ocI0vRJWAxk4ZhvVKd7ZKEbCN8PDMSl19CWonuGS9F
eQleLqJbzGMYll53jmujOaSRSI79ZGj7YrDdnZNb5S63kx+JQ3EraPAWDto7uO5tN8DozWxxmArM
KWaUbX1Rue3OmFBeLelsfwSsgx1Skbu+KAtrHzW2vo8t6+8IlYKza/bhkb6N/lAEY3E7JIN3cmPX
9YeoaW4V5AgOo4MiHm3K4Xh9174+xoRLCX6ig8T9tnw14ozV8TxXh7OqNMo+aj3xh21LIqNqJO+u
D/X6gKD+w5zi4cfTjezicm7rEWSQPTvDWRGTcYoQiq7T/tdcPOTxYBDQncCT+D/6lJeDKEbdiqho
xzM1vMEH8OjsqR1u+c+/foBQSYN4RjyiGky9+HKUCY/kmZwBMyk7+ey4QPGr6Q6fRLSCVByHrs/b
2hJhwMgwKAnTDVnMG50LHPbKYCRLEsgCzf10BMxCdVWps42TvEDC/Zw+bhsqqnK0V/AuL56SYLLS
6SxCq9rDsETVO071o16DPetx5bjzprT5qsW2jjoqCEU8mN2x2FmNNKHLoVG1+zgRhkdhJcz1U+uk
w9+J4apiY1JWNpMmAWigHehLqcuXEAAcNhiX8NmYMPJSO8ABtgg3RdoNFvIyHlBrkC00oIHkM8ua
aY0/Ft6SzEct7FbfBQP+YtLnShS7JhHtN0ck0R9NbNrdLqm8/t7IquYtdq7FX3XaAewCA6s+Viju
blXvVnYghT8IMNS0uICXlUgrDA1hxNV8HuZY++omtrNTKMi8LRzR+GSPW9WllbLDswHnvwZcbPnI
DZOgyev5TElcvZ1mLzsJU4/3WWaHd1NMa0DHShCP3sZ6z1dXxzbLjKOtFlu6c2srb1B0ovRDLKHe
dXn2otDBYDkf53MJNe/G0Sbj2EnDuuuHbqVuyfdyAJAI5b3Pu/9ymAxBdN0erJkyk2ucesrOvhma
4X2aCvdGiXpTgntUmv2pdpdYSvUxgP68scnlXb7cfYQYGr7k7Dww5e580dlXKuEWU9rN54kTu/Ow
sngsCyQyp6RKb2gUAQoO2unAd3wTcFQ2Uo21iYYoATAXxIbkGl+OrlFXb4FMsOJz9tmoyxLCkWls
RJyVHo5UyPz3KIt5npKyLnSA6+fcxiY0UHGbOmp6UyW+p7Xt29m0KaNkQdbRSjUa7dyHApSjtDyA
oYoR2w5Sg/gYtpnp7iaMSBC67EULPjH3yiNSK+KbG/dqd+NktaY+YAKiYx+nuslDUZdQlOsqCrdQ
Lq+jKEQpJp3HAfpiVEgWERvzuLHQLMU4Czetj0GMyagXNTnWg6Gm+O5QTZ7vqTRz8VPUy3deU6l/
TEiuA9qp3QAJE0ieJyf2nL+DFGz+UW0H5UOq9Nqn65t8ucISMgAyAGgBTU0gefLmebG/4ti1pzkB
xh5o/4ez82pyE2nb8C+iihxOQWlmPGPJaew9oRyBJmfoX/9dzHdiIZVUfvdkt2p33QK6n37CHRR0
AzRD7iHS31NTvFwFqDB0PUYmABTYzOerjHaeGqiI9UejER+GenRhMc/4Xt45seuISFeMko8xkMlZ
gRC5WiZvutytQfqBvcmddxEFpl9NqfcZvDQG0Pbcf7zz8pas9u/TiQ4DWQxTU7JeJhvuasEqAw9D
FqMew9pwfnZploY+gKpI8XuU+qIgw2O78ksy3iHgz9DR3coMS4B01aJfuDgzDgBY14T+MMTJq1P3
6HmZovBGIPbo9WFHs2jw5WQzeeB0sf1eyxM0M6raTv5r+b9LvzCUTvh20bc/mkU5su0rB0fxxVuz
jC219205LOpbRUjfLNGaNgmqsrFMX7RJx8BTT1tJpm4Nx7yvmgklT3NGlJBOaBJ0VmyVm9gyqudE
cZFVE2Kqft5+hW+Su+evcKGrwH1iiIuvyDrA9T1csKJo+yNw4jiB06DLA8gK9cWsfyqxoXy2Ujl/
k6awH9wiqX3V7jOM7S1dlGCmhfeolrL6VWhM4/xU9kqOwn1iZH6DDsfrPDhai8Swo0KfnltE5/Gu
ekhCdHB92Zndjzh2q3rvOJ134PPyZXLMwY9qYzef4sxljBBlrh30ssGQWfRdZTz3wgCKGHZ595j3
HQ68hj2rdBjndKHme0pUb3tjgAELixr/0VYoeyx/ItevUI6st7bQx+dY1kYZxOXcfqmk0GSAU0Rt
BbTYnTRAaLvHI93trRMTP6zHQEjGj7PVmbWv4/m1lWNX4JCAh0QXmJ3TyCdlFJn+qA9m91nHFDQL
hr4FlRnhLxA/uXYePiuRHE5l6UosKCP1P3ZYn+PX2muNX2ShCmfZwU/cRyJmdIMU74d+b+kjpWNV
R+VDoQ/lpyRN6ySYxskF7+9V2KzkUWFp/mRWe1w+5/jA8KmJ/aYImy+6SU3hA/GbLT+XxtcQYKVc
gnNzT2l+HVoWUBMS73TmqF8Q114FsHbOEx0ocX9Ue7vbagWIzYop5O72Nr2yCm0sBrHUE7aDuN15
AKuy3NJL1ACOjemmPlqZ8sFr5D207UXGwcOwDKrBdHlIXd9gI39FY9iYeR8q/XzM2rY6qHYnt6lS
V2hhJ/o+bJ2jlnGkE6+cd3h5SB8pyfZw+0mXy3Z1HhFfV5dRJXMVWpHnTxrWtZZFA+Wv9PApTtTq
tSzpv+JqjUHGoPR72y7/Dbq6SNFy/heBNvpowHDXiVbZDVCW3Xo4OkhpYXqEdhYnkXdA/x4V3D9w
I4c/XmRzOoSD83ZjG/NWCavwtS2nIQjn6kUPLYaNvdEP2xl2Uue7mOkOftfp2R1zgaV8vHhBTJwI
WlRkoCnOX1BbIBcPV2g4TlgR+pFZJftcG70gpasSpFpUbRanYcohONK3P82ylS9Wph2/XNkaFdqq
74PPr+tOoT0cs8XeaVLQEleQe4VhfbffduUhaeypTDVgx9JcWCV+bWekw1TSE2i8AtWo1htACOPi
MZg+wir1tyRScuw65jr+0yV9Uv/7k3LKFqQVnkBEPeP8HRsou5UqsJxjG6v1Q4RTxckqhofRsAmy
t1/qlZO96KPRcmf4gC/b6qWWODe0c6fNRw/OIJ447YiDdZrciR8XPTu2OMswJwfJ+DYjPn+irm46
Qmkkj+HUTQ9urMMCItoERNzucdJRDZrVOd2GnQ5CwIJXVc9KF4x92G7zQtcCkDb38u5rv4nqkY20
RBsqydWjZ42VaGXKb3IHphpOGf9xFRoatUjKQ1p1fwSdq6GtAmNslC2GCOl3eA/dQ26k5g59jHs+
W1ciD5sbbcDlSxCiV5GnMPnio1Hwc5it+CpmAe+zdBoXkhsjP6NETrOf1c3tz7+ieL3FniVVJAmm
x46Hxiqy21YmqsUi9aiD60Grsf+d2khu21WKrbNUwoeGaeSzqZiq34is3c404zdm3LknCiZnD0JP
Y+Se1u9MAR9WSaLuCXQQhFoU3h6G1O5+zl4yPhhxqPvT4GYbfdDMx0E1v8zSiLdoZ1II6Ohhcscq
T3rHyH6Q47hNiiKnl9hwvFVnm7tduq2nNoMoPhvPsHaKOzD2KyeeydMysOFlAPJdFSx5rfYpH0Ue
o8aSW52ux8YdMMf2qgaj9dybcFuro0OqYJFz+xOss3aOBj4tVICI3SCwsNa7qbvcitI+lEcECsdn
DRzktuhCciw9d3wRN/dcaa+ceHJNOrzYKbPz347FX5esE0skc1WhHqNIGTZqG5Y4/Bn3GHNXgjVu
0LTT6KgC4lqrpKHfZiZSH1glh+8WAV0DooJz/SRU9060vGjMLG8QcY43rOsi/rcqQwppkJm3sXYM
M+5SnNfj2gDkWI+P0TQNr1jREmTCUcYfymjS8gAFYKfewdlU6yArG+V/iKm8MVIlRnAYrIA6Pysq
B5gdc6646rGRxNRRDmS4tX5vBHdRYy80WPR+ga0yeVgkpM6XKS1XGIlTQOeypNhOfIVqW0rLfFYR
KsMJvqQxR8N07jd6aonEdysz/qakbh0FIQL4uxgsH5R4N25fjClzEDi3Rw3NbVOJ3Dvx/3LP8VMX
jd6lRMWzYvVTxeDRr0KL/TioM/O5ruGAh71xZyNcniQ63wDsEGVFToHs7fyFUMG7ErlF/ejYhJHe
iOOXMsq9pwSN3gf0yqDu/+vRZcGFqsUtDQBkfZS48SI5I6F5tEOw8G4SYkYsNHSp2O6YESMNenu9
C7jA8sn/XnC1s6j9taLuDf1YGDNUm0RsXEM+JqbzTlRJstPG0j30uZHsHWSBqFdtd5vTm93Tjkk3
fV/WH+h2FJtotLRHOtvfAO2Lbc104KGwpbKb7nnfXEYBfi9ywO6C8zacdUIPN7w1esnv1Vrq7AYX
2h3uJbCDK/Oe4+DVj//XUqucySO5kRNN+aNnYjhIc0GiyyotSHRzvFNyod7ZbNe2NKcb8SxG/OiE
rfLguY36OTZz/VgZdvnQKQql4NTf03BeDsZ5zvt2svkC2MepF/p3YTWX04jo4NG2ajuowto5FnYq
+KeiQBa+MReDBu/19ja7vAsREuQIqUgtLXIAq3NUqNqAF3NqHDtp2AGEzj9qhfhdzwH/pBlF6jO4
lN/DRHHuhIlr33CREra9BUIINPH8ABu2PnPMhHGcLLwAidrzhkGvfDHxnPG9Wf83Wdwl+fFovRCl
8Zphk667f1ZMzutNg8Ek1f2op4hpYvE6PpQ5o05Tjfpt4ljd6fbLvXIk2DLUFCiXYUm5hjDVMuNm
MDJ5TGZshXW7MfGewCE6st3xH9vXPB6DQGDHuG6x4LofGCbDNCZWI4/CqNV9ETvPgFmrO/XglecB
2YsoJhzqBVu8+maFMZmu4mryiBFIfSBPizdSZxYSlk30PyzlYZSw4G0ZB65NYjwv1xqlUuRR6Vz9
vdtq/RfkQfJ3nUijf/9KoNsNyAjoNiE5sXqqFDu0KNIL9ZiP7UsYh8PXqjVfyzQxjre3w5WeB+w0
xqhgORdRnvWlNZetVqEArx5txEf2LYL2J+SJ1aAOQ3XHOY0x9q01v8rcYWd1TfHYjqnycPtHXPmG
/AZsyo0lY4EedH7uCq3r55wb/OjSqd8lAxrJoy0MdAnkvVHulbBJuraITiGmRmG9usGSKupsG7js
cSAbfAK6K+jTNeqdCHaBGWLrL+MxykKPeTiJ2PkTlXXp5sOScMyOW/00lB6FPswJtlYR6o+tmsVP
Kty9R93BT7gfRXtIOqG+5CLS3yuVoR3GuSp2RQqg5PabvuAavf0wIrmxUGUX5afzH+Y2wp1bNVeP
s9eLQ+SM8TtrFMMhabmN26XvqBnJY5blrwhdFO+cubL21URbt6iE9arMQL077lEAIAC769FK8WFu
mk1XpDSL7qQ317YFH2tR0qczxRRs9VsLeNK07dWj07nNXqn6/MPgmA0FeniP/3PlyllGjbTewM4w
dV8thSdsaGdWpB2zrksCi1HC89RkxUtnizZY1EkWApbKlaB3v25/kWsPyRWAOJWFlw8Cy+cPSVHS
xih2aLAzutCPE/lfa43WAVvaYXt7pSt1CiUmf3Hn4LyDot75Um7YyZSvrx+lW72UNPb3WpR3P+xh
Kj5mRoZ+fpO1aBtl2n/aVOqfLZR8D4aT3LkWruQUBDZKXRUNGwLp6omnOElK2SADEenN6AtpvhSj
a296eiWogzCbCiPt4+1Hf4uXqzyGYTXXAxodKDaoy2/6q+isnEFJp9AyjhUSvgtJIs7emRP8KJ9p
ZIYa3pg+5rjYIC9Ywkzz3aSxnF05ZkXCNGZOj0Vt/WFc2MQbnRnJ1ptV79X2FPuHovQIQcZOVKb8
XxU9m95Jiz9CjNMY5G5bpajGtsjwNHjZCxSNFPys3NrTv6KMPr/M1jTu8RtW7GfTauNHp6ZJ4bPN
6yB18/wJ3x8AnPhr1R2NZ6tqN0mJYVSA9ubwBK9oYPok2xkimRpn+WbWIokipIbhSTBhFfDeCJmE
PWvODNd2pDwqfVEqLhMpq2+nIJvDSTl0bJU98hPFk6oUxU+YXqjitORX70mgG92HD1nuUflKyqDu
3PLVUEYVHaRQ4hjQx9XwWskk96Gri1+h1ZQVvi+R1fnI/Hn44UQVExZ8jsXeCcPoHgL82qYGkaPx
o+icYLG8irSSuRLA3dY4An9578hKe9cmjvwsi6n/Y87q+NjBPsS/q8u/FWqoTODWKzRnZZkdbu+x
KzcL5Q8wLu5r+ODr04UKvYL7zGgch7GIHhgLQiF03Gj/z6ssRxg5amBIGu4v5xu5cFo9FEpoHLM6
cXeuOoitGUc//nERpCJBCJvIU2ITTl/2fBG9G4VTGp197MxY3eIiKZFcau71TS4iH6ugXwX0DfmP
RYnmfJW5FxXtNs05Dl74x+Hqe0krR8OSgibA7ee5iO6Mpjj4C7uYNJtk8XylcQQ10SUpGkOOMPw+
qz6k6twxnNbVx6EQFrzfeNq4ZnkPvXRl4QUPR0FB5IVaukrjMqarWjoaynFuYtTqk649OE01Blmd
k9zL/JfiomYrLC39fPuJ/7/2P4t4YMwXyAqcP32BF6wiXg2sUypGkp7c1qEopYsDub6U2XPfKonc
CENiRVJqzfDMZE8crNaqtlUiAfTmEEXNSB050rnivTc7z/uZl8L5Aiu/fj+oaWqi3NiW5Se6KSiF
V+lchDstGu12R9JTbutC5iElYly328bQ08Bp26l8rJHprX2nKvN+Q3R13qN02PW+19slAv1ZC1y8
SePh0MgqqvwIXUGIkR4KTEOaJSdb8YZThnCRHszlUBxpMHgvTVRk3wXEO+J267URdLekP6aKnb6K
+I3HkI/jb7uRPUI9yEr91hw6m9Y80p3oRu8pLk2zfSaICm3favX82lkjGsMe0IVo17YWAFgSgOnX
hAfzr7yJ1D8l1F37XStavfIXwKa37dIEvnJMMfcwW0lqbWCKtr/TPHtQCExE/yiEd2N0lpAHJcXG
bRae+bGzpMJDJpl9qEdJy9C3Z0duey+Ntk4O5MBvEXiMN01n9L+GGHJNgI1QtI0G3Rh2auoV7ZZZ
VHLQFFRxNxJVPCtwa6bwTjGEu7DUi50aKf/1Rpa+5iaIDL4NjKm3pxKPdPPMY9rM4tV06zbGrxEJ
wACX+vZrZ2JhihR31R/dXoqd6VXRQ+2l6bes6Q3VH6reeIktKCp+3GV16E8Azu95t1zGBnYvXQcG
Qnxj+gDnJxaifWEXOLWc+AjJRkvaciOSOt/PqX5P0O6tujg/KYtEByAhCwuhRdH7fC1VQWHI7t30
BBgjITp40XfofTPOmEp1aL0x2eFSaT2kJcP0WEj9YMCjlzLVnpzWTu7UmBctCBjMlCe0WxjHwt1e
XsxfiUqv1BJBMC8/GfaAI4yrhr5uhsZGYHPiq22X36v/lih7/vRApFQIjXRFYRyvR41CG6nJsEY7
lQMtJMNR5F6kMMTTEuKixEHpSU1tdat2fbpRlPBzkmfzh9zuxO/bEevi+tTpSqDpuWA9ucvXpvGq
q8QuuqL6yYnC8smds+HJRs7uTklxZZVFlWJpuyxV4Bo2HMVDU9ttbB4TGqrkPMgPg41K79w3V1fh
QqNV6nJXrx23q8bFzbGazWOTM7EHYYM54hS629tv7PJywfF5IeACfHr7eudbxYqnQapNah5lC78i
ZmqIxLPYFyqjynHAJL7WaXFXoe39I5sb2CUbExUc6iUQdutZVTHHST4mLY+ne01gAzj9HiHThQeq
Nz+m9jjCiWWq40ip3Ml+rpxVmtoLXJy+LgaMzup4tPpsuXmdW8cwn7/MaWd/cnpbbAbDih+1NN53
ZT0/EFLijW2W3gu2PA+ene07Jb6TIl2eU37I4pNKWgtoYv0O7MrGEaS3rGMbDv17S1It+9XQ6AeR
Q3sJKrgTn29/7iVJOT+otCUh38AKpFUDFmb1ub1IVHliWEcg/DJw+yR/lzhT9JDP2fi+bNwnUWVQ
f0WMCBalx+3FL9NsvjmlMczbBaoIyu98dVwNHfT9SQlhQFRHtUiqwxDN7fuhKkI8feccdxmnfY3N
1hQ+v60+Aa/JtpMu7rXGrh2uv3/JagtQhiuJi5bnsbDIG5jEwlgdTfFw+4Hfov7560ZtBvuERQyE
7GqN9kDg3hp7lEqOjYq8atCKLP2KTmb+3eIO+GBV4EqDTnWzKOiqzvhKgqC1OCCnDfB7fY471PdD
7JUj/HqzXT+2eeHbgEq/kiEAaUuy2e4wGO6tyhdJmx7IR60eVqPtQTDoEuUr4HZdgWOV9odM00Ys
DIGg/kQ5Xf99+0mvfFrSYma/8ARZGjDl+aety4ncqnHtI6r+hl+2ivLgtY33wk7ud4B6deR1J/Rd
9eFnVHaf56qVQYvT7r/CR5kxvBFHlu6qCp19tcVwLh+HsaztIzC25lQU3m8O83hwYlw8R326J0+3
7JP1BwZYzpCB0SCgJ+P8sUtPiDkeRvuIgQX0CdVp36VKN6AhxuT/ziu+DNVwxoE+I4HBVBba+Pla
1oKhJlo5R7NWrB+A1SnU5/ikJbr3Xi8zTqzSKV+NWWk/Ddk8PeNb/dShr/ULihUpsp5H1jbSQzfd
qHoeHr3QizZYgKVJUGjDfAeKcO3F6GAxFu4o4WadDzmZmlS9O9vH0YkkeMVI37bgCSHUtfru9otZ
UqvVNyCkLBXmG/5nfchSuxrtpDKcYzqWch9hyb1X6Ko+1Z0Wb/UadaNMDOOdFOvKx4C7QLKBgRrc
knXHu8iMTgonjk5WXCcHQCWsHOX2NvOUfjPHOLdGqsi3DK6Le1F0qffOn5dWMJkdA2LCOHCX833Q
2mFKHLXj09jGJ13NrW0+1PUjZVy1SWrdRFZ6lH46h97JGMQ3A3WFO1vx8t5afoEFhm/Jdum4n/+C
0uwsXcXX4jRkC80b3nxQNUnvaxLDzB5Y752XfXU9UmswJoQXJhrn66Vq7kRz5sYnwch/b7htfojq
3AyGxkUfSDKI/9cdtQBoYCThYA7mff1xY/C9GcV2clIdgc5BrqBEIh6qySv8GWCln8WivZNTrqQ/
GeNRptDLhIa8oE2g8Z0/Yw8CuVV6LTnp4TR9RJCibP06zjPzOZqVuA/CIqs+QTwEgpvqncOlgGmf
7sc1Ts1+EUWCaZ8+jKOPuON06qRt/M7jMVI39tzm74XRFPeAA1duN34y6QsQPyITs5Dzn+xqM7Ms
oxKneHaUTZHE0S5Kc/2rzGJlrxZKtKk6VztUWsOvxVv7ITVqB7C8oXykTna3aI4ZB9tN3UOi9c52
7tEf0cKqPzltkTx2xjxvYT0f1ahNPeD2RvuIC0mLc01UIVLtaAgLWLFfUNz++35bXKVskykdgJx1
pNVDzWlSJRUnw/gBcr3zZZw7gTdNyU7G1p3NdmVzMw4BrYuOHGnw28b4q1jTI3ugKZCIE92Rbmuo
UxfEs/fDo2O8Rzb68+2tvRyVVfBgtcVzR6OdxDD6/JtlNM1zTbrJCVia6/eiFO9KNc6DKG3bO2/x
MseiPuL9oTMK7J7L4HwppP4ptJNGnCIjnIHMDfZ+SlRtc/uBrr6+v1ZZteW6sYfCr7fi1AsvOXBH
Jz7Gbs6hyABgxlXx439Yjt7/ksMiub0+puo0Do47qOLkzJb5se4rGQzz7AROrHiP/RjfawhfXm6g
yW2suZFioFu7nuxkozUVlA7ilBNwt3Ayu01Z2fF+1MkOrQlZGKie95hP1zbJMi8Gw/5GnFvFd4dE
vIemIE4NZMEnt9G+IkRhbx1X3OOcX/t6DAwW6xhUaC4sqOlAFYNOa/XkhrNH+y3/T6+1H27WPSSa
/vX2p7uyH5nZUK4j72uCJlj1UeN26C0tI6pbWlXtEOuzt1U+D3f248qk8C2Q481D72sRfwcztN6Q
RdiGsWoSyC0B2QLMffdaQHJR/TElVvlgJ6wHlZRswxSZXmY/Kl3kh0NcgfEyDJTiRlP93U/wzKQc
EUoNZWtt3VHIXTd4kjqpGNPpzvVz5TtAwOCMQh5fNDVXoXxKQ0uGuIOdhgbwfp6Y/U7qseLrXj/t
ZgiUd9a79i1gCkH3YFy5mAWuYgMyP03tpikR1kZNedFYQuhK7P75i4MJh8G9QIBIRZen/iu0piGf
qW6s/IQakckojFxsptD69wDuLiNfWm1Lm8ZaTtNfq9iYtpllb+YnTxXtY6KUHFHbS7elKuut27h3
tfiuxIRlMdIE2Ovsn9XLy6dmhsQRFadRY56SONWSdE2RrwyTusd2Jdw3cTmeMD/wDmaJUJrIPOt7
pWNwQdlvwXOiTdvO2bQTg6G9a3q3fjElflG33/6VKOKSHC+zLBqwEPrO38vYu3kUYaF7ElmfPrmq
9J7mpi42XZff275XthNfmY4fIye6j2tARueauZAdS+WNwH2rUBjG2lV0uP1AFyRXcjTYj+AIiP1v
CcL5E4k4XJhuaXlS1coA9m1YjyHb66ush7fTLDdZXraPA55VW3KdcleBt35GFJQ+h2XVu0p2zs5R
qt9NVSY74E7Ftgn5DINMkwd7yL7pwuoQV6zkzwjuW2BiwH6nLrv2pkAaMONE9I20Y1U8WH2EnCEg
sZOUbeGb6Sw3LROIO8f7QkpkeVOk0JSrC7/mwpIigpcHNs+rTkVnpmxHMST7Kq/QV1OAdmab3qiS
H3EKgXdT653xRc5R5fgjgs/fmTBop2HSp8+hHlUfC2nbP8ICo5SdB03/hG55+BOem44hOPkydtWi
0yqkR8J7Bfe1V7W0tZde8ptK4fnXll5t1EmZVifDLLNAQ78s9iXuId9u76pryzDfW7SMYS5SeJwv
o3WFEWehl1CsNYhc9xl1fRLfqxqXP2WV99FLZnjJJISmp7r8ir+ClJHNOV+rECe7rFAiLqvpQVjG
EBjCa/eeHP/MhbPrw675bExFdgescclSWXBob30/9L6Q+V0lFFpaqwISXHFqjMGBtalNX4wY0Soo
PfZeoIye+pWxmAqqZfw8ovS5rezB3UMTFYEdN9a2MI3yjgjslYua2LQw9SApgdrxVndeH3VRHBs0
GR1jir43LWfBN8BXfZvtAR8DpdYZqyJbjlXXbCZPom6MA/53oA84RGq4TfivfmSORpkzJQIGSFdP
f8ZpoYyKIlQZxqmqem/28KZReP4hQYXT6WAIDVwR9ZLzDynCfMrgc1LitWbzwahj+3MWLY3BiFEC
oknoN5YbV++9MHBgLj+A3qz2qD8nSjAmkHOC2gr7FM+h3vxRhqr23PFwO72Y2HzppAxgaOwen585
VEolaEGNx76wex1M/aynx0ExIdA4uFJ805Kcfwc5D1OttBzCbWpO4r07J7O7qYx6rLYaTOR003li
frZ6vJs3RWxP0G8it9+ELbkf+PJKweqqnnWoFW6bREHfIL6Ba1KNY1IMoOhBifpYfSQStnv6Hnru
ZwhAnWytMaHONrL55cLSrfh1yHdRygWdcF4Q9oGKMoKjkJa0f5YIpdR+aCrNp77T+zTQ1Xj8rjaO
mQaAMQ3U09q0+BmGQ/kNS3Z73KImURw6F0GSIG1DCytpRrpYmChDCNpnmhT1MRlT5EJa1m4CjeCN
IG7oAA2p88I6dalV6/Rto/lXCkWoDmavZcopUBKyEbiLwcb0bev+mc2KwentgOJdRJTlqNHdXsR6
bXpTq41tKKaV4CIiT9iwgfIhHiC/WJeVmvla4mZwfqVjB3MvvWKveNmofhaWmu0GvUAODzCHlj4x
wZsqvy0b47c+TeEna+jCngmJiIJGljanY+7UnsZ5pv9XDTLs8JDpxieY7moRZHyCD0nf4F8I31H/
lri4ZfizbOBmm0aDIOCsTU/61MmJAXWD9Q1/jOHPYOu+ozkiv5RqxsGpB7zYNmGmZkcNeSlGQ92c
Zts+TLIwKMukqLbpVOU/TORL9U2pu9iZjZx4C2j3PMKdyFyqM2eojG9TUrQPHSAK7LlKEFN7Swzz
4GMwQN9hyjq9CUBMRVjwzECtSmPwrJ3bV4PmK1AZOqjiM+o4Tlyo26Kc843QBdaxRo36QR1Z8a+w
isoETGMUZ0GeaXb8CAFPIasXRvxHlV30ilam+KjF/URfsrGbg1LR5g9MrJhVn3GLtx1zCYQMyO4M
A83I5VMKTbnYcvuZ35CJDQmWfRR9D+sI2vsIKclvRmhQ/ozvp7JYU4fPMTd7+RJ1qT4+4mOiDnt3
Bhq2k01Zfry9x5YU8ywKMb5bQCFEjwWAs3ZKsnLbVJy5a8msszGwqsp5NPXmFLZJucO3Eg1qOf9U
y0q7MzW8srUdCF9MmRmmLGLM59EPEea6EfbYnOxYDrvSUquNVoL2u/1011ZZTJI5RuiCwv04X8VB
JEighcP8IByMRzYQc8hK3kOdXa6CG8EC1gTSQyNhPTRvZc7pUPPh1GdYkyeG/jMrjXs2mxdJ+KKr
RB1PQ9EFHbpmB4Qd+i+R3vcn/FKrDcUADEbmBBiBNvccli9qSBqzKhAlvg59f/pn529t1NoqJy+b
TgXquQHHUW7hHLpPzpw5kGUAht/+Speo89WCqzpIGCWYnn6aTtKctK0Hey7w5qgLjFRH6YGLaK8B
5/xiWdyIVSwan5Z6eaf4u/J+LQQvKHQAHVx635pOJNrG9aaTZxR/Ss9Kn4tZalzA6l17ywuQBY+r
UzSTi7JfKNfP36/diBTTWWU6TbpW7pXcHp4aOHrbxhznJx2XpqCORvGhKMPmEPGjA7Bb/UaprXu/
5MrGXXjdqL0uDAZQd+c/JPY0ZU4QNT0NoaSiFql2WBqkm9uf99oqC9ZOBXS3PPjqqBeDmAdrKKaT
KpXoMVX0r0ylnTvl0JXPx8sE18e4kB7BOvlGcCpxJR3Ek2dP2d6WZZ75XduF+Heo7ofbD3RtLU4F
tSPWpPS8Vg+E+FvvIP02nxZuoZ8ouvE+j+KfMYX4HTzOZWeetonNjBDrBihXYDvOv5CdhrkSR6Z2
GoGrUiKpTqHuTDKYwh88r8dmbhQVMqRTTuKYLxJ5n/FtVd4l7dSVgeCN6b50rPJYc/2M+OCEODKQ
lYpFjhMcfxfmxha8m/1DhqH1Pku4woJmGv9Mskx/Erv7+SkfFfkAqZULzsGsOnmW4Vjc6yMtMeX8
HqK1w6MCd3pTrlze+V9ljTnhyhzN9nzqo6zZKbEdbUYacH5YOR9RLC+f1aa656977TsygP1/jBGd
vtX2V4Z+UOZUmU/ePMwbZ4CmyqDf3obucI96eHnN0tsFmQO7naIJqMz54zFMtCYSyfnUZqDMUY5S
yTci5CsVyT+iI/4tU8vCJ2fK74HnrkRzB5QM82ZYZfCUVtGcgRIuwn0mTxY5OvIUjNsaG9W8tDRZ
ePpXieblmgLJz5ZdUClgyM6ftLazZnCcWT15kEkgRNWfjdzoHqYRqvPtY3gJVVgIQgujhkyCUspY
3e59Do2zyjLrJMErfA49JueYEbOB6xoCkT+gyPpQKoz8/cLO0APxpDfpm6hKAcxgMf7l9s+5DHO0
9anLuaNBK/AOzh/crKOBoOAMp7QsUsirjRd4o/7PsAgEqRfaLU2Zpcmw9qAudC+pa722Thhfp7tx
aHhmHbyL1rlogg+ddqe4vvJULoU+tpOQmOmVrc6Iq0dZ3SeNeWJ4OB9KV/2SZSig3X51l1t06S4B
n4KHzwjhrQ766/D3VduopWjtU9FYxWMK9eLQR0a8d/AF2jvIgNzxWb1cj5yQfisY7OVDrbWSw7bO
5GzO9onOvxbkmgvUFsfFYIgy79DV8z0E4OXph2oCfoguNTrc/P18a0xJhG7uEDsnp0cBS6RMhEe3
Ux5qTf+BTuC0aXsv2cdZ+fv2e73kdxFz+HwA5NAPNYG1ni9sxx2aFQ0vFj+l8Y9p1s4pUrJma/XK
Z95w+6FiJL1JWld/jueQDqJBscvM0dzCw59ftNjKAk8YP1oSLkTi4uLkIk67CzvHxJnTume1e9le
4veCuUVAgYDF3HYVJtsUQ6ipN5xTnSnF1oabEjh9K76FJZJf6shwwQvHZIPVlfdizam7cdoo2Wpd
pcA5a/RNOgKCuf0O30xHz28mWMcECWQ4OATmetAKOmm0hGnGHxQaXyevrhUKvakHQqBV3fi9nELz
5NRUp4GkJ+/uRISqTJAkmoa9Mvp3qU+yXr7PdGnDxYkT9wduQr3+6OJ3cyhE5O1jIUB7uWGTzP5U
JdFIY6Wt5Wa2vO401xbGUHZBHeerlmhMLL+w6EXCWT7ZdtHkCK3FHoD4GlzAMq+SWycW6UF43pB/
c1BvqReBhTr1MyzIt/QEylevh749NHH6gdZv/suJErM7qMpYfK4b0xPbokr0D6F0nB1lQv5drcsY
V3UZTvnG5mF+M5FWpY8KjPymGynOS203G2/SNM3jVPVNuB21WnsA9CB+JZUmVC4bKKyBm5tNjSaZ
XT21fSP+1ORqaEjrkXytS91+L+o+TzelTI2XXEdJbu84OJagujz9H3vnsSQ3sqTrV7k2exyDFovZ
AEhVklVFNsnawNiH3dBa4+nni+prM0xkWsI4d3vPsSaLlcIRER4eHi7+fwjdHhy1yWuCKsoO2VgM
XhZlppeONXE8CoambqdmlfEghUFEiVKljz1lemaquLf1QRi8lTqI8CvaQMkQ8RntfEuBlNjXVtbF
r5FqNDtJso1HLbe6b60ugeKhDd1dY0narqxJlSylMm1EYK+K/wgLkR0hH7Y6zQG8sYDSkONXc1a/
RBTbolKp6VljbIrjRjlG1KN7+hjmvtN2W6QIF14a8Jk4L9QZU5MOzO1q8GYMw0hPrvmVvEDzOJUW
vDqRCeAqoZe9ESThI03BWwzLF0M28Fs5VQX1sY7LvfKBpYy9yZ5SX/MmCj+bNlMcwxq1C5tM3htl
GuwryKTcIq3KnzRs1huHxYcbcbbiyOf6opGfEz3y6+t916jKyBPor0D8U4819bYh7RLVGJ8ne1ae
lCQioBgAkaW5ph72lLkMxnet1e2W9sF6AKwc0sj7IczncT8Uhf7UOCNYPkW+yKNf4baAHwhSPZEr
Jyj2YxK2lJLG0eQqxdiHO2My9cTXS905pXj7OIkLyOa+ohQV3QCEXQsvaajCps62BoA9tLqm3bCB
F+clU48R5A8onrjUrJwAgijN2OB0vAKzZ1Cv5FBmQi8CODIyvSFEyDZujBfnpQjXfARtSM+BsCae
5xd/IJTAeYbJSHttzYZ7OBWvArp97D7Xcvk5bWT1e12OxnfI7NrfDUsJyUDJiTwnB+Y6v5FZYUOf
yay9GsBb+WorG14WjH/fNiGXjitSKLwDepW5JLa7ms/cyadRrWrtNYYt8k52uvEPSRvpGw2BEcyW
zPbKzNAeFNb2nWPum93p8Qns4S2/6+ICJJ6DUiWul3gm5PfO5zmr9D6Jw157HRZV+VboQ7x3KtJI
USeFf9we84UfuRK1coFwtHJdTzrtNbfhfJwqKffwV7bq/S5NBXdX/GKCVqCiUpJwPqDYUmSAdnrz
NZo1ZZ/KcX6iZFr7NBcL2Yqiqw+hqtE6WwXDc1lU3f72IC8DWdS/EE0lfU2x+GXtX6yPnPdmoL9W
+mTvEjs/xFGSuXpX31PK+X0o5Kd2GU6l3jwP1hZ9zzW1AjOMLD1dzSZZ2dUcD6MlyV0RGa/LMi2P
fapoL0ClRo9D2i0+GATjfZpVxVOqyfl7k2VfijIW6KRNctyYBnEMnFtM4XWKBiKWgbDy6phond5a
LLpdXuUGr95VrHHsXBA5uueG1yDvAU3QrYup0jy71a2/x7A/dthYGgvHdvaWrooVv16c5M+NBxMz
8OuD6SLuRscPZ4lKmdK66KtNQ8qPKSt6Ufs5PEyy8WCHs3a09FIroSbJ5zvwWdtPRkrpRZ3k0k6T
0uJHG2rx1nZYbz06Zuiz4kZOvAr3cl1cRF1iHJkEVV+KSq0jv52lKt2pES61k9Zp4RU489h+cDCW
B6eSIlq687qZvVB3um82nw38CdDtmcqnXtH8RbMzkWIZ9XjXLGDyuLLemjgHXNcjDxqN4iGwstFy
wUeXjg1kHv+uKUN/ID4/NrQGxu13m1O0dzttrEYXJOrhT71f9K+OXMUPdYmNcjUgSByvLGgF8/JG
hJOSMJ3+sLW5o6g1ye+hfDN8MlaF6uK2VarfcLGQDqVZLRMxzKxICHqQUHQVmkd+G4BMXG/wEwRg
IbpHFPd878thVyhjVadvoZ426mlaKNlwuygE6i8e7FZ1MffpX0OqZp+hZWkJZi1p96Z2vXbE8c7+
jJVEpyQ3hsfGzRMnjDzZhD3EVeA42ToA1taQZ4XOgVw1Hc+Uu6zvFCBBlW2e8Kz9RGSUmoes84ah
Vg5aEb/m8RR7mpQvO61Tkh1py2wXhI3zMAsoQ/L8g6+MaeoRG9zC2Li4gEGdQZaBGgbRnMA5uPK1
gFKNKe2R1DcJ7gYgsY+kAnaK+Q7dACDV5l6ge5Tmj1xJnoyFKSyHoz5t9WCuj38egpJ8ODOBS6Ht
YL2SeEqS5JBReRvJkHtTCaXhgNt9l7eQdJZtY76l9jS5aqpsBJEvql3wbAkHfjRWcTRjRs91qOs7
I7DM3Hpb1E9x9tgqzyXJP1vrfT2QfJmQqg7oapK8mp0DZ9a3OdUp06680HjMrVPd2Du9UFxH/ZoU
yUHOm92H/fr/HOP/IdCT/psl2//R/fg/fxVd3M1PP/K//vM/3OZHG2dn3OK8/x9ucUm1/4XGiqJA
Mm/cTQQj1/hX2/3nfwCh8S+q/+lrILxEaTuu1n/Tixv/ooWNchGRkyCcRvD5f+jFNe1fFl1eCm1H
OBECKeR36MXPLT15ewBkeATuL4RD8Z5Xzl6pV9yfw3p2Zaqghn2q1LJ11/eFXt4lkjz0G4fvpTgg
90mEMGYiotSXnKtwUCWTlTXa5MppUwfv4RTP+rtZz3X3UzI7s4427sPnpkwMD8R46NCYYQEbvYaL
luOCxvGs5jyX5OK1wzh/rmMzOfyy3p/+OaLPWNHNs5MbYjdWl+wRmBqsMqZzNYu6PAxBEikv/jf/
8/7g7rzd0d8Qce4crESIkp7VzCldnSyIePTfP58Q4L3dFqCJL/gf7+NSwMo/a+u2AmFYedm7+/23
0+vr/uR6Dx6CvOP9o3/veRt1+ytMzkuBbJpf71Fd22SATSLQf/n253PoPru770+e7G7M3Ecbxa2B
rfy9PGlaXU6Yuf3z+2n/eb9nfX54xzvvbUMSeMgbcyhe/+VqSExEkRSGdH963j8ffUS5+/vH/d73
948e/370+dP3PffIT/7jPXN84j2Pj/zzzvd57ejf8drujh959/50evaPvPrIh0+81fNOfBsqxlfy
9eIt+5LPnz7vn08nvs3l69ydeHl/2nvvvIVHcD3xG37mHzvX9Y7eEbm8l2/8dHjm6+99n6965zen
nbvb8Y3f/Ef3dPrsomt8ZrcTKud54m07Ps/3iS/zHvjhkZHwRK9C/OHo3f2xuxNv3d2dmOgnz+dn
Rn08lAze4+n2uyN6tT89shAfz3bgk6/eD771yFvvnt6OxzcxTUyU+LT/+Ji7Quybx69vaz2mdGPJ
Vocq2BhWMMRox8v9/l5M1v7x4//8/fy+Z96fmYfH98f9++Nz7bIoj+/vKJH7cOChT6+H0+Fw2B0O
D+4TT3/n3R+Zqu8PDx9DfXC9pyOKxqoy5b73cu+5rP3u7sW7v2dkd8cN80ooc2M4Yri/aGBKdmso
UfZ7ForFen4W83xyP2ySu6/dZ5btT7HCDORRvMIbH/ev+1exFugW68NPr3zg5D6hBnt+EvbsdDo8
8ffxjTH6d97Lhzo/M1NiI7FQT95+f/pQkuPd3R3L6N8zg2y3570YaOQemUnmgHnc+8zUPd/FrHx7
RL/947PPZ26v7ObCrmKRNtAMksVMIJIx8nTu4dFH05gKlyH8o1vehj59VOHfMjYrF3UJm5luMeZ/
//4c7tgQbDTW4EOtXvkf8pk0sZ9Cl/W/+/tYeaP7t388Hv8e3Ze3DSP7T+/3rQdaHU2LNY/zKKzs
N5b38e3oiUXhB//Z9+5PJzbv8R0FZ+9iADAah92uZrft90eW+NE/CqPgf9sf9vt3//T8jHowmOfX
0HW/MrQ9q4re7O7YON/YxHfuhyU/HU7Pp9e/TqH716v40j8/P7/H7ufF/TN0T5h6jpfnV/75119M
Eebp6D29YY/5++X4tns7/o2iYQTczxiVyXVD98Du+vrw9PT16e64+3K6O/58e/F2B+8F6+Dtdm++
++NBaBR6/8aucnd3dw/Y97sjy+9j3Nh/7IbT/m/+xtYiEVNzfMRMP957x90Tmvnxxj/e+LXYx2/+
/cu3b77/5v28rZcf4YUbC/IRpfl1h5bSpCkYHGz6o/uN2RnElH4/7Nl1YvvtWBEe9l7soBdsL09/
+wlA9rhtJD5CNb88Qt7ZWpILnXg+sT+9v4+n2GWFxU7EJDwzajY+/2Q/84fLicTu5tXn/Wf/8+n1
0f9W8sgH99v9n2KDo97PB/fw+dMgHh478ooWeW87zMCucndPPxL3DsXjgFNd/wUT+u64X3ZPwvD4
7tHfMUr3TpirDROgnw0TnFDRXqtCxUeKmBi5KV7/ZZjDsjih3BcEulXQ22nJGTyCc7/Xl/N/pVD4
RjJWtG180NH+IqUM2iqwId51iTI4u6CXDHJIU4Zvu9R+nDrSb+W8hTy6N/H/aMoGRo6I0PmoMoWK
GWeiGLFvHH0f2+O0jzJKSG8ryeXcgdsBsBU8ulxduOqeS1F6myZAUdST6JH6VQbP6NRV07KhiueH
7z9j0Rzcci4FuOfrjCo1uXLUWU4DLpNOCQQAw8Cppo1BwrF0gHt1lXqMPt8e2fkV5EMmXI8E7qmG
4B61zjo7hVZXQH81cG0V6h2ISgbMFWnyKPcAO/62KG5+umD9In4NZ8H5JKoV3ZR5nyIqGypKoopl
D5t2ReYv3+p9uDKT8IETGbGg6QYgaaUVRmUWtlTkjTvEbXLq48Q8mkbSPRA7dJ7HprQ2PI0rswgI
qGhN5QorekfPh5YGfQVZ4wzNHqgg4KZFDwKq7amiGGPjcnVFE00ojEnuoIzc6FaSlJyC8bYnWgZJ
eAp4WDP7jpUGG7bi6nh+kbLyFoLcXig2hHnYyeoIniBDjmc/VaX5XQuHemPyzu3vhwpSQUBWg60F
icU6jjUsVtW0CkMylvI5Ao/zYFPL+sdsK+nDlBXKe2P3335fFX8VuXIDINbqaGkiQqW2QLcRmzOf
zCYz3LHqw/83UR8lC78YxMpINLnTaBIxISn2poGq945KiN08aX/dHtQ11aAdz4QokHA52Y1zJWyd
KmoWiex/FRO4T8sKymi70DZSrFelYALZXTTxcJCcSwmMQK8jx6oJ7uWCg7E0Beyz+b9Qc6IwxIM0
kcf9uJ7/MmswUBJEGLAVStFl1Bq1etSeIo0ysg3luzocIqjYCACDiEidD2fuSjorwALglFKW6pgD
hUDCeDDjDTnXLJL5gYClqMzcOjHeOFbcxDUNMVID6KRnO1l6l5HA+DunF+Wzg0XsNiRe28PoAgaX
/Cil4asIRiJFlC+aRPA7InKHbOi/E/D6U63VrXbya1NIUyw4GmxgwFlWGkHuJIIWQtCUB5LljXlr
+zr8jhtH8Mfz/o+nKMwE8QJqwDQKjj6OqvOViiQ7pmYf8vAa9l63LSCeMZYo2VVVFR6KsdTcyjQO
QZCmB80AcYlWloK+bVqpNozjKvD+z5PQQUB1v2g8prDj/EmmNrQjYJYbMJ+j9E7O1GFf0zXzuRya
x9CUprumrcodvaSg8qGy3jRD5sLUdErnnPpZqjd8oEvdor8e0EEwEEmo0p92/jxFqQZpa3WUiYaO
+Vrac73T0pagNp18f3Zxs+xvG5pLgy36+T9ghqiqIfZ+Lm8eKmcJKSdwuUkNPkXA0M/XAXSNeggO
1vcyGbewES5V7Fziyl7PqjaROuN8nbTS9poScM5F2wT5uSqFZRV+JNnn9bqKhKQeSlPtgv1XukAM
5p7kTPqG+ojZOddjxqLDRvCR/OLP89kbZ8TTNF67lQxrlzuGTm66akermz/KIeCklM7E72MFEkTb
b3dtX1u8D6MKiRN1exeN8z2Af3Wp1wCuFs19MpblqYr65THppeaechndk9NE2f2+xvwqdGVlaQyc
ltnhiMfJhlp+qG0YuwLoVW07Fyius0P7/jLR5ndb7rWdIXxNypv55gtYiKkCcjBrIPROY8X41kn9
1O9UZ0gOY0Gy1I0Kqft6W+Kl1XVEOoKzBAxmymNXhzC4c9Tbt2HtDkFb+GZdN76WJ4MrFdOW03lF
XWm8J3FPtoI4+/roostwAWJcr6Bp7bOdDIfrfuqM33elYQGh+oXECNl4CtPP1ZUe8LLU1blyJasa
DzDYUcSYWC9ynRqgzm9VuVzZHIDZUcLJonHNWsPX6F0RZ1EEEHo2yO1dZEv5oSxy+a7MDXtXWebw
eYKiN3Wpz4q2EqpXlAWJpJDQQXFLXm1MK51ssswcmIvUOW9qVOY/K9WoT2Vj0jUNKOAWCNEVXXGA
RcFlIwcuGEPOp1Z04eIZUt5vKCAxVhoAghRgRm4sD1t1eVd2PZ3o/zjYMFOuwWntqp1bPaxwP6IS
eNa+7k9U+hsQQDnqsQugSHazuu03tt+V1STkQByAYxtYorXUJqrVpYO+0dV6UwXimVIFf4wBazBK
rX+a9JJKQNtpvToetnb+xeb4yOPpIjVNhwOFBudza9D2UtU1exyMrsqlCV/b4wQOv1WChicgpBBX
+VBXaCjUcyljqJrtZGKz8Ri7Dv44utP9QG2WecOAXqgKggRvqrhh4gWZKx8rX1qloXW3cuPCDDyF
/sJXpwW2Uk2i9OW2Bbs2c9gVnELbIoazTq2leqzHRtXRmO5Q9ePWvbS8D5JKO+FtOVeHhNeNahAR
YLefz128JDTGy73gPEhnX4Du3stZn5/qqW83HJZroqgK1WXQHkg7i9Tyr6GvbgyKssxzRNVh6xLu
kPwKbuyolOfj7UFdmzwb2BXaV2nLhK7pXFKd21E8qVVFl7NMdY+EBxqNUb2hDRf7ShBsARws6jup
gVxD2Nphns5jEBFEke0HyMvIVwON7HYQ67phrRzTxT7mjX66PbYrs0hHlIjribpLKtfOxwZBRQVd
Q1AS5BjwXuBR2JWTnbzQHb18vy3qyjQKalFaA0URP4M9F0W7d00vc1K5jjn8YVuFtiuonv19rTgT
Ih7ilzsmqAZ1JIUpfVZ1H+y7tAOpFexGjyaUjbzDtfUiTMmACCowmtVVTOmmOi8VCZ8yNiaP+2bj
tnraU9mWL26ujeXJCQ19AQ13mg63Z/LysoKuAJsDFohOqQ63lfNRLnWWZGONbD10GGWtRP5UFIDb
l03/bxw/oG+o2N/NsUFzQ5krz3pDUVU84L20RgFklzamr7ef6drqsq4mcLGEbS/aziKoqRT4mEs3
taJ3q5ekHYAaw0bx/TUhlFZi+QmXEXFcWUwTbP64rejam+JGjb15TEzI/WSnMjfs2IXbwARTIkYA
i84ddrzYNr+oUaCnhazNqBHI95NHgTm9H6O0V4zhWHTSvCHt2rAoskaXaF6DyGx1rvVTa06A9VSu
RfnTfTrM9anCyPq/v0Kg1gDVQpEel5XVVrcyq9HmEIOZtHnzUPZRvpsM2KV+WwrTxmULg8lCrWcu
LUopdWLM2AyowlM2OnASxkb0uwEryoIoTSMiBkoVPuxqA9jLAEKv2ABQsOWP+UxbIRyIW5Dul+EJ
IYa+bHq0qUT6pxjiFzXIaWM2gEyFpQesjIeyTfS9CU+YptGt3Zbjp6EvHioJBJs6soJ7wuB3plNV
x9szeuHm8RAKUJM4eIRIiA+f6+JSg53ShVnlLuagKrs0qHLtlIR5Lj8ZPcgsIKo4GeXpA819G4p5
ZRtwTaBES/B90dq9OmOlMjLkPndKd84TYPkj2Zz9kXpUTQ8hSmsD/rw91is7gbNIJd6O40XJ2EpH
exVY80XGiuhRFLtjqzV7i8Duxk64PPQoQKadG/WkEBnv63xGlYz7cmOxrMD0h15mW+WJAnXrpAdO
tHGqX84gogQ+GGgp1KOvmTOwlabcGMxgmRoxeFRlVgOFRJXTF6fVjJ/RmI/BxujEopzFIihqZufh
7dEDjKlcLRrs20DY1dRTV0Uu+bpTG3/U/bj8WfcWhNlKof5JuGS6ryKtxKFQ2/fbS3iprnRZ4ifQ
rAKLDR2r55ObFzX9NyOxFjlrQj8zrZ9ZY70bBQGR2ilyt9e3nM5LpRESuc2SZBOh0dUGacc4iVWl
Lt1CUrnN1n1/ZKsUGysplGI1rdQOggYAy4I4e1ZSVHonDL3sSmDSpIYG5iKOv9Ug7et+UwX6pzod
lphCYjo+XSvLqKK/Pa1XdJZ6dbxdXETBzL46I2DhgceMwhdXyoJ6D0c4Rd9OoESfqcfVkg1hVwwf
KXXcdzBbdKZ1vUM0FTrssZPZ+Gb7ichX+lkJnNQf9CZTfB0unLdUAxTZnYKx7fYgnAaWK7Vt/SXC
0ah+98bp8DBcWxg4CEsE2s81Ss3arlnqEWNfR2zXoe/+HE3c/UKeHDCsgvSxtf9Q6jD67aMMuWTX
CalRxwlA97lcOXcyo65E1HDWs9LrwkBbDs4A/c3GdF9bW+5ldJQLbDdsxbmgvCiSgIJUOiDaPvgy
zIkGhrPiBPcd8KHW4fcVCcoN4gZEf7jtiof55UzrQJmMpC4tXdoP5LtKKfunsbAkfzDL8fNtUVeM
HxiSiAFUXnQrruzsBAzzkhg5Opvo81vSKfMXu7OGQ1pk2ZGbcfXztrwr80gEn2Jk8mQi+b0aWqZL
cd7PJXa9tGwfDIvAa5qQRDuf+f0lgwmTbK0YGmq5snIxLTRh2yUlPMR6E7r61PcBuc5COynkcgv/
9sCu2FQwSBgYVk6mLlo7X7NkAj8h7CU6nvMc5JAyahNQ9aCC9gIaK352czPIh5qzZuOOc00ucUhE
aqLGZA0+0HejAp6YhdyRBDWdl7H+pM4yzGBglH8ZS718sIdI2nDuriwjdQu4AGDzkedfh1sHa4Cz
WwpRm44gQlCwy6u0Br/Xopfp9sRe0VCAEaknUARaBuAc5xO7aGNvDSMaGrSwuGT9oh7ALIQ1vQkS
8E9CaaPB4drQgJMTaRZwEmlzPJdXw+FQTzat64BImSdVWlQfMonyFRzxbENDhXVanVd4bIJOA9hN
/JzV5tNN4EDDOShcmouyJ71JYJnT4Q++PYFXpXDuCjo9UqFr+DI5r9LcNLAmdZLVuzqQ7fuIZqmN
kNzVaQNymoAj3c+Uop9PWxuRmDPnCimZMVkeFepQoeoJWTd69G253jCR17SCAJa4x+BUsOvOxcny
YjZ9jD2Wuu4N4r6XvKxH18Sfcq06qTcW6po0fFBRWUWgWldXOlgVdMlrdJq6zVyHd0XcaHv65KyT
PE2V6FrsN0Z3ZcmwyKDgCOQWKCtXl2iAy6oR2MXCHYeqIpkayergh6USbHkRV1YNESJuRqhYJwN3
Po1TpStRF7OPCWFZuZ9TweBbaWnHtLcFzdttRbwyi0wiKUzS4xCTrIUFkzIVXWhD6+PQxOeTVq3/
XTS6Ebg0myk6uQc9+n3ryIkNZwn9LQDurNs9F0ilp2gCYQZM3sBLYWnQVbJdbU97uh40kztNyujf
Hua1OcUh4e6Ck06gcDWnsIL3dmMyzKrv4uGEAe2yHfQAoF/EacUE/y/E4fKKkDhRrnWDctQlUpVL
xI6sNrtTSUnvslwL3VRXt9IKV44azC93eeGbcN0U6/uLW5J3jZ1FLTCQ3bR0UPAa0qfFDBy/Ntp6
J01QmVl1HHy9PbyrQgULsdgOVJathDa5M4LjqcHuODKqmPqNL/lsfomA9djLZq3tIYbRN2ReuZ45
JGuwmABekudb2zJ7IY4AiYjLTUlxw6i4c6op+zoHUfLvMtfydyOXG9+Q5OakjtMWZtPlLUYkpwxx
GxXtWOvNL+ulNWlZXLi9NSkvvQq9ThY14Q8pqPvHxZaCXRvU7aNUtRsnn1DM8+NIREnZKQI+njN3
ZXVm1UnLgCClO5J+e5GCEFbnuez/uL2gl8MTFWdwIHDnFhnH1eRGHWhtcsN5nneQ4rl1XBifnH5J
QxdmvnhvaOCmWUUoD+CaBclWRcOlDRKAmkRBKeMjlr8+3Qer6OOYHKOLOx+9h0s0RH5XtmWx14Op
fO96I/xxe7yX5oAw5Uc/tbjr41Gc7xqzJvsGd0LhqlOqnfjvRwrwykGFvHF/W9K1maU8DBxpMu/4
g6v1G6RSjhUdh1euAIDxwV53epIGJY3RAk1DIYkVLMBpTHKVHolNK3/dln9lpDjbnFf/1GSu8Uq5
O6gOhA+gbwSOVfjTDDIObmnbGTtzENSst8Vd7lKwvbhGMFAwqi68pzaBtGbqAHY31az+yQECtFGS
+gpMCLuuK8oDaCL192q0qkMya/qGGl9uFqQTSqcOGuY1OifPlxWIFzPtW6RT7pXcK5UpuwZd3b+9
JYUUoF9lwXFKF+G5FHTUpnh7xEMcoVxJZv1psCfpdHsirw7FBoYAKEZTcL6fC2m5zgOgiBCgW6pP
1KoHM7lwedgq4Lqy9whuQ+im0j4MhuHKi3LwG/Ox6EHvlnXDd2o6IB0lD08U6U13tt1Jv+2SUrwm
i2SHRYMprZercYXqXNZiiSQp0XYZoMdPBnEvIKEn/dPtKbymi9R/gjsrApZEQs5F5Uksc9+aOYSt
sT3JSa17BBNyX53H7CSg2+5q0v4vRpNU3+lv3AK+vTwkhafIfYV4PngS6xU0snSgJgTnOwDvVnVr
IoqfdDuzbJdm/xpggQEYbE+Pw7nZGPg1yYIKkdJXAb27XtNSWioaerMSOrRS/s5CxCYIjWxEeO7D
rKU2MU1fKe4C9Ov2jF8xNlzpKXFggQlGrzH+uzhuQRPkAjArdetJPOFpsJfom2L16YbfuhojMRbO
KtreqYKU8QYuzkWlVWNpCkUCr+yXPfzQyTvjtK2nYg4z+0sraYIxzR7nrSj4amcKySJbR00cQWJK
QsTrv3hc8OQUuaPPsS+PreErdtYelHLYYo5ZnRv/SGGEDI+bAO3e51L0Sh47fEuAUhug0ibDag59
V08H2FV0PyqWyDNbKmgNyuR2txdxHcS8EL06HOlvz+VY02I/ISfTORmw6+EiwSaTSB60w/ITSVTQ
DuGDD6Zg2tcke1+Cvtvavitl+ngMSg8FATEhMEhPzmegKWOKxC2gYu0w7O+M2px3ctiDuR0P/5sl
/VXUaknNRYNMKx9iv3ccUNS1zPbVqS03dsfK1IoBYU0BU+VSIPjPVqeTUXDrj20AYiHMgQhjX+kN
PBseWIVaRm8Lh0jGoVzU7RaI6xWNBdOG3CIN7/QHrWFttFmvG6OEbJM6ifCxmyTy3Giwd1tvrg1P
RE2wN1wlLxr4KyPXAh1WML/rRkv/k4BvVBw6MObUo1K2xXJfza1lbijrxdDI5rMNyMpS6y+wk1ZK
MnSWLgWF7hl1Fx7lJpg9MGJ/swWEEnUk4FMQ8OLqQQTgXEq06JkaSJXqgZsB+eK42D4c35ln9Evj
357FC60HAYqINgFtqoE4IVdaX9H21KQg4noBXvAuqIvFnzil/NSpm99dMERxGQYDnkQBjv9KVJ/F
FPuXquKFwHkN3qxlJUiGk7OD1JV8kLqEG+fStbHRrYPlBFFU0OOeT6OTlDKMi7nmKbCsKJ9Uoxrq
P+KuUyUdGgur7TZSaisHQCwbV34y6vxnEdlebbgkNWtl6keWrZXL+ygoqoMULLmnSlb4yvFbucHY
J16ST9rDqBnjxnAvNoQQTyYEH466HX09XFVyHFzeSPVQTfsgLR1QPmCoe4EsabgDpfxyW3Uu5TGp
pJw5e7lwULt5Pr0peB5SnWqBR2rdAujOLL1sAsxTAWZzGLQt5OvLrXcmbn2zqUI425JADzw1S/Vj
mhXDro7hBLw9qGtSqNnh8o3DTVR7pTOQHXZ1aSqSN6tT8GZD6OKqvar/XsoKTcFoYRuxXyK3s3Zc
snKGEYVfezO2+LsDpLVP8qDaCHxdjkVEenHmRaWfiH+dL1CyZH0QTk7iV1aYU0wYdgeJkqSNDoir
UkRoBpeTeMW6u6YttTGqbCnx53GRD2Fpd/tYbrdW/3IvY+OpW6IMmiZNynbPx0KEPJi1GvYsaZhL
NwK/dR+PSnKcAnLkt1XgqigQo6FxpqqCLMC5qGZhrGHNgJI4qkmaUuXdqoXlThIAs7dFXXiV8JIR
lcflgjJM3O9WokrRXhvHqV+3XfjvJe3zz4YR1vs6MQA7tkvpLiRM6t4Wem18oLeRJRcolZQfnAsl
XVrrQ0/iBMjb5usSKMapBKrzhJcVbIi61A3S/Tgiot+BaNqaxxg+wHiuegi4q3EpD06b/d1o5lbG
/3ISqUChZIN0DUcL4Kfn42k1mMpg2kbNdWv+0pfL4ndVMT2MhJge5ajKHotFarZSUteGhjyGR1aK
M2YlNTDnkvamIPY1ZViOo061WVTBuf67a0UukTIbytvovcIbOB9bacl5oXRR4sv9EvSHcqxgE1+S
Js2PYH923em2uItbAIlLgmLCHRDgkPpKHPSqcVpLuOKS3cef8rSHbseaCi/XK/VegZQnd+MxgBUs
6oIft0Vfm0/2HPdXOtdpiF5t8GlpK0mCcNhPTHMCuVpNH9JO3ooXXZVC6BpzqIh8onj9l8uUkfSE
zgIj9i3oefdaVaZ7EJi3oreXJyP3CGpPyByKMvV1pcsQFnoNbGDiB0utH8K0Xl4KI8584ANJUNEn
72ycJ5dbmqIl0tsf4Wq8OfH6L8PqJGowlXpI/JDA4N4okuUUxD1B1FLAyfu3V+rKfjsTtlqpqNNh
BbPGxLctXIyuU8hLWVJpH7mPdPuB0vKHwWrbLXbCK5OKQTbBBhMIWpS5nY/RKeTZcsI68duuC0tv
oLxA80j626YXm04bHVO9jPMNA3ZtrMTCib2JOAOe8rnQMrCCCGCw2M8nOQkoM636GIqtpR2VBvY4
a3K8zo6G8RD2NYW9tyf6yqpCKEDoitNV1DStzm/dGse27fvcL/C/POJJwWdz7LTjopXDv2+LurIv
yB59lNDSHQfg5vk4ZaUKKa/rcj+ie2MH7ZfsF6OzbFizDSnr/uWut2DHjIbcp4Df8gYF+pBscX7e
HsrFrLFWZBa58ZKoJTS7mrWJexsJxaT0DYFDnxEA9+W2GQ/RrJhfb4u6MJdksEXJBRRxhA04gc5n
rYDTNyyyvPYhn9M+B1RjBad4memU9uEkkh2fs3y0I2DGCcG9J2NPLPz2E5A2vRgvZkxgfhMi4lGI
O54/BLnqlPbMtN7NhpzSgS4tWqZmn4ZsacPUM3O9pdDdjGFbg9bRblpwdmU7l83UU0jXBQBTx7KS
K29Lrs3RjxjUW0c/jVDJSX9EVmFV3ddgTsFpPFrS0Eo/izyRAtuTYjmQEjdOhyJNdvIYyoEGjXsx
1LLfDaR4kwM0iI32eZgqRyohtYxG8f5oqbXvtRXl3d9KJ1fj1wW8f+2pycHB/Ql7X9d7aj/Hyi6R
yrhO3ETpkvwOGPP4TrYSMyEhBpPdtykqOpLi3F7l1Npz+Aa9NyvpMDouWTWbcz+DvNGHjS6z/yDA
our3NAi18k+npe3qS8oHIUEs6chSCg8QVzBk24JSrMyvnCB37qPa4L5N+rQY35RZMunZLLskCHwI
5+zUS+bOab5MutYkz01pSNoxc5yA8BxjKY3vdTb32uKTJyGjfqzikc7vHQkMLSdcAEhLLR+bqJXG
Q5cnCYuT8QCWT8NKHFte7tQO5IFzFch+GQXa/ErAUSl+AklsqvGhAzTwa91yaR/8rCkr6Yka2TJ4
6mJnocAZ4oyYEM/Q8qgm1STflD6UaU+mFLpY3iqzoo4VzFB73k2ghHZebxlZ8tIKSJrclzSpd74a
wWy179ATZFHvEeIp+re2TAi2ukORZE3EfTZwBIC+2k2vZjx1KVeYcOmBbswSWdITN1ObfvlqArAY
fokNe6ilPdgF45CdMtgJohcr6ivaZayIMMvLOFol7AZdFo5zArEkTlzpxrM5lV8bAFhlIlZF5XQw
5mpjMNEdYSzSi91qYfZvnfNbDT1gUO2w9ZexSVSbLL9s9G+lSavDX+qy6GFKMLqtI9mLwsGC9Ybl
bpQWOsi6hFw+dMoxRDwb2fmcBHNOnXpfmfZymEOjKP6LozPbjlPHwvATaS0GMd1CTZ6HOI6dG5bt
4yAQiBkET9+f+64vOiepKpD2/sf3yWtcrdOK53blPq3naP3LKbZ4TjrNUu+P/RwjfTyLMdlGP/Uq
ulmKTBeTPw8pXVte/j0Ohmp02MZwxKogts113mK57SMudmn3YcnomOq3904lu3u9ep3cf0szzMUv
P8kn84J70daHIMnFmoGv7FEaO1NuDktbbs5dQ74YznxA+P21FihGsPPSaEqqwtpHt61q++GVua70
Tm2sAOozpHajcg64idxCXPqthu9MTS+37d3Ihhf11DhbGPtppJ0dWYiphBmcG3/wmi7J9jyY6vVs
lAiiOnNUnIs43T0NB3AzC/yjSeYuzbz/FygBc3XI1YjyJ3XbzWnlCVmQidt0dMW+uWnlUO3+jqpS
VEWKrz03t55XCJSpRP4gRU63Ni70R9AP1H1kUeHsznPIlD3G2HW2PKnSfUIWM6ccsMH81VRbpVQq
vCIZ5uxHbTGO15HLujPd69YJ6uFqmGrVzefB4hMeKRIYKfs4dH6YB7fGr8JmJsaILmJ1NXFaV+ii
3QQ3nk+cTZB5UhA+nZXzGnfe1e43HF+/c6oM5/nZaL/XCWdIEq3u7yFvkSsxoVOPUf3wkCK6+yn/
tDcxQqHRO3bFTiz0mmyzexzHDZHkIRFrNTwSdrz1l54kEYKf3WZqSahOAm9N/osbD67jRE9j+I/c
7zW6oZl7dP5SHTW2L01EJgBKPwRKiA3xsLb/eT5ncuotTAvZastluXFCEgZfNrbz+ZWM3oF+kLoI
vRuGELSyjlXiM5ro807Leeuuhnyvz2uQu6Q5UB7iplgqirsw99RDgtvg5NWJfoBL6+B5migZg5e4
DBp9BHMarJdCP7fqIeyWFctw5/dSvHk+baNffKbSf5vCakSxiwEpOfPPgnhwlZ63bKKM2T8jsXbq
m3EzeXAIV4b2TFeJ17/5sxdTKyOapu9uRaCT+tnTZd3futzA+WMvS7vdct51b7sEVXwtTNLnX9Fe
xs0Tfcxx9DT11LK/of+hrHxsRRkdlNst25nZdZvSxRqEosdeNPl3i8lzeESqWjYnW5Q2+eSRbXnm
cheJy9MQesb8l+SyCvEaDnwPx3ZfqI8t5cKsmIp28HiqeUYc+0RRcGD+UPOiq1/UJfb7tUJrO2oE
qXmtX/MinhxzkStR5HTJBENh3Ytl2ctttq9xNfxb4m11COWWvaEleHLlTFXxJKT36Q2WJiDs9MaG
+wFXxjLWGdEqRWHTJFFlgD+jVT9K1EH5vR0zCup78x3NjUM9bkvBF0ZdVXhT8tHLyuleo1I2JZdS
y4OuUtRge+hlut38ADWKOzeT4SCN7XCO46XGkE6XeH9XioA8BcQxs6TM46etBrnDOL83aEEx3IW2
nDkaXe1mGvUFukq3FVMa2LZESuToUsavtoAsfc1X0fxXmK6KgSzrRYN5d+6rSyttnPk8i34W9cXQ
fI3zHj8j6prNIWkcZZ9Cs9pLwfuV32rlUyfO6dO/xS5kbzr6i36nMrp/rre2+i8sg6m5dK31n6hM
Dp/wolKi+XMtvNMpPVhciGN4bdZezb+YFGKAdxUkzbnfidc4k4qTT0cnyqXN/DYZgss+OohJkPg2
r60b8WNtu7gahs1xDyCWyklVR/xBhviObIKgr+vqVIVBfksV+9akXVPvH6Xg/r7qJq+Xx06N66Wq
pommy97Vp5D2FHmSjinObD6NpY1Odw5CtpxA/K4xrZMtCMUPA8TFfF75HO8++ss663PumIxuMH4U
ktvJJFpQstJcPKyzvhrLJdpSucQo05hJkoLsIrsuh3ITo70uCDDZSPA20UU3w2TJlllj9+AIrqHU
/fmrsrn1NDoPl67EbHDbUBx861kXYV2hnjnuvD+j35ol9aiC/i2rqPgdFDb/pzCtP7kD6Rp8I4KO
NFXS+XVwosHhfWirZE2TeGRYJX2oC287+r/1U9vuZjx7cqy6K9viyznN/uTZ3xqTe3+gr0uUaRWM
K0tZy6MZjkkjj/kWO5Q78mcefn4H4PCN2u5synPPy5hR2uggd2YRtIhbwyVSRc2Shmb2PpI1aG5+
epvsATVzyWdw7OSfS7H3GNr3svrb8tOUWbnWJM2XI/FVhviEE9hlZ9DeNdrL2KiaUyVr/icYMDN4
oSkFS/3KLV4HXVX5RRb56qURkwqyiypOWpqr6+5B12GsTpFXkXKTjHM4nfx2pF3VSXadpO0+tkBN
C2reVASukrz6jRMc97npntdobIJfjS4qN1tDUU1pY6NuTLXqrb0LooICsK6g0j0zxRq5h5bfs7vv
d8e7tEXVAAT6tc35Q0IyXdLCRkE8bqAlnaKJw2zcS1mfTLOIBw8BV/vptpry5pgzM+1DOxcHVfT8
Z30dJfq4MP3WV2FUBgXqcBPdJHUVyXNcc4YzuidGf1MVbtfvkAidt6buuE8qVZb+wYxJMpymvXD4
LO5oMqYlWadmhcC6zu0QvHoBDU/XJkf7nyl/KZ73qDAURKK2v7FLznC5rPTzZsveJR5lXLKwGSE+
CQmMypaPW+95f0eZqNuybhuZTo5fTByGSVVmVCBzMK67K38PnrP9FTQnJVRRytJ99uaJtIQAaUPz
pod+ASnT4zSbe17LbSd30XLzhXnpiEfFXPuyz4ISYqf1ypvWDehWbwkB39NRt7o4FIWK/Qs/VbCc
9lmtI4+qSZ4XLCbVMbfllKcFLLG6lKvow5NGnqPTBetSRLFcDkC8i7xRqWqt+yZX8SOCwsFZnUBA
x2PiL2hNc6vy8+4tDlk3QVE0Z8E83f1Rlb+mXRxRAjdSNg+eHtSRbtIVW2RzGfC4PoLEefUBEmlx
r/pocnGFCXYW3q+wFMsZlZKtLkbGQ3fDrMLWpvlZqgsgA/8dp5qD8TBaSd85phX1B2K9+fbcvfhP
de36H1kw6mMtdH1rAhSAqClE97hXs34xuajtweGBept944xnR/vmZdDC4cxs3N0/RTasGQqcPBGH
gIHCP4eudfWVXzfjS14yfO8Z+34zUY9i/OcBX912xHXUHVROkXY6Cm6tDC0tQVZ5LeOSYdCwoC61
Hz76W0Uuxo6BKTmhy3doWI2GyP6uTBLrq0lqxuFpcaLjXi/cQ+lYGn86dklTlGkohHqvCnztKaY/
p3mp5m0dD0vT5/6Zo7i9i2CssfX6e9im0ZyEqdwrogOQVCT/nMGz/5xJJP9GGbDZLlXeb9nszAHU
bDxynyGqow1Luo13zAPWc/QuP9mR1m36j3VdcbcUym90Oia7/4Xrjx1oSlzNiCyG33EetZ+N2YR/
7WNLP8OZxmUGxz30xICACZ9wq+guq4Ic/YVSvfu6tPny08y1F39D06334S7zDxrpxdPse/NTIpJV
nzsmHkSaU4CTOGpgvI5lVfWnVTZjeUxcG+epmsvtbu1r65xqudrPiHRSnQZim74qv28b8mWMHx4o
LovOtYNDBuCm2D9GRy41N2ds7GXRo/+5rnKO8PFs7UfH4UF93xxXd17lOf/w8q/3i1g6HqV+DD/o
p6xeVEBwBjbGeryeQ8qbeG1nzvcNtcRyqRHebod+LZt/tnfEpxlt5XG+bduvsp1IhBnbvVYPVdlL
uNNmMd9uPVIrs26J1sdNyBqkwNbzjWhsN7AgbP2/IpT5383viqeZK/yRKtXpXU1B3KQL39pX1E/D
jW16l1nf8JunaH1ola21YA6sa9qLs1mOgIiOpCAZFlXN98nAGp5WVk9sVZv6WRPioHx0vcaaU+eU
Afi8S7zRaRm3ZU6rvgyiM5oP9z2cdBCm2PAFoQIBr7uH1TICqGKHpxHH8ibLyEZspRDvMfyT2JLj
6ltsG9ra9nqH+JWn1WOxP3r9hGBkktN0jiq+a/IvmynM2tmbqRscIx6yfJHyIe9j9QoOWr+s3gwO
xOI3j6nfJb2T5oQwhGkTxvZZ10XwvbRJfbeO5Vhcs3f48pjQV6dPg23iKdPzD53j5G5x5f6UCJ6s
TZIX7vS2PCxBaW6q0Fmmq6Gtw7/0IYs7W4k9OLlURf4pGFjna/rJkmeV5JvF76jxFYy+DfJsU31/
jF0b6UvvSlNRE9TJ/+Let8hwTF7fyH3YX6lE7KZsCMbQZLm3iZ8+aDmeG9hWmukWtb9Bq272ltMi
aE6Jp71jI+NpzXoUBoyzXcFyl/Ph+Xa2ZHsD9vNfAu0Xv/SAuTctJ9CltBDMAAdPb86/uqQVCIvf
zxEOehWehqXsogznzPQYTbSCp/yELl/AvoYZobvOAwlsvoVw2kMKrmMR9ke6KZsgE7V0roJl5WMm
GB9IoWzWKEp5n+UXnGb+2+nk+Eciof8LR7HdFPVcIQ1UdfInXpf2P5DA+nGYu+azCnb/quVjDhnk
G+uvhTMiJgOdPyq0NcmvfDPWMX/vvPFEiXxaj7njL17qyrznm+XMAAfxgvG5JkmEZd9DGsHpGfWP
C1vqmpLpW7modETwd9nG4C4Kq+GjLrX840dCKmI66ulTj2WkU1uDf2Zj04bEwgVV7aXDPMYfebEy
JM8qKW73oLdDuvEl3uUzhWbYqex8S6QoQ4rjzu5ho9epxcrVizDd2DveBR2j73EZSv7dXocNBPVG
e5Zdlet0WwbLCoSVlOV/L9v+TL/4epfH7l4zqgV2SnvlRUU2qjaej0xNm8nkuFdvSPPzR28O1yVt
2I/2DNElUxuMa3sxFD8Ri9uFUZsVPib963jYhg8i2ORLuCeSs1vs5qk1U/wnKHx3u0p0oV+6qWq/
JmTVdzgj2u1UhmVi05bkizd29mZKPW5gDP9l7z7Xi+EKyBUZlxyxYfRkjRP9mf2OVQ7lsHxVy8LV
sbYbTh9KA219PTmVf1OTxcoVZvx2PvjGFW9l3BIZx86Qs5DGkhypkanlttnNNKadrPsl5RUPP4VY
6+Ko+rW++BUbcVYXWj8Yn30CHAgW/Vz3eXU70Dk/nXORuFfxSDNq0UhzjWaeKaZeGDHcKbYvIMtR
f0B6nK+ZjUWsDnHQIWWnf48jSuKVvyshn77WekrC0zS13ikIFyZ6M1V7mXnDML47/Zo8hsjrUL0b
YkhSHTT1kCUkQt5AbLZBCnla/iLFZ+qybjJefSrHhdkrJrPKTye/aH7NiYjWrFk7f88m6dpbSftZ
wlVIm2lcbX2UNt1URic/nt0Tv3G3M7lhb268UbwjocLijtHdGw9BHYy3NY649aKhqF4isQ7qmmYe
LkfFWK1SziJxSZRjl7NTdFF0GIIYZ3pQcMhIwLLr3K33h3Gqe3qUrNI3m9mGgAUs2Pw0Edv4UK4h
t5qJCkjNeh7MpYwgio67DtRbkHf7R59Ypz/wG+rb2U6ee0jWkYe7phbrzyR095k0tSyykAnlC5Jh
u6uidaJpzV/M/WQ3UT86xC9MxXPSAQIfbOtPw5bmlF2/u/7WMHaUs5zvZe4V4SE2cb996l04I0Wj
E2+BiCd+BYdRnc1w9LV/XsokwtZcDslXGJSDOfbDuK/vaz67v2KIxMu2OIoXZ1/mt7ZZk69mbmt1
il1jXslRl3/mVlRDtvqieXeojJapw8b9exdVolhDkvbkDiFPaRLOa30UdEbHRzvnXXkZwLrH1DPS
3W+psGZm2VmLf4VyBF50rUcagA+AXR/KjuaslMzb1h7juGo1MIff/NKWsASS1HcjUjso+z7JijHU
i1wTHZuaf8yhXXr+ahv30Xhw9s3eMTz37LJbvfU0aDPtHnHkN8hx4IQ+xLaEcfFV7z+Qwub0/VNc
iTg+ejFyl2xd+23N9jIwIFPRPDmZ2Ozecql0Q5e1MNz/vC1yCB3mdyi9S5Cs3d8+n8k+zaO59zMw
ZtaaLfJnkB4Rtt31KD1RExTqU3yECYDjaBg61WRm34PHuVr17fLTb3yw08oqVOxhyH5lBzLl1TB1
68nzmDGQ3xS0QzZdMwCMY+h7robZc/i/L+2961fMbVu1O81pB/WVdDKX4VNToyFI7TZ3IG66ie5J
xPOjdOrC+T80RXZOAUOc7oCc1XSHZhB0WA9dUjwuG2E4KUCJds4Lutn1EFiyVjMq/+KBR8eTd3We
j8+JZHvPpq2lWIzju/4orZw5puHn+eMl03Qqcnd58XaZPHSNnewZiX71OJrC9Q4BuRBPU0KaI7Hb
EwHwJlw96CpXzUwCzui54jQnQEavjaqK/bBXBYW1bWvK/U5LzaoWcA02aYx5yB67XRCqKep9rW/K
IXYvQ9dNS9qh4XhRPFUTWqI6VmAVkpLPtS15oUr8EkVq21GziIZBcaZ3PN4PpAh3UJl5NdGvRjZ4
noVzbj+kqSfnrNhSr8BU/Yc2WsN/yk/kzLlVTFs28gBFaVDXu3PSe6H3w5B7y8saiEakrltuI3kY
so4gYcqooTSxQ/a99ZW1MRIMf0dY+4AUVt+vxKoFGWTw2jPtr/EdJNHwO0dc7CAAAApJy2HdQf3c
CSKgXPsd7Vw+Ird0S+6m2pX1p1DlDigpE/2So0rojk0kki0T7AePia2YnOhmH1TqOOMOzrzV+ir3
PaQSk4WWSSnBwyoaMbkO2QzH1/BL7i0LgJXBkAVVJ38lg8te7eJ8pNRTukAYvTszCM2zTicdw0lt
0dQ9ziUj74FqMX3VaMWMsRRi6Q/LqpZPL98c+om9tbutdFO7V96Ui5dhl7SDYi5u0mDKExBWh26/
YwPbd7e3FGCCnQbT7/+TDGmyJN23Nw/2QZh8ehV529fHZOir78D/aVnsFrt/rpsYHvzNqO++JbaD
5cDPH7rNhBxBeeu9LrUkXXcBfbpEXut95TNHHh+VZwxedJ8PszXD38gIgPl9X0jZmmNVY0MmvoU0
tSo4cs/JBxi08ZlVdadvvAi2NyQL4q+BmeAiS5Qd03p2RXVHfCl8UjH1y69ui9V2jvydFoTOi4bv
wSGnhWk9/BZkSDoZy2h873lrBdI72PG3sA2TtZpm566ufk4aq1T+ZLg+p2yd3OUGcgTHLWrfSKR5
ObrhnQ12GULNNPWTdTfmXf5K8+BZEZJ2uHDfxdHCYTVgTHzuY1P1N2MeeRaCqaEzs4hqYEryrmPv
MveSeKyAVJXgMLlm+8c39HNYMWrqrANOfXVXBViqaaCnO10CexRruAUXLkEXXLvJIcK9vWmf9E+6
wCkx3nbLsecb1g/G+zSMRfsvF9TxZsaqnlV48dvnyibjmsGXl+MpkYagF8+W7tPACOJkIUqtx5Hx
f+A4iBXkE+aNGTe8dUieV4UNTmXedEuqOeuwJC1ltF1JvHnfcVBVMm3cWTYZD8n2tsyVeCncaiih
gofhw+gctHYhwl+ns126x5Bk1K+Bm+cBpNl9JDi49R57lCk5kF2jaeL4YYhtZdzhTw7y55wrf5sf
G8cdm5s8nPY97Xm9whO2QPi/SvzEV1s48mMzjszyflwmJeoeyhQy1Lzq02iwWayaAwutGLSGJuq0
evRwwM7HYVqGY5GPUPxWap/vd/MYKmgeD580/Clp/3vBrNB6XvvpaIjpoxk5irOtsjyxcetE/ybf
2Z7lNi/jTReHXDkbjhc3i5bAfoCDRzIbUSKfQ3Jw1VUp0ZD/XHO2g2pqfca/tgC3I3rGyzNg3f2t
sov7vuk6dtPF0+IGo3v7HUYrwDOR3WS9VlDAf+Y6WiKEBA0cflBE/VUzCv7LzbD0jLQyqoOs13Hw
D94jgO1ARfBDFjf4rIwcWbNIeHe+wE6AxQ2H2pJp6EOPDtLG+V0LCfEvij0os7WE5QdHziHjIwX+
eyA/rn3Wq799WoTI73wgCltYNmpzjLYqCTPZL+N0Xgnhvwbwcda05RH6xbRkkJL5uXCyNt6Ff97c
yX93AlO+IpFVf2ew2XcSPl11hqduXukdD76HvVU2ZehxwPzh5j67tpd3Non7dTgGS+J+oR7vdorS
K4z/tG1IfeXoev1jKJIKrj1l8uEwoQbhQSa5+R/vo+1BD3t44nKpN0Y8lDf9MdRCdcdxKOXNSMIE
dJM18jv3G5AAt43zgxrWcD1F5Y62sJwDR7AxtGIs7oqgavjMMAMiszyv26mdZxrjG367a+O2Dlwy
Jsxv3a3TU2d2hlqRj3mQbcDV/jEwga2yzql952bP6yFPCSOi+9yzMEKmiL3pVLHAPkdauF2WBEJs
V+WgvBdKYUgDcFzFbBC15La0kws6U/zMAWmR591Dbfyu5nBfzS8xQI9xS1ekEu9uFz05Y7gUp1VM
zd+oYzrKSgNYndaiCLjPvLp7mXob/Id6HnzG6LmlWnjCDSPfJOmF7p2/bd5+qwdZitTXOWjTUgTR
A4LuTh9i7uH9oKa451ASwYytbiER4lTQ5VKf87qPqhuP4wPkWfWTe5TJUL5UutiAe4JVlMcWXRL2
LeUBK3dTuGfeNqMndvWuX32HzSFtyLAo+OPDfgiNt1M/XVo4jpmb5nskv1ceYHzc63Btco33LQmv
Qx0LC6C/2l+Kr/K123eMzbZKyjYTmrMvW5SnSDs2bd+dgISKx1H9ZHLUa+i+CkfNf3C18PqZOUeA
sjWdHQ9KUnCdFaJDiiHz2LsaK96/D3QCHJAyMhBdns9hqxmzeDmNN3SpWwIxEGiCvZ2sxJEltgz7
iZqgxvXP9UR+E7dBlB+lZYlIpd6Sk1kmUd0GBLiGaWwdW1JmTRpRVhsA1Uu8hcF3F/Tqj+FIUXwJ
0XzVuoxEhxgNlHzedT3fbtJpy1ums/B27ZzInGkmXsosCBpENUwOoDWuu7jDgboYAQCzFzw8Kgja
92Wb+SC9XxZPVNvXfyw7AT4Y0RJqsMdd/lvHRbfhotwjZEBcHdURqne46TrGlFMDpq6zutuGGcus
P9y789p+iVoE5Y3Fjn3BcT1/hQumLsdTc38PdA/nNWGG3DiU+vBfsjTlfxvc6ncN+voquxDpRN6R
4kOFccH0NvWM5ody6eTDhNwDhRgcLNlJy2ahHBapcUWQSU7Q5jp8RFXLITgr0HJukikaskqXIz/F
GvHoT3FnZGrUKF8TpEcfqnbtq9NH8Zw2nrEfhnxq91CpRTwxT+yvU9Xzj4/i5reU8/CqbeskKWe1
W2EUQneCckwODC1b0ZX4yUOzs7vtIx31hL4ANRAnD8zVRUOcurOVH4E7yd9YkeYnKVhQ0zFexi/P
KQzzCEtQd8ihNa8aPiAjXT77NyUjaZjVhK+2aFaIzCbg0ycFd+kQWfDqN92Zu1B9RnINJpKtt90n
26kvw4NECVMecr5AN0MTHPGu5jwHWen5JSJmcsLgzzsEW+nPmYw/hh9YpgMNU7cmBu6EkdPdK/E2
9X/aLkOL72CvH0zN5HnclqKD1oLebQ5JtUh7shW0dm/Dps+2SEs+WY5T8rjnXDBw47H922lHf7AQ
4N0uG7G/eO7mzGks+vVFFlv17G0LDSGeu8LCcX20XYZeA2a6jqf2YZny/r6Rnv97MGz6T8BOvsx6
lFd/N3Su70W7Nb/GUDNiowev0ISVuf+qgq3Fdb+V/r2A5laX1hT9h1raHwUiO4hOV6LbpvPsGC3S
ZU64L8Q2V9BJkIkvYYiopVJoftO1N9P3gtvjb8gKWjBv+LyfPkNCAQLp7luqYivRXiV6DjNPjcFT
Ge0B+1NDCnU6z577ZP3VPjV0k3XAlbL6QEXH4rFNy3+WGpomVePPkzuOsmwve6fNWwsJzEOc1BSK
C8AAJ4UvUEkK0AT8RE28ulNYCqJskN7A3bvyh069krOiNkIBiNeO2OqLbHLEQmNhp6dizJFVVD9S
+1TKVW1o0Gbxxj5eP/gB8DbfdiUeumEqHjHuEJKbu0Zeee4E7jv8yJJ4yYKAIEjdzvEhAkh7BUjs
3p2CYI5j5NRgsctQuvfoJE2Y4S4BrGJHC2GiKzfaMs5WBBuMW+Zpm+lvOYje50dWE/TxgcceL0uB
Su9NKL+zB19tzmUVUO6c24X9iLsgfwmYXPieQjF/uv4Os4/xvaQDxg02lnOxqlc3L4P8mujV9cHQ
6l2fePw5zJDjcT+2AUJuWNelL5jW/QGMqelCroetHW6F5DxJo6mY9GGqZb+nItzyBy/xlufFi6fP
RU5yuLikc9yYGvqdaa3NoSJl8AF2t3LkRUNxaX2c9OCvZXt21h41j5Wiu+GjjsgZIk+pbEO4+12G
K5IWkVsym5wm/NdJVYdHMSzm4+dIYDOD56D4gOnhKsptQ3whHOl7H68ujgflF4ZbScRAMuAS9/WA
vQBJTJjf71FNod8O+Ib+QO3tckjytugYg2R5vQcG1LrL0eMDWqD4OPVi0/c6abkwm75ZPR6fwb/W
ATwT2TZOW7M3hfrZmWz1tbZ79FehAUeEqXznz7j3LEJBTbqOtAqFTeE5mAuL2ckZxcPF/8NTWN0i
x/+y+UghvG86JryoZCaP9tgj+dHUzqXyOjRMdofY5JCuenWsYsb0dBFsn2kFRYfAKFm9K4Q4Kj6S
aIftOzTC/zAI4DihfK7eyizORY09rwRgf/I4ep3/2IE6m0O++ut773FT8vDJ9dMzdAGlCJ/Cm2VE
75WapC1f1w2KDBxqDe5wPq884Qgq1XFGzDeQAdVJNvhIw1yEg+tc88MN6DO0FS86sQXitR/RYRtQ
VXVe+qXkkM3N+4A99m31x/beOKX1L1XdOScj7CTPHKi9zqKpnZREKQEMSCkQGEK9XGsD5+n+sIfo
6OIUB76/XGwSNHAMTRmO2SA8AF4aWjA7EJkPpb34mveJHyEf0C5NQQjZscR3ei2dGtwUSPwOFxuI
gbE6jGgGGtDkAkWAUHBXqOm4dFHtn2igAcauZn94aytv/cZ+pUKSt2CZD9W09b/w0Yr6FnFveVNx
WjRZtP5sUvDK/COQyJRFGjFvvZE3Km7weENdR/tafUgl1294Pf7WQY86OYBV1fHDIBtAYAoOd3YA
cm5hWk0cDH8w3nXBjQra8jdCg2liyFq6GZlMKdCJWCxIOhs6VFeXAhhtvMUoPN4tiMvnLAbi2i8U
JHaleoBftd4Lqor9k2FrQQNvI5mPr1OhsYMcB6K2oisBff9Bmvf6Zgvfzmd4+Lg9JGzC6CpmQQok
OzWAdhHt4j0h+ox4rjhM7tWsE4UCTMUM1G37a4S6R0zllM6nQBJhDnupg/yIICRBDsU62hzkiC4I
dvvnBZDzRiihZ+Klz+L/sXdmzXErWX7/Kh33yX7ADPbFMd0PAKqK+yZSEvmCoCgK+77j088P7GsP
C1VRsK4nwjFhtzoU0qXIrAQyT548579UQq2TVRugy+juWY9NXpr3U6v0Ig3KiWnCvS53oGv766mr
J0puE5HBpRnSPvgApVt6QlJcUsc0469hTmvKbfO8QnMH5B+JZZyO1IdrjZBTSTEXfRMwiARMrGka
sChCENNWEFg29GyRa4yLyfDOSurJIfJHJLVOLsq0CWm7ZfoWva/C30RIpplbqvUxZ5Mi045TgY6j
0lThTuFkVSfTqFIE/wsJY99tAmihF4jGSFRVxEwQuBDXLN9+ENEyKKN09Ox4JLzTO6TIc476Nxdo
QCYGeK4pkl61WI4hDmfIZaKq2sWDmyqd+jOYMmKgEGJHYwtKSl3WisD92i3B+qFKyuQJMKJSbLjJ
D187P0iDc4Fkm35GWCj3hi+jpDVIBSuy0bNGolMoSdc9Cc1rGXXmF2SBLQBHeut7m8Sa4JBOitzc
VGYovwS5bGhuFA3i+aT5eXFbWXl134+ZJoLXMEGt53M6n3pKXDmq2IIEIwsXoFxnev0tCxLuthHy
nwR5gJueSzVcvScc0DeCZQYMV8kSQQDwJrR3hKmpc5QoBtdYREKz7cuPc0BtrM7Oxby5JjTSGwY7
5H2HfZGcjao2Di4gB1qCQHvK5xGGXO2WgNzKC2xaxF/+kJnKThSo6zmUBiSOElGPRpfgIpgbqVe4
ciIw3vxMfbnuSaJj/ytaut39GFQdJ0yh+69BGU6/JI9uyTaurPiHxSFdbXQ2Ft2HMjJLpGYiAyzo
SJrpsOJpcKuBwL6BuUCyx3U7fqMun73mhRH2toQE/Fc6t9Rl+roZr/O8t17hXoHgoUuslVT+pwiY
siKYP5MonX6E3KeYlZSAY2tTo1OdKIy0Zm7haZ0jhkbyEqLhikWQNCEkoFKdo9MZzjyOurMAiGb5
lAI4EUVevk+r7qLuR7mxRUMGW48klhCALIr8amMWFlBrzhY8lUxfnXyHJmx5g9+ZOLqGqItXmp9h
KhBKfZLvyBnjb2VOVCaJA27UygWhH5Bj+gbENLqDvduALQzlVNiAAvfuGuJT4JDaS1zNwrz9IoMP
fyro1zxqmFG+qpyOV2meKA9RoqjZfRn1LZI6VtiNZ7LZDV/qoK6RO50qBbmfImm83Zgr0UNbKDXV
pn6EqDKKExVGchfEUSfZjM0NNyNB34RqzhVxqEu9cuWGXbPxm3AgPlp9lZ1n6iC3kI571bSop2rE
B01p+HIAheetCKdCcFA1y9FqiKQx+mHmgCV2kNQ677rjXgOICxf5hwGs3LvKdYBXLYk9Rk4+9XVP
DYCQjaBegDQ0YvKjrwbv0SO7/4n401xaHYdeJRCQA26g3yjPcEBAd6RQgp7LcOAgrxrJ2pVJH9NZ
hRWUng1gOh+4nxT4GkdyDWRegxDUS1MpOXUC9dGOZTlJQJVQGHE9D2oMeaRh3FGPJtvUYAJcRhWQ
OzfE0NKkYdByPAGoUb7KYxn+GEzQvE6SGGS5sByr0ilF07vLIhVsUd7HJLm0WoN4myup/kVIZcA7
LbS9u1qQmskpTa+FcmnqIJgKQ8wf5dCoXoCaTcJ2MMZqF0ANnlzTL70LlpSabOIqJTNNBCW7l8zG
fMBZMX82lVITth1AgvdWCocfXUC7iSJLpN7UkxA/1GPPc+pZD68FzfWB+2ZfnleQrrqNhM574/C5
xEd1soqzQYg8ADEUT3/Wceg/j4UfvaTNqDylXHp/tuWQhrRjWXO2rKTCaPvgsikmaSh12DU4+G9J
QndGilOPGm7aTTTkDbPYgbUvZYc7kp9zGtKHI2UGnG+3CippG79qjJsm0oSBAJ5IGlXAKPpeFXH4
aHmxdUcDkdpL73mTMJe6htw2dQGSyxCqXAJG4t0rqQQXEBm8pY2FK+8RipX3Qw8oWmxrq4xUdwQV
YYH4asYLddJTpC/E+dyJxDIJN2oXUKBNwHYoGyk1jdv5BqoRatrpvM5rv3K8FlMdFwUn+aruJvXJ
j4ltNkKaIfZEXFa2ZlWQ5CDdXP3qUYW5Csu0kd2uEumchyb8AhsJo6FztKb0E7ubRuE7WnW8+WFE
EN0MJ+lRGQz0WkoQmDLvj8TN7uNchoITZ9Z9E3uTZnNtD0glPElim4iy8NSHyvTkhV0rAQ2fK854
I7SvalQrpTP1VGScCf8Jb9YxHGm9UT26S3mrAkBaLtj2qBjSNcSx6sa0fKDHhpSS7/sqstsuHaN+
IP7TqJfrkabvNMS9twUyqvpniVRb90IWoHJhWfTuL5Wup69BY7x2vWYca8gWZADncqRagl03GCw3
WSVwQ21owG+4wmYRhMQoz+/lUQIgAHqshk7jsZxok3TtphyCsXArcZBUx5ygRjuD2LavndIL/aZv
KynaWoEVs9MCSyf/Aoo6AaTz/ciVKA6GPwefEs2mnQSpc9IcHj7p2hgDvrBKObxAfcxKr/suNO+0
ME5KV+mmBMJWDtruFvIP7e0WxgIPo1TSn1KcSfV2DCZvcMeB4tXWD0iXXYmnWLkToZ2MI6JfxYNN
CkGiPiR7D2FpkGGUGF8IQD47UpORLfyeZAMu6yEMkIe8GVG0KTEBuMYOofkOelalHZnX+nWp0YF2
lGksABmbRYQ+oupJYHCJZ1zZ5eihkSKdpJmaKpi8HoC2m8Ak+pl7xfiUJ1J0q4JPF2foIFVk6rIG
19O8+GV6HVdCKrxUDakjkodFGq2bxkjEF/LAvnG4uGQkpl1l3kqFUko7TzWnF1/oxWvkQzrxElqZ
8rPXJGUu0yQANdHu8M8pEQcTnVIxu4VmoEig+ZU2oOGOvYEDHIgdZQyReB9geRA7uSrywjpR1B7b
uqLBXLY6jd5YrK3zUfCbftfzvr9MnOvDmUqN4zyqAjrhSkc1Ca2x9gpoBGdnDg7lhpyBQyQR67yz
p5rSxs4Mywr4hRXk/mPaWrSdANjLIKey2LzX0xxYLIeQf1smYIrtjqf8Dax6dztf/wDliAnMMEHI
6zsYk95bXFBLdjpl4N6hDmYCYARDlWcrQGHN9otgNEBqJRQx0gid280sL/iWUHZDF1YugsdAzRru
w6JVPsMf1xPKbVny5ktlBR7CiykuWRYFedDpWfEo5WABiLQgMVQNxWM7rHEqd9nF44s16lNHdq+A
Cukp2mrgcUgmQUyryYMawmpw6EfpPzSzMu45mWplm3s+HW+WbrURG78i8a8KpXDm6Dxu5YiSzyYa
GgramjkBkQzM9HZGo45uMJTDNflMVutnPr3tcROgUFAi8VYK13XHWXoW57lyblIpQYoVeXku9vlQ
SLc1tMCflSdOt3poJo3dA7Foz9R8MsNLswgzifK83xhXU6MnxVduCMJXwaIsShOoEEHn6xH5btMX
0nOSTVTUJPL66M3yo06wuYiBUPQkKFO7ogQz/s3AuNSi4WJlGoFBoUgGytanBA/8JxyfwJZ2OGxY
EJe2SgGTx87bEc/Y02znmU/9SZwWlyKSfNxKJNhYsooW3z7VOZFGzSqB/dAOVuUXjGI9u43LdmfE
/XAnCMlsYeD5vK6mdZO4lXanh1/SvefhsW2FjG8iHasvHVtgsFYNoJXUhnjFxSgByNyeiWAEFbid
xS0dCsueNNW/rIYEUPDpwaUlz/tjdFkU6TnCNNfFBc9blQqyK9rHdpx0EaK8Db2Plk5zBddrkzS9
hkaYOe6yjLu23PsAr0cu96A1LNvPVWIjDUY3BlniUEE1Vz7d0Q+Hk6CMhICEKvRCE6IciIStyoU0
S32KnbDVfKAUCbXAuM713F15FvKRhWBgg8zGQPhVleavf9K7yETqnDQxMzv2SDk2leQRSFI8Ezcx
d60QgBe1RR+OOkiCkHsmbNlNnIG7Ibej9F/qzffTn2gpTjG/HDQ/WBaomsry0oil6NWsp8+dEYc1
84caGgoQOShThh0O2vDDI8VYEYc4thgNmgK6hjbsrPyxeARgnvK4phcPJVC+04GakPZK4HEbcTgH
QWftigz+dq7oK7YPhwOrOmhjfV6H9LatxbMfdQGySFFABszEfhY3Ha9HemiXYCQU8Ntl45ZmWT5Y
WuJvTz/kw0W2P/JiymYO/xH0Dc1GFPggfFGIDounVK3k7pyaFI310+Mt5SrY6LqGHI0mosKNYO38
eT6tsnrUcilUCTc4I4kXPvhWjtwiPz89yuHSYRQcAlk2sDL40/4oDB0qVslaVnqpudBm+JuZShc0
5vsvBpjrlXVz7CGiuD1LgtEURP5pfzgMVT0rFVipVcM51lAqdqhAfoNgI52dntixx0e4VkV8TJH8
XYbLHpsEldYmpXOEIHon6sfGdAqj7rKVdXHsCZo4sIuQ32ElLAWg4I1V1RByFHmlXJ6TJEH8gqsc
OqBJoUBX1JFXNM/WRlzoJElc7cu0JdwVgdC/eSMVNquJ5hJmFcR3qEKu6UAdHVAFBsIMZy3oxcnX
G6Bo44ApNvTvAbAH9XSBuEUL1b/XbkBatCtigsdeHl5H6GlJiIciPLu/TMJW70leGHAqjRKAdWMB
dBrKv/DmLJR1MYIAuUQ02R9FzyvNH01GUTyfOl5nBed9htKCM/i+IWzahJxmZVPPx+R+DgG+WiZQ
I+02b7v5SX/a1Cie+FE2r0pPjqUB4HRcRzsg6Fa5heGCfACEQ2g1gdRG1ub0hjg6tGKwGXQeqKot
hs6tNiH7hv1M6Ud6ma+hDdV1J+Jfn5l1NjsyC0339bcH5WBi6bBsNGQhF0vVA7A+NFhXUfHvxO/Q
hGK6ELEX3rKGpB/kO4A0eyiI3srunyezeM6IwNLvxkGB0LaUpOrkMA/MkjhTe635LEP9jshXpO4M
i7R268PQXnm6R1bsnBRiCKNIHIgH0bq3GlB+CZ01AKquhsDmthWU3zRJJwVVOQkYCId5rAmXK3by
zEnRwP3ayERA0pUMb1ePlNOVNNqWiWdSZFLUnaqAYV1ZuEcCt8HM5uEJ3pCk9xduBffdgGrK/OJi
uCib1nBA7mnA8tV2RafpyELFElDBTgQxU7RMF0d8mYjy1GspawYSoCtUYMwGrYKBG9JVui/AK3+P
JWvNeuLIBK1ZGB7zIA0P56VJAsxp5JA7Hm3IDnTFClwSHBdv54vQFU5viiNrxZp1aLHYwPMGA6v9
ZxnBPqecxAQ9lIFcqwHQ1Jfamgzc4SjIdiGXhAiVxTm49FUTOxMLjxJXFgElgdu4jwH2BVG3ko8d
GWWWzOMXIRQhqsW9oIW4kmaaxTFrABYtpEwDthP8rvCxiSEI+QLK2BwI+CzML+9T2BzEoBu4aeBW
CXokva1Q2cndvBKaYCVuHJkO8U5Cyl4kROJYtT8QbSbVzzQMJKYefdQwlSsH5OKKUu9hcJr1KFH3
REjEMFVtERRlGBv9kFHjlEUtviCGheMmrAGFFAP0/w1U62J8/t0lhzQvQsq4REA4Y27786K93RoG
BRA6+EJN+wzXTaCAyeQJ278wEJaQgOJ5Xay9/YEwqcdrJCFLVpSCq1FgFttiHAb39ChHniAOLmRc
IkcZfpeL6bQ5PNY8KjnLOqN24OcgNWQMNRjLmL4N2P/vp8c7siwYT5+NJTlM8DnYn1Wuy14Xz3Y8
AhA0GwyHtK2JvpvfHgVJHqphmkIcEs1FPkLJPRaaguSALpt5jwgFOhGQA3anR5k/6/7RyP4hjnMy
qujNL/MATw9Qm5q1NBXc7ABqI8oCaab/QuJaXkE47Ry1Cmc+TdT5K14ih5EdewgS8rnDwgm2dEOP
a4gc4gAjpu3r7iyOtLm4BWbqJRHoF14JMtf3O1KGIllZL0fen4kuNbK6xFtZW2pj4zsZBTICg3YX
NMJNpKmpXRdFv5K1zmt7+WRxS6Kjyj5D93hxRubFAK/eBJBlJWa2g2PoNTTTW13cqCCCupWdduw9
IvxHPW5+otKyCtEqWFKBGeV+aA7hjnoeLMkw1kfHN2T5jtujcK9rerlVSHIfTy+hY49zzl9x+zCx
p1IW28EIqR77ugYSH5DRnYT+0iZH33Dlrnhkk3MekySTnmv8vjha0F8qFMTSQQnrsWHXAAlelAFV
UbCwJW0svT47Patjr2++0iJBS6Q0l7r3E9ImOXQ9qDZpoIFTVH16hTptUzBYqFatJAFHZ8eVe04C
5qx8cfFGKgqcJpIJSKp4gPqx56VvUefWkJzFqSbWDxNUHOv3B53dShhufqIHGvGTDG64mCC+jNim
0SqCUzUSNHOEZrAKX9l0R54n+Rs+dJw3ZMXLi3Hax9Be0bmBo9TA9nHCaSiT75CxjHKAsj328trt
6sDMg4WChYguz6mxRB6+2IFDagW+TofAtth76SbsGvG6H5D0ssImO/NMOjhSWNa0XWlJA52lS2T7
o0FfLkW0bmX9HtklFkokJuLJPAJjWesIemCTWDTlAF8qf4ObLfg6X167eByf86dh5tfwKTeK9Cbp
RA8bGm+aBt2u2lntCr9GVXNSxWpuWc3CudjT5jIT9GuLBDEgZMxN7HEicSXAH1nUTHm+IMya76K6
SN1z1N08Q2XKPmBuzhGrfq+BH9229F7Pupob7+kte+wRU4/mQOFla1S49+eu6hPeCugk2oamlAih
QekxxrRfmdWxhWzg5s21ADQV+rT7owDbVZOhJV8nowvfs0APNho4G6iX/bgipXzsARqgxKgq05Y9
uPt0oRiWJS5edq6r/nc4str3qbXUepvk6FrZegz+dvsXniHXrVkiXaSrsXhnKCYDFJDIOirMw12v
AiFIuyZYmdjRNwWxhFgHY4JkdP8Zwm3yChm7VOyB/dDcIlWkti6XLFjQp6dz7GVxGnKk0wqYD4/9
gSpyXxNiKwMJjbgVQKe7Rt4Z9wWs4S9/ZSjsGrhfcWosi+BpPdSNJbAuiqEpbk2vCWiPmMB6QRf1
0dNfGAwfUS5AIjUkY7EIkbQJkKcmg+9oPWzbtsHwEsS42zVJ+hdWBHkhzw4d9vlZ7j9CME2qXqcU
TxRFS++RszBvdLMzV8Lj/FMW2dIslGzMBRoOJXMxSpZ0+hhOrLusBkdpt2BHz4nH/deAksa2aGH8
/P4TpNgHZBFvSRLfRT6hUF7zU50GGppamRNNUOSqCIMw/J+ClZd1ODdKfCqLgrOWIsZybj2Jd1KD
sZ4Z1YB8vPI+N6sLVOn0M7EKu5WJHRnNnF2jFNa7zMV1MbG+VQRcxmmsa72gX/ipJTxGFqwMqojT
HTJ93kqee7iXUbGWsAgidSGZXnpuhKIOgF/IIbbTXX8uZlpEqsj9w+nXdXQU3A3ZxlQxGGl/FQpC
pw8TCk0g3FBhVTu/ugHSuaZyfuTZzekXjRYuJXMxeH8UqugwpExw9lk3dneS5M1gCZi/F2ra69/k
0kt+/fa0WIIynSsKGdxdF9NS9KQK/YCrCCpjXBJS+WeYGb/pTU2dkHsIJk4E9LknujwXZQHBiWzq
uOPlCkq6NfoxVHfVzAGEAUlN5J2t7ObDtzXXlDWDsgZ6ggexsOwKWDidBb4vKdsrY4q8a7HtUX46
/fQOozsUC5JljFOJ7hRK9l+XmYL0AfoRo47R5Js0Tt+nGWRW6dGaC9bBhDAp4Rpu0D2SZDzwFpdx
1H4roRUhI0rlGD6nuVBs4iZYq48fG2XetLrKsaTgCbE/n4T7zUy5BTVUJWBUwkoJrtRQS1dO34O7
IpOhaY8DFjkSLevFMOBPAZkbDFPB+C3tODNR3enHPlauu7YAJRjVFig9KPnEGEQ1y99vx3GczG5i
HMyczOry+BKRiG/VuYIHNcx0LaV/zwAdr9zgjjxNlS6DSDucuhBA1P2nGVHXH/SAQeS29y5hxICa
EXxvxdRzTir3Di4C+mxTQn5GzoQU9f4oVZjVVVPrLy1s5GK+ZYdnqWhsc0m2qSiSRkEvww1jZeUf
1E7mUaE4UTdWkSZaxg2wiugCD/rL0F5YgXmVdhs595xEj9xp+n56ky1jIsVpUdZRhOfmwvXtwLUU
iZhRLydgXazMb+iqeE7bp92lgLL7xle9YHN6vOWmXo63yOKrPMc9TJtRgYHX2ygfmQ8cL5xfQ+Ot
bISjQ2EFhD0KXWiy0f13R6vbR3h4RLcSchVjWcJc60WvyYHBvgYUWS7Hj3l9Gmz++qebmT9Khok8
HnRUjLyuggwC7dQpycrTOzLKXBOHYzfX9Q5MejTd84yp5OlBgOxhTaTeDgWX380JmQvXEQ1rDBUM
vr7sb7WtFAD1RwISDIq26+m700+bjO3plXA4F+oF0C7oxFBGI53Zf2JQHKZI02FDemFRcDOvgw2Y
x98N7R9ViU+jLN4LNx6EB4YOJQRAzDbiXM9iLD2fnsnhQqPEgv6riXYMW0hf5GRDIjSyP6HXlted
/lMaEI1IYAHP4hXGmhmUNJ9FnyMSGQyDUfagE4MPh7w4FXuEGNSxo0OWTuZ4YfkiZHjO6voKjff0
DrvVwCGdKy5RmJWdIYzkc6R4k98MvtxZOZFxIRSpRory8paclm1Wp4Hx3QqhHJRoOTqDTjX+9GM9
WCDzICqXu4/M8+CxpmjLoFXsP8djmVobpVS0iyxTR2t3epiP4umnJwrmhv/xLMnidbqdyz6QOGly
ZUQC9pdyL7ng/qQrNNfaG631tV3A1RJO1KBBYYT51MdYjkArbv1zy0caS8T/+/f2xQwBmredTOZj
mph/LiNkZmZ9UQy9PQFGvqqGGE2kWmlW6hyLh/vPUcjo6RHJjLFsEimeEcYZiTxNc9htut7pbpsI
0koIPjYKiRsXMbIRlaC1v8fTtO1oagQoLWRo5UC+GC/TsSoeTr/Bxf77mAvbDqo4K4WMdJFmh2Ym
I9GHFAV0CFjF6PDe6GXcuyE8upV8YP7A+2uFXIMeK9hMLszisuUFVwK+rYngvShVlvKeouYaX2Q1
rcq7vsSXaRuHUyo/oPAWvk0h2tIrcKAlNvNjrqArSHokDB3VZVtFVZH2N0beWxBVjy1EJqTBlN3k
xWdIMp9pefXShv1LK2EPpHpfMq39PtBYH8loyyY+R3d/rQZz5BUDwuSEleeyLyDJ/VdcSqMcjHBa
4XvrwnnMW7oi/22/nH7Fa6Msol7atT2ABUhxZd4YtiLlyiZG6v73tx5zseZiJtkQ0WB/LhXsWS9L
WK7t5Adb2RqEbSEjY/UX5jKX3wjh6iG22MLAIUHVjVeYR9EL5Ov6RugEfWVTHFmpnNzcCj/K8oa5
eGJAOPyiSyFvx6EE7CgtAgOKieST1PnNlVggGCG3RXGhdFH3dHqCx4amaCCC6poL8+piScDgzqQ+
5WUp1PyuB0nrX7FcEM5hlGt3KYJ1qLLp+h3A4zXI4eEyAYnPNQ5VErJnlAj2X6DQ06kSqghpEFMt
r6M4y88Cq15rHh3Oz6ShSTuMti0TXEa1QCw7XSzS0Yb99yDq2munmo/epF90iMMgB9ucGWr1e0AZ
9v3c9kOUgOrtXDJe5BgQmnpu89kIwRVNhO9Wgeb4WSEpoe6gXlsErmSGLbokvWcI76df5+KK8DE0
BX6wMjSSFH15nQOOE1hWzNCmDsJZGbxokxdBucFGCfZEU60VNBa3nz/HU3m03O2oPc2f51MqjWq6
HLYWUjvezJOQENb7lvi+twVkHsGhNIqzLDfDs9OTPDxD5u4mMG+aGRRdl90kjLAj+NdIN6KVJDix
mAsu6u3N1p/6diXKHBtKB90y30roHy/RqmjATRhDol+DKGEvE7vFWNx4VpilWymaJH1lZgd7AhAn
KHTqDbP3K/3AxeMcoGibGpQObUAiRKiQzipiPNl+8/nNkHyGmDsLrM4lzklJoPeZOBc40DsLV1Lj
98iQGjctk25lpIP5fID/NYbB74XwNn/90/IIpjEQkT5CM3Qs23P0SVIH5k/mnp7PwaJnFEVn9eE5
DQhvmdNbHpi8CbkuNAVTs96MfRBlbqIH2k/IcyaycUWkrqyLw4lRLkFhgFfEacof9yeGYGkXGSVk
aCuutU0ZdJBFPX1aSXeXu4u0gV0FLECldMIeW+wuqF4SdlIgglrPE/E0QphTJ4PATo94bVnKgyAb
K1ngwZDUdeezDotM2oXKEk+Y4CU4KDXEobCuJHdAGl1zrLwR7iREm24ts5ml8MZmc/oNyoubErtZ
Jxuk8/2xqWlu7D/PQa8D2HeYTMk7IAU2zhob6QYBFhc3Ekfb0ASzLyv7AjF7e/x2euxlo/Zg7EVK
SvbW6uU8duG+fM1cvD7snxd3ryujzD/lcza6nOHiuFPCSlKjeZTrcvMjdh7ftd3r1y9rzo+LGtjB
XBYbLhn6thNjRsFu226dfpPvlGvZXasMfXCqTs1mjpufNnZjKoUVRIzTuWS1vK9w822y355uAvuu
dl/JymyUFFeiyQey5NSoi/2Q1lltoGhZ2+UGUSeHcoSD9Y1jurr7unuu3Sfkb1ZiizS/l1Njzhvm
00zBFSejFH6MCfzUQZzA/or65i1+r08Iep6vLJO14RaBRUFwQk7m4Ubnx7QVdzg6beptcBOee3ay
a1fS22WF4mC9LC6wsQoLEILc/B4DJ+WXaqNY6SAutvIcj8SVzxvcWpxsphHVZjYvf1P73npnIQq8
BV6aWhYjdrHWwlxbntYinESmIGtIWv1zWskt6v+uscVZzHkK3dD9BYGbgCLav1af5/IoWuzyZXOs
91MU6ksGVr7IF/XX/Ka8UH54d9SXqtEuXsfH7CK8Ve60x5Vls/Z4F9HFb4ZQz+f3iFKkC4ufVdOd
cSA6nm04xSbb+K7pmM4a/vfgiruc7yLejHIWJ/W8XGlpbcMzyX1Mncl+9+yCx5tvZXst8iwTsuWA
i8CjClgyBXRvbSlD4rzzYILkVXvRxcbqu1yJ2Mvc1sJNlvOXoXrnByvJfsvsi1/Ol6+nX928oU/E
lyVQG2GTKBHmUaYtzkoOsqtO5qztvrVBFlFlSDJEgjIGUe+9XYnWyldYJRfeyim+Fk2WiTkV20St
5rkIZ6rTO/Ct7Dfj2rhYu9Qd3d/0GYEhziQ8XV4E5To200ycVwH+xhuJ0KW4Fgee6liXqYM74H19
h1j2rtqpV9ZahD62LD6PvXiWyNaMidYzduP2G/1rsg22/XZ04219Lp+tlcSP7Wu6CAq3V1o+NH72
T58IDeyIIlxtVwjLY+aOQnWHYd17m1VuNN2fXorLvUWaPMPQZRr70AbAIe4Ppjeh7AWJOjmC0ihb
ZJgQbJaqEPu2cVo5Dua48HnVMxRAVfADXHJMg/vj/lCJKeuD3GHK5UF7v8ytLANJpSQrx9vy6c2j
ULRRuYBAwqU6vT+KigE2VpOoKjXQj2/RszQuqi7B1HSU09uoSNMnOErS3W8/RVBAKq1ACg80xRdT
y1FeqOoCG0i8LIsNkq+EKbVJ71HCT9bW4vK4YYLc4SSagh83hGVBD6OfarIMYXSMrMssBzGN+gmN
OaSaKi1X4sdE6hq0ZFMDSVyKyLVgI8GY3iXR6H3VmqzJ7Qodqe68THX5HpBKiX1RFRamXYhYMp1+
Lgd5Nk1WkbutRKmJBh/LZ/E28OfIGsPANFI2Yq1w5SqwIqeaXUDdocZCFoVprRuiLeap3WuFANqb
X1u+6Uq0A6dtVCj6Gn1+GRfnj8Qn0bjbz8CgZfdMQAsqxOV+cHBviNEwVmQbn4v0uVZClA76ojMv
xkImIwq7YSVYHm42hZcG6s2a9xv9wf2ngUis0I/wTZyqMV9KMCFPDRpHtwh7ruFdj4wk04TUqWNQ
VeDmvz+SX89uepY8odo3i5YEsKfcfIwQJaU79X76JR/ua9jfsjXHZLAE2McsxjLEIc1RzHIMtHU2
TTX8JGj5K3fUw1UPWIL6Ba0KCoiauNjW49T1fl6ysE0UmvWNn3vCFzUWQflZDbo254gSI8vy2xOb
Calwqajn0wpdJMo5Ujb0mPCTn3okhUuhDs/Cqhnd06McnKAsSGigdArN+V1xzCyeH/0zJZrazvGE
wLMHbFjtKPUVO/HH9CJsp3xjJF6ykcVIvQaYkLxr6SitfIgj79ACpj3XvCgIU1lZfIa+k7NgjDp0
Y7AKRVoJAWN8uldGOVyVqqgYtMVnxguIxsVLjEclNhrwJk7YF9l1otYSzuWSfp62w+926WaKFYPN
hWYQ0FSB9yckj2Kd4HCL6vwU+hdRLkznHk4vzul3dxhLTHA80CForsAg+3i1ny6K8Hjhsoxm7eA6
m7miiJZOglTQGY0pYWOmWo/27FB3555Q/wny+te34X/47/ndPw/O+h//xt/fcoSjZiDa4q//uA7f
qrzOfzX/Nn/b//pn+9/0j9viPfvSVO/vzfVrsfyXe9/Iz/9zfPe1ed37yyZrwma8b9+r8eG9bpPm
YxA+6fwv/3e/+Lf3j5/yOBbvf//jLW+zZv5pfphnf/z5pfOff/9jZkf+6+cf/+fXbl5Tvu28Rhvn
b07+ltd/+2+X7+9JmPn/ffnt76918/c/LP1fLDgrUA+oe7IQ5gpT//7nV8CPo+c/R0jCIws1y6sm
+PsfgiT9CwkA3wOWcoan8j113v7zS/K/oOfBN4gzYpV+tPHH//yYe+/rP97f37I2vctDnND+/sdH
o/g/8iEobHCHVVrJ4M1gYgGR2l+iVLSjhJKvvNO5KmrdZeQTXtB6uk3T86Zy9dRNsy/J7GWrYhEp
ng3Nma5c6gCpxgwryuACYcUycULP7hHFR1d2OhN7R9EvKnOrthtd3ZgYZRRuWX/pop0i7ATvrIo3
KPVq5VWKp5FkuoG+NaIL1AaV/srTz3vEBBEZTly92aXDZTGdh/nW41Y5PkKTtevr4NL4Wj+mP4dX
7RfS7TtBvRnT+zBC5vI89VZ6Kh8M/FNPaBEZZTP3Ky9Q5Z0pbOqX8d34lr+ULzLyf9+wQA9s44dU
uMaP/CV/aeECoENoTz+Gxg6+oP7kbdvxfQzdHLEkBREiV8vP+uiyjd448xEz2EXTda1gO7Id8/Mm
3kn+mdY+J8KvMZYAPgUYGdz1a8H+o9d9YkpLXqGRFDUKB7z03vheVPdmQqy41ISnQr5Tdftm+iXc
m9/bq/Rx+ho/K8DK7fi5CR3cAdC5t0pHTB0M/YqHHg8ghH0qByl8hW/8tKX+XKuf1+bqx1zkbf+X
PubaAjEXt5f/AgtkLSosEY3/70WF/UzwI2wCGjM5bsF7ki4t6gCmmHBzSXWECJCKRYq5iOzZEUrz
NKLZZG5O74S10RZB+v9wtA902CI8fGC3ZsrHrO21iHgVCpu+2oXqrnX0HcrAG4R13chl0zvWhhDv
TPzSnND1t9iGu9pKggaDhUPnxAdYdiPTJJ4KvMQRrtj1G3FTJvbUQh6zawyU0Wj9zr36Cu3ORnW6
R/N1+IlivvyEoVk72PwuNLYg2vFF8cUCk+jjA7jDhkP5EV5gtcQVROK/PqXv/n0jOVj8+LkTPwk3
Cu5/l+GT2Nv8id/jd2yZxT//ouIVCKIENVu06rHRRdl8A6mt8jZxvSFXbRDlfvSvml9B6gpPwnX0
0IdwN23lwr/zn6dXLA1afLtuerd7wFjZS5wrtOKuqq964mDHcmVUtv5d+lr/7Hbx7fitv/Td9AHE
FRIXD3HpqBpyq/ajskUiwEfjM3EwDsXUtg+203N0LgWuENjhL8w8/F/FW/ZWvNEEJ+3j/0ph6zc/
xRuFY7fbjBIf2FGKp0Tn5onZ8y6n8qdhU2C3pp29yJehW+N6AR8USeUvWKQWAKSc4BI0abKStq6/
5kV8//+v+b/ia16LJkv1lv/saLJfivtnpNZgw4JMgVZG0N5PcHHxw4d7TNRdIfvvvazejQOWoY1R
T2dWhSeToCAQfjpcrw25OBz+M4Zc1Lj+nKZOp565Ijq0hBvFmhyXlpKpO2AIzuDWzuO3aRPcOKvN
iaOx+dNAi8PhLw8kHzv0kDPgUoI0FWibxVMMcRKTzbpUd53neY5i5j3qWFHuyGp0hqrysK2LwT8z
rBrB3MybtsIUQmfRY9zJq9HcoOSNAD3WjuejEhT/zt53bbdxZdv+yvmB6lE5PN69KyESIEiQ0ksN
UhQr51xff+eG3NdQiQd13W237dEyTVIkQGDHFedacx1wMk/lMPGIOgWlDYafhFb7sugKCspbKDgv
BllI/DCIcmKDRWMpInzJDMx12vV0ZjocWH81rMJIdgwJ2U7AB/mBTvCa0DMblOY6GnuAtsNMwNxU
IuXDc4R/Bv3PUB6gODyE3lHSPOyyF6SdNDNHpmFB6X54Ta/HN9tXH3zBRpRifCMs+xXaGRYrD+2x
URd5qu70Z9XVXfG5gG+g3/Wv3W5wql240DpoacvnJVZ/8y2ft/X5T285O3E3TqQy81vyAKkskYOZ
B74LEAwiL/5SAz2xyxYU/dLRUmYRtz/iaC3NlYUer2Nk/+pcBfZC80VFHRjqOYFzxn8zqVV3Abhn
+1h2np95enfnk4Z8+vR4Oi1EJS6bc+t9ZuIE/CsqKCzwPuPav29WATAp/BrNydxm9VqsqhXSoBbo
K2m3Av03cThHQka+ILDttsU+Iy8va9PiHGut4pdgbNkX5EkmIHQke5DlEmPRqBfZabo14Ll8qcDk
XOaQLzkoGO4h/zyftkfDDgDwsmJa5pRfVUgVAAV1LNblXQWCXzRvANTmUVvd1s9LY5lHTP0/cCxL
B+ai2K9O5r96YD40EK4O5qXA5ep9FPRBMZQUB6azQd2sruvPKyiZ3EFLmSKxhn7p0i/s9wXedPV+
fVTWPF9hvxtz+JIOpnGXPJTgpRRB7mYGIUhaKBpVA6cfuSD7MaSHuEPwkJZmCbwR3KV6YUBLN+ay
EVcD+tNvzOKOsUTG1YD/3R2blTh9MyGvT8jMUq7V1ujiECckSyn46+AWU8+VZVN4l2gA1pXJ5P7t
UzITl3/4KVlchJlc/T0W4aMAIhq7oF0NYv6IJ81zb2j0JEw9MveOaX7OyefC7p3dZ7R1N5/tyCRf
fYvUZm3qd5/oESwaxD2d9hLVyWi6m5E+u6b7GBH3tohEKfFH8vrXQc3rM5K20et8wqB4AGMrE4qG
qkcQBdnBg+q04P42gw4/1et8U69xkZ/VXWXzR+SJvuCZBeXcEVe/sSVy5uy30pU+KWZLDQBVSjcG
fEZ/RBExOXrW8Qxqh4NqjWvES9wVRzmGq1ypZkwHVzdDpwGSDJ9WQ5wDmMHtYRPYX0HMYE20Ngvr
a7UBTbH8cEBoirNgO39lqDv50JCvHHVWsaNZHRZQJdT6BDI5vHxM9Tfd/Ao2JGJRgHvBXmIHr1DV
r75T2yFeVSWCE9IvB2VH0u0BdICWYq0MaCiGaWuIaiYE4Ej0TVh1VMOvZTwDBOw0dEDu/BTiLVVT
udf2LFwmOPzqKXpv1q39hNTmGvP5EtMvqrn91JtPe508IbxFnw73KXXAub5Fq59Vb2ZQxs4THtrW
aOO8Xls6wdOldcJib7ydr4AJ25+ORzSYAeRWIaq1qS328dzTmGzehruYVHZLK7O2GnPT0rezCNGP
TntQ7hF9A78VoHOqVZnZFl3w7OdNS3bJChWMJhSE2dPn3SZaVWZpITp0F2w32Za9GMhZbDRFXnfP
5ftYIUcLjNq4jrbRCkSJPaBXEmnXYBm2h4OI8GG0HdfSHXtbNkKPgsaGnmNgBSW8/dv+k+J4dzp5
cd9bcj7zx9CMUDRHSLkFczrWGMzdJv9sfYpXjaWSzspXwNq2Zm9Oa3B277DM4OYmK584I4CVbkZd
hv9duAkfWnRXF2EWpSraKVAFdjsVUlsJZooJ7OxV7oTkbjeYk51te8s8aE5ChPWnemUJawzRHm2L
mgtW35KkmAOl/iOSYml9ZtZ91ZRlM1SX9WGHyttpd721A/8PKelnwZxMg6R0/TJuqSU5uAMZ4W3/
sF2vT8eF5VkWWjMz/6fQ+im0/juF1sx2/CMv5ZJ8mJmVf6T8BFfGB1YN0lpguABkBtV1M3sTNM/e
FOQQVkyZVSbvMP1YW53d2a3VWpM94Xt6Bq+5jdwTZY+NazQSNJvL81hGij0GXjQ7f8lWgi3Y+noy
RYqeALZooZTBiq3QikwOMHjtvnM7l6OqyQpFDHwHLN5Vjsj4iC3VKjs7A4BIVbJtTauzlHVnvfim
YeoW06SqE616izuN0KKdKdjgOaIFTU3kaeCzw2JIYNVAmu5R70geXyT6UuD3zMWH0eB8Tal+yKEd
72PncC+bDQyjjtznFAW9JN4a+/ILKsLpFpo2I9vD9umTiqBAQFxQI5IzK6yZLlobavptc1ZgKyCe
oRFYgCNVyLElb2xt3tmATu9Q33i8x+PMqHh7e0totKaRFdu+nTgpjFeZjHZrFxZblsCsH0tztFU7
NQuHGQU61czEua23sZ8Lez0z5UMdOHq/yhH5x+61WD0QBOOT7bwEVc52ctOZLMPJtlFe91axylZg
mFqB782SbB6pRxFBlAJWeGgpbmL7VmBH+ClDfD21AjPGhkso8EA3jcvvSiewOQQzIju0aprgcTzb
zmloTW7qxHh0cOMdfN7CMPk70EN1Fm9PMEFju9yOz1yFyksi3wlOZfVAdU/WaMLS9yyRiPYAfL4P
a7qADYbJ4EPAqELLwzRUfI4WrDdTg8VdWi1NN6Ul3amOYKNyCI90NniGgO4HrgbHXsfO5DZIIN2C
0gx4GitwSfkALtu9dMy35UrcNg4NULuRoSYgIhOGI6wzNyQE5rlVOpmdWna/avbNnrfB27zGK+2O
Jtrj0mCd4q/yjc5w+DA9G5OnCQxJGIY0PHf4ObFyc8Ardsgmo9wPlT+12VgNlmKDuBMMUNHJLd1S
8alhQjDa2eVBYMDVtsY2tF2DdkR9GO9am4Qrf0VR8OUsNcVeFhWzgNVPUfG3FRUoyb8tKubOrtfK
HCqTISo6u4agqC3V6SDwB9s7Dr8oBg93SYSMYI8oz57D5INg8igD8RwP1XIjUBKZGdmpw9EvHRxW
HFprFUo0f67hDrTmZKUoAWMnuqUJTZy1me2aXb9SnwecZ1b+JtBpPd4BdmDiVqBBsC3BeoZ/gds7
UiT/8ZLyHU/24nNw39Bkbawap3Fw+WzJAfpqFezzFZL6VL/cHEi7JRjKBZY+D+Jeqc85kr7qIj0L
+kp20NXscqNRC2npu54y9dhaypfJ7swCanGyledkNUEqyZCQ0qVQhn1XqUBU2jqJmWL1aipboKh3
IpSypA5o40wfktK3PNMzB3wH66/jr0MrsWsHHISvTPaiKpFmkK+RmTvBif1dCnQKe254DKF8Aakz
yx3+DrJXeGWvILjgQsHfByb2xkopKESw4N0mddizvj2z/sqekeMjsNlXf53Y4VpwSwff8Y6hVdLa
STHuEPuS2CVN8DXGyGIrtQobY8IcM2iBxG4xAib1PTPAPFIHn7vUYfNhkQvggE1w1LPx2Ow7xomZ
5HgWe+fL5x3TE+zvIGz3nZtC5DKxq8GA0BBQCOkhXqWwGbYTZfZDQoyjsq5XyX10Lz/nK4hv6NZm
Xz8I694cbN1BwOZi5Azw7JkxA6AS6ptbJ8MuyDRAzR72xILGgPxWrcTJLzI6N5v9ZEG6U6ZdROyX
77LzOGAPeNwSzypoQyvKmx6J7kHzgYRCjIpf7hDasR1YgWVGRzRWI5zJQb0z1VVCIVS2Z41u4vhQ
aSPql1I81tiIJDCDQsZYO5up6sBhcQod50szIyu7H02BbnW7eFdgWHg02HkwGtDp4oDc7to3TzlQ
P06CKE/m6PeRE5pQ8x70mkdhlKCNArUqrJyClURKxkAUKKfcTnNQZO6Uq3pbbzXnhApppqoQCemh
Q1GSYVY0Np8FW8GkayxQbYGvk7D75VkhwE+xLVFwgZsbd2OsenJmM9SxMBgyhm+6rYt8LlRuiwuC
0ZqVBYoshLYKSzsaGIHhGBaB6usI0RA1mOij60HPwy5zEQpf1StpXW8FR3yWv6hfanP84uNk1ma8
1bedu4JfnaPoEY42ESnMr5RsEMoxd5P9bHcWt8PWwvL0HckJD9x6cBKLvmeQD+/vCT2+IZ1OT4/7
l4g8onz5DVafhw2jrRs9qntzw6w9gUzknoVYavLA3qXEP9BLEbXPBtEQ7mG23tlwKxNhEJMds9Lq
XePgY4d1rFQJe3rE0WJbqqAMFMVBNuJNTu/mmxwbw2QhWy0PW1PiHIwkNJEXgtWzBfAK4b3eltaB
u8ZOMnM8x/L3lB0mZMtxhDwaURjLOA4jzmsKAVvCzqSak680R8DCSWv1mUNoKHMwLboXTYWOWJgt
DVwW3iOW4ViSld75d++5FcOI8HD2M3wA14YpMEENKk1sJBuqagV4GW4hZIG6qQXVwx6/ivLLhR4W
3VAjT3KJ1pWWePFJ2IVlFiq7FMigXPyT4Zn5HuxC53soH9t3RUuxJ7N6UGwB5fDCVoCAbff+RsPP
zYq3JHSzR0Uku7sq3TEzVdkW9itq2B8hxczs7mKpQqoxOQaL1c7seN06JeQdrNfj+Ng61Skx213t
CATSDs+DJHSETe5ATkMyR5DAOXQVk3WwfBHbjBlKEB9wM4yCynfDUTyJp3DbfhL2yi7e+itl3z3l
zoBOCx5UJAuRIrJ6MOAbMFnI5LBAMDYmZaEZYifGvVUhC7+9NmgDqL+VSQWPSYYNi2Pj+raOS8Z2
iQUYYVtvBGugwbm38SyEc0G8TPtDR9XVsIFkdpKTb7ExNi4CtiYCd40FCzZ7BFs8bGzEpZ/6p8pp
zRJ2Zwj5FuP1cQqsyNEhXsAvbY5Q2hNO00tFKczqCscT+4QdDJz6NYFTgyqzI/w43H/mAkWOsEI0
FKcQ4VJm3eJ7Z7OdrhBqZaqTiWYWXWf/QpgRKh8Vpjj4zCDpcBBhMzggSUOMk8MrZk6Ce8MKq/Fh
RRDaJQ4wU8otFiPAqRYQH29hVvOQsIbTw90q3vfAQtralgVptYsY82G74yFTJDm+wt2wmSXeIsQ6
YNXYnw/WBF/BgM8hEXaF2XU1ILANuKk+ViTBmidUOqRPEHMrj6ZwZ7BXOAkpRBtzeOF4AjHKEhgN
Xp+5O+2KJxQSHNdJu6iiy8q4HF5S+9RvuFWAy3z5sJN154BsfJXteYAls3O3VnbYLhZ0J8ELd4Qi
t7yTiuQAjtLeM/UVPi9HUQdc9ZtCHUjxFGMIzIlQ9rop4ZMp1/jRW3H3UMyb9LFzhw1TzOzAsVcA
fyJekRkVMEpstOZwmTM44RK9wvOuVzXKH0ICPYQPthsRhLZob0Vbs76wgxzCKOidAC4gjA4sQbqd
du1d4bihnVGafG0RqNaxuy0SISX2zzBDHOXGCUhWEvqGc4wFYqst3wcOO9XMQy6f2GpDK8LZwVl/
YGqIe2DPZb/Vae2yfyuryBHvmeZk3mDgwI2CN4hnUxy7BYNw0ceed7z/6WP/9LF/LT4SFqJx8ixc
j8LpZkp6ROMiGL9McdQw8l6YmBR3S6DMbx1pbzkvbDRXmvan8/LTefnpvPx0Xn46L9fFv9cFeiwC
ekugzjI7ApemvsHEN6AGiEmvHA028UIR4NJ7zBI2/9J7LDths1TBTyfspxP20wmD3fXTCfvznbBF
K3qWqPq3rOhL39kbMn9eosHzZZwaAzIlPZUveY9ixRLn2Va6Y4lVhhxD/hEdA0Nkd5VLDrGAb6oh
bjyZsiUij6Eg1jQhDsPi29+iRsDp6eaXrywuG9Ov6KXNvz1Na4S3US9pgVwCYYMWQZwBoMfc9AF/
YwEZFvP4FmfdMP94Cfe1ONMZ7uvvO9PF9Nclk37lGf2Xpr++Ub7/cPjRWxtdysAphH7J33uQPWgQ
BbFr2OFHtA7xOhZzO5/fzuiZiaBqDvDDGb8oTETTN4AJ9vgqsdA6i/chDrWazNf7idyVeGpNEVR/
4MgdoATr7C67qx390DyJB2kv7Yaj/FBYaMePECSSPkhX1QgtkcPh8CVBqvCAqGZCDghFTetpza+A
SV1PTmkqCPW3do7oaGALNF+NALOWJoOEDHCuA5vgrzsyrT8lRDu+v58CckIaAGPlzLfQPL4jByBh
DjFS9SlwHmcG2+TszXmDwPe2RdPTt7eIAvuBXD6i/+fKPCO1gbigwiYMCCdQIS37zh5hsz+esRaX
NcIrNza+4BkMVHB8uw32+DiKfrUzM98+CWMj1uNWBlaZfWyQ8qGfe2swc/KsEfsBhThPHfHJ/UAe
LrXsDsDLxNoS4F+2QNA8okbG8olnhkh5sLRdh+SKnbFeslaIxATmEiHmen4D1Ga8rNo7sC+R9T4u
wE0vKdRbZ2xmVA/SyCmDiHyA+rl49r4CZu30a+0UvqhH/igeh0NtaeCyDEwREEuV8gYZBMpNRNvp
JxQHyiJahrBqmuE1/6IiyWdywGJHtPZQ4UVROCgeVavrSffp9g5IDOZ5a9wzQ91oa60rPNyNcS+E
yNN+ZSnQlH4RkDMyfRLuQp8+pnZqJxZnxqf4FOzQpBOZuxAZIRbTZvjg22O6FNjdGtPMrG8qX5bi
guVWkKGSKTJRSIVIdrPVgeNi+TwAYkjtXrAmtEEZv2DlQAIJT729BnYJFVPIbCILWF+SMhLOfISh
AhODHFGPFGayQ84IVlPmKJ9QorpwFNALaGFNZ5o9ygJeCzmMn2ULdIyXJWmRN9gxyM+IlC3LDrD8
UAbgUm/59wy+1CET552R+wEerbljaLT6McF3lt5mSWYP6WeWTmdwJpb+ZiB7dt5DmiL77lSF5cum
dPQfKmNTyiDuIRkCz6OLhv6rGhnM2gy3A6J0L+rdZLkM8qPTAuoeiV/soo7EaY28X2df0mkIQrMR
J6vhAksyzBj4NfmO4RU6S1rzMBEyJIrfC6ffvL151vv74/Zr6twfspiAxRf3DzIKjSAJZFVPTu+G
WQOhxqLjLObN9D772iPyjbw1EgWty35mWSAWK0d6EcH16pJPRsr23zxe4qy1cCtnoTdKOPIgvrxg
EFCv67Ll7R8ltyQsexaSgIYQJRC86zUkxqmgaMdLH3nymJqPj6fcTO3LDCETj29vGWrvmIy8fQ8+
thB/lY6XAs0r/c4PaCMotRhoeZ/cySqsLiDNnM7JGQrMqbBJ01Z8WnjTS9PVG7fvUoV39a4/teV/
SlsunocZZP93OQ9LwlicGU9/3m1ZErsXEPHVwf0pdv9aYndmIf3FtPqSoXRpFHF1uv4ThtKS0SnO
DKW/itG5ZPaLMwPpr2v2X3iKf1CW4JBhHcVApynNpKOSlz6ajsDU04+fOyB37vLBXd1lp3onuAB5
m1+BpLAS8jXe+bDkgD0w20fA6Gm4hnnhpmtgewjAPnDvvgxUcWpgydCzylHtaZcjEhMRAPW6XXzB
VWSUVRkEjwYs7zCmwbFw8oxEx6okxwSeHoo1F0zZxenN/LO/2fTUDxPZjDgJXNco5Z23ANTTOg0b
ZmDxI80eWkBk5CfNfGamOcPCDiaMcVo9wP2AAxK78Ua9YEVL2u4YDjSyWZlIh+41pAFhmAagFXB7
rHjAjO4AsrLTnQGXn0GOWmTIGeASUB4qYU99Ojg+KghygfSqowi20Vq3DbnFyc2shb/V5C58ST/c
u6udm927kY/9TJQ79OvQEOzYHM+Ia5yf4UcDe8cjCuI4BxkRl45eopMH53AsUC4jUPgjC+4EU1u3
RjK7IqWHTkaJgpHc2av16fYeLk5zpjP/wGkqbEVvzXMWKFCkPFTbCqGa0mJY0ng/IUgDDoWQvLLg
y+tqL5KXT1vHR/1ouF7tEbJBdxo8cvcKsCOellPE0FhYYbQ+S069ku30IG5VV93obnryG5K7t1eP
jejWiGfacfIMLdcHjBi9be0NAnq3X17+0M2/OoMzLQYudjkXNUiPykAzKBKPND6/smIyYStTHt8z
IDAVlyE0GRI9MQXXFjYMNs48+MAOzPs6pdI7mF46RCz6rUQFCAePSDS5nyyQBQHL3PWWd3974Avr
MqfWaQeV54IJ65IeP6F07LjkYH+sNX5dmDmbTlEOQSOBJt7ZNKginoAKRbcssD6NFCFUjjywkzHB
935FXNVeEQeVbCDvJor9OiG69xX/fz2g181jRT4VsGkrglGioI1FCAN44euK3EMXosDphDjeO094
wPLeF3ZX+p5h7FtbDf1qEiJO15W9xxUTF/EBJgGpMmLwzwZ5LhEAZtHizzv2m84sGZwVCr6xtp/Y
5nFORczbm7V07+ZU2n/9e2cwSXK1cr/13i0d35nA/f2P70zo/j2P70xc/1HHd0E7GjMZ/Ju045IA
ntMH/WUE8IcN8y7EnYw0EZ0fZxHILOaEWlF72XkNUJ5UOzka9yDY+ARZR08wUR4h70zUUrAk1ULl
gsAzu+9HtYgs2C9vPkuQJlMj5pw0oL42peU+QkXRhFrY0dpdOnvdpZbkZgDbMzg/OJLWA5pNAed5
UlAI9bqpTn5FQCoeRFDkAF6jpotJePTUkNzO9D4Bkm7v9zzmIZrvEWbROfoGzF7wZFJU5eSmRE88
/jmuBoeVGkUI2Ic270boH+KjigRJGhZojSzRjeH/pHZkpYBY40FUf4gwoEWTN0XzhdnRJR64LWy/
MWTeWpyZ1B/LEF0oPeyMqaGSGrQkF4m/yaF6RpiV7Eceon/3mb9U07DaGlQb4zcaef5nFotVYQ+o
LZdspiNywmoDPoN3EM9lBTffKnFYPSJ7tc8lwWPfPoIDew76B8MpfEAJGED8DOZfIJmBlKElIjmo
E1Qb0gHlXSzLjpZb7GfA/VGRhLJwDRUD3aXAosdfoXYqI4bzDb0vrAUoqAH9aG4v2f+in349Tuy4
XUn71BfSNo9xnHh4SSV59cmqpPcPPkw9mIY1yUyb/YKdkdTKVp8/P43mk0TRua6A0fPy8oYONtDh
EXk7vq9DnPqCBjgMqbm0t4sHf6aX/psO/odto64l0kyplpWXdUWKXbyY8yxSwT7YpjHzLbIfVg+o
IUItEQrIL0Z/iP19eH0tYZgd389ntB74+lVH76cY/rC3YhYe6mm36/f3d9QSnlz6ziEdyzZ3LRJ2
n+kJJXohSnQK1OFlDgrcWL42Wp8CayQLMm9xdjON/vea3bLQmun6n0JrUWjNzJI/TWgtWgozH/N3
tRQ+NLQNAQzihgG+pTlnteepYTIO0IXQUuDPxJXOIeDR6m4i6xfV5kmyXpDRH7ac1a/ecjbdUOQa
NRLxloEmvA28jq4UegUCluZVDlB+2gmdk0ZCZcZxmtrZhB6psoBWo3JMQAD23PdotF+mWU05vjik
nfgKKnvaZWPlKFoMlui+45dG/KGB++uI5Zkpl0ZxrHg1BCc6kXSowwUkJ6DFSiLjDvHBBoW9boE2
II8vDJSw3vvoz7+ggS9R/h9slqshzAy6tNLkUZUxBDjWTETf+xYrlGPt7BLC2sKwukEfOKEjrKvT
ewIsxG0bQGRW0a0RzKymdGjrOCgxgh3zjt+OO9YQ8c5GT7+GdbV5XEfkuPCWS+s+Nzt+/3W/dDK/
NeuZPVEXbdNzHGYt2CUsOeDCSorYF0IdJWAFpTPhvrDGCOjk05He3KOOj5mGKTlmQBOEJgASo4st
YdavgrA/ohwAKb2fb6/Ux7Lu6njMVPugdxwnZhjmGdr6lVmYsMpgdiKkwUzaZ9PpKPoRFeTAmix+
kdFYiLVtdPYV80NYYbfrPjBLgA29Z/EYikL08/n99H57pIsHme35tSn5ux/kxS2dadI/aUuXxCQj
PbteqD9fTC7d1plcT/1Y6uMCZzAlu8PWvX1uFl58jm3+bS9+IZq4ccsv+IirQxkNksJ7PVQSbkuN
CyygTQkak9B4Fz01ZMuq4EOa7HNAqlq0HEN/DbT7KsgezRkY4umNZRw+WbdnvHSn58jfP+9OCwtG
xLyJ/O9hRCxoo8viXe3Y76CNFg/JTMamU6hqRcUOCU/RSswHkBfWEjQAo7RGswboBI58Hkz4/I4C
EN2IAEhse3tgER1gGU+ozacLlsnimObS9K8wppl8/T0v0y9klIdvd3nGfjn78f+TDPP/tHVTvSTh
S/Y/pK2+vrT/k7//z6l5acK6Cb/UfwN6TOAUriQNo9/8jh/zhJlZmORL2Yb5NS/m5e++EWNyqvgP
AwzZvIZmjJomycwv+MaMyanSP3gQKAgg0VYUCdTgkPO/cGMK2j8U/FIEM4zASK4NDOQXbkw8JKsI
gvICnqFrsP9/CzXmzGVSgMIAcbEBIgcNnLgKgpzfK8c05MY4ygTBLEpPo6PmUXl48Qe/cTOjRUsL
BW0B1yNoq5+SPlVowqknUfFNUU55M4oGBEV7+VnodVS6TNqrn/ipUyX1Qeh50rQ5Z+a5hn7PreZb
mp8f836iTRSN327vbzqUfzfuVUZC+r9zr9rhGF4fKfbsX04UKN3/IYLdmhHz/fMs4Qz9Q5XA0KcL
mqSDfhVS/v/RrIo4MAI42mUeJ5C/sNz/k2dVFP6hSSqYpBUe5LoGL0q/5TAJzI34VfuDCBg8wGBl
lzQwDouiMUdYlXoSNgpg/edRKse14YOaTsqQCidSNKC/SV0pd4GUTXexmo6mp+ntngNmdxUPwUCH
hpu+JGOUPlyt2y/y6rp+V2AO3WxQiqiqAg9adPAs/dANNfIDnwet9FkWI2nVyOihVSdRvpEnzSCd
AQ5ojssze4pE3UrCxA8JV4jUa+J0gfmHXaXZQHSQGEMK6BJvgKb9+6vmTaLk4VIJZy+rEivwA/S4
Gqd6wb67QOu+fxsBmwnedewnIFZzA29MVM5rxM47c17ig1VPAho95RESDzSVxF6jO4PabGTRmKhY
T/3XoahQC+Ip2kqN4ohKcZXYqVC2zpCCq0nNJn+l957nZp0hOk0dJqaXdsNGTbjBjotStgU+qB/T
pkgzUqeRYclZVVogXvWd2zs562vLjhequiD2eFEF5TRwSN8voDI2YtqBtPzMZdmmaDlTCat9LoTb
MgMflpa5Agik1FExixyxlyCk0tiZcgvvcSjdwG8tmfdsUUIjsUxbp2luR5HmDnl3ahSFFJzncCK6
+nO728P+cdvZqIF201VQTeKf349a9Pxc6ptGPweiWrqcHhtkLMp6YXE+fBeQKUM3aCDk5uc21eDl
qh5m+nlUWoVqkTiRsdYG+/ZcZqDqyxYw1h8wZgoCWgvLs7fxpRKEZYkYPHXJGB5bIVF9FFMMXUdj
P6mPVS2XvC3pUXgeq6LNTUPsq12g8xX6+sVyhtZ4ldhPlpdICWq0plZIrVyVo2hhnB+sBjjJDRmq
VxY10Kt9v+ZxAh0kaal3joqCswwOZS/iWCvk9mp8dNVwDmUsOA/6NmV+o/ui4sElznln6FbB7fKw
2JQiX1A+UxoaCYpAizoCd2ZU1M6UDTodm1I8GWWcfVLEcDS5TEHn2ioIQYycvYVBbbj9kE2HqFFj
ogZdQ8dWlbZGUXN2O3WTGRWqYI9tmoEdreGP6TgNazES8+3tiV0GPpMhogyCPVEwcOfE+fplaSiK
7YT1472kX1cjZqJW4yvUUOzoapbRNk/QTHoo0DqujKtdpuUlyfNEvuciQV23vM9RJYzDhQWH0vte
gmrM6FFBGq4IkKGXnNWVr6IMvqy3UeM/+aLsb4ZQQPMpjpc2ulfmm7GScgqxVu3qtG7N2yvyvdeM
c8/eWTUAe5QFSVXmLaAaaWrVMIj8p1QHeYVgqCeNi75WmcetmkhdovH53g389m4qLDsVahQK/QJW
vJ5nn8eS1OGWGUlcUSPXJrPtJZRq5WkNQ60AA2xYSguKg0UVvttzDe+na5IGexQGxMVDunpTP4fF
YeSGfvbAv7gPwkKjmSRnoCLM8mctMDRrlLMnqZ0mR+n6buHGMsExf3fIExH/axL6ls99HWGK4TYU
kF9+p4BaPfkc8Dn6OI7xEh3PLGx1WV0V3GXonQSuTEFWZ29VyoagJEponLmualEIWdaq42dC/9qV
beCW4GfXel1zhb581Y1pPHqt4E7VoJiGr713fIpqVUnND1Iofm4Hb3K5Uv4E40qzJ05sySjGnTkm
GWcncvwey0a4l2TQiQtZjKaeKqih8tCrNkorPU38yFuFETVkHEXZElpO24R1HlqjXhWbSeDRFHtS
LVlrD2ViVKs85VCkmYfpy5graOzHK80qr3r0GK0LNJaropoK8oRe3cLIL9y8D06kpkB5yRIsSVG7
WH5Xh6PWlEHqikE7Z0pl2GKXlFaaeihALVNU56o6cvdputTN6oMTqRk8YGW8xJjm5oDjSPH5QipU
4yxJubodOlUyBS3j3BSydJWPI3qFT2VhCqBFvfPKvl24EB/ceXAV6TChdFx/aV4h0yg86t6SGOck
kHjSpmJz6KTOlXiQ1YRa265ui5gLIdvsCugisxIkncdXgUm/qzWuwjhSjTEwzmo4ZQe95VtTCiXe
rNUaKIhA6e1Yq9A0Xx8lGnd5TdSmH9cLg/jBWtYgWSUZfievqfBaZ9bKkNZ9zyk5d07yVDarRsu3
aSGUTlylA/E0qVqLUyJtxTFER8qhMew2yAO35stgoSfOR6uv83BQocUFxtj1/WqEcScPSl5o56EW
EkeGfUqMKM/30ajcNxMvWLcn/sEBR0YfaTuYl5Ih6DOLIRp7ucsyST9X4QC6QJCt2pGe81tOGlUn
iUZx3xvq2+33/MFKwbRk+GPQaDyk0dyY6pO+mmT4zueaD0ANFWYv1RDrC5rrR6dME3noEvR+x57i
WM1yP43WGWnc9OFTzhUdyaeys5pYGld9r6r3nlbVriAZw9pPSyi1qg6dQBC5dREazT4FLNXquL5Y
8IR+9MmYHlWgJmXmscJd/H5zEz7LgKuqYV+0WWapwthto66fTCH2ErdRRt4JJAlNx8MyNMtQ79d1
L/RO2QTjwrZ/NBJFgCbQZQNGhTy3m/NcSFI/z8MnLQNl35gEjWvkRXcHB9b7rCliZ4WDljm5Ihuu
EqTxOus6gZRZ0Di3D8OPto2I4lVNVwwDY4G7/v2SINjHi4NXhk8KF5XoVNrEwkMp+AEo1pMAmVpm
9TWkSv3gqdHbXFoIgF6qiL6XPjK8UplZfTKWAZGA76SPPKA4pzO67smLy4nmhShZfZ77VJfrksJE
7d2e87qnMkzQHjWeMgdoxfKkC5n+FHnysG2Hrv6sqEZxF8uif2pHviN6k1TreoJC7LI6PYS1XpuZ
GnCkVT2NdONQuWUiTjROFcGJjDYjWcyj92dSdeYgxOqCEvtRpMgs1KbDYOfZlZhNUciTYMwFPn0q
c28wiyoRHT0SVTMvjc6pB3FYWNMf7ze8a1ir6KShwRP/wV+tkqkutABbmnYhqZCBdyQukBfU1I8+
mQbLTFQM3G/mXl4A5ld6Qy3/L3tftiQ5kiT3Kyt89xX4AbiDQtkHHBF5Z9YVWdUvkOquKrjjvq8/
4nfwx6jInt3OQCQTUnyjCOce6ZnygB9mampqZlmRLS4vn2dnVl5c2zcsdxmAwjKFPJl5UC9TH1qs
II+5PcbH2rQ/RsOsv5I0M9eqy9H8VbXmxGwe7fy2S1SHMB1T/2DEEQJdQK0yz0iXsyJ9ZibmQRGX
aVA2Jf9gVWjY8LvvR0gOsAywgNXk1l80vK8mVrLieZmL4mlsyurPfk5qT+UVmtS2ynygrOsPxl3k
noW99JlC4uUKjoezus0NoBwxqLxdWJs9I6/BPsU2DASXEwmtzpnRqWIs/0wiyn3Ax/JHhxxPIBVB
UVNL6W9f8DViY/h82BLX2pK59WhrVPnYxTOhJPXpEGH4nVMGsnArr7Wq3ZnHl8e7hmMg/Rh4bQac
dm4zbJZnScFyDAPky/Tc2UtybHOru+14iyS9ksOHmo546HmDTg1NOz70ln4a5sZcyylDnUlkI7rR
iJALnZMbU00ANsmIJsyZie9bhflBBlOOjnau5iDJI8tz53665U7VfKjq0ezcoEsIACOOnQO57oIN
30bzcZlZEc1b/dxOY/a5TTC7yBKxCoa6cY8Da5tgsRO1B7jWPTq3u2AOMKyJYxvxr9v6krxUyugo
S57hK9OnKKPypowG65jYfyjnz8YqmjAnyXybLPnwkBSy3rkzl0bKRuoB7BT830oCby5v2zFrxEz0
7BnusQvEXLXeqKthZ2/fuCmIoPEqwcigTGQbP8+5JRenlumzsNoM3Nw03KZJJY9MOM2OS39zKQBX
y+UMp2ltgGOjHTmNfZY9Z2WZe62M6oAn/EtiO3JnpTeglYP4XAibwvwCtPPz++8a4hB7TvPnMY7R
jR78wIH0NVpUjxytr1OCkRRt/5XISh3mbu6e+nTCkIZ+1GHjCBO6hTvuhNGXp+kwDtLAVZQDWzmb
GMKkE2lEkuMXRa17zMHj+YtL9oL1y5fi4KI4Cs1cbHz+i8LplceRNKJzRcf8eVCVuRvkgPlRaioO
LcatX7mitwMIfcadi3rhvRVH5bB0HfDnAiTn9lxxqbJFq/mZSP6ztxt96NUiwipZeJg2fbbjui7D
MawHtQKAMxJj1NkmMywrVp2Vlstzn2cmnBx3CEGrggeP6+ImXmLqkaVDczc+9XdFv8SgaES+ExNe
HKd6cWZ4mQ4oi4vfwFZsqiLBnkfJMJFLDpOXFomz8zjXS3FmgpC3QU8vsMcWEjfIk5xfY/BBdWER
Xj0PDKaZtNS+s6Z5DMpI9CGRPYrq7Da6Ymb69L7PPj9SIE2knrC3lpQrmWxttzilYmx65bZfYtu5
o33yoR2T0cs1PZki//X+Wpvswd+LKYtCnylxqJyuP+bVpZ3F3OW0ivsv+WI36A3W2ZVHnCY9Oi7H
7N3SnY+Z6pygVjAUbkPFY5y3RZhKYl+XHYsOYmmKo5VEjtcXHeap6aE9pnnX+LkyKXILBb0DuouA
euciQCCFQQrFrI613dp+3bbTjud4EUv+c2z4IMUBq+DmwZEI/OvG+hg8QLJES3+aK5Lf5CSFlAKX
5T7K6hxVJ4aF7jwOPic1SPYYvAlnvL0aDJIkws7kqZPMhJYQVVioZAiVA4+a5kV6smRWHPt6bB5w
t9VNNtkq7Nox/USAZkNV12h0KKLGS9C36RZZjV9T4k7Huoj4M0tk7YMtT/5SrhaJ103o0kULmd4I
TCW8VXGDYkZt09BkVnWY6hE9jSiYxvfP+vzZ/L0zKBRa79cKibcTZLNupHOtZH8a2wRVM06HsTwj
lnp/lQ3wXpcB5MPNRXBtIbXzUhT56kaxSOduJyLrNA+K4ftnDIyZChH0Qzl8XeYU7dUWYx/qhthX
kVHZejPMkUyZ8RiCkbs2b/JD0ztdMHNZ7fy6yz0QII6BKnB7BRiAjSdQEWnm3Bnx41y0mRIUDdSQ
AnP3XODFE8YeIBMtHRcJIYDgjVUuEt1S09vWSY0xJoYAmgZi6Buvz0T2iAw2vpVGWoWcd5WPfan/
sBhR3kJmDPuwLcij7d7xo0rRzOvt9AGJh3FnJ1bzdf5OwKWtfINNbRDbzuadCG0GyyhCT2li2wHC
NOUTMzLsiT34dl+gnVVt62NP4h+qxTN5/5acw5H1koDnwE2ECARpC7Db52anikpNSidmp0xNyU0v
J0wDjMFa5nrpdg7j8izWJD5oO1hVCxVrGzseddXSVFnBT4gs8oPoKaZ7lFnh84rF9zkw+s7GrqqC
7c4ingakQ1meCzZnsyBHHniC3+cg7SPxbc4Fv7YaXj26tEVXRVAKQTLny5rp59eELJjR0+TRYenT
9ClNm+m3AMLLTiMawfdTAYgJj3m+09pKicHm8JMZqzkAJY5RM4iGPJ52Iih6NBT87ZPFjQchLpFl
ROiwvsDXz79Ak560lvwEAx/dAiXiDpUTfUApYb630+cu+u9vQ/ob3CTyT8B2m2dmR73Khx53uG9L
+biAJQ6GkXxwxtgJFzHKB21V1rMlE3ngWYaRbm7DfISsM1ib5jMrcQrJn+gjUCrMzLIpxsZMdM8h
vfkb8cYo5VCBQI1yvh9OlutqiQQ9jQMTHwUvpvuxLTHEqurRMg/Z30OelDIohyV5ev8k1p3evHBY
YQfKGNe1kdnZnARB/BSLwqWwdYwdxpRhJpJamuvfXgVshgVUSBX+Ta0v/dV523IR6WKIOKlOUy9R
YFNbnaU7R/3Gt+D6rvINZJYdpNzOV5GTTlwdZ/apZXCToiw+N2LYI4XfMEoC6F2BlAEVBkrsfBFK
mpKqcbZP1NHOdWwRDNDqy+LWSQrrw+/vmhKQ3TgUhgkKuPOl5hRKIb5gqa7QGKZXIHlZ8Lzf8fhv
3D0QuDgX3D6kL7dpCwRiGv02JnEyADrHJZbymJeJ/WGcx/R2LqvprrSQu+aNa+2cF32xK5vbt4ro
AM/BLkLrsbn3Sel0ycAdcaL95OrQisiMKVp5F3/PMtx6T8OpcJ/QKrk1Zki+NB1RH0Fj1TdObtRf
wMX1fZU57jPVcVP4y0Cj76RoyYeY29VjV2Wq9UghD52wkGVPamkiv8iS5c981ontW7aVfl+AOWno
zCZXPksdsATI31Z37sIwTrceEjiBkaaoja1U853aHHwkMba6LQZlh0q6hQcbhOB07qNKB91STY3n
Np39V2Qi+adbD6graheOQubY7mZ+p7VByW4BXjPI7L4qQypbp75tMvDpvlGN9V3wQf7AfNnKDqdl
woywJCedn9KyxgBMnbafZtGZT1z0lUBWr4yeIt7e6zItM7/jc2FdN52Qf7mOQjbGVO0YAjCO5pgs
MfjjhLYpmu5GZXLr2unoepFrBgzlKmh3l9ZRVXg1mPPGn6xCfptHXEtIVJk66MJQyIFmDqwcZUO7
hG028TaoS5491EBix1WXjClUrVg69Ciym+cuVWCkauTE9WGsR7hTe4qK70sOvVCHXFl8XYwM+xfx
mf8Ypg7MF2AdjG9bOA818nnmkFV90fh9Pk6pV7pJwkFrlQ085KItc8WsPvo0YPszz0mL4RQPxPnl
9hm5MjwpH9c45RpWlebXQ1w0P3iUq9jjeYU2txMZmIUGuVH/hWXJhMmskdN9qeplxJA62vVf1aTs
q4RNNvVs3sgfqc6WOz61NfLOleyAzcpkQL10V6SA7WbWDzWts9rriV1nfiWi5VoMS4UEtSjmpybv
jnKeBLuakzYFgOojnnv51Mxfh5ow6VsoFbzJYl5O3lTaHWQKSTwNXsai+hvDfUSwTDtUwOfUrn1J
mgZVztDG/BrLCewaNRnrPMta+LOqmvRjpJfF9ZrEiLsutixUx8+JTAPhTOqRdVXkQ1qrv9I8550H
jb9ziLsi6X1w2S0itmUpf71vyc5ZjxcfDE8PcQBSadaaRTi3ZGQZyABOE8I6+JYvUzlD8ObWE4m8
CZffS6H0CvtCmMP7y74Ephv7gtw7iH2kyxQSZxuPkMm2mnRkRydHjfZ9baL62S0IS73Bbn7VjY1G
sWWfhDGyekE19nUwZCK6inMmPijbFCFTFWQJNWI/PEl1k5bc7HjG7c4gsQgrLpHGFA687zbW6JuI
8bJIu1NqD+YhjdssVEMifbG0se+mgn4EHNljn99a1IZDBocAVhFc3/lxQDQNWVafD0C7MvETJtFq
IGaY5YqaaPcgh+LH++ewRdfrR4IjRMJyPQR7Kz4aKtbPE6mHU7TUx0Yhsp+SOYYSijZXEAftODR2
zgurNQG/Bm5rYhIkKGjG88+rReHMfLCH07gM40E4C2aKQ9/6qEszXCXwDNBmt2g/4RoMJMiT6Eoj
xvOjhjM/qZI66JDH9qXO3BA/vA4L5B19UuZJqE3S3ruRxCzEfp53vOEbhwIFw4peXjJsWw2DyNrW
1bYZTymbncOQC/VENaN47AW9YnWPYbUj31P7vXEyfEUy4GARa0Eafb5VoF/GrKuL8eTWTX01K0Ku
Bmj+POhQxyDphnwH+L+x3qoqBOJE8Evly6DtV0BwSLOu5bqdTnHsfDQJq5EQjW0/rdybWMzNzmrr
r3/9/HER1NotEXQ2onjoEzZf1y16BE01ndqG9KHWOvYdt9mLMN74JnwPyCSgd7CA28rcgcdkTKd6
OhVdjUbc9pzfdKPzEe6gu0WIvvd431xO4qxcC0dGtykzwDVLxoZNpyVpch+ikym0IYu+nkn1A8RT
ufOa3thDkGQQ1wClgf3b6hnLaRjHaCnm06iEPkC0jKbQMqZffttCwDtIF4YaujJ82/lJFQ5RUZHb
88nq7O921j+5bPgZz9NPOQ3FTqy/kWi+2AeIfTnMEVLMKODYRCOxVnKqICA55XLuA5YmKJ6WZAmH
BP01Z1npqxGIyyNqMNfDYFBQXfApkLqI/TbDxPbKsnVQACO8vwfbyAKEmwtrBSoRHSLhKTcpQddk
pClm2p9IPAyHSiU86IilrqwSLv/9pS7oh3UtCSsJdZZlIQ25iWKQoLONiVR/6gHBPYi3yedaR8nd
WDlVyNsSugU+QRPqDhin4tL5ZhJtdYyWKrvugMSP/zc/B3YBlD2SQkiInh9/RktIFoUewAeQ+nph
cL1Qa4wPuRaTNy/gntqh5BDjQ7vHokkEeb/UQU+L9sr0xbijn2KXdx67g8Ki9cav4GGzO9VQ5rHs
COhhKK5vrQElF/YEKOtCkxA4bDGe0DkI7TlTXpWb4WEyEcaEqwRYdh4tv6maUC4dRtwinesrkrLH
dslUaFc2eejbIrtZMoZJBwx8GqSAU9BrnXpdVo47aqFtbLceMww7KIX1e1A+cb6vvZsPA4Es9MSy
JfHL0uUPqUCIpXVneUq7aIOPPMKtSMTp/RPlb11mFGqsdgq+BXzg+crWwBt46HI4wXRUAeK65TNk
qoDHk7Q+8SFBo/5G2IfRrudjy6b0OOfuN5NE7EO/VNVzaScyJICEvogtcwQXTDw3pXbYjEh8K04I
qhNc3FxbYBBxo8XBqYfILx079xZXl19U1isvx2ND+sk0HtVNf0srDvgv9RJWjsCIlmbOnghjGHbQ
zvMOrru8QgLqLIbsPhJhHCVq59+f6g4C2tHMJ1vNyWHh5YjA09g753u5ywIGAwTpWroAjLVZZW5K
a8yNs5xiu+x90gzSgxKpuK7RMGDHZLzxQRjvC3kE8nkrhN9YJ/S1RcTcWdaph7Lz2C5DfchUHgXv
35u3PsgGGl7l2zDP9ur8XuGDGClaROIpPUH9ojwbxVDeUrlPKqe7bWvxJ51jAyimoceVDg4KabTN
G0+5bJD/qMG+D/TKSmntOzT/UM32jQPyb2fzLt8hEt0U6jBoMkHwXZh2MLu0iVp+Sp1UeiSe0Tp2
dpp7i4Lfi7rEuppLq3zOrGWPY7lEC1gZzs6BVhJp9u2GLqTpEcNrfnLHWH5uY/Gdasv6QYzbB66U
444lf+P8AEogPUbKFcT9S4OkV+fXikJ1VTzzk5VbNLAaI49GofkoI07/5f2rghtxeYSAXSi9E7gV
YMk2R0idKW7mJJInreLbtq4KFZqmi++6EmQVKkSE/DwlXZv6IiXqExXagpDK6WrlL6NT3Lgsgsq8
nAFC0ZoZoBcxkM3BD6gMTdemstCI663kG+ja+EsjUbJx1Qra0IALxK9+4lYVuPE8T7y6UUPldcWk
uR+bcnTAUhRjEgoCWAEnKvjsKbS0vZFjKj9CCwnfxSrXa5FpPHWdgWZxjkuwvYCqEKmTq6qV5UcZ
5V2PcgVto3ilHj5WY1Y6fjxi4z0GXqoNnEWzr05J+QRV0Ey/alF/HO0pRUdX1iWY5ZST7Fsi0qQ/
KhQfdF4MV5oFZTtDVV8Z/LZ4ask1cy3eeDrrTCAriXC4t7oPdgJxPjiXeWBXAi7scw+g/gM5afI0
TvnS+0pW0Zd5Tl0X8bs1aL+GeuvGqkvAKa2HCFDYytE0uWmg0m8g98eEKXBaFC4n64RXl26FLIOx
e1ApKShXP3XG6cNcWyDm7MVUK4cTp7d91lFoG8v0G+1n8iesAwg4FIZVsKeZc0XTBXafVc7YenaZ
6slzWZL/AbUQuJiV97T9cl7ItwJ60M9NLVKUuTmGFV4Gzwl9ULO0X0DfjtDCQ0j1ybKm+LYjcXZs
5rj71Fpq+YNKMjbHVhcUTWIz0YB0E+PiHBV0n4mfQZ0yhU47aPGlWEwdPUZuPKDLbmX0I1QX5vcq
eVb0KlBNA2GFC+0T8gUbrETBPVeoqVlOhWn9TjrVVZGm6tBpTg4z3pmHxBUNpJXsPO1LB4C5ZsgS
gJEGZkQkf26aa2OX2aSJe6oniE/RMdoBRtytlri0V2sVLIjXNSO6Fmmfr1KJJSJD2ZET4Fl3I1yn
PbKxJL6yax3mtthDwpcGC+sB/6Lwcw3gxMbhjGWkpUHnmlOlIGKOSjN5Q8sfWpQdHvbs1YW5wlJI
d6EEyl1dwWYpGqFcdGokOZlW6lvt0iWkYDQDS3ZI7dQc45ESN/6YdKZ77ERX/IqrOA9ce+RB4lRk
r1DtXHq53qP150gXjxsCGRQQne80Mn09YAIjp2Zx5qDTtXlqm2i+QYGA9Goe1Qc8fe0tIrZvGqcC
yYnb7XeL2eME3rpYUIHCCyPKRN5mA2JoQVITszh+RpOjNOjFAqIy6iPv/e1/46DhCRH0QAqEsoht
YRhY6saMsnNOTGtU/PBMh+3M2NGpuunq/aXe+CDHkcJCTRjKMC5KACPbmUkZ9e4pyXpxzeIiDSoN
Bfr7q2xUVi8H6Kw0igP9HLKba0n7a6yUu2OqhhQ1PoLpyLN6095Oed4eYILnkLlIXDiFZuESj2iG
Xi524OiZ7KQPN0UALz8CWhpbrMpwIDZnY42SuklTHjf6OdIDhP2tLKI7RDkzJrkZUcYQL6xukkU5
QVakr74sKK2tbvAK1BfmEtSLvL8pqxE6R3Vr1QtqUFC3jzELW9hdp7UVR7pEmaNsFuaj4iquD2yp
7DLQJDI8rLK+s27aOnbj314aSTr4cgUqEZHPtlg+ZmqaCtjNE6FOHxjkrHzo1l2/TfNvact/Yigq
Cd//2pUVOf9a9B9w164BKKeAK9iEdwnpLWdZ69XraeY/MwiD1zKHtj5pkREoGKJ64EghuF3pO7Zh
mO9XQCq2g20vbzsKmqFkhA4WckYINs6voVP2rjEQeZ0SS+hAdEl7IwhKEd7/1DdIm/NlNgzR4kB4
kuRYpnYrZKrQBseTMB23smb0SZIcI+wm1XzJM6hiMYNzCRCxSC9LjX6oGgelgP1cP851onZCsI2S
dX0BsKRwjUg6M/ir7SH0bUSX3ljkRJhTHvA/y+6FhexLrnV1lzmLG6aoTwqMyRu/iHvMnSPL9Adh
9YTq5ARtkeMx3gk+39os0N6rnYPm00JO/PxMmtqNlniY1noXPh5T1KeE0YpzCbpE+O08IOVSoMVh
p8af0BO7j5UYnQA4ETZ/EtwXqs28zlXjbxtGxG8vWSD4XBfG6/xnlVHMHGSYkAYa+OiBLs2DCnV5
O69i2wpqPRFEjitYQWAAkcnGoegc9Y6TqVBUQPLkM6kX8osZVs2hqWlmQTFPE18jlRzEPV8w2CYq
+iO3kj72Ks0T12OidZ9cpHs/EKhFZNBWxvZoMlkm7KJJ7rBNb/1ctB7AxqDYBWy1vbHjVEfSKVKV
PPM5VQ/LgvQcOsvED7Du6K2wQCDDJWk/tjoyN/YMwKDnIb8Rlky91BHtoayt6mg5qGq2+ybx3cUM
vTdBqLDz0N+6VeCc0QcE2TTLgSD0/PhmCapLs0mdqnnBgMAsd8CHsvpBoMj+z3iKhh96asS3Ms66
oKUdsLvdTlCBovRx7Z6B8l27BI8DvmhPuH6JGmFwIaRC2gp0l7yowFqSngg0SkHpZUqQO1m+QUjD
vVgQNEkrXb1zjy8EsdDLoLmQ/cLWOgKnd74ThvBau/0SnSpL5dcpa2JkfFuMth4Nxk73Xe4nZR55
jZ6XYxvb+bHPovgR2gFMCMWzOHJZYOAvbYhnDSgbbAuNBqRgJD7WPZu9DCjmy1Cr7mi7owVVhIU/
OVZJ6Mqe+HGcZ6f3jeulCUe6jCsovCB9R4Z2Y1urQZcWmqqkzykEFFej1OqGluX39xdZ9+TcWa1i
L+BNCSU65KWbPRMiohMZrfRZT8z1dJzbAbjPPmiomveg9qVjhAAIqRFcBRgCCHHPz4clpphJHKXP
FdWOV/cWC0hSNHdNXnahhfdxRYCr7sqqaQK0qLduZDQNoBV76mmYsDBecucRtZc0VLnTBjJO4rDl
bnS0kSL7FFvLbmX9GzcYnD8kai7Et5Dpb94W6NssrooleQZ0dCB6jkz2NZ+mmq3NZMd0lZzUj9BX
VM92D3fsWW6aXQ9NO0EkI+Ye5T6iOlRTqe/GaI4+26OMtFfYSf4RtmQCC2ov6WnQkfthzKv0nkyw
Rd4yg7gIC1bpj6i0sFDQn9YECtueR3eJG9W5T8sOnXDitjXfwXHmGgJMg2vSgXin2GMncHMz+RJ/
xI1Ki7xDyD3knxqhajSM72ba+E439RmYc4ZCKjxgSqB6GLrHgmb9N6uOC8htsm7YK2l7azsBw+AD
IBxdwfj5BWhtm2RwjcmzXVB9cO28CSowU3+OaalDrJ2E71/ut9aDOh6NosC+rNLy8/VIxJATEyRB
KZDjBLyuTKDQL8kXonFDNk/TTjD+BvhHWnNNAqLMAhZoq2AvJyKXiiYd+nm0DOTNrNxn3cv58zAO
GoPvkfS/R5k/KoHzLCOQ/VgGHX2GIovIDu6ll4/NBcGNVidI7SPLsDZcex2H4E+03a4mwzPIlea6
EJb4XKrRPVRjdeOgnOgGGMR+Qv0AxjOo+K9aQ79tXGjYrb5prhdqx6E146m5Ex2Bm8v2CGo0CZNx
+QORT77TU+jCDEHkCBcBRQLiM2q760m+YigVxOVTlnTojJADQRpQXOnijfm/UPFv9VW7N381ZVv+
6rYN+/6a/vtfZYViPbS4+Y//17qvQaf36m282drP+950Jboc/K//+boR28v/8Z/efngskISsff3+
aca29vyD9YNOFyqB//xL/zT2gwQVqB16Ydux4EpeN/YD8kb+ENeagaFCRvc//gc2Of5ZPv3tgv7u
w/jPf3/d9uxFV/mPp4KkE7qYVZK/tusAltimvKMubiaVjixgi838IZkhkuqICSBA5DXSfjEqFjr5
002iz47JMy/vDAmbZroBvuk9SPo/RsEI2dXTCGlNULj8upgTyF777tRZVexnJbAA6OaEspu4bN2A
1bFEimrGmG2d3dbOgmRX0/3UrlHebNX2sbHkjTPY+d+I7v9f0v+2NqH4P7cIDNF58kfZ/tvh54+f
zct/+vHz315ea/ETnuz1pV3/oL/vLIKKfwe9jdIhhC5raQgsy9/tKBHr/zvwE27g2v2Dgwb5rxaC
1Pr3lZvha6sKhf+wJuL/sxsl/ooDsIVaY6Qu4D2d37m0G+IDTgDxFEwr1GQoacefe27WVr1j7lZF
eo8WKz5VXRinxBss8Nw582L386vt+teTef1ENoDx79XQvWttjgjUYm2M6GJmSuZkSO9LMlw1PUcJ
1w49ebECEo2A2KgIR1ExGJ2NQ52Guob0Mxf3PLKYr/Mx9yGQ2J0gh13556UjggE+REJuVd7DHF1M
HsiVJIOtsu6+srPKS3tbhHWT98exr3RYL0gyqJqKvYBvxXKbVWFgIHZBrAcSdiu/60xhqhK1e/ct
8PwdjYpflZyzIEUHqeumGGdAYhFfoyA9CeYFbgRhqZr8YnB+t6P/+v3o64h7CQ4YKd3tYCuX8ZFA
o9Dcd4VRh3LBlNCIN/QrSWV8FY1dHLoZEwdhOMbWuwRzhMDvhe3QDn5tDfR6mtI0nDOe3kp7bUth
gJ2Lua7Q32b4WhaiDPpyROOKuldHmkPh6BlHDLcOkqEfI6ITDSFF2flZPtEPGRDnziXaQpN/fd+K
ABHXMDA0569i6YnL0C6lvVdlF/AILYAQ04Fsj7v4kKAF24fcmjAVq0/GEJXyUOEOa/4GEsGAoslc
KNn8GeUj5VckjuanCL1gAmdykOkqh+46G5Wzg+o2KBI/F7E1+BFc+7WPjr259Hkxo1UJ8Ms92q44
x1H28jBBtYc8y+iGdoNk+PvP+HI9VI+CIIFpApiEhGCzPXUu84Vwc0+SP+qEA7Eb5OgCKDZ2Ftpy
HPiy85U2zM9ozXKaHKwkbiDoX2dWOn7pA5ljrKHCwIo48ZqbMqj8H7//hUhFI0W8toZR2zigsogT
T4tt7k13kIu+MwUykmq+ncWe1vAl73b+qtGTCHlojnQpbNaW3GKdTpt0Zua+OzhH8zH57D4Wd84N
7jz9mtzlnnUs7qZHdpSH6oCy3Z/uvfvhoXoor9kjhvqK3rd/jRhp9GiC97dgA89ftv7179pcqhRy
WFOj+uaej7czTVFH4oSk6Y7RuBwSg0mXqHtI9A7KvjDf6GmBEkoXjc+QzENB6fnNEgupWdSb6R7i
0l8inY82ivl2LtXF7X1ZA7EypJd4N3wTMtO+rayCZ9O9UyceVY1v9zBB4mlKf76/g9skB0j79Wv+
WQlO/HXMkCQa1QENVuIexqrdoC4g+MvGcOX2cS9uvTgsrIRQCjWx8ObowbAhbmN0e8icCCslyHTy
aETdBMql5+/D8mzaIczwSGu5w2Cvb+/s4r6sCVS9Uvjo/bCBDiJbeDSguOjezUCGQhyPosNQ6nvl
fmoz6tv1jlXeW28LHkjH3YFiPR0hbZWV98NSHGL6y+mi69it7lm6s+BblxGtIAUCZUAu/Nv58Vls
kFPtlNM9HfV0PeK0fZmpZec6XhydC1EBruIqywUl6G6MaZyVfTbabf0gB4wt1KiMMSpwYe3Q2cGL
e7SDKvU1Oj3tsLIXu/myLNDfi9Td2vZ2WFC0Kqakrh+Iaz5YJD10kfEX2YY1K/9AE0wv7tjvfyk0
6uj1tiYfIR/dPIdaEoqmcvjSGoVT4DmvkWg+tDa6OFqNH7H8Q28XN617/f4rvHju4GugDEOhIuI8
sOUbF5Kbxu0gT50fjIgCtCQIo+YoEwrJfvHX+ytty0bw/tZqNHQDoXC0+PvmKFWZNULzhd+Le/Io
bsaH9AacHPscFYjSfHpE2X8opNdbPrd3jnP9o18/xr+XXhelCHPR4+78rk4ln5nb2vx+QQ2CAyxo
IyExg6ZocwEVzd5YqTeXWzlH9PhG7nILRd1hNHyKCb+PleUn4xOaZR2zcb5FpjRlNSKl/wqynv7+
iveihpdve7XY5gQdg2aRpnpZ7FaRP+jevOntO0cNDSDe+jc8cmjPNsfGZNVxY6ELdT1GfdiXC+Zf
zKiYf/8rVnN4fkLQbgC0458gGy6qTFcFmGF5GT8U6H12KOr2jzJLs6tkNvzw/kpvfA9WAQhHAAm7
IjdOtIRuJV/0Yh5QGWfuNbR14Af4HvW8fVew+lDBc/S8YWs90At0e0WIxXRe1bVz8agJR79Grfjn
Zajon0ZP0DRb2R/vf9TWXmE5hLqoNQa8RVX2FpGJZkj0gpasj0jXQHOlH8ece+D/grlln8aKev2w
85zf+ECEqi/HBXIWCO38SVW1XuqkHtpHzrPS6+h4bccLBn/G8rYe5Mf3P+/iduDzgDOhPeDoWAYm
+HyxtiwLZMKa9rGDORZ8xKhJgY7prr0zavLibsDZgCezIWHFP+C6z9eJ0gpyYt62j31W3pr+Nrfc
4/tfsrfC5jWhi2KSThFWqCUEk9ajKtIdW/fGXq2VObjGDEQsduv8G6pykGyIu/ZRArwR64a118Ts
NfPY5ufh8bFT/6yybTWS0xaDwlOsIr5Uj9Lylue0/N/sfUlz28jS7V+58fboQGHGFgAnUSIlarQ2
CNuygcI8F1C//p2Su6/JIh8Rvnf1ffEW7e6w20rUlJWVefIcX4FI3wMFjZ+X/WBhUM6BIs78qmRU
ik3B0TaVqDW1e2DP0SuqkEWIui1wmXP3xYXjhLMLWjCgpfGLfCu2rlK3jthv5VjhcVreG6HCvCSF
oBroz5QOqoVs+Li+M+RIR8wosrMu3DWiDu2zTnzkMeKIZKDI4s3emXyt9uydnqxb8MREXg+Z6X7G
C5494oU5AHpAFSN4xMEDcrpNLB4CZGqaDRbQXFf3EYdctL7l2/QuWvFVutFv3Bv+rnwwNGP8KF+v
j/XSKTg2LjkPo8nRKDTAuIrGZL28B49wcN3CpRUEmhOwIUGp7crql3lYsmHIYQH3SRCboE0Ce7Ae
mRSeg+/CqXgvCzrjhC8cClO4KDS3gAgJKTBpfyKp52iDrrD9CP2ajA/3gAjetqQNSGn4g8aQPjSW
Tfo+qunCKl2PMRNdUDMR3fn5N1E3QmYGDF1gRJObD9HtNEx2Q/mekMK3mzDoxo3pzmzWS0PFjYNG
V0AcwdF6Fq02zkgx9dOeaF6ISiTxDd3Tvjtv44559bfhpXku5mpi51cORnZkU9o1LUlB6cQijAw9
Yw3YO3I0excDjv/99c0j8sen0YjgvAbODfc2XnCA1ZwejppTZDUrwvc5HM3gWbWXO4H2Yb8PmVfk
QXurP/M58r7zM3FqU6zr0fkPQdcTperEoUgDjP/4WnVz9OWf79yTIEsalnS96QRIkwwwqr2+bH19
W9+NnoJUEd6LW2WjBBTCz3Q1MY+WHt00q/xnvHKfnGLmaM4NVLoC27aK8EgY+d6N6Y02rgG2nnma
fgbYZwMVKRIBn0QPj3QQuWanPVgF+H66UcFisCpf4o+h2cQlGgY8tsoenccdWSgP6vew95QH5SHZ
NS/pUx24C8sLt/1MWHGW6kBxFAkVKICAnhRgNrmOwENQuNVmru7TF2QdCAiQFoJe6lFXPPvL3JPu
4tk8tiYtc1qBGR6UP7D2c/gw9Y1Zr9wWYFXPgJpd6gEsNK1LugxnHiIy/RhigtNRSgurx47R6wx2
85/0YC7jpRGkG+ve3saP9Dbe8tpTX8eZo3ru54VNIWWG0BcsCFK0g16IeIoU2FR/GvZtOqzzTaY/
4rLWZwydJVvF6NDZAAQydpXoODo9n31tlri1rGk/vnVL+tV+4t/dbXlII49u1eepCdCQAxo/Cz0c
b3PM/5eOjGg5RNkGaRDwFp/aNpXQdekUTnuuWd6o+BqfixovxANieL9NSItnG1llA2A57dUbE0KH
43L6Wd0Wt9qqvSk2ycZYpevaWOi7ItnQypujy5kboBTgTyzOtbyJOXo7MsWrRmVZ99kcreRFI6B+
FmErsh6ypIeTgWO3gMLGXjFwHFjqt/VMXHPp7hVU6f9YkIah5KAdqTL4nbZ54TTdZpO9rnN1ff16
unAPIlOEsj2iG2QZZbJ6Snuw6wg33rs7d1r27LUpFmijuW5FLLjkQwXcHtcgnkPorpD2O3fqpEym
kO+iyNhN0bJPnkEy/zDxW1cxFtdtnce+IloCzlDAF8CXJO1vhycTSdzC3GmJC5ro+BnqbCrdumGI
IuXoNV0R8GEu5XDBTwLNBqixoAPXUc6SVque0q5J6r4H0Q5ZV5xvJmimhI7ys1c2k90t8s5aZEWx
HJpvg+YEYFzCS2eOuvZ8MVFGA9AcsAigMM5aeq1YByQ2VccdGsenrTbZS+T+oUNdt0+tA3jE9Yk+
j2yEnAYKKUJUQ5TEpJuxAtGRwkYt2od4igKAYSxKMAZ1WbFxsnAVI181hQkoEeONEx2GpocczByk
/+yQoKIDFDHAubgORX3/1JmFQ4KSaGS4O1o7OINGhcqJWUdLI43oTFH4oinguRz0cgBWKtOK6UU9
MopgfRea3FxkGchc1TZ0vKRs0z/dwnhpf7YkQ9EQz0a5xpCNnUr7SJ32jHNPRSVojH/Q8RkM3bdq
PvgN2cfdTInh7NQIk+KdL9BqqJBJLtuoda0BmGDatzW4ocxiPbokoIZ+jwyKP2ndZmr5irM56Slx
LE4cg8j6i85bkdkCtYS0fhAVs7PRZc1+0GrNn5Rh2LpZyBdjHGtekqg7EL2QzWBN5fKPNy8sI+2A
hhghpCYDJFDxAmA3q1tYTlcltdcmdPYUgmd5ZMbfUNhZRIm6HKIAG281hA7xLIDyr3/EhdFjTnF9
uNg3oCWR3GLWNuMU23WzT7migkoqN9JF1roVgMdu+wGEVQR3VZH7gTRzWQlZOFyFEhVyAzi+cFt4
2snEA+YQq32a9c2+MRUae66lZKvSTt29aZfFHQHKeWu7MYfy2JT7FWDrHus4Omtd0izQyAtNy2R6
VSkkn3gDzR7IZxg+eIn5kpZJ5HO0k27Sxho9u8rr1fVpO7t7xacLFwdqfk2kxaVDzwseN1nY7Clz
+wWQgTQYFcudOREygPNzhpC4w7MXRQZYkVbHqCs+Fi4yREniIkzqSLWwzP4tTROyHRxGA4Pzh6jI
Gp8lurNInKb+wxqtWCPQYwPwDTwT/iVdZZwWYOEN1XZvDVW/4U1WLEfmZDPTeX70kRAVhwBECCJR
KY/TBWzBAUHdvm0tY4F+2vwrCwvXt6aJPaZZ2oNpqadrZ8jYrqyN7HB9NS8dApxDMA7B7YiiwOlq
Ngarux4Y7j1LDGNlFTWaKctBX1UoxpGKJUtrAOJZMZS/hXVPUIXHxQ7xgyXfA3cugIwwjdWWtpGj
hGAeS5m1SztUcHpXr1day3o/xL73lUTV103qfr8+2DOb6PQBTw9Q1LgwLZy/08HmqGqR2I50nLpv
inJHWeijlTcg2QuL5jjlzy4syZY0vpEVudJXobZ3ae6njrF1ebst7bki/+UhiUojSL3AuS9t0pJH
Dukhi7M3TM/6ESHbOHnkrn+9PnGXB/PbiviKo4wGCOq7Tk0QNQ31uIbusk+HmzjiM4/rs72IKXPh
EYEPAckPUqinVvA2SkOVgwyGNUuLryf9Zmxw8hekvO/mBHTOgjUkLdHNgScn2tMM3H6ntpRuytTM
HjGiN7TpmNkClFv65vqsnR1tYQNSCSjIusCiy7VKAvbItsPE7WPDnbywTZ/TjnsOMCXcaP2QlCBY
nLRN0UTBdcPnseGpZRleguRQT7hbq3gfoWurL+kacZIPFeQmp4dStcFP0gaapSw6YMh7NUDX1AyF
vJi/k+MtvgBgfiBrBLWwHNHgdnfSaKzI3rWzpa1Ei9h9nUD50OcPXaTP3OTn8b+wJry0oPJBC7m0
mg2CU4gh1WSfjSRgtrWqkmzRxlrAuuTFGN/CTHuLy0cTNAZMST3egw6szGaCmktbCgEc6F9QdiKf
YtjHh6TISZkmYKTbm1wJ2vZdz6lntx9qO0c1c2lfAaeBCAoOC63FUtjGU9dJmqYhe/0xgVRq817T
bfmRhYfa2APic30vXRoV4LIE7xncwgKFe3L0qUqmNk2Jvgef68Hm6hZUo3ddk781qT1zXi54GdAR
/jYlreKY0JG6o6ajVqMdQHWz7LtxO45zpO2XtqZ4tACojEgGc3g6ojoH00hCODwzqD98cAq8hQNI
Njqjf9FTtq6hkTgzh+cpGbxNEeWpmD5BcCC/T6Ff3YO0p+72Klh037KJdN7QQN5S1+LJj/K82cAd
/sjU1F7YqVEuWNEvhni4BSFW6YUqrqqQ5gEvaX03gTPjrkrb76DDpStqtsPr9QU/T/6BChDgDhXu
/hOUKK04SG81EnZZh1tyEL2uxZfa7apF2UE9Fcj/xjcQim4HtKd7sdqpi8yuhsVU8x7cSuCE6UHD
6OU9COLKzNWW1z/ufO0EayWuCZCqIWqQWw8aXA+syjNES4ODxqEuuU1AbhUM5sgXuqVArjepFtdN
foJgT10ZsmlCpxN4aMDa5Y4YN9YgcSiAr+gcs98jp48/WNpljxMDr7+HTDx7H3PdLX3O8/xL2VPd
8rpESZEWRv3mcawdunMUo2i90kRh35tAJPecZonyXtUqyfHssYENViaXvuuU8Mpj2CSuF4Wa9pDE
nQpoZKzxG5Z05oNRaUrrNxDEdkDkksUJ2OfS8MkBgw9+8KhxcAhbZrsrlArpTEJo+gXZ8ynxUkex
341EYw8pmVKQqVU9+za1Fiq7Q57kTyrS2gDuZtbwAvBI/o2xvhm8os6j/chQzpg5EbJXQUkWgApc
wEJQHj0DUnSELo8WyBGr3sN1B9G4mDQwj8WdDynG66sn+xTZkHTYmaKyVq9hqHdU0AUCTZvt3XCc
GY743OMtIluRjkyBPE85FLBiqsDQgokFbU8zd7o8Y0gQIHeHOw69tSDElVOFoBgiXUGSYZ/lyS6K
QdlM3QRtMJDsyVNk165PmzwglFqBdMQpg44GKAdl7oykAIStyoZhT2Nkdia1av3WAeb/upWziwzp
VSRY8L5CxyuohqRpGyxrHIhCAdKIh0XTstgbOvvQ1QwUmro3DRzlSKfwQXj2h7sC7ywYhmADmIVF
s7b0EHCYNXZlneNxaVhe2RSeXVNvcGaGJ++9TyuoziO9genE9Xl60eA9BxCbXiDJoQyB1u8dQr0S
CJ7rk3i+VBjLkRVphyc0RB+pVeKZmmSghXTDV9Qe5sS/5N52lIdhRTwRYQlPKDmH3JucqbGT4J3Y
hUGW2Pu65F7X/UAd1095BSUcY125DL6Lx7ixJk/XxxF/wtaVMncUzrcNYh9Uj1F+w3ehXHQ6r1Oe
QQzDCOP7Ucn8wrXAO10FPAVESuv80DSWdfeAftqZI3F29aABBnLPIHRHRwAa7bRTqwYEaCaUjui9
hcKbu6TjjQl+MGOTv/7peuJqQ+pBoMJFgldaTyNvWqIVCr3PSKcsVW6hNG5qc6m/s/wKXlh4/git
NeRwBcDxdDiRldk0Q3PsHn3bo2ekGgHKh03LQTRPMzBe494ykN5pv7YTXiy0rOaAdfLGxRd8Fj4Q
8anIgMkaxQWjNSR6SbcfAL0GC1nOwBaflzNB5ZwVycdArRL45lLt9qOLrsIcAH90WszV3C4ZMSGf
IuYUOWNZtW5kaCIekcPd65GFazNVi+pZgcr68vrWkO8AMWO4LEGYCQpsEExIW9BG0OOU4NjGIbSL
JcgUGmj9KE0Azgm6rNu6nnFgZ8NCiAVKP4Q8oG8RVZ3TPaJXRmIWOqn3kTXANf+szefrAxJ7Wbo3
YQBoZWwEQY4knWTE5lapDujcz+zIcyniGJSI4pf/zoi008emwA6ALMCeglQiqV8Zf6ztOfKPy1P1
eyTS0hSp2YCIFREAKd/BQ+hRPs34ednrIcY4mSvpzsrr2AJZv17vQT48bvLWM3BQE1SpvbBbsLli
1tzKiPEeZXygYuxkAFnV+1x/EuoeJdsigfGHLlUekviIIyOkghpHIpa/+o7x8E1tQO8AL/QZM3Nr
I7kAIW/UoSUJ9EbDNx2AQzr3RJibLHF1HI1Dp65rQJay3kNv1VPye9t8Is7P/24XS2cRJAU5TTLY
iCbggZ2vev5i9jMZ77lxiC14NA5aWtzmA7ZYkqteTwDNgtTpbDl6ZjlkwCnjbdJWLkYyOBQEELFX
G3MSB2eO8vSsyPC9rMUgqlqr9zZJ1rXN0JawZxqYu6tv11dFDgo+dzBuT6FQjB5RGeqpdqB1Mxsc
ezwtFg5qNSZ7tyd9YbuH8A/JjAXIHYD637ak0+LQPLSLUjxlGtfv7VsyPFt5HFwf0MUtcGREOiuN
otKMacKPgbE109eqo/jkP3n+nQxFOjAdS92m/bSixX4F+vZW0TyY9vviz7c0AJQobyARiWK5Lo3H
UrTGbRUVzt+qfANqJXgve5APuz5rF3wzkklAE+FBK3itpXus7tskrJq23usuKsZ4XIP2HEKMHtNR
VfWduefmhUWCOUTkwMQhKXFWggP7JOrxDNu7/gJuNS/VUygKLa+P6Sypiv12YkXeb6OZZUgG1XuI
fIqXy666Tx+SyVOh+D149Xd+Fz9ocw/Pi0MTzBKIpFDRkDuS045qihb3WC83C8KQ/bD6ITCyYiY9
fdHMUf5Buq5tBxlyVCIQeCRfR2C9MmWX9h/XJ/CCEzrJcUgXtmaQtDMV2EjCDHLfDw15bjtwtYMR
47qhyyt1NBrpOEESnQ1dC3fHQG6goZzncWe8a5j2VmZRoJcOqnj9CgXpgwmlpMxNbgZbXw1aNHPR
zo1YuqPsMkValQkPlXQQu9UCvUMHu6qtnFmB+LMH6efuPBqzdFcRJy0JWlTqfRuDxjIoQq97ag/2
On0OM1/PA9TBytwvl+Ef0rEKN3y8rLKqekqULAVXODxkkgVdFnrD9DCznsJdSGHxiQk5Yu0hqYO8
Rb0H4YH71nOPfEtrL+3Qcxa40TI3ZzbQzLq50mmICCknF1CIvT6aQTrdaTQFvLRYdsp/5Ll+r5oM
vaRmCu9JYYlq9cKgN3U6LEn6cn3+Zg63KwKQozAmz/uoaT9XCAKsZr+FoM5GnVMGunDzn6yR5B1D
pdWMUscaqTlbkaHxuBUttJ55SrprSLS6PqSLF8zRvIkVPBoSqRqqmGLeBhDxj2kIDPCq4mXgGs/Q
WoPmRwjY0NybZm5bSG5l4P8YBY4dbmUfs2dnfOXtTLOFXPb9daBQMxMcWaIeezo2iDkXRd8hPO+K
cpmaqodUtGcB5Gy70HHuyl3PX6/P5mWLkKfEOxr/yPu9RJ2uzjOO+7NygzBJbqti8osCnKimcwBh
u193c2CjM+D4r1H+tindBl1EXWbFeEsXhuIz/Q1M14GjD6Dap8uyBPGCtiEupGVu9D9uYgVrnpDz
AbEzKk9ILUnHO0kgbFLpirljtuGxtvd0VLomI3DUDzUmMwHk2U6VjEnjHKKIOEUWWTu1+2ZD0x70
CR6gVh7SgLsoRMdF4wR2Nyegep7OkszKZ54aCtFDmO1/OmCINHzL8dMpYE0wRm/uj/hPz6MwB7wO
OmagagVau9M9qyqOziCAae3caJWyhQ2FgtLTIDndB2ELvr8ZB31xUo/MSRcC18wcSUGYy5pgeNJB
z+oux6/F6JWFN/64fjjOd6oYm8DTCiFaDaik07Gleq47kFqzdiOMDZ4bB1MXNMqCdouw88xAu7MW
100KR3Jy30kWpbtczSbIZpawWE/ug1Y8EU4XYzQETfjCIfxz3djZ7XBqTC4hqm4R13GLuYRSRQam
VUvUD5ti/d9ZkVYsU3gRNimGVLbLKAEbLMpxJfl+3ciZH5OGIh1sBrSxnlsYCo3zlQYW675w13oz
LiCnGVh140FNcgaXd3YnfJoEMRNKACgSyRe4U/MGta7Q3GVO6OXZ6JtpoGQ38Vzj1uVV+m1HOs80
y7SBc8fc0QitTPquUldaPfMImBuL+IajS5WVGSdt6Zq7rnzK8j4AjbDnoGmqMJfX1+k8WJVmTbri
eKjqZYsa2A7SI+qD+717LFSP3mqb7Fv/nUHi1HNyr5+LVOfmULq/oXQyqg1q27uiXcQN8yAFAqGZ
5+tjmzMieQu9JlECQntzZyjuwqF0meQ/2kRbXLfy/3BKv/eD5CIUFdAaCNKYu7ZYDMZeqXz3q/OB
14z1qqhBT5dWNePir+8OTZVcfNkClY3w3tzV5Up3txnUgdBEADLM6yObMyM5Cj5VRpxFWCQzqnyw
pPpseivGQHPnOKAv3iHo//h1cs/qVypaqxJ9wkKBe5VGHvyRaPZegYdEVfy4/NOn4MmOByTq9Gx1
qqKWqYPZ64zvoWXcVPU3vOh91uh/Hm9AuAkIWsgpgVFAzsDl9qCwsh3hkHo/Gfz8MIJ+zKMf7hDM
sxCf31NC2Qsk/rj1NfSZnA7KmAAKb1Dp3bk6xIhATo1Te303XDhNsCCqfrh7QaIobXMXyG9ot8GC
Gtch8m9Zu5xK0OzZqTl36c6YkkMYJbcGI0bL0C63Er+oF4nW+Dr9+V+NR0YtOJCKojUQKTsVwVEK
JWarrfzcntvbc2ORLkItAUpJHzAW22a+gTKCSr+Ww1y7y3meBSA4gKIE9ki0DcrJKcvlOUj5VXNH
HvOdUJUA7wPe5kZgQvm78prag8o0iG/+kzn8bVXysCWf1BIc3OauFECjp858s7rNdRPiNpUCsJOB
SdvOsI0qriCBstPyl5x+reZu85mfL+NRWdEVeQXtuJ2aQLEHCALADWYczuUt8O9ZkqX+eD2WYDjE
ECztS+Y+WdZaneakpeRhmDiYDt6LgCcL4QiZoh3iKWFHo7q/bxOeBWjs+6GM6lxPoCzbpoqjLzCC
4G0DZPAMNuIA3Eeylgz3qVKoY+CMofLuOM3wlk68/xKD5xQAYot0oLHIcuQuc6NvoeI1Ruwl7vva
5wAe5x5lBGjwKdPYO7Eqc/SBmogyPMNC91WvKJS5RuSXJy8HJ1bh5UrbKWiQr7uZEFUO7cVgAM7V
bJwZYDVk/g2316sugqDZfQyJzaehqAcvaeocyUc79gsozwv2zZkDI4fFnzbB9YH7QAg3yTe3nvV5
Wbt6dw+HPfwgLGE+QKvUKxi4Ik2Ig31J1eF51M2ZUyRvQdgV0s1CwANKSthtp9cDTJqkVlV2X7ok
3cZ5AixyjxIAGMfm3p8XplXMKDYhiBTxUJOihikD/JFxk92HDkhC43D4ofRuAOGwp07nd2GfDTPH
Sw5TxNiODUoeNjHBm1vrNrtHqSNesEx5cnOLedqEzqm2Df/wlQFrGBQoSYUIlwpuotOZJE5lJZE6
sns3jDW845vkYIXspczs8KNthjmKkQuDA9LGBpga9gB4kDwsbg/NyqKC3Zs2SHz0qe+CCJxtfl6m
YaCUtTMTWp5Fs+h4A+oNoFIA0FBjkZFhkWm2VYwcwn1m/6R6dDBBt5lWxjpVEZKFWjCazlZj+V1S
V7cGhKque/uz8wHAG2pUIPwAnARUzWIfH7173MYxlQRNcff6lLyPRhttJjXqfHjpF+SJoEFbxbaX
VHOESWddCRj1iV0pfGKhxbJp1DHqhLyOk7GMTX3LFA3to5XHy85rgZxt2nCTMALE6qijb2Yuk3Lm
wgXFCRrGAR4TdKcypKXJHFWh3LbuzVR1glI3C2TEprkq1kUr2DTILhoISz9n4miGCVa3ER1l95CZ
qldFrkPVKEW7xfV1PENqCx5clAHRuAlWdxMiracLaTul3pe9Qh/AHds/a7njJFhF29275chTT0WH
LGhkgSEevSzrICFZmXr2xkNj2rho09+CuX0TtWW65JFa3/BESX55/z8iUP+fxt8viCn/zdp3Rt+/
6r/mx/zn4v/+m//cMP7CI+Tf9PsWgqi/+c/xJ9C6Ex34guEcx+0fyn79L/QDAF8FzUhUp03RJfMP
+7n+FxwRumPBO40ti1bLP2E//+yWPA7wgEAF2cXnx4E2HD/5dKdEQuBRY1G+Z2bVPTl536/DRk++
oXDROF6kD8UrhQyuu1ZtNdswziCRUY46+K0TqBqj+XRq1lS7o1Ncjou6S6ND7rrKQUeMBbCIq71O
o0KfiNmG71HJ9AXQgh70E9MdmpymYTlGwKVPqfEcKWMP/dBBOUDgSw/oGI7PaDZI0BY16ult3Nj1
91Adl046dA8U7NkIqRtjsBeaMZSxz0zu3ORaNULVCSqkCHJYfWvieDi/Qog/2rj/O+UpALi/tr83
bfa1/df6x9fm41/Tv+6+B2XxNfs43vGfP+DXlrf1vwQ2EK1XQh4JvP6ICn5teVv7S6SrBec+2O+B
sIav/3vTK6b2Fzow0XNqo/1O3Ln4W3/vesXU/8LjGlB3bFJI92Hv/8m2F8+Wo10PEVH4WNHdbUJa
CWKp0oWDLruuDdGHudHV0FkWLuc34MZco7G6WUH3pvdImFIgXpsv0MB6Opq2+19Wjvtb5SOHPh8X
8rOGBpIXxPGovZweObfjTlW6IWrtePfeV2rrlohAw/IVPiT/mhWxcihJVS4GO+y6TWeM0+BjPknq
D1a6iItyKBdGRbZJb5mRryIjsaVxkZFlk6nlG+2gIQjCtSEqIQMeOt+zIZtuItfiBw5lGNQIWu37
ULjx88Tj+qcCiWMQGY/oryX9tEhI2t8RnrOvRmo/jZkWtX7OHXCBcuAv3ialAPzYpSsU5qCQYOl5
74H0rEP2X62T0YNUpLq3M5o8f87Z/z91/wfik0fb5+xW2dKGfvva0ZNzJv7Kr3OGhI+Kc4GYDUcM
tIKfChp/3y2W+xe0LUHBAW1JvHfErfP3QcOlI94igArjILgapJ5+nzNC/sKVI377U2ZBtF78gSKM
FNnBBPQaQFWHghERuGSZgtCkKUK/qBvuJ4Npi6gERD4dpo8ho+yjrtEoiN43MygtZL1T1WiDhIBi
ifWWsdXA2LI4mroLJ096QIuvQRkZFU88nXEC8Z+nJ4+MNMvjkKf3LKu41yj6DVGhCTeaYLVQlKJZ
56QokDMm+bJyebeoYoKUKHHXKNq86wlD+1br5EGdO+3TCF3c1dAY9YaXaefHCFu3tZ6xRTG4byMF
+Pr6x0vkVL8+Hg9FJGpt3MngbTz9+DEJux45zeQePTebrAArftFBRZu0agA3nD6UzRBtHO50N502
uPeFQ6JlqKXZilUm2/Zt1Hzv86F9qbJwZ443OSE/rn/hZ3/kb6/6+YUmGLpAqPn5zJUpA4YyM4wx
xRfmUIs8GHk1/KRhYUAy0jIhwaeaW7AYIKBX69QHCb0S1NxOlxaJoSwAUFfcAidn5AZ7KCDus7ML
Xq5Sl+oeUxgYN9QcNAt0yNbQwlL3ICeIbt1RnRYW5CQCc3TDmaZzU7xcj4cDXDu6D9BYhd6Wz77d
0wmnfWI3qVKBBkS3kDcZ1EY3vAlSJ0vHySESC55fyGLE/NCiQR19j536rVY6a09bUnVohJ8q9I5C
EN3OqiSIkEfZmV0KRp6w7Bu/5pXyPU8UJ/RzuH0fD+eVMprFPQerw48CnL4Jmh549uCoiIFo1YC7
D4og67qm3YpzAzjcumsI2lq4nvpgpCq3kLJVUS+q9OwVQAkn8cJBkJtPyluYpNUjSFWswi91vPA8
PEOK97AMOeQ6uh9Yspp4WYf2ZRCROu4O2XStQDqOVm9GN7JFCF32/iajpJnZMuLAHU2xjYwU3tfg
JkeXNrR+ZACCmpp1G7W0fORkglg9J9ayc6pZ3RhpJc/MSEGuoeedCRL58hEi3NVKSXi8ynjjxgDL
RKEHVeQ7yB2+YxPGeBRF+UsRqsWTq/dPOSbv+iH5VDM+GTIUIwHMBJoFuAvQz0oJGsNmI6otVnXg
OSeLXrfGHfKrdmA5pXMLhcLchzNvVgyK8b45MPJzckvlNofr2qYNeIcKqNfeGLULbgJbzBkQfgEF
lRUAixAX9JVa/xjxeFhpBlvnEcNxaax2S/KUrC2jM/xId0rTKxq+hugxNCXVYbyLxqnaNw7gqHac
lGuzatV7N2PkgH8AVwUJ9EtES2d9fSqkZAdeHVBqQdYUfYRgIIOSkBSFjZOlh108hodK17xy4ncJ
5qFNMiTPXZ8y68aqBj/qkiVl5WMNNoYZ+2e7D1EkEi0A4Dji7S9TPVQa7azOSI1DyI36xgwh01PY
7MbK0FlVh1O2ZmpIH6lSDAvIkzrohRoNz9S7JMDvg16GpNltmk5sJsd18bMA6QIbIVSqbRkGTztT
6/V21BEFTq9Wp5GdSWNjc33w4rY42YZi7LiQQXwq6Gw1kQo6SkRMMVpDKZj6DxF19JWlMW+0ymbT
N90MP5dYxFNDoA4XQBg0pzqEEMmQBnaQ1gCIA9FnHvlKWcatB+3zOGiLaXzJS22cuSjFDzw1iMY1
oeaF1nqwvsl1vyauhz4jeneIjHahDiBzbInf5dbHQNOgQbc80l/5jM0LWxkFACRCwQsEyjNbxn4m
lZo6rjlUh9HNPMabR+hKCralVT623yC2ABEoe9HjYasm8U9Ny1fXV/N8zIBvoSQnGO4IsEeSg6NW
brSxwcYDU+IIYpXW9JDSHtzAQ8f2bad9wydpN4bTD+vrhiUAAzL4yFwAnodpttGVCJK7031kFH1b
9akOjmlW8J1aUT9XSHnDoB8GbZlhyoHxonxRhWW55GkevhpxNCzx5K/Xde/0X3EdlfdJWGszMyIx
K+DDBBMzcG3It6M/H6jx0w9LB4qTjch4b3V8eughCX2T10zz87wNHzlrPWsERLcLU32ZVe7WbkcA
aUf2gQRD5NV2Qdc94pZlDGlC+CObBbmKfYSSJa6HquLLmXk8Rfbic0H0hogUX4ukr8hyn36uoiH1
qYBvbI/nnd/qhacM/S0x71x9CjTAHyFGsmSQIw0zPrOE0t6B8DMe6VB/AO8RnqOf6pDHniCMiiJp
kMfZT0XnOd1krbUWXj9jwPhWGTEhk82TtYua5vUhSx7o0y4aY9A/CH0gHUf1dMSQkgXvZQw+UJ1R
ClqUsl0oNjrJkBTrZmYX2bJjl4DsGkj0kNYGPS96dLEZTk31EyOdTa30Htw+ys5mym3BFWWBje36
JeiB48kYv1wf3VkKFtTcSIiAswQ33GfF7tRmjqcX6FwbfgC/Hvf0vHQCPW05WB2gE7e2M54voiHK
N3rd22Dxs5DdaiK0txfkRuUN8UamDMCoJ85KUdHg5V3/vE///ttLOngJuQjSAV4BATaSIHKniDnG
SYH7azqgcP1ckpQvor6hK8eZ3Nt+gDqLFqFKqvZq/JbQid2GEW13tO+bIEUf0BZv/HLBRwjtUUjL
LBxrynyrhZaUFxdt/MUY2nQjOCccCGX5IVpsdrmW8LsmNWqvG4233uFkmer9eKO3QzLnjU9v0F+D
Q8FGFfcbfpF5cGhrA9wbDfyQJWCYdXXIPOiMQcGLjyAjqWNDWWaQN7hJnG89mi6MuBp91wUDETbR
szaFrQ5OUt5/vz7npwcNXyXewaCwwjYUepefkeHRlaub9ZD24UQOSZfqH6bTF+u4qG0fdAPFIqbK
+MXJy2ZJQnUu0jmbD1gGnSDCLOS8DMjEnu5F1R6N0ixKcqAhSJeaWIn8cXLJzE1/eqDF+FCPQy4N
1WkTobw8Pqi/WozUTnOAixtWjW6+ovPYDsA+OMcSf3qef1kSkwnsMqJdW66n6lYDkJFeNgezS6I3
syT9wizcrUYAX2Jj61FozM/Vh6SbThgF8Aa5evTea4jdZa13p65GyL2b/SHBW2JpKbF2b9XgbtFK
pXtM4HwWMZj5XnrwdSzUduh8JwbjAbge8gBCU9EaTcZJkCZ2O+dpkMg58m7/fJg4w0Ctg4xGrP7R
vuJsLPS2CvsDKIsRgFCNvFPN6LdhqPNNOVXhNkzReIw7LfM0tSpucLUkyB6gZ6QIx9sYr7BlZpjR
yuSJdpO13bcycn4YhZL6XYEc/fVT8AkfOvE8Ikb6v+x9WW/cuNrmX2nMvRrURknAfAOMpFpsx0uq
ytluhDhxSGojtYv69fPI3QftUvmzJj23cy4OkI5jShSXd3kWzCHo8MAxYUWeP65VQunNsFV9qK3B
3U7VMBahpITtvKrf+rWqrrFJi53j1c428Lvx0Pd+BplLa+LfKHqjEX5nc2WaMCWEOiIDrAOAcrdq
i50biOSmYEo+W6UorlkNlaKsYhAZVqgT9E6LjrFygw/c8mFD1Ql1V0vyjaCX8AkHQ+1AcMeEJwfE
c/bBNNR3fEiCQ98qf8vTqQHv1W0AV3OqmNsljURX8JWg/CUYXswNjgfcV/PZjCW22Kg+HcHRgg35
wU4oeO9aJvtEVzDSkn69N6Rq71nOjX0/dA+unKbPCfSAviYaCBC/LrY4ecEEQlE4tNxaRzrI9J02
HH4NFn/59P5nPA/rXxYdbhBYiyB5hxjU3Dt4vehSWMx2EzfUIddOuw90roARs0AHH3M3bid32rw/
3uWWRzRvu1DeniN76BkuxmtzlzI3UQekGeRLp2GJHqDwUYsAlRjd0qvArdfs2i4PNFgK4px2ALib
pfoWYUPh+ajX1Kw6yNFE/9kSVsxbR0fYzmTlynpjOmF7AbQiOiNYABfFPSjsUvTbq4Nf+DI00pTd
yTQbIsGz8jrvkuy3x4O6zey6Z87KJaj2nk+nV1DOEYPIAwD9xmlQQxCxhGuYZkOyyzRStcKDvbj7
EI97ILtDzhQiYshsz8drIHdYi16g6gF9/f1k1gpyh7zfUtHQUFGwlFIFhY+a9Guy83Nx/Px4nKsM
YGOg2TdnvMtrCQ1wqlKKVxWBMXwdKzE+KVNNn9pZi7xy7d2AY3WbCWLdGZVwQTRS7lUOWPRGmQas
I0pLwugFqXie7iG0FoRtJvrQgcQ2hCl2FL85Hsdvhol7J/Gbel86thFVTld/BtiGfe4ApcrLII2w
m8XWrmAYHKI2OOzzoe1uIJO9YoxxsWjn153l5OZgA6KHi+NV1Qn0UnqsJMbzJvSrRGwLnKCIcXO9
/809uRhqEcEnnS6nxMQZ4CsyRkbefFHlJJA5BJ9bXn2xdLvGIXpRhzw7IJEooQ2GkiwSB4jJL44B
pzdTSbWfH7BayfUI8asuyvNAfqGymkFVwo5sj5eberAeKvgPxVQM+rYmJRiwqUOigtfQ0uVYDUE6
ia0abHqQjahRuh/LUM9ezJPRPs+pxAYCtxDiHOtJgb4jp/Sm8qe4Gn153Rbl2ptd8JSQuM+QG8hD
4ne/UbZwiW5I0GeI0YY8nGxiboOuRfdNNcMWrcoxDkbnyHu7BV62Lq+TcU3H6OIMmp8A/pvAKsCJ
E6nS+R7Nhx41eVjxHkYj4Sl6edR5tlM72469Y570UKyJbS2qJvh6GHHW+UU3Bl0i5L/nI5IS3Z+U
8/xgi4pe+32ytZHeuhJXcTmY9Z4Z0rkre8igKgeehKJyptDl41ot7DK0w3PMrWXURVGWBWL8/Dkg
m+ChPsLyQw0zwl0XBHyXOZ5MQz9JprBrnkGj5HuLjf4m6ZsElXgXJfS+36B84H7sk9r/ztPx0/u7
63IjQ/AWeSs6VSirABG2eKjGKuEO4JYHU7j+Z4iV58CtU7FxM8P8+P5QF6rjLxqUaKzjBpqLJsvq
A1zEUMBCknBQDWxspc9BAtDorkB0vWH2phcFu+5sp9w2fFa4snTxYPocPzNw/7o0VRq5jmGjfFCm
2c40WRPCMRDM08YyI2ZZ7ZZzaleRWY7uPkmCVUfjiwQH7UUbFwwu6Rfx9MVJ5JhGArYEioyOD457
OZZii+Kmv3JpXsC8MU0+SjM4fmD5iExuwfzAcQBsw9DLQ2+wZ9F7+0H4n2Vl68gVLtt3rtGGkovk
o22IKjSSztxR19SPGSo7UU6sNevstzYQ4GqQlwCiFWr5y1pnMqEVJoJSHtCX9yD3lwcbOGmn10LR
E4K+6baEc0DaGDdeNZ2sYuj2/Vr2cV64wrLElgHUA8EgbtdZh+p8mTIDzASjlcNHE8WCTdeC6Ohk
5Ffheumm8Jp6x4jnb+2y7zYF6ldF0a+UyxfpDx5g1mul6C1D4RddpHltvEp/7JRl6OKR+qDankZq
GnKILKafypR8Z40yIsBSnTilFeqxtrmGfl0svL8GD2Zf03lVoIB2PjjJWzelVDUHNoqflqGdD6iA
F6f3t+cLCv7VrYc1h4B3nmO8JGQX/cW6o27dT2qg3QH1VH9nOwPbTmhJh/gcEuqeAKUjfKLyBkxQ
uW0Fh7YCAFAbg/PkRNWUHTLpT99pKrO70k/HnW1myRcdKPaVNUTsoF/GtxYfu20JiOvWb1s4O3UW
PAOKpoCGSDfu2wEJSFHCUyQZUCzt+uZm5F6280z+pad5sbNHL9gQzes7mukGieVgbHSqg5tpGuUt
H6s89JiXnvoRAo6ksfItt5ogTKregeez/FZVW6lvei2aXe851Qe2fX8Ol5ED5hBYIxvZMcBzwLd6
8zJ6tUyK3swae7SnQxWIH7b2hwg6teQ6LwLhQhBisuZEHqjSVFjDLmFafWO8+Zp1KBLXeSaelCza
217V6qPP22TDYFS9NRTsxvrUpzeq7PzYLeRw73IdREHvlrFrJRAY6qS2bu0e2N0G6qz7qZrWxN8u
1iDsgVC8RfYPn0f0charwy4Mrxh8Tg5IGACVTUfjYyl48vD7E4i+CkW3Dg3bmVd1PoFUkCGAQat5
6PIxlqPYMO3B1UVGlNdb32yP3Kd7iF3tBI69bCjDviwfzGJXsk+suS9LiF7b+tYfYFQblBvW7vO6
PWViCOHZEGmvC7HZQmUPn1zc+GvlzkX6iK+PUiyUS+GDMcvILwGxg4anIA1a/9B5EhIgMoOElS/L
MnSsMb+abFiN1rluoIzbS5eHFnqDYc1SeetUjRNSB+WcXvuQJAKEKqr64Xri/o8+8NTO7dzgukIP
+2NP0FXwDZL/hIgR3+IW6kNhwarEZS56m5Y17GUa5Ct397JmML8a4jUkjrAF9mc3w/PvYqbOkHNu
Gocxs/U2sWWLfjB7gDfl+DBNvbqtDR58aii42vYAFfDBA91mqPoJyopoBwsHCoGE6CqswFuHwaMt
U7SMRhpnvsjj9xfRIqbBs0JQHxf13JpBtfClafNqE3qZ9BqYg1gHCS4bqssyuKrVJKLMsIyV5OTN
oVAkRMoHsgD2xvm0MD1MEBsg1sEq0gQZV5XvAiAgNhmW1+H9t1rGj3+9Ft4L3gT4Hy6h87FGtzWH
qVX2wU6nbp85zIwLDZo6t8kNkt6Q11Jc5dC932kz+NQG2toHJKlicIam2DKxO0gqV8LHRTT/8kzw
vfJRigVADOfC+TM5MkDHbqrtg+DDL8TSqoRfDk0+5vbgrXzVN4fCJYwPimoQ+ljnQ0GZg3sugAeH
0SwejQAar1kpaEwNAiqpZP0KO/uNFY8TCNhJgAc8NHSWDXLmSKz4qQwOIBHJJ2pAl8NkfhaXwoF5
pw+owxdIU3tNDFjkHsaMxk/f7X2gaMoZ/E6RcjwozTYOcFzgCHvJ1SSEujJR8USvDYZoKzv08uxB
wWNmVbhYiFBOXmTkQz8WKCJO6XGyeRkbEEL6YUPhcA9sELx/c6u7qkuxpgm3DA3x/XHLASWGIiui
ejSHzz9Kr/opMPuiOjadRa/gx1VsipKqrS4MfV+3gH6U3Wh/x7Gs4kzCVnwqON84gL399bn+P3YT
2E0cOv89I2BGTP8BcJto2uJ7c47gxD/8mxxA3D+BfEOKRwF9BgoF59TfAE78DbhEqOOYKGmiY4XY
8j9IaZP8CQt4BL2Q6MWPoIX3CsFJ/px/F6R7g5dFgN/4GwjOZdyEnYY1hOfDHQOXB8B0ztdRYE8s
y7hj7ivV2NdWnkEvoDLgyRkrBeSmCCp4oUEm5w4OQdyJAvkpZ45/43dNfyh6e/hQgEggQ7MhT6mX
qitO2cPIkDJlg3UUppeh41v2/A7uHfqxIoP+ASsZM3KVif5j6ejyykmaW9kP2V/tqt9al/+7a9r6
ey6+l3+EXf38vftD/vrj2AJwC8G1H83/nH/ZD6l0LRhvX2bxnz/tnmWj8JPf8z9eYLubn6Jd/oOz
f9/8r5e/Zs9y/vmzP2zKVrRAITzX+vDcdPlfY/39k/+3f/nH88tvOWn1/F//44fsynb+bQBmlWdr
b9Yg/O8X7V333GPVfs+ff8Id+/vFv/x71QLGP+MGAJGks7X4vDb/XrWu/+e8MAEpQucVqd3rVev/
iVIqYjD0DWZA8FzE/w++37L+xJqdETSzmCV8d4LfWbXzonydMDmo16NyAqQv4j7/okEofQ/cUqaS
Q6Ge0HWj5DNfq7MuT/WXIfCeeGIUy8D6Pd8XRt3lmjsAr9mCbFL1pQ0ETs/vJju1SGlefYKHvx78
NWXg4jCfBwOMBWgt4DPQbllswgQSUdjsiPEGHfJI3wXVZqx2ML/zgLdx9uXOWuOWv/V6FuhABM0B
JLfLUgdJW1M50jEO3S/5TT6i8oiu0togy8Bhfi2QcdGZxiGHgu4ic3ERTft26QIAmPphD6XngsFE
xE1BO1tjaL/xPsC5oQMKh7qZjLUYKgGdlKGhnBxaUkaG86jyL1SpEK3EkIrfVN6HEQkKd0BYwJJk
NsIki3KUV49SyaoVSIn6DYX4d72morFc4H/BwZHzoeaC/1tCJ4c24+UIW+SjSsgH37ojzI2Nbti8
v+7m53y9jZajLGIIp7L8XrOJHZN+kxghtT8n93TbA+XhrVFPl0nsPJTnoProYufOJejz7WQ2rEv8
gPEj6qp1lGXbyrXWVKVfZmX5PrjIZug/0C8wZDofZBxsu0SfiR9rwLxiPUZabevyanySV9YTr0KI
nfAxtD7Db4LwcAi270/ncrm/vCMaGA4OuZnTN8/Bq+zHUjYg+5bkxz5/1E515IPcA3rzY6jWdKeX
3QQgFWa8wj9DLQ4M3G6pZw4VPwZ9CBSCdyDb4r7aWh/G22IFJ//ml3s11OLLgXXtegWsTY4m7a/g
7wzE7lojdrl58TaIkcAHQ6sSULUla5bQzuyCvMbbIKPwtXsDQCyMHYuoNU1gaNaOpcvNNX+fWWUB
ByAAM4tKR9O4tkJRjR1Hbm2yAIdrGwdr8jRvDYJ9i472DJ4E5uF8MXR8Aoq0xhkhefbLsPZwkX1E
0S56f8ldfhzUPsEB9jFxM2tkMUrqQ+Le5BY/VihUnhyTZxH3EoOvXFBvDgPqOiICNLAvLkMy6hoe
xy4/+qjy6Am1VhMs0ZV3eWvGQKKdQwvwkxDins9YE+QpuuQMp+pQb7r8jufioefp7rdnbNbwATQF
zDnEIYuLoqgmOrnuII5mHpl9Zkb1usXli0Po+UEE4P+rQRav0laFGgPUvY7x7f3J3ltOGHzu7+0Y
9Zj90+FhinRMYhmra+emhpbf0brR4cd/8Z6ItJAcgkyM2Ot8NmECKzk3GnG0GfiybQYRxrLd/L+N
sThveZMDnkEqfDEn3/sa8nPDSi3gjYWHROift1iUHlBhNlreKnEcWij2cbeL27pewxO+PQiqDbNp
IU66xQk3NL0cwIwWxzKr96mIJpQV/s1E/TPC4qJtx1QWoHliBBxwDWERX9O1XpCzfNwIWHLWP0Ms
YxKvC9IBPnrHemvtxi3dTbEIT0Xkx+I5UbghxOPDD283xHdAgTwNJEwOfrTGxHlzJiFtgarczD9Y
YuhcPvQtrNrEscu6KzZloEXJ3z+KZr+V/wzxcjO+umSZqKTBhRbH4N73xa4pjZVbfAmd/WsmUW2f
hTBxfC8zYhgQe2ky2Ni8T3kMhP9ebZudvM1u3bvk5G1+fL3eezG+Iz3kt9nW2sttveMbHf78F2vm
1WMsViVUZBoG70Bx9OkRKHyEsW78/gjLtvDFmy6WZQ6Q3VBmnjjqKNkl1/oZluoVjaY2ZBsvoqGO
y02+Ubu8i2epID+U92ybrhz7b64ZVDRQOX6J3BbvOcExT4yDK46MVruhq4rvUAhInt9/1fmXXBzI
3mxgjSoHYGbzQ7xaNTC944jjKdg+8i6BjGpu3OjOnrWT/s3yfDXQfMm9GsgsjWCQPabU1yKyfRUW
q0O8uUDB+iUguc9d0aWH+Agy+GTjZjzePhXX+da8MT9DK7Pfe5sqniI7KuIyyiN/092wOI+6sAs/
Dnt+TW72/+KOQUCPFjWaRniaxct2pUBMMBXp0QGf006Lu9GUK1fMCzLu/Muh6wzBI/QToBmAKOd8
QilsFafUy5ojK3vvuZmM/mimY1uH0rYb8DPBivnaV+70S41D/kVPbvu9yez8UTl9ekvt0ToIlonr
2tYMJFNtgHoh0z754Y9VhdNxkoUTFmlb3XZJSn6NzESBihZEhFTl/HYgLvgDejLtCQ0lnAuo9fcG
2BNW45zyypIZBFaM8iMtXXJr0QR/duvJDqKmGCUIJ7nys7Ai4B8AgN4AQhYIs7xL6jEvQgg2OYep
Kvit3xjUDKcRUhibsXUzGfp57bUhsAhQsRcA0sL1POPosQbd6ILV4iQgGgBjKr9on4wQIMb+ImGK
0i8wLWOzZkFzmW7MyExYGoNGhw48xBvOPwIwMbkaxzQ4ZWgzbeE31WyqjqC8bVSBcdvVnnOPPWvc
FADS3qINK0PVFMHn9/fwfBqdrYTZ6BpeVFC+ciHvsMSGFaWjSiHS/mi5yZ1WB+m4vyYLZ5RzxHWx
Ana/OJVm3z70FOdeFiKCJdcZHYOMDyMjGIyEntmGxio3do6Ozt4H7CTsHaxu5AcOZvd8UolyLFZI
B+ZXuY1VottcfaX+YP+UOgEwzHdKcgCZxOhDdwSnJKS5613XKU9/FSJjD11QIbCz2gywE3Q28vqx
Y32TRmJ0vE8J/GmqkFi+/Jn4VvFgjKP61XaU/LSaqfumC2tAcz7pbVCY3bGBSFznq2pDpq5U4Jy6
2YFWgVuFprRNHTbmyG6YaxUf/SwYH33u2zzy0kqUgGvZZb4xktIqwzpT5S2ryxa2GvBbc3ejQDIO
lFAuyMoxuxAeQLiD8w/tLyxFYMvmuuL55HlGBTB01YuT4St9S0AqDokJ3jWk7iRUQIe8/Ua9xrj2
E0mgw8ZAhCzZDzZUAwypqdy9vzRfmuPn3xIZhTMX8IDWMUH5WTwOBD+6qpLZKSOZ2laFyeIxSfy9
AcAtDHRNdgM9MLDiQUg/1kp5Yadt+WiTmZg9QsZv01R+f1e7yXidNIpEk8yNIwAcHBD5rEQxcPCO
CdxEjEHLWzuxui0ZK3Oba1df41yUcTN0022fe0HMBwfw1bS1107iOTM6f0cPumEIMdFxRMeJLtbr
0BJWB61JTnD2no8i6bS/er+HR5CSpnUjpOF8hSbAdGWbtTHABLh1Pg5QGuv3NWnL2b7KOpW+rr93
dNIPU1byT7jdzFOjlV2EmpkUmHY5qIcWRg7wz0FgApl81UuAE9Oh+gixCUSTXtFlt5TUMKaZqiQh
UReAzQCM3fiF103thSjCiGdoBkFVl/q8IxE3qiq/N2jWV5EgxgiWRDOxZ1AWg89GlgYPvOmgW0HS
HiKefeFlX6xeVD8gbJTAP0op8gkoYnIcjLS9tbKuc8KeBkac5JnnrJUxLyrBWNBzMw+cdMw0TLEX
k6w9KqqkH4JT1wQsiFuAeprbJkigNdDkXX/qdKZFDB1zBf2ADlXCqKsa39kBd51B40Un3af3l/bF
QQjQJCg86EGh4mTjPDxf2XAnVqCI9tnJyVN2hevKBfBFsJVI4qLF7kLehFgvEEWUMi5yMMLM2eei
KE9JosywgkTIhySFe6piZJ/hqomKYIOeO90lYHXj2m7H+6FIykhAw02EfHAfGuzB7W+/O2BvHoBF
IL/O+fz5u8uWcbewh/JUDr6/rVvpbmD1vCYEfRnPoWsCURacZCit4NpZpOpF1picQhEIWuR1c8Mp
SWAbzegeTjd3TOnsOFvWfjCZB1vO3MB3N4S9KZhbRB30ODZQLRzDygYbD3o+VTgkpNibxLDjqciA
/4fQRAcOzp7SxN13Tcn3cKVVN61bVaDvZU00oTWxQaQhoiaBXt37UzhHBmeHxvxuuLHRxkTX6KI5
znzmVl5TydNQMRY31ANgzyEoMGfumjTmfMYuh8LkoaRnEXRc/cUZDGSi0zvVJE8+IAA3EGCiG0+R
IIQeA4raeQkAZZ9np8BMggiatGtOFBcbBW86o4zBfAa/B02V88VCKRCxmrbqhMDUiEY6JtByFt0K
/N+6iBowDNobc2QCCiS6c+fDKCUITPTa6qSmDrpoLQ9gAwYlkU1WUb6zCtFuHSR+B1YkFDe8eQu1
NzPqTcfYWzmUoooOnG01ZuZ13o5WOGUCSpQG+AvZVI1hiSia4/YuROQTZm1HBUny91fERRiHzBoL
HTU+OP5AaGR5oBhFCTRrX52CsZsi062dEIUEFrmNe2zVDM4y2pVJu+hzvAwJdYJ5WEi1Lj4NtxOO
e3uqTpnhAgElzGTvt5O9GcwRc2QANIXzFelulpsry/+tl/UwJKICeE7j0jz/Wq0VwGyrmupTkBUm
4OYtzBOaaco3Tl0Cl0Gc7ih9S62M+sZSxNyi6Dcr4SLCXITrpC4ckNnt+pQ2so30KJLI0XzNPOpy
a8/WMmiQAj6AKJYuji2zYw4wUal5YmOaxt7In9p2vo8GaKf+7pIB7xTfEPA37C9w2M9nsWNNryh3
7RMrsbWCIE1ga9BMOw0t8wgaNFbsGjZbWTRLNDjeCksUPFN0v4EsBDL3fFSL+R2hgzROqRihyGa4
V01fwHk9aWLaDtdt4N9ASu5UW9W2TfwqHHv30CaOCpNszS/98oMiu55Fu+atgyhzPhReVRVqu3EE
lGSME2/R2DJT79coujV37Xktnp+fM8Iba8aFYhjq74tZzm1SNC1P2WPtVcGGWrILpcXEbCNXbPo0
WbO2uozhEeu8QAKQ14HHvUR2+xr0HuK28FcQ9Btg9jsG55QwdfjHMTm6QxY2qDqVQwdgV2aG3LW2
oHKubJXLl4YcLzYowG2A0kEZ7XxmUZZCymlT72SDtxqVlp6uNcITdAWk3qXSI1fvL+U3AzwA6ueM
DyAIqFSfD1iUuL5wW/onLog2Yz5Z1tcSWIqHxprSPqzR0jk4ego6mACMMBo3LDnwbSJy52eLe/+3
y6kzyOgFn/QXvm+xyIsqHyGfr6CbPoL6RphhRFNu/nr/pRdSW8jWQOUGqHguv6EDjLv5/KV1Tepc
JE7xKBLV63DoC6wrP233qp7MKXLzvr0CuNx0dq3TOQNYvZ7OQvDmJXqpIgU5s/D7J6KA/o2gKTGy
2HcGuEooiBYiwfTVPcmlu0W2nH2ZCs+DNGKnUOPmpsuMkNHEf0ByVn6GOi9ofeiN1EE8WGMTa3fM
HlIkJfdQM6gJbP10hwTYEP2V1aWQssmzxPiEFNoqo1Q0wdfCrHto6XQVYAbSpaqIjawyDk49WY8S
NgGoMQUlMcKGJyWeLFEdi4H+dJttkwpbhwouY/cakktjhD1o0Ajy+4ecVOTn+1P+xjqD2DEAlMCs
UuCGl2ZO3O5p01etemSB222rgMA4ZbKNPJwJ8JGTQpPMTXK599L02u1BA4ebS/ZYJe1aW+/y7IL6
E1BBc58SWhkzPOn12SUrVXggZKaPxMvZjaZMhUBx1LuV973ITtE2ROZNIRdgziTixb4ibkPMOkvS
R1g0wvpXEP+GeRB6ghFwhiphku0TXzQb0Rn8YHaDF2KhNfH7D3F5mMwAP6BpAE0CQG/J1JdJTp1J
UvFIgjq4RTN7fBzGmtwVMjjZeqzXYO9vjIeaOWjTYAjgYliGnAow7ExOo3gEJNaIIQ3U7ydrvolc
KOm6jK914y4BFriHZx4dAl10g5EanX9LpPjG2Ah8yxFsib1u2j7qGodtsP9p1JQVfAemAZsvkBR6
U0G+lYlvx0bSW6EDgbZo9ER5HMa2ueKM8ThF0rDSMLwM9eYnxDmOTAp523JKSgfyeqiMpY++iU/g
QgQu0hgeYl6js2+zaYzGvqseS7Faln9jnc+oTCCdkCwDObdcgJVbpeCkpY8oWXEwx8xki8riWsP/
jUsT7N+ZVIkMAHHXsjtFORmd3qcAE3goY1HSmlt0SfXWRalgx0CQ3ares8Mso/UH7XbZtctSLy45
seMByI2VFT9/8POYAfkO5ElBLIXvgrVUVa/MsaoNSE08iiK4HzP9CzJ3J5qwr4mX3jWyf3p/g12G
nIgDHfDhXOB7oGe0OEt8lJ89ARfHR1ggqBtqMPdg+NMXlDDNlRe7TCYBf0TqOmuuIitf6ue0LHGh
JGWVj+4UfMsYaR+Cwcvv0gH6ALXZDBszsYerojWBQvfFb1r04L6EmhhsF1BrA87Xp4u15He+FBk6
nY/e5JHrokYJUBEKaW7IDq1UUmFie/ENQW0D/BYwkrnTPiOUXx/QVAETPwVJ/aiwRdWe9AIyZj68
dMAUaYqNcoxMRbK0h2+TCwnKXWKgJBlWXSq/lzJPuxsvycEQG0RvFbGaVJGBXyPdo+lX7EGbxsQ2
1J6srU0lZEosMdSnwTKgf0w6bm8Mp8zvQD5y/NiqKflu9oPzK4X91r6H+alzTVnHv8P4FNbaAlh+
igIgehAQ8uvKBHsZEUHMal98DWSnYXU8APs3ICt+8q3OQTOkE87D2GnnqWTQGo00NuimoHZdR23u
DR9sVQbDHGjoQwKCnA57pPiHoEztE9yS0foJ8qR6bBg4DyW2IzRMgWO7Bh4aTFDInEA1pHLcHsaa
rmpp1A+5d2ykW916oA3NsiIN7xEsWIl9Cy2ZwghdlCD2WuEzQHAZnzjk6JtceV1nXTNUOk+yMpJf
SIBnaYixI16I4KL/Mpkdek6Tm+UbyP6TCfg5bywiUUr8FwLIDDTXyQwtINDsILvMVIOKmGx5FxE9
IKCZWs0RYMrB2wUGmk34CmgPQAxaT/c1y4yvld+SNiodE/oM8AOGmzkaTdqPB5la6LS4duXG6LdB
RxcRo0NilKCyDS0T9XlyE2ptdI8EMxrx3eiDUUn0SxS84KywDEjXh36gsjJubE6TGNaI+Qjp0rr8
jJO6lXEHhpYX+r1ptBuJWpQftkOlb5KSBU8CBd2npHeKW60ZJ/hFtaQb12BlFZKhmBwwUaxExJ3j
iisRdNCx7gtHPOKOsKDomvvgeAdeb98FCC7L0MtnXw8sjPJrPnXptpWoVpNxbDY4AlwIykDKHqyK
NmKugBPbBNGcaISgMGgjw3iHzUfUPW2y2g7BW3FK8MS9rI6mohaHAC29o0U4/K9LOrFr8FeKW0Cd
9Pd0yhwaWdNY+PvU7WAc1RienYas0+a2Mcvi2XeLJA1H1NdPdZAE+Iw+4x9bbLyvXZZ4X1XnVw9G
q/PnrsvzD7VDBWDCoMncjKSygtigDXuq2oZ9RsvSoLGvSvIwAdQsw6YRj87ggLSdVzKPaxtQvgh5
V/HJk5AQqqjmOygfQRHdscD1Rm2CiCKqGqU/SY1sHlOUTTSqudNkIbNKeq0DjZ7OiLjmc9ooaKdk
FvlWNXUAouok6kNV114T1g2CdDia9O4tZGbrNkr9iW+VQ41yk7bOptZt9qih7X+nTDEYUOFgrboX
5gT/DxfQMoxAB/GtNHx6z6aSPYFw1GHvG9TOr0HXnD90cN+XPv2SoBteI+QxTBQhjGn8hi4qcnYY
oatwoMxO4zrPKWxTlSmrODGynoZslPpn5QftTT+m1t5vBkyDrniUNRmLh16QD9lA6E9e++AQctnZ
n4k9Dff4HFh5DEU3dzMafcNDyaT9CVz0oYkDIgM/EjntTtOIMP+UDZM5RE0bTD9HMzPvO6gg/2QW
9F4hra7UMWDwFiRJMz157uig4wYeCCSZ+nynmcc2zLFLlGgrNf3qXRo2hXHXp8FVQAoNDlrS/KTo
W8ROAS6/BTTAZ+ZktIqwsOG4Zre+fWswZDbAjyfVdZE5LUF6BznyEH4g8KwdGaQmIsvX5JfVV8kD
orXhyBJDfyrMSl8HJaL10IB1C8JJ1OdQRuKVfk79AEINrOqcBFOOU19B4NOIZtV/fLIkF07IZFWR
EPFLymJnwtrDGScsFuKcTD+WfiY+kCGVZoxvV/qh8Fvnc226iV4p31wGgiDqIVQIUHZ7YSSc32pt
2hpmlenqMaENtKIa14okXOlifDqI0eRGEHdDr/cdc9ei8pdqzHlQNOs6IGdHh5KazhKiVI/UzpjO
u8cMyXUaJbh299wp2SbrLHeIifRgH5gkbZ6Fo9a40tSQ6iEy7EJFedk0901CslvLSS1ojbooNZHM
m77jrmuutNd4/RbiGcwJUVut5S4v3Ba2L6nlxZiQDrCCoRaPOYO0V2RZiD8b0xM5DA+CnO+4P1ID
67vJs8gaUUWGQKbJPnaQxF1jzl9iIDHrKE8jIwKgFwnoIldwnCy1gs6sHy1LQSoi1fTj0Drfi8Cu
79ygIhtZyzKyq1LsUnuA0XBRjNFQePkG8Qj2AfVaiDdayYekSfpbmkOvF/8dNFaBxHpiybhHTQFm
6EDP7yB4Zm0GZ/Kv9P9h77x249bStH0rjf+cBnM4JVlJVUquktMJIWvbzDnz6uehvL1bRalV47OZ
wQ90A93o1mZxca1vfeENQjd8TCtF36k0mS8kha/Tz7lhg9gt3xcxVmsxYYi46tDV06qHbmJJ4zFH
xjhAoQZRL+1CX+p1NfHyUa8yXUvO0dUXjOphbAN/pYS95uJiYV1I/t54IXjz0CZkmn7MFOZf8aKv
OIhqMGailj14QvHYd1Z765tm6eBEqf18P3N/431ACUFlYNAHWnlJkizAxrd+qOcPVTMY9kCP19Zi
NbnQBXjjKaSxc1VERjuLj5+/T+hFZql3fvEQDNxzmLiSQOnSn3IZYBUzrEMehPksYipLfuooCh4j
6678FHNdOHmrhk7RgMJ4f8WeK7mXYYQnsFgQYGfJxVna8fxl8MXSmlH2uk+5/c0t7dqe7NwxnML+
Gawy5yKiYrkXlo9brB0qF6E36DxOdDRbdsjXnHAlrAjoPCtaXeFbvH7/DecqZvmCdPVBTmDbQLBe
DBDIBgDXqH7/SS+s20YhPVeK6HsStz+EOr/Qd13ujPntXj5rUeR4EPNrWRW6T116ULWnMDq9/y7P
g/n3Xmausl4cJVnCdTkeWL69ZZc2KmJuu+rc3XfVgbJsS87HwNkQ31x5HdixK9oXWBrLvgAlHNqQ
1IqzWB/kpCVgCT4ILhuyMjzEZSZKjhfnI72+0ZzNv2K5vpLiAlxZkUWNuIpzpPxAlI0G1gyDmCCZ
1U7abSLWU7Z6f12WZO7n30V8ISFmWokS8KKUFSukKnDSGx+8NBy+tFLT2rFGPWsIwbRrS9Vzslzx
Pho50l5QrjDEyWXPxk6hR7C40NetVVW3Zdnd91KdHLCjatyxFH0X+ef44/u/dbFHnn/q7NnDmEma
FciWB44ik9ROHx6syRDcdiyBmAzUl+8/ZbHrOcoA2rlEqOyh/KGrc75RarVThLRrjYdZXOk+TAUR
1cq6dWJ6b1uc8opfceSPeLD/Rx2t5hHVf6a6fnrM2semPae48he/Ka4iRFbKSdSxOTSgt/6huOr6
B7SWkJ6du1pM//hC/xCzlQ80SECDQLWZKV7zzOofiiv/wFlXDXgUI9d5WvcnFNeFwDn4ecTCZwIg
4Ak0LqA0nu+TqJeNuEjN6thpg/7ZxLvPKQVR3Qgj9ITGpB8ShIpyqOtY3oVVG+0rFF8f6Y7IzkCP
bCUIdXmtRcZ066tW4Sq+Mt2SAhgb4EJoO0dT8/3F6t79inUvWayLjf38g4E9MKJlnKfoS7anT+nI
+B6kLiikyU2GaVp1eQHPBSGgtYTqqvv+854lLl6G3HmFQA3Ndls0TF6BuqNaQ2aaoHXsQkv8pJbW
rZ5Ooz2kQr9qB/NznKho+WXoOlpGCIQdGAyM8y6hAjVMDHG767jB/ypKes/RDas9dL1fr6omKWmb
mDUKpJGxVkfV2ER4fu2UQL6ksLgsUhjMzJgYmtUoRv+i+b+8NOjr6EThFH1hjaLaStveHiM/RNK6
TlYjzSQxquqdULfH95fu1XSIBz+nfEwaQWDQtT7fXMIQdemUDc0RzEp7NQpyuJH9ItynbdNeWQ2u
pL0htDvsU/ptMQqCi0lY7WJGfEmU8K1fwvOZEIGaYQa7TEETZBAKLynbo5Zp9TZKcuWAsHJ3CNuS
CYOm1nd0P6R1U4vVztAi0C11jKdLTm/rwpq88TEYHMw6pnTyZi+L8zUpwFJJYlZMRxL7lqlBMjoW
Nr4PJTtoY4zJcKqG2rDDQYT+xt10w2mKV2lIKosTj7drxc687+M++cwoX75O6rb7ZApJAnnXUi4k
uq8mMWjkEp7YNVwl4OKXH1BJDQlnz1g+mmUfXhtBWTwFBQYcWhbW14GCipEyVPoGPfLsiHZYdaV3
GVtsnDJpLebxsFZyfVrzP+P1xvz2Vgi5h95f0GVCyU9kBPYsXQS/E6GJ8/UUWr9UfTqpRzWslU1U
jKM9ydzykRVfIpC+tRxwzTlCBrESKPX8W15kX/RqA4vBiHzsStXK0IgJs8mGAQdwvkmTUHYiQUhx
oW40fNt9UfxIIT4Y67Ado2RlFVUFOVgK5RqKv9QOa8MvNX0vhJb0uVNw3Hl/YZazBXDC/EL4rvhT
oAuyxD3UWqVNTSApxySdwk3VedM6ULtiIzZjifhUJO/LZBp3NLkyl+7NRUzSq41Od4IC6XliqEGT
XmT6rZoUbaIa1lGROu1rMgJVu2IiX2PSk6niEbT0qNh1hgkniCVMcewyoSZ2jSiBPBGJtfYttZIx
c5tCsnaSV2iJPQiD96CoifFkiQFScEOt7UE8GbWDXFyHUbVuDrgFICT0FFa6CiclABq4qlOzvebx
ChwLq4/qXcWsvoDlUEKe6KdYQjJg6PrJbZCrm5w6z9LUkb1BPXVWqRW2D7qwQdmrjf+i6Wz9ZeBn
6Nko5PqxY5pxfTKgpE0ghqTpBy5f8BL8XpdLt1BHM7TBL8XiBmzxxMiyKJJubTUFwrBNnxYbv0Pz
zDER5oNMI8+AuCkBZLySurndOJYVbjNjK6ES509VtGfSJzDYxlsVX3ZQPPF1hMAzeHSjVmI39EJw
s1ldnCK9wuzBav3YVaVKYXhXybK36ZoqGtwyxop3V2h9tOvFpsrXpZwGt0WdmZg0y70mOlndJ5cS
0lfsDvY0o3mCHlpSc1BZBD4/U+s+ilrjqKeDtWJeI9ppq+OPKRTqtxzY/51Y8c5TrmlHhKiCv4Yg
US8Ei1fJA5IhFDCgrZCLJXKQV708wBK+QWmQN8ZRSMt4I084NmS0ye3Oz/Jtasj9heThVXDieSR9
WBVYlk61tAhORhFNYyMH5lEQQrSagyR2tdw31vQ3L1HC3ng1VLEByOFmgFDU0kKHGBsJWj9ZxyoP
gKcHmr9G4pU8pZb9dSozJX8/vLzxalxjJI7kRaSNSyl1IJwt3THTOsYT84upVHUObfwjExP5zz8a
2S4ENJYS3vaSm1WqIHa8VPSOPb31HfqBvusXgrftmJK7feUNl4rcJciDnUpHYC5xSfiY8S8qtLSI
RQM9VOGoJnK+xV511q5NYkaNnNIMre51iImiXQ7ZtCqTUt1acVRc2DnLShv1DwnEGGBfmjOMS5eA
Fs+SurrKBe04AllPEEsC+rmLy1KsXEBOpudqQ6oSyjyV8SCIaqt3GjYhioSZoTxMjYZinIFL4yU6
5+tUCjQd6jszcBEze9RQzs+QoqQYKZSeddTCVndwTNwVnpXtpFKXjgo8z33ehYZtKV7nioLBADYf
+5tOD/QLG/B1Yk4+N7PO2fYUQ8AVzn8I0a/U89CMT0mTCk8eDoCYeFjqbRkozV8tizG60thACiqj
ZHiUc8KcI7YhsnoIAAvSF6u24k9BkzR2pGj+pwi1XUjLBi6M1zHsmAdF5gVRfzMMhIlFkS6fOKYs
c5Goiu+EgLsvuYO8PsPsccRy4IThZwQl4vyN2qpoBop07ygESmCjxarY7aQzvwuydg0769IZfut5
rBv7HLA3hpuLfKZVEl1MJ907WnK1TfJZk5p2xxSmSLuZ7YUd/cb3mtFZREP2DS4yy4YmvataDhCj
Pmammhxz1DJvZc8HXe7phZO1o78LyloApi1XblA1vasM1AVKKz/VROZrvwGEhxlSt0lkLdlakY45
ZWDRG009BKaRpq/NnQFgd5UU5QQELCy/gJS5hBJ+a83Ybuz7WciMlPP8G6WkDmIrhD5pnp/Zoe59
66Lpr7qTvzOxXv1pjGXFFGBeIHFoBCwVISMlk8seX9CjAqjGyVLlW9AXcOI05ev7D3rjUPMk2nps
BVr1DFLO36pH4SwdNcs/5UHZfCvHfHpUNORO7VwdesEZSy0SnCzy6pBCu+sm25ca/Ru+jrhSpczU
iwvEyDeyBX4QScKcKFBEqovDrWaNFKZF5p8SvTK2hpD3dw20W6evwN2JUd2smlJMDgzZi5VpeeYt
ZUlxYbg3ZwNnlT9rPyOVSfnJXajWFosSRJFZo4p6YoTa7wqQHCstHP+Umc7dpiHgQlFBhwi00eLQ
Z3VV63E5gAmIm8ANSMDckAnwhdP3xradXcop5KjkCJrK+bukVW4wIKQh3dRTCfS0PoKyoQtadq7U
jj/e307PlKXzlaP25Aql6zXLhi6h9GOmywImPNGJG9vNfDHzD/3QYhwLpqCSNlXQaDdq0jFN9BLc
ye6BJwuRU6HWd9eXfSWuJqsZHxK5sO46U8i/y1mh7nTPKY1yo6Q6zlqJDHzWAdZdbd//7fP5Xfx0
MG8c8OcJEkj184XSpU6wGKhHp1rE2ktnAgez6AFT4r2oJU8yztL2+w98nUgxFWPKN9uagCtdXmNa
FMRTUCvRqTeHkKRCwHA5QQS98DrrwiZ461H0HJH7gmgwl/Xn75Zkmp8qrRRj1TJadjBgeYxBgmaP
EsY7f/5Ws6b7rMymg8dehMlKjnRNq7mcyX8jdypzf6Pjg7wLZKm7sIDPkj3LT8Yz6AhKxGNlOcIa
AsC3itrkp1gt23tTr+Qv/mQa3/EDl7620qj8pXStcO3zrqoTi1n9EFQCiIE0RvgCDHcoPHQ5yx5H
FaOKvvLzpzie1NjxhYhpMUIdlUyjXivJA6e+OXgFHrouW1KZVn0d1ndZrOUq50iNQHUnTfVVFwr9
e1V5Oih0Zegyp6sa4DoRPjqRLYhSfys0pbGLgjFNDr7eDQex9hnUT76ObUc6VrriYqyj+NDKgt5J
p0nGKsoa5HEvMjs1HC5P8x6UOSitTvayZl1Fs8OzqhflVyFVof7KXhB8E4tBAV0e5VWyKg0572xE
YhDy7X2Fa6ts15FAx9TuckuvbaEtEt9JxzG/qYSihgECgJ3U3u9Q0k71WCjdMLLqg1I2wgSRfBhu
Yql8aATPi1aJMY77pCnEb+/vo2f3jsXHZUwLLZI+LHnDUuxFVhK1jKWqOKV+GoQ2Ds9Jj79yFw1A
QzTDcyVxitCZGU0dXsNgxt89vRrx2Eyq6j7vqp6IoZTG54mcnWlZ1ohrwMtRYHfeUO8YXCm7bPQL
9EY7zREZ59/EVZDD6m2V5qaDIpqsGlPp7kM9sp5qyPq1gwVCD+BONeIfpSaGIcLviWw6fdBIwyro
9PFHGsnepRP1isBJfKCcZC0YOdPCfGWWBSOpAaxTndRYtp60rOEaruo2Sm2pK4qOX4HPEzptkNNn
B6ZC3OhC3zQ2lvOy5ahSmq+tHGBTYZVVzQ4SlO+g2IPCFgymQm5elTLuKIr4tRkSxEvAZmbXvBfu
yWpBIm9jdYMpGC4UNLKbxJcUW0217KbhK9hIl+v6hWHq60gMRYgiaBYHRaxrWWEWbR4ZXmsVJ3GQ
hbVkZd5VIHVP/O5iFZijsTdiiBDvb7fXEZL+OAYQzMzodzIVOY+QyJBUjdXV+Umide2W+CCt5VQ1
VmLVj8f3H/U6u6C0m1uJcGOYBS6JpFWHEEUuReXJl2By6VLdrqxhmC7E4TlPOj8+PGXuWUrzIvKc
8xeii6w1WlCWpwFpD7cWzdugFcqV7wEZCprx46y3a2tdPKzef7s36leGUwpFNOJCNLuXQXmU1CKE
I1OfanKPR9GYxGsjF4Pr0UA4IJ8E6a6Im2SlEwHdWI/NGxqm1g98fIxtWKXehVv9zZ/DucHYYx6o
vbrWm64hhUz05gRAb9ioYXqSqwp8lNb238ciYI+L5nhv5lK2rjRD2QzT2N2nXixeyUWYXchu3/j0
0LAR10FsZuajL1I+PYKXiftbDV0Z0gCGwoErZt0l2M0zdXDx7Uknmf+ykREPXxZcpW9CQQm7/oSe
iXSNlen4hEIbmbOVqM1qtsBC30bwEeTI1foq5beOKzRygtApxbaFoCsm3Ea6GIOgMoW2Mnewq5vU
DrxwemqTum5dTReU3tH9MtDdaZTx8xCFMXVN0KyyKwddEW+rtNKevLCRHLkRUsuZxiq6RCpczv/B
+yCIAf1IxBIVNL2+SG9byexUPxyHE/hCbyN3NVcnTh3lrgwmvEysbIO7ZX3gizxMWRc9pJlcbHIY
KHbAaGyd+tFI36LMrwYv69a4i0tXve/lLvjM4UJV8YYIARsIkQN6ZpDi5CUZ0BolPYSCPJx80Rg/
JeXQOcD4ksQOZ+edqo4ETBPE7RQBn5PYKx+Bmwq72izyq9LwrVs5sJqvYHwv+RsvY9+8hvPZ4MgC
a8Lw9jxUFF0b1JqejacyC3y7KMNu38qzFH47Buv3o8Nbj2I/wjsAkzP7654/yhdwTEPEdDy1YQlN
XtRKp1e8dNMqQXUhAC5vkfmtGH6g5caJm6Wczx8lNuCoNMD8p/l6dDojqDEh80zHj8ruOkti8xpn
2fJCor2stuaHwooTaQthxAjG7vyhklW2oW50PLRUExDNg2JX6iCsOp+mlFgGl/rMr8IbD2TXY2NL
UJlZcItSFc2+pKnbRjyltTWuFTKUwdH8MDgUXaW6cuyVG3GeKEyDRlOkkx66Km8fUESxrvvMry5s
8TfWfKaUzOrc87IvOb5tYQmcLVU80bOMnS7EfjWn8WD3fSqty0oeVtrQjxfW/K0YMIuJA2UDUAHv
dY66L6ZzZqUqsVyY00nzBGE/WVpmx2pY4jLjN4wfYRvHuUdJWmXJWpxi8YRTpubSUCr2bd9cC8w8
9lqlivdtITQ7QSymA+l+7pa68MekdhIJdv0s+YRzJj2x85+KKg3zZSOfTlUQpp+ivJXn7MpaV11d
XDhq81Z7eQmwM8gySKAVtgY95cXOyKWBAKwm0kk12mnHqGLcJSOaC1oCwcAfO5FCIx9Wgxc3F/K3
5S1Hts6cBakMhIqY/y1fEjyJSAPamk56N4pXTSWPd4itPL4fSV6/Hpxf4pZJjsNU6bmP9OKjj0ic
Uecm4ikr4tTt+K+fM1FNbUvN47VSF8NVVabdTeo33YUMR5k/0vnKwsCkYJ+zRej7S72HEXtM0GbI
DRWTOrqNKagfU7C7IPnxpkGSTw3jyp2mSXzMap/MucnboXcbBBWQ0BFTY8UgUxSdwuwgwkxDUDzI
GONtB+b/lZPjNISvUGTdKEYOZXjKxunnIMPscQrIaMg1hu0R2YCvmjYld2YFfGHNNvBhLkNu+6lO
Wr63AJRMV01o+APIhsj80oWDucl0eCCOkkbqZyxNGaP6dS7cJJYBYUABt1JeSKmfOyZn6zR73cGs
QuIMG0Lql/PNbibdPI7T44eoFss9VBqxdSMtHw7GGCY+Qlko3N0KjC5S+FZqep8auK4Byk7RyVBQ
3mmdYUrxSlRLsMq21wgZNkpq+SikbTRPbuHyoHURCvaQZZkbZd1g4Z/Xp/leaBqwE+PgRzCK0rL7
OCFn4a8tudFgmHh+Y0uY7YUOTZ96yzgFcSw1K6Ov72/RV4UbmxMEDO1i/DloJS5VyXMh7fNeacoH
QwmCfVGk7VbSojx0Il/PfCJQnod2GrTlDWVNtPWRFcMdo9Xz0VFLQSjtHPh/4FRjoMS2MiXd1of5
sUq60gps9AYkzQVLjitWiVapbVhxXrim0AffVYZTzcqs4mjdTTRQHC8zqtu4l2g0pvqkNmtJlNQL
FfurY8FRBLA8e0lx8XH+zz83Q4yii30zf+i6slqjh0ac4csFV/gPqBt2Sb5KNbPein6gNjbqQeWF
uPOqmU1sRQkb9ibtlNnuYHH7qsjC1q0Zdg+WFvfbOE/LVW408RbymeZOvtbuhD5GbNVE1g95wdzp
cz26D4x03Lz/5V+Le6DF8mtKBQ5jxmCdr0UnDiFCYfnwgJtu89WQehPYXBNoMdw6M0ocv9AYIg1y
IX+ZxInCyDdi/zbDiKlDdS1p7lOlMxwxHpNfH+n/wzX/H2DXFx/p2VPlx7Ojyc1jiqPJbKdT/+su
bJ4ew+rc0mT+w1+oTYEU+ANjdOCzwHXJKGY7tF/OJALzuQ8gMznMfzuMcO39xm3KygeqLZ2RAfcs
s/h5YPMPblMD0zlrtFPuMdZgwvIHfjrn+SVaqDim0FZhOE32gIbkYl8BYC5J17PpRhtyYZW2rS1W
CI9mA3ARxDUujSgW6eX8PDhGM+AUUoUEq3Fxoio1HULJCvC2jvLRFoTgp6xV11ZiuVMvfxOlJIeD
30QbwbtL0y+UlOS7pXzpOC0K2lkCdtYCmkXioMAbCDOeHyfcp5DEqfP8pqBpgdHcZHsZFqlSOgT7
sn6s08zbKGGAKqBKG6GqtJ9+3R8zUnVXHVrtJjPq+zanGERu7WTg2AyKU5U+yqq3bSIxX/uECres
lGrVNTDZG78Ld9NXGfNLOwv7/ALOAGg6v/ffNyPvo0JKgGZu4kJN+rJMXgqtDFJtKOXrNHAYhLYV
go228qTpkR3Wa1W+asWtmlyp8c6nw4vXYX0fIv1xZxW7qIUdutUER/+Rw7uzq2qDz1BtriZ5VUGS
ix3etwRbhevR9ZgfonBtAjHC2VHglgWU5Gorf6eXrmI4PomLhVEhg3Jbz9byX1pMm2+tQ4C66SPQ
/Nvgs/QNoOJobEIw/uO1itRBucsTZ7y1sk86tGElf8qkK13ftsYO/BLGld4WfKNRILviWh20xQ0u
ji2+o9U6Ddy2RRDONXp30NYJmljcf6oTQHQK3eJje1f5a920k/viwfiqfOWWG/GAgxtvizWF2zqt
P8embUVuTvuXhvoBC/jNd38FqVUwbOlzfi98tkxbtBxRXw/p2sNFtH4amlUnu3lwPSlOA0DMLj3y
CDfdF673rRS3moWSLu7ddpxu6Ixoki1fR9fGTnONI14EoMe8HzXYHfBqqOnv/e98Ne1Y81bRdjSc
EhWQk2KjHbhRN8EmAut3HX6efNcb8evEO822bvtPa+/aOrR7pGUNWzvl+2adHIYvlmSr11nmNL6L
06P/fcLP0hmvqrW28z4mKlMAO4b4XFzXTARwXr3rBFvqbctFeiS+tb4mG+EwfU2/Z9emtkkLF90X
pkiOvOl/IiaMXd+hd6yDtQtWoltzyzjFt3FnrodPwEUcYMkr3nEXc6Zo+qxixuop3WSn+Bn9tAY7
+pmNYHt2neloV5Xtr/M9g2EO33QXXau5y4J+zTaaE+7KxsXEuV1LTvxXvEM2ONpYH83DtLGuu1W/
s350N8mNdY+7gzA6yc30yLGtVj75AeqzlR3eSavsPrtn8mK17qDSEHEiBAJoMJEm/819+6Mr8Lb4
kR2b6seP5vqx+N9guzWbiv9nLsLdY/KY12dUhPkP/qYiKNxpyNnOqFDYokzWf99pYNQ+zGAnpnVA
B6D1EFf/vtLMD1AWEH8hhadnCirlnwtN/sDlSHODq2iWCeH/8CcX2nkZx+iZCAhE/JmKBrJoOQTt
0CdI89wYD1aYNrP0GHgO1QS9JoV44xZIMRTKuEKeLF29WKC7X8H2JZ3gPATPD4aPCDSeYAy+mXvu
/EqxrFiPSM6qQ4YSk9PpkQ4vUc62tQy65P1HndfDfz8Kv0zAuExyKArOH0VlFYxtn1WHHJasE+Mz
vR40rNgvPOUcvfb8GPCG6JaQgiP4KS7aIKGPeIQI1P1g6kJNXmAG65rR9YMx6h3FoNivUXiQwJ8y
LFsxnC3hB+tqkDj86P4xZJoKx7XW6efKZbXBaNJrKJCwouLIG/JtqbRi5Ej5EP1VKArYUYQc7KwZ
xwepG4nLjMz+6uCrfjUEQKrahMAzYPaou+kqIfdtC7+pj1Eqyw9q25dfG18y9n4wfNfqSLyvsgzq
Wgey0B5x/MjAtaXDN8bxf+jv8LxItIkgioEFnRF+iwRqHuODRxKbAzzffIvOxLTyWsQu3v8W52na
r6dwethe/Ful0X/+xfUI3mHdm/VBm4JPHXdtexOUfbHBQeySKNRzT+3fucTfzwL+ieYbsi6cyPNn
1S3e4Vrh1QfA9utyFB1kv93SU9YRobZ94tYsZM22UGItYsQZtGrdds2mHpG7aFrXrO7k9jEWox16
MD98QV0FvblBbUepB7uXb7TacmIygKBXMKj+hJaEi4cC4OmOxu1Bqu668Appj6L+6IlcH+I3Nfwc
dVd1DtXcAeuL3Ie48mN5FSkVerDtWugiWl4bifEjvKPauyWxvI/jxrG8QzRN3Hj3o/7Daz6NU7Tv
w4857e5EuvI6riXpJjVGp9fXCuBuuev5j4+GktyahbzN2o9VVLnvf0dl3g6vFhcAEFJKsIEYpp0v
bhtmWZfXUn3Ig1Da8F9JTzJxHcXZjxAKJCrSUnjQ/ekxxTdkY0wWCLamC05SHN+EWSGuNS+A3RJ4
+j6vUqRgPBHRklHZpLAHEIzNqnuaIyH9MSbP2P/uByFk7hwoiiPVAyqpvfRXUmjNLja0bm9h/XCt
q/WM4ykltyqT7KjEerGLh7Dn82TjBsBMcKGsXmjC/r3DZkAH0GlYNMt+F0R7sYhavTmA6wCe4IXh
miA0Xk0FuCw1U7qfVo/3QGAknc30VPni15m8y5RBBA9voVszqzyEUiS5WtV6jkDlbktiZzmZFtER
I8JsB6/mn9zG6Qpi/6Wv+JxOL7/irOguYnFucnXNx/VFr1BoAy1oDKk5pGOvOlHjl07tW/qmKUZ1
VZt9tknMMd6DwxnsQmo/G9HFEuaN64ZWIfGZmwYK6DOU5cVP6CGGiTHy3gcBpoLtWUK0FwBQb0wa
hxeCz5uPYvgrE3goRZf3QKYy9UWFvz1EOoydhMmKm5ZSYgdtF1w4H4uR1q+tYSDUxvxsbvcuG/6i
1JjQ5Ir6kBRic5Oaqeli1KHc913T71kMlMKCyXQM5MMPgYRYfdEiyAufSLsd21xf+3VU30xjkF4Y
RCwYO/MPo1rlJpypQbRgnoFqL9bbp8fe16ZUHvzKk1d1oPc2jRqanlFdmA5jqNY1ANQ4VqN88Uok
qZQ+8rZa1vfrTJr0jZ7001YQkt7GCV288bXxErr9debDEGTGyjGkYuj2CugIAlaXR6U45EOTf0yz
Kl8F8ZBc6VOVwQcL4l1UT/pBUpo/ExhgbaATMuWT5hwBWbXlZKD0Rak1gizbjzF1I1KYheu3KAe/
HzvnO+7s0CE5zoDjGbzCyE9bZD1FZxVdOUTqPhWrYS2mAOoi46Kd0qubln4MHQHwX2RzhOhFgNZ9
UZ+SsZv26ShtlKKqtkggIYUsGaUr9Nr6+Z3+T5cOtIlefLg3+2L/Oj5mzeO/VsmP7PFlEfH8p393
xtQPQHI0LDZpgTG7RYjydxUhSOoHulE0PJEmhCDwsowQjA8wdUlNfrEeYabzAX93xlSspk0dnA8Z
OEdU+5M6YhHj2WpAAWbzQPA09Krg3ZzHePSvhjDNsSGKgy5Z10BO5MTNJq/MtlWGk/kD+JAi/+7H
6oBeTICWa/ddkRAzWqFtEwTKhd2/GErOkYcZ0WyijY/xjClluV7eOTK8vkzQcQbKtCQfV5OImP5B
iK1Wx9wGnX3TsCtdnkTVbsU4Kz8NPTOYXSxZoQH/Ez1knc5DL4yTwVgp47ZX9bGOTqmUGJ8xFkT6
x42rKMQzu+q0trYLTxrxMXixFd4okhb9P+SFZpMIuISA3uf2m75ILsGSjrFpZY2dBAbsZrNsK3on
mKBWyCkoYx4+IVNlNsE6Z0DVQuubNIuJSj1LwbqhkXuZsBp0QIy2V1nGpSA/H+5/hxgonzRVmTDN
KPm5VF3SMn0rZXrV0Z/Jm0gGQcWApZSv4sYI0Lhqxk5o7Syo1ACRJGpZdXIaLUHrLMqSwVqD1RCM
e8n3TfHX7/qjKPHfk0QAe8C/lv2HM9fw//gPmn/OP3bi/zPMwUlvXuyvV6HmlMc/ksf2LMLMf/G7
927QjSA9ooqhjgFHwef+3XvHMJzLRGNqzn35HCt+NyoEE5t7YCvzpI2h7Kx6/e8IY30A90FgAjpp
IlvyZ7335zz339sNWVAgO+SQUJ8YM9ESWVR14PitcdIL8ShL90p5ywTPW0fZ/Sjvc5nO2E4RPxb+
YcwU28PxSL8p0lWNGfWVSo/1sxVj/HhIrKs22+TFlU8Y8Abb/5m7ae1op2o9Aw5wUojujOEGrGmb
uL56S6dxkPaNfte111a/8cfVoBxKC3UuYPET9xzGCvTlWzvywDZ/FfHzLpxyg3lq05knQS/cpgwd
CQ3m7C4MvwnSVz27HcRra9rW5W0i32aIUOMpZJv6tRR/8gGtIDNtj+p29A+Jfwwl1GTK27q8IoRf
CpFzCHy1ntwxfHDUlfWl3lUvyk1uBql4rEPti9ah2T34qrFXJuObMaDj0lgugpXr/rMwNNq1oYyd
G81yky/24Fsx7jxRmT8rNToIAmY0JnfXPPJ5GamzDIQVCvgQ8wP5kwSi7KPmi+E+V/AJjr70Zv6o
F+pDKiJEJ5vVhmJIdjQlGY85gK0ZUvP+7znPC/k5jFvYXCgyAWjj6lwUKznTSQjSZn+s5EpctwXo
kHpSvzTKuEkj/QpLI2FHe0NaPT/2j4LW/7auKMf+xdq+jjdt95gswg1/8E+4sRjagSCBOcDthinB
73DDjO0DsBUkgGnWUUDMgej3pE8jn5kZIs+5rUWwYTf9zmckBoQzsA1NQP5sptr8waSP9GdxOkTq
I3UOWly9s1fE+basDbVoNEr/hzbx8CcaW30/KN5w1NJW3YYtnLesHtKN7lf5ndwpmP0WXsHwWJ/u
aqgH+zaOEycJsg1S2IFj5mV8sBgfniRpyA5GJpZAjwd/q0Kc26OMKSZuodXeoQy2MTAJ7xIc7/x1
iNuwGiWmloRwYM/gNc9fR1QrTfeIqUctRrPeTzMTC27zCbFG4UK/4vwA/f2kOekCAUF+8ExHfFH6
tSDhor5oIZOnibZCzt/cTUOHEIVWpHuQE/p10c6NZSuRLnktvfGSPHEuOGflJaiV5y8ZANUczJmx
rIVWt8qm2t8nnqoefE0fVy+28hth69Wj2GQoYFBXPdNyl+sZsW86q0vLk9DrzToY9ccU8W5HGBD5
fP9JrwQnwVASGzHHJEgye57H5S8DJKk0EB19xN/GwAfen8kT2hqPrEOGzGLJmA3PMVuDToEsQqd+
LkXhXsrRxIj2vveYGj8oQp1KqLdB31yNM9s/cLtO3aVquk6To9YGDwNmU2iObJOi3kf/xd53LDeS
bFn+SlnvIy20WHSbjYcEQCgqJLkJI5NkeGjlIb9+joNZWQSYj5h8q+m2trJK6hAur997RB6vmj7a
Meh6kk6Wdl+/DX/YfzYdjA5IcGFmITlg8NOvybPoH0aHOU6JTmUYNUnpIHiGiEwloL+ACU2stGNV
KLyv7/dpNCqAYOOQDeki7DQYGaf3q4bRSJOpUW9xToBrcjjOgQWTuBW3F1vADsnap4Kh2XJzcYSc
7mv8TZGqQ5EDM09EDf88bQfnhVG3oli97Qx9cKOqCJ1WDvMLs+2sls1vA7EfNCqY+hAagk306QtK
YPpB/WSUb7tQKoNEoGmgpsLsp7lhTxIkUWUtBVE9QjkgalD1aEMKww0kMe0Eysabqiug0o3EZVc/
/WHLIwEBRBICDHDrINR6toBWY52BSRJGcAWJSjvMWLc1JEG14RHSEEkZZbeX6LVg4BTw9Y0/ifUB
8YV4FOU2/A+3hnP8vcRmpJp0rbmDFDGyOa2jUUqJMRT7up0OjdLfJtk02cB0i2TKlGdIMzuD0jgG
5FhIVHU7ZNtbMk3SU8kqP+3kV5BuwOex1GfI6jiqOfsj7DRHsb8wWM9O0ehMfoA/kgZAuwKa6uzU
KlQISqK5n+5qTV6HyIMNWeWUprVprWGVFCqIl+A+C+pB6t7H0R/FH//yrPPxqPNf/+2iFD7n/3Xt
9vCUZXH71/SX17HuLP/C//JXuKJ/k3QkUCDbhvXkmGT5dToy+cGJJ1p4FPF3qCIp33hUA886TjYB
Chhb7q9QRf0GMrAE1CPWdICJUNj4g1jlbA3gkHfwB4BCB+sErCYELadrQDQYXRxLIrtLuqRISKPk
2WYsYgNan+PY+dYAS75kjKLUBT2kf04T7AqmTF8LHIOA3onYJhuV/BoZjNlvDcBwPjTob/ZKvsb+
s+YfHw8HQ8i+IEWFAyQvjX9c84cRD96YOrurE7arJLlbwrTFnJ00r9ULy+HpovvzVkho8fwqP9Sc
LTqsNwaIEszsbhKmEmZlDYS2Idt+wYbkU3DId34cQ4E143xecHPO3mgGNr1hOYqL5dD5kg47hZwO
u7GGHS34ObUn4qA0EMZCbHTZZG7mWlinTbZqaKgRXYqg29GlM/wmqXaTm2hxQbJSB04fqWeE16lR
V6sUeZ4giSoF1T0a+oCpQiQY2iv+151zVFU57R1LxKABEhhqXiBPnDXZhKiwmfKW3hsQ7XyB8YKy
G2jV2giwUG6LK4vEnbQc1dyAEP9U+VBIsqMpFZ2caaRoqtnPQDWDkMStBlNuFxjU+H/XpphNi5f/
/A9wBD701qcT1M1TXj6d5Gv47/9akaRvqKADDcJlh3BKwmbxa0WSv6GkgYIQztSIQ05XJdQdELYi
uYjkLyKHk1UJCwjP1yDRjM0Tbu1/sCodyUQnAwshF5jhICHiIXAcO4vGoxq2Frk5S7dyEcPvqyka
IG+NcK5eoEVMXWgRaESIpGi0cV7IStuUZli+TrGcGouiF+vBi0tYcdi5YbVuBA7LDJNcXd+pcKU3
7EJUIEESpRPEDFAvLG+SWXgEjwNl8EIeymco+iM1A/VZuLmEyIdeo4wxUxKqtIe5etZPlduJGn3J
9crUyFAgT0wS2syml7Os2sUKwuOaDXAVHjgywq3iuhYeBKpZW7gLMTCzWYiEcdYbUMwvIL5bT+N8
IVj+tJpBN4Kz64HRgXQWqiyny0yDno3nGhySTITJYyvDATvP1Uu655+WZ9wFTojw7jqq155zmLIG
oVldxdItPNhbt6BlA82bFlABmVJX6XPB+zCGf7MdHPPCpwMDr4JTKAC+YCdAcOf0tTo5L2al0aZb
XaymFSTA+odRMQXFG0Krhl5+h5WSdCyN4T0fKaFfSMaQk1aparsfS9VVKgZHjTlWhpU1hQXJplbZ
mHAugb5mDZldDUh8w2bGAM5kNJUqJAo56Fuu1OmuMyYNzjIKkuduXBWgPkxD07pdbumdjY06LUEd
kSadQE90ZvBvMwodfGs12QKGYNWOqlSTDCW4cAO5ik5ydLWqVnJo1Nc6DcdHCtOH1Iakp/KkxXrz
Bv+GBJE2hAFyovYhBPy/bstPfYdsrIKqOohm4F+hPU+bEnV/SC6P+njLouItnIGOFNBKs2wFQhr+
VPT+3xjxP5D2QxSGWj3wdDgsApv05br8Dma/g6LEU/7UxAWQ7etXxH2v7V8vr3+5LXt6Kdu/YDOG
Dx+X79/e5udybgCnjioKDo0orEg4zmG5fF/OoTvwDYxVWLHihMEVUv5ZzmWTx5gaRzNj/p6W98Rv
CpcxQ8ac03ygnwsWxB8s52dYA0ggIIGEkrmEiYtMOwo2p0NN7hAo9rEePdR9VZC+odq11CabCvkr
WLC/1jnz67QEBDrKwG+BiWOi5pBwqIEvTaTBbQrl5euxfwoO+vlAnMHPrQGxTp7tL0PDVGECG+wh
T6vag6V2hu0E/6QSjeHbCBHgvBMPX9/z7ITGC6lIVkMzBvRKZC+OYM6PsWyrQP9mglPn7aQLK01q
3BwgxvsI9imENTRzm3pU7aKGkCXYvPd6e0neE+PwQywNag+vamKlRjIIMnU4RJz2Qg5FMjTpaF7P
2kSsuCe0ViZPhdeULiwQEiAki5XNJIvz4us3/3xjrDRIRSF3A/gM/ju9cdNGFDqTinIt64LkKEba
kyEuCwK9uRurHbxW1W80qQrqUn34+s6gGJy8NIYwOhhpefQzwAbgHZ7dO+lVrcgbmu+BjyfAtJD1
+nGxyGGXEPk9Ca+0jeVqGxaYjr7QF7GvL5qVvjA2gksd07FsyF7a/Pv896qgCaCwTXZNwPCp5coL
eccIIzp+8Udv/9jpThGID83KcqGKih8nz8PDtMtWOPXvx2ttHS0qV9rMm+jKuhv3ww4uVNNOXvRE
sBkx7J4YbuP+2OGiP34wfDranYN2smNnrzmdbboCIOKhPeAzhQiB7jaO6It+6Yp+7wGl/5Ysapc5
QI4HVqA5iV8GgJ8bBZlfxI20mK7H7bgVVvkKDuhX8loIoHK6HOza7ewSV5MWzfH6pqstBE8hVjDv
1I0COH3iA0pvvwWrknTAuUMECo9hOXVQr9ogs29yAvURW1lQP7S1hb6hvnXbBgO5BIA5lnQ+BADv
/cm17yD0Bd+Gc5EiWHmxsNaEbO8521toy6xqu/Sjff8cj9BHIXCqsio3B/x+NQeRO5PYlYhEMm8O
Yrf08asu9lTv1d8s4ZRFGvsGcj8BnFht6AgS6iYuxFvx1BmavOD/r6FLM5A9JUJCBrjL3Vm7Aih3
fO0MgeBEHuQl8bdB8PXAPdYIzt5TgS2CCFgExMaOsfbHxaJSwT4LeyXfjxkEfRRtMJdjXycLqyxg
qEdbp4S5I2RuTaSgWH31/k9Ol7TL6eL4VTsND0XUt34N63dSGWXnxsXU29JYqZCvLa0Kp8laXITS
YDfyWC6P/0gJ+0HlKrKNDjMUBRhk/ECaJ5hG6opBBSkE03MZYuItraj9+U9R6rCSCyM4Df363vH3
6rEzL+S0j+ijs5YBrIEfXYDGA5rlLG4JoU6eTHGT7FF4WQqqcKUW9Dph9MrMX8EevZGgn2nE6UYR
pLWszShRmh7IHODxuzNSl/K8TMSXiCpXhQpGUVI8laW1r40YRhjWqsvZoUMNNoScLimeY3V4gMxe
AN8xR5saD3L6G1iY+rF0jyOHyaU3diAJ+XU1gtg0U19XYgeo5KuRpV6ixoBlh25Jt6icuIxVbhip
4DXq8DDqgyy0XC6HqqpslWjxVskokersGuzDm4GVywFY7K8H1dkOdFwMAbRCLRzmsKjcnudV88Ts
oCiX072YYqthidETCPmRQXwTmdGuYuZL2m5iALlH1iXJr/Obo8u4FBQSrAg3wfk/YlU/pO9HuL9p
FZNCV6IQjwRyT7OnCSLNI3YNHKLCO2nc0yIDGFgVHAsPd2HgnO5Cx/gJeyCofojVcGY5j3e1oTHb
cdDmbdLKr2luNYT2de7NkbyFEKlGEqZoZLaqGCylVvIvNP3p3ZHEQ95HAskW0xm1YQSMp3tgpXZh
VHSaeFtLqRxMagREvZmupK6F+1ooZB6IfJD60so1QLWLeI67NRTKvF7KVxQuOcAOF0+qOhdOxGbw
v8fqR5VU7W1uNJcyVL9/UiB0OBQThslnsVFhinGZIY647aT4AZKgmp2LIlLHirEq2vihSzVSxnXh
ZHN2CVdwdrxDDhuVHQ0FCazuwMWj8nLaStKQN6bMunKfFZ2TDUPoVjBi9IBHqnKfNhp2HzlC/Smd
2w20QcDYN4q7CYMGR0GYsgx1Z10BPxpEkCtc9ar03ZyKYc8GufGbBjj645fAb9eupg6TXcA01mci
jnYR0p7QmNpCQSvZG6wK71S2mfNhukqipWXQ/qaUoHNCqwjkKnUSHTpqid0ORb+ci4Jz/Vt2bUTh
RtR7zQEK4O44fv7o/PT/ADn6b5dgN5DZ/tcJdtAnn+an8uM5CHHcrzSWbn5DyR6lD0wpcHtVfvL6
mcbSLZ5yh4whcLo4ynwEAkjyN2jaIg4GeAB5KrAvfqWxJOkbUJLYdSFzA5Iu9O//4NRzPNV82Khw
ZSA6gAThyiY4Qp2L80yxqMLKSJed2WhYSRDsS66hR2296qtGDNJe1p1SNwqvquADWsziw2zKyapv
R8OylbkOIdkKtucEhSvLjdte2ceCPtqzVDUDUYe2oFB5a5ubSOobTy1CcC77pDQCCQq7WVBAieGt
70XQYYs+1NzShEcYzWO3T3BcWzMar9LGSKFSHc8PplrD6ECzhha6aS3S67NSBVaL+kMQKU2YOEk0
NTDM7sHyHFnYXUiKn6Ui0FIKljcu4Il6H+f/n057GIxAUaIowfQM+2UGRjKSE3cqrGztWEm79xzS
H02l/5nlKh2KcZz2BzcsfsLkALqvZhdPRfy1KZu3Mks/TrHfXuY91SDpBjiEyPhjH1eOrgB/z7jj
T4AyRQYENDleWv6nnIVUA469SDWhZg8cwkniWMZEhRoMSpYotBt/OOVOxxEvrR2vhKO2BiAWZv3p
OMrMyFSHsKYHONc0JCPt9/nCSD2LYj7fgu+eH6IYhmpuI824hWPeRU/992zbG7jTAMDyhWiN73X/
LB+f7nQOd8gMo0wtE3cq3SbYXcQH84Dj0+UBeUE3csuqow7GhxdBMFKkKh3oAdE/0Bqb+RB64m21
ueTlJ5/FE++d8uFGZ5NblUYzqeSRHlCDVqiLVLzhNRKxnqmHg6+y1JZsWa3CHRRmSLeYnGajuBPF
mdr00gVWSC+HSZThfhjpv0kkn9U9f7buh6c6izQy1DQ5/YAeGjNAsjYNvPLVcjuPuYPTPI33/SPI
zPqlFMwZtvzzbfkI/tDqFJQWtQZF5CAuwQK7HRfzVQI2/KG961egypF21/Z2gkzMcmnc/huvDLkx
xMDI6WHJPUuFCLWQ6CoOSgfpRwHrbQgJPqLO+WBSot5CSUDdpl4su9pA0uev78wvfD7UPt74bFpC
qR54SIkPtck1IiJB0+z+Rxl8fZMzwPt70368y9nMbJWewmuwpwe9IUZMqgeRy0wQpLdwQxWRI6To
Bbu/RBc4x1gdxzfMhVSAiFEag/T5aZf2cZmYBZQ2DshZAjHCvCiaIDIMa3NSgeuFnVoRbYhk7HMN
lYRpBNi4b0ne6GwFUEtmdzHYuFGPAo1Ix3KdSerGYmnqpKNxkwjNo1CY92nO3enDPAQZb/QLWXgr
YdEYGFAIh5KsEKPqIjtp0R7maW5daa4i50Lr8ln6uQ//eUtEYR8HbiFRYxpFmR5kX9iyXbQer4FO
3kSkv5+epQcF6goX7siv+NUdz9aNAiFH38szPcAnCryKkghEdXM3IuZWACryu3nJK+p4Avzqjmdr
QjhlTd/UEj3Ubv5UB6E7mXbnjpB7EG0YFomW2+9mkjm5O0LU2FYyp4WAhWn3aYCEEAQWhoD62QIJ
MR9fp1vBkVfhhYWLz5VPzwgsBAJbrNzg4J/2w2z2IoXQPtatq3llbXIneZcZAg4nei1375f6yK7n
tJ5Pd0B2GnsCKgCAQZ2NZ4DpakVt4viQk8nW/aYn6/S6vG5eYCw4k9oW3B9QGKnvzId5RZ1pyw4w
YxLc+JGtpm7NTE9fIKd5I2I5r+zpAKi9Cy2MEGlI5BSlm3FXB6IBXY7Eth5A7XuB2GEquXvRqXfd
S7qDBzcZVhPB2U4m0e5pQGbx65Gl8H48b8OPb3g2ljNaA/BCBXrQSOfSRe8UW4HMHjKJGZkd0R2u
we1Jl/TGXKiozXqzHRLZyT31GckwGxLdJMTH+oa6HfQ8LtrN/W7D/Ph4Z108TfBiU6WQHiY/uZqW
IrXb+zTo/D5gpYOI3WT+uJSW4hVdKjvr6m+VjX85Ao5S/1+1z9k8KPpqEHtwhQ8pqa7UJX3InDko
7WY17FL71ggSZ1yZTmofmiXM7W0+KOplbbNlu6Zesxr3xfPu6ce4z9zYy+zE/t7ZvaM8wNvcwrmZ
JOvyIF+3q0Ek1XpYdRfipmMi6dPjcywvpCUR13Cc98elisppDFAjjQ/MYU6xgBC87kN824OzvJd4
SMtbpHL1m9nttvELs9ld5Lx9PcLORcSOewIqLDxBjUgZj3L6CDKNBIibJ/Ehvpfv5VfhWn2BNA9b
FrmbAgWYA3NLUJe+cFcOt/n04h/uehZcALOcakqRg8bvVVstEMiuvWI+XQL/d2EKneu1fXrBs1ii
qYzKCgXcKt2AYpavsSKEXrwo3HCDhbO8sOidwzI/3e4sgqgVq4T2ZhEfVD9cjk7qhBsImjvIszpY
kDbjM9SCHsRF6yB8JMOivUkdw4kPF9r3txPzQ/ueRRgGdK9nA4ZvB0xKf/CrAPilZ7qlz9YmWmqu
4lZrLpGwRhYIa6f/9d3PvXje2wCSySo0MDC0z8HxRVaMEpDH8aFzYaLqJFvQ9FaZQx3Bhs342/BQ
O50TkmopryIHZshr0xYvaa2jtP27MQZ8DwpqvHR8nsecOiuqShVt8H3xnJOYfL9ZP9978QbCBg5G
XGv3KBE9L9bPBlm1cLuWnNx2ZeIufdjSkt1CtXN7K9uinS9z8l33H1sCcSj/FmsI9a7d1A6uqOPB
6AHXW+xQRgPinDzfRx5KTNtwgV3Y9lYouTROi3LeGuok8D9/3K8Nb1X6j6jybeFuQzTiAdfuqL5I
9qMDuSZvve2dwW3t0IHttu1Pzu7V2z1c/3CnLVRjZBcGYWS9fXc4L8mqd/Tldq26j7fUVshbijdd
33Oz9dt7CCKQH40z2ds13BsWOQlKcpsR3J9IqJl998IF9N2ODSB5uk0dXLWFb/pMXrePBh5uD+IY
udlM5GX9OOMVnJXguNdb0pArgJyItnC8/RLe7gNZ431eUAT37oKXyIOWE8ng8h7cQXrBfvkeuveP
4QJWBvYOiWustDcpPi/tLdqSj45x9Yz+gMQcyfHOpS2QhUb26xund9YLRm79kTxO/uPKfhkdBd96
HPFSog1PRQd7uYUnb/3tI05qiLks28ttf8YbpmtGrnX06rTTcZXcVh3MOw/XZ8RVUQxN+Sc/XM11
fZPY41Kx7Rt3uQEsxl/svJE8BHd4VMX2e3vRkl1MVIzbq8PmZpXZG7K7mjGcr4KlZQt27bjLq6V7
fWWSpeV8r8kq6MhN4y409wo3sRFpETvE8Hp7MuFKj4gUTFLiP6hExYjbRS5bmgTL+7ojm4K4AZL8
NjRx7M7e3MgkcCl5mT0NDaosf1DHHzxhqSyJ7D2Rzd3kpLcReYTUh6+j4dxrfKjIMuJ9l5B7ixio
zBY2PL/I1athu8vKD1fuUrL5k72WtudAu9PpbX27ucKN8Jx2Za+3seO+uc7Sf+WBjrt5WXf2Ei4C
5A4LmkiGnVu4/utsJ0HtrrvlfrLXvdN7cPzxmBOkJFgreH55eY/ZPWFYrbe3veNBzQSV4Lv79VYj
3wMDM6J3TNSF3YA5Brlfr/Z48tRBRObCtguFzlXnbu9Th5TOm0Juvr9gJPNpZJC33HGDu3vb3aE+
OpCN/4Dmy8nbffB9IGjdyUk2T1cNjOs3D5H9MHmju3TZfnIg6Or2ruBDW4wkq5Bgb8d/fkEQxHkB
GrtaUhI5uCq/XofaseYI/IHu3Ds8HXOXoX2z//48kNXotGgQkKdtxWtJs7i9F9Fjum+iCfeGk92J
JAuqTbMs7GV74RR5hjx8P0UCU/xrfTuDtMIDSY9VVEwPMGQk34XV99l5XrcYNffoKUzYBbXXqi2j
6Uv7+dZnbr74gbRBvTiY5IrHrr1be4p98+9FhVD0whEXuBVDPdtxqySE8K3QxMgcFAsI88R26FeL
KCXZTeIxJKCGrR6YJSlcxS4w4L7efSR++U+xxYfbn+3AFgX7SkX9BzGhvH8sN+MChsfEj11lEwb6
VveqZbqtL/TG7zZc8KRkUBtA6EPp8DSMEmka96YyxIe2iSs3M4UrGkc/UHkFbCLuUHmfq9IupBpg
zgEqYBdemR8Dzl8ZYJkjqAqYGVCQT+JIAFDLQRJw98GdF+Kb+aY+DN/l7ziWVGtjJ9z+rGz/UWL6
/3QtkGFZ/FT8Rbrm9an7q3z764Y9sbhl8Y/2S765/1pywdRPv8Qf4P8zujkIll+UffymfC2yp+Il
PkEw8z/6G8DM8ctgV0KjgUOaUDn4Ow8tgG+OWhDq25zxBlgbJ2L85FWYCtQuIPEP9U4utgbSxa/K
j2Z9Q40IeAIkt99hz39Q+TkdtjiUAweNIjOuAyUxlJHODiClziaM6mRYA/5Qd/ChMkeoVKoMmZ7K
kdtIEcyrKY9LCF9m0BoLF0Ou6PV9aPZ5dcG25Ax6x58FRjIGvJggHwiGxzGy/pBwNDQtaQFJk9a1
HOkyTJ8UkbJlw+JBuGO5UelrJS1bELgHVNy7DDx1+Ewf4mw0b8GuBnDEYnlaLgTYb06+1ceKuW+F
Iv4ziBge80iHONYVULdApeB0rvWjaIQjqNlrQRYzpAitThjXo1Uow6GEwdPk5FIcJf7QyFFDekmH
MlLbNmZ5+DDOdu+T+2Py41PP4TGAT0PPcaLhp55TprqcRjPL1vCJjotn8L166skQXgd2DLpfhgfX
gVFvnKaIKmuViH3GlhEbS/P56+c4KzNADwUsR9TeIVHPsQI4Rp62R5hAFkM1Bws6sWZIodJashQ4
Mwawsbiq4miWb1mcDi3R60mQSVHQFAKzMvz2QIkUp0tyHafFguPjYMuB2iK3oIOGwtlSOFpaFA6J
YiyrXDaKfRcpdCJln1Mk6svRagsVZtdDiuK4BW9mc3S0XhXankhpXKb7sk2U6cLWwBvgn8UZWwI4
CMDagkaDuiEsZM7wFJkyxQPswY1Fp7dQaXHKqG4iHwJhGgym2igxqpGIGeDdMoRJtTx501gj9Cn5
up/ODmV4DJBquRAluA9AGUKf6bSfmCLMDRRO5kU4WbQIH41GaePmShNbCwYpNBTiCrqrYg2U5cbo
krkMbapaFVXJpBvAonOseJ28ierIPbynMoH03yAIJUi4vRBRqEbII5Cqq4gZgv5Ex9Fs3YaL8kyk
Z0adPuWJ0vN3hH1H+hT2sFB4Yl0VMdP5+k3PRyT4GEcxUWS4IZCDXPfZmwpaYoH0OYReiAJDXRMj
BxGiXCham+Ip81YqkMueo7rnP8t67gjf1azODE+NGzgzgyfbgNR0oQPOhoHCHSQgF8b1Q7DEYU84
bf9KU2KokUF6PWcJIFeCDJXtpSDNUWYzGumbkWL2EjWigunXZgdTywvNcppLBE0F9RTgBaBRJ0Gy
DS4mpw+gDeGAxAR4DxJ0/dh6NOeMM5In7UWVBzFbUyVp2a6JZXzbSEd2T6O0EklbZIm2YDncnq6i
No8rH4a/2ZQ4mTjOD3ObXXQV48mfDxMGuk8aVDNVbJoc7A+U+OmDGmbWwi14QnmiEnTTk9pUpkSu
aduuC9BWILld9eOFSfpp0ACeB6YbFncOv4W1yFlGimXKKBgD7byunEVz04tzrN+FSSpoW5W2w+yh
Acropjc7tQ6Mpgizdd1oakuYnIfqpQQ/quCnjQBkETBY6CRJArmIb9KnjRDKzagMVp74UwWBM2s7
pu2M8WoNwogP8PiKSsEeBWvox8dY6VUDNB24LtQlgaZlsdVrMPYfhuPES5QWE5eqPXCaROpgZYxz
ZQxfFmjUiWMkwvK2YhEolMiyd0IVyKmUz/djMZbJm2JUQgYvqXLWHpK65FfAVqPftGqkJyYeQKxR
epBgliGHN/nch9BzFauomO+VCXcoHSvNVAEaNXNiAUWYwywSAlJ6ynBZO1WbRGB2bFgTfgWeGmJd
eWLW1Znli12S4s+nqUmxQiRzym8dajBaNB2zqMPWdECZotCyhjxg1wF2YmVYURKaF5jkFTX5wgJl
uAgrrgLUXBv7USJUFQ6lkl7o43UOTtMwOlUr9tMj9BwmVAfKaJKKpapjhpqO0Rf4GgRoHUKnfthD
+R7C10h35TrJskJV4cko13iNvC6UrnaQp0/bhGhpiJZzut7iP6tSvdU3jRajYOZ0OpRftMDMc6ud
F6nKZviFGGjsMdsKua4Pyl6wlEgWoe8NzdtyUekq7C9rIqgQ6eD9E6eTvhoEWSianSj1elRufj5t
XGMgSd48jwYWsgSC9Boq02U7yII9d3o834cTxqsBSiqVYDmUFFqL4C5sSgmvjGGUQYJeHFss1FxX
ohXsUJPbKvWiLpGibimVnYKBR7G1oOlHJRHR5qKgJmhYCl2szrHGhuGNe8qS+b6eozZ9KqAbCpXv
KEnQT5U88e4CmZSi09M2z9EkYVHX6JOfX5UTpG60wIinHG+vy7VV3suRnGnXZqtk8z04GQ3bWHoY
vemIr9q7zJyH6inuCxipwXov7wQQFOouRIlGmqnakXiwKPqySwV+05ECwQxRMTiVPKm1VkNDYor5
NjDWE++tpkuL9EnKClG702XsXl4VT/0AY0+IK9/rMmrxpQMiKH9yqmITfOLqYxPIyEnaDtW+kgeo
r/kMJqwtTtjdXFawiR8NE7OClSIA4YitowEvbJpRrW8sC75MykIeJr7tpEMEkYwlbEItlq3l0goh
8hRrTTvBXybLytXEJHjSw1vUGNpdryW9XrhxLDITGqhWP49XdS8waCxi+ZzrxIE4stD7UaMpWBUo
cKaWZqP+a2i3wwTbxHupkfqRxKzECkTamKVQJjXkuVQe51Lgj5xgLgElPEIPIEWip+qHvFvKcol3
9Iw6LjG14EOl9ddiVkVDSgqtTuf7ymQF2nqYM4wDaFPyX1NrDJ7Ko6pWStXOlOIZQzADeB7flNQ4
qhQ31lmqwyrIsMr4eq7CBq0UFwBVB5BXYBhshoayMegNYc8/pP1YoDlbwUqTt/dZprCe/5HaZHyf
l2cr6eObWcHJGDmaBhZOT10Ow9uUaDSeMFewxPBOj9Ww4ctaCUvpt6RJlOS7JIRNHVizqvaPPZY+
yCbQocysIFHHOLwuejlvgjzV+XjOKlB3XsWxTzSMoyji82KECmDyFiEaY8jHpsBQy9CN6weMtCEy
BdRqEz1V9ladNPF9JUOcz5dq7LygBNBMAqNTVQCav8EK2FsgrCszfgIb1RkADJqVcnkV1tIEhPjP
fpq1CjEtwW+LWNrzsTf66/cXhmerAbCuFkuDte4mVuMQlalV98NgY9QdGtCYDSjmKgNOV202FVDT
NeuymgtXGqquclUoaggvZSOB2S01TZGiLmV0ZrNnrZUlgV6N0IOB0CEHorfdLKxS1kVQgDWzRMmD
PsLZY9N0vYQDQQgPsMRtMkEYBKKBHBvdq1Ej44HDJE/QK+9TQgk1dNTPwBDtBwQBkQo5Gu/i2Sjh
SDDTpilTR54aPo8G1s0TBHdqhi/CMuKBcxcZfKs0e1OaVsyIm/QJTHc+DMcC/HJkolpt6r0QVSHr
mtVqiz9F/DqiTxHq8OAQcN4UDZprrNQy+BrFSd5hYZmBN591oy6vlK6P4ysM2KJeNGMjgbkBzcTZ
bjFMTHNpWIKJCa0OCY7ONtVjvsZVLZOxzSnYiwTBKSy1zUz758ZWxp029j6tlDZqHaY1Et3BuzEc
nue55ft1Icp89KDYypfrn3t5miXhBOYK1Hn45JomBdfH3Odh9s/tN6ElDxR+bhJyqEWYmo0Eu8Dc
nSC403oa0/l+1RdKjT8zmM4X8bwr+ZwQZ8D8LexGMd9Ui6Hl+2cRRjG6KwM9lTeVavCp/3PXKxU5
DlFDHcUwlv8+8OgC5eumoY+NJRDAnGW4DqHV55Fo75F2VgzHKzOZzygL8u+4JORwefRemKaAtkwy
EUEMy4cIl9KKDP1kN3qCKavplLbR9SSGc9bcJUJYC7o9wFe09qhUphVWZ7UdMCtrU4iw2qoI17Dz
Ickw4oUbqEcXk9NiDprKMgnxNXwzWA0YkDcKaok/MKSYxwMi03BysMWw5TEFRF741pcaOR83iGv4
1IsLVRdGt5fT43no/Q4GTMFVED0mGYpeLiRq+QYKr/Q0FX1LGaso9CYAvdEvea3pNbtLZThkZ/dN
0/HFygpjQUweqRzyVq+B0MVyaXdjFpY5fERmMHulTZdDNQ5rY8/4MP+/zJ3Jdt3GlqafCLnQIzCp
AU7Lw1akGksTLMmmgEAbgTaAN8rnqBerDyIzl8TrtOrWqDywlmzyHDQRO3bzNx7Ov1xb35iZddEy
aOVHlql0eOl2GW93oeRc8SAVS9o/K3vyVufB1VXdFV9XXHs75z5r8Ldqr1s5BbblJNNs8enQswab
3E+C7pl+PKkmj7bvz6uUmhLUb6+rj69pgSNLOXxT/SJGlCogI18PfpoPkCeLyrKxH6uHLQzLPJLb
RSt/ywlhsm9HT5jjtyjvJBZy60c5tgMPeVjCktfxmntIt2v5ee34203WeUxG/DR3OpweO4E7rXeZ
Yix7EtbK9oFpV4/cTjCOLZuIloxlSK2SuO+h+rkJAaP1/SVxvXhbFYHdbBWg1N52aa8fEdUku+1V
p4aWSwu8fuAnl7xHIPRk6bzlY5xWokS7b71Cd9Nt+7Kem77dXh1CPNsueu2qqbwOuSyv9sgDPDn9
+DpaSnxkScMFocZAt03xvevzTrt7MvwMPQBWyHabRdUNYJ/nYizd66rKepl3iS1Luz5YCI5md+T9
rfwYTVbX/BHnqdDPUcz37UYH/8LhFEe9av7wVWXTHNFFKbIise26U9MZzlXFHaNq1tdsHDLPfVFk
U/mpyG0NGNLUcqVRmGtEX1qMhPp4fGjLdV0+aWQI6mY/dvkKEqfpSpc0DN4KOddtPpSUHUkZB63E
RbxdrGk8sKBFXn0w2eLyR712tQ5BnZXVaACPpGDLEz1OtUH+K5v5y7IJIuo9TgFifOBzg85N8qFy
6c4O+TSAc8ldtHgTnk0ZOTeIU7aFehR0Nu3qGNvVFAz3flwaMZ7U1KYOwU5mwTvHyUQznMu4377f
zkJhioO2cGsKd1hbKv+clktZMyl13bG+V/0kbXE2GlXy9SKiZWg8mhpr7jmwtroSDQPtr752YMRE
uPOEqinaArna1ubact3Q3oG4Y1aw8Ent5Y3V3Xam2QLfzPLeIh7Q+OkxfcmaX0O2km5Mb5HcxqqI
xGG4xfhgAl49HwZRLMXXvldBzgA17XXmHHAlruqnol6UjQN3WWV4EQd9EH8q3FLwZnGej8IhGbG/
qJfbAdv7MAmsyK7qnWOpQNk7Ecl5EJ+QtmDdhDLtepfuhCMDqGrjlq7WbbeVbWiab4dcYThnkB9A
3YVb8F5+pLEzH0ejvl6toUJ9qtqKMgqQnpDxUpsGXbN9lt/btI6QMWb3Fo3xVvOQpsbvjyzamCOd
hUIyuf4oT4q4+HEuVPzO9aigH/B9i2o4ml4qXYwqt9MbEdVplPt4cdPWHGGPpQXD/5dwQSer4UQY
ldqiPolf2jlm1+Jrk3c3fd27g3ykTkwnJwlLv2i6HR4MW9bfRdMW2pfe2nLMQtTbARyJjJ1KvIqI
7PkcYGryJV3CsBr2YVv+yEnTenssr00nO0Qo8auXiS3giXmMODP6yeYOYzVOPFMMFraOW1FbCsPo
cvSLrjyHocoXcUK7WZlDO9qNfucNnsZrRY48NqIGqyaw09LlXHWUccr/OsabsDDEyCUIfzyXlzLG
6vvM0QnElL7Zd72YcAnzLfQo7uw1ZpWhJBuv/JbXghs6uy9hWZK3UiC9JM4D2sjl1w4nFmJkAyqE
eFa/hLwhr2LymdfDNVUwN8hPBVr3MmmyehUMJVOxsobVS+Yjh3SLed5ib6mCK2A5UUe9pOtZWm/l
YGtbPwqKBdedc517W6vBMWY76cQoRw4I0TtbomVrd0XoHtPOOL+e1ZIu7pfFis28ngIeMDaprBAR
P9m+HloItVFsZ89j1g/pUzwtujyvOMykKzK51uRNScz6gaaL44G/7DJaFE53doUoxTNtAlhybaqR
xJi9rZmcZ7zGk19PUl25U5YuH1Va1vNuDVdvPWVq8Nb3pFYIJZ36Ng6MvCy0CrXcd2W7lh+NLiz7
M/p5TnNwJ7QJrb0u4znrkwz6XacSPZdj+yhrvW4ubpUnxbl1pCU5yFZklQ5Da/yvTloZ9wojU118
KwbXQaNgbSM8yk2sm8uA10B4tQ6TNT3VnjOm94jibvuyb7KCh240CR4qG1OR4QDWi6bc4zNTh9Qs
VamC89ISsYZ9Xyu78fYck34qb7fSLD3ZjhlQ/LcGnhzJIyLL/dGrJA5+N0GOXcS314rrNcsmDdiy
npcmwUu9YnnpduD6mGlMj1msSOAjj+K92UMKZgoBra2JWJT9S6Gecb/t/mX9m5ccyn3ZVWZZA/88
0z1ieUgmWOXXl/qiRJqHNfKa575uCXxPtrRa2xjmTSfLG7T9mbaB+qanRYIDhwS5taZWTyi4eEE0
1spNXBqqE0HbFaywzZHlNR3ZUmtZ6C1a9OXaFTcDLbLivnVFPgIVtey2vkQ4ppbhfsnMFjJ81Wx1
kEWBwNfHvoK4lOAsmm7FTGpTSipdOpoUdERAiwlTyhtu4e6plD1TolyVfScuVYSuVS1QsEptJMYu
VGVz9Z4tFaKGyLyos+ekD7p2uEp9bKnueIFqvsvKVqxhItESsmmfhHq1D4ywTP+Mg+XYP5NLjMW3
XGhdfJRFbLMM+24Zim9DYTlwj4eIBilSZ1HY+eMOZ4StnpLLvDWP1wZr4S9qrrf2l2laFT4XpUc+
fUr7euLn/MXegqCdmS1+t2qyHVb5j+ZRFLhh29F/ZkyEQ52ltsfRaGMTSDsyBnIjmLn8ZepFF94N
XrqdBMZxG17VawxjxwnaEzmUNDIc6UBp3S9lkMZF4gSdVdUPGjomLyx8OYdG26u5nOolne9sb6s2
UriXW1nirOSigeWyKfaKLeGv+/86pLem0+YAXm5roHQC2iDh7I5hd1oCm/kPTVP8g26aoN0Wn9R2
y/uuRzJq8Lq9tzU0dKj6ni9DN63VOxN501jsw8CkLEzzOoGhCVyBIrPqhcXTrk4Vx4k7xqWK98tL
D6C2cTk+Q+2liLa0Yf+kDQyscBc7wzJciQGe3adVSQo/plUqvIukcnlsoiLHep/5zji9fz1T7Ub9
aJ7OTMuWQxqlavmW+pl2xoNHR3x7aNky8qznet4eGin39pjS3FhEZstml7cJv9qrHUfgdmp2joti
Pi5NOE+nu8hyax6GLTunxzkSW5KxOZjYS62eX8B/dL5+bQOUZbhlGjQgsEMiVL708ujDkjkMCPET
RF6LxWxKe0qKegxrkBeUlcIEe6knwwIepiVcTpH2JkGavCwp4aTrg3nrDmU9HbGzdNXMe3EGkJUD
ZgKtyNwEhbrtj0a0XBPNPB34DWsoRxkr6epm6ztkeDCQ4Ney4b3L1tv+YuVNQAkgIznVg94tLx01
WU4RjlYqbNUdPsyZ97ziUm2TezlmvfNzd55wz47FbNzfzIvf8HkYzzL7iVFpBGXMFJ3g++tAAR3P
VpnJ0kcx9x7Q077tPqRx71f7wPGyMFmN8E9jFcpvgtJw0+WsadSH9rbpaogjp0oPVnqcej5j15pI
MqxqiuUwIIfT7da6Rkd8dHmvvxlb/QoV3q4bGa0IiVlnc/5gMvTrdbvL2heTFVZHfw6VV6BfOtfy
w+igHrEPqn6JHgdjlPlr8DJ6t91ciPyBuGa6z0HpDFbi1p5FjvZvXxVHfEivdBOjdL23KAAitrK8
sJbHnsZShDt4X23dXcvVQt67aSXCyzjS5xl31uLr9WPVrmRn6zymYXCI6nYthqPx/aZ9+ucLc9/M
v7kSHHsZxINEQswIe8VfH1dDT3JCRik9BMwIWJveS7fDo4RjVZpo4lhsXzvxkSF/e+0svTSDRhXw
nwpbbaOU0kaaIptMcFbOEAw39Axm/7JAi++CJLVMYc5+3CNREYZiy7t0L7az759v6Fc0F68fiUvG
pXCSvShE/XMbq/6EClnWWFIxQ2ghZxTmSKPM3qzXm7Q7lGLuMHBMUxTLd2O0ts3viD1vQBZMIgE1
/PBTZO0BZHuzZ1KXPhRVS0/Xz47vRUsn84DWQFFfrbVxgKCYfHqHgS+OQDVUjV0YF+O7uuh6wLQi
Wj/PdZmGz/hwhbdub1fWwQ9p7+5cmr9+ktO/NDuKxKDZeZkcrN/s+L+5+E0wCiF5CKbQXbcn+9OT
cxbtz3Hbd8cyHcX0rpxNEQFFl8Y7BasZ3I8rMu7mflKrbL/PE2lB4pcieP7n9/djrv3rNBcANg5h
IJnYMsEPuN5Pl+EPvm1xoOujNK68GE7/d+OM7jj+9JPOAGZT2zuHitJL3VRyKLJr1lfWMU5KMaOt
tZX636uOQVa7/82VvR2I83YDKPdgr2wGX8g4/PqA8thnahmHdE7dYBovqp9ntJYqXYx7J8pVvbeC
ARc9nDWbcVemaJPSmQ1kdqwKv4re+36bmmxXk4Y9VRCXAzwvRFDeM1+u+9+QeX9cy5unCGwAujCg
ryj8F6efsVuqJWLQeVR9VH8YIry1Dj9IYAx2mNJdascBUi9QNxuRt5mDnRcuTnZ21aidT9Hi4Xta
p15Ng7rGfWzpg/wYzc5oDlnqAIwmRDVbX87qr4Z0jb4yZpTmYmo1Pc6RremdSjFuLdkpvEjZDJAU
J2Ws4hb5gqzvks5k+iny5hGFLuXzDVHT8ltO4a0DyLn/1lX4G+DTvwQExP1xJ+cf/sWmfBMQMlBE
HWKW/dE46yLf2X0FowMROx08eLw8jSJJIG8i26o//D98MQZQcGVAWIYbxu/n/TSINqunyYN429Tl
vI+DXlNPhlmO71ijx4sv7bQCJucMw/0/f/Pf7GQRAd/B4h1LmOAtRydq3CGFXjjS5VwD81QXQfSJ
aWv9vJJ/xJ+jJcrc/WBUCYUBQAzY55QZ2G+2y988d0BDDjePeq4NnPHX229p3viWmDHKlLbuj3o0
Dodb4BTtTgVONr9TGPruS6/Mst+kAH/3zZxmCHh6HvBa8SYDcLRRsxAKvT3K1fCoJ9il33Gd9Xey
nxmBJ4Nw+vagRNz9DhXyL8nHZuTICBMBL2fTGHxzALRlOTZmiftjFIy1vUdJ2mwoRCemZzTWp5iW
hIOVLTPRY0a3rzqRHYXNDshK2l+3ts3D+eel8HfPYrP4BR7pb+K2b95C0beqbvK5Jw60TXCDb5Z6
rkQd32jXstTz1JnwsgqTj795+9uu+jX+AEFBDtpFfR/p9rcn4aoaW3WkW8fAr2axX0wj3nfK7d/P
SpMPlvTgGZ9nbosSyBhaxW+ygLdwGE7iGHFIUi02AKnNW6kfuTqyc1fVH8tlqOIRMVo9ocIcyWjv
M0PbOXZpx2jbuipYdloE1n1r+vIawMo6Xzzi0P00qJjqpNRdnzA8xR/5330z2+PBtwU9C4Dvb69w
7MSorDTnCqVcIH6VoVj+WA1GOnGcOv0f1lwySxdi+q3z6Lb+37wbALMOQsjEB3DEb9aEX+fRiGlU
d1TerN+P2ZDDfWAz0bZ16hCDOr8xn0pMKPskKqrweozD5oYy031ngxja7JCdNshvgrbMv7rjlIrf
HF5/g62CBoyMFsrtmx3kWy9IlU/ruqldHAe5ln9OXl4wuFqacj4sbm2HOxm4xWfJi3/0Fqe4qujH
TzsPXIz+zSr+10Aab4hAxDs2BRfcU36NYe5QTkrhK3fEmDW3WMu1kKhvtK511bg00vbLHNgGleMC
NMclcxFwLnw78x7/eam8IV2S1MIR2Aoa0KDbankbVmJVLIGOqcXGsF0xUi5Hbz0UU8VACszXBPao
T6dvrZ7rKLEguH5uSvKg4wLs6Bay/VqcWPPNh7l2ovF3IW97Bm9W02Zw5oFWFGigvr22vMXfrg5W
fSQbCb1DPonqhmldd6dtO7smtag/jEPRfLBasah9YA1MYTLG5iennevnTupFvsS8f4tt8H+hKPU/
kQp+5hT8r/9RTuf/Q+oBkrg/rat/0U2//d//aeSfv0hO/fiNV+KBCP8jQrSf2ku4P7yn2AyvklOw
B/4DVW3U3RDQIZna2CqvxAMPToID32BLr4jzNO3/m3iwOXACyGTXgDfHEgBb83+DefDmQNn8sPBI
x1cRiVmXMuXNoQ6I0MH3Ote3+cxEY6+pSZ370tel+6eF9AgQOwtEK/ANN0BJtOpo/f/0sP4mj3xD
DMaRa0v6/R+ayCgMIrj6azCQs6xycIjTTdtrJqzu1IXxk5+RY1wtQZyri1k4jh7SrjO9lWxGN/6l
qr2hrXeZ022Am7Anp/4tf2nLI3/agGgBIRa+8T6Q1Pyb63JtL0C9snJu3Hmo+r1oQ5khfCPmaVcW
ZYYYbrHS7+yNx3ysrE0M3MarF0nqOcniQS9lOZPR51Z0Cdp+fPVw+x8592/0aEjESEI3EDHshxAk
89uGTAmAyFUe1ZoEVTju7dZmsu8pSzxYxq7Vd1OCKrh2SvDWx8kFiJ0YP2rEN3pmY7cHUNQ9xqUr
puvMHWrIoMEUywfk6WTw8Js3vB18Pz1JB3s0LDJYtDG9I/795g07LcMV+PXO9WqbylxNNOvSKw1m
EE9ETQV8yMO6eW7bfMQcvqOxXsy6D87aN4P8TSth+6pfLsUDfL/JStExgsnyto3RSHTTq9CZNxX1
aQC1UPfV7TyvHnzYcizUZwnyI89+kza9Oe84XwD7I7KF6n0AAeFHs+in2rtZW7LRYhlIRZ1g2o9r
p+OEKaANqXlYA/1+DbrCTqzGl+bUchbbu8Uq6Jj/84t4U2hzGSTvm2EuOx4t3LcrBsX9ZuqbWYMv
LVzrQgc2HK/8ukCJVKtWtr9Bur/Jh7avY/egWg0JBLcosT2Vn+6aWXCV5xofNhAiZbnsRmjgtLh1
3OTm9M939iYdpxrytz0A6JcXu4XGX79Kp6AFMt81l7KwlnGvXh4hsqHedR3Rp//QNYwJrlAqoe32
b361D8sQ3z6eJ+Qb/vj1q63Qr7wYEOAFperCnERYM9cslRvet3LlRq2CKvCgs9H6ndPN29cJvTFE
qtrf2hCbdOGbfJNkgJLfa9SlZxhg7/RQs9NfwhEW6Kykf77RTXbtze7hDHOYWfB/Nt8fvLZ+vdde
KpO2lpoYmuJ4c8isfvnOKHWZzl6GssaBfd02O2gf666Li/BQVBOW4FWEmGCq9HLvRVhZTKUfXy1q
qfaR9kO69a24TgFdHma3QVkMtlSiugFVP7/2Puk4nM+YzIWPcxzKncHe+eCNw50J0vxpA+AqP6ni
lCTuqBm1lf7FtmiqWc9TVfW7nnHQ93hIu29q7KdjZjnVVe6twR3L4VtNnXAK7HK4dQw28SqwO2xo
UudcraIOIDq44rqjdX0Sa4y9qgnEvWzjhkZTi1i0gtpl05y66Uyr90DDsPvAa7jkobgN3UT5wQud
7jGP3DJZpro8tmNQXEKg7KcmrT/MqlzfTbNrDuHadvuJ+e9piPvwnPVt/lWNw/doMxZLZr/Uu3gu
0QqerXVfA849xTFSvACQJobEAdjkJvfVHVNSP3Eog6GXK+c8gHxKSKLVR8SaATKEphRJB2z7a4fF
2CldgujYBGn7PqNbjGF12uxR6XOYOdCTxtiiA1sB6v7WD8qHHo30d4EYgF6Gg/NOwBx7nFp7+g7U
1uxEEcQA1+FwJeUSzM07D4uRJOJKIHNli43hbRMCfhnJv78EKVO1HU1cfeO2S3Axalh3QZ4Op2AJ
49MYKrAyjXdp8xBsha/BdLQaAlTOjzUQYfGxBJlvXYM532TQ6vF9Ksr8czE1VbonPBT3Jei0J0ek
3j1kqOlj7eP72OYTnTPG19c69JkRSLHEuwUj4S7RNVrMIM/zA0NIJDe7kkY0zkdL8WdpgmvX6ase
XbnIzgqw1pYugvpJZxaL687AwBovbbr8Ccoj2JmwRzW8WHom/pm5nhj+/AFYT5ok7+rinDODyJJB
RsO5tTvQ9Hb1l7cEzpUS/XwqPF0meVhNdzqyUCKbi6MdlUyObQ1c2AwZLzVAt9Zf5X6NeUOTv0bH
ypVML8HpHosxgmXtogTXzct664OUAFzhTAfKr7ROQCQ9AQ+8KVxgtEvU/hWClkhmlV05aqmfQNt8
WpwSXJhgHAIhDWsTx9ifHSlOU1B7uyEb1c2SjfbOl+N92k7ziQ6DOXhVCaIqM9MBHx2KfytdWHWw
EMFcMT1kiLZu+KL45LrYSzFmbBkJLf1TuKb1ndQyewB+vAnmenrzMhivLRUyqumZjni7de5GfA5i
h32p3GnKDkFUpyi1LZWadilen88ecKxg144ltlGOqW4dOA/ltcjnqvojL9PK+iynBQm0gUkejjtL
HBX5rYpBgv3lpIXzXfPm6L83XvfYLICe9nOjh+FOQIsMP8UgPNOP9DhdtFmQVy7kZQptt/wu2mmi
5eYuffi06Z381QkAm6SDY7c+TL7IzMmVorf3QIyd6viSmOEPPzZVEjL59a9M7nNV/VJ4BwNCFidn
y8y+3Il+6uRxA+Xl5Jg5WV0/gjA9xkXr5ldzX6Vi1y41nzB5FlBDa5Hlbe5k0Ekmo0ZxkzX26u96
7NjKS7DwCJpdC32nu2FK4k93EZHY9w+6FRVps9MRVz6OeWmYmaaotyQNoPkVlTJ8Pw8+cTTctVE7
+zeBqoLyFhaIRt0f8OW4d615TZ/Xhf1xW6vS/+p2JI4XtfTrhyZmiWW7gjlxeBeGGacSLIU0+MNo
/JdOvSB27HoLIuzqtsrL4AWFID4StUJMbOsEzEi1pkfPGRjV1bXOysuYM915GBojwvd1KNrq4Hjx
HI87VucUAMcRSiS82BSAvuakb56btcqp6F2YDtcuBMv8yo4nlRW72hJyBj9u84byQ9TIuEOlPQqb
2xDVZ+/Y9Np7hPLF+77RdrMgtGvRzi7qW6fqYTQAXa0xjtjp2UzELqI8GL3Fm21e7tjo5ojLUtyc
pN0iy4tgOHrYBxSyCwMGsywVA94cvBUT7NKO/oJYhil20jpLVGSJmYbFOkRFP0WnINMVU7Y8i4q9
P/nleMIxYxaJ5eWivQkYX6EybSLf/xgb5m/PdTPzWixhq6nfk3cVnJYoHJAFUH4WQh+ydpDFjds0
5fhlmOeGhgsGchWwwGVKW//Zr+1thu6taTB4e1rbNmAWx+vUO7AzGHwQJP3+EQyYcHYN8A/iGNrW
8oMaXJhVU7+sPKnc0R5dkm5pCFkYEEHS0PDMFz/pQyyTomSmqPI3E6UcFDlcKbtroFI0kwbHmPq6
HfZtv2xACDgQY/HewsL3U5QVzsGSOKhXItbTiYaivsq6KsU4Xac+iJPAfAkAPn1wlim+qCYHdy4d
BfvBCT+Sln/S0NWvuL3mODfUQEnsAbNkVHQNr2uu6KHbCzJIdTs8xKP5qiew0VXny1MqCnFrDTX+
Gf7COnNVfxWa1HqyoRudVldxthi/24V+1PKVxn6niCv7uI+jexlN4FFlHO6h+gUAdbWTdPjxMLKN
o/Gg16k9wmqML4trjQcVZyuEKENgEa0psRq3h+oxEFm1FxZA32SD+CBdFRfVJRei8pIRXPJtFGRV
eQVBxr5yIf2dZV06Z8+Z6JfVEG9lPn900A2IEsxhMdlrQp3YtR9cT6ZbLj5MmWuXOVTCO6mup4ZV
HQw861y1oYAhroJvCC1XJ6/AR7AyI5Zo9dhcDY3Q70C9mERAj7nqVomRV188+2vdPeosaJKefhi4
GBgIjmnzx7bg43oniz4EFZbru8YX6qazm8ZLFjyv7ou5i8kSvCDjwFudXdwNzrQLrHH6AK2sA8YF
vowzj44lGoogOexDN8zOd/TExE2x+N5HJv1wPxGErna9srSdxHYhjyMSGVNCbdVprKHT4GMJ8CU4
RnFWi89+Bx/ubpqXok8EwZeqM+gLUsA+z/dNILAJVo3oSIZwQpPJSnoA37Ma1ZPksL5kmXS/eVmb
XpfejKuLqdppN8XZdPIUjgoJA6zlXA7ZYu27lnF0UkzdeDHZgDzBgIs33BISKu5eQH2h5ZmoMCrf
NxAY0FTKJveTBO3wQUaFueRd3z4OMsUrZSvs9/5i+itbG1oNXdfLwwoHq9xJGrdHO1QqPECVG8CY
+2X61zAu8cfAkVrswlENdjKCuJEJDZ64STo4rE2iRd4m1VgMZz5YZIlGARydygEQmTHR4BzHbswu
NX5RifI8zq2pgLm+c2UnMTEb1XiDt0b3ZRKyfHIq0PxJrMf1k7eBWZhWVAjoQfjHMw06Hi1/u9bz
jkFyAViRbX8RYuk/DBT87wjom6EFgKX7zqTVeRhntTcGkvOxn6dZHrJCAx+zoIrvwKuF4zGuF3Ob
eSikn4s4n2eeLwAlQN1lYCXpUlTX7pJZ2Ees5is80+hgOuk8TWMf72BaIMVUBtmx70xw6rANPvZp
Ld+X6IxAVwFqK7tg2jG49z7xaPHDXJh77N1WOtEeWFsIdTxfTlneN9eauunkhXiday/yAL91VT7d
xeSHD1ra84dQ4gdMOE7nD8ZrkJgqMGgvx7K+xRTu1tLL8Oesh/Q2rLS4B3A6HG2zBGcG2xCtvDkC
viazCyLaBT2m0oe8XxaoedoFS6x3mfsSLayzCuvuPmhX66ugUDG7ylrXP9msbr23vbD5XMlFfQU1
NZ/8UfzlNiSY3M4oxoO1ev5IujJTXMm4OPuScgxjBUvvQSA+a1GEF2tmX3SNdE5FX62nZXI66qum
v3WHqjuAGviGid4sjobZOxP7yXkKqYL3U13nZ2pydWiW4DkwVr53+vo6i8bsqLHge2enrv1+oAa4
2GSxO7eL5zsQWf5uFa2bpOE6HORURH/gV9/fWQVMSWEN+an1S+jxWN1dBfakTrXfBwenlva+EsC8
LF/fOJhYkv1Az9Nm7uF9gscWZVhd2jllj+jG+QwxzD4qQKVX8IhtMBmV3E2iP6cpriw43qjYO3oB
GdXKBR2FrNP9apd/YpWYQ4SyUHcFJU6iMyznJkyr/RKOlKNA0g91nA36ZBxv/nOZ/Q/K78pL2YeI
/hVttsH9H8PKi75TY7VP6LOqO5Dldn8AGVc2KAFb82PqkyDvRT+qezArTXS71OwukE2ZuM5rY0sJ
mVIEYwI6Am1Iq13CB9kE1nu8NmNxEshxFueiiYopgQmafiH3cfZiiFfmTGH9aHu2+8fS6f7USgUD
QWQlRZnjlB+FqTwAFlWHPHAaPNol+s5rGVdXsnU/j/OkHufckEfpdHpolJ4vYIMyYnbkXKfhAsOH
POEptQWq1C08FIkGYYJQi/ikw07seq+y7mXhfiwGxz2H+UIT0K5ybLDi6nZkmHwU3RBda3hH+2FS
9Z+EMmDXuWU+taOaSsh8UYVBAfGaCSQgHjgY1qESk7nDL2a5YW9XiTf58Y3ReQiRrPxGaVy8KylD
oMlr912DrM7e2yY2pnHDY2ZnJGWsk5wGhC6valhvzMMq+VTEarrDU9JW58leUCAUUf3F15b6Q2mt
73ygUjtH1fpcSW19pXFKEF+r5siKjsqzcK31SMt6Bazupc73bvaH3RpF1UH5fnao6GMd+riTIZIn
nQdjqYx6qjwi48FvmbsNMgcmUraf8qErH9yy6h5R6C53uQcSMLcWDFYaq7yNJbmZDSXwrNT0l/TL
bthNug9baGcSsmNUqi9rVPgJpHUK1IZzm/UHF+dANvwVRkpX7+QinaSwnQfG9+0Flka+Yff7a8/X
4tZMrn9HW9F7109uAfGsjtzzlKfXkJJ9EIhrFe2oanIP2IrjnQZpzebAVHF4ylG5vh9BGX+Nq4EN
KFf7e05Dg8w+pVydodztadSlT7492HdtOLnuzpATYrPkDkf0uyZ7Bxw8vKjUjlAuiOcT0IeryVZO
ksFcQ5eiD7DqHJzVTyjRh+eRXvlWTaLPa6b2VLX+mqx+EX7pS9v9utKLYfQ6EsfI93lgokdXnpT1
wAN4rvz4k8pK6N+1Hz/6q4Pv2owq+JLW1dmZQZWhGtafZt0VV5nf6V2WGbMkXe8sN1aF5yl5dBB8
sl09vNuYv7REgoBLiK4paYMPVreYr2HfN0c6wLV/MF63UkVF6nOdzcuD0EuAp5sF8B0u3LoGe9qN
Y7IMZfUF25y5/4xACCDd1Ymno4MO/wqzq/X/jOvMPHNYTjtG89kNsIcC2iHYgSSYF/9p9NGkgBdj
tzcVshpETAbLaueJbN7LdirlNS2jNLtJQwEXr6Rz9M2eM/V/mDuT5biRNUu/SlvvvQyTY1j0JuaJ
QYoUKYobmEhKmAGHY8bT1wcyrftKVZ3Zd9ebklnpKhkMAI5/OOc73sHmsOs2tF3yGzKA4THPbD3E
Js1LIMpglZouEWJAfcKu/Ta6Zj/UKNed3rLrZN2afqsKezMmDfgZSsNxIBMtNr+lPSBdQznfNG/a
G0NnxG+VESWHwi/s3GUtEpMqxHWCflut2R2L9NR/9DA6ZjJwZftKL4nFLHf2TGBad+XOY8CrwaNM
OtdWwt9aLJbLmzrzSSeZp5D/z0SgNQJlFnFzzRNmeLrPcZkbwXXuEJRvUDA4/dcoaJ2bvBWle6MG
bbgvXWlb2c08DFO4Dd3c94gIM9pyj41xMTfPtc+/muqcIWKc4A65BFjx5P1k2SObqdIoUq4JH4we
IUF27ezVR/vMwR2ObyIOshZpcyjr8FHDprB3JouABlFwRChZEjTtfO/N+PkdzhQ0B2sIDpPez9hr
4rM/R3N6jhwUpne2aC2Ceu0YJAWzASvmD8cEo0ClH/k1h+FYGF509MHfpYdl1XzNARHMd3MqwwTC
QGEz0gxnmsdushsPOpPVeP4JU4E13lp2Q+OfwVOzzhhuFigZoWOisFZTUzGeUDWUjLUPIaG4G2ah
jF3lOQ1TkIxa+lh3+VSccfsy+jaCAUF8x0nDbqMPo/GbjNLSd9YmGIFqy5ogdPa+2VoEewa8d56j
bDTIH0xgxazZCrUBeQNyKk4G44Vu4xCdmd0MH2wUkWhFE9RToR+VWeL4mzsD7cuKGXM7/ZpNX88V
2vLZd38RA4ILcD12DfeTacbLyqyq+OJtofm/mNywcEkjt+hLW3dms+eGTpNcclyX6bkwbX526VHa
PnMYp9YdtVCqqZDN+otV5eaPLEazXq8KujVND2/rcZtEtMY8OYoNSbjUMoY7oeNrCXsOBi27cGUH
wv1VN8Lsv/5lPcx7f7FXoEBabhaJ1tddtdKsKJ4KL6QbUSGSzTikxPzamGHEeHicfLXy5iE9WQ2x
BjsyeDikTN3ONvStuap2daisckeZPKVbZ7TKJRDbncu7NE35PeOmyhgszlYal6c8icznMPXaaVw1
0SBB6tInzmuXW+PAK3AILjOlrtguiy/nppwbp17x4p+tL7HTCND2Cd7TOMQawJjLD3YIuIp2Vxsz
vzXDjuBs6m70V07eL5OzLOJiIvbDbhW2VAS7xHaHguVYWoaboTGzeI2widqKg2+sT2Xv8K8cr/fI
0yvYuZ1wxc3+SYYAQo5UPH0/w7FYtqLOx2XVNmyAByvvApJS4c3Ux1BLAzdAJvr5Igj67ldVodp+
N3WFb22DuR/K69DUDdTksRNnbi4RXDvtVEeMmp6+d1IzUz+CxgQhMHlutmeQnaoTraY1ndnBdbBf
tO+WhxyvqnEfY5goNxyEct4EKEnSK84xGTBWMJvyZnRK4KY4ucLdTLFPDVsGbnChMSKhzCd5rwCk
A/bmJFsrYbjrBPrbp6n609vFmKYN1tk4V82bk2ZYCUynr18nfC13UcElOkyWqZv3JSEzoyituNxd
pAvM3gQGfPPygucNRwzNlDVH6t3mUv9gRpTZhzYYq2nnjoGPGzCpQnszcTCE2+UJ44j2aeoP2Du4
Ndo0n14/H85Wm9yjvqEDwP3AdWLy2DEuzoeyNzE1x67FYBC0wdycrLSQwy6nUHR3rWaSyFIIF9Y2
S5v0jLW9BB1j2225ibEmTSd3snR0axthVZ9TUeYwL8Z0Efw3cZXSV7aJ6fdQ24eZ+SP0vQQ1TzF4
O68Nsm6NM5awrCmoo6NnmOqX1xhD/MuupEmqsLJCN+WLc5js1MKCXMdSpCieHd3xzCdWvSjdNTly
wyqqclZz69nml7uzrJ6DQ3lOnu2tuYj2gwUSZ9PkfesDlo6yOt/L1qumEx076+HFCIFLNWW2Q2BA
kLnZjez9FEONNLhNd6x/mawLqVxivtJgeqqncrpYU8ZSnEWE5vz8dAyNWUndneqhjtZZ4LnFSc6p
gbjLSRajRasqK3xKvFjW+0BIX5gMyqm0OaeLcLjNHWZit8GYxNXOT4Fg7Ky2Tez9mPfss2I5YptY
500m+B1UIbIlFqXK81NT+MLbDIafHgj+TiTZYXmbHmk3gkeU2A6h9y3LvU3kGy3PK5ypeFPMTf1q
9Altd9skJlx9RmLPuvbDYeNkaW6tP98Rn6vSscBTtq2S1HyQiVtFN3xJsvpSOUv6umaZ2j6pKW7d
6+eJ6dVWZj72GnseUmRjyYiks7BnYE1Eu+xJR+fCBZ7P4teJQQ5wAhtlfLDmcU6PFpfyqPrYSddT
Z7fNOzijsN0gaFxW826u3f1EHfYIIct3NkaZN9+V6RlIHid/Ro3uVWqwCG4fO5dKmYtsULNFuEcP
pddyW5hTSE0sQJapu8FhfcHksx3F3iiTMSCUJAeMkFRR57/k0pf5jTNm7htjhnq6NKJ1nE3Ka7H/
SkUk8WFS+c53oYUZ9qsXdTWP71j1RycVbn/Jy8iY77G38ZdsjV3C3wPupOQYCh07b2npTgvjAWN5
e7bBBNQ/eZ/kGS8UA1smcVRGPosral5T7QcgH8YBqNoyEBadRUb1hhY6HId13Ee1+xYWOgIUAySv
uvhaFgRxc0yZ80YYfjXHm2q0BNABM2ChMJxLLI8K+A1wXCgHhV30WxcUjfWii14OmxDtMA8Vy4GA
FUESoENZmYzNqYe1F5f9Q6PzXn2hmZjgfOCA8S9e3g3OOk2tojiosEi/ZxrBIrcoSJxlhj2y5TiU
Re2bV+ZPRb2l02vtU8TSlGE7kKj56a8aSRqdTdU1ReA3miQreXWhyvBanuKiIHXZyPp3M5k4AYRr
LgY3n6JSvWhptQ6zAHBdNwvObHzwFYzNTRJ13GelX3LRjBTKwpHRhVIHIUSk17kcs+5hNqhpDkZO
13PoZ088sWgi+HgwJrV2UPSll7CXgBLXkdtPI9IdEf30PHafP+hZRfkc4aN4xbSX1m8GJlP6wGGM
XQ+gcx2P1ADsLGMjW7WFFb0CEBvi5yEY6/CHnELujZDxZvCLBctYH6Y2DvujntJkY88im5lhx6wi
znaJfPymiSjkt2HvNsbDxDxLraLliz2AqxTtpcRIX15DtBj4cXGbZ98ke34O+gy+A1z7OIayubNR
6BIbG1F0vcdx4vY+fvMKG2Q51awU87Sho2rMOOJ7Le7sGskT+8k56PcTH3kgZczO0vkL/lpeq1XS
us1rUXZ6QlgVDQmaHbZQ3RkBtKoOGo2duSxZkvky69ayrtDn/HIlYEtOsEcH2rNwNYuqnZ7BCdUJ
05FSDjdF3ZbOfU+osnMA0MLZXNOhZzdpMLjzqe/zEj2Qgu5FuKDIpiY5Jk1YBXdp6Dne1Z/xBLBq
oWJxGYooc3nqgXxOZ3qGrtuCjJ3ab54USbBlDFx0zfYvV2s3SM2sMI+KkByGltGLZnJauVG+LdBU
CHVri741gxuBkzFebOYUuiQ58GOTcvX32o4/VIBL+y5xBXl4xpDjomj5Xdghqam1i2h931eFaz+0
Dlr7b2Xq4F4dY8nSLjDZuN/NOVfoOcgDiuePD/BvaUv/r5rQ35Sj/0/y0v9epvr/obYU3dC/XKn/
oi3dNu2P96r5H49lwh//Grn48Q//kpi67n+gr6CxQLK4BDkuYtFPiakJ21oS8UioDIxkB/3O/1aY
euZ/4KcgjRuPl2mhLWqqro3/1/9Ek4qrQeJZNMnWJNT035KX2r9LhpafiPkNuxM8T1SU/yUbODdT
JDtDJn/6ZrjQ46xPvBBrSlCIUnbcYZ81ellPzeRsWmuUMQ9aFRqvUakdOncGt5l3CmLJKZwxfqgP
iLPz5iaXhRI82Ag11KuEaoZHXED7SO115HmO+dOjdu3u8xgUI9QBqcK3T8xP9AkCAxDNFnrtKN4K
t7FptANZybnUmeKwkEVxMT1OKbIsioJD8bNsE80HXuBfrul/I4H9Xb3GEQke2QnQ47GL5Fs3/nj6
IE8mTFpi/ycYgTKtD23h5M6BhX2jvQMZPaC313Oi8uRXvvC8wt3f/3jzd6k5P9+DcY42eUmcZl39
p3puTm2/wTOQvNPUQE9hVI59OV4RqI7ghRnmEAGa0HEbUd0Rn44JhWIGHQcWbWd2B/vUunHZECVC
DhhEmUD6C8Ls7z/k78JNjNKIFvHHB+zTHQy13h8KvzFOWLdoW7y7QveGtYHCFHn1Lved1ka4oFvX
fcmgrrTHv/+5f1yb5ecuPm1rMbssYQZ//FzVTUgghO2/R2T5NC6bFpU3z7ETWiXpbWnSJbclMC2G
OXFcWeil//7H/64cXX5tnHWAAYhPJWCCZ+j3gxmjH9KyMbbfeYt5tb2WA1ryHzxIoj1Wc+Ll10SY
lYkZClXGQ9YYiw6tiUGSGP/wSX5XG/JJFtEfIvWFCsy3Yf/xRbRuwrqJjcBbGMxY6vfVMrKZtiIs
mmDaT74m62/z7/7ySN9dh1guLE/45f8QOMZeHCKoMvS74w485bvJdGcz20k9dI2zTXyqjxfd8a3X
yAsQmL9UBnnDbGWSylDDP9wIf5hFli8ggKL58aDaHKd/Wr6igIlZoFrxGifaK8RhRCfMAwFfhNHJ
uhugu+CEK5AvqNUY4AUgHjkx4u6hUC6M7lKYunwIirjQ5aaWlbZA3yZl8/r339nvb3KY1qZtfJh7
8CtTsvyp8e2G0NdGPY+vo241N4HRsVdytsaI8gLpm7Z78aCsrF4emnaolj8Ajnf/7peF0Bv3io1y
3ifT4L9IjX3WBy36qOoVQuAHNpDTiyK/n4x2kudPuGQTdSAhcVEuqEeNHWhh8gpgP+D1Yprk5eT/
QNUSHpD3Z3ojxWT1778u888HDDmr7UJ4RsLLFcal8fsDBty5VEE5268NZgdc82nbqJy17dwmipXt
J49WeMWCg6qmuqBP9zOqs4dBIWJngZOneI/nGQYW1vMFhfoXgakD15ffuywC52JtfeLsLDpcMCJ/
QVFAlA0M+f7hF/rdKolfhLdIwIFBGgHvXWn+cWKU5BSG6aiCNwO1n/vi2JorjtNdcvm1XUQsbwa/
L4s1QhBteSwR84ZtTD4bJjsauxy9x3QwOvHwD5/r8zX2L9r7xS3oWcyYcE5wqOH6/v2rNgzIdF4S
N3s9W6BgthaQH86MjkDJrvrVzCWHAfv2CPhHgCANPvIy9KQLKc688ClfIta5qh3ti+WMZWrcMbaK
ouow1QPP0zVE/muO0zq0IAd+x0uCcmyrCUUoCefMu5k+HSkeXpENLSsSh4vNJMx271CrLW8SfIK9
sG+Z+bCFuMkQjwaUG13vJqg5QPcM9oGZHbiNTS5SxTOc0+gEeu0J/hldI2Mm/ojyyufBZ43LcWQF
Ou6O2ce3OcSFlcp1IMYFoTLQ1XGEwCLy82tpdXzdpl27nXe1m1zyHxCptTyiihuL62YgKZlRbTTg
31n8NNDxk42rvBxdCXoEm4+BbcHl5xsjbJGHAE+/eKCkGfh+2VTUOkSC19s1cy+RuRYe3YofWWRj
avcnY4BpGa3zsVjo3PlY52n+aFddimiD5gUO0jF1DWH1J4k+kTf7RMY6D3MwTI3NrIjRbtDfD+no
QbhcpQCbyCwARRsNCCdryBLSugvqQHnDluGBI+uvcgKTXH01DGgv5SZECme516qFLeB+TRTuxWjD
fc5RvItJVzXpq0y/0b8mz6obxrzuOFgvphyn1r866JzUlzII0szapmUD74Ydj+GO4FVbYEnWtqyg
9PgbUC6znlaGQLrdr2tud0kgFkOl4QJyEIzjikd5SE6lCHwN0j2JjWbvGNBhXlEnMhrfhE6oSsh+
HhzPZ3jZvuhWPucg3z7Kp+Wq1ZwlkXvxUVxROJVxzuwIfndncuULJotcIBajPn983ho5whL3pfTy
zDX2KOYTwFRMstwCqRh0U4+Pga7WAkgo+uArB3rlP6gyEPmuSGQESjCKhgc5JTLdADcK92zg7MMC
kDoWeuwPHYzKe0+7rFUDGYMYanNsAk6vv4bc1AcnklWz4umLX1Ot8ufISKpN2RlMFMJYOzuMAN4a
Ub48+8p4qTIeR/iw7gVvgdoAm0K4iDJf71JvdLYpRJDbOc1bY8ud2279ybBz7li3eItV9wBaRJ3B
WEbnom/arWwcUCEATA89PLFNHAz+F0/FGJgTlbwnTR2iYSQHY3LKcgMmqj75s1XsmAAiAEaX5vCf
9qdyDRLQ2w38J4++mOJXtPjdnndG+F7Du99nqF5nVL+p3MWpUT0orBSk8UYGe0BhV9HjMM7+j1yw
CQnsrvg6+FayNazWOBELEBOTJ4R9cVrJHr9typ8N3I4vhpBE3MStHbybReSwXDWVec9mPE52aioR
GzVFe9/0TntcjoJNM43dyW70BJu3GAgk84Iw9p8TVqHTkZ6ge2sslgmABBXkzCghIGXVk+b402+R
O28E4zu0V7IimtBsUzbLSAAkE7ezZO9dr0PEWz+MtFEXtKDGuXHN5Q4NZaKARPYIoliz3CAl749+
UYlTktmxtfE5/d7NYSBwY2a5SMwoyNfvA1qOn7UQI9Iuc4ZjiegY6q2i9QJ+zJ0b5ypHh1hp9n5E
t4wnBE91tGKSnlwn0+MgLhQgFUAt9gnRaa5Oeqw1G9nOOsu8IMbVlk+spd+MLgyvjsnj0zcdQAyv
NpJVNKLQ2sipsreO15YMbxz9fQKVtEsNq2th73UZSuVs7QELVYwlbedH30FUt6283FfUNyuE2uze
2Y5/aWI252tWrNFjHU/1sx6JoVmhMB/XoQlmcpXy+RBd+G6Y8eCN8bx2kNHeBezOckLC+vRHWrC5
FZFRPJVVUqPM6M0vQeX4R2UhY+m0EUKaKJ0fje+Ol3Q22XfhbwJQ0oYsdjvM+Ajmo4vrC1DxCFWC
H1owVd74tapJJ0ib+s4dXKT7Vu2CBYOqfWhZ8N1R49TAPGP9aFWl2vfwHfYg390f2g4fh3ROH+ca
cOOeIdW0Am8X/UQbJvcxLJJuW0ljemh1wKBLO/WE+y9qV0bc90cXOtm+xriOdsJrgscAYsUr1GP7
a6rD6rWf+/lnxw2+6b3KYseU2nuDN8WmHuv2obArWOF4Ay9CN9nLbFTl3s7NkKq2m51rPBkLzGjk
REJ26QOvk5l78AyHAMOmTPeZ7PQjdbHN5++tkwnvbpe6dvM9V2F9hx1MH8wpDx6KQs/nqEmZ13oc
ufhpiuSKMIv0qc4Z7lD46q8a0/+bjX+ckJx6Qp+DLGpL3zncsgTrzmiAhiM5P3a1QtlW7hHQEQha
u3SnSIKD44yp9RJyvH2B5R4/+pzb3+vZb7/ywo8OPGzezWyKlvrPJYk4COUFQLOJA6IIUOLOE5JV
gzp+N0eiussyGFeQ6RSbXJUbO6BX9XfVdg7aZznPFw3Z5kyRB7BFFFht7DlgaRtB0rW9zD+YFdga
sD/Ord9H9j7utHgXIQBp4zJJnB54VKAbWbjQO1X4/iWTdu+1W6NixtrielLhZRAqQrNs5lfhTOUT
+JUf/BvijFiEPTUFFQyauvQ6Bimtq1RmcgoqZb10IuwQYcaDcTP1XveYWH1fEx+R2846iE3vjIFE
+7sAoAp5UrGvmOg3SE6Ibxo2foAEaJXOLUD7wg7LayUawzxPovb4rl1jaPWlDnp01SZb1+FYOnVx
a4+O+OKVQcLScNRxtY0Dpe/TCCobLPpqis9FklXJBlCypJsMQ1Psvb5p5vvJL3UX75fSw9gECESI
F+FbqwbWZxndqs7XpkflspZFF/Y3UIvTZm2DYvw6gKJCE2Hk7oVWJzQ3g0mJeG5pcNsnkkBmlgUr
IDYt5HLEEqWIwkPfuth1rdEo06+zPbFsWTGJNgLyFjjsjKPvxP20r0H0E0XQN7J7CESUgQuwojyA
vyNCBNnID4MRmbAI2PbFTv4FA6yY94NrT+naYGFlXIYgHUvEjrXh3Xg5x+mG5mLeVOWcnFKot2vX
9LJTK5D6Esw6CTeYbb5+8jUKNjZWkdEkTcqSxS3gz9RvkR6mLoFBmKQqngeQrvW6M8E6bB2zy+NL
FqsUr12pSAma20X2i1V5fnBJmMoOZYJLYsuaf7jJEkaM7LyTEUufY/obyFwx8aBuqs1jFiG0WKlO
egC6h3H66iLXuKJhHyFip+gkEGSiE1pPrFOeTCX0ex9QmuAhmKx9BenZ3kZ9bHUQk90xFuS/NqJr
XExesXs/AXn3KMw6lCr5mpO05X8AaxZX3xuHUO276NJztZKYHUcYjwWpbPFWWWMl5Y0perd7ZEVU
hIcUZc6PqO9f5jmOHqNYvQAwleQ/gnF4GAYv3YZ+qPcGLw+DQ8LVD0R1zecczd9V20m362Pk6KpW
M3oKWlxYoQWuL13m7gZHy4STjaiKle7b4q2Nwhl5c56v6mgMb1TGe2Vtjg2r2pmXjXOHmtx+8JAF
6E3Sk8vG/cANQz5FMryblcq+qJrQvG3jeYi3SIV66OqmjbbdCEHx6JZFBHgCazmqxLTeQNTMd1kd
yocyM8xt0MbVOQuluLGy0TlbykWuHDVohQLaog3Or/5H2Xndfh4tK4cDy0t4gwumbraKAJNrA7gN
xYweUGw3gzGu6wx/jOM2rHoCgqPpvwtRdkesG9GIHVCYDzNGzffQavJ6n4q432geStShU6avvOV5
+SduRsh0Sn3BRwjveesgw/cCqLWlip9SZCUv0AXH3ZiZwR4NVrHzlJfeiRSTV1+48bNRFo95il8w
onHbeVaYfq9YsVYriU7nO5t/fepAqoxgIUeCj5K8c07oWvilIyMkOGzs1+yc7NuUtuTUD2byhiTH
e8lCBC0ZctxLb4LLlaomiGyKpqfKy61sOdNGtSJMp74hIGPJweFwXG5C583JChqxiW0ib+3Ral6r
3hfJFkAjBHVcFpV7LGWZVIihk5H8+HyuaAS8ITUxUnGOrFywwPImV431GmNkxKeX8xmwEngxyib+
ux8S1mgVT0oeC7ezPCKMwj7H3rWYfDDNtd8UXRuWMAWY6YUX78CmCAZUf4AT7W5axb45qaX16KZO
vDPnPkM1sSyQpAS42fW+4vVA54kHlbElGzhpXxrp67OaYJeudERJcxlRGr9mVguvtnE0hW3S5+Nb
27Jw3/NQ0qd1ZKc57/0Q8JdkuvTbMu3tEyOMCC9hMs4U857sf5Jv04e7wovbszPRv60E5Ui7ycmD
kFtRF8xLkAHJp7bJ8++e6kcyiGw8S+DpjGsHhO6hpcsLdugI+LIwZcX5HhFwe+L0K4ctsl6WYTUM
5Wil50ZUVzseTLHuwoXZPhWGVFuteqazdaO4idZOXMSpk2H/7V1Vg8pepxlFmt4ubSxGwqnGvIiR
qwzn57LpyuwWBM3QbOgqwkUvGsCGAZ1qdlE+7YWBBta5dTs7xO8KMdr+kQPxEFh+hT+m4a4inGU0
brK4cqtgTbc9OmrVzXHRoBbghSvRv5i8t/JVxyTMAdjdozDNzpMfMtIhvGUMTHWX96x7UNQyIgu6
ne5UnTxHUeaAyUayDvyc49u2S4T/IxtDEtqo1cpjF3ei+IVqaezlNs6ypCi3ssbZiRwbqWm/VyJN
0NLoySHK4i5l+cJ1cETVoA1cdV2JpY0RIb/+z0IEHi4b1aSEcpA+OMpnSYsbP9QjgusXoVzmBxCg
GDMIywxHdQ4C1hx6LTnH6YR5DmfvPXJCY3T3TEtnnrfabILke6fInYrhuA7TLOhsw3RweUVwHLd4
ERko+BfAScZ4ZX+OcWwNELyrs/2cGBZXi1ce+r1X2+/KvoA7ir+lPNsdvx4yy6rEAruGdo1L5cFu
CbdxtyDe48Q+GR16CbSldtJS49A7AEJUaslxZ6kPu1nm0Y0V0zWsQhVwYk5BQhEFiTVpPbL5lsik
T3FrSTWSD842KkcnQcsNirMKmB2UlX+ZKf3YmIscYP2qRRGjupXp1IGz9SYcFntt6eJJ+V3+KJBq
tSuipRDqOh3PzpaA0uLd+BD2MjmMdbat3AakSK8xaoyreZEVs2zpwPYyoTwFSdTfgWnFeV93yYVM
A3vJq+huUnOakIvZaCHbPjBwIwninoNx8I41JRwZ1aXCjjeWQ1budWtY63b01VCy2Oizd4UTPONo
XeypLu/RbrPY++/Z+CPqjgaRb6lA6RDDVCFu1q7TFhscgeOrmBEgKgzfCKXv/SzJ5GaAK/OmDdQN
K8ixtAblzD57ZWg86lvKCUQPGOPQV0RiXCYuVNQ452ciW3bsuPpQgA82/eCxsxCErsMlwGrrTEZz
QKXufccEhHZu7YVIeNYMFBNi1iZvaq6F7xr4Uw3Ztc/NPACIWWk0IjGpz5gHKZBM6+xAnAyuEZ03
8NyaOvxmRF044k7MvK2X4RER+PBXzdxJBtN+f1WoHdbW1IGBKWWAMHOxoDDz5cJ4YyRQnPj1AfRa
na47BmavM24v7g3sLR2ccX7PWe1csgDuJi72xgkgRG7Trhp+QvmgKMhSFV0Ex3DzQnM5xF+8tNBL
1UWMz4EKxj1px5PJK0ekPe1xN6T31WCHN2MhovdIm3zz/jCPhzYMOyYj84zrXC3GI7DL3d3w4UZS
H86kAeYtp6lXQJnMZHBPUAp2JvzFw9FkaEGoLwjUb4PtsIOVWYOWxUlTvK5aPgDZqHatVRrPLqL3
VeCN8ybW+fzg2M1MVJYvpyv7aAtTUdeQo4IdTzWrIOmD/hi5uuKYL0mOWJELixHnw+s1kBCj1qDk
J2tnycD2VgZ2gWYTIXHi6BVFyBSmVV7YrfBS1xQF5dTc2B2es8hCI7QxJGL1Xdrm6uswLl61JQUE
+W3mei+OjpGWFxTgt/WH0a3xHeQg1NQTdMyMnAPkpHWCWgn5HflhjEvu5oIJwGp2FS66rJ9TJFZG
gcPuw2wXSdkcow8LXm+rX0MTkw4QNuN6aOX03eO06M+A97Xa5HXv30N4x+HXCkmsq8A3f7ILqyL2
K7RwqOeZ9xpglyfbxQyDsxCx9TrluLZHoZo7u2jSNe576wcbBWjcZUM0I3i2xZ/ofXgVuw/fYq5x
9my7OPFzzl9t5+fUXByOrTvIJyB4arwuISw2w4CqmIhIK8zvSUD6DZo+U18ruNPG1hvkRFMQoKxc
1aEhi21hpvHXTI4amQ3ewnVPfb6JbQR7y/fm3g5kuc3MXarwivPdfq4njamk7/LvdlNUz5rwo1Wc
lMweWx4bH1Mkt3yuv0diMCJqq1FAY57NG92xGmmYu7yUUSeOGlxIvtFJ5t22XVudWlkXazry7MJc
wDugKPOfmBjjZo3KyH1V1ox93jGa+15P1jFriPlZp70/LNWaURzBUjDi8ZrGPzTEu7iAEwSFU5EE
476UVp/fozQg8YHhFizzhhzJ2pbdlvLFPBMpGO9IQzOf43Aan4OwNVeq6SBPzjLbFn4O+FLkBswM
p30E4FDvTSc0Xyvozs8G/wRp9cgXZ9niWRcO0sBaJHu1+IpHv/tRLU5j1S2mY584QnM1AA4IInxj
3A1Osed9gPy88xsbwac8M0UTl6G29LeUYcfGH2lUiBUq59UYm9WT8HPnIY1tB34sU/0j/gcTBVY6
4Nmw36aO6T/KVcU8SL/ygsqKfsOiG5j+Mx0tqud7YrkqR962aVxzyjckntes+2u0I4g5xwn9HLuG
VNnVrTNNy7IXbMmy7LUrgx3o0ejiIp2Pfgjg6DFM0Di/yZJU4UNa+UXrrENHG63Y+L10Bs3hlQXu
i1cULLDTwExcsolaQiIpG30I/WvMENoYj0AvmGKuXNQgO/Dcg//ilmRctKtaZfmIXNGTsSE31Hlo
dDdicqNoW9ekjPbHMaOMRws6oSPhoYGE5Ei8OZiafxq1mLxm4zLW96JtowZYWEjekwh/AVEC4CGt
NfdgzRokSqPZqL/0tk8UC3r00dX6qfKHsE83wyx9+j4Lk+CYXtMUuhcZE4MLqHxrKLtD7dplc29O
APkikivXQ+VQkqHajzkZDui3iUZG8zotv4njRhAz9zEUDa/+1olotuQqAWvC3+VV6bkjmO2GhvkM
WyTM3fWIvc/r/0ED8vt2n62h5yBQc/wAIx6wwT+5WImcLLzkifeO82ZZaBRcJi5/ge+PC44Crcn/
YVH5u7Bi+YlITVhWLvoGGAh/Ss4YzvmtEUflz+LzJ4KPUDRatiw1+2qMKE6n121vjIK0kSRlKfgP
v/If4Dk0HXBb2ZW6UPQkYvs/o4apSrH+lL168Rivs6FRBpsqbAxhx1m6NpFmLg/A53Ywp8/k77oP
4QUm/2WHMw6t7cKOHOx/lj44y5r2/yxLlw9nI9uSENO4Gkyk/tAEMeluePtV6kVp9AZMhOnWnRvr
07HSdIu/J6BJnJ+I9Jgmb9XFCMHjNQvVwb2P6jkUB04eaH16GbFc/cRdpFSj0y+BPlknl0V21dCq
LfwH2rZ79SGLnXN34dP/lYNOeNWSIVGVmKvJs580mi2/+E/mzmS5biTLtv/y5khD3wze5OL27MRW
EicwUZQAR985HMDX13KSmZVSVCks7U1eDiIyJEr3AnB4c87ea886FsXxeN3R3a9mSmZNy54bq0wg
Z96gguoGUqzu7eOjMNVqdKAGOkuwoSfJNxdGrQM6xjfK/TyQ3tjuo6m3JvYSzTpe9n1Bn6eEqmKz
AsCcmI+piwzpK8raxH1iq2rRRA3e4p4muspofv/crf71dXi7+0QzBAxMYPOe83sTndmxTsnuKJ9x
ewysi7NtBmxmVJOjF3dkpxiif/7E33UbNqgO06bhgH4PldPvnzj0JpmVlaO+Omw6GYxK4nGptza9
eZrT/tTRy6cozzmAWqMch/QqeG89/vlraOHfL+NO0/151WGZ2abtUuz7tUm/OpTFqFtWkJMI+XY2
I9wq4weHKAyKFxlbOGvXJ0EjPk1DqGXbbeY16S4NR3tqMGEGquToY6fdBawa/352+jJcNoOysFWN
oQHppvPWublgEFHjyWkR6E5V4uvYH5MZfbprpozl6UTktw7ALCbXc24AOwftsnGK3pmnw5+v+HcF
SOiwsCDM4qq5Wgf15K9XXPhJBhNvCB4nqfk3O4p1iI3tadXj1kWO5h4zS1GBZMcc6RpD+h4xZLAo
6rdC5vTP7xNyj/i+difoBR9Fy9KPmKRbKY3vO/TrLCmrt+jclERVHQPWWkLSvXFNY/z/m9Fr/6oB
cUO0YghAkHd4PEHwtr8pLTr68GuT1/aj9uXybo0tVllxGA1He2Xe32PootoR8BETw1ypp5S+7ZDk
GJmF4NGaPf1LRKSRIF1GOfY9HVbJL3ULVa9r4rb4KZE5+hKXtwzTwgh6Z9+G/eQM8YKyhsv989NC
ffrL+OTSIg09tXhVMIOjjPv1aY0UDlH/N8vjR5IGwHmGFnp20XwfzbCgvrWMcIqeArvWSqLKaCwe
yEyKSrrs1sq3xnQPQkyqR/R8OlyVirDD6HOmFel3LQgomw6uKnXw2yCZNv8ZRzOi3eJ5izExmeRQ
o1rcClrA3IqP8BvoJjmvRBbZOU6B9/ujp8Lib9D7v72jIcIqdGgBcFIEunCUf3tHLbW6/uJ3xsNU
BQ2zw7sQ0M7CGX88GlxW1b+RSdm/LUf6I13HM22TZQn9xe8SVQDqiO3aOXgYpMUIoTSHk+eASor7
4+at20D4UwZdog1cA1Qdx3JKiIFB9KDne9XP5fgJzzWbROp6LmRL9Jr2dEfrh5/iGMuLP841C9XH
Y0s7RfDQZi5DnUfFW6QfR1rgQiGfKxd6oxYtObITk80038Sj2rU+FT4dhfJvrh0t/O9jzteLAJOE
ZQGL/ov2FOHcQCOYfgcFIr8EJyYLp40TZSb5NYoCF1hel/U+CKqIFJA82wCcEd3ZLCWGiU2LLsy4
6NPKcK+oQwQOx2k6f99pwptHlUh4cwUxDeWrm5drf1cRrtx/UxRm1Y07WSan7DCvI69FueG4g9wr
5VGR6DtIps3Gr8zKunTM3oq2lKYiiwDIUfYJXKKwI3oJ/0yP1CKdi4mXYVrBw+EINrzczfdQJaV7
TzoisWqxSYyAIpAzwuWdoHQj6/s0ZsiFyjjAf76uCIAZii3b64XjOLXV3N9PUZBSTK+MeX1QfmOL
J+mWKVU2d7StGOpr1CwbPx2HaBsJWxXEQ5Xpkf3nCGjYVOtFgkPIPFjKymzojEOYmbuWwDX3cfEm
vPiPEUeM+WFG8zVeEctWG3esGIF89Xrf7x/XAINgQ9u9sTLwMfOKBS8humTerzTqq2YTFQQhZ3FA
nbgLXyxgW/Vrhldkggvvczb9EUlsjvQOMNhbOeWTuvN0SL3plf4hwfVGNLwVGEVxoHRM1yP7kYW1
A5Iuni0n7N2r1WkmhjTd/6HNbh3fHH1oX7XbwiWRJAZnJVljc4EQLZ/SUU2XyiO1WeyNxm2Ef0cE
ad+cdNU+DfeMFd+hvTatuo5aDmDKIhrHrs9pLEt6ihEnEgiNTByUqFhtaPNQe1y2k45u/NIYksLn
icGhDHBVVBBQYsuWXVe0GRcyEf2bEpQ0/xrff9EQouT3TGwvfBz1SLd7WWUX2dM593sq50TQGkYQ
xEvuFTI4oLizqnLjuZNeF1GlCS4nBedlON9mUjbNKM69LPLSm0W1qg3wxxicQffkpRt2eyoAEYXT
jY8GRJAnG0Vacxf0gF+KpyAlA3ylKleSmUokGDwkaGsVQ9y7IImwD8pLCEbCKrEqkyuV7NCaqSHF
I/gufXNs/ZWWiRO5vTPTbBHd1qQX14fkIiLYqb/YKVXUjhM9SW2PEl98R2h1EHBnbTIrWUFi6q/6
L+H7s2XZdF2k9/QE6nH1cZvRM/L3ZNbrO+aUcG6iTTNko3FfV4Ge8t1pTMMAP/fYMABW6tA+OM++
4ufa90vNkBFx+7pcn4xiUJ86sLTMLAroNZUenovVkjvmfQbyou9z7UY5h1IDbCyPwqiRGrg/6IJG
nDh6IdhpxSrESd3FIsw8afAEXdnJJwxkUtTcLyNbGzQFWM/nqzAP9FcWPOmWpi8ji09w+K3uhfwo
PcD83tBPnuo9v1ZGSHJwQU7EHdDkGsNO8R3w6fOx8cf19L3jdC9YEzJ+zUNT598XnptETuyqCKk8
5BH0m+buY/Qk66CrCgFRhfwerZ23myEZNX38sceNvFXrKd+RAw5xdMb9x6023n/8nzf5/efQVMNn
CGykEUFMlHY2vRTCb0V/EDXxBfMV6aMzn5XaVDTNe6TKaQN0+f1BNStFByoA44JG7kRlGFIEHBZ6
+/5NhDOZuzTZVcmP2G1k8a0QhCf4EguYuzzutPIQ8MUUEcyOMt7bHWxa3iDmtfdrymzBGS1um9pX
1pEijM4VNt8f7fvwQHlUcn98KoP8ywtKffGzv2SM0w+ueeZmPr+4NKgEssfVEDTF0Sdmjr697wNp
xZzMt+Qi9d9COAclb85mgcPoGsZMf/X3G2pgleM/mtJp3GBnmF5d5CdKDcHcHlLTs/nTinxv3ul3
8SgpTDxfMSG5fLH8tGb40DKs9MX3E5vdmwH1sf4L7Un/y51SYl/ikohIfqRaPX2bakkqj3qUZVqm
Yg/pg8GedY6VOmCrlsDCifo+VkQ+RGNw+Ljl9BZ7vs78rjJlBWj48LwVOkJ0slDmmI/s3MBjg58g
gUzE5pAmfLiXZ3Tf6MC2uEBK+pKUE951luAo9essWV/5tWKRfh7uCzaLWMqdaCDE80iUkllVcRm5
ZTVtyJanPoUAUvLzGf1I/sWm0Suvq07yT1I70fd6prJQ53a4nsrriZ4iRQHV53w6jsZmevLrRAex
JQCSGBn0TX1dl3Ko5JUbyHKlDHdlxRJb7WajphZLyZKlav6KejVnvkFLDDf7+GG8ocid9fmehHfO
u98Xd3Ad59gCCUU66jga0/GB9RwQHCXrk+ZEqvERZVSm/CNtaX3pMxhAbhGxfGvBFRWpApvlr6YW
qI4Uifk9YMh61KDs10P83WkSDoXiT1vS1tc7QgfTYnIGOD/fCUwjBu7Elb5g5Nq40jeULBa/unIo
MvMTPh1IBvXkyQHvwXuRZbUATCV7gJmEDJzSpFv5O9Z3k0LCsRxxdOe5BbUn1MEcfUkeLkBLj2VZ
cg6lvq/fp9FVRNvHaRGOTJWOn1CHvh4oUXKbOevpmyeFo0sFtgwLXEs5Lmn+eL+UXOVXxfYsMc4q
GfpeXEdOru0cyJ65lcSeOz4NNwT/4F/mBKp4tvdV6xEEQOnC8iEcUwRCXk9OAUdyFkNdLlsNd+Wq
0G3oZaPyEn3P6fpZDL73O5mPCA7ImTfh8pypI1ZJcFusUhn3PZtpqgorLWr/mfmW8WWoFtjvIXdN
fQ2Ijw0mf46XukpF+pP2vSCMb1T77MME7qwXdy798tr3u3ZBC2HTYzR+InvL54TiaOSU3mYocQoZ
MWTMoH/Cu6GK8cHEsE5YVOItTjbfqYC9TfcaTWLqkNEnCK/RJiOEryKYt+tQPK0ulvBmI1kd6Bdj
XG3YUwaBhw5NMsqrPLLjiV+k47yBe8f+c/txJe/PsmtRMXqoWB0thU/etOofYvoI5RCjjt2/fnnF
UOmfQBPFPUvyN0W8Z5kGP4F0Q/9g4lCdqHac3LULTJRJy6ucsltMrtdxAeGEQEOXsflW+nc+huyH
SB5sEL81vDmH9HRqEO8wLz1dKMvuzfCTzIJUNTjja0Ta7rImkX1SpDLzh1Jj1eXAQScldShtMeuf
kJQzvknZ48vi8NDfvHjTd0fvH+T1EUsajQAe9vuJrRb5GmiZI81HcgHfJiz0a/pvxrqubTuQZ3UR
cuj9HhhAlVaa24yckea7fK+Xjgq/43QWdqq3cZk78xnBVOqvJd9eOIM4Icb1hwq9tbUhE0DGrMdk
kKx2ITYeDMOq2mV5qY0C7zcEx4ye9IrQ1+4Cd4DFdJHZTgly5c8n+t8O9NRymB8YwfT3qAj/xYAD
yIHNadHa91nT+HzrAK4Wb4PCon3dGa5+g8r3YvQkOv3d//zxuo76b3VW/fHUvdEcYS23+Pzf6qzI
oxtDDQGlqvepMacGrO8/ysLy3eP8vyZ2/GY14m0yEfjyWZSs+Kevj/X/loegwgLiBVvJf44RwC5N
E3dt4ro3QYS7jxnZz3QRXIqcJ9wgw+E9+Zgc/3zZv5YQPNNk/JCEwcUHjsM4t3/9LsnkEAHMq3ev
6/P+syA5jimaXlng7NaGrfPf3ee/fiDWHwoHBLnZFBej32oWRdYTPw7s7e5dQJIWrPin4M0m8/Fm
//kCfw+74gqp3RLegkDWtjDu/faBM+GQaT2WHLLeZwyF3pNXaUGE6Xn72R1ClOVtsva3UqHL3EK2
1fP5m13KGFaX9ehvvtGvI517zlEqjFi8UFnTc/rdQLhEpqGIgOzuSKXVL5ViX8c7Pkt6qsRyhpPg
EdD2WHgzI4fFga2FkekvQvMNpGo8dZzs9x5qbI+lHOvIgu2n7fhxCpOJdS0IynG6WL07/9r3afbP
F/H7Y+TBuaZjenRMLMv6S/4c62432rMxXWegYbid69tGqB28Wt4uRijdv8kQ+Z8+zzN5kPp/Pgkq
v47TgEhhHrAprz+WvTkFHL0xG2ZWYP2DSP+j0ppnUvK3QiqLTNy8qn+ZDhxkwhYkx5zlRluo2CTr
pxEUJe8FZHC9YPz5hv46/1CfjWg/kX6EnguDK//96wUigppFT1P5GNRGX3gxndHAefZ7Xpi/ewX/
+lE8Orp7JDdy0ifB9NePAvFeLTL10+P7VmTyqI4wjmyQLB9m4f8I5/D/AGr4Bfjwv2Ih/n/EOTDL
/CtE9S80B5DiYhKMyB/1KMbl9Pp//48utH5QHLzgHy7HRrgL1MUi03Z4Ph9BYX70D5/BGEAp8pk5
2FL+C+Ng8FvMqST74E6mIG7qzhFeSI1yMGz7H0CBIXpQvtS2S/7cfxAVRgdBLwv/vVr6RD5aUKhY
vegTB/x/3Xj4tyUMyWlvKwdl4CSJmoWLCD/Qj3O7l9NVDRFbPRh2sZjnoFQGTglEkNQNG8tdXrxl
dF/StE2C5xEjE2fvyKBITlN6ITYWx58jY+SohUfHyajvxgYD1t5s20JiT4KkQw9unQGTNngwrBvC
oyCeodlV68brHa+7NE1Kfm1cOYgsH2oCOa4UwKz6mEy9h6UIIOFKaso6dqifx4lwLqLAO3CvMOf7
au9iG/mpIMA95ymm2H04ktUglsDfoZPLt0kkrmfTmR96WSFFy5pgJ/LmxpDugBBdKn5UPPlSNt8N
ZXtbrArNNkjBoYnQuVhn4wxklhSTYNKHSdwCK8IjBFptTXHYcg9rblyYVtheFGAT4yAtiFj1cRdD
s8fm5ZU3ToHgZatLx4Hj3oLaF9uCVs1WLCrdTeU4Xa/EgWHlC/1tE2S3SQXfPsz7a0/OGWXcpb+X
E5ImfCbhCa8l4IbFG/cU735gd523VhfcpL7Xn7rJOOMN/WkZy63jFeQbNKmx72fxWMpJHtSUIndf
8ubWKu2XCG5g3Eelu8UY2T22lUBnYqM5zc3ixUjDZ+iMwJhsszn45vrdocJ2YyLe2tmCcBqXk+62
CCckmI2Y7otIfll4Ce7alksFPS3Rj6XJYwH57JmabkRPzW93xuDPnFRDFVsp9Rk6jkrOD8KaM/NV
rV3xZEMvRx6sAunfd1CCMT4RDncepml0XmmYw/HsG4x9gIghz9nXuaD+uW+FN45I2n3zElkRIs6o
TLvsnMkwuDfQdFkYbojlKDUgjkKk2jqTFS7yKhwp0XwKMMmGzS4cLLjxP1s64stymQZyiOxPmYvq
KQUVMZq4b4bea0naoXDdHToW8mznpqu8S006ZRfkYlgEsxmgCjlp2t+CNQhjY0TXJ5Hm3FqhG91O
aqC7SNkmtmYf1d00JlnsA0b6wrAlM8WQEJYgxXA4xgx3zIq+u4IE2f50Umfc1JTLuxgeiX9WnISv
ZQp0eNg1LVEpw9MgqEnGQV4ktF1rG8CtEtfW7HxKg8bZdj6x1bRwJ7GJEOq7W5S7jOJQyXa6wKHo
hGcbul8bHAbkduuRAg88K/byF8qi0RFG40yjl1wX1zCWXUQZHo1Y0g2XAxDR/jigPzC3Qz0nPdat
YoleoqxLjqTStRIsVYL0x00x6MgE+8TSDY9Z33ickDV6rJog2LfKIFBbttknOnLLITAMHBKGFe2b
sDb3iJ8AZEVpG4cc22Hw4SDNGvFlbdleJWPdnSzlgeqnY7th6cURQYTKLeez9Ty4Vehi4XKdPLwZ
hC0ueo7ipzbteWG9Hi2j2as98WP9F0R2xkUzKmermjG8CqFxfiMooN4UM8M+RfB8gb4y2rie/pE1
A92l3PIQwk0/DBqDtSn6QFzQPw0P2LygeNskgZcU5+JcesQviDa6LIijum5q+NjkCphH0xX5BTUe
40KTGB6FZ47xAJV+M8BN2y1A7oZs7u5N3pPN20cWND7u8T2H1P7fvlX0REmPu64IAPS3PA4+V4z9
l7cn2AyteWzmFSmarf8Gw1c/emK4jl6VfSsaQ1zMyjXOfZOpU5rV80O4cEuYexOcSXSBrWAo46xv
xalGE7ofXJ/r60gmV2YTHTx0UpsAzPqJNIFqg6fIvumCSe3CktEjWi+L29n/GsLy//b2+Q0npM/U
3jD3DvyE2aXR9ds9BKQ+P+COGk/0ZTJSAUpCjdhwo4+lbnlVOzBU5nw0b4cyyL8NQQmOk57Kt0I6
mLnR/r/MFYryCrCevQknFJEewpSvhWXMpzE1oocAVf19v9bGk8CovCkLFOK5FeIqLevwEoFDEVd2
qH5yvE+vCg5SF5G1RjFmwagNP0Nniozg1IJmMAt9j2Gs8KqvTTmd0ZZRx4uh1xCOtdG9b4CZZUut
l2MzcP828IoTipniYRCec56DZT6MyieHybwfu+JuATM61w7usVDtMo9spnI41YHc23I5Ssd5acOw
iU3KW9swHdBZBB2Dvw3RcXYM9ND6hJLj8ySiJqY4RNiSD6N7razhsBoI99xJMpiWddkLDhYbjsnF
3pVeuwPk5sQLFmqI/IIatIjMTUWb4mJwmuFgZvAR/UmQalIHFsd6Lz32PkMcoVxFcxDyVdBB6J8l
ztlELU8cmwT3v3ko7OSZg853j8ChLZX9e4KKumvWkgjKylIfkUwhrZCK0R0wFWOuAPmyhuUxwg3z
iB9s3tpk7HwBEtnugimg+Som40CwWrare2s++ENGbbdbmLjd8OdsDvt1CY4mgWXVUuIjdsR6N4yA
5QyIaAPM0wnr3raljHljI3G4ar2ZHAY1pvEQiPBioeoNonjcVZVPv6fNHpM6JadCJcsGYcm5G/PP
3bgeWtSMtMcnWkMhfMrOKr4LVyyYzKw6Lhu7/4mAwYWwRHQU/SHwh2izsQ4vx1Ua3Q7bXbUzo7ne
QtpCUUzWAuKDE8E0NlBWv7xMy9ajIljN2AhVuKtL4ikCLzDOk6kh+z0oCgCoBwgU/k5a7WmM9Fzd
ZPD5lvpbvoiZRXF0bhVigEOqpiT2CNb7VHljd2cNvgKhjeS1DsvwvukD+4AYm0J+pdvQRomsPa0G
sUUMEqzbMnDr4+Rb0W2SOid2g2G+FRE5KUXpkjeTtZm4XoeqvIlKCwuYYUwEfyyGedtjzfuMP4Wg
GgKl5CkUQQSl1sWpAarTPAKAHc9Y6F9x0y3XiW2pK5NTPmAQF2Vs21a3wuyaeMWUdLJYpHegKpOS
Jc8f4TdI54CcmPHqTtl1Yta00sy8f9ABVj1TW9Nspd+tz3VU4z6VXr+dvX6I1zVVpwl32nlx8mkv
kONeiCosTl49WBeOnwdHxXz1OtM3Ykjmxg3U04lhmhaXlNLXPfOidZp83FAb0BUz/UQjqrYrJcWY
Bo+zbO1xoeaUiQA8QT5qeqo2XGxsP4suMYZDw2gDyV6xaa+I6ey3GJgIhyI4aFPPZn9fUwaPF4cd
ow/JMm6LYHkGMDLiMbMBe6R9kN5xOlBbdH7rrp5V9iNH8rhTtcwPZN+V/ibjwL+TC4l4Y9Xi1WCn
vk1WtXyCbxrBXxz0FnqmNlgY14oAje/8xcUn+p3lbuyY/ydQuI/TvBzAZY8bXxg0l1R0doDQb/1i
WX6kduW/hm1gHgyf8CxI+1tgBIhrcuIdvCRRh9nKsaEoECvbrMFDTysPRVme/IwqJPh+GQSgioov
NF+HK6sXza1LqyFWdfPUCewybWbO55pz80PElnGLekac/IYUemdkA0qjjzhKxOO7MKh/sqLfrRrx
jYmQGc0Mr4G93GExoVJs5zrDDo3dse9ZTZIoq+gDhIJazMys1s3B5zIaH/C5AxT1htcgkt+xGLP3
8gxnWxetG5fYDisajyu5GlFa9zA88xdf5dFWpvm3gOy1vVqRJ1iyu+l5x6iyuu5m8SQrLU3gmK3G
EKehbyO3N8vYTMx1N43BVVXX9iVnkepQA69FCFxmTwhrdXhQVIYXKUWNuGnTUcvPCHvivZRZo/Zz
zTzac7ajbF23MGDtbyFBRkc2XPW3UY8INvHnpUUKbWRNhD5ZtLdzHagYY3kH1qioeUx2su3xe50l
ipRYgBlYqJfBAu+ou4NNA+Wgyi0xTNfk6H0Ly+ERn5ytUwzX3TLio7EK39gD9vAhRpQFL/3a3hkB
e8owDfVD/eHQXd7Qi5ef0gYd+lh0P9RgsNHtgLYSXVlQbp/qezsL5O1k1FhCbeHb5xV1QewRUcNg
k8nT0LUGEUkeEW9gSiJM0mt3KkTvHqIgo8FaRt8nid+vIKwtdl2e0wDy94TabzyWjvFATeTkGGF3
TlxlHkdH+DdT0V0Z5EgejKxKz1YEnQbZEhFPbkZTNCUJCKszwnE54PHmNm5Ytp16xyE9PaUenhr2
k/lWx1/cJZljfFZjnW/ood4utfxmrW35WONLcEe3vRsMJ39IXds+TFS+v3KuGgjUMV9xoPtnaoLM
hUF3gyb6BgbDNSSag0KSflOnBjaaNq9PhV8tJ7BGPSlj2Usxi0uT+/o5sXxvw3ad52jRGC5FdC78
adj0yWDFMJaATxNut5tsFDTeaNtUookeuCSypL5Tbgi53cgBWiREuRR2YSL8WcdjQUrfzq3T6AKe
P9sz4zmoM3kVRMhraOBNP5I87J8cYUFcwnWxdw3lHZm/wFUXbfIEnbK+po2lDqvvJVd4OFnCktCE
1BOWGPXY8yTcTN9U6ScFWmi7LoNHBGtWwBBomiEWuPqvvLHATGg53hXIuirOKsJhcybnODMc3FlL
1V0Le6kOfau9uBan+Dgz11fkFSs292y6nZfSOMz6HMpmxYc4M3ocvDv5Ai16ZvtmL1ti5BacTFVW
kyAzvmTw5VgLCdhbLM8++MKTlw0vtipa66u3qir2wtw6C68jkCtY2OuM7pdFlWnc5TNya+bszzVK
SbJEkuAB+pZ5m06je0neDMWFWcF7iohhnNIlvRDATKYOo2RKn2Rf2+XnUGT+MXRbbX5A+VCO3XRS
hBZtQuwbTBuwLff+MiefuDqx64bmmlw2kJbSUd79mrtfce3hHPFJAd/I1o0+1XUNLR/f0wvKMzeu
SSREVmbhA/RMdiLYQtHEK18C203LI3of86L282RLsRcfBub0W9cpp/shtFPO7ECZt23jLHdZk1o7
zsLFsanx5hHiJy85oo67BtzWacqsYSt7VTw0dDDvnHphGXCZZ686p1yPFSQLghm84lom4fS6IDqL
naqzj1Ri0/sKsR7AsrDezY1rfBkdfz42kXQI7avbG2Rb3Vezc9tzIBv3WdT4wrOgUns8xDhl3WjY
5LZn7jMZWEd0spKUyLK7xAJfZ9hLEBvRYiYp0abwYU+0EMtkOcjeWy9dr/5hRpN1kdJMuIRJTIam
KyElFNCmVtJENjjOsMvm5JG5tUVgqYHBkKiG783sDHQ6kxfM9/JA5s5Vz7FqWIfmpg/m+jZAz/mT
EBZUOWkqL5EweLeQSsQhEBLwlzml7TOw4vKSWyK2AdTLA565aGvCUbsN2GR/khyijoC3zIuWYgJ2
+7G0Nh5qFJCovAT0ymHCBCA9MTIloNYY6JG1NTPf265ou8m5ybv8TmXDfIRKGOARtMY48ip1iGo4
VFHfGV8gjrix6WnAd5dU9ytq4BhsSsuNybpzyzZnP7TUDrm/auQ849kMLi2BtIqOSMJqsadD4+TZ
DhVyd13kMoFMUoCZz5aKxJ7afW4WvtQwpflA/aLzj3bbVXcr2+VdnVnGo4+nd5f12OwlEUuHWp/+
TWJp94TY4P0uzFPUQdXme2WnCF8ZMJMOqDpeepKDRvCpqyi/1UFr7el7l8egqYbDRIv/69AyqZgp
NL8NE5r7nUakg3gHOlToNcUub2t5XL0xPPpD3ewXyjFfSlN7cQUM9I2A3vwaSbN+GsMWo4wlZHRn
taF5gwTT/F5HmPRg/KOmGAP3h6RMtE2LJd02eThv5JLX+0hSeSHE0KMwMrdPlJaSFwk8nzbEOMY1
8QGXaUuuWapq9V1E8jNwjuJapaI74gVgwwKDo3le5tm9g12CHm3O56+haEemBjd8gbWbXbTkThwL
FuQqntXi40808ns87kyusDxjRfDVA3mnxrmZIbnjthSgcVlcSE9eViRPtels3MYKr8DeiIs2l+LF
KYg50csJUX+Id/JPI0a9Leb1vN34qMXYFPQg7XyjWC6QH4n2kIH92YjK3xn2WGyJbxtQwmeCxSS3
pgtpRN3JTUKLM1jaRTf1nAd3VNGKK6st0m+l3bWwlIyK4EO1AozIwulzZaXmNgEf9L2nlvbgpn5y
EdEg30JNwVUapercCLAz0tGvNyD2H+TQV7CixCfUhtMnuwpmUpzBMPgAaJCbdMx5xXoVWVF6mKgj
XiKeS25x0VhsNpfokz1jwqMvDj1Olu0V4VTJWae4XmfwJXaV1803vB7jJljS8TVig9M26QtmnxfD
M+9R9eWXRl1/Hq0EQgxJD1icJnys87wNGCZhZr9WlZSotqJnX+a7siRKo4fbeEHRsHwYLRdZomdv
zSJ4RJBCSl1IMdBc0r1lYddQtIC2Fm/DzlnsLYw4XLQtePWstG0QW0Dp8nQ5eB0RSKqFr94u7Xlq
0vG+hyexcYfiaspSm+muXPdTTh57Ztn2uXPsaYtO+Cmt5Zemizrk73I31NO+4ZS5sRJzurIsKoNJ
Uh15wfHiWwY4lHEEP0jx+iIgwO4Ija3lxoO2QqSebtMoI+4vJzyCvt94hHQD+AdpDoiS4tz0yXjF
8YdUXGt2X6Ygz7dZyooupH3rNB2h8ES+g7sT0Mqc9ND2q/vDN1tgLsVgEIkJg0mhC2UHUOax01v+
kdS6cGMQEB37mUfavCgiSvJSpwhF1FSrsVS0/WtOh3n+RZpFtcWDZiI5HY0rAt4soGGrdHeh7KMb
uurZDmvzA9EJ1tYagoQsZgUPbxwtHC4OmbLYSm6nkaqAqQJjiz3qak3ZqQ8EMBylVh1G4FGvampE
yGAV5yOHw3PfcO9pT6JOtYyz83ZlDIeHuV7uIqJ7gXIU7ob9JLu5rusxedZI3LJp19HaxCA8nxMw
LNshqNtrlTcnu8k/t3iFptZ4bafc2BrCnnbmEohrMx1ucYDg28WlGwNPATWNR25LahS7Oi98Cf0B
JU5Yf6F002Esg0ehYGadFicN4xZ1/2ao7H2DOHtDLNUO7INzO7UOA0BVlJo1zIJjQpyvoNBKIJkb
mtRNiGsuvMl4uWPXbsVuyosKNF1wiZ9gP9jNF0VGymYpA463ZJYWrvg85IJ8KJ+cJCKEwz0hQ8Me
vhjRlChutjQdrty8eZi9nPWtp9aKVPeyjoDpOz2dgDrL1I6oohnvxyx2eYgRX2fFdhl+riaZ7Y3d
F85DYAxfZUT5zXYouqdGMLNimhdJQ2xMvoRqCwVruHBD9TiAhqBo1Zj7qjW/5KFDaK1TTEdfRg+N
z1aqGx1ydDIxFDFnzEPktM659eRd4Ld0PchXuS6peEOr8412FzWz2Hv1ghh/esb5dO+RObwBcXFg
poc/OtoJc28bnuRcmA9sC/ODiL6voedQlwP1V5jRA/vDz9hMbjhANGQ0NNm9kPXrQp/mGrOMuZdm
UF+5hvUaJAEFpHZrinVj9WN7iLq1PipHZmc0OAdWTNLhJUMisIQ6LHp7H5FnWLrtK7CjU9bYjwmB
y9umMO/WxG3OeVrllz1shTSy8q0d1d/8MKNuVXGescREywoo1KlA8k2MHsuHgX/vcs1JdUvm9KwC
sz3YhvW9tNqHtBDfSFC0zmlrWMeCCJIjyDU6RGxEL9IRwh26yfLS9AsieQEXHYcmmsjLXKMbVA+v
hIqU94Vpz6eGONXYy9r21gnhPYR11mzTjEB1DuX9Le7a5VDX8qtAmSkulc7Byx6Y0tWprBQIoFIu
B7uiYTMRPfPcIj/YyqZmiJtY8tl3nUaVw5JC274dPMJ+6+qEO+IrqIpLYC371Zln4DTyXBbypkHH
sxFeUuytMv+6NO4t9/s0O+4OkyvDE2O+s3Tmjmrq4b84O6/lyJEs2/7KtXlHG7QDZnfuQwQQQQa1
TPECS8GE1nCor58FVs9tEuRETPVDl1lZVicCgMPFOXuv3abxw9gGHoJ9nMyyCG7jaOG7yPyiqdvJ
U9rqng7a/RIRJAmDrzAq5LqOpbIOCMEiFnWuK4g7kHYKGd1KV3tWQj71ajxPgT7yp/I3zunUCxTt
Z5ur5xZfQ8/Q2A8yuapU51zRnQfNNrJtb+YHyDMHy0h9YeK+cVP9dkxKbQFiyo1L5dGzVfWQlXB6
3ay2n9EqfLUSsJi4db7Vo3Jrkdhlau2DCX1x284aujlxE3EK9OnfVl/VObnGvgLgofNYorwxq54g
ZRP3Ubm7wjauDa1qfUgm+uKimK7DoDwjvjzYNqC3/DiHToLA9DDoCsCKcPw5m8Q1KY2THnplkGyz
gq/WsrOwoAOR3Sc9G2Uz4DJi7bNp/JZHKhyhObjCiMLGTAV0UwfMDXxHGTosDCXuTUhjYOfU4hA6
kXtRtxpC+MkoxBcKXdaG4168KYJuuHGEegFAkMIuR0g/t7t4Rwmh+oopqLuFyZkcsCvFVy7UfCoE
hLljlMPaahAsVDjxedQqBF9BhOLLBfP3bNbJ8BNgHtrCkXoKg5w44ti2OIWzrzYD5vwK2aSvtk3l
j2zllCr9bdu9uc3jMKLRAvtkJOO1Z/9FrzZXW/p0lJSiHtW3wZuxhZv4hWuwerM1AVrgibbxLUmF
OKRKgeD7ISbLB5TT2PvYjeBfpVQUaD5Ri8D/HIOdZ7nI8d2gJkH+O5SoMaVlHfQhv9dyu6dVoXC4
mp5J0jrUIu02UlVvbTmnvi6qjLDB+jmL5C0M5CdanCCeKvr6im0mXq2FzXkBptdDf/erCQndHBVV
7nuyvB5l2YuDA/qkm21oA0TzSsLmtwYuxI005zsdYJufN315aPrZszNEqTMZv8RwtdsBzenWouje
mmp6h03lQoB5gQVBHlcfiv1Ew3PjUHg1Irfd5lmQeqMTXKd5eC8KihEtUtaoi8APmPNZH5E7FoSw
nqT1vXW077IfAZjTK/Tx4oDuTbrnsJS/XBU7QADFcbQtvzfDmHFs3EakWu9KkrXwN6u/bCBNZ4rt
wKER9N1EGgm2DrrfOzOhMFl20XS9F8rBPi9F8o3sGj9PMwRJXXfdKIOxN5H97ua2vncCjaO0ha9O
NDfhKEavQaV/SUao9IKOsnWfsyozfRoHpxBQRCDE0VuODl0fmxiY6vKMUOmKGltOkTzgECpsaOtN
6DxrbtJeF1VqXUVdfNHCyPJFEZ5BfbpJTIahuiw0AQcMHOQ+bjyfjmS86SEBUtmhM5vqyc2gEqVa
tqq+SQTc3gF42k7SiPcjk41CimeRr26KzzOHYrRqw0BTOBZsCDa9tMBbgCe1/dEa7mpC4jfILJ/B
06qwAMnHtMIyOo97/YcxUp4o86suLHISfIvsSg3JwpsNF0SkyUEF8R2nm1wB4LwJOdjFlHsT6pnG
c29UY5bflmGlGS+zDpbUC2q68gSMkut+bpRSpBfjOEP/qwgFNK7otWowAqw+bc5bstW0yxqjvlJR
gqjpMDUhcX07qyXg0aM+3vxIQD9Qfwcz/SWiBDfetZSIKhw5A/Uv/nCwrjrOnyVJxlhAblnfg+am
IdT5z5xCR/JpoVfU4XMh1DNwhE26i4OiD3XkW9pQbnNIHioB9o2CGdDq2BDak4i+1dUQGtedZYrq
XqfZxW6acZ/Gl6MVlxJuSuCycQ31OvEk2qPiUIQRvDFi1RWK8gi67S3Kw17d42pq6CETEZUqFyE1
1el6GANuLiAJiVYpxsTOS4gn10AG4xuCP9R0w2iCyR5m9eBO2kxyezKaWuez77GdmxhRBON4yBUC
kBVnAs6ZxP1Gyx33FpUEYG+h/Rxr69ZprAJ/VW9vM7vAw5y2wz3STzQeSVWftUEQJAwnGX4H11Ld
KpCyCaEqulnf6ipr6VYtNAeHT3Y/gzl4JI/va9iInZ1AHMXpuNVzCRkuNW6dIf9NnK2noKyBYj41
5h0N8fIQKk7lbJkN5fyMV8dx/vQYxJfr9/aFW7RPQ9XZTDDRDlDBL+Sb2j7PxB73FsAX9sBNBs01
1rwg0bpNDiabFkc001yJqSYKfUdTIjtve/6wSLr5XMtLGDiLWH8juvEZX8RZBdb6Iuh0Dm9sey+G
fALx7I76RW4RZSyWhwSBEP6X3ewbuNbn7bhAWozqZ6E415FO6KWOHXWo2ONxOhqZ4OZ65LO0Il8J
mUdtvcLwEfGFDJ3QngLgG/BrdPuKjDIT+lsxIVFIgnMFL+kXeNYhvc35S9Wlv0s2HV43NmTCz8GZ
gGy8DTtoXfFsJV+Aof/WJyc5l6W8LkWT7st+eIxgi170VL7ucLNlvjUICOKx+r3oimhLOgCrjIFJ
DLZfFWK5E7LYRH1S/hAOB1pI1DtzpP89Ru150EWkC6NJ41BV02CoMfPgLzwTLougO+mVb2rDtMd9
ZLNLAHcTJZyUiSO+C7WA7GArD7c2fl3KwpgyUSq4V44g2rNwqkfhYsVM5GzfodVzz8hYFNhws/pX
AFYH2qEb+m5tjfRcWu2shbB40TQtZ4mEDmxE/uOCWXOJgjCUjWzq4pyvnXqq41zEiGR+I7NPKNrP
vrFEZ944+qRui9S1UOkr0N6D9BuxkLnXxixtpZ48pMTeb8GsAQpVgXCOeX7lpgHtWhe+thSyczHh
JuNzaRo5mxm0Twca2RL6TcWz30RqCZFIALn8gexLx9+XEajYuRwOdar12q7AD4MKYCqTdgeURSWl
Pq9+zj1m4HbTc6OXuKKIh1My80saazGdw7J6QrFmXSBmlFvFoHEp5+YwL1PWpgOceGU6VUGbq7jM
kAFua3zadKmq1huWzY3WKvMZe47kOUmrCC1TNBBbG4wHJjA21k4ARLepGAc+wPch2jZSY9fVgp9X
DxrJE8nG6OTo/ObQV7TbXlqu74xBAXE59Uqzhnselua9YtntwZG57kGbtW/dfJx29BqS626Kivuo
Kn7BvNKv+IgLUr8z5a5M8zswEdV50yjmA+2OvS6yFwuvGWDi5NLuLabC2TTvKqwuvRdrgeLNdpgE
aHuiubtw7BA8Z/lER1FC5J99ELPKOYYwerlxfD+mNOjMidoU6/CZUxvKS1GjHShdsW2ncp/oRbkd
63k4Z4bYWRb6IJyqjp8TGyIZ5KnpaVagsTLb6VUo1IfepWenZtqejhbBf+ZwUZmdfq4bSgswb7Hh
xMNudnBU09Fs41uQ3D3b+YI+I95uOA556MFxiZ/0qhPXoZ0TQY+VGeJL0qhb4eiLky2F3xHpuK2T
9Bm4AIu3rH9zAOqguwIVE+XwEDHtzuipxvGFWJhHCkRQX+mj0IG/D3M12gaNK9h/D49sQZNNDp9p
W8t02KWy+gIU26U8mw2HoFV5NRokc+bIYjldDM2gIrGZRrdLLkPLgoyEhv7JSG3zKhusbIdAId6T
tuMDwPo9ufnsc1jecG3qW04yUweXdunn6Ga7S0E+i7nTNeWnVKEJUydyzvUxVq8dCRFxCBhhARj7
R6h0SM6MUIVbaNlnBl3/AQ7p1MEESrXruey+p1Y9XMlUS/dEGE5+JkPzgiZje22MtQlKsfhdMB69
SsKbxiTHSp8X4YsdxSiAan/oiHWkbD7pfGlu/TD0JTK1MGJpr/tLQb4qKe/RWW4g1DC6WWMzjssR
sXbMUNeJbBAukgubRGcaDUTKH2ipH3BfnUlabfg6Mm+hjfYNSoc20R7csLsWeXWZ4ymjMlb2u4rM
+RkFppV6mSmkH85udZkkQBinFnyBhQLJa4qaLmk4aJ4dBeUGm19w1jZmdQYCacf9IuiK3ek517py
C8qWcj5PCYtmiFyXKE45JvdgE54h1E70rdwKa/UIOgHBO0u9dVtCmLrICoteFZ3wmBSpCyUdiLy1
qzNacCOUVLbkZUmh0khVwJ+p840Q7oQKivLL0KaHuYIj3VF+J5UXX/2QKDultwj6xlocMNWaL0vx
+XyYxYuWgJzA4d13fspWYQO9bj4HBJlfBYUsOIG8irr/lvj9fxStv5O231QvxUPXvLx0Vz+q//tO
z/7/3v9r+9e/hy/loip/9y/+q5j8Tr400/1LK7PuvyXey3/5v/3Df0rSH6fq5T//41dJe2j520KQ
qW/V6vZRebv/SxJW2Kz/D/+UtwvrH7TGyZdjt+kgHbfRlv9T3u7q/8AcQymKFq2u44zij4qyeU0j
/AcZ0gZLLKgXE/Qenhr65q/idusftNFJrnSwVIHB+zvKdu09fcnCyCJUfpVLvheCeVKK3uvaFXJD
olSfl8JxyYKaPhrdsG3yPwV5pxn4bfIOJJ2j4jkTl8DXoLUilBlB2ipyP9Y66HwS7sfpRIoWT/eN
2n75Va5qGIaGc8wUJsva+1+VlWPgUOZ2fearatsT+Lwd2s71YYpLP7bdUw6lV8rbv+T9XNBRVWR2
7vIkECAuOZJv5f3BbCY9LgLbJ3CrxX1kF1Z+3dmzHWx62u4G1UWzYZdI9xrOroosGSYLAj3gGZRi
taDlkx3DOruW8xSDWgzBSZJABrdyM6itcqfVUfelTtH4+jhrHOBJtsrcWI+m/hVLMscT+PDLCalD
2ishq+4DF/iu1zvOkDwUrTtrfq5bM4VvMjmC3XIntt+ivCDVQqELubcHlR5e5TaxczDq5W1mSZES
Pkz80z1iB0EKNoXNXTVqvbWPZydEj4RZl1AnmZm7TI/kDpWHam+AitmHuiTcfA9bu7Y2Iw25LyGi
bUq3JmwDryCrlziZfpDfatNGlpzQNNsh8ezDTanpWIWjikM0OicTBQscEBeNAShJ+qphWFMt0/IZ
YW9fFt0OsYFtUY6Z5l8O4CDCF4O2RqQRVoBfYo59NFWNtky9Ihymm9ZwUO7abButDbJkVBKzkpWU
MhyRd37YuCDdi0hBPSsVNkEbVc2sJznXzbQdS8d+HhVWwi00C60745SbXGukO81/TYNMYMxCt38N
m/9TSE7FCC3a//yPD9+Uo0KhcnGl2Br5fc5C1XnjFaESavYqvnF6WkK9s7Oa4zTWaVPZBtlIpNQc
yUOkUHnzhqqflBPUno9XJ3JUhSvI/5htxMpX1ersA9BtkIXQCArCWQxunFCqWpnOu1QpHruyoAIS
jAi6NiNb45N0wffQIMsSugnZkBcDNYnZS1/ffjsp8E3TBaswGI8yrdvbJGoHb5J5cylxLJ/jMSh2
gUbOxxzEziWKP5IQAgwmcxaFpEt04sQzWRnALBw7TCP8IleHY/RqMHr7RgTEsnhSE421NciuXLOR
N3R8mqc3nqZP3vunVwFj57LBFJr9Cid7897DMdQTmsOapxtjcTHFReZnAajW41dZ+zu5GQP9KHY9
HWobdqmVFalO1C4oOVSjNkmdW7d3rHvZdOaLhjxLzo557U7uV+Zk06vwZ28RSkcnpuf3fl7e8OoX
sGq9fZxo0kszjmkG99T0DnNlK4ekNr+DyuOE3FVw1yqarb+nwo6jbc4Z7Pb4I1gN8Q/XX40wRyup
o8NDQzCl/UFwS0pL2/XbhO5OadfwYUIEyEk9FTfHr7tall6vSzCdqrm2obEarK5LeRdctaksbfI6
3AWwwrcR/eBbMbbZgRqb/fP49Vagzr8eNMw317V0jSElVq86LgFBI6ZU6TAh9FSYT5AZV/oTwlV1
q4sxObeQ49N8xJcKWGJ8AT4hHkBNjd2JOe3j2DZcHQWzjoEXSqu7WpF106hkwdfuNUMmfpql0txA
tDwVSrkyCi8PmC9UhwvA42WOWv78zRc0OKVmlFWveZAfksfOnditpqN4tKIZQSN2OtbJKAuujj/m
j/dGNYfKKgdcaq4fk0MVd0qziuFkVcj8k0im/gwE4sQctDL0cm+Ly9Xiy4UVwj9Xht6yDGEM5QHo
ZNFGuzEfa6pCzIgwp7Nvx2/o4zjFbu7qLnxH5gdA8+8f4+xEbK7w3yJw6oerwh1gJY+F3KSVYuJ5
CpO/51V+vTXBLk2njsOpdE1dVMbRKooeASMax3pvgaNiOzlQWh3z6MSlVtDKBVbLpLcsrgg/2VG/
YjzfDJFIgOhS09BGfd2i4K1b9lRUSWHEs2My7yf6SBmzgE4bXKMN2hMbYQ5n1bjQ8ju2Rz/7Ycx+
Zn2NHjIXldr5XViPt0OI7QFYdKeaV2OMxGwD9B997fEXoy8v+c0+k18vDPYEzB9s+U2hLjPrm1+v
zXImZ2PSfWlL9ftAHaji/G21T00hMca3tMb0DUkAmbGPx5EOexo65kETyTBBYjJVNEcdYXCeHc8u
AbIsADszDZxum9NcfWzbbIldKcH7e7OwAmTexItpJ2b/1UBe7sECyLYwUjkv2PbqHmTYmaIpE92H
OoLetZtIkVjQc6pB9Mjx5/XJpWy2E7Yq8AcLzirvH1eauqNGxIxBR9RwLknpcg4oC6YLQdDL/fFL
raae5a6Y3Njjo1zl5LVmFBQ1vv7GZrU2gUftZ42+mjUHLRvMpKEji5by0aoTeXf8qqup5/WqTHOg
mJl9DMzF728QEvTQDiqbe+px3RWuNJeyNjLD41dZ3shq1AkbGgQcbrSNH+aDoMpx+I6O5me4eynm
Sft3SWpW6MedgwICCdgutYb5spCm+0hcSHpigv3k+i5jRmNqxQ1pfvDfs2S1ZWIx94RUKhvjotLN
A7iv69qOX3JpSkJRxDNLzK/j972aB5enu6A3hAFaSThEar9/ugCF+rAdJsuf56491zig+EggZ0rG
sjyjW2SduM/3w9WGp25wZtc4SoLfEGK9Pxiw4plDbguPkrFKjFhrX+lo+K5V0EdPx2/t/cD570st
hYHlWKqZqy9j1shx4t65FNSarUWpGT3oNJ74/t5vtP55FTabjBxd5ymu1ixbsZrKNALhRSORuzs9
0axvRhsWFyPh1aTi6a68sYluu3D6oD01VxofRi34MPp9lCSpn9hry32JHCysqxxlYRG396i+Ator
7tQ8EzpNiB8os/S8A50N5lKYeBUJPR2IK9QJB00IpqfPY7QFALC5wUxmBLN9iO0ENGDe5I4fh4hR
tz25PMVBG/TMuhjDDFeBYzn0BJ2uR5Gcagn6p+Pv7eOnABjJ1PkOKbdo7npHl5u1Td5BqfsYY5tL
tzSyBxN5PXKIPKRtT9wv3l1d2Zvu4kiOTQL6jv+A9fGBj4Kiigp0m+MZ38R6sQ5irHe6qC10kmnV
E3kF+8iv3A4ldKmJntKOrQ3ZJu9qUhp0gcF/a2M/eaoRYwwn3vH7Ubws5hTEhNCWMcxzWegOb5fD
JuKEozTIgvhTa+vUxR8DO+OJi7weOP81/TGKF64Ecw/HYio7zho/JCxiBGhKqb5KL2/e6Bj+f1Vt
hP3fCQphkrYzy9uY7Ih8k3XU/r02JWZ8D/4q+mOPFVldmlvSlZTjTGxiDilmU6qivYjcOW53RhIX
OnUx0J0kbs3ZlzZN5/wMNhtagCZxh2I/t930cuI1vn90rzcFvYkXaBvLbnL96FyUQRXxhQgmsnzX
hjpnBKK6cVbl9q8ZYgR8E6b8+7SM+LkKto59VyajuyFOm6iLGZ8UIa7Wneko6Ymp6cMsaFC243lT
BBH8xHUtDes5Zjzs3ER4gCNFhYJ4VacsdueEmvV8/DF8eAomK/Uy/VG7FGzdlznkzX5K0cMgQ9Mq
vHHKF7dqQEteR0l7/Cof7mg5gtkqcAEWaT6Z1TToRiYcTlCWHuU54xIWs/AphPV72JXi9viltPez
3jLlci0Kwsx3LqgRc/VJZGhMVSr8JPygZJ35VX6nyH4rc038gnXU+I5BSa7sZ7lTpasfIqbBjVsD
NYTHXu1IMjRPnHo/3j2HIvZGwlz441Sy3z9jvWsKA6Evd6+Y067VOov6KLocp5n6E5PTiUtZqwct
CExBvcKlYoCW/kStaIuLHnNXN4cnZoX3+73XpU3w2bBYs++ChLXaG+hOkruBBBsyF2p/26vNkogY
KvfzODl3fRuidM8K48QGQfs4XqkysxNj0KoA99dUp2YqpsjtE+FN4SCQbSbKxh3N5NydW/0sJDlg
WwmiyY1oKn07bqNLJvLyNrLj5nePI8uiJw0wfM5q/e+/ZA6LAOGWqrv5YaWfiz5Ji7QT3uCMUEFw
bXskaA8QdwPVPzHEl6rFu/mYbRJksqVGadkqvcv3A6oN0xnusxR0kA15oJYu0aHUZAvmAQlSeURT
1LGsZ+obxL2LOoPW2sQ/QgEn8MR4e78avw4CNja0GjjKUHswVr9EhbNS4SsXVKqn7AolR/qrtevx
Oh+d9swo1ImIU716EoMqH6tWFhfHn8QnY9ChGMmRmeIDE9gyWt7MXoDb1YSarO25ljJe5IpqPI+m
DHaJ7B75ryVqbxl9PX7NVU3pn/dMI5P6JEQFqizvL5qpGjAYvHeeVtnDzWznoc/kqd9EJqYIOK2+
05DfmNUC93gLrPOqgVmRZfbfO5R8/B2rHaxd2GDTxpypu8xmkN46VTzO3+dV5Cg/WZWmCzDN+fPQ
InpJcnt8PP4cPplqHIpZNrswjbKwsZrVlhY24YC18DDdAJ9zDHk75mlwhQdU/v53LsXJgDe9nGJX
s9pkkoceD4wylSReVHF89GpY/mHRHk98Wp/f1L+utKoXzkqIVULhSgXhRVuwnaYPY1ujVaPW3r9x
U8tWkqogCMt1i07abLiYMgRAoKnxZouVF++bsRthep+41OteZj1hGMQQENJEV4N8jvdDViXzunEy
DFa9lTcbChDWAcEOqAbaGheTTYo6WTEG3ZW5v7PEEGDxGNNvhVHaSBWm6N94yIZBgZ8MDmrB6+kL
FG1v9+gilw/I3WVNZ+30esR8VI/W2fGH/P4A+9c3wqgBEErcCsN1tUhhRXYUUsOZlQsajBCXiu8u
OIsL28VbTzGuOBy/nsmD/PCgOR3AlQB7QPjD+wcdTpLdrCy5tVoTW9nHCGJ00o2PX+WzaY/iF98e
RTxOIasvf0RULJp+mXWhAMP7j5xdhn17jxYURSx7LOSlerI/ftHPpvq3F109SpGbuU7gJYvOrLUH
xJkK8bkUCRW1ISWwSMOt28XGVW4axbWBZujESvPpk7Uox1IAofi63tZZfaiSksN0M5ArifakyM4n
FtwTN/nZ948ygBMPpHMNT+v796fEWV6ZgiebZCoso2K09rhEkb5imzr+OD+9H0EngLrvUmJezTRq
hJmbhrfwUvLst3UXmqClDPfEVT4d/2+usrqfymxE1wCf9JKek446wPQyucpVmxiIxIdOnh+/q09H
JsU/nSwqJurXtfPNgtwjNi4twS6oEdQYOEE5lW8Mer3Pqqk769J8uJpMg4b38ct+9jBNmkqUVLGP
cDR//9q6Ysi1eK747Ow52suwFLu2muMT89apqyyD583NBXlPmp3Kwt9iJL3XmiSETh2pJx7hZ98Z
m0hjUaZYJmqX91dpRwowhcJ3FlNXOJAhF+N/w9vxjbRnPOGlgSDXADii41mrNW2f6b08caOfrRf0
Pqg3Etyz7DRXE0zaUBRLOTFCh82YvZSaciPDpkKsi2+mCOLJH0nt2s0m71RWX2tLzD/QeqgThRBb
OzHdffJRuiRTUQ9kJPOGlyf25rkTIEWCQl443jiE8kKSTIF4L0q3haOZz8cH0ifj12VrR3lpAUs7
602NTUg8iIySS+lh8Q33N+YoCittS5weHBR1l+GT3x2/5ifDimtanIotTjTMPu9vrx0nRckmrokn
m1zcBAAEqQqnumefXkXn66BFh31+PaxEb8/zRKSaJ9uigMhW/jHgJZz4Dj/bG9NqdWlxsjLhd1wN
3rgdwy4rQwcN4Jg+d3PcBFgZFbPYzO0CHQw7FbOJXpg/lIzeGsggaDZ+ReiDygldUHM8/mw/fZ9v
fs9qIGetIScYWZyHjXxx2hLz5TPoxbdZSP2GnkF6NyR4xo9f9dNnjR7MUVmrOB2tngJHEvx2PVdF
zppeKXqMxDM62dv+9CoWbGPqKou3dLWpa/U5lrmi8ZEOIynnmRFfY7FsrzGUz5eV0kEamo15j0wY
uwmrGRSIcIvYGF9XpU/nLcQWwmbr+lRJ6ZMJDCI69CkOhvw6aynQvPlcozgSCvs54VnT0Pp61Qcv
s1IJP+3c2sNukqD8NRoUug6IpW6Ej3T86a86nK+bPpZVld0XuyMUgKudSmcTXTfCxPXYTqMgId4k
3ehdplxzWnau40zRvo7SZC6D/gWciB6oJSdCKezpcR5M86Vtgm9CZMESF2ae126Y7MCxJjexHeN7
j5ygP1HV+OxNItijxcIUAnV39SYnK1OcHOO0h+wF6F0oonM1COwT0+hn3wJ/OZsaXg/6otVV6qiA
E68iSG/ALMDIGpSRKO5g2GlGCBbQQNW8cSQU2xPX/Th9m4yDpZxJkdExXks6b8ZDAdEuAdDneI5W
gRNA5eM3IsrI3q5C7/irX97s++03lzLokTG/ccJYd4eHpFIkCUQcFIciv20HiXUiGXoICdGSDOKn
hppcyk4V+XeRwhw7MfI+vkeCOKmFIGDibbnmaoPg0l7Vi4TTRmrFAxQnkdw31KX+dqWJqyz6BNrg
TFXranwlrdgK3ZSeUiOpwBdgAKy5f4GfO57QCnz2OHXuhvXwtcO6uh8HsZ3bSq6EaLM6F4mhP6ly
NnZGBdMGn4+s/6AZ9wfFMm6Pv8hP6nzcJL0rwhLo87Psv59EQHyYmNWo83G80ACMjrh6F3PA3gBB
8DUYwnqPK77CjCfaXR8zATY0oS74pjWSOxAvKZA3rCoYTvSbP9kaLac7tuyLggn2xmp261prQJfW
U/aAKYXDWWv1Bxs95CNFe/N6tKowR3+gZb+m0FAwtBOBNW1nhzG4HUclrLe5Lae/XQbjN5kcJF7P
uMD13z+sOAB3QY6L8BiV5XWWEHgoZT//1ky4hLhCZtLD8vCUkuSz7xq+xqs00KXquVpbGx3eTG9a
bFRB+W9D3Sp2HDd+4wdyTswgryW1d9+1pSIusBkK7M10vqL3N9gQr+2C6FS8WnWyA7nA5qYyxvB+
gnBxGTtkXsCfG/TvWdfmO2J45L4sHJNSKGAifc6rX05tRr/RsOAmVsa63GQtcLXjQ/bDx7/8RgYG
siCaCsgRVr9xKEhTMwvFk5LweNyQT3MPNvT4RT6srauLrEZfEIZKVKFW82orG28lrs1fQRMEP9rU
njtcTnGkAguNxj9EUkAO0+d2f/wHfJgSlh/AsYTtncb3ua64Jp3Arc80i2VTWdxEhzQzFraZcdlY
/UVnWvdW25xYHpft0oe3b7OlZPXAjr9OHBlqs4psJSYI3qbTuxlCvEdOYTecvmoi20Ll6/F7XHV4
2UAsN0nnfNm9aDpMnPev0iLQTsVLE3hClQEe6tDyiBkjVX3Ctfxn7PP6Z4FjGpFb3kOURk9n56dO
7qu42o8/YvWq8wbtQDZFgFdkFJOPNiQGTNApvE3g+VbwJ8vqYmKYbQJ7Mg791M1nCnHBZ47ohltr
dmrYCDGkIMKFz5VWzGeuDMV9DqmFhSMOLoqmtzZW3xv7EmfIHiK7DqVIXTgzUnrNPDhg/1pcMVX9
dPz5fvqlsBVYRCUERq+LcnTBQqQ2fClFMZqHRET3tO2zs+MX+TA7Le/wzUVWh8aR7zQKrVLxYtSu
m4gFg56fahFsKauH45f6bHxC1rH536LhW0+EkzD7MVRA5Oh6FgWETlUL2Lh2VIJAW/XLaMbGn+NX
/PgVEqZAncNhUWHrj4Xl3Rab+IO6LpPahXquRKDa4WUoYYYbk6yTfTbRxp6r+tGs1eTL8Qt/nH+4
MIIDwiIXAaFYDcoG5XvXitzF466bL4PLauihAzIfgPmo4Lvi4jEqjOyrLmdtD09Zfz5+/Y9vleuj
5aU9DhRIWw+dWSXNElCg6yH7yr8Q2bDQC1Gp7PkAT4orPr0YKxuBR7qDBmL1lNOgC/tsalyvd91y
h9t0DjfgO7tbZYJ9dvzGPmzOqQBwYv7/11rG2JtNstJOYAwj3mgRBO2F5mTTlWhFdpeNhL5CSUoy
Xq6Vn1iz6Id/MreSLGTxqaALpZnz/rqDlk/YHfrQj4wODiyKB43I33KWfiIqVd0qKluoUlTWTRJq
I9hPqxvh3RHnrTLEdRu4sqNg7MHWaFv7Qlaxgd1Ezb7wBqMvlJZuy8BwIRDTRjH9qI0aaxOlRlFs
3YBo+A1F3Sn2g7g0v0ZSutF+NEpsdW7ZNre1GhjmplC04c6EtXIj4d7Em0TNG4npVuGzdlslS72a
QCYbRFmK+FjmBiqUirQeiOKEif/GujD+KZDQX7ozyVF+Kprky9gtGJ2CTiml8nE2H4xqKp+bUeAS
DKupfrZSoV4FkEwKIO0uxFboEfwT2DttoakQWbYtUI//mrsR/oRldyCTcdPYUGrgZowHofZ9t+mC
ZsKiTMzeSEEZVJ1L8ARBPTM4m01kQ5W5VFBb4PCHkfDTtZ0w9GzQVOcoFOSXEcVx4ncVLC/PJloj
uiMiBAe+k6TOY2pMTQq8a8AjuqUM4fT91nKUswVrT+u9kA0yvYrpQOhPWkueXUy5cBR57Tlo6eph
a+VV8BSHBhV7qC3lIxECjoMdWHRZTottgKAM+b4GxkMkSOZj5iWgFdRXanuWLaE9h4RKwmUiYPRH
N0bp9wZMdbJNVLfOtkZmjtD5A0gZmwG3LvgCa+TsPMPCWcD+8fjSo1u7q2jqvkRDKha+SA6wOFPC
sPUc7ADzc+vgNSURsQ7Ss9Y2ITLNs9pVm3GkueJVmgJGtZEOe796avsHjQQICsCQchqPVClOfnpa
QxfOjKabfZLf2/nABtwBrydM0HMVVACwAJERKojZNEQgHXkrf6AqJZvRIoXQx/3R3FKhaigApgLK
6MD+Q9lB9ewY6kZvXzvWPANtlioQ34jYuU1T0YYpM7vFSUYq8G9K74B7JgOMdm0kwKC0KBC3PdI1
MJXlWAALmQwVnJGVp1+nImSP0Td6dsMe1bkjbaF6oLEPm2uuy4rSnV5otxOoBFTM+tgAnTMsYlfr
oGxhFgtF4++nIQ/VQC2hxPDmbFhz1qh+0/nYnggAIh/B0qmKbOfQbkhOUNV+A9DbbDw2WeNPen39
D2JN+YvoqOHUU/J0NjC09TN4sVB9oJepf7coKUWbpE8x7E9ybh6LrLVGn4pyb6IZDGzb02UMDEwS
y8MnnjjxS2cE0yHpKduyv4ij28DUx+5gaHl+SJWKCbxlfSWAxIrGBrYoqY+QIuqEDiXR7V4tCDi4
dFpzvFcaRXyfCeW5tVrRRWfgOLABgt2xvDxwoFpFHHVgliVgibJCiF8DcDaD8Tf06rmiELq+QQ2W
ABaecP5sc3qCMzXeaImlVI0W831hEJfcpXN22ysEAMMpTZThzFYnzdlkHAyNjdDHEgBTkxbfar0q
vgGBMJ7J154AzNQNFBHRWu53J1kyICedhBtIGCHE0zwfYPN3cVoAfVWqcNiUEJTh1RvRnu3d8GiP
qX7WWpGCGdKFOVTNB5lm8c9x+i/2zmu5bqvb0q/Sde6hRlhIt8DOJDdzEG9QlCgh57WQ3qmfol+s
P9D2OZLsY/ffd13137gcRG/uBKw55hjjw0NEF2qRvSS2TvF/0uQdF2Db7r6U5MHpQMO8GUrPkS8G
5Drj4NjuTGUFaT8nzFWePOqx4zyamcr7HZX4U7+ZVxb4Z5Qna9oMk7Dz7Zwm5u2URsO050tBkY2f
Wrr6mnZtYYbljMGaFpK0dy/SeIZaGQkCPqxvUXdoZZjYX4MeWLu154ja10bDvbud4yJPd6ScasrI
5aSfVtGuCByUV23P76W/NgKI6WEWdWkEQ6HJFJmIKSbInEGfN24vMKOBQKFCzKGAcNhUOg1+FC5J
93WgauxJUOLToy4nURQ2Az1dlCbpGhonXAP9WAPRodYea64Nb8Ad914GwDckW5Grg0H3+pOpDSra
A6HuyiNdTaqhFUHnVI35JuKvdM24O6VHZXphOpO2T5Je/252azpPwONQlwVFtx3FjxwrQ9WLEe6Q
1PrqxqXwJj8UdCpBz5Y0mtE7gWMShQ2nKMGytRDIo+P2ORcNS1zg5Jp+oOqjTh8Bz6vyHdrTOG5o
XqGYsHT65sJQ/rinpNl51Ft/eRGcDKwtV1A6mVMrSp8dixoz5C4yDOdckgPa5qKqMjjdK+7IMAkl
YzLwFS+hKtA7icJD6Vwa5Yeum2hvg9b7JWIO+samgOM4bRa6CF+xeU0w9LIxv+OjPdaUaTYGv2mq
fe2EUOpoqah+05HZ85C87lIF0olirh2+9BfrlCoaQ4K60iQkDxfu/G7Em2Jv8d6xkc+7TuZbe3bm
Z2o0KZ6zoqgJ4zTnOqFxDnnz6Eu5FGnemUGVl9zadSHFA02t2kvbi4G535rWcsp+sAZoFFRuhhlN
/s/0rRkxbIe+eixxwJibth6M71o7yG+jtcyfSR2PfPFakV24UedyZKhmdwj8Rbh8uzS9uVg61Nhd
FdVzvC/ctDjads97NlWVuEGNKV5NNzHPVAzRmjnPdS0frS5Lr2S1WN3Gp97m3POnYK76DfwsHTLL
l8QyEppqsqq0w3keFkK9XjZ8o4eJmzU9ms5lRgXzq6o7pQWTblABylxHjNerJ/tCVn4vj2m6tHIv
mlyjl6CoTKwjanJXjHbC9ZOWG5telyoXtwKkzn1UAdXZu03qNedh+ajfG5u54xinqNUgssNBBJc4
aKdOjbMMOHxXyWYmfxWFjjbMb7msKroNs5JekIHX5Upz68mnuoPkNYFtKq7WavJTZHYjxRflN2ug
pSdsADtcFVaS5RssNYE9OmSEUz5C3G0QooZ9Ims6HLym9Xa6P2afa76PkooKaCCbqmsgVhaSfm64
WHwJaaXq37p5nuxwQAYAO6013qmqrVoGnaYTkTSwoL1VE+gjuO8kwfl9g5KOwz04Db3/Uk7g1in/
g2kRCq+M0P7pOSLe6bgesOW2pyhXLu5yoq5jLcNatPGiY+w+4+uv8o0uXXFX0OKHVkmVDZRWnnWZ
ZxyPRWtyKxnNpiBeN9TcvuuIlg+sj9o4B9HUVNTpghC/8DJPj8CEkUbd0qBmqIArP52KjDjuti3r
VtItm7bvopzUd09vOREBbqOsByM+9AXA6eTFYbXQLCI9raSexe+ssDOBRnMgEj61ctRqAoZo7ViF
5B5ppebky+XMZ2NNC78FKW9jYkSl0JuGo3r79/PLn2d6RlGkmbWjgTjbr8uoNl8WZ0ogPYgsdS+E
XjmXUEyK498/yl/MvZwCLNZd9Dmw9VqnmR+mpBGFzVvMIdoUPv1GtNeSgE4ELs90XJz1eZXxvoQZ
wo2V8/Y/KAp/dhbbPMcfHv2XWSnXOMAVtR1tZt/Mzn3h9W44VLJ9oJn60mxBE1VF2xznPnHvm7Io
33OXLjEH/++pM/zkwu7bf9o0/sWIKoAf28xvBorVr8qvO1ETR4WgvxFmIcNRz9Qd1yKO69Xc/sNr
b62z/c8yHGM3eSDOcYSnSdP+8uI3CrnVi6NNriIlwjxt82+5pjCSsIITZ4gxfkzJsu5c2rxQy9aR
472mlyTAeqtn/kiNbnjV+OeHIi7zE1VbpbeB5Uf5Sy/t7sWE+G1tIhvEI7CUQbylCwJzSNtmJHes
480ziBoQiEQqunFLiVF3h/2JTmcMw289zNWFlh3A97uy6jsR1CV12pXM+v+HjzrhkzUGgT8AOvAv
ezRIB93IipfiLKczt0Wet1uNgo1/+EL95TvLCh11B8Mj2ufPr7ZPx7ToUsQHkU0wWGp2lRxe7+jD
6/5ha/VnCYD39YdH+kUpq8suwbeM9MBbNx0Sl8ZUDzYXlkRAYPQkkhRKYOP8/Tf5z5rZqmCxu0ZD
Isa5wkx//CbbaoySplD+Zl46YzPTyb+hTilpLo0o+qfEzl9dNdjIUQbD2mzNDP38WBAa065a2yKy
zvf4atT5YcLT/hR1hoxCYPf2VVs5IyABk1vy3z/Pv9CSyXxzvFxDn8J1fnULt8uwjJHUo80a+Ngb
jhJHYSwGzBVhXzm+ohrYiLIzc3oiQsCM1rlXTvKv2hIJCaG0mhRLGGJdXP38CoxOxOxgoqBb5ug+
tUWpwIGmw2+LyX+3F/0HbNwf3vY/0Xn3an6r3n5sL/r4gT/ovM4nhFqDd0CsC80PR9fv9UWO8Yll
1tpLsG6subXw3fu9vsj7ZLN4oLhg3TWysl9dT7/3Fxmf+AETv9C6gbH5Q96/0mCEq5V3/78u7GvH
Cvdt18NxxndjzS/8/OkgI+45eUUMMGG1YQQp14oKxaMWTdhNDgcwNvjL60Ck93FpEqMgbOpnaWgv
dPKwmZXD/UjWGoqGkVuvmFHTG90ED0RReqU9zAgI8FUbn1RYTKuvHjV3AG1WuUWbxoFel3a6sBry
wVQEDfFdjTLghlq15LeKMrZLQ0Qud5ips58metIiZuKKRmavaEaUNDFDkinQv/mFF/SJMaalPDBB
cL/0OjyfNElRz3rY3HKn47FsQjfK+xccb9G4EfQYt1tzQsHqhIpv2yYaKOtVVv4t7hOUi66OGcJx
13TIoSPnMK3rOYnqCaW9c1fGlAM5PUAVqAzuRWtGdkyxtibjTVNQ5xx0ggfbGmbt0YQ2GvFnSc/3
1SCZiYPI4wBKgXA53yYGMbS9k4z9qdSh125KjIbX3ZKKYsfRjWojs/WrIchdqgyDUhFg2aCxU4nG
+1Lax2bRib7Ejktxf5wwDcb25H42bBnFoXApRd9Efe4nR22kkylQ7pBBSuYfqIKAOY221XZ9spd0
Vhw4EOf2ccX90PUW3WmZiEH39thmgqaQxp1WJnGBGuO5V4LfL8Zh49oqjC13eYy7yBWBoyfeES0v
Aj3vgtZilormGTJhYiIOjhJwcVFq/henmywInY4tvxiTTduGlRvNcDD10r63JZnJwNOK4WEEn061
q+jnXRMrmJNTwvhuKvsE3mjZjiPg2aBWfnM1lKNNF5Mc+RxPmmt89zRLK4NoXjVc1Ro9dZTkg3JG
ep8iwaUwRRvKrHMQGViCNZQ7afp1psT8bvV1/W2gNeQ7Qrh+7XTz0u6jyrSagAv5AJZjLJJ2C0nP
J5gnNMlbBgfnS+KMcgw4kwM94XBIK/8UNZCtaiga9Fwj9FQzJdCFwxEiWOzxasFrmFLIXVGfR+cg
0iTn+e41Gz1As87Yh2ZtDunOELkU25aw4MmWksOei8KCaBUnxBPKtkQacsy66b7MWlScGfELtV0S
tz+qNKY72SPgKLYznkB775pDsaC1KnPZmD0dnJlVUkHZNM2D0EvLC9kgS7Q902nZ6qYDFZOcucpl
X3fZcNtxwM6OLouhGTRnYRmhpy3el6ZaDCfsRGqsFb5G7ZwnzVSKgW8Zrw36oVF3Y1W8S8Pru4vO
d5PLxikINQp9mtZ7YsMKQFqLLsJm4b1YJ6nmu15WCaaWInpJ+3p502re+tDUHOdzheDKe6eLhl4/
rdHWTvWBZkwAEARDMvpMgxZkTAl1LJkePHOw6fnNzeE8AKpLg3gx1Ks9ZRbYLTFrOC5pDQvKscqv
q2XR3lxlw0jAxeC/y2ayGZOdqX/wE8OTR4vLX7Kds264z9JivOUzZvXB3EM2CzsMjdW20CanDREX
4apNlpM+eZFOX68s+eCiN+hmTEscPWHbimCUYmPe+MZJ6c04nQeRTi49h66XAvMaoLg6kApA57Qo
cGFpr+KBMrWC6vZi6ZwH9idrPz99QYTEOCdSE7yLFDCeDccAdTECNs/PdtOn7rZDtkqJksJ3vMrG
hIijQVXZFy3DVEJVdhJ5+6JYoHsvqU6NKguNabpucZNkh9aiLgR6VFdXm9lp7BtVaLO8rZdeX0KB
5SBCw6ZD4E4YWmKeOpJ3+klr0yk6daq0KYBbUsdQJh0j7exMgUsandBeZ6T9tocZQZP7yC6ffCho
7UoQFcMjpvH5ThKrUmcTLlb35Nq6LL7lRb72m5HqZS/A+4ow0nrevM9jSNJQQOmYxfzo3XD8T6Gu
mfz8ppxM48u6CP5S8r3P4NY1jY1KnY7UznmlpLMz6cGOirbyd1nbu9NOE6kDCWVOkrNNDdmpZ+3z
kmZlBJV28bOrhYYIYw9djOp9CB9ASsaxbr6Cmli+2pRgXNdtnr02WCAvksQxniO+0F+NBvJXOEp/
Ii1BxXa3GfPFfXfHUT3STF4TN06HEqx9FaksUEOUZKyxwOBtuj5iy2kSqX62hsmvLxwkcGqpllJO
2xZ7/9b02gU8Dn0urwpQs4UloOZqw3EYtG82L7URDv4KXyRSkl2mkMHuETbEfBj7xn6qR+xLYTap
+REdg8/eACkN2G4bU/lqjSvbLJWYPXc5wX9QwTQKEmDtlrg9GSkaBk3nUZ7sjMEEiZhTdMDAELXq
iWlCWKGGW59STWMFWgBeo7NPjVb2mLpjDwbJ9YkkSjoaII66GY+a+VF+Sa8rz4frMbAnO174mKW1
+WoqwRRZc0GBzVHkxbBDmrRfHYr1vruxT7kBi5em2zGSZp+rup6eCMHYrB4j3fkCXks+WObaNlxC
UiGobvaUu8+T7L+6teYfB+n371465zd+q2ouGGIwq01HEXsJINQuQC6mWT3tudvSgntRsT57UtCS
gFTEsgVxJzX/ew7G+/tAG/t3QzQ6V6dSnEE1ORAP8q6/tiutPDTRXF/15SRfKq8tko1FDepD2ttt
HixzpreBohIOmc9o3APMdNznVeR1l4VkFwHXtwI8ARPJVBuGXXmIIpdGR2MhOxIm3sziAPOr/u6M
0zJvpoa1xmG2UTg3VoYao0+DT3ViZpoP5PXEQ1Vnsb8zqSNbaxaziH0vtYGXxpR5D1QxVw59ETlb
PrchkRBC59FfUHaGFx9yrrVlhcQ+tuotKw3I0yxncoKG2vRK9Ue8sp4I0qbIzkrEkGtKFGQKopD/
Hrmj6Pkx83PjyXVbEzrw1APa69et2aTpUmzmBCTg1nLVbO3MqSq0bVV1zqMkUQpampPTy+ogpTuH
BNIDoLTmhug+vNpB1/QeWTIvLrmoJ2/SF8N7qfL4ndPs/KVQWf3qLTmrIYhZvHXgmk1+S5e3OuQ7
71J51BBTDR0nkjepGyWP/VR4URgrjmPB6M5IfpGW5w+U/wN68H3D+TyrbLmoYpiNOxvMpn9qXGk4
QcfUZxz7NGJ7B0DbeGrLob6J/bkuQbUW0zstV0m/sRwTZT9SI7W5gP8GsAmQV4Mkat2jVNlgBtIg
EDAuS7bCJDLntFRxSTtxalns+ZLejUM+w/BgZnPQLbJ9TbT3rIFr48I4uF2YTOMde31ZgUGejBfO
CGUSKMq08I62fv+cSITesI8UeyvI9LmLGkPfNShrULwHyiTTDGR0REVA1S3+3VwtrLmE544PImuT
55pYCFJjSds2Kr+ZwKecx2+emxUxSFuOTiA2EZvDD+A7ps7kVrW91tIONboPZZOxxeceH5/TzgPP
Y+jNnIUAaCcTMvTET3tN4p8XsEIWlBV6biylvVi0iFqHTLOYo2s10mI85myqB3u2j3nriMdsyBou
sGjGFNrZfXQ9WCa/w1hFPmCc2YipSrdGKw99lbCn/Jj9/j0G/weViX83Bt8rLj9v5U9z8PoTf8zB
1icad2lCcDz8c7S3oCH/Pgfb3iccGVwe+Lij1n0Mu7/PwQ5dvWg3/OnVtK6jofwwB+Mm588jXuGd
N+m3+aO/+Oa38Zbq4/+2cxR3+K9jMGY/B0evsdYs4Xn+RQeLTbNzMhRgvFMpq97GXNDNPZMVArwV
6FQ7zyga2nr0CGqGmsbn0qmmCzuG5hn0dFhHB5EZ8VOSA44K+rSvliAXRW6ynYBUXpbl+rfrwXqb
MeHssiEp8cKMhbZDnDJSDnhj9pppS0vld+ECHMfaDNdCuKU+baLRLi9mulXeBG2yDJ4cxVVgLW5C
K53ZEReDZ2GaIZ00LCd8+ntYmKWqufZn3B3h3NCstOX+1eHR0VhY1mkPaD4zF9luAL/gHlm00gUK
63XiCycbQJljvSTGTtEY3xzj3mUlxUa24OAN9TW/FRENagF0rbncel7P/sOq6WrBjeUsoKWKhM27
5yVPlQanYKd3spxCI1mRr/EUfWdvGD9G9khvm1XzdHwvtp47FSd35mRORtBKuHAKLC9LIW6C0Cby
qLrOKo8e2r4bKMX1OFEXISXskXdsYnd66+AjPtdCOK9pWjWUmGfJ5ISaDzttU0MIURs0iIGqNWux
Qojx3ZW/jCafpDi6G03Y3DUzCvaBLC8eOOgk5UbvU/XAHWe9e2JKPrdJzKBmSc9/SQt9uC2k2bLq
i4dy3zS6kR6q0uFaSyUdh5zaVKduKDgSATfTsPjkrYIkhweDCKaneZCwrY5+vN6PBcs+YXX3nkEL
cNBqQ/UG/9hkp5BJug3igvmM66UvvmeEGZJNO1WexUIT0RiXllhgBXFFXZflGlAbDBli2s12XN1a
BlruwJtZhoiPrGGzYWyhDGGLyEPPatJvrP7Sl4KDV7af57TkpuHEmgzxMUo/cGSBuSYqKvqB+35o
oNJZgku3XlROtGMPRDkzGioW2arXu5gjEJLxRdJRPMU92OD+WxlKS090hU/fS4/69WOjuTENkd5S
lbdx0TTabnAK/3ZuO6JfnM5Apgmte5kKWcDLFoUO4hGD870cVB31G1buk/noCbCCX3qfCrYLLM5Y
f5px8J4rYWNlcFPHiUPD1prp0HZadK/KPJah0pBMWB4XLpXxRVs0d5qzlC7HHshybajTBzgeKMKJ
z0PUMsXT5YLdQfT00+8rpuTsEmbveGXUpqs2TFbspzn3lT1Ol9rIt/g7FnkT6VrjbBocNhxn9X7d
SAhOFTONgonIw7TPALZSX4CcUM2ZoU5DbFv1Qddq1KK8rASQSsPGsDDk8XDZ18XK5kbWaEPNiBXM
4o85c3HYp3AXs4fbOYrUfebrebJNeDbyOHZF/9B/TK2ylP57NVJYsuGopb0V64DrpxRmsBrhveDF
ZAQWbja8jr/NxVM8nhEImJandXBuPmZova2ZpzF+LRrHg3XOTqaambsx2+YzHoKlDU2vdz5HH/N5
a9szsFWGdnwy8beWBML3YnIUeSP6zkRofsz6taxHfd9+aAD9KgfYRdN1F54V5e80DFa8eh/SAXYV
MsSsQZ1z+6Eu0JSG0uCuooP9oT9YMXCXsOqLIjvGHGlvW9/JFxA6RqmHwANRMcoPRaOWnemFWo3Q
QV14EQF2sC5yuS7ehwHSPJavVR/pwfyKrfzQTeZVQvE/1BTcV+XZ/tBYig+9BeM1hys/xmwdJKTD
y20rcvc05qpzt0lSDxp4GjjjH0qOsYo6nDf4s57oWlAJH7rPjAKUf2hBWR/rh+k3hciLUIvUKhzl
q4S0EgR1JqxuGoJiFZmiwceejcqB9lR/6FCTV6JJ+R/6FCjmud17XTeDMsIh/ExvIFoWcMl3+Lz6
NYiu9ZrzIXvNHxKYPvXIYepDGqOvAJmMIAmSGXJcjFaX9sZ3e7SBIKoPgS3i7YL/MtuvlFfOTJ7W
idY3LyToiDabEL3ZjVDLOJoO8/AAORklT+Heuzc/9D39Q+uTeq2+pMoxk9XH6X9JP3RBYHNohH5K
TjXQPJvvJt0q6Ihz2kLbGCIDvXRx8qfhQ3O0PvTHZpUiOdCiSo5dyVgLT8YNog/dkt698sWJeH7H
fhU3c2OWyV5jaYzm+aF/yg8tFFdc8qDNg/48ONqqBMEoN+AQOYl3KzKl01g2N3dxVer2NkKEERgM
HJt7XF02RHuwlf7u/f/3CfI/zHVD/T//OJb9aZFy/1bJt/9xqb7+7//10zrl48d+P0Y6+qc1GU/9
HwZ42As6y6z/WqcAMKEHgCOkTyOe4PD5Bw1CfKKqil2K7rADpGOcw+cf6xTrEyV+bLZpWnNWo/e/
tE75iIj/sE1Zq3D4f3DvpaPKtGmX/Hmb0s0I703UF5uU4RVAQAp1YdKanV4nJ5+Gk6+lY7f3Y+LL
y8LoRpC1Vl/s87m+SG23+lak2EsYT935tlpaZmi7FMub9IhvSbSYS2RpJsGlbsEAmFGirjGCXlql
L25yzfTfyOanN/EcLXcaEgIQXvjqV0hZAIY96fBdJOV5G7V98orzGxAtHp9qK+12eFq86jbNdZWH
ehGVh4k1xr8+F/3/hi0xPPby//3n9eate4vV2/zzyMOP/DHyiE/Uvq0MEoyxDo1lrLn/+Kyan/gk
kp+jD4G/MG/852dVM/xPa4EGcw+tNR//8T8/rJrpfuJzigXjNyOGgzHgj6/T/8XU84vLgBPRWpdH
4n0tmmCZ+MvMw7DgmaMTE4qPi/vKMFXgcIuA0Qy07IcX5vdH/pHp8NePRI5UNyyyqxbfvx8X/mLI
4VJTeIQBf57PjdLtmxHW9rae+vofdu5/9VDr1tRks8kz/LUEjyW4kqbkSemJcZMUfcrxyb6DnPYP
QdxfPAwfL55FRThXJ9LkdMb8/JTY3bZwNYCi5pMJIqKfWKyhgBgXjceu0M7i/PnvX8NfnBq/PSCJ
WEZoGo1s5xfTxJDFIsVfhWGy6oprv/ZYFWXdFRZesaNGRgvspP+nFlnQMX96nh7+Md4zfCj4flhl
//w8CTG1mt+DLeey595wxSi+Vc0cbfExJwcrSbz7YWrG85zPgGJl3xwYn4sT3h33HLFM2didVWzs
Ji+ffUT/HQnz8TSQ379ZyByEouzsy2RW3dHn+HwwWGTeZ8OCcGNMhNGo5KZCovQp4SprMMXNUHgn
Z6rzz4Vpl1tsE8i4eQvzK+zyRm500JRoxwVSV7QMMuys3P08YODdJ5YmRdCPvXaNUd37GumReBW8
dUQjlo6hu8sn6AtKzpcc6OSbWxfvST5kuKjd89C7GQQ+H7tjk/sGaFCZ8Xq4LrK9Dbi9tPD4dV1x
QCRwglym2rMhEu9su+24NcpB7hxHteC/WTA8VYxO+3Tu0ut89EgokBs5is6XB1sv3/S6NQ9Ru+5n
W2oUkdFr462jbu2+YdpGTCTnoiDozl/xutCqqo9esWObqPaodB4JpRKXtOYom01J2vACFxyjr22U
ZRlQzVd8kSTLw0g67WWCNTcLe4j1G85h3csAW/aOqWt8cJPGOHor3cbUmDcYGc0veFM0EBEUpPfI
ndYG9Ih2SU8KhLtUtxE8PfU1ppMuiBKIshq8A/oE6shOw1kC+3bqDjYwgNwjhB19ay5tvAHu1p+S
2Mqvs6KLb2TRRkfDlQvLHP7lQZW6ZoRZWcC1hEO4y9NMOKzOpyhMqb05NUMv7+fSbuHxltVooIeW
7klmdvI5RuQxgsVDq1mGwgmXJJ92rBitE4ak6s2MewbWWmbmVw6WTBk53LPDSBE8wRzZOawHOu9g
pCkbo7bv5i16hbERZT3s9Tq9xgS/9GG7qHdK9OtTOfmqZavKOiWwrM64kzroLqXr/UUWxc7R0Xlx
F2qndmmPaSJkqUT3CYDTHms6d/OskO1L6wzx0RkyK0hNBA9YacAqLGLcxOrAtQ9lumyseRgPa6X7
E3vu+sakbnCbxFUe0mUbPXtyyVCYMudFE6V+8sokf7L1gTBi2xavlAXiNCXKtc8W75s0KkbRKnVf
2NeiywOpe0h9oMXVYDs0nAv/MUKwGll+envGk/jky6S60vn2TexVDf3RWpI1ktVEZ4PGugwDLX7j
JLL1TV6P0XsKVPoarEEWLjMEXJ+I/q1m9/0LuoMrbwVby2KLKbzqv2oJAd+tCYMvO8hq1usdbW3E
CV3O1pKAbdJF9V2X91a7jwezbQ/e5Ezl7aCbGWKIIoL0XvnFWOyQvfHyr8emah/ZXgpL07fq+ipB
wzlQZu1njxDNLYhPc6G/90xS7m7G4j9v4xTlOWy9Oic7YhNPY7sOczGMZilel1Zz5GZCD3ThqJZK
brQoF+PJSRu3D5zYu9FleXAzqu5oYxLoBp3fiHHDogIFvbL5Zd88d1YP6VCLfGMzMbhbXDfiyvOW
nlXULMrxlNhjVJ8qfx6eGTXEwF7cmt7KAeNQ0Ar2Q2Fr9tNXReXpsldsXZ5GxTR2yt1Efi+bfr43
5jKxHjJyi+yMSkfD5FWaS3LsNA3+Y+lSYX+RZOyb8KJZxV0Xx16gpaTAorzb6wQxAkLYMJZ6eWnr
OA/nGENx15ODVrKLdsOAoYTtfYP0NK5w813LqjLEaho9WUNKKK/Msu8imZeQRTth6daH2c3HaeIP
Np4bCCDUexSPU1exU8mVr19oyuF6wesBIVb7ltkuaSahNTcSCZZzqEKLIER6qFc3NR/++5yPVy11
ADVGftB5vL0xMSjKxH/oVX/dOc4hqkqv4bE8Trdtv29iastjb9jOCh5sRWjl2hTzE9aisKIrjDvQ
1mu7C0LTF06iHcvGvSim4mkc2xe7pm9iiuavdmu8WUMbZFLsMbFe4lh49PRkeOQ+tGepfdAdlmtO
R7axaKEEUqyG88QccdjECgJcvV9MG/nUWZ5yElErAhyPEJVZRdpdEhO54i6JAaf73tfGvrbEtRDN
piya+7otbivLrzBxi/3owLRA731VXBuCMln1MNc5ugOrqbzqxXmoou+JGB/STl67Bh8SvyJhp86N
C2OOGuvnbgVy+Owfgxnn/y7u+1uv4XM0LAdXby+SApvL3CIFZ8nXSfdDHL9B7H8jxkXGzvY3lHM/
oaDIoLBJXpBGQrVKC5znCKptdWnb0+fUcQ/k6ymGn0LqI0OqMLYFbnwh5Vs38BsvxiVc0GtMtFgF
+jbQZoPzZgNTUra7HmOvm7nXsh9LsgjOOa5N7vuWurKZt+7BZmwZDPftMIFjHnOs+F191YKXRLDl
c2SWB1sZu7nxWVkW82eYuE1IDug0jhK0uFcEJlEtLpYaUXcIzUjcmtgrwnabeIImPSOXhcYIk7j2
WtIq9ox424W1V2i4js09hgu8MXN3oyVIK4ZHfqyxRHetUvfGGgRm+4j46mWxqIRtPPatQaUnkQ7+
hk0ZuUOU5dTmaKjn1RVL/HhPQ/JOLelRXzzc4clbUefvlaW3d8SWtrObzIEwzROgCb5RdEqwVL33
S+9ibmPrOsOOHnqj5h94AJ58Vm3diGRRZ+k7V2rswSfveY7mb4LwVNgS2gzZ+iVcThXxvx7rnSMN
99Z0s+aMKlhuCqiBga5356aB9z75mrolbukf/dp+QSPiJevnC9/Not2arMJxoO/jRsq7oaNxt67b
kWkyOviLOb6Z2pRcte7intQ83kRpdZh13BMCb9RVrtnH1tPqA579Yxf302ZytVeLe/3BUKhcpWdc
ofPcVtOYH+AhE0XE2vI5170Qs8+5SPz+JWFCCtE6dbQlcz9H411V9vlGqvRF+k6/66bkZXZ4xJEH
CCdvuu2H9Kk2xjtk6At/7GPMETUIQp/o12iaZ8PVrkbMCGGCa51zQXI/zfrZsAC4l82tb80nlfaX
g9FNU0DzxERuFLofIc0rtvDL1tPL16KNLxzRHeppxABCGcqszEtho6POxvc8HQ+u1d61SfTEMunO
sq1znHeXbpHc5D4ccerIYbQsOglDZYXpPH11MOzMs7YVuXf0ZXfox2y/tALYG1ka4c07Ip5XWMvo
e8mzneelZxJOX6ypJBCU7geJ3SiduQSBSH81RHsXz/Trs167ZsGxxQ26Q5G77kADh9QhbYxk0S4d
Hbrdon+pDHImlNxsEm1KN3VRY6viyHLqrRm6Nk889rARzNOEsl0QpE7I+JKKdjruS8tlOxmXS8Z3
ve86roU18mKa2tad28qzwX9EBAU4S5uLDKfO84OmYZMtG+UGPmQurTeOVU1tpN4tblDqw3wkNGaG
Wme+6x5vYo4JxNcE26Rc+9rAGcejrpwT8UkS30n/WNTivkqUBvxhICwwVmXQo9Pg5rS69Nbu2rXh
Higi+z5ak2sYA8obvg5xHYXV0FwpZ9ROdGNtF77afFT8F/rTX6eu2rh9ttwv+AHonulIztGEEvZy
aXfN6Bs7ORTPthxm/pfj57k0rsqC+w2GcF7bhryXZoL7FsDLN3Lqs3dzcL/QSbafe+1i7uq3Nai1
nczomsvUluLXPAA+/n/YO5MtSZVzS79LjS9a9M3UcbwJ9+j7mLAyMiPpwTADDHi0O60Xq89TqnXP
Sal0luY10URSRLoHWPPvvb897AQYxg19EuuuzNGW5C/rTTY9IvixuQj/yOfno/jtTVmIr3pWJ2JG
OTvNvMRm7xRoDvh37azKT3Pkcn4riX15DaSvwa7VKZ2Uu+sGhJmVfDRqjtW1JGqrlq5qvzRJCoqS
M2vWw7N1kBu75atZR0G8acovUnzBkinaxK77fk/9k9cih5SCNKg5v6z1Ml+pzPC+k0ivnqpI3ihV
QnzDOfu4ktNHZzXarc5T+9xUdCsQEPVxDRHcYyrM+ZjoiP5sGdtnsd3k1Hc6XfhY2CYngIw73+Vd
5KnLkEuYsXRfNIGvZwOz/wuqSoQjiJjZoB0gZ35TCjq1SUSFJB3o+6YNNAbtkD9gM/G/VWY9H6Tr
XK9Omu80iMCberGLLzrcg2FLGtr/MGhMjVGmPLYHjtUEDdMK3E4fHYH+zPYGd91yLEasjptytsP9
2rZcmjKrsc95OpdXUA9Jnum+37bFsN6loT/tfO3NN7LqhsdhUN6tE1TNtayi924FqFPgbvxKa8tK
N2kxcL3xMz/OKp7RLhq6s2QV3Ltk6M5CVv6jXNoyMZ3Ruxlag8G0Xc8QMmW/FciC1Hl70y0WY/9l
mSC007ExcolahLr29RScqIpXI5KcSu9FlDXbyuoQOVP8cZupH1+LJbdPCJjWPcMBURK6cqprmErF
E8lsjr+paeo+rry02vHEBt9xAZKcZwN9nXkKfwbBKJOp1PYngeb6bFYrMVl/Eae8kQUaBR3i4yai
3hLhM9NQdDze/atK62xvZ1Nw6N10uPbSAY5fYX6N5Ol3WLyHrZvm4VNJw9dtH1mMU4FMbhelOZ41
1jGneGpTTeGPSVq4W1lIrhR1XxXiodzmpugWZPt1fJBUsjLVCEqq5FRp9+0WiolVXOFsNgj+AnHi
1GTf1SbP7XI2G9txw5+tokqrS0KPx+EuyO1lGa9Nty8sve2Rvstt0Ay0pg6bBZuik1AGVV7oPanf
JHMd1B0TL8O6VtJL3Tu/Cq3XwW2wgl8MqQgcbpc9NO5ytjyXxZXo6tHMswlLe9FVe/RmZM7Fc7hs
4XZyU900LDE0HfCv5yCaO+RVpb2zrLo/i9DOqUAILziFyUy6pR8TD65IYvVNuqflxNsxSdeHaSTx
SEwlkc7Sw4d0tvAqWsx+bcAIpnRjInHDljlheIbtF27g69/1mtOSNUfYEpdo3nds/GtcljYFvwF/
LmpxiMzW8xWeRbHnyv+4TDSU8gcOj+lS0DY79Ek56Oy6VPO7G65ffjGXGP4gKEzOYCSTkTtXOU6m
aZLUbXMAbgPNfX+eBtAgaKNztgzberW83TzLPJnEOF4NxAOuxRBqCpfX+pQTDbgqSvRuY3GctzTy
v8+80PsMvszWxZO7wy5IGXI6LknXuk/0RB6CxVM7nIrU7Q42qrGYI8qRhtQ/DTYil+cZ0Pwpvdul
opXHofNoFyKCxmYJOuIGy4KvQ2s3D2CHAoEE53nrZyRzHj2Ua8gdjr9brJ43a7HHJm5y/95z3ZMk
/0wryXrm3+PFHulC8EtV2W+6CH6bCM3jWnTBmXcZhpyE024QeMAQmru3UoibueiiY+6bwy5z5+iq
jzTZSKZY5auiKt3ZKEADx1HWnwJMxNavCVyTBJkSFVbdfl56N3FV5sWZ6TTbQqtvxbK28PzbLu6K
0NjlaQbrAJ7Ubd+ND1gF/G0gs5fJxDgVLLpKZL98zEMPks2c0FXtLjrwwgeHbPYRCPuI7Xoyd13D
HGJqLedtadp+l065pFGYtmEdOjcEShfsFfQec61sttwxxpNXYVh1VGVwJkJV3uFm23QcOeLG4snM
zCrFTk1wl86R9MRN7ZtpVz+l357ykLVZr019U1JFcl1E6W3o4fj0pD29O5iAj9FCggMclINN0077
TW+N7bM3sQzWTXYvBrM4h0bLqrY60W4yy/yAO8l8t1iZj6Iy5XZo++CaNb6MvZ6iC+4xdcJOQBo9
DOp4Lgs7WWTgHU3ljUltW/Pbynw1UfT6nBmEN7flrBduOmX7aaQAdnA0e7hxIq9894a2SkRopceU
D5+g5cMntQdXb5jhp8cRY8qVDQNxZ8rBfIiEV16yKHiQM+ovnkMKZGNEUHq4m3Z8bFvDOXEZF2Bp
gv4VmIaOLZCveMDb6GikgDA27loy2YRfwO2ojCiEFk2Y3pAdtkiG9C/LWK3HJa2ceHICnk5Hii2M
vgZDSv3NLiw2YhA+cHf6l9V1bqxMmLcQGUwWpohjWdC35UyyRxPsrpYoeLFLA2lstbP9HEnjyol8
WrvwtDOF6J4R7y2Tg+PcLnO+TWnJ5bSILVwTCtousxNuLG9943EoD0quCPW6tPEMd5G1sSfOoDmv
B0wznhSXk7KyPhoy0QdnsJg6OzhXeJ/u/HlSQFybcDdWDOxLyDZxFAr/biIXd+NK50YKgCabFbcn
BAzTPxowGYbaerZCXOWKduzN1HkcAJfe26StZJXgkQglGWxnqvAH+S/9JRXQurAkmnW3ck3UFaXN
ODjcWbwHZXgoU+fOWcKPZp4+OUt5nHHLad/rcKBGZP7hitXdla5qktQNuHco9ZlnNF9UYjn2hcEt
rzeH40U9vOOdk9ewJoazZI8/NKWltqKol0PeZ3PiC6faZUVgmHeV3VVXQD+uvWJ5dfrlm4Gfkiub
Xh7b1VQPrmbCAYc+o/JaNn5iD/atgMmM2XOGBddoS2/cQp9Gm1abFhrSa0qzyKvnCC5STmhcdyOn
57pwcQuT58lC8DxggB79KXxBez1hk6l3dVPBlvDY4mSGR3bu32kx6bd2qvdiApsU5AdODVsmuucF
/NlHv7CRVrkJ77A9TMH4qCVRkTncwqV58EUtgAkFO69kFlKY3XW4YpjF7QCTDBBEK4viXku1ZQK+
lfyfOo9nsRz7o26LYzB7N0ERvUXSPJVkyYRr79esvMp69xCuzdOMjrzDvwXsajyMHetlVNwrY3ya
cnFpG41lFx4Yqu7yGasa85Coma4yVWzrHBhPan0NKAQKPPPiq7vWWL0P23a2EhN0bbHbrgLvUG/Q
6CghxS7raxk0hxUkhpd7cT1dQOoBvkPjJHve3jY6OYG1a9JJx4wddrMxk+1Sd2Hk7CKveREY86EE
vtOKtFGMY/TlbrNmV1lLf7QndrxWO5fYxvvU+DtZgSzt1UZIm9wV6cOrJfKfUzxziNtJ7Y48Res2
qvrdUuFeLvMUYLMR+zb7GxZBCo7STdb8aBzR38xNpA7apqp+Wa+wSIk37ThXjSf3+aSPbs62XqTz
Mcucbd5RceDSGMF090yJ+p6bKc9q6pzbQR+ZGMRzDmSCf2mVde+ilFtwHjH7x7ZpxR1y6FtgsAyG
GZs2IfPGax9axQSJ8ACzFdp54TJRN2QhC1j8Mca4DPzzHKh97k8xQ487xxFOnJV5jC8/CYZwZ0RV
e+arvI689Gkgpl/Z3x1tn1VR7OaiunO1e6KytAL4r578tL5bQtxg68wPYfzMbSeyp92YZecs6lCa
iuYxNfvremH8xY7uDPZ27ZtpO/um2LTauc/ysccw8rE0Bv1AlDaxeTAgNQ6zXYIlv8AC/PlMUuBa
hYL1Irw2RnGqVb+t4Sv5RndsU+79I+9YNKP8bYQeQUF1zb2os7MzlR9ajXdL1hK2t4cru1zjHMDE
A5P1hWNAve3ScUh8j1aXEa+ZYVwmmJJYWjfN905lM9fG14KhsLxjw7+v/eGahsHdalZMEGxma3z6
apo57UfDaWrzh74Q40YG00nUKslHJrE1xq4ipwDLtei4pH5M6YhgRpbfET48u05Tw7fWD1i1H+mh
3galfQIZMMWto3QyOrKG4sBqmhoEBfPOGXdDYR6KPOXyyXPF5TbxS/fDCdOQkcT43rnji3RZOjGL
r9sKNpFrw8HNavnD1CO7y/hzzucjgf2j20XbuS3epzy4RzJ6hlcLz2kZP2pnOq1VGB0RI55cVi2B
OIjIeT1E+ecyLVf5FO3S0r9bovKQhSnLJWqPVURY9tNoF1jyQXtMFWwdFbFVzKfetY5e1ezTyHsO
V+OWEmBFzhV6oMrcx7FoVZzKISYWca2n5qvsnM3c23sxG7eRn3+LMA7GDF4ALHHzu9zlOj66Nrpb
Lidbx6xOXp2f0mh+qPz+YaQyJc49ddUKdcP+99EVkRsDCn6us3zeN/bA+SkIkwxZMG7W9jaQ1Vna
Y7VPjfUVCXujG6qz6CGtcxzLw5qa53A1i0cr4yJujCXwnxVZjmrxjJPGZI+Pa9E8VaWe4zxlTlKZ
RgYHjKvWMXdT6xhE0JMss1rO2oIuVkfrjZCw70LFe8H7UR/V0gf7bHbDm5o15DD0gfW8XIRBMwPv
2pKzWzaBPUTHeiajaY8tE59QtjCyOM6+GeVSrjx00XoqqMW8xrY3xNWg6n7X9UaeWFJejkChv0NJ
RkXu6+pQDXX+2Kxp+Vk5dnlXLz1jnypaevJNFIqPRWE/TEvh3TlBbvJhgA4dmrQyvybQj5CILD2y
EKUkIbJ0pSPQzD/rnN7sQ1rQMAtsJBvfwZXBHXF1p++sfoSaMEfhyGZlg/TiZ3+OdWrHadPK+x75
8NBVdvDoFNH6SklseCuaKbwxIgp2YgZHMomKbN2qyTWTXEL6ZXbovKdGbn5oRskHjH/Y/7w6FTuf
RHVcosPVUOwugP1gaHZpUOgHKg2NZOF4k6SChBs55ClpVVZ8i/rAYWSxjlt/HqCSdcLhPL6w+pQD
hvZxdnboCZjVuzR68NK6RmRWXBxrDheAcgzb2VmMSVjYKUcnJlVch4uHtyhsbf1St+kcp1zdryZP
h9/yJmJ/thmDZtXobsJwpFDcredn0tmYb/GI0vOptt2Cy4/oIxsAcHVxUHY7XoUjdyJdqB9lnn8E
gzfcFowPEouwx9PYuOa4cTs1naO56o7LOlaP0mOyKnTBVIbB6hayhBUHndfGtNM/mvhh+SbqDFWS
CSqNJZ8UXBElz6NIH2cDE5agEWAzmGuwC8JenPpOtrxALG19Rut8Z910DN13M3O3h8hcq1MBBxBn
wj3akPNA6wLn4F7yPzex9Wxn6F7JxGn7dVbzeqwdECG2GloF84f938uAqulimZKBGeoWyuuwnSBY
3PU42q/TLjBuli7HeR1M+G03XgEXD19pfWsvGs2sdbOTK2fN3qHTy26C5WKjyUjfFOSxAHFZ5SnN
3fKe6uSPXtr9jgGQoibQryHkrBG5PA/2k9mxsdMHNtyYU9BRVFsqLttV5FVXo1dFj0C3I7ycY6d+
rBaUyksSqtn1gR5vQ2E2XNd8eFHjao/7SUeE9gKOb9zxA3e/ukoOHAvwmm4kKF7eNeYn16mE+avC
bLhyK1GT5+svJDQfoN20a+a5PIwooBdXfZly9rel+4QRlWo7b3ZIPUUmqHFyltEt5G/i3WIxFk6M
w3IzVyOyFqbtN0tZzaGainwLEjZnpDN414S7On6m4d9gzaOZgiQo3+nSkC8qO3vzXytF4p4YrTwp
LctgGVQzZo0S9jybTmbaKUt3yq2iq1PrLfJLP38D3ALaas5RubaBP5vO8b8AvPVWjyyZZFPILguj
K7PQyYbevPH7QA37/6rgRinfYWYhyghtKy/4tfHC4z7HpVjylyx1uB7/8g39fz/p/8Kt9AcL1T/5
Se++5P/+7z+b8/jf/18jafg3Ej8RNUeQ+ekLuXAv/mHOC+FyYF2ms9YL6W+xbCxm/zCSGubfsOVd
usEicHXwyAlO/I87zwr/ht8MXPAl+oepj26S/8Cdd/HE/Y+V9O8IcCR3kubkm83glzHrD7irHOSm
kVEzlfQmNArReeseyl76F3j1P+M//vFbLnknvGzQq+2L6+wPv0UigBFYzhAcpXgwynAvouIbMd5r
l+knxZ7TneF0P//wZ/gXbsDfnGx/J6zDCSMLFvrgjX5jKLWhINCZK2OrU9rlTSM1HrJwTM/wA7/N
IACu55Yw07//nb/ZAn/9zhB3B5wVaCz4gP/8OfVQZQv7hcFUvHiFxzVc1SpbNxBY6r+/b//PLNm/
+kaZ5YHIxk5MP+Zvv8nqvCLIwoGJ9Kz0S9eagHcyswbPwc1kaVPr4Jh62DEIq4//4Wfk912A9ZQl
OHiaf28eitbS8SrX7hm5hxNCiTtYj03nXUw5KVTJv/hG/+n55N2hJMy0PIqjLZ6fP3+jHuSQTFmu
TAK08lgUiiXc4gr/7z/Tv/wt/CZM2hYjpt8/07AEC/EOXyYjzJPrsGVnBzQgkv/st4BQs/GT86Z5
xOJ99/L0/OEtcFrh0AlBPXSNBekummxjZ1t++xff2O/P4OW3kH4EqONyLuVo/uffIkgPqLbOVDIO
F65uY+nHDmDuleitdP8ff6CAX2O5kOmhWdmXh/QPH6gCy+4Ry1XJwu0+hoELirmZgr/w2v7+x+ED
hainNn9gLwQt9NsjIJe5HsOCchahGXUYnOo2elmz//yPQ3ERNYlwkhw4Xr/ZlGuJz9YWvUo05/qN
ajDJNSMizH/2jbEwsNa7/HgW9oun98/f2OKVLuGeEqhCz02vTMUM5WEwevcvlofLz/njsg46DiD3
ZXGwTZcswm8LLn8EOY1Rb5LjV3NCulMdbMOs3jM3ZJ4dQm29+/cf7J9q2S5FoXR1kL7lmWVd+M3B
mzddO04TrksiaJSf9A53Hsuodr5tlleuL75lbhPtV84vycJd8mS7dXEGU7n8xScncXF5IP744amL
4XlhdyTKy1cQ/PanVG6wTgG9GYnObDeIO9VNdIhOa8BovWyEwB8nWGq2Ll5Pe6crGTUvl1M7OOx0
zBYu+jr7WkySeVfIzrO67mcCpm+Es9zhjnlx2FxBhc+ZWzmNZHkfyZlzktO2fIDSVxZbUr4649Lj
rvJQl1rcKavS067VQp7NbmrgBzj5DErVFtUTpm+3OeS+wv1TZPhL4nkpwnzLGM0ekLBGWsZM0nNc
EWBRWlulNdDvVJZrMg3p6r5lVq9mscl9AMImo8WKWQGw/5OqgILSVKNhDHNjm2ImdZoT/iLW5caq
GOgaJ9uphvAM4wq2dUZV77krOlJ48OhJLCrP7J7DMCpImZlKJFHrpVCqsIefynaR5baCCf0kIu4v
m3Y01XXrcUm8X1dRwdQPmyYARXx5cf2qCIDQMUY243W0OrVjvAA9vKuHBvrA7Bt24ugxeFWBxJZm
g7MME+QBEznGyhnJe5gT70g6+10cSMM9uex3IdFkxutbk26IXWcoMm1tBtd420Q9sTKnsL1xozAE
eltSB+vMzWgOHswmIPun5stPMas5lAn0kOWnsUpmLaZboPtMKlXfy6HX5GebfMwSz5yzj9xS0QPG
UueDGqAAUna5TBOh2qpG2Xa1qfdmZYMeKUpL4wUSQr+rTMw/V7dlfwZQ8Tb2rvxWQMxJt02hmaCm
xIEVWITZf3OBvGDGTiMXYpWrgrMvL1MBZgzGLXxD8b3CnZUfSrJK624AF1XHnfAD0GJlqa4yLj9c
bWmr6jZpx8ONDyxXO2fpyKHh7uwAHQfmjex9+aJa4gx7Z/Iz7MGyECZaUhrtUXB8Z2PaAiZ3yn7h
bVBCi2o7DXmzN6oy+BiyQryRU/NftSPAm9yFE5zr7j4yU7Vej5HVjWMyBHa7L1D2SbfldvTAn8x2
GZVrIFQVhyO9aaM5evFp9NQJwN8Ls1czmjyFBu6WvQx8hMFKVtgHCmqt2tiuPEj8KY2SKByZF9y6
Vco4pAa/Y2zchWzuOcuzEj+XhGWcvlfhKm+zbNakOt3M/7HatXgSw4xVXa3DDNA80vPlbtsDCtWj
B/ZDYFFbuhIuI5Rm5p6MHNrHXDPVgZGRituus+FVicFCjbSxQuNHtfLpKRhLBhIyLKOnioi9d5yd
sbrJZeNOzGBcp6eQvaWb0dGh+26sE2Qxa5gt84TreoZ3IX3bSVJjKP14BPjC8LrNvWu7aayvoKDe
hZhykF5pn8aXOMpJtOw8Sw4IVRGiMvqs9FV23V/uknFYrCPM+dQK9A4UXIpb3i6ijd+2E8OG3GDk
YWKPOgUVqxaiLC60JIIAj9PQYK6CBQqWazwC0P6pXdoSYxyaBXaP1osmTMM4ZhHJ++WKSFzHQ6kN
Oks7+Oo/lijstWQeZrrXnhD5Z8eGtmzaAcvKZvFm72t0p+bFkci/ezna7vsSuvkHFtviZbUG571e
ZwZ1aSYIOCxZ45dbQXvfYw3jCzEfHQ/f4sWxSk6AE4ZZdHWbeEtmEGmjYuG91s7yqZe+e8B2U5ZM
LtOhJ7M6BxPOipVcQK8m0rZOZ6dPphMV9hkQzzLFgq4JGszcwPzeuWiQyZg1vDw1b4XGOutBsfML
5f/kmlbj4pUId4fUXbAMNV4W9EfMqc5hAhzHctHk/WtNdiPHzsmgExCC233JYjQY+dahhak4st49
2M9vl/hHFJecM8SGKB2+uDErAPiXtM9PCCCVmx9DMbl7nuXABajUz99WUyuLgAVTHaYJ46ROo2Mu
DyEtNT+jthcgF8BxEsHIi9XYYjkSnx5rwA+jrAyA8K7h39s9IGhoQxeSVxahTm8mdqKELLxC5+im
/C6ybAhv6UxIZdNhWKM5c3Lyz3GgixecdYHAnspx1IlRRhZGX1ifjynPfIYn1DamfSEBCGxGpxub
k4Ald1sxssNv7PgdBKa8HuskzWX/08oLZ9p6btbhHw0KHDRz0dt3Jozse8cj4FO3ZvN9mCdoO8YF
NY/FIVw2tMrKbxRHSQA5Y2k8XchDb3M+DkPcp/QAbRpbOD8yXQTLsTYX4iNl2oiJ0U1DpGNxhSWZ
/pvoNxYjQXVVZasrN1Q7lHdT3cJVa8rRujchT4oNWTmj34HUHPTFuiceCJ0jZNlm7rlxCp35ZwT5
bdnUqnNbeEjGclajMwXgg5fu3h4gWxGajKwcy6K/eAffzcVrWOBD2MzSAnrTU0DwQsePjSYcdIhd
+eIsP5lkOd52bMdOnt0Ww8fBgFqQgaL0nGjrSxNMh09tTX9S1Bs8hHXOq71IP7iysBWLDUbe9tYa
YKmT22lq/KQjTrJmqB3/uq+d4GKBh74EyMeaTgAecUYCH0vpYmiwDRfDaF7LICD/3FepembNAffD
9h7dlJrIK/7Nyf/qTVvTsi3Vl++sUG7qpS6XPa7G8XHCDxNs8nrIcZpH+YwYQaIiAlunDVqNm/Vt
NAN8WYs7qofUKfCf9zOI/hU1/YPVgqb1dWKfan3LxnjOSvcBsN+8jI9dqgbtdHBfARDa31fQKIcR
AbGNRWXbLx2e0CJeZWHc4rny1SYonBw/cq9uOQaYny6aU79p+NkoyDaPA2qga35ayrXuRDH0X5zw
XKTkzBue6aOoATmmnGTsTCiZDGGYrluA/kwde6wH98B8jSejsTCARQiR55EO8jqGrDR9rk2o6Tu3
NS8ZJtbqCOMhLDEeDxz/qtDF7jMw6uRkbI3HlpBJym6bVg9cMwmi+aVwHxGYfBmn0N3BTkoTTFLo
G+CFXMiu7VYIkk2byLF7DbgxKo9K5iYoVcWUYxPOeJ0Aj4bhXR2wwsWcsnyRrG5UPZUMg8mvEbr6
pPf74rtOFaFF3a/GxX6CzJVLvTI4L0sAaraztOZ21Uo9D30TXksXKWPfG31aJ26jLObia0pHUNlg
tz4YnBuKhD+VwkeOdOwDIVHUl6STUeccZ0U7J+4UMQYe8jCHv1qpotl6HfbIhCDI6CVy9DGEeBeC
5SYapNtz8DBCfLu5ml+gforBxl6Z9lgiK7uiDK+LSJNSp9J670M4mLfD2qF9hbrkIEbEjxeAb9/4
NE2BXwj+a/PMPDmCpGJZDSIYaaCt6dvTXdBkOPc8hk8TpqGq28lL0Uwi06Iud20+590OK2GGKthX
AE65PVnmRkcTFgCIG/bWCS35vUe8ZM2AzI5R11sMdlR9IbIbMiq4Z3E2/tEHE10Dk3DdHx2Kix/3
PYLppsO5x17sa/J9fmDA+SMnWFk7d3Bwyy2roubEyZjX7qq+Dx44z41E6vq2eJ64I/RJFyoHwbFJ
gZpk84KotVbtd6kmSeGTSfCApAtSpwcX5AtUW3s7dVK9mY6cn/nWmi901d5GZUZsgv+Ti8+V4qwH
3OqUAqd5zjm4qNvoA/XC7jZqkYrg6eJEN9yBzCHGDctQXhclJeKQvOGP2O4MqiR1BgREwCTt8zQt
zZMZMH1DPu+Dl7QJ6x8zAQofw3bWH6nGYRGunMGrjxn2NJbNWvM5Ctama3uU5P3cvAoeBYkIa4PN
FAu3ZxQ1jq0ibT8s6WpyayQrBKZ/D6aSsurok/YcZ4yj+mLQ6cpxfub9opu5NNr5Z04psbevolV9
851ah7HDHY4ltoKhs+t7XZ4dGVxCHtW8EGJABfwmRh1OOL3K8Z3Il3wLaOQBorfay49sNsUQ5zTE
X7dWRc7IsZcnrxTa3dAfY3enYYB9mbRTFv4Iq765ctx1VexG9vgxekvrsapl6dlQVX2bLZ7z5EZC
3+ZkOHEAB2V/l6OZDLGD1YpzNbfRQ+6CIURhmClNmlQH8lB282veRSmBvpbqDfzn2NI3YlLO95En
gdtIAUJgE4AE/VZklXFrdPX0A7cgaY5hbDnQTg2ZMrDJpZc0Q4GG32qpn5Z2DJ6m8vJmNqWR/wy5
tD7O1ljnV2qBHsdRXLtcXSLCjNtl6BqsUxa6I01qS3tfuibE1yDsZsBxmdZl3Gj8g7RstZ9VuGA1
pSgO0yStUBgYK3ORC1C8zoI/3KbtEudG0H73qO6xgLnIkBOTP5iIiGPGOYTuz+VbGnSkJpE+ojfH
KLDfEApY3ASzbYBgU9ngjtJCYDrRAYeIkkKTkx+2U7Gh+yX8rmtkJgqdLMmt3arNK09gdNsSbene
vFrny6kUoUvwg3yKnVTTpUVGTmRxNr4YWpiZYWg9i7X274EaLjWfQ8lq20nHeBcwJ78ijOwcBrtq
vGVHmcWOhbq5zXu5vK+wHp8DTO4wm5q5+JnKXopkmtvhuzMM2dc4zZXia1jbYUsHbUFNna/7nwtf
KZb7yQ8wa6Y+W6a03UcN1jiPZdtlB9iMVh6TAJw+Aj/KX0cwRPTMyYxZu2oBy8ZmOPg2qw4S884f
YfrhfYuc8wAOFU2O4zZK/NLDRUHbi/TVICwxY2bPAraHwuOMELU+gws5wOxOfDb3JcFlCAiUOoRL
EdqvUjT7V0GaXNT0yLTzUpv2q0JNz4hWW6cX5PCnVHm8yL8q1+Sv+rVgvlSxVb9q2cCxUNFG7gqQ
TXdpbgu44dyblzY3wxClinGpUPIGjntVPPMZrhf7VxHcVDQAbPvpUhDnUfjwkfYwt91S9cBtf5XJ
KZtipi1UJUrmMrTwOul+lc+N3GD4Z/0qpXPKPlvEuYiUc+1f2uvcMqUx4mmw+tS3n4MM5XarxymS
5BLGOcQgvg6g/++ZQeBqjkrKIJKA//Y1uHTs0WlACo966f4TDsFsYeYxVXYGgXPpxPlV1FdcOvvM
X/V9M91NEAaXkAGn+FXx55aXuj/fH4xLVUtODWBzaQT0CfRSK99g9YQhU1IaWOQt/xlNF6oOMVgq
dPBivxjmpWjOvvQOQmZ1H0vV0EUz+JcX1Zypc5qrXEZMB2kunChj+mlHhv1jKFs2OnuhdYoM0Kyw
ACmu+oB3SooQ58Ajc1JbeAljG3dfFDd+pe8GJ78bDAuaq2hyifvB8atNRoow3xO2ct/m0aD9y5yD
+tJvycw4Bn9+yTLSXgigYSGgxMRmrNtjFtR+/2aVY2hSp9h61B1iXmcFVGhYBNYs/lIbW8IHoxJL
RCtrh2ubBd4zhX9bcIUzSoc7YRqW56ZsU4TeFXpReJxIUxIW8n6V84RjfvH5Kk/XNkGFDM99za4X
d78af/oyD6+00JF8mguKxW5KZPxw65HaZLaJGUUNV+kaeuOTzKkNp0nNmUm3rRVzwI2IBnckWhat
6UnMJGfPcmkmWRCYb0N1y9hI4VlZ+oGBc9wtrlPeyYGs970DuVx/ALry65tM6GFKd9pOnWBPf1wE
SXjk60vGVEsGm7y05D/ntqIak/cgjyhcQuNfi3sMBiHA63oIot0YOBbXy2GJIjSpAeIW26QBNrZv
zhYcbEh3eIbhQG8ntGMuNUMr/w97Z9ZUN5Nt2/9y31UhKdW+Sruhh01reFGAAfV9r19/h/hOnQuC
s3dQ9/WEK1x2+LNTmUpls9ZcY+bdbEeHVp66XDLk0KJx2QzFK36Ctk8hVMipQnVkUPJiY2lTgf1U
K4a55CeWKup1p/kKIlOA9haocnUuul5nWSsB+q2VtqdUJ1AjbdqObc7Bccg9BiHF1QlryVAzuXzT
i4xgTViGI0W4+B3F+h3LYQSEVJq0saFEIW6DbjYmyqlmc4ZUTds3q+9Ck+jniOCKpESevkFzsnDJ
iobUME+Rc9vJqayWEaNW+zkJpKhmIP6GZk1taCZ3gMWZ2+FQng2WX/a3OvpbAzIdZDJx1WaabBIz
UxOd6hhMh6jvhlsttbHTS1oW3rBv1fF9QxmN6saBMQWA//Uyuhuxec63niit8jSudD28HhCMK45i
DAKaIXUO1umAMpMqt6Rt65RiI49kAK7Fcq7in6ZquSEwTbHzzHPA8ShUvuaGJI5jci2qq6fEXv+k
0OuuyfnkQgXfJuwk3Pp6FcXD8ajUgzKtGwQTvrWleKiROhRiWHISPI4FRZUElbkwISgXct0ABkb4
wWLrDEWRVGe9CXyNw7GEVjamfj1oayx3zJS09D85q/9VD/wfVSM18z/Tfe4ATi7gPh9/499wHwG0
lPwXJmEI3lFNQvD5L/0APFP8bUkmop7lr8g2abN/6wcEAgKLuIAN6hRZv/4JaCoJ7V/8HXJD//5H
jd/IBxbJRjQNtkYGZjb4mDM/2iLVAlSw07Se8P2UZvJjncy1LVC7bzmvUXzxaWR+SOgvUt7/tKXI
mqDHHGJmt5LP2UbAyKHAEEqszczEfNEzwqtONa0NYbN225K8uImjHIFxFUy/y0D+0zJtKiRWURMs
eVvWINDYquCBY5/yu1yHblxQXLi/e8sM2j+tCDpoQcExVbFI3CpdXo/oIgR3/y68aDPQCX1ZSbeF
JsHARlTUbvOBZAVhFnRIehI/hBPWHkPrH4AO/fhSPz3IIpWXam0jMIkU61C3bmqLcmSvO4+n1f7+
LtK6/9VdIGb80HS0BF9fJ0tcaGhSItZd7+eI7/UzCZe5A4P6kYL+lAv81soiedxzUgmsnknTu9Aa
V7Wbn0tuuGW72Sr8TGCw33DNcKifczly79C+u+kLl/kT6vuPrQNTeDmyXLQorDVBtiHIteEJfO2z
po1977WZWIPk1jdEgJMLJA0oJcWQ/07SAJYBCQo5ULKyls7HvsjNa6L2EeayzmepwiUmyy9HkoAH
GhEzq+xzrnVuxjSpC2DGajYWDItEs9xKlNiC0lzHFXkkhwKAYDpS83asub0HXrbVujYItnh2ay8C
+fLkqIYnCrJJZPyJ73It6aAyyYQx9L7nksOh2iu2wJSGeBd3JQ4BxF5l7VJPpNgHaFtQ5kquDqAv
V2IFk0tVNevTKgkpeUannpCTyQoj30Hoh79Bhggv2Bwj4cQ1pUS1ztORgTmO4kLHXi4fL6xZq23r
Z3CKfbTlpUzcRsLVmcutPyhgYsxOW8EdGu/MvoE2QSpAs1aDJjXJUTj/vC3isLaPgmooohuhZgXp
gr4EA2WVJXpwVOb2PV4FngfJhhssyAxFp5wXtirEB7wmo78pd3dum32hPGK4AI4ySIhZrH1IkA1k
yEK6txTLwBXVhmRQ+VkdbRtNC4lpp5Zfb/DjDFRXTisEkSWAm/k+ShzT9wyidP0YJbgkeYJ4udKH
RK3C5njAObA98icJB82JeyqB7sZ61fKhUC7tBBMcjFX9RnWGzoP+FCRKSF1nK0vnIcnvcttDDR3X
vZFYr7YcUTK1Ne0BZ3dppL+2OULal4SF+CAemuRZoBdq11XaTeMmCwfwIDHlBhgPV2CqqT7NMPL1
fOVKrVQSAoYxWldlhrsthdXmjkSI8aLzieRuArD32u4CTiQz2VB3whi8MPgcY+pWQhrr92DgSLPi
lMVlohqgYTuFFvS3sQ4igVLZfiLTFZgWF1qlrLACLtTkL9snkade6crHUMua1K25ZkH+kKwMJbGs
/ZWoTbxAuyB5Dt8radagCICQFabvk1tr/ORRs7NEmQ/BEkkWySreY/Kz59QNen99wshXqHYnJPDh
4FeuarbdZT8W2QN4IFZxv/D9y1AIAocmGZ1dDcpvckRWA9c3Q6m7oRy1fO3rIsT00esHQnGlVGnz
LSd4mMrBi1apjL7BsUJMRhxNqZILwDbEmQdgjGckJkL4OEbd7dRWJCR3xNhfCF9goKp1eHRUKhyx
lc+19A6/C/uYaCzgazUxCbGCINbZfGS0quGYAheWwk7ewXlsdWeKqgJClp8R6MDQBpseLLazS1Wq
wonIiolLvJRQ9qFhIkAWPlbEK8mFTj7N7ZTbKfW4T6RsSmXLNLMu+7IjrEK0q4eibCbyk2FnJjZK
QE8KiP+Fdm17Hd+lR2btndpm47mZRnQsdpVHM0VCiS4zrxjvmFLw1HwMdFYIS/rBKfqRahNTKiOq
ShWGKaJ84LpmDVGoQeE1ILkf+agnylbPPT3VOAgbovkzdlZKnS/GuKuQGXOdZqDmAM1U6RuO9Vbh
VJGImbdkM/EgGuWCHSUrVeNIK6P0VFcQfriE/BMcoVU+birOixIjVhU3MGAbJmWFY9XXqUuhGzWR
IVCyAK+NMW5dlZDkE+5YJGyoq+muBuRcwyqxrPJNliUoYuDlgU6NkjKccRNP9LMw5irpJAFC740Z
mlO8wVbF1ta9TmXhujQ8HTFGh3jFAd2tD7siKrLYCdt8JKKYFngWqnmtWydeXVQVnlFl1WHugvZi
q01YsJwpWMHco7tuce7BzesmqIlFbYFDyYHrhZ0AGqUIPVkHeVRN5zO/+WpCPKdilqMkwlGz+hJ6
RlSsdaU2B2oeKB+fS9N06i68toyO5HEsMeigBkEcacDDgCDJDbY6vqEVtYufCyE8iqTtG92EE7Eq
0Tr3XNky2dgaVN2wDFaGhENTqgzdVrV9ElEE0b3eJSEHGx0RUNCsB6uN4e+Rupuc2ixk6qMp5JWJ
ghZpsbFiUrfrOJTbkkIOC9+JGFOmsQ6S/tqoipDyF09XxSlqgqCnvhnRJRtBkFhHmUbx6kpMg341
qH0FTNschL4O5BgV+ZSF8BiUnIffpHquSqdKq+oVMdUc5lppsqJGSlXccb70tbUVdN0FTgWSscaD
NLHWABNRw+SIiGUkg7PuLZ5LglziwkrpAmk11DMdvCYJWV9PKIGSA5GsizxSm9u5yrVfsXGKB30o
B/OICsvBhkjuMWCYyZXDZr6fDzguF17v8H3pOfd+hVQFWiOvw9grFNIatIqQHYhHZJ8Vu4nOWVbJ
DltVYRxrWPweyVDJbxSzCEEBdp5+AymGdFrlqRknU5jrK70tbHxzh0DX+SdUvNzPLKvr34s6NmHu
pRHx+5T9nBv1lCFfx3lVq08SxLMayv50LnClb9xMM1N9QOOfXI6xavxpGviQZ1Ig1TkrmYTkBSKz
OCtFDT9JC80m3lQQ1J4+zqz/e0/lnsp16n++p96/ZW9T+5Y8f1a6f/ydf99U7X9ZsmHMBo/kg1VQ
pf99UzXFv4RmagIH2A8F56ebqqL/yzC5vqKG1JjNsC3+W+cuw65FW4oGHvsYC5UQovFf6NzFVzm4
rhuzitRQEcZyGkbkuzio4m/H/Rr+3Wq1OV8dna/m/984zvp4s9m6juusXX7jHK2OfnXN+d7u4hwO
0WOQpnj0Vnl+r8gvVbD79B5+uBXPdQKfTuDfG1hci2Ws6lLCvd7q/hIhhPP6FDpXoXPpOxeBc3H1
tr07ef/zenKzv9UP9fz/u1d9a9Va3N4mlnE97RjOp9K53+XOLeo15w+/eXk7o2Rl/v3bdv348Hxx
en9x9nz3fnN3+rrrnQPPYX8Vun5/jsVdVUUeoOrzc+TOn/td6uTO0/2f+9OXN8p+nD/87yl1Juf2
5fL6+PLp9th3jq+dq+Pr6+Ozi+vrM/difba9Pt5eX5/Mv1qfnKxPn24uztyTmxP38ebCvbk5vdy5
J++nNxcnu9Xp6fuBt/chK943josbIXLLuKipEOT5X+ah5PlfXm7frnznlkgDj379dhvy/JTb8kuM
JZzr7dvtG126HeY3/MB/+VA4V4+B8/78ePH++vi8C5yT5x0j/nj1zojvbt7v3185avLjfvd+jxrC
+bM7O3t8fj19vwmc3euBPn2Yue7r0+LOjQ/MkFCRjczx4w3sXt9PXy5Tmn25fvOd6wseOXPOHk/u
n6+eLw7cSOfPaV/bc9ThkyS96TWK/UbGUzKOSuMhlJ/8+Ir0yEz/cnL5fv9noM+vZ19z88f5qTnL
oPZNwmh6df50/md3cnT+dPl0+ufPdnt7ev7Hd9Zn12fr7cnZ+vr68vpycznPsJPdze70Zn1xcqDn
6jzVl89CoBATaKGxwH3Elz49i2Ehj1PwCAKC4a9ai9xEijvEmVxxP4Pf6BPKL810jSfV0zQ8h5Ig
N32tdQ+aljqddiJNz2N811NF2d7i2Xixf6TmVejbw32EIomhESlcrFIT6i+IVIG3qmVSz/qDHVpO
Kx0P442FyqkZ822eHJiHP66M/4Q/P9pcRpjiZMrQH9Amy9NLzvp0HTovL1fPZ1fPj1cXrzeyc/96
6IP+thoTD+FaaCtUdLGtfaOdS+ociSzxMCz9eoWnGIo6K+19suTd9Hf/mCrzIvt5UE10cZogYKjq
s+XVkg5e6CHkaYzNV0ibjU1A5PShnxKfhAZ+fCdhWqlcn7wmWpWxBWYZ06y/UUZh4oEg27LPH49h
KBobOPEtoX1bw0Qo21QDrZKymW70yW8idyQyQi5nSu/293m53n+0ZavEgDltmBx9v35wjWyZJZIW
a4XKvPyg1iCIH8Vzp/XqddE24YGv6muUktA7Q6zLKm/VthjmZdDZzJHkaSjjVqDQ9Eu71r015RbJ
ga/jpxEksKxYMgVraErnXn/6dLsKmiQBWXNlwlRawazAxGIu747GeLt//H7qD5h1YsyE62xjOX5m
G1AgkMMvAPFrEFECZtIjjHZ/2QodsVTqHkloG6axDD7WelCZmIySuqqrcIsmG+UBDkC/7QuBY9mm
0ImwpJhTIV9HzScH3QeGCd2zlPHGxZ4GQ1fbP3CAU5drvEkzCsXRUOsVnONmT7nPL8e2Ezsl/jas
KHlwcIO8Ti0TXXFz1LbecWTW60RKH3KrgaVuuv5UHJEvWUulsVGG9kgBfwambK0P0zMlYSsixHCC
OrwPhXI3RFf7x305j2D02qqtU/zN6xX68lHBVBhwnTDvoXoaUM8oSMvCG9gkbR+t//+amh/l05QN
FLufi7rbVUs6HOwhZqgIf0bBlRAbre6XrS3fwaI1owY/p5PGXIFgt0+CUrFdkhQETchK/nY1m1+3
kLE/4M6gk+/52jFZ8QSlPDQlsijfNJb4I6yAJHsEn3P/EH77FueWNOawmPN32Nt+bYlAQ5qIHEMx
T6RUcuuajHRPmAe+xW8rJq3wFXLtwc8Gz5rF0OUezLqhJIgUWp0J2iTsN0nfqRcGilukTICh9vdq
2R4pMi5yVGXJXLQIdc3HlE8TowsE9MfZK84vIyz0sqPK1zaq3p/kgBX3N/Xt01y2tRjBsJEo51Oq
caWcVVf6ZXufnVd/7FcNYJ3TPFSn0f14NV0Ez9N7eGWfeGsMOw/sD99OXctHWBx2+6FMqBfjEfJ7
cSNfU6Bykb8bW/9E7HroE1cWxLY7+SqC23BcH4lLdH4HNo/lNOKjFwLXE1yJLMo95xzx5wGXIr2Q
m7rpV0qHeFGJ9OEBK6/qwGFD+6EZCHQsdILbvKwsT3B+ITylMLH81YL0GHZFvxo75Y9F8Q4h8bmW
CAFZDFHxDs3JdiD/0dp3ZgruuPAwWrUmxwRAbZd/pn7T6rj5BqdJ1R+lWr1KpXOVIKwig0pAmCii
ZzuAkFK/NP2jojwOCJG84lgZx+0kv6qMqiw9mFjtxQY+xTBi4vA1bwqCxslGBzx1YD34od9ktw2K
KEj/sgksXnAeaXYyeXQ3zSf7ZYh97SlPkwPr2w+NcGrUBEFEUzX5xdd3GCkGfjJgN1bamMqbrup2
YDyHk/2fy8+NcKLBrMVgc5j//NOXORioeCWt7lcAABHlYiLqJGjU/4OuMF4zvYDZwlb0tRXD7nXP
VKMegm8tzigZHcnCtdaBVWbe2z8ffZn0lqIYLDEWh0F1edmBxGwoQdn1qyGOW6cBVnNjk/E7H3DM
2OZ+KNx4HNRfYQzYDOZGyVMwfjLfgL4YQM9P8wRmfr/qais/MSlKKbHEo/wgkUBI1iUVewouIKvE
a5Xfz0Ka5l6B5oNDv7w46+gilbI0zhhVXUAhx3VyhVZHPbCa/TRDWEuQdNBJZAiLdyesMZSnSurw
avHNTaQn7YnCyeV0/zxUllvEPI7aHPSjUh2q/jJ4JCUU5OZ12q+ovxXkb8jFlqPqX3X9aJ3E3kiG
Lh7STW1kKv+JUNZ1n9eP9pAcaV0vmE696URJelv05pqU5NmBx5sXzOXcMgyDQz/HflXRF6Pgqy2k
F3bLlUISHaBSU2UvlWGZl4kdC8qkYu/aMLrsaFIERZuZ4te7eoBHhxI+NSE3k+V93v9I863m6xMR
AjWpF7cZNvbXxRKvF5ZPWVXXrrrQgkPpURLR4CN/1BmksADFhmeTkI/ARF+T2Rjc/Y3PB4QvjSuy
zH2WyC57DCf6xazHl6OysAQpVzaJat81tWROg5tdom77IKmUA+vHt8nB5FNl5C9gTxTuXIsbnoy5
kUhIqa0wmrxMpOZPIcjkeeb4RNpYPvBZzYe5r33je9ZV1FP8zDqyeNUSSlQA8WaMGNps1vIIfDdr
p/bYaOruugbvzqrfJ1sv8q3N/lH9toApc8vz6YHhlVFp8GSfFuNEstuuqu14ZYwkOVWpOKvawnep
QXvC2uUoyzP/wHv89nHTIudak6171mosN7JQ1ANBdiNeAY9DxWrGpEgSuPz7+7WYLcZ8V56FUtxA
INeIGZ7zuV8puSK0pxN5K04i4iy1wqS+xg5VKi9HfC2kA4ef782Z81rMPdNG0CbLi9NmpmMhajVV
Cgy5qP+GkIe3JPnIrGNOJQ58hYsBpGswcggHzHoaSLjL1bHjlO6JGNp+04TKzosK7zacMDTeP4A/
tYLJGUVdwF0Q1CwG0JvIOheYk6wEvmLbSQmi50qI4MBW9m3cmAnW/JnZNCSzpnx9TQhdfSOfGDfY
UHBqU1FnDzB/i2TTVmV94CV965JgmzbRIpkaKRiywV8bK6EWIhNCIS2myHbzhAJNUqDegc1reRQ3
SDzZH3QhhbX7OyhkBBGWlB3NhASOrGOz0IiKwQSAmWhVeqLtZPh7aEOycpyMy6KvssepwPrbKfV2
jNaJkoHYVEMIsU9plVQv0Oez6M3K8PHGbDzr1wFo/Z4SrwAtwarEgKI76ia1tqCIxvZu/zRYLIP/
dGa+sM2eopzXFhPbGO2yw0E8oWZAV3YwHy1gEJMaeWsgFcW7wq1b/935kCYVBW4GVwlKoRUuTl9f
UyNZVDrqWbpSdatc9xGCcJhw+YH5rQj+mU9r7kczhkKYEBwUJ11rXpM/rXwxpEMchrEBKAd43TCt
/YveivAI6crpROmt4qZMKKFDhO5v6nYIKMOsB0fB12NrlrV/RPWt8rB/sL9P0PksyaFYA0fC2WSx
56RWo4VpBBbcRuJ/FMLM2FB/LA70/MdWiH7Df2F26tY8MJ86TsFBmKYlrUSVHt5YQRBc9RHI6N/3
hdVjvuxrhGOXZCiphitOwX0ColmFX9lK7RaGdvYfzBUOoiqwFz5p1Mlf+xIHuS4lhZ1wCu2whhl6
dYVmZfxP+kJPCMTQkLbcsiaMIEtOWclq8JTkPQdptcYpJIgPNLPYiz9mJB6bGm/GRiytLJZcNswa
mziaoahb2lE5D0s3nFBuNEGzJfYXH5shiM397+n7Cqwo7JFcpznXzfeYryM4hY2fI8lPVhQZtysl
HuQjLQZEjrQqvd3f1PeJh08ph0cOOvSScOnXpmKkF7pqgzsnjMrFQclw0oqmJC5W+9v53iXmgkFQ
iyiVRth8sYBg3qQhRiMCmwGB/FP0HJJLp65D1VjbeqOKt/3NfX9tKskuMAWCYJ1A1P61W9TvGTW7
Nc3lsEArVgmK/fsRumSBCRt+x7g7ybza7W+bnfdOtjST64vBlva12QgnFOSGCbRqGX/FtaHUUrnV
yxme22LNDGNgCKKVn6bVgeju4hbANGWBtpiNWAoyuB/73+f1o1I6CCaBxErZe6dBbqbHselj2TSM
I3AfyrSlJJYukGNBxcGs8kC/v7/duXmYVSxe5IqWgT07Ap1AuAeGQNVN/VkVZgR5wMNI+Qr/EeuQ
K+z3DZCAiwyKFQgikvvlJREpSTUAJ/dcE0lu56j2FKQb6CgRxVOpID5bqFanHJjB378UGgUeZbAR
zjfgxUYA0C5PNcPzXLwdpTUFPgg3o2g40Mq3kdSYtqB6SF7M65oy//mnF+m3g6a3YJtdSpjlbZtG
9wlZviM4HeGBle1bf5gnOC+bBOzIYpEc+9qSVLdtVQWehfFREGwsCpcxYIr7A/359iHOrSCUZWJy
cuXY/7UV389LsCpASLq+zK5VoE9PJYeJRwV08YwcoaobgY9xu/87/DaKtMoOR0RuzgNyRPraKgUK
Nnpf1XJjb8hOMuTITt0p8a6HzrzZ39S8knw5sjB4xNChmnFdI0C3mBZGqNrahDbRDVSzuuc2MnQ7
o02kcHSiWMj+OVdZeLRN1Pj4C4kOn9ID5/UfXiTXRbhm1hx6/RaTkJuRf7XtdBd4Xf2nxgriFL5E
Fv72iMJG9LmZxXyJ0XOCkanwEvOz/rrvtAKtaVKnv11K5mY4CbFPkJf4hvRrpnrIowB9/gAr9F2k
OuW2wWhfDxrYsf2v7tsyQlMEVRXdnA9dsv3tW9NAjUklan+78nxQR4l4anLR7DxAdYYj2awn+1v8
YV7OOwOzk7kyhwm/zsuk1irSiWCDRM+pSCpEhr8gaOj7vLS05/1t/TQtWEt0JB/84LT3ta0ReHqa
W3i/BVFbnLSxlJ+rWpgc+L5/6pFNX5h7JOLIHn9thZLVLJW4hoO0k+NyLWmSna59AtQy2l/fPBTr
/P7KmOfYgBPt1DAhF4sNttRM2PtZqbkJRE6lztpNb/mIetGBi4Hi098OIa3RnqqQgyP0uXhdSJVb
Fdm85vYTXmhnAyXv6TaUBzk6MBO/r5I0BMPUZi3n+rMMK2opSKLJLzSXrJW2sTsx3vVJUV5rBCyO
jWmUHkRhW9f7e/f91dGoPkcSuHBgtrWYICnxgy6Dlc2ZQcQ4QUTYcjqmWiAv1icJ+sXvmzPgCH+8
QG5SizV5gMQx+ZxBwcUb3SmkK3wIskG5NFMtXe9v6vvUV9S5ClCx54A4J+mvk1IJC0hwzahBC+j6
TaFmPeXL5e9Xqq+tLKa+T8A3SHBodlM8oMdVp5cwzEoJv5OyVaWj/V366WWxu9AXDs+s84vVl7PH
qI5qp7l44lCTGzWVee1TfwCXxNKbA+P3Y2OcdkyuBVCZrcXMmEIga2pLzwJofxutSeS1TEHTmUpB
zYHl/ocPGoIvKTTQggR253LUz+edyRsxj4toSjHbehdMAvmOFcsYniYjtutZ+uvNkgQ+WiTOV2hp
tCUCt7W7SoR5reEu1sAxSWX/yDbT/MCq+MME5CLAd2zZ6PxY7L/2qlbsIu+Ru7thqFGAEiXqcdpG
0W7/nPixFXJOKF3IzNjLU84QNGpumyxPqYl3blzjUaH003hgMvzUCucKLvScemd48Ne+yFVbD2Rl
NZeSi7o7HUwLy2DcE6UD7fywBoK/ZbBYApEIfSjaPp18K5H7PhbympvhpgdVQdnoHaCSbFZY1QC7
nVQpD7ymH+b5TNzlTD+zx+ni165h/FjqVMFpboHb71rKPHJHmnQbZjiD7n9VP7XEKssHTBgSQdKi
JcomoiEkBu/6VNqkm8EGCIVhsIbx5FRb4eP+1n56ZZ9bWyy10J+nqB804eqSlaP1iUNMeCgH/A9a
gWHPKQ3ZJkqSr6MnV0ZutyNWyEoSqZuBnO5pUkb1gW3jh77M8wG2HpOCk9pyLadUM4HeKVwstRN4
Bb12QkJMObAB/7AM0YpNQ/J8VFpG+YTkQ1DoaEWx1fFYU4p2VWD0cO+JXD8P6i47UEf9Y6+4SFKs
TnE8oYKvY5cZsUF50twracQT2fIDinmGQzW4P7VCAT6RK3K2nDsXrbRQbAJUyMyDwVSPOwhrOMZZ
8erX84BQLVHFj+iDZi7mQTRE0QjeTbhYP+IdJUnqcWWEwYER++ELohVztiMg/Azy++uIBVVlegjY
hIt/WXTny5HVbqsxTIK7RKOo8MCs+2k+fG5tseixnk41JGHMLhvffEVYU6xbA6OhuKzRD1G41h0Y
xO/XSNZx9nYiDJSBc/3/2j21NStMzPlkCyuWVlFqGWdZmvpwg/p8jRmaDY4jHfJuVUV9o673v8Ef
ll7q7NW5BJ3l117Ok7ivJauM6K1Z9aa3mXQ/QM7Y5wKmFqWGAMLRP9iOZBZWfmCgf5qihB2pXWNV
RIm2mDzc04MmqlThTgYEswGi3wR0J/ylvgXcN8NLFlBn9UUFqS5WEUxbK62CpomYQAGFmpHBry3Y
aPvH8cfOfGpl/vNPW5hFsVpshJOgtjpvTwjkeEehBS5vfys/fQmcAampQtKJEmMxVaiIriQkH0i5
JYqhXSi4poZSt5TfZqZZe6C1n+YGOl3S0FyUuV4tdq4Qkq0ONHteQ4SNQw+vi5rR3j73+wJfQ8O+
7HrZP5AVJLm0ELDDiUdgTbydGjDy7ywuX8ey4TqiTvHMEMzL5rZQvLI/akTYnKEcF5gXFjq8jUyt
pUeR5cm5jFsxeoyxsGBHT5G5iW1ODpDWmvDaj+DswvumLhabcQ0jn0q3ercVfnoTQ7UWMDZzyjYb
o8KMg0BpU7iU8gc30EhzHWhQk59aBUXLro8bD7wNw9DJIkuDeqeWev2YwlLAe80Hw+m2Ta5ufHPy
EN1Tif9X4y+fx4UGtDkW5oy/54XCAPILYLBxazYdFrf5eIs/mnJcBbOWONf9/ESG5/1mSzZ29Knw
mm1cetEZ3pk+SWzh2b4b1Hp0iZJ65mWVfXJUSX3sr5tSNl5yjVyn07YoFZymjvMzyndLqtPDUjI3
OMOqlNFGkf9YejL7nO7X9KmWI3E6GvKYnIChsEiUQuynZHWM8oc46AiPGJHX3pJyiR9b4PIJ4FRU
R46PN/d1mxfRSG0JkQwHD4AQHr5VU6uuGvm4UaahfvUVKY8cva/jW9tKxHicAYJ+qKQp25mTrcVO
GkrabSdyyGN10oSnbQHQzo2A9YPjo8b/KPGnGC95Ba9JioPhADtQPKUrLFsiMPfEEd0myK2Wqmbs
nVwTqSOABEuZEjAJUn8+1UZabk2s02FyJqKfnH7wYaeAqeqPJLUAW20FmujXvhGEj6NiBI9YtuIz
XdWDqh9LscWS36KJfauR/Z8R/mXQxrrKz2W9HCqMyCf/DIPbJl2LyLSeIyh7KphcIgZuM5Nr3KQO
KVxvtKR5MYsejlUaxtoDoC34xWOtn+MfaTyVqB3N07wrgt5pO7O8itW2V53UBsPnAMSor30Pc3BX
1bwyclWoMMN6MkzMqigjn3D/HrvUWnd1IY71cAo4YxJ+R18pCwJ3fkxjrogtcVxT2/wSq0NyZfdd
/toGif0AOyYa3AmVwalfVOmTUmj1A+oq6S4sFe0vUT94pBBorcg1iOaWa9PsANmFGjEmI+y0cQ16
F5gtlE0xuFnQAWC1p94ApSaUW6sZO52Kfbu5qruwMF1iV7jkYTlXk5QJjORUMIHeA4gh3mrwpVp2
jN7De8yIhX/TcQO67UZ7/CNZcgsOtm5xbqfYugfrplkAbgOzVNfqGOnpRgPDFW1yYkiAp7sAy152
3H4zTlK95Xgn9dQ0xWZGEK4F09lr2nSfJl156pOvCdeSKLTX0ezyyDWVwYyPDLsr15UYAHxVBIs0
otbeCHjWryiaDuypPZFJ2D6Qr530TdYJ6byENfIkYT3cHHNzyk5liJPAMMEH7ELLSrRN7TX+cTyV
cMmRh81IW5AP8UZC8d0d9yo37s1UT8l5bXb6W2JYw7VRZpMBh7erANIwBDBU0qaSMUSYkluptIJ7
CdzSpdrXoFN8qHI+Auu0MdwmCa2nSRnKizTieyRkm/r2Gh1brm9SqNMnnRgG0y1qabTXoVBZqIQ5
mDAXDI+ifxjgWbRSSNdR58I9nbHTO/2FaFVfwf2bhns2IcPctvXYwdVXgKluFEnVgblAscw2gxVH
V+oYWDJwRF2/bZUON8BCjAFOF03VXtRTCvm6A1IWu4Vq+pobQyfHB5SPXnF7aPfgJtJSkVdW2VSn
Job0r2EDqs/BZK95bOu6vppE4e9y7KafVFJd75MRlawaeMOQ41bSZMXEiUEMJvBB3VDzsrcw5Kjl
VPmUBJelTFUWzpPjeBOlKRrhpoj8v/j4pe8FU2tcDRybuiNlnMEyA7w9+t1092rT4q6gA/5wonqI
brWyNp4JcJXhRrRpf4EiVHn3hjS7BIyOf6o1jvlzX/JRO21cixcb48PhqCWvA/C9j5OnICl7GcGz
PbtTkmlahaLM05MmDNu/wtOiGOC3NLwgKh/kjc14n+tYT3sMXcqsNah52hgpl5y1N+Dd4Ci+BBXX
kuw+3qpp2O2CyJN2iAKl51Ge+os56/PU517HHgEh9D6Da9Gi4wtbhC5g6gQetAMKhEAfEMnAe0Dq
lmD6fiKytP1LsKG57YeWyTbTU29k/FL+BoFgR8AQpeIDTZTy2Te6kaUx8thJdCVV2ZozTPcoYgoy
t5OxCXTJ0nj3ADHtTD6FicA+vG2aON0JufFS6I+1AG89JEXkxpEdX1Va3bx2IvOOh6Gp/4Lc9YBs
Z7w45huTF3QMhAM2NuPFDoDLsHwrsKI7ET0WiVFUG8FOlLmmz2FTGirjyU7ipMOYsABtIVqt4MQr
pO5JiUMM/wZJNtZ8VzC+UaUmZ7GJAb0TmD3wnTHvK0YHqKtFTC6O72JwFAWcaglStoeOG4h3ycoH
tgOXWPw6zR6YDU/q6JMXB9icDAOvtAKJdgJXttThbhbZtBrncpDNZPhQyS1wIJ0zxQqt2mGnBhvN
KIBHsL7r95416eORAfjjBv8eG49VKcjhQFOGN1HiCkfZ8XrPF0Cq6+4J6A69qKwgz7clWtQaNMJg
5yy6mvVQ157FNPADuwKXi7+Do1GiFeFE2qU4xXIeAaVS2u3dEE/ma40ssVpJPpcxhqW2B5dLivU3
6TP1oSwHTHC7MXoiGVtdSlic/R36vPgrBQqMGzJ/0Kyp9fQUCk/t6LzMJK914Y7EkgPvM7jwtJAj
kKq2IEs8bBTtjRoaEdRxvHlu4zwY5FVXSQWEZIw44fxqufTSNon6UjS4jKzquCICIZeDxaKTaP+X
vfPakRzJ0vSrNOqeCWoBbC+wLkgPHanFDZGSmjQaNZ9+P0ZVToczvMMnqm97gcFOTWWlOUkTx875
z/d/VGlqw0GyzcMpsDO8DbYWVoq0ueTZSOolJK50MZljyfO0Q98m33UvMx0MjutM8bO+qqrPHvnJ
ZMdaQLmYIrAVmObYVPMurCpU9PssyilzY0Mi06si1qZ0IWAzQczJDfEdV0T1AZnqnO0ykkC4bbew
ytGCI4a7dsIqCQ9jP9vdbpiqyt2g3oHqOWul8THtLbXzFXOuop2ccfS4H1xjNLc0vOVDjd1p4mVB
j87B3I0DzRFEaGylDnWXJrcuqZ83PHiequlVh+0qVFnYUykmbAmuztjVAFVW9ubQls6nsS6id042
ymGLSEFm0a4S0o4uUBIp8wdXkbV91yLTmy9EWc/5pVPmM0DmpCPC2CaE7vmVgv8OSJCuauNg7NUp
ex0bMYbkKa7fu8hQFfUSW4xIv7QKK2t/mDGBZr+BHwN8q+BykIMTKbqJ3F+Lb8CAqRedIUjRvHCv
QHCNdnEv+gTTTjq4P0c0eIbjATlTjVuGaYSTd4ksu2iupYZXzpYtxeze5sQ43dXYx5MJP5WzUt0k
dq7LPX+3kfpTFQ3e+7nIaUIYrN71DvjjGZSRCHvC7YASLn1biUgW791Bz/iqmqNm0Uenc0fQME7i
qp/SErCYylrBd54D1OLawJ+03IvGrHt8rbFPULkWoCTfZKLAKMbgLNW2tg7vE8violDJJ1C49ROH
IzMART9k77SaD3fdzUVsXwK1kX2QVi0uwVOdOP17DXOm+R7qq62JiwiANI0aAy28ibOJSifuf7ph
iJdFmoih9GtDKVTa4rB5+eDoTZLfIe+l2OLIqLPmnS2sUL0kYWx4ft/hHf+lFUgkC+Iiri541wL7
i7dYqsgP1QBodx91qGDfuZGhdOweVIAB7oTm+DbpPWHWmzHqFXaEqKo+NR28YiKFWMt8I5wl0Z5t
LZcy0PW8BjFGDMznSy6E6GADbzwnhPqtEWE0t0Ite9aPqluYKvcVdLCrNiTP/oscBClAeLqG/hUD
G+neVHbR9m+Em1tG0MoES+8xaur+A4VDZwkBhiKfPk5a22Ps5DhdKO/woEYYg9NGWkEHymPJtc9L
qvaHmrkZ4VqLGpSsvRXjtktHxxZ0an4B+LafL/RUsXTOLa0ppl2s1GXuJzHeMtdeEyckvobU6e81
dawksZPZfXZ6umnvDIleZGNIqXY/6OO1yr1r9f3HMdXZpl1nMOud6Urw2VE+e2+QYmnl3pgS7KxI
V5jxHk7zUAZdHWt6BLzI4VbhmZZU/XmUI7zjRf6Jb6wMa0FYV8+98wv7Xi28HRv8rfx+mo33YHwT
uEhE9pPftVkSvYGM6xi7Fu8r5QrpB12+amGoxcZTzHSkXSXt9XctH7H0oWUVuCyFaYk1hpeb9sGp
o8EA5NO2ThXM9Uh3/tTgeICrT9MWN1mKj9wNV1vCCSsZyvFgj04nbzjKw/xuzCDqveODFPpHGel9
RJ09zNzvQnX1xPfoEk0uoi5b0FfGYCh+O0jxK7TG5pPmzDMeVorsnAvcU6Jio0a6lR76aIjeeF7c
FJvIRCG3rVVjyEHO1Vm1TcRi6t0hvrhE92jgTlB03KQoNinaPUTyCby8PnJtFfiwsOOUQ2jvOpsA
aYH8d57fSk3c5W3Fih1TOFH1thqn/ts4ZaV3D7usCb8lbNfxZcqt0r2CfudmwLNJaFwlqTqV17HR
6NZtzy+ebxVTH4abAqYWN08vl12JCV8MWcyM6eI5CHVk3jeDMG3IcJaTSsYcDYe4bo6KD1YXK+LL
nNbjz2QcLKs8lCHjvAE9PoVbOj20Yo//iHrpuHJmwyL+caf3HRbBUOIj1ciiQ9J6+HvYal58INtd
OfuxU8N7U5Tc05OuDPedSOlO5k2lvyKWkrcHY+8afgzkDFecGHuJHY/uXuXkX9srT6pc3XOE5Jch
WWAPzx6ru7YtCciqxZar3NcWzLUNqm79VztoFfC1sONEaHiR3y3sD7iENc54nzo0cbBqclzAKjvD
Yixrqij2+fto8NCVyPrE9baag7kb8/fYNMbzvoCwVmwhKTawJa3WvJ7SqDL2VV/pTdDQVqsBjMSC
LWgUFg36ckeP97LPnF+zTIMeQpUIOlv011W3uFcLL+6+cCgXw2bWBujHE1kUZTNmaXbllAmQ7o4D
d9gnOEHutbpXvxlNUuqHKl3Wt1Sx++B65niJj/5v2iXh4LxDfkEGgfbk8E0b5+TqYmvQ5Tatp/67
PWj2j9GJyhzHhnF+I9piIr+mavWNI7Hj3nqzbn1sZdpZXJXpO6nHQpu3LfZdXwEIYpRXJ/3oBtwn
S3ErFVXA5Vu0CRgv5cn0w3Ea+p8WQwwbRzHbyr5ac2Fd616IeZ034mW9t9S0f0t2pNb2JrCxt7lr
zOau0Odk3A6UQD5A7wPTVg40e+0Gejc+S7yCo609mFLfTknW1BvNEOqveiyxWBg16vnbaVDb+ZAq
GiVJRabiJx8uB5g2KVW/hUgRfXHhdZIUMOWAsZVnpp+0BJOmraO3HJqRJ8ovFaaIhi96ZcLfx+6V
z0M54zUBizLTtENrocrYT0ZE9JFyQey2TVNqQBvHXuMVj41JdbesxDfHSKtiFyphvPe6sfjZ6AkK
h77qPkF+7ZwtiiaFH2woBOUx14X34BuGbOPCDjV3DR7ngMtGO3mnJjKMN22LjmKrT/2vuCS5g5dX
NovASyPzhzTwT6QwUQx3RjgCf7SJislcui2OICQiu6vJtLQfipV2Iz4xTvdOG+g5GLPJIK4g8+4c
8k715q3VFULDWXKIy50H+/ZH2WYOtPVKJp/KlvzR4sRGD7+SqnPJGWxO1R5Of/85dDMNF+WNR5xh
QkPM3J4u21x3rmZDGgJfnyiF82LAwcN7Pm25/BZe9XnUNQkkLaQouaXiHnE3M9qeC2lR2PNODgq7
rDa6qqQOELk6G+xgkciU0yC3tKgnNiYDUwgAvkYv1YemV2yyOFW4BiFxvycIEhhGuiE5fYLCBmOZ
kZHNqojAz7ic1+DYQMfv2laLsosMWrS7waoytfcgJJNfCmBBa2u5qfVpzLCa3IVFh1WemQGL33WV
RnK4rnsZ3/Z9mGT7kC1tuEncHJhli6MMJl1S6MRbmRDXxIh1vI2h/WsYqzfzR9PAPth3Jtn124RN
jwtm29WgBWnyd5fMkvMzgqgfb9GVFvrBs1DzXZkSK659ElXNV2x48DBx+gU625otSOuyNRo4fEhC
BhqWMSLbxmRZyMZYZv5WqPlU3CpK7GZ7PfaSL0zGfNq6HLXazuZCFOA4k3YXfY2lw94lyV+ycRA7
YJOiRfrOqUQRBRj8iXmPUUko/Q7DYK46qlPiz9mOotmkRo1vHyn1nq2o9EhXdKOsYiLXSrv1ZKGr
mzpqpbkBeJaPsOM1s9wrcDnbneO1eDxWuMzJgxKWpncB3g+LvqQF4F3EJKl2nhtFbwYKNG+9orgk
BVWLHX+9CUImARCJ+ZKEdWp21qTv1F4r5F7oXj/tdHzLAEnWZh/u3Gy21X1vTcmvoq9xExzH2Ygv
coALkb3jltKPb2HzNd1iTbmkjBrDuUXwxc3ERk73E4OGnDs+YeKVWJxrA2Om5QW7NiLGXWvo/Zu2
c4z3LA/ZbiXit+tMVhpsVyXvbqHfkMNQiqxH/KGo+wpHnmgH+ZblQ8brfYqJmM5ccNXPIf3ryd7D
fAJuiIHoH+QvxhpBoo3812NaLjXVOSULrlUOBFkZJ7hsu3lIWpdMifJWpkUScbhX6nctTBZrBbIy
8cU8tPkYJAtaZqP3pbgbSzIANwii1I6bQjdB4tJ77yqd4QRdFQOB+JaLr1oeRGsV0XYqK/aqyG3c
9xhcKBx/YrmbzvTDtNEbihpxcS+5ZdwmEInjnQNz+cbCu+a7wMoU29m2Xjzq6vmdRTETd1pQnRp5
tSQHFdojr9BGc0E9WTGY0w6eTdbJ8oB1mJVwoPGSySdNzd3YdbOBw8REUATMPbuSUEoxC3Ftwl1K
zZfsnPOn2oLwsEHVhn4Dg5uhD0inKod2XBxwqtGTJK0UyLR/dp/8l8P4ByKif09h/H+y+/b1MYGR
P/0Xf9GGv0j7ElK/BR+wsJj+xV/EDYDiK2V1m7wCMg7+1V9OAZr+ykapslBOkHZCSOQvbCpufP/8
g39FGR77D5fIzoEp5r0Ev/hQe32koEbawZZEoxDlPnoX6DE7rvQpbtpOjpI5C8CleG2pQ2YDDo4O
A5Kx+AKT8uLCJhv7rnOV6FKb6m4OMHPC5A944rukEf2lmpDkjSRIWxOv9g0djNqdSFKKW/QtW5ey
CpNbvF+cN/rglm97lk/l6xgV/Vkq/e/U+4Pi6zNTj8gDp4p/TP/YfJXfuh9H05D/8vc01AB60ooD
bVOnB9NemGx/GVbY2qtF8I26h7IvQpIFP/F7GjqvEK5Q5mZ/f0DhIJz4PQ3tVx5TEMk7fxdKGlSz
L6CA6quCMwrwRVIMuQGRKq0X6172Thcluym0lrwvnLfJSHq/xWEUW+lqJtgXno5DUJ/hvKNq3U2J
cxA3FgxmOU772LnocTR8k2TDcIjhkP0APhd527h2KRckWENRbAs5fWYFiySsmNwzBXNjJVhZ+m4o
oqOSoo+LVmRvVS5X1DlUp8oadjEH8NdhNPS3mW1NKnhkbs24uklufDGsrZxQiS4ZfWcnnT+pA4yW
BW5xARXdI/xjH6goifGqKHBnxnu4v/usUJ1bRPvTfdcawyeDLJuF6aWh3PdjMvtOFS7eL1xnNykJ
/k8zXVfqXZQv5pNq6U6v7TSNr8H+Zhd4EZEqGwpzgfBMWR00iQpm7NHsu/9z5/hH2RX3FW1EzT//
WOkj/nwVXJSQrwIAoWvzeD/ROhM3TLsadwi6uRe3MRWXUVW2nlDtM7KxlTjiYSideQt8AaiIue4J
SugI0toiG3c2geSei5h62SihsiXwIZfbhJRyuvL1w+P9d5f5Y9HXP7fNRFxBjjaX5T/4vbvor+iY
gsPyiCT8e3cxXtF7iLxpIdvodDKzNn7vLu4rHczCInlCKK6SUP7X7uK+euh4ptrCJrNsSi/ZXVYO
LrQaIjHl7+C44fLI8lwdcjNqia6xI3NHp2q+s9TkY+RB5J5E9b3y2m9u4r7u0CYdYj0Tlw3p2M1k
Kudavh40tI+PWuKA5ainlRnRP30GKxmUmfcc9INr7jCKVq86t790S+7FafpuVBoSVpTGyGHgilEi
GpmLc22C2pP1wvhoDdA8cuazZ6/eAstfaE2Hi1VhukqyM6nZbYWZ1XeisLAFR0SBCZehaDNbFEgH
AZgMQT0S2Wzwh7wED1oMibWJoNgLLhNpvLNrUoU6F+RDngvxl477RWvtTvws37by58/25qv4P8t/
+r0Sk0yiuP2/x//Y/PnP0c9q97X9evQPe87Idnrd/ZTTGxQiOf8pf9Fff/J/+y//8fPhb3k3iZ//
/OM7eMl2+duipCqPAj9OyH+/ipYj+uuPqln/F38tI8t7BRHuAbLCcmKzZ638dpXyXsFUWkSedIGB
ulik+r+XERhvw8Lbi/Y2vit/5F/LCJsqC/qYx9ok34hc7SXL6MkhzY9aWGYAMVlF6BWXvf+Rwq5M
vabUcT3appZ2TUdX1EIBipL9nFlht5/IDvZ7Al2qpm2jUltqGkVXtjEJ83ZT2Lq8jFvcQKy5x7KA
xIn6tZv7akCqZbSJTy3QomAs7PeVVaY3clGaBf/dvNvp4genMBHJv59229XtZPnTf005x3yFoBcQ
KIC639vzX1POxZCM7iv27sWTTOOY/Z8pp7Opc2mwgWDo/N9pjfnXlOO+Q6s5s5AtgouP8ZIZt5J0
0twJa36hJiM5pkdqzfVCe9hStGr7oGncycf0LsL2Qz9neLUOWZZROGgoqEJcoY97ie4eTWtS5wPy
y6IP+GPfrVbzdqR4aF+SdMI8eu3/i+BoPdJqBxYKLhrY8/SBInru8DUOPzocmR3MZ2///FCLDvXx
YcNQy5JHqkpECldoFZK6LjnOnEp+UFUKeRaoENdg4ckZZ20sgt7zRFA0auOz4TSfMdR8IZNn+XRL
E+nyVqH6Exwcv1RNl6GXK0MX2J1uAwb00o2Dnn/3/FOemCAWbCQmh0WIAXp4NcpQuMqsll2AqMf1
07SL92HsnVMWn5ggR6OsPlsj4kYLKRYHmlCUKwod8WUYTvXOWGoqL34gm2zAAoOw4cWuBb+lAWvK
dZCc6mro3eWUHN8SQ5VnIucTrw1VsUMjJ+YP0JNWD9Q5Q5LkwmwDAWDlaqrG8PWEh9WZUVaq+mUK
2KQVYDXzaUiBrKTSFQ5CAy7lbRDppbxAxUihr1bdC/yinMuIqBBPodjbFSgMzox86vlcoNDElqrJ
obWafGqqOEVbtm3QIVTcKosz8pDY53qznk4LgDwAFxYlBA0eDyLqR/uGM6tVUlM8CcqQa1s11sq1
NpKV1+pZvqz/glfpsNVC8OCbsaLX7VkhHUtqI0YR1FrhXMJTci6Kypa3tWOVFy+dgeD/YLxxHtCW
wI32eEn1PQoVIZUqKNiPN3QCazdJFWWH/2wU8luP91yjHiezBdmIKLgxDhW2PldjVJx7llNf6PGz
rDZBcqYx8rGEUaCG7MpGFttK0VNfmYlLnn+gk0OhICDNR5sernvHDwSlaCpqbMVQVkXTAeO3gXI+
mdtULZIX7xF8oUdDLevu0bzrw7gNm4gvFE4ONK3ImgNACD//s+dZLV67wxUcrmoVgAdzgzjsnE08
KDjSN327eX6oZZM+Pqp4HmJUAEwsV3AUx8/DdA+nUHWrIG0sifFYYR0StS38xC2+sxvmf2fq0esN
esdemvNXXyqO6FBoXdQTOUZuvtKihswUSIPPP9TTLYjWMhP4BgEU3XmLgc7jj1T3ikMLkVMGWdx+
6MY+2wvPHPznB3ky6ZbbAOcFHgOsQ2Kk40GqNsWar1XzoEXatwW82v6go6f2QxRkxZmv9OSBHsby
uJTAqV3IxsdjxTPWxl6l5QGO69nnMArpAQgtTAyff6Qnt1RSBDBYoPgReILBf8i1PZrdFdefIi6x
b1TdLL5VbC+5Lqdm2A+ZVVzPsuzuaA8YbxRjqK/rPNPvMlpLP3YdReqtRsflpjHi+QaJCc596CKu
OAGat6UxiTOw1CezdvmdvHRofQZtxmv2QohI0kraJMfhtvO+yDa0bjW7AvUTmc6O2v65bNeJ909T
PZ2ylAwsGrZW39rUk75sMGEPdE35QOrQ2OUqiP3n3/6pQSgFUAcAaEpr82qQbC5DK1NRG6PslT6U
6H4fWn135tU9uUjy65cjEw4B3gnslqu5lNdkQBQynEHDZ/oq8tiYdrZi4BNQmpj4iSalmUcMUt2W
czF+grLoBTUwhXccTdQE9Ua8danLXpMAdq4LgxeBpqxHPVCgb9+Tsa78AYklMM2xF69f+op02rDJ
OpKqhqa+bibWjWmuOBWzgFqzuyloOaL7ZzpHIV22h6M9Eeo8HTq0lev0I3IBO15tSuSpnVt3WRBS
jP88CZSL1TBF/tTbyZXEl+I6HKafzhy3b59/vCWL93RkctisdIpMxrr1yxBOqbh2mwZOHKNGGxH8
YR0yWV+RpU6kjzsq3BsSbuPrKVUzcItiqmkeaLJovhYoYeNN2Dbel2x06y9RbE9gwK1GRc3x/O98
uvy4WxDf4atA5oP/OX5BnUVpaowSQJxIv3ZDnn6x4hK5DEKeLaq7c414p74HORRH54RfCPqr7Tz3
Iirs6pwGWUffcFFCfbCWS8HWbpMQcbMwv3RZZgdissv3zz/p0zVJxQZVIQQ8SoTamk4Y6zLF8LBL
gzG0qz3kO3tLgvGc/8iSW1p/d64d1L4X0AUc7dWMK5OKOp/M06BOpQRArmrTxu6L8U3TjCZiWGlc
TpMWv59pp99Wc2Re4A4amjvUneOFTlP34cWPzbVxAQMtewU1oeMPnFRQXyphJ0FTqBmTX0EfnVC8
fvkofE+Cd9JrWPYsb+XRaYNUb5y73EoC5H3jPtILsddSxPf/2Sir/U5LwqkTHBfBMGH0RCuiTRcz
EvfnRzm1dKnhgonQKNpBTl5N0rAya/yQzThA3nzn0kD9FmmCpOchtmoknard67sYFYOxQVSjvUZN
r3yq8W8pfTe11YsE6fzyv3r6D51F9UuMCK1ffMBQsXHRW5E3Ivhat6u3aD+0KHTjIO2G6VDM7ny/
6B33z7+JE3sYrGPSnfrSWM38Of6qWT3Tg5bMSZDg9nmJuUENT4rcAJH7OajUsixWG7WB94ymqdQx
sM9aTaB4yOn5chHek135NabOHcI/7Kpb570QoZ+6+rfnH+1JLYNWbTjRVEcWvCIgn9W6iF2tn+UI
bURpa9pRadVAeRiSiq25wt9p2jwEirTbqzFVsamzotIXkAju+ZTWx+d/ytO3/OAlQo2PogYZwtUv
0fRKpbUrwUS8z+d3touWKnZp/DQS+xxL4elufzzU6i1Xs9HGac9QOmG173hFdrC0bgrGxIuubWoa
Zzafc+OtF6zZ9Co6zzhARJz5diWMH0mWjVsKkfQeYoN1ZukuE/J4FvFVl9husUXjgFmNlxLrtJ5a
xejQQu1QZ0gcN4lDFYSm6l67UUqZbQdHlEjBW/dznobar+e/5alpxSsGMsNZ4wKyX06hRxthjG1y
3cBVDaJar1/Loas+OBREtvijG1cDX3mPR10e5JOZXXpRjVjZjbFVEP3F8z/k1KRCEwN79SE/tYZx
xWPleFEuaWQZNLqSWHbbru/kJrJz9cxedHIo8BxQR0iUcv08fmR0+VKLEDoHUlrZdkZSu8mmyd3m
ujjHyz01nxYWCEEduApO2eOh2irF5zh3oqBW4/jSiMdhX0gkXumUKJspztMz8+lpzEBJiEsUFC62
Jj7q8XgZXVpenRhRkM1xdVXKXvuFVPEcR+Xp3scoPA1ZZmxgtTW5oh5T0TZ0cAY4S/UfRa7omw6V
q6+jgdwiGnV3QqYvTvmyOijoYqdNPEbLy+pVRuReCDXLKADNKd7OVTe8jjXjnH3QiXAIqhM1aTBV
bLL6OupSFHcccyWNgjk3i9cZTrHfIw0D5Ck1wlt9qJ3LZnLivUlBjJxSSmdKiZTeMZbW2KqcN8+v
ijWbmynKzyGsg+hM2o347PiDxgg+DD1FhEoysrrLiOA+lPGscII2NR2AmfFGdUuE/9Zk1D+rVDP2
ajGZhyxM0xuhR9GFUQISOPOrTs0yKutc1QGXgAVcZv2jPaNQtUFJlDoKpPCMnyqdQ9uC5vSzKYG1
OOjh4VEYoS+ggM+V+3icaTCmxm7jKOioSn2r6AHc51KKK6+YrSvR2dXF5KHvBLKk7EUhxGvAu3RA
nfkEJ3+Fy0xA2EI96OETPXpa5oLXhY6i+MaUzp/KQQLTq7BDX5oLtnXXuqSAsY2AopXezokDMivx
qk/P/4gTb5yUA54faP8owq4xfr3DliWo3vuIgrLXdONbe9fL5MtPPwp4bK0LC5QJtzrYl2UX2+Wg
+NHcflDasblJQPyWtTWyf3lnLpwntkYTfjFyR+BP4O5W69lIhDFnfav4Y5p1PldSZ088Yd1jLu4C
BcizNy9/hVQ9iI4dEwTpOuKPvdS1urzj4QxvprEiG7YK2v6Xke6W9QpQiDwB1HKUnQ/by6PJ0tG2
odqdVHynq2hvAd/hp+F4Ll2zBPSrsGEBqHH95f9xvKxOsChHQN/OXCTSdjZvWjG0wGcnL+ibyqQB
YwgPDZ7uQSjCcw5vJ7b+o5FXU4TySjzLmufrpZXeR5Nb7GluYtdRo2bbVfVwhZFQ8vKXuhSTkBNx
U+PcXg2apEbbpGS+fS0uxkDt2fVTZWiC5yfIibCAyUjhgwfkC65VDklmawOIa8/XCjuHqY21jlV5
iPcS7Rx59NRQnGNk8+BAIyFcfb8+lBrdJtLz47hHVD4gOx9oo0PfH0+7559qqdav5wpBjrWY/y33
Q3P5LY9mpN5Wqpxl7vlwdkZ/xKu12GshTJwyGdXvhkbL6pyqyQ87dXOa7+kP+16ZnXarz2oW4E7T
0xyfRfdNZ9DsrM2O1DaC3XDb9LO4iUs6U6auG85ZPp3YHZBNQS1dbF5JFa5ucio3m9AJaUS3slzc
mvnQhDRoG9JNcO/tioIJ0OFJR0pzepPkS8O+p8bJ90ypsjc6spT7eHJ05I542MlNzncHaWJWRkmn
VNRF98+/4xOfc8GwayjN2MrcdSGjq7Io9ahw+p0qJV6fujLFBAeVRxdFYe//xmCLcmEJCMgMrb6n
OniRLdvR9d0mGe84LZoLXR+HG8w7wjNf4eRzPRpqdf7WmdfZita5vtKX2t4TSFWnQcn3jpTnHB/O
DbU6DSYA+iHYKNePYf68KzOpHmiYcq/ruBvOHOgnzlKETBSmqaqC/XVWi08h7dOPk3T91mrnLb1B
894bnHOR2+lRIOfZHNyqs45dcoafUsm7I33fbbyyUeDtlMX2+clwanGTk/6fUVavDRfpWR3z2vWN
vq4/1GNN6TtUzGu8ExEht4aYaQdMrK3a2UW3se0m85//AScfc8GGLTsnpbzVBXZwci001YYpIvG6
RG4+AZIbrDOPeXIUQq/FGAT95PrGNs9epiWZYM5riRbwT/QIlkV0Jvw5PQoJV8J+auBrGqCLHVbY
F6XrOzpNfWkoMh9njv5MEeTkTOeqvdRAlqva8ise7cegeJYbJ5tFUnfmbRwr+Qc68KygEUAxnv84
54Za/v2joSpZuDKyWVR11hZX+Eh4ASyheZuO4pzL2Im4gHBHpxymUtJFQHA8lOmE0qbf3PXtvgej
5OQ13gNYcU1G0wcGkBXIM8ULWdBLsAWX8uHM5sZG0fV4UB3/+kVr5Pq9GlWHCTuMy3EqE5o4W2f/
/Ks8+XwmKENwsRSw1pqPsIQgUmKp7idDb13WU5Jc5sjXDvhEGZtEd+VVX8bi4/ODnjoEF0twhHq8
VUK94+frO6g5fWZj/NgPYr+UxPZjGyHNdbRoHCEaGcmZHf/0iHSEOLCA0fGt3qiQntO7E0tApJl9
Syuc4euuIvb0Ijs3Tgyo7/knPLHk8Dtbkv1L3Ql16eoJM2sWasvCpte/pNe7rXZWBWfl+VFOPBVT
EhMcJIuLAnoVP3INUSe1ZxRNzfr9EKnQtkbLRoakKe8g7Jw7zE4lERiQtYD/BhepdcBKA7SQPS+Z
fieT1sFa0ZvXepSUlW93pfu5y9krTXwI7iN0r77A4azfDLQ6XJVZpF8oxC5n3sCJnWAxGyLZtcjL
UCgcv2dD7cxpwpXB9+jK2hVTJ7eqGtY+5pZ/55MSopOr0BDwk645HspErYnnr+v4IpPJ635h7plR
f85u9tTEQd+/cNmJvIwHNcGjrc1WqkFtONz91mF6dupiMtc18cvPHc9CyMa9kXGYJsfPEnVzk4Yp
owiH1G/qdF9n2ZfB87Pz1KPYKtxyHPmQG64VIxk8P5EXmuPjfzHvjQnbFGkhtv4bo+js0FzruUzb
y6949MJcwAZJng+Ob3hSbj0d7NHgxt3Ls7h8crZIsoOL4dlq/zA0eJ123Dh+00zugU527TJUYsBi
nip3zz/QqSmN5AqV0FLGw3fm+IFmGA7GMMWOL53S3tmRDUSQm4hfxqp55gudGooaD3dPas8oF1ZB
ThZrvTOPGPAiXRC7OW+hhmgYdUbKcC6gO5WPp55ESEe+azGGXl18NC2lEQ+9h69J6wLee7bRYTyR
rf7kQEXeKJHzvvTcbluXKntGo38Z2vrby98s2R8qaQgdUGatPmI4JGGWURRk9+pKv7Jc0nsZTeuy
9s4ZFZ2IX5dQiB46Glo5WlcnnIWJIn1uk+03QleuosrSdyLSuTyFmnZjJXoJ2K6EA9nG/WsXr8G/
cfxQb0DtSPGbfM1y6j9aFJHXZgpLz/Zz+JBgwMp227NXntl8H7aJo3TNYvzH0UOSyyZjvhb3YsVU
AnUD8cKV0Ny4OdRMTlSnu9FCDjzRhKAXAB+97waz9xNalu5NOLzjmZ/xZJ/hV7BfIpdBwUTSbfVZ
5xrmTjZ2tt+6anFl2kl+affqC0MW8J5kzdHBIABmDq8j9WjyBuHWPW3nbl3dNMTT2xYXkI8RIKU3
Jamxc0ni9dp8GJD0OP2ofEPMMo8/obCijJo2rQK2rJt9muXRzm57yHmyafbPr4tlNjz+jGTuCMJo
z0E1yrJY17C9WIlBUc2wwThNf5E7/DGrQuwKGdWHzHajA/jy8evzY64f72FMLH6WwIWB12sxdqZS
6j3v08ylvpujEdIrxN0tErDpzAmxjpJIEBG801vOul8CpVWUBPFDiYzSroOQHd7PNR6tq1Rzx7UV
qK9demeaItZrfxmPdDMKF0SF/P+rxacnFcDUvquDsTSaoBr1GVg+nKVNl2TjXouHdEOZ174YOVKu
KAPH5pkHXi+Ihx9ADgAToGVVro/EGrgEsMC8Dqa2ARJssfdiRzUC7Xv+Gz6dN0sTJJkhDkaqrGtj
SbfTiH91Gi88N4nooC/1/vto94ssviqTC1frjF2B1jF4ftinU4dhacZZOnY4UdbCHhNMlWlTNgiy
Pv+SuwCEpajfzRC9zpzEJ94j2QyagrAkR7S2Dq8N4Q7QjKYKBuFgXRT1wruNlOnw4sehlwDJJXVy
rkLrUiroW9UWAEEDRJnDx8EIlQvqFeVOLaEYnPliDwD846WO9I69cvlgOCuui41lHRpeV8ZFAODL
BlU4iaR+bXakHPeoWMJmWw7wAfdZPC6g3F40MJn4rndLvY48OLSnbyzcvN9OajgVu3jQzUAIQ1SQ
gYVzqTYZDrp4topvVuVEP7IY1SIZwyJsr4BOdtPOg05pY++Vaj9I4yTvhkKOFxN+RPte1eVdlg7S
2CiQ0Ewfy/eyCAZnmiMkGHlfHRQxGx/UthmqoLGATwNU9XZTqBlfaoMrLKJno9gLu1a/AszKfyq4
hE47p6V/HV9mT/0W18qk7dsckr6pWHO910VVzBsoXuSGdTOqoC9KJzmzvT6dRrxziNJMIvorqMwf
7+QwziWI57QMYgUwn+k0cG1s/VyjzdNdzqVkCeCeaJvuqLWcVq0mNUGiWgR11KU7T8MEiapbMJha
tKWLXL54j2G4pczF+liy2frxQ42pFFnJzS8AxOVtqQREPhDUcxrhEw/F5YQuX1xX6dxbS9t5dSno
SqsCrZZ9hFuHF0JmHuACpptB0c+5Zpz4UKwsMleke4iI16IVem4di0itCuSozlA+wdgNnvpSve1y
4Vp6pr0FdUKjwPIrHsVm4LEs4Dga4FyA0NdDDlHYqNRzboRPN8mlzXxRPHOqo35dHXr5BE8nb016
EGY19GmNIsWt9WYwYsB+ZlM59dqoPqJM8/Dz5o50/EApyHog22oV9AJog4owkAJ+N/vPb5OnRmF2
I5UgHbtQXo5HUUhuAznO6d8YBm2rixkXgxgHgudHOTXhlr56kziBmGsti/XGiq1XeGUwZLX7KZ4a
bd9Nnr3PvD7bSqcOz9wrTz0V6UUakTEt+f+cvddu3EjXtn1CPwHmsEt2syVZlmVbtsfeIRyZQzFU
kTz676Jf/IDFbqihZ2cw8GBczWJx1Qp3AJ+xOwzVZNSlMFckOQsmWb6HLF2daf/Dx8pBoJsAe3Gj
2uwi0Dx1Cte6qjm1gI6OzVAB6HcxGX157y4cuW1uQ55FHKJLtHtDQHDT3sit9pQpWd9QdNTHlW0D
iToGV5Y6qzz4iCgkmT7Qh6S/th+jdZg61FrB1Uz3fkQpEZPBwfrC5PhHn1V/0N9/k03Nx3YJ3nR5
/8qp7d+1IcJAGgEj6O7TK9UnlaLZ0J6CKV2iwkDhLvOaa494aTfpjEFTZqhDr2YXYE3C4pDY6GsH
7QBSeCTAFkOF4n9/Leyd56s+aRydhk16BF709t//CUjBKlwNlkR7AhCTxYmYHEQLrQmB9qF4sNbU
ROAswPhLoowqKnu4kv9c+ARI51gaSDWttT1Fw+HS6sSUtyevDZaoR+0/ZkA6XjkxFz5sTiRXMCBd
9FX28HoYiLXuSOhL2egMjwValHdLvm46w4qkIWxKXV5Z8Tw7BvxBt9mkNKZntFfHKI260SRx+FQN
i3jjtog1dmlrv+2NYkXXDRoxuoBADq5E44ufBt1Z7Ew5NnyNu/LDQWgVGfSMEDavDK2mXPuU9k15
5/em/XNu0XMk3bMex7zp70zS888T8J8rP+LCswNwJ2mmOOBL3RevmHgoY9KD+mSMgXaHp1f11tZp
f6NqDbG0MOVboALXwAcXDhLgve122Jy8sXV9fo5hwo+96siAeiBlN0uZBaGnpePrjysmrqTPnFSS
hDM0BdHadxA8PuliSd+vWTcijy/148uxdLszd3n6X2mK7azyHvfHNfO8ZmoqVZ8SLB3etWtnvoP8
2RzmASG+pIOMWYhMC1sxpYeXV74Qd3Akpz7gAEE1NrcP6Z9oMKKSWVg99qZ1Z4pQpzoNS2tp49XU
1ZVC+QwESCSFBYIYAweVWcl+DsSfgipSXX3SXPcndca9o41vxzw4FFX/iIDrjatwuYY4dCtgp5da
cRRWetN37ZeXn/nCyaFNTQuUxuQGD9u1w80GS6qRSwt6dU8ErJs6RGt1ff3JgbtLi2UrX92zDqhV
wCnCdwjCoW3kZMuWE6fucA0EfCHQsZlUHBv4eXMSf/7+9LkXSIqDbLandg2bptJuNcBoWVKloedr
r52T8wo3eh08PrIL7uHd1iFQa0xj55WnvO/0QyWa/qst1XpFkOxCPNkqKDhk3Lh4re5Si9pLVW4Z
ZXlygnL+ls0mgsorXk7tXAR32FMZd4VMjWsM0b8j691XSOTe4LIIMgAL3j1chqcEprxWcQKo2qoQ
m6bqVMPjufEqdzxheqWOCU6671cDUXOYCoyhtb6KFXrRkeb4VZRSsJ6cRHhXUpCzQRzbzlWGPsTW
6yAV2L3lRUMcFPxreWqtVoaFhtdomTWYNtjBvW8XD0mS57Gpp++8rL4vGvVQC98MC2f+9eovJzAA
ZEM9JrM8G48XfWNLR8Ba09zRuJuGQMTLMskr0fDC97kVmfjuOVtHbY9s6eSIZ2yjFSdbgI6rLLe/
S0bn58uPciHw0d7dXjUY6a2T/PzDGZrK7+zFLZDVk2jRZhnC1gPMqSmYrqx04RNlvsNBZmTJx7PP
eKwZUO5aLMXJndcySnPi24B0N14wWr9+WdPyWjF4NnzhuECiwvmCTj3/sh9HDA2WQDKHC4fbbnrn
WHPThnWq5R/VmDqnLpirgzbn/WGo/CBExj570y84Vq1u/krH5G2sCZ6G+ek2PUYWbHdwt0wJZe+6
OBm67I9rW2uYYnbqlfIS2yro5/lgYjcNt7/YwX8uMd/L0gr7mgI+bpvGE+rAhwCYzWHBhfNKaDo/
m5AYybK2m5oC2NrFCH3JbFwugYDAzNJu7WT+MShbv335bF5I6liFOoCjCYYTxOPzw7nomHuNJorD
ZdGtX2QfuF9F4WiRb2j9+w6jmLcGImjcJ72JoYqeHAy/fO20kLSK30ATC+A+md3+A6EeqjZHNEKg
u6bxbEp0uDsHpx/bu5Y7X9pUzHkZoIFYojjexftJlZM+BOgAmMLN8G1KygNp5usrDwBspDo+FHyo
SnsAfNBZDj5EfXXKysS6cWolHyoIYFfO4qVnIbmB/QwqD6rHLqGy05ItXRVUo6590iWo/ySptSup
1HnwQt7kn0V2SX9mLnlWLixS5sUm9e2Xpy53s4jB7jUqzsWlqGqYGdFqRIT1+VFs0nVqvV5WJ5nq
+Iy4IolxhkpQxVzGK091Hih5KqAkxP4tXOyDxQqUZNFdlLKzvmvuhg6h8TBraz2qpr7DCKKZr03d
zhMNVuSOobtAfg9a7vnDFUmfB/2mze2IwXrr0fePHHxQD73fmtEmIRLLwnp944RFN/Tf1j2j97gL
ISVeZJjRZNXJxVjlTm5GuR40Ai6F5drI5sJhhAbBgScmQjra26/7s5Jr0wTlaclr9baqTfd7KTzt
9S1BOB3bGIzxJWn9XnPHG+pW13uLZRxTPZhDO3wdGzyuXo6KF14WXxS3GsmuS725O/RkuVwwEB7w
NKqwMO2EcSty3ZgjyL/GWyVz9yB7z78CJbu4qsPlAjYU5PmmLvxvgQR3b3IXsZQnLESXGOc/ERnj
XDy4SanHbWoXn901cE4vP+ql98YzMgJCuJjguwuItEPNrUtSnsbOkDd5MCah8PLXymgR4Q0GUXTw
wCyQZu8eja20jaEdy5NaRXo/d0lVh60j2ysRcbvjn6fVz5fZIsw/t/MyZq49o0Z3cka/uHXJuzww
vfVP1E/KGGcG91QVAUj8pc78O2tM7Fd3JwJuL8/aYL0UY/vZM5qPS5LhgHtaG3t8wD9Aj2Y7FdEs
J/MgsRK51TDL/vzyG7yQsjNHdLb7m6GsDm3y+VPnw1IXnRAoLjgyF0cumuAh73qP0myw/ijf73/K
XvfeMJ6ToakX802G+fkJpfHmrV6XyZUTdSGMM5H6i4W0yZb2MKOa2GnOWlecIGCrCGZgdWwWfDEF
VmtXvtMLhxehiU1/Y1PdNvSt2fHP+679ZMEhgiKBgz2GRSbKY1NM18Zslx4IQzsamUABA3Srnq9i
53qvJ/ADT/ghwjvG1S1u8BV6azmYxr78Li8+0Dayhb9BybAHzXqtnhjCYalMBN9SLCvRjM+ukYMu
xBm0RQ2GN9yBBqnf8+eZ5gyihG8WJwsHLKDNYj52zZLe29mCBmnqurfgEa9VCpeejJYlCjb0hGke
7DaxSOp2wjyzgAKfqJAem/owy1Z8enn/LtzrzKa4ZDd8PUCXXZxBgCuxzZoCyMPS6x22xv1jUySo
cEwY+kZjYjlXIs6lx+JIINRAvkfnZYtI/5zAYhHdKFOMmgqj9U+OZg+xtujX9PMuZekbMtTelNM3
qOhu9ypNr/EClsUpqKS60zM136rayO+tbiof0xRiMYkMBnDjmH8fBvx906xe2yuH88J3wNaiBLbJ
lW+KYM+fFUIZUNw1Jc74q/050HDqETryCn0ir0H+L2wrHxsa90AXwCHve6GTmtSMcH1+alq9+R7k
NqdzCJrDy6fl0ipkY0xy+B42MOnzBypMBcB4KZE00YxvogY1iNlO9vpwCF7HpjTm7FOh7hdBVy8t
myw/zWWqRbSZZNQY7hLWpjVeeZ5LLwgUADDpDR1+Bn2qV9W4fedlJyPTvop0Tg65Mh81rUj+h5NA
f3XDvCOnht3U843j9uvk4iGf0npuGuF+qx+tOcfTJ7lKI7j4jii0aQVtSLx919FGFwT6v4lSi41D
KvygJrbxdD2+fBIuJA5IJAGK9RgCExK3X/HvZ9w7sjYbPz8xlELcAFR/ksdeV7rDEbLBfFTIfC9R
AhoDQ/YK5gF4Ds25wnM5C17UPpsq9XaP079wd9k6ctz4vg98X+g9tu9yWQwwQvIkBAPtHeq6SV7b
Nt7WA26+tfrgS5i7oBKMRo8wU4PJnOfVcaCrKfTtMb1y/s9eIAkkaSXqn5s8F6pJz7fWdpGZpeDO
T0agfgptkgfd+P8tTf5Pe/zx/1K8f70U/v7WZ5nftgr8AdpQ9L24vZ6vQnOalmYu8pNGL6ELl3wA
oKAhylZlg/XBxxLvwVU4tpt2r528wpjysO7N+q1nIoaXDkNZR4Ehp3gd0iGsBNqkvaUgjwAnjCtH
0w59njn4ZEyrFnmWWB41vC+vJHJnn+/2DEADuLmo16gAnj9Djf5hb+KDfrKzcRgOQjQ2WbLvYkU9
k9BeCRZ/K7LnW2bRsPuLBOfuCvZFjp3bZQEeG/0Q00SJIF1EcfQTWnZ3Or2T5G7wVGuHVT+De09m
8atfl/QhaBW+G97SaqGfGP4d1OLmV+Za2qldMKgMh9Rp3+aNJx+y0k5x2sVjs12VB7oURxEJbzVq
cO+7HcfCPzVS729qZVu3ItG+A/m9xvo+P3s84oYiJjv+K5/3fEdzQ28MxvRIDrWV87CUQxGWeGdf
+Y7+vpj9TqLeTL6B6hl7ujviboFbd4Wi8ikx8yCcVjPWO/NDJkZQ2cHnYTLfwPZ6RC8OI7najqmK
bwM8DsKk6aOsWR7nRj4lkk670pUe9qqPRTVZ4YKoTGvNV1of53tCR4qOkQMciZR5T1iCnox5KpOv
2G7kIsOmtWsRQgPQrpyv82jGOlsBAJoBCuKe35aWCDtAdvfjOlmtj7lXND9a2tA1g+Oq/rCCBryy
4KUH2zgHTNqAJuEG9fxll4M39xNXQ5wEUrsNCuoua86q1yZ8JF/b6B3/p21isHeBcoLcl6DW4Gt0
vbrFehjLMfTg/pdnAbhAgr51A/Z1gGu144qRHkLd45K9TXWhwq4u8yvl03nAoaqB40SXg2yL7+T5
jjn4jePNl7hxupnxHTqz0sswG5RVhmODM93Ld+yl1ZCI4QsBMkTzbTsw/9yxmW+2slSQJEbRiYMr
MF72298N2Iwrm3fh5G25I209hL+2efrzhUYrxb158N24SdPljcLnDlKlR6UjHfVJLPi2v/xgl9dj
SLVB7za23PP1ctsZa0FOF9cQXb4p3PFwwkUYaUSM8qjw9fv88nrba3kebrZCFMLLliUAI96Fm7Vs
RgOtKzf2zdF8k2ROcaRDNccvr3LxdZF4AZHEvIpne/5U0MsDJL22p7IAzmTAMW4Ga5lDZ3GvEfQv
bSA3H2F6A3kh7/B8KWvxkeOzVtge9Jrv1lVY7+QMQHe9d3BmvXLoz3dvk9RDiY258obG272tMXfa
1kpyK+7NxQ2zvt/ssTTr+Nrd24ZQMHVovdIK2QPj2sJZZ5YxY18EP1a3NCIH1Efc61N1pWt46Xk2
PTJyca5xYIzPN28UsiL+mGbcB1oFMN+ZDnVaJa8OezwPuE/ScF4TOI7nq+Biq6s0tUyGsAXOdeVk
fNIGY3p69a4R6xCBoRNJk3evRh8gy5i1iTLjbkESEJWUPC46R/84mE5yZakL2waqAFUs5pZcg3t4
wWojENz6s0mWL24HaTtvptq7Jo53cRFeDuB7Y8tAdpFoFomObC+LuFWzMFvw/LtcaddmWucNwC3v
2Ma9NB4Zbe17742s0D3F/zVesSB96rMRRAZXy5i912zKiEcjUcMQlnpXQtlKcP8KOxjG6W2fVlVO
X1JlLRNZR14LjOePz3kk798uF7qh+8Cop/WocrgcsZ265e8KvCHTb11cmZOeRw+a9KT89H1oY5+x
YoJ6qYfKaXQ2mWme7y9Ir6fVvcxEFzl11V/5si8uB7ORueym773HcuuFCbOmTvWYD2a9bTrbjHMX
vaJU1lk46/U1rdKzTWTntnRjGzzTQ9hHEiyD7d5ubCe2pRuEoNmbo77arwb3sApKETBfILtRgeyi
SIdPszdPvhMPS/7LlqMX9QNe2c06/tQ0p75S6V56JloikKdciybPHjUwY3o5iF534rnDoRpl9u6Y
YjN2JdKfvSmeiQkRQgCghrd2/POYJWDu5Z1m23GQuelpDpg52HJVt0PngZi0s2vSlH836dnFvHFQ
SW02JjteQf7uYlbdrFmSDmRsA8pcjquYDBGqvsYdQpfTHPuNsfxiCqJld3xyAmLjUhh3wh/KNayr
OaW3YGPdexhVi2qTHPVAnqQzNH9a5ZUOJt8e1Pg+6eQbrhFRhmoxSvlx7k39kzcgwnmUxlayNY4h
mxBz4fLKhv6VxT17QLIcjuHmNKTv4lk+MQWbEEmNC5EwmO1WOSaYhgxVH63ChqBj212X0ek3EXUf
1srEf7FP1WccOJzikGm+/UnWnfepAtJkhH6mRuNYtYaGS7Eu2jGc1AjoulLdcm1ueNbz5tVQC4JV
h/ABP2l3608Fb64whB0T8+YvDbiK49Jo7sHq4AeileTfz5B5wpevs/PAvK2K7N9mTrtNtXdf1TT7
q+6llHx4wFcP7YJlcoDcxhu/8uVNJvCNCEu3VQcn7bC025iNMb3V9sFui+SHtNzpSqV64bujVwTk
DEodw4W90kCKpIO0C4j5QZPZDwvSSyF+38NrcwWemr8cmRFa1edwDjqQI74yI0IYo73c26pzaQx6
5utjCKMLZL5RJCLp3tO+gyqwa3+p7BiT5+KAQeEauRjsXilaLsQQ0GFbWNzMSgBbP48hBT0kPZ99
K56HIfUj5NQ0kLOa/nGcF+telb794eUzc+EV8W4gUKHXCQFqD1CZS28xKov0VGMqG4Ls4Kseg/7K
5l34HHzTBDC6UQC4OLfH/qcWU4096WLSzdjexLwDg3WO6KsZB5zkZzPMifkhMI/x88sPtwXAXfxA
54CzoUM9plbf7abL60JicyEfMuY0nJa5eirU7B2NbvHpD2KN1/qJ/j7xlz8vL7z9xecLb5MneB3s
7a7CEIaHVLklSZLNaTiOsp4eSuTob5fJNa58Y+etSBrvpK4+7XFCJZXo873Nu6Dm6Vcj3khHYb8k
Yxehtzbw1HOnlYeE/uXPzC6cA1hs/8jEfzq6hVfYkb224xEBuf4OIMx6GPt6AXIu+rsqzXB68UbE
fTWmj8HU5m8En0aYLSZGPUvV61dC14VjyI0J+pZoARJizyULkOLSeTVGHDi9e6PNZRElDKAOL7+W
i6ugFQKpcEP87EVWhtrW6UaNRqy5/bseH9rHMSmMK4duO8u7dw8jjuAL4Z0LYI9waAcaw7M+GXGu
rYTaXP4IutpEW0zeLgNdiP/hkch2Paar9Dn2iO8mt7IpGTojHrE9CfXR8m7LFTuql1f5S6fdPxSJ
BpUSAXCzUnp+yBqcgPpq7vRYb5zGieCa91+xEaO9SlfJ/6GVdfa5zcwij2YL0Tb6srMa4krS8A3T
YtLhO/rG8EdYc9KFPSKfvy1vWL+rpJdlOPtlbh/hOfR5pPW2U0U9+On8hLodN1ZlT2uHvHbgfnfq
LggOtrUgYsY/oDG3liFzyovEasK8sJtvtUr8XwET0t8G1f2TtH31aR613Ab+ZNlfMWoo5xC+vPPF
Tgd4AXBbRiPUoeKBWjV9oICVnepzVCNs+8Evpe5HGJgwZoK02X6sclV+TXsxp5Fl16ZEM6td+8jo
/LnZmDDVGPLDF+f4//mt52X+0BixTKrCDd0U8G+ot37z48qrOTtuYESJrbx6ULHMoZ+/mcCvuhUQ
mR4b1A9Hc666cNbyDjuo+ZpK0znNgVOGfASEGD5R/yzU6M7Ul8Mq1jijzBMRFe16S0Oi4cKt67y/
nftCalFpZcV0qKbU/YzVSPfDbFX9ZsqbZIqWStFttsum/fnqXdikpxlkbfUo6q7Pd2GeRVe08JGg
TgszCmA6HhjEGqHZiWuDjPPYvtkWI4oAVon4vi8mjG5Ig97J1rhPDHVEG9eONd1XYC/ltQ0/vzZZ
amtNcIltOd3uq5v0URv91lnQ2EyoqA2RdO+N1V6gd9up9ihLB9OddLEQq3p5O88DJVkIgm0MXUm+
mbw+305ndKosseclXlSw3pVt8idwlH4lKTjfSOQsmJdgUgD9EbO+54u4OAJJ36xYhIYzmek4IQHa
+gMtTecaCfH8gf6mxtt9vMmY7R9ooi+ijKJb4ryVfZROdvAuU1n167XbRmLoof7M5BFE0j7NMXK5
tNbSzHEv7beoTbhlGAxEgVe/HaRbKPpwvMHRAKXM5xtXLJMmO0NXsQ7ekukYsKBGX65ppJ3fYwxP
QfmCLyPxxSD8+Sr+Og44suECHMDDf1sXWf3Y10F1ZySOFYvWt15NBWE9CMQUe4Dd+bZ2p33NhbU6
ToqltY1WuyOzN3Uv69Cw5s8aZJXQb4QdCWR4Qmf1PqZ18b5wx/upf62OPf7OzCkYG1hbRnL2O/pR
rlSR5ghTrFA3qkN0t0FN4tUvkVWgNzHH44mpbp9vb2kCOkktNcaAGMEc995wqFIkQF8+kWffGJGa
RIQGAdUXXcddi6D15gqPSIlIVKLk26JCB5SY4ZzGOa+ulC5nnxja98w/uO//Ulz27Y9xHrt0lVUd
i9Eboj5r8sdhztWVT+z/5mrPUxFiE2otaKBDX2QK/3zjuhX/79kIhjhpVRnciGBctGNtY45+tJJl
/mY7AhEQvU2tNnTHwP0sc7/QCZ7KRT1DDElyyNq5Mg7SqQszRJBbs8N8tEQeGoYysuMcdI55pFiY
7WPmzOJpDtY2i1SSzwVCI8ji3OAuSgtf1MEs4rQaUKZwkCo/NlWyWDeryroymgemTyFZYtWHjMOK
NMoT5gAPXV3jlbSslVdEtWOm/4lF+lrU+TLzD0HT+fdggFP7xk0FUH6vb4OwK5X5pE+TSEMkOzWq
lqRI5VG6fV0ek7TO37uogNSMu1N/jP56PxySSU/10DKpJUP0l/rfXW8k1cEyFrcLy8Ss/xNuXz3B
26neSz91f4lk0j6CCGYkJ7TO+OgJw/gyWZMPObNrrDrC6k80oRhax4WUYaq3dmWYsDWcOXjX8BUm
YVB6hRMtC6cuHjJRITruaWt7XyMhBqZlbSG2yVybUhAPPt0b0flB/kCzptbRIvTkR6460whxxtA/
CelXeVR2liwRHVrrOlxzp07C3ELo6CTcLquhc5pJcQCLYXywVZ9bR1WZQ3dTZ/302XIy6zudsxF5
pE20Je9d+eBqWlaFfoqNwKck74Y3ebaa61HYgco2hmhrnUYetol8vXQPhT/Xfmg7qf0n6BPXoanm
LOB67Sy18BFcjHdSkZaFZa70zzayK31M3ZIGR05K/75qNdniumFgsGas5kiX2M2CMfSWQrsZBOiP
ENFXLSEzXJev5VAKNs3XuNuzSVvw2+sGGjcy6Lj385xRftU6WRfhst0y4EnXHzIVS0a/y6eyU2s5
3NMlXq24G6T1JGVQTVRrejaSH6QqiFxzNl0M+KbsT2O19r3pqPwRtAZCLlrl548VNesHPxVVFVWB
18jDKHwml3phdD/7VeFvNnkVQXDShqSNuGcVlgOTJe/arHR+lACxgBMwAOF56mC1j2mRLn+6vnQ+
mkq6HpYLJs3JZXQXdVAe7YAIM2UmL1hjZaQzrT+tNyAbhzpKxlR/lK6GTIULSCoy64ym7ayyZA5r
358BGxZ598dsneQbfGPxtfFhGIeD8q33A1M/KzIDWk3I8Bj928F958n0XuRd8qQ6of3xq3koIyGn
oYlQY/Z+K3vuv+JPbRqnPqjsJTalVddvKtcex1DlRf8TgqLT4GCZ+VlsTlmZh70vi4cGUkMRefbi
f++EkL9z2szv2Z0EkR+OzhzpaCL/boNs8iLkJrQmVHjrfseUYnpaFqV3pxYRdf7UC+R4sGrDaqMJ
dfckXLuyeGKGQojWgRQYYYOwxo8hoB96XDCwdQ7TknAuyspJ/uN/y4HSTsoNy1QVWZQ7wjuCtXap
3h3N+zCidT7dOkXph5YxjI+V1SHYh4ewx2Ecss3VIQ94B0PjZV1owQB4EygzEbcJbgEy5kMK3rmp
7WMfOC/AkWyj7dNwcE1wHDlimF7IfEA9UTUh5M4rVAWllmG98Vt3+WDVhR6pwoKYr/TFvhNrYHBo
jcxXd4OpOpjtNErGCL3ltA55QIWLpOcObzTHzd8n7jg3h7KpHJyWpG5/TLKkfu9mYnB5ha2ByZ87
GjcOk8/HNnAh/3lMi6nE0AsTx8HGhEQLxgbM8ZTfr8gUPwncctbY9TpH3DX4UIpoyCXy28sQrEGU
yzK733ydOBu2cue47WpPxus8ts1JTkXX0NFv/OamRD0WpF5eA7Of2+G/ilHmEGUAOU5+ktrE2a7B
bqEelHPvTz2SDJUpjAcdYKkbqbpAWFAMCP3VOKKe8LgleDZYbeZ32JinIw5EmTJOjisJlQJ9p6e+
LKqfmamp9OTk/pzGoyya/FSpVadlQglsnXJHBZSzXUZEKtK8+8YCM7ObjEoG+nlgfMQap5QhL0j+
Eo7ov9nK6mU429pSRlnlVf9Z7uhqp36Snn6DBbSZhQ5vsuTl5J0ZzUE9O6E1JX4bQnEe/6v9XEeu
pNCRtWo8e/0P/3osENd6NN/7ZlndWhM4qzBXop1Dy0KF41h4aT7cJMRh/WCmk6eF8BrJ5XAGAOI4
u9pXFFDq7tbzOk3HO8CuqtAsmup3lU+9TaMgT78CNOrftGg5J0BcjZ55TudRti9rtzwmwapJvKKa
mvDdJ84cekWBfEKh2Q2vGrH/22pOnLCleXCahKdHa0oKOWXDo1Sao8crpV8RmrgBDiRKnWQLUH3B
FDDdDGzB4kyPdj6nRQjINv06OFo9RU4v4R0xmy/u9MnpfrW04en3OJNThIWtU5BTNmvdoSoaiuZk
WYQRpp3b5odl8bT7qUbyl/ark3217NF9uy5C5SeipTUfOs3kKsuMgo2Sdu1GYy+M8jYRxfzoTMXw
tW6Tqo2s1ssXAqqDKjqdjC45rMDjyrBVypEHPpoqOKa1HL+vzGFPyM0vPhOhvLwRPffHofCoab+X
Tumux7xUqXGbNVr2zdOl3R2szDGLw2ikbtjNtbFljm085B3SabZVCiNqlq6+Zy8L2jZ5O7RRvmpp
F5mjrz+sFazzH/Yyt100laP71PWO9TsLXIju7lAp/ViNPl4RDQ87hYXBTR3qfk+IGFt3eFf2vfg9
Cm67EwKjAGWtIVnoBRF6h9+pmnyuJp3ZTZPoyxfqhPq3XA2TxED0i/1USk39HPtfWRUbRb3+wqXd
/zpXa0Mu1zElmpMRUJwJessPNem54sB7c8CB4Br7Xkz++HOcKvmlRXyuCgXU/c/57MlftDNI7DrX
6FS4mAOJnY1yaPVxy0zeZ9OiZSdZZcjCBljjyRAiFTS43hknFSGEM2fROq9QG/Ugl099b3pfOt8Z
/yv9fJgekPlofiIAULqRPxheH9aJ1j9485D/ccbG/M+07I7y1U6SPwQ37ufBtOnSYrFcpyF/T/Nh
shvjU6nX3kcpFh38Ya1lUwQEqhKHmVCnHfgaq+CWBMqdj2VrzLfuynGCvLCdnhJ2FopDGcRxPx29
91jrlVU4Z10GiRp1wvd6W1npQWlj87VLSud3iZwe6XMhg0+aY2YWSh5O/XtIAu1d0y/N20IZ8zGX
RrkcG6OvN1OTfPpe1634uYgRJmydJN36pCACG3ferLovBWn1TWsNxdc5sOx7Ly0ND1tTBP9CmTCo
5GHKBYGApi0/sXOlvJPIJH3OWi2vIJS1WvdA/WZoB6kz0zh4BP8upNXN7VSUueOdOsNg1IHISupQ
co1mToNjqIt3unKX9tOQEz2iobfs9VDOOlBzQsL4PptF30VN4C1jWHNmH5q+198vlebiP6Mr4hx5
WLOEHcMTatYMJ+XQn4pgCcsAAdQQWIKT3pgB5o+YQs59HgJx6aZjOfrpZ2ylg18tU3dQy96creEI
9vhjKVy8skZX177V+BStZNNV9kGZXKlhntPBnns7WUMzY/IRzm3atqGW8F75Lpu0uXNGY84wkpHW
Q838wDwN7pT/mcdmoiNnlskhKObag2I7b+VHYRljhI1MN0U9grvancKlLkehxc+eCq+SNoFw0ebP
+Hwv8iagO7Aca7pHmKbqrgCigxMxd05gag5DD3fqYjdZ8+ZGwKe6N/txXA6lVTBhWqugjJPcbAek
PC3nz+bFTmKqGt+5bad2/gXQ3evuattK+3DQvISWrpnWUQnN6z/LavmkytHjRmn7aR7emTh71zdp
P1VB1CsnLw/GvM6fG2ucvidAwNOonGQ2RKYau+95kPdpBELc+9kUK+bIU9OsLnq/vL8ox+zeCW1t
7L+MOnABoKq1/71qJwRPkYOkT13XTnqPNYPQjvroGsXRGroM+0euaSucoeWkh8ot9PSgralke9Z8
U0hNy7U+SbOGMYb9XpHjXoSuz8nFgYFY404MatKitdQDIjKNepSD537SPHSkInOp1/7Q2cr8DgZP
WU9eR9eP7Z61G2Eu4xOd/9SO9NyqPvqa4u6l9+wyY018muLoT6MsCo1vAdZPmz1yUin0GzFUlvm1
wnRoetCGofMjpM2at9mSivY2KJfsoSa3cPEuaOwmpGIdvyLVNT72hpc64by2ThEFGglsRCSAVbw6
5pREjTsiiFSZIHBCXywFqX5RlR9RaauscJJNgMPuMA0qdBFrb6LaDwZ1GjkV/ikP8MuJ/DSj4WM2
VrC8IZvCkcXrDP+2Ep0OaLhBlzmqCq//WBnl9KcpiaAHVS7ig9Jt5309lRQKRUol+aZIhopYA/kL
v7+uHbN7rdP6GexD30nMZuv/x955JMeRpXn+Kmm5mjEbZ7sWZl21cBEBTYAESZAbN4AEXGvtt+kD
9KqPUBeb3wsmKxEBFKO46zIrK4kEIp6LJz7xFxnK+snMwpzjqWpdFLv0exQkutjPTKO+nme8ik4k
woZtloFgCapRDr8sGS/EbwkHM8/uG/mmHhoCTW2SqzQYh1FqxaOxhhvaW5Xj99nQd669Oo3mpqXG
g+s1NaqJQeVqIOaZmW+UkMEPgVE2lPMsYX86i8e2r4hYovqTJcl9cprBr/xsy4iT+OsatatfOGU4
gh9YEKQl4uq3/UBzBfHxEKfefrHmxwKJk7NuNMhzxxUDPhcKL4Jdct0UIbuaXYy0CKvosoNaf23H
tXmjSjZbvNJEhRwsdhOq7mgScdOlSTOLkkoSO4w1ZLXnxLZTu+o6yV/tsUWSUa3n/luTQpI9gcgb
bqp5dULfLLvy69Bprez/Py0eqxovwmmTidy5ylSCzUaa5WMGNC9bvXTMUUNDyo7SkHJIPaeopRcd
9TqKdjk9nJGTx0y/zuFI5i99hqUHJv4YEP9FcQ1xLtkWDEOYVvRfD+qw+YCTYy8blPDKNPOUIpV8
C1Sfhwj2L9MZLTEMLQsE9MDiHt6eunbGGhr9stFxoXETIqftClznSLXwRQlvNwr0GEgt9K13+JJn
bfo8Lcpp0Bv6DbW0Bhznq7sq1S8Lc4lR+I+wTQeucoggjQprspS+XGibzKZrkFhvkh73xrWT/lDM
/o89ok731//k569VvbT47vYHP/71bf1Yvu/bx8f+8r7+T/HRv//p/gf/epl8xfuueuoP/2rvQ3z/
H+P79/393g8Bvrv9cjM8tsu7R/hT/W6A6LESf/nP/vK3x9233C71419+/wpTtBffFiVV+fsfvzr9
9pffBa/vP55//R+/u7ov+Ni2vS/vv90ffuDxvuv/8rtkKm8gIOLaBkgU1CDogN9/mx5//IpogXKx
0NsXSH3WWVkRXP/ld0V9g04A0jDMPtRTdnp8XTXsfqW8wUsCNirqDqiqQL/4/celXX8v3X5/KTyJ
P35+Tq46XFa0AMCb03cQ3QCgAAeV8YUOZFlbTeprqZR6nd6YgaSM3Ykx95b/7Km8MtQLUpIYC7oY
KGBYAhQADsZSKhRnZuQh/cZwpMucjdwNQ930nW75omYibsjyOBCQWmzp6ut2nvrtBPfWLWcFdo0R
pV7WN9tpWDm8ODFFm7ijoSUN26moNsVYpT42Kw6ZAhlgaWedu646isY52YMZ1wXVtmq9LPNeu/n5
rR1uiNwZS5jGDQRDIGGHeCWrjEwnCxl+lZR80yPa4SlzVwWq0TauBkzRzQfHdNehMDY/H/lwF/k+
MtmmmGKiQ7VfoEcLCgQRPD9fUcoogOnI6SXrx4ybd820530AhuGtAbEAZAea/xDFn4wmLd/WgQ8T
jem3ulUlmka2FCrUo9Yc9b06qdFzjsKvgDyizwtyQ82ULpanZJL5nsL0mbVk6pZ6PBmUkVfaUzzZ
yQ3F/r508UrTdF+RIsdz2mwIanXoNdT2KbiD0iVsoGqtnUv9Qi1Id4i2do/wl/atf7gb7e1gP93d
/jfuW7QZf7JvDexa+VA/7u1cfOTPnYvXDSCUbQYEOpi//Z1LMGIoWkMfodD7585lvgEjwelJFwwe
Cx/7/bcfO5fxBraJMEQDrCn8rbRf2bkOW6Y0vgT2nH42vTZYyYzzHOZm1gQoizYOPoWST2Grrm6F
XrU/zTQ7qN59nyR7Z9vzfXInFri3AhgOEiAi3GKjRMRofzhg2uTDmdr7LVuWC0nb7gNUCqYvEf5R
Z+vUQeOi96VAooms+BsY4bo8qVtNOZWztZddU0nkGDf7Qf3cqjnJcxlK71IyHdl1Wm2D7uLgQjVK
vlgJUedgjyOCNGVubqVMz0/B07RbcgJ5k4cNmnywYc+gbJZnea6qtzFYndqbEUxOnBGQ7VzIp8uy
zp1nGmE/+Ith0TozlzhyCzJHNshwzG6mOLap8jhjemQ33PmUHT4rKHTCNFBmTzpkg0kh+o4lbRif
In/zpWyL+oM5cToGpgQ4SW04clxzHi2cEUrpC/9PjzaqnlOPksreodaexnTG1lTzAa7LpWtlJimI
01XRh7QuSKKyJOnwDkjg9zgtTbM+l2UaWHovv4/ihayvMpVv3Tim6WZg4yW/ThfSm9RoIL+ZJ7Pc
08Gz8Hg9lxOaWNOiSRcVwEGs+tZMVNq76pEK+y3BeYQJDgnHGqIUcuRAfAG5ZgoTFFDSQD+Zbu6h
uMuKEW0NqLmjrbbaLlaBCptq1Bf4GmFYjPR6Wl8gKSVtFRoOvTKQEvYaMMo8k71+ko0tqSFtyo4e
p5zJH40+zF1AVzSAujkPnu0Nr5zeL9QAuVgslsFamDohOOa5+wsgj6ypztS898syJNNe7fBknJ27
pKVVBB6kI7hka9ZmOfbLZO0hzKFnlGft+KvQhd2F8NioPQuY+qGSdpo2DU8g7X0kQGhFYVLs27Ql
KS/pndf12nyCkI8ZgI2lCbNG4RnUYBXzYtQMlDysjjyXFweweCxEcDQdLItHI7apZ2F8nxtrkhlR
768978aQQg0JiO5Y7LRjguwvKUEDE+J2IpAEEbY/DN3Y0lIrSDZ0zZoLtcrrU3ru6uTFxjS5YTwV
N8RSHLH0HbSzlPJHH1YP8rAaqFlN1bBJkXqI3Wksw8tpaJtjPKWXu/GOR4jeKikTEAvxmJ49hqHE
Ztimggd2UL6LzOmiNyf5bLDfTihdn/z7wO4XkWhwxjxblSKR2cs0zu6L++Tr/fPzeveJPw5sy3wj
JAkhFKEN+Mep/EeqYdlvROohNmTDYrcRCJgfqYZNqgGFBmC6Rba7O+Z/HNjWmx1khsgS1pDNyf0r
BzZnJZPg+SQWiiKosZLtiJwUTMn+JFF7YGdOraSbVZER/IDZmNzbia51cGN0JMYxAKrFinaUdxXm
lNSNOxxnfQT6x8XNZWrYHqBifFmKoqups0iKjj8SpR1i+ti6oDygFZRtRPl21kBnDGYunVhJjjrB
NIwLVnHOGroh4HuVJuSYfap7FFQDLAPO4jAu3i15qtUekBokXMzIzkGg4B6hc2jqdMVzWrKlq6Kg
FgWrRUfdTSJD+1jgEcNBBezkIg/V6q7JOWApHJhcoKqFb+28KqmqZdAQ0bsdnHTbGJ1y3U0ypfdY
K+aPpi3RVwKvsDbAFOSh8Ipm0mnmdQtOmLpkX1V0KWZ/VJX5MVKcueb8L+YPSgpvd1ayvPBkTE9O
+ZEjTEWQ6xNqsOoD/T94N+Sdyf2gmu3kNjj5QlaNDDUJ+kGd00BZB/kjEDf9U9YlRXICtsF5sJKm
OddpZ1kBPH+p9nBkhNAUIi41bazKDB+k3rEoQ1dmduewKU6nJQgNeulDzMvpNDu9q61Ook8oGqIu
hbhOpQ8dhliU99Q4PMgR0hfK86PihkloCA7NaAet1lr3laTapVtISX9HGTf+KjJE263MOnyrwrdO
MFRWW81HZbn/QttO04ACq/ig13DE1otxytI7CUSp15mjPfoJXjCDF1e9MfvJKCVfWl2qM1cqjE6n
ee9oj2MzzIkHJ3CuwMu0KV6NRnI3qqGWB2YkqZ6k079051DFGl4HXKO6reRMoTeGsZD9Hkb9xuxo
h+EREE9n+qKjjssA4MKPYL4OU3XQqfBzqX2xUtFcODSXTquO7gR17g21ojJIeIkuC1vd9A5V4mfb
yiuHvcjE9xYq4HPqUgDQhQMRIMv9hZoPSR5Rg043tO6vJWtN/dya0I01WikAxbAAWEnGi5r/e62k
8vT9hP+lhOxfLdUC5vrsEb/YuS+rsu8e2/a+39u8xYd+ZFvqG5CDouiDyiCkJI1n/qNOpL5BvJxy
D/+Ymg/p1p+bt/kGPDomKTJMAQJtChM/9m7zDckRvHP+oYECDFJ9v1AmUg7Pd04UOBz4sfIvEbEe
RH+jPXXmrLIJDabWfUjHev0cZ/N20HMZBFerZNfV5HSXVd5JD/SEzOu00vXW1WG4fB2scr7ohma5
ckK9eCepa7OlIQeC4t9xwfe4AF2Nn82ua4qgffXbu+Rr9Xx67T71Y3oZb1TaIYZiqswvA1rJn9PL
eiOUJgT4WDDNdwHAs9hAKGbh8Q0Lm4322fyy3lCXpFcqxMhFEdH6lfkl4py9HQdDHp2YBTqSDVAX
/vX+jlMmYwTTvSuAW5pSAMti8vWusBLaeEgkoW6Z+w2Y/bNFtd7b8gAAICuDWktjMuBVRvnHTDjp
qbbFvU0qlUr2hZnHDwuNy7MYwUWPSOJcGeCjJNLovI2oUJw1+dIfyQZEGP5846QxAWODFYoIIrJw
hyKhU41JQ6gkBcxXzNNw4O38IkyujULuPBSraE2nyvR92v/D0sThucCBQOwN/wmxY4oxu6X7LPQG
dwZAYKH6F9Zy5mtO/oQb1RdHLn5VuOZwoIMcZHDmNbFxhAiIhr60KX1iu3Bun03cV06ew3kgxuBu
ZFHQFNJ64vfPbqYftKSMeyIsGok4P0/d5NMkro+8phfJLMOIkhH6RcxdDriDW6EYDJeoLpD+sgfH
RyrhvCqcT2FiYM/U3o3t8KHFxMvKoK+lq3JT2PP1z+/zxX4qLgB25ncDVfQd9u/TrEbFqVMQIk5W
XeSgXC7XXm3cbAS7Ok5gSH8+nCK+b39iMh4MA84DKlg4/u2PB2JA69ZSwLHZh72qSR5i3Cmgjtmr
G+bW29Ihg8do+wak09NoNu9/Pj400JcXsLNGIyuAPSVSib0Xq5WzpK86PPbEqc8IK65yaVUD3Uyf
oqFeb2gH3wCHKrfFWEOstPIHYNxPGDhe1GqfunFRd362oMBVyWu8AcmnXw+6fdUkNKSt4sKWzKs1
zZ7kTr8qE5tW70IvfJkkoAsDiAklM8KzAn7IdaYotYtMzbcxlxKvlfmvJdRuVi3T3HJN3htK8yUL
zdvO1m+q1rixZUbWLSpP2pRTT0sfLGJbt1lbyjaMNvXASsVl2I6JsHlp3U5o0ADfUnDIjB5wbtZc
Z5A/IwfguKP4lZGpxns5nPsAP8fWzWO7PTG7WfXilKHyrqw9HUCZj9boeqO3le0jbty59VhcJKl6
k3bEx7s7U1P9cgF5dK43Ys9LJBRypQmJN6vJLpOsu4P6xV0ByqHpsRbeNE+2L8EkDCAhXTUadt3g
mj5LVld+6glpfZCcjldBUSZ+BYNkZKPGHXXOVqW34ZZN8WDm1tU82ldG2lcnWUc3Jc8GZ7MY9q0p
Mh728PXSrvXRs2IA1IYWJZsyAeHMyXOlGKXmqouDjbWESsNqaTd1Vjxki/ZRTVTVd6zuLiziPCgs
LkFJyuWDeK+hVV6kvWW7GPnFbwcnDAAnKN5Q2x1VnUL2x1qXAj1uNVfvAJbO4iHvHuOsIwqX2rDS
4j5aPlho3MBV4CEs4AY2pVI62yWWHc9OrCuU1J2t0S7LFhUpGwZp8qCXYI61rK83MkpebgRSN+gk
yGhTp60nVWXcVLlpnFc2U4GYxzifeAwxTalNC1o+SFdnuQwjymONpGW+QUrmhQU/hiVHXNPkT/ZU
36mxdbq7dgps5VYurdOyWEeP7v79NKpPZijdInZRb2IQFzRbuMmxiZ/MJVo3QJBV9A0XAOeKNT4O
ydgHNqq1J1jc3hQm5mg2PsJBonHdmZOsGyfs7gBzyL6Rmhm5kTO7OfoIvgJAwXXiJNpoablsy44l
aJX93WowASQjeZIiHRvApb3rZysLZhs0xiTltWeBkUD9b+Z4dWgA5Y5y4yjAV5ORK5PShk+H5YVY
NPLIF08Df0T6DUuC5Q66u3WXUYvdEWldV49DvnqgaLcU2ROua2g1rsUDXIKreFIu1XB628jObTHg
rpKBK79sNCY8XiDONgnVzh0m/WYNsRVtutlGKsa8Kks4g2WeWBR9nStl0W4gh3auakYPmsODWSqF
McL2DvfOC/LCO0niSS1W8onkdfDliRemrNymitn1bYr17WVsxYurZ0grG6NYotb6ddQU05tt+5ZO
GATwQroljJ+Bz9q3WkT/u8sfyoglC634tosV3OvZfPveyvyma+/SQr1pk1roMrI4SjHx5RCAODKa
9LglAHjqZAAjBNGu6WwZq9XOZ3XSz2dzgTVJYUokwJHcu/R24yuAWGvoQbZNQZvzaoyOi5QRib2U
V65pym2WaJ0/GL3JHRQgD90EVw6paUCijVXxtVjj00y38eKsWfFd2t61VoxaxXDXFu0d+Cwhsoip
gWW2bMoW88SOue7Kjp/yBK7qbp1KtXVb5PK6HVIS82gZQItVbXUC7YZVAfTRh1KnevYo3c5LxuSS
nDMny+uNjWDvO0Qs8o+jFYJdkcN02eZO+ChTl/DVWZMCSedToaze5FmhuRyZ4X2HQZFriLAvdMTW
2MzKhWaBUASPaShbDSoNjVhreqvgNgwGeZivbY1NELRkFrQkwKd6GTlouTC1MU7rFpeXIp1ECWjd
vJXulzmKrzW7UBGZq6qTQWXDz4zqzkxKnWWDy9GFDit8o0Sr+k5Zk1BM6KU9H62FnVbLaJX2MU6n
eC0ZfFIZpJNC55LhhyzbCC5h0C4jO32h3bQxPvfrPIxenyFQS3Ek7T61eRy/zaQyD4zWuIdEl/m6
UnQ++ZbtgwKV72YSy3MoyDU+jHL9WZHseWuX4XIp5Qh+wSuJH7pIyt4lsnSvNKCrPKgWvL9URjYH
RKgUqJOiBuPU6N/qOoNypWijl0UsljG3WOEU2oMZ/K0PC9feWM0o301p/jDPHM9ic6orZrDGgU0h
PuWkau92xyJx680ytSrmoWntdbI4F7OwPQfLCCDRNvCJZB6WFsugZsPQKAL5amG057rSS17XTW+N
sU++VCU7+G6PyBLzSu7q8r1Upg9RXodndQRlo6/UZMMWL86U/BbP59xNTQvkLPvxvFLsy6rkaajV
61obLtvK+qrH+efSys4zAMRgBIgSuhnkelUWziYdZRVwNQtOZYvbDEm0EHTkgGeA5rtaVizncyNn
F8tskaiEdutXMrVAFt2pmo3v024sNogtDn4/G/M1MtTAKqZuPitR1PGIKO/sUtwmNTEGZT3mWbN+
GRIHjEr8kECmd7M2eRL0Pk9pxKIVAcYuXADTe7eY2QOuPjVnVke7wR6PCYEfQhkIE1EOpuqDCzaN
nkNZM60g1SvnNQ5yXIIC05JuJ0Zi00yfpqRVvTVBbRECa3IkQjVFhrcXoVJegKMshOtlQvPDAJHa
KphFJQLWZY1v48Ty+z4+0/TxJsygvdQKtKOoTGRXbnOfeOTS7KWPitXcpUhVW1lJzVDnPF91jZAN
RQu5bQAmNpu0Xd9HVAVdiGiKF3fdadjLX+neSuAtpU9UU94bdXveKHa9aWbjLJaiD0o3fEvV/ESJ
rIgSBgFxHj7Vbdp7cZGcQRYkTMvH+cqQ+uysWFjLZcjGTX39dBKx+0TZ1BVzzkj1K61k10k1wZvM
2SG7Pnu72LWZuy3ASI8mOVFj7rAkp271Jnsp3KLOZk+4lgeDpB5RiH2RoELbR6mfeIWeHMptB3Wc
qrZqs0tsyTdVghAYpARpinm6WtFTWrN7crA+/Tz034lAH7xYJGlRyaMAwZQ6tONWB63smzCX/FI8
KV6OjkIuoa0WO1HQdevnwbZOm5RTpcj17RjaVyKcxDDTdgva2R7IVQJ4GrCeiJnkiRBIvOWWYGDR
sgdknDO/YA+BLHS6JKPfAV09rdT8qanbO60m0hlW8ppUu8Ge3oEkDroySfAdFMe+Gic5Ijz6jaoT
OopwU1qJHAqC8E5mdSYqh0SXswfEo9wTtZG07GK6sa0db1XtW7tjiUicT1nWSifKxNvuSuOqXvlL
Eqm7OVW62wqZ+gTanGhjR5zJa8gx/v1kJOeKJg6GaZGlYJ5juOVO1zqAqGs2Vng/IH05FRxnkURg
1/mkKg+DOWW+CLe0pLmDStIHBM/hWYQ05Zfd6/ulYuxtVfDvQ6DeHjTmnwPQbB8rgZnrDr/qfyF2
hoTk2Tx/UdB9f1/+xinQ9X/7n4f7/Lflt6vkcXzs9stvfMOP8ht4PoQXgMyimUgzbb+6S0tdWEID
KqGMK5bkj/Kb9UZXgAiCl7OpJsk2VYQf5V1ac47BLxGlE4UzasK/UN59ge8CgkDBhaxdB8NGa13U
mJ6VXdI6WZTEjmQfba/00qz07J1WavLCworU6xReCo4vVXxmVIkSwWwt2eAWYNlflCXuNgDR50do
KmiEh5PytRriZCPTmPqYLAuegUJV40pFkZ5JTu23oNvntGctuNQcWIxsgtXD3cUDJts+Iiw4+M9e
zCslpRdKKtwcLQyeLHx5tqAXekdmFTklvsY+XMzwrqks4+1ANJ+7tdx+QxYZPrIjaSJPL5VTCW3Z
9w6FLYWTJiwf9Nq+ryZY8N/Pu19aV/9qTQ7gjc8e/Ys1cdrl991vt0P7lf9ZfvPoVVf7K0J8/kez
WnmD0jYi4qIKR1NBdKR/NKvVN2BiUXcEI0pgDpHz7ytCBfxq8tcCem6yIITs6B8rgl8hOwYYjGT8
+xr7lRVxGAYZyEoJZ1/0BFmXSNbuL4hFWnDD7smN1CnrPy6FjuoqhR3fzPXM7frkaUS9+KOmVHTr
/w7Be2WyHhZzd+MCuaPVgnoKciD74ypDoxAGM+7Yae27lKCeOFiqaPW10i8bpHKPiPghB0PxGPCo
eAbPFj2PchjHEUXr3I5gWhTk/zCN1yPLjzeyF9eJOwIaw5FO6AEA/eBJdp1uFaYidLNtqwj6rqCH
HCrZCWlbCTFyLi6kKgRKt2276Ze93ug+o7imI//iUPM8VKIxUP1Y7ZyxZ1RXAivWL1ppvYSNg81t
myhBW+vH4udXXiChMxAH4mgBczwoYGsYPEH3yaPNFDaJF5ayxuNNV89ojPiIFuMrT9ZkOwPywc2Z
in0QyzlOXLeTJJEUd3VyrYaz7DtrmZyGBqmNBKjayORzG5mQk7ynI/7zibpD9DwP63iprEAWHHqh
ANhfGCNIXcbYhhSgipX7AOvlAISG5hZoa2D8oLS+pq4WQjLLsEnSlRSiHyVfsSfXGJXiJLUpbMZy
csy06bXnT4WZhj0TG6i5eGjPJvWqGHFHAZCCoJ47G7NZc3x5KPlimNtsfv0R0PwSHTWd/iwgsP2x
lCadElT2480YOdV5NYbGQww670s5NgaiGvLoO+bk1XJang7ZhdTgQQmlOw0SxBA2ALcpeyuhsro/
v6wXhzlvRjADmBkUfQi9D/aQDvZ2hIR+tMGIoY2hGFoF4sWLXfnoFwKnBz5n3xLSKlfauGpwWacl
9qCG0p+FGnc2qZP0aTBnPoVcZezjS716UVnW4M4GsPmlZoV+X0Q+DCf9IomkhyID9hHHMUGBPMXq
KeiJ8pOJ/dwxHZ8dzG1/0tmQgJh4mC0JKO7B6sqsKjYxYZaClqh/Y8C6OrectCCVruRZ9sIqlp/m
sIJmCH9y9uF4hzMKZaPqws/HMLAlvr4sZsnovXqsnU8AiczFb6Iohr2JYX3w81ex0yc7uF6a77RJ
8aDCWutQvTu0h0ELDTMMpqw0zssZ6TyvKkvojUYLfS6ulHddHiuV16h69CHW0tyPi9w+wy/VWkD5
yMPHPO3Bn6RLCMsZUTJwq7rWw/ObVXAmU9aBiZpgNFALcyTcCFW0G7D6id4jmjpd8w3xTUvCkrhS
NVtosGTGNXln/i7JDS/Ky02ErkCPgk2vb5u4U8/oWxnvEjO0Z0/p5mNEAvF+9p8HADSZ+BfjAXL9
w1xQG43RiDQ9DEItGT/k9SJvS7sxjhw5r49iU8agOw3c/OBgq9c4DSVHDgMnsqmTqctjVZv2kQ3w
ZYQgsHTcy84kC+nd/cUvUcZdG2MKA2Uyeyrqq3XXqlrhRlGZgzWicjDUU+stbame/nxWvdSihvtD
6KMQrIs+8+FTbGMzkeJUc4KsrSDulgZlaQ9KpBlAkUcHHsk8yS8UWdogl1NQR6WTdFJRMDYQMBut
67jvi9s4k5dvaRdeNBPFRBXMdu+i/tHehmoqnY+xpd0KbYEC8ncZv5OysvgKnE5/q9VOej0PR60l
X3me9MKESB09SlTJDjbutOudJVE7JxgNLcWqRAhlTIhnL21XupH1YYra+KNkl8d8dF+eohgfQLOC
y0CKBcBq/z3OtdYsdS07QVw740afbOc97cl3XdazpaObvmGCXVHJjLcOUqlHJtFrr1IR7mcmVS98
oQ6ddDKQhTj2tE5QZfWw7Vs99kIJ6yBgd9Y2zZrxbY4em1svtOckKDiIShnZZs1l7bpQwyVoSvtj
ZoUVBNtw9XV1BYwtWzAPKt0M4P02XtFOql/L9WOkGahjFO19jkDPVa9qxzgSL7rqGNOxGtidNR2P
HhQi9x9lNM/KGI+WFTSRar1bM81yQ91JzuOiV0AkT1Z9slCS8hPcWf3caJxTcGbVdQ4h8cPPl8ir
lwITC2d4gYYFubJ/KXMJrznJKmZTCwe5lof2fhzQTjG1oTu1V0V6a8XgRhodJRz6MELHxLpQtLZ/
d+RCRBB2sOORxoBloKeKPtzh9HJ4m7TYYi6kaS/KQT1dV0M+hSiYAJFGoiont/eQebhYOkk/0Wq6
rQrOxH6dqMdou6/MdEgGJPeUGhDBOzyMYhS8ComAIUBXTPsQxZl9abJBnHdK2YArjywYJgqGjP1y
Tk+4OaJA+cqmLOTS2S3Zu5DhE4Hbs8CsapCtShtGn50wvAw7x95oBRCx3fP+pbT6n6tF/csl3yJz
+nsq+Q+S749/++82eiwfu98oH/d/+68SuHi3V5QS3/KjKKW/AVCIjC1xPKWRHYvrB+RQB1cI1lQU
TDDc27G4fhSl7DcWXGK2K5A6MkgOCvk/ilKgzGVQo7hcW2Q+bOO/koK/ApGhPsD0h1FAnUs+mDDL
2rb13JkOAShqIDrELq/sTJj22yH/VQ1x8ECknyTCQHJAUYl7ej455Q6pjLHDQ7AvjYGGapQGJq20
wIm7j8/eyisJ/gsJ8d1QO2l2IqCXNsDzCgo9TLitdYrxy3POR/tjWcyTryx6tila1ErmcTw1s1BC
sb2+W6yZcrF8TXu++lJoT2P0Dtx7CtUE6AOIalR6HBSfMtUbda0I4vRIMCXimOcbmLheJGMVHguV
Ako1+48mtfG4QOfIQQeNEvbaNSQxU1W71kR2V6Pj4Ut86EjgvDO93RuVrIoZJnRXyduBr+6PineN
kQ9L4fh1ahsoSVY3UTM+5aqT35hzezmFsQCJT9VlnNAknzUl0BfTuRx12MKoVPhIFPtJYt/EQLZR
GNQ8rUMhMGou6/HjLGXTJlGUBTgPSoPLCszQKNCsoj3wZTFMWnJ19X5qzZt57Oag1+mxLyCO4BPY
cWBYiGUbsJzCgrYf+k+L17ZwuIqoDrqqzj91reRp85gc8YLaEawOHolO4VhMUdRuocvtP5J2mqMp
yXrHj+1h9lurMDxtyb6VeZG4CceyP3TRXdGjTKIQ1cmhc5bDNXfrOjK3P5/Dr1RUqcHBZscflUtC
2XH/UpYqs3SAWo6PsBKweRFALjXJAh7NYIoa6Ed5TkSVqH4WKzo0jr73Fr2FTtF8QqHwmOPBi51C
lASfXc7BTuFAnkRtDSkQR4D7I62J/FGjhaINH9sJD9Cf3/3hQQb4GVwiW6IFIBstn4OAEUUy9HJG
x8bEE76dM/VjgMLYseLcLlg6fN3CbEAEhxBdD5GQhV4vOSLHjp9LOSp+nYPKsdqRn63bBaHRszom
gAsV42yx6sVfXdPCR6BDBAa6g9Vtzbl4V2tCqSUfT8rS+obMC+1853LIlfASWZHIk7RhE5bqGGBE
sZV0Ccc0ghDXGenLJ6PXxM6H1lDeInyjn9OwbPyV1pnbRDGohwRTiRrFncUseqA1vq0kwymyJgUK
aESphWRtVTmLkV9By1CfuxYB8/BektNvWTl9xtW6ubABH0hOtMLekyGFO2wnWfJhTIT6sNkoyFPT
EGWwOMhKoF7OWB5Lz1+dx3RYKZUQhFM4OJg48Zw3k5nlaK7k6Ngss1elGPVopVGd9IZ0i0pOda7I
sbmBOyu5IAoWRKdJ7rIzvFwffj6tDvMfMa3Y6yhSAiKmCyMm+bP4yHLqobfD0PatlkemdVA+C7mi
3/3VmdwaCAGYtF4+MpdfHZSgDGVrSAcoMO8PKq8TzOGIQcvoeux7B5Ywyvl621yuSUvxDvYMlgKf
f36nr+5kBIAY6AkvOCyw9kctJ9nSR6Rs/M4YTjvAAIG9zNl2RBqnGiXHk7rhi1WtEnhJ68siZ8l5
MRonNFrjI7f/glYpHjqriyBII0Cn+7Z/JWFvrFU9RECA20n3lgLxyFAGkRZbgCPlBgjjSpHew2+7
PQvbdAaz1duoEkhXKEXNZ7YJnnIg+QL2cvLzh/TCBUJcGtOSw4/iNXnxwXzISI0garHNOMVnzWry
t/mCyy18rsnc4CemsHaErCkGu5rmrSZoH3SDUnc0kiFIC0PQYzmeFBkesdq26Ao7n7tCM7y8iwvw
CO8StUVFs0sd3LMwbJLgaXpWaXqaPbjhmF429mQHQKQ/z8nio8IPZTu7N/H0cKWF2QH0J5vSE2Cj
IQoXUenhW5K6vdTU7mTG94AKZDdel01XKSu6cm8bSCCeVECfQqzzXJKbwUdeOfVyHnQUzalvLo3l
g0ZD3KfJwQLrR6rlrx0SFr1NQl16eTyh/VdtxE1dDqFl+1PqjL42SB4CzoHaJx/Anv5hJPfvNOR3
jBWfTeSjacj/CYLfPnz4v/spCN/wZwrC6UYdkMIL2zDx3t+7gKbxRiSKFpVstkNSeTbnP1MQ2uGO
QJMQSCNMzrv8kYJY0J4wTxXYeqIkA6LSL/TFXxz1Yo+C0iyoL6LbeFjjo6I7RaWKfF82btRk2S52
eCTSFUfM3jF/MMRBoYJtUnEA6Ia4J3LA1/MWW7vAHJ33z97CK2nHi9m/GwYpD9TcIWgfCrj00phF
vSyHfphPG2yhL6oKkUDD+cj+dfrzoV5yxRgL2YKdBTWp4qGmkGNUbSOvS+gjYnEeKz0IaYF7lP0m
BF1donGrjefVEuGFnp0lxXLVL/rJEmkn4uk607KV0Yz5+TW9OOfEJQk6HIkkW88hd1JJdQX/lDkU
EnCERflJPEUBUMzzSLzY1v4Q5fMR68pjQx7EyDpeWPQmKdsVcvSpXBgWy++5HLxySMFGR64xO0dS
hNem6/O7PAhnehtYddtwlzXU5VSOz2I9O3IsvSisiXSQfJweO6m/hpvC/jaaWstYoVHByw2r61Uu
v5S2fiIxFkX/S7PQL0dzOO96dAv76pqz/9j4IjY4XC9U3UXFlhPp/5N3XsmRI9ma3sp9nHlAG7R4
DYRmUAWTqV5gycxKaIeWe7qrmI3N56zqLkaQzTDesTEbYdbVJTOdANyPH/ELJNpO169Nq9NBWqF8
138vzfp2bvPl1GTbVHgHN4j3UxjvE8s7Dl62rXL3MWraCxeJbrz1I8BVk5xIYELnGDovmNzQ6HP4
EjlT7Tn5ptf5oaThzzj4EZjnsojDhdoNKyM09jiNIk6I7qkLha3TQHWDtQ5h7CYcPLbCIfO6qxSs
dq+m275kOtoVd+9vfnmzvXplFBK6TC05lmefrKpLYSP8zieb7Ou24c5V4HDpHXW894As5RU9kWuh
Nk/vL/tWZMNRwgDuRP7yqhucBw4HbhDsRjE8IdR6Vxb9qraj4/vLSOjUq8ejp8hMCRYc18LZjjBC
F7+slt5Nqn6ii34nTExgctCTZVvg2mLtkx4t9DBcq6lykCEmKaIVaLoDVJTDILL7UswburILJZ6X
oxPe2+mwyltkJBWEVQwYIeoEnjoBJ19kW6+sbgHnLu15Wg7sPXU09qrWo8z6Cbn4C4U2tN+3Hg56
mJSAk0Cws283R66bKq3jLYXmfYqc/E4f+6vQ8q7tJlhmgb1kPp0udAPh9LjdjXYZLtr0B52AlZcn
+8QwmfvF38ZxoNEcrErmnsN4W7H9oGP55cTAI7AQuMHcIEiGlVMjD40Ie1YbREh7O8/JcarZlzXa
lqkCIa7zG23aQMrcjhSOozEvwybciNxCuYZCkjepAngOdCJrw4FohienwbipsrY1bzTkn0fecGNV
1W2Qf6+c8SYymh3auAc029YIDBynAS4IxeAyKDBoSXs038L84Dn9Kmgs36tQKnbDlVzQzIs7TvkB
T3bfgYkVIknf2tm3amqvcsf9NRjKumlwTohtf4qS/Tzqe+goi2Cel6jUbSUwwVLrH7oZ7+NE3PVx
mPtKVN/SCbt2w2nT29HGwk4LD1Q648EDCqM/lJJsu6zHG33g2Jru51yLj6C6b+Mqs5blnH7qsatc
1CK7Szxz65kwGcNo1YXtresqwADiXy5IZi6jTRHGq6zs0VjQv8QJX9R2PyfyXrCY4E3eCp9eu6PP
t7GM67R2Fz3BQwaSwv4d8W5l3JXvGjvttSFWZvWdwA2yVfCPDOvXiK0JcLd8wbW3dezyiCz3ocaV
JJ+dB2UYrrJYWddCOcjfq6CpGs7NrZdGeycKVk2bHdDY3eeD1Ei1pg0KEZ/Qg1z1YbSXSleSAZMr
82NgWNe2xcZT5h0T3es27BBMgBXgjRuBGDHitttK8e5l1FFidRNqxrWbRRs4OCvkmLYIuy/MDqFl
QXeOyaJAV3h8mjBaTtxe/rHAPJVrs+l2SeY90Cp5ZF6+GsHjETDZIIOWH5JK3ZSII6F1ucq1ZtdU
NtQREw3baK+0w1qkyd62whWzzyujAFbfTMsyaHdZj/DqMC+blhcLdjsOu2NgJnQb61sm6KvCnJZ4
LizDKl+KgV+DD0zgDC2ao9rPRuRovquIfun1rmvMvfzUUcbfAyhIXeUzRna7wRxWEC62aogpQRVu
mkLBL3tcM111Fw3wZ9F3u3YIjyTH+3Sawe8Ez3sAfs5+MsPfUzpvKh3GWzQvHT18sMEpmDiAy4vV
1j+5WgdfL9lbEJ1CXmstP42soOr4WwMaw8wHeBbmtkf23dKCx1wfL0Sot4I8iDwpyAp/nHE78etF
12KuUWN3gR4sDbe+ddBcCQWqAJZ+4drXZb/3/A6jEKYiJoMFr3aW2iSBmZWViyHh4KW/I05xbYfg
5hkeWtOy0cx9POXbTtjxYiq6VaWIu1SEX+WdqlrBlwgtENgW+dF22y/YNB0CNHGTcVq+fxW97ieR
HEH4QdMVsyn0IGU0f/E2WvjoIg9cb6loyFuXmpotJm/+OVjmNtGN/cifFU/bw/x5mg39GhbQxklA
g4TFpSbl6x6L/FEQ7HpOlDSgUKc/im5lQ2ZkjBmmITrGrfvJFPNTl06blh6d7VD5Gu2VGKofWI/6
lUOwgET5/ut4c2+8+BHO3sbY50reoDm0tIzxxqlCGEdF+SNpnE/vr/PW5gA5bYL2gGXAHjnbhH1W
xYreGnKkkn0rVfMa2grMK2vbzt7zGRF9sHKciQ554ldG9HWqbzGJWRtEIS+od4rar2vPOxR1vM87
jm3UXRh+vpU2c38zQgGo5/EXZ+/CDidgWLWcohSow0z9KkJhugG7l+BvYGf9WhL+OgVh/5D2E+Ln
i/ff0Rv1n5R2QNHYkribc/0wJXGMqBpVD1jI97GJVm6g/4zJgzJxqfx7o+5h+AcEz3oe9Z6DU5TS
dIo0q7ylnuzyzsD+Vl8mdBhLfdoYpUlE/pOh8G/1Dxinvw4OLCkNbaXkpHUOms3seszbmCUhHq9S
Lo7OYmZUA2wl0a01vFWcCq4W/1JWnZLx2BluCVY93codMVGUmRWNdGNYTWaPcp2+taZsa9vZARG7
fTPXu6YNv9L0gummbrq8X1VDv0rsfDnya/KxXzlkQXUYXrt2fshj5TONs4cxjVZJ1dxqU+L3rneI
Uy6/yNq3de8jHYUuXbxvcpCKdXKfJ8PCoclZ2QkdT/EddtlnNasONT+0/PXt2K8nWuFtaWxbbhsw
9Qs6davB5I4bo68yG+tYDxLVFZ5sqzJrd70Ir8ck8bWuvTWnYNWTBU6zudegZrqU2fKUoEfFfVjf
qkRMHJm2Mlkahg4DkfBraCq0NyUPNdmDFvjdu+nWoFY2u/FYefNdJ0aUN5J+bZekiHGz08iDZabl
cNm2fc/tlm2DSFlFqoK9K3Y6WrjhtkMkafxp6u3VHI43Mn5PtbkP9O9xFRznMluR8V41XsodjciX
TEWC3j1g6oadzLUdie9aF24CePtVEXxWG1Jw2z3QhvCnHkgb3yGYW78p2QVefB+SfVZkvU4B16j1
DpODFm8d7Qd8kOQ77NvqVs3Do0fzX9O9jfx18UxiyI2qjtYWtbFrxeOPQXnApeE3gvX7IumucvdT
3U9UepZvet26RX4S+jUMQEYxQXqfguAAmXKcHW9Vt+RPQGQHddrIRMZMvM8uhrYLOzCuG2WEEeQ8
BtQjgdfeOmK66eP+yky58BO+KXstRHtcTfODZUM5y29nJzkmNUl3852Rhg986072jNyAtMoaNlpp
7Ie835UT9DluoRZvDexc7ucp9sNiuBIUp4WV3gsK1sSD46rUvDZ+cYRc5n4uowfZC5F7xB7hpxKm
+oHwxB6UVywaCrvJgf3YzBtTzdmvwwrjt51NdG0D9qdrLvQaC5nI8uW3qXHQs/HScSLlwSl4QQpl
J94h1phutZpMbvjEkX58P9i9vvwkaIB+IrLWAEVRLD69/BgnJx3PzkAwVB5kPaCb3dVMVim3gUjM
bZyGD44zb2Jz2jQBaaDhXShLXwVcfgSaluC6kIUG8yKr1hepQKFWaq0aIzMOBFN60cLiQkLNyrZT
3vrvPy6V7nkAlM0Y4I7P8pwSfHG6GEIGCrYNobs0rWSvoDvAJK+tEZCLjo46L42ZNL4x03vFilYV
cTiptM9VNH6vquhYTrin0IHdB6Vy6FF4o5BZKOPwZJuxj/2V7ZsFJSexQUu4mqaeTF2xlQP+Lvt+
xvkO7yHSHPlyKdKYJm262NpqE0UBs2G8C6Xvhi+bXbNNFoZQwsYu0QIYzGCBou42CLorsL77wjGu
kavYWwb9Iyc+Un8cG44O+LUbz2ZHAYFD3WdYzC4mIf1kIjYVimUc2QuEgma/i8IviTtHC9ueb4Q2
ocwhK9CMGGXoLYR8QRSc84NZ29dDG30VBg5yaXHX1rlYuGOwqi2KipJ4ia0AMZa9yjRk0oMjZo4P
eBQuxKCsiMPPT99OVNRCeVC4bKVr3rHTQ30xqdnWNNsnpY7+mEYbnQPX2NqivHPtbtdzfBVaEVCx
j2mC56HSBw+FbfmawRcIK+WQp+GX1qAipHIUvSiho/crIsE+jHEviZN94Iq71qKog02wjyjWdEEN
XPRrwBGj34ThsWpVGMxrI+Wua92DonsPKA/uaZnda0G7VufsUKnGHoLNtUs9nSneSp6LBki1IUzU
BKcl22w/UezjqLtFsmzbWf26LaN9ieFDWodHGWbRQHnERgY5v87va8ZLZqksn39zL9kyG0oRPI99
B4SyVWXbVudSnKXKCf+ik5aAbvugl8ARA2lgZ3i/HLsNlx2uNFrEBLqNsONk4u9iC5MypvndZU65
aMD1LswAxSclRXtkvDHcaWm1FkRN8SNN3Ye47m6MTAJE0q3TFgdZeCcE5ZlCqlTbp6jOMJ/KUfNN
lXnaM1+/R4fhM3J6x0Z3jxXBeeV1OQHLze/CJniUJXaEtYo/wnlW6m6tEdF0/MgVO4X6Ha7sjJuy
sPxuGFZuSW1dKCtg5juVOhnVl+92TBlPvp1pXrywiZkoeARXhWbsafnvMweZmYbspJrHm9TB8A0f
cwb2lZFxtyffPNEjdZPky44RyZW86WsRXsid34gcEvrKmIWcEASYTK1ehKmW9hbu66qzdL2B7IiX
ycULSPKqMcUhpTvxfqh6vZxUqCLnByIKzMo+W06NbRQiUeNYKll3JfOTiKrZFeKH3OnlOFxY7o2L
AEk94GiwM6BTMQM4fbwJiBsYs8FZFgT9jAK7jh2wnrMKZRwjRC39rk7Rw+CmhzjKt7iC+aP3lxz2
/4ZZ4P8Kz1b+OP/y2vg/wzZDl0zLf49YfPjx9ONkLij/83/OBY1/6JBX8HsxLB3snySV/xOayL+S
kESGWK7UsXs5F2T4h00Bw0TIg4YNPulkLohVhgrcAJDFR+XqXo+4bEg2EH5QSAASZ5wX+ghz284c
uDqqz56yMad4a4TZtMQt02C2Pvxs8PULnKRejU52zzzsNlZNscJL8zoTvX4N9I3axDCvrfbb8yv8
0Gb7vw3ZaqikaO/vFPEf1z/q9n/854kty1+/7u8to+IpYDnwf0iEDBkL/t4yGuILSKPAhqIhIQXp
/x4l07iC+QzxABD/M9D1n6Nk9x9wB2FBmhq/sdxnH5gkv7VjYGUxlAbLxeT63OG9CsrETAvLQAeK
Lieob5quYg2EAkHCFq3/QMMgsP/eotOyCArxqROY95ZJaPpphjft1GXNZlac3m9SGB4v3ubdn220
l+YGb+SP8kTBwUW9EPXRc7T8kNEaEFZvYJ+Cmnjb9GJr1eoVONsnYBM4sGXBd6VttUWUzXdlWdNc
c7qFmRWfJzwhdw798QzKSV26j5pWq4uBORZ57zXorgzwR0YK1pFli9y9m+egWTqDg5pN2ldAJ41k
vQzxOPDxuQNViryQjxjLRkeHx3Yx80MIY4LMp15x/WfL/w9OC/c0+/e9uPqv0/If/22NOdHP+Md/
fxlo5U3P7/DPc6P/gzkm1yA1hPw/uXNfnBsOE3UUc0NQ4pIx8Pe5QWySM6X/08rjXwgMjg2wZtdl
PMqgVobuD5yb1wkDDC7I4MxcwOIaluw2vchPcMRs2lFFYDtW7GhdlqBJFTFeibIGNpjrG0PE44XT
8LqdiB2zx4oAGGSKcg60NSx8k8fEM5ZJMw9bp8EiuEF+Ko1MzF9HPxyg5okeN6La9sSybCm2xmzt
oucC98YwN+3vWA1pPqazt3RN7BzUOFqatTg4qXrR/0dmMCeNcV41cCaCFJrqFL3yBb54QbrbOpiQ
G8ayKZzP2B+moMfd7OC60XUBcHAsoQNWnEtbHlCn2qrqJDbJiEhV3rjqwlJQeiq7VFtUhvuUxtUn
hxTJL9Ffyp1KXYwW7ne6m1TLZFaWKQXaGmfTdhNGzp5Ub1ygm8ZRHgRaZKgj6WXh841+5Xbd31fC
2mGod1XbydKI4195wHSSHwrxoirYW0Fh/Znu/T99+XHlvHeYj10Tn2ZJ8r//6+gCZOGKsjnPfHxa
31Ke98+jq3n/4FZjFkGywyjiWSfhr5Prav8Aw4GlDzMBmqbPkKu/bjwTTQZyKm49usQaZK4Pgaee
0bN/b00AEibwTsj36I3inEM/+HRrBviHqqheziiCqTi8dIL03w+7pO5QLGtR+u/npEzbdVFlc32n
qu1sHwPXTUAVJrU33dUa5DyYgDI+5csB6a1+m+QoIS8Q7oXNXAa4wsLxKj5HYUzfqc6zhJM5YDy7
gicc2PdmZOGUqBS5EiH6KYRbm76wYMI26wZDS4CQamIPNbI+ene05h5vV09X1DtX1M1PT22V6a5U
vGQPLkub/R4FM9Wfitg2N15YDfCNzc76qnVGi6pg4oW0IgdEbZEnLLNrqKEDEnSYx2K7gXEw6n6d
SDACih0kU5LYSo/IKuoNPwKSfGtV79FhUrVkzsy13Uy8KorzSqBu5tUoBV0IctZJ2Pjz20ipXRBs
fGikr06/DQOyXuedOQn4gDBBh3Goa+Dhc+ld5Rh9x39etP+2R382/5DrQZRlr9Ew4H+QBk7XC+Kw
Ycu1CObhMzfTI+xD5OQSvO6HJ1XPdRx26OBHeI2j3Ppz9hrtE2CY5us0NGyBKW7oXb84R28kPbLU
PNmdAOsgCJN7IpIuOYunPxFdmDmBq4ujQJOghbY0lUJnOjMj+Y9W1DAzmRuiZuVmXmMv9UqMBagD
J7z0Y5zdNgALTcpu2tNAV2Spen7D2bboZiULQGBEeGTbtJSDQr9NRYrYbUq/SwWioQTVAoikml7R
jzP+UDXA+NoIZHeRpqU+/zDCvvE+s+UZW2+ysY8qAHcuurq/tNYInKPZGgNlbgAo76fVjw1EYFVv
UZ3y33+nFGwn75QP7GkUbC75LaPHc9aOmri4L7VWidFV7BbfUXhF8sOOjOwSKYmc5Gwhi0VoIQCY
f4ZJn348SxgBuwOxWJDaI4yXKtUm5ybBRNjxIVNh0D5YOc2Z9x/v/NDA4uTIwBOGPAmO6hz4lbsD
GGI7CkLammG4iNJyYoYIsKqmkb59f61XTwhMEXArx0UnNcec5/QJQ4qfDD9EEEiBnY3lUoPhFWzx
wOvdPUYoln7VdsM4ehdOxWm+xW4E7wriFUkLBKngGp0t2zJqMfImZLhuhjO6plqT3uVBQoNSoB77
WYONvW5zu+TO+leG+sZhfPVmWRZBH0AEspqmEjt92lnPh6mAH8GyyKhWvmYN43XnumUHtakwf76/
mkwaXx59ekEO00l4SywrFXBOV3PaVO9nxijhYlbSbgvP0NkEnWFslCDz7hpk8lfIIOIRzAu+sIWY
v79aHCSkhcEG/hrYeJ5/2CBABziuDPYPBvWlwDPbMxtxbGoxpz8yyzUbb2GH/Nwb15odkksAHTWe
wb2SCRj6JbUqapNNa2uRX6S1Pd05GKkIlKCNBtyL6DL9thoVe+CaxK8uQTquw/D4fiiasdgEfOD8
vphF3a7tAfWuaNEFQzWBTlVt/M1R37eljG48I75dldawVRs7nTRIXkwSHrH9UPo/YO/M4SPgFqaa
KFO4SXptDrFu3sRC1ap74eU2abKORTQOOnCbnatUdaZJ9wfkQwN/GrJiumlCYMgrFDCresL/JdZn
eqmaiPUvCRrVdo9IIEQrGOuJ42WP0ZzBPozGcNbGZYmSDwbzxjzOXzsgUUB0ekuACEvhuuHR7XSR
4u5KtI2TqzaEz3FT965INljO5/S4wzn05nWkjEWAyikrJ08ZovPBQQ9NxCVTJviEjka1Fbe4iZzE
TfIdO9eBo1mi6Ynj9NznFrd6pDBAWHSOHlirrNLzEVK+NlaT+VsgojnU26rMURlfFobw0IIVillF
jo8iyGTq6OL2k9jR2VfcPzwl97pHvcZl+zcYXoklHQvkdZ8Uq5RyypGoKlDTDO4R+tMGpfmDzMZp
l86E1MUfnpdlYq8YATkJNTYk64OC2omNkV04R8US6i+dVdzxkjRdmEPT4XaegEL7glyANoCk0Yph
r3c2fkRDOCBSY4Vl2+8i0SvKja1OIbePIqDCPkQinsQduUv5O09K1zuGtTJENlrclpZ+bZBJj7jT
M7VH2C0dJ/WarDDWjxOUV+OqH6emWBudPrlsXDu29m5rkR4tY2GF4+MEqm4bek6QMmQ3Ga9gKpI5
flwyGmfY4Yj6U6zmGkoJLdWGQnYUdvb85AolGMkw+WTFIslcpOs2g9agOXloKj3S7E0pYi0rl96Q
wkdZuCE+hJniFLHf4ZVm7ccmT7PdUHKljH7mtHHnhns3VPBMXDlg+JJPiKTm3ec5EvPU+VUNsHo3
GpCR2LWulo/rVMdh1lw0eBDCYWutwai+6G1nqvsCVws7h3UX2DMIyjGzimHRmQIcKHrVrW0vmbHj
01Abk5nsII2Wit+WpY1VHSRVVWduNPFSIe9Us/mk16EW7/iuUbkyA61V4ZzWqc5wxyIXVYdhTL6P
eqK6a6sqqu6m1ItSHObJ1SaQ2d0Q+1psKDRdUn2onO0Q4KV1mApHi4ADOFp4DZYojD9juBGm3XWf
IDDdrIYB96SJojc3x10Zq23gPmV1GDSPuNWnsb6Y6ySD+gljqsXnikGaFz02vRnHWxv/7KHb58gX
2rs+xZguXLuM4Wr9tp4yJagXat46xX3humOjoHxvECRwWtTM7Ns0DHr7pVPQv0SiWtHUz7nTqaj9
qHkx7pTaaINrqdB2NMfBNH9OreVkl+7C0yuY4kkKgkAkkTaDFEyv6hd0VVLFDZx1NaGsU4gUaGFe
VGCEKYzLkV7c+9fS6/V02ZpB+4RxhfRYPL2WEnoHWtdP3joNhmgroqLZFg660a5BfJ5n45IexOk1
KJ8PIquGdxAtUTLhZ6b6i9aBEth93w6ut0by2fXZjeN6jPrZRzSpObidqzGfBbij2EbxsXLgeWnG
1TCHdeKmHI+fPmpXkFJk+kxt1kVNtE+JEqNPFyW4UtWo+qLaPX6dkuUD1lbCE5J8yNdJldCHsQuh
XRDFfZW2koQzofdkF0yFDCiv7BcvQgsNJXaHJPgdwULZJ52m72B5Gx9NrWj+MA02AChhbwLd8HQV
q5ubuc3y+jfmpkxMUcKjczJqRrAfBgegEmO/TsCX86rowsrnpY5Ly5sMEudIJhbUYWc9IriBY1k4
bfC74qiBRDVRoNrUupqMa2r0od+l8MoDv63bmfo0YHTvBok6ff3I9ia1ZHXg+RbpD7wNGvKnzz9a
dhW4RiQTnyigINuUY1jn8GEy16ivK+pDtFiMyjCqC+fqfJ9LNUVaJQwGyKTBB569eN0IJ12vmGQb
fWwnmGWOU7tx9U47CkJktCkai+Csz73tt7EVG9v3n/s04ZN7nX4odYqUIqSVqcof78XuUvTQ7kwr
dtaYravbzNCrfagP0U0gSJQufOk31qKxI1UC5GyMd366Vqa3MxYOubMmx/YOIZkWHTwrvSvtZFx9
9LEAM8rtxIY28Jw8S6KzTu2HyaqU9RBheEw3NsmuwkKp4oVqtOUFZtNpWfIcL7hlGbrRtOL82Mbp
c006ajgWMvQbLAncXVKnnh+Zol7oZRfAWBUq45REMS7EhTdWdcGU4m1FlERxQcaNF18O8TCSX8NU
1pmVtfcFZMCdbU8dEABVf8gUF6C10lt/Sdj8+17JKdaZh6XtLMGiEJMddKHP1RWQuCIX0b14U+BG
rG7ypB9I7PUJWXtdy+21p4ZKgJntXHTzKsvKnInJpDrDwlNxZWo/uqVojSBGys+EXAk/19mWCrs+
QN6ArKpLNAU1wy6r8Wfo8O+0pipuP/rKnzVGoL9LxXA6QmdBIqnhC+pdU21ct+7rdZzmyHK42oAl
TpovXSdvfnV27GYXQsSrq1fiR6WmBiNAm6bo2bKw0YsxqoJmM6Sj+pAY+nBURTMUftd1yoLejX1p
xdOYzEcGbQEMmEYJxTYkKf10b6mphvwCOeAmHLQVBLLwVgDShTTRll/Y1F91MxHHHE+DQ0hOd//+
2ZXf7O8CWC7OSJMRBzee1KA5r0HH0gRbagftZiooOtNMo10UF82nzNT7xSAabT2gP7Yck3S88H3P
ZEPl0ghMc83ScqPdhTHF6XMHITi1qB/7TY826yZ223nhjbn3s577Efl2E/2QAckWJDthx/TdsLVT
294wOEGkAd36hY5m7bIL9LK5sAVehU62ESMUPiXYZQZNZx8EhUAuh7aeNko19r5ndeVGaeYffd5f
ipyv3j4rSUlaQDeIURM7T1+BhXlrh7YF1ibSUGEUurqfoSnu0sRSvrVK1BzGicdLAl0RHw3aLG0j
FktrnsV1KZ/8MqIVZihqhO6nDUkZiZ7VtzjAZ+EPj3f76/09duZuzpeWHgMk0B6NFobrz//+RfQ0
lWaMcbvTNlC/mxWyIxjitnUBWcxNd1VmN36hB5mvu1V4M3qTtoEkZKPVU6sPjHxtRO6qL8BkSz9U
G4Hnu5Zf52ka/SEU+1LUOf0ipNxkwAximJ7x88IxOQv0QLQqFnKTpRWDnQdgNprzd0XJFAJAGKS3
wN2aY96rNlgvbxrUC1/lfHlCKxRLkKryOgU2epYNp4M74rNiYSxVOP0O6T9xb1X9j1SL+g0dhMxv
osHbCzxx1+9/o9MLjjtGLswzMzzkT1yup9vBwic+tcdIXWPIKH6BqxvyZeTU6ujnhlNKeTy7/xwz
Lnp8f93TcCvXlVUV0mHw0R3+5mxdTU+L0Kkndd3Frr6h6a4vBVZVmywq+NLNkO3+C+tBQuVgU2Fx
yk+fs5yMkWYPrXQrcJorZ3aHayVhilPPyVOkjeqF8PrW47GfYCTgecEddnbAFaOss86t1LVtFt6t
sGpKtzaCodZRkdN2s4NLCI43V5QaXYiucWueb+AC8kuskb2vB1MNUWWq9M1E23BloOSxyEezuMBn
OQ2Wf35AZuNoToOLoYo7y8cyU0EZq9R5oSZw8jCa+uPAP1n29uT+F5aCaq2zGCottOBPvx3watJn
PZjXcyCiVTNNCjjJYnRXaTAGyocugT+fi+gItIvwRb5+9uVabQgn7K9wfRxG69BYkXuwq7pEs4Qn
fH9Pvn6FXIDy6JHXchGez33yAZzykFjqWu89B6E5L11AVase06ZyPpQ9y6cCOuFZBH2cFznqZ8cN
g+i8TBBkWad2U64sszOXdZi46KtS8qtWVKyIL+n6489HWS2/HJ+I3sXpd+vsaFB7FziyW8SOt0Dy
s/g0moOR7ciL8mb1/mqvQyisQA0vATkUwkjo7GLTvS5FejTW17GjdNWtVjgV+smidZN2MdaNgcBl
hEI67mWtO31KwnI04gsP/DqY0kaQc26eVxqYniUQ2Doq09x32lqfFTz1xnz0sbPHVYj/1i8Tx16Z
c5J9/NPKSo9gg7I+o8yzq8OZsxzSB4tWthOvZAtgFzJ2uJpiR6OjMFnLvMOL7P2X/cbWhQ9L9uBS
2Mrh6emn5eXivamNBrruNhxLFEW0SZgYyrnNBa2Ft96pTJTYvsxLqAhOV1KaeOwMpTDWKpqDvi6y
bkfdRI6YQYxFKqpBe6i8JB/91uPhQqxRBzDN5CFPF8Xmy8JHpzG4naYISnmR0yqecSzIqr8QK/+2
1pNv6u9E/PlkUvQzUEBWm+aAd7ZnYoNurmJP2jpGGclHy9C4GZx4OASjEh0zPU8vHJM3Ho0dCsIP
QwYpM3b2aDm+s8qQsJ5ehMZSm9vxzozyX2k1ttv394j8nc6fjEKWGbBElYPLPHuJVTmkaTfN6xJB
2a9qJ/J2oWYiuXCzv14GtC+tOyZpaNrSGjhdxpubfAQVr60bNTInpia0mHy90I0v7z/O640Ilo0N
+BzNVHg9p+ugRN21EXIga1gTgqa5lX7BNVEc4ngEltaaj9Uo0ktq6a+DGs0cYDwmPWFOuHm2qIvg
tNIgXbNWM5eNSPRbzzSgf6nY4fp90AMvtmxo8l51qTX8el9KfBBSOVBWJYzvLKzMrtJmRTtr694c
lLWojN9YltkHpde/zUFlL99/uW+tRk+UqajEDRK+T1+uoFjRQsZQ69FAidiJnQ7+4JzXPmwOZ1/F
k9N8cEXZ14eIgGEMjQaGsWf5S6BUyEuE2GYJxYv83tP+6HRnP9plsGD2PXwwq2A1m147Z45mIHYd
Z2AboeW9V6heC8G3V3cViegGUW/EI5H6T8TiYy/zeTHSaylqKIHGZyHFoj4uopbFyg7Ncr301GWa
d9V+7sPRV8vCvnDQ5c368qA/r8dlAPjQI505n1q4scpMuTdbWtmttRNhOd13XhZYy6nLkyvWa66D
uQ52emNbX/mr6oMhTa6vkRiyfxDkpKtyunkaRDjiIVHaVQtv0aeJm6wnhsqLtIW6+P6rPY+eNAYA
s0ncKyGUGHD2HUevDwBdGOVqwDXiW59kZXRXVlCI93ZcpncfXwzqI7csbTdk684imwFMztBik9ys
FMlV4OJ37xWMZVuvKT/+XPQ4Zf/Dkl455+T00Qg6s7LNcjVrUYUjtRcCGlWCQiqDDJX4/uEHIzvg
8FEgydXOPlja4Wkses5eyBx/TWmGgn3lJcs2EubD+0udR20+mNSVAx4rWx4QQk73RuI0XVYFiB3k
Qdvu7cbeUc+YK5RWqMUmA6WUcr4oKnoezVgUCTok7YDWQT21zhaNXYOpeFY0Kwc9kzvFYpssIrtu
t/PAZDnAgPzK0btgDexODXz6g9Oqs1AjaKxR+Mzf1Ac16up1347iIRMmQ8esiC6ZxLzxZqQMHCgt
0gCQeWcfYfTSVmgOcAJAvGKN4aeX+ZVZTKuQbuHWzut4XZdmmF0ITq+W5bfjM9DkoO3F3O/sRmsT
MzQAq6BW0lsTcENwjWYNgxLY2LxT25q+h9bu3t8Er06tXFMiHfkutLzO07kgHCHIp8WAQnSW/o4N
/MobrOp3Rak2H93acilGBZDpWAulktP9ZiRdEVlTPEDLt5RFlmewgVCn2Ako0xcyY3knnoRdlqK9
wJEFY68RIk6Xiue5misb9nWDgcQNlpelj7zf8NEDJFdBNkySqmCvnPcVImNqdb1DV8cxqn4/6mm1
hr+JqIgXVT4OIgEE9upS5fjWJvHk1AUagfRfO0sdDavtjKoMx5Ve6cbSs+ZqUQEcuo/KGEXTFP3T
rOvER2OgjOoS2QdvDLOec+hiHKSjpiXduOqSKFyabZHtiUrTStPzS75RbzwfLUaGdFBtgJ+dt/71
cmpF59JWHvTJ+IXw5CgFWUXgjxh7fypMddwElMhPHz4Gz5BMsG+0+uB7nm4YPVKj2qiRNYit/rfR
FdqhA0dDo8+cLrS/3jhwrCTJdjD4yK7Ovp+ZC1rsFsIYJjyI7WwrhBavQXqEgf6FePI/KTuP5rhx
bg3/IlQRzNyy2UHqlmTZltOGZXts5ggw/vr70HfzqTXlrpmFahZTgyYJHJzwhusMGWr9q6WuDpyH
ukRsw5TaI5PWXnJ8gNtwbGO1cwtLb6ZJ6TuxMTVE30w38p4rRhfD/G1tB09EF3jzxhR5/UJ7zM29
dlinvdYQLQwy5bsAI6l3pTfPAJwrFMnDOlPO+wZBRfS5/SV4Z4zx/GSoXp3p0uR3SxC3kCoqxVS6
ZRpPWW3ccmX5l0DB4J3rD7oiBfQbiWMK2cCm47mXWv/GRXn5OJqefyNObM96FY1oI1OJUe1ZhMBt
y/9Pr391y4IWEp9cjV5x31JFwYeJrYs/ptZezou80fbYrqc366FkSteDmsG8nnMD72qJriPrdbZ5
UJrpujXY2YFgIiPfH9SB+JHsFOrvYdnO9fHvZ+nfTvBG46NuZx841953g70WQ5wBquvcuXyQnRyN
o3L9+cFr+tXH8LQcnrSjHfvh7+v+62vGTwwYxza6u46MqyyneUS0e4+004Ahw+qflcZQx63KPhoL
/9Zg4l/2uAteg13HfQ1W9do6dVSgK1cXWZcW72XkF5Sb/6Lr6nyEmYFf1Fj29mEBD/zPmE9j1PZZ
0kXCsLtfzSILFRppi8frGJd6PxqbHARY7SZK/Nn//vcX8zbksBmoHWmDbcTfawUg1YwVfXEkZ8yR
WhUZvlbunV42cgdpxopvpOZvP8OWUDDHpCm1ifNfBTgOm+W24O32VmGMIRCa9StcEaJMjN/CGAv5
nwPqdqSYEtO/xQng2glFtps7yYq+InrIZr/LSK/ar2rIA7BhfKHmvy/nbVU/JQEJItih14dZ2wz2
BxRU9thKFseVXPezkQD5js0EdYy/f7i30WkTSfFJlzdWCLH09VqA+RYf1Yxln6aD+mWOtgVq2Zs+
/32VP7f363jByHWDu22+qnT2r7IlZU/95GYQSUeuq0h56H/AU807ah3T/N1ZyhMP0mpkjFh6YvyC
tjo/83oZyP/9h7zZp6RTCElvL5dWPFiH149bkg1YDXnBQcYqjSoQV6cmjQ2MFq1bZ/fNJrXBNADv
g98Dlwtsw+ulAAVbjUMMOuRLPt7Nfj28z+zeO1myzyHzGdmNXfMmJJM/QdnnDy8Zjs9Vy4hyqtT1
kpuHOTaaJzNL3PeGVVi/Exs+SthABJuxZjHH5T4ZApSDVCZuFTVvsoFtdZ8RESMp1PyvAY22g6Nu
WYzmIcFQ+mvNOPPRoGL/YijdLLtizvGsHAwXuobZ3dhhbz8szT+27x/OHd3Oq3rKS6fBjt3FPDBc
2dhNTqD20FmHu6Ra7GD/X3cRTStuPcpUmhAIEbz+tA5ubhNB2Tw07SLOxSLUFHWl8pwvTRIb/o1L
581lx1t16K9irMwjwkh5vVprwe2219Y8jLNAbwfk83u+3+8KpeXIgc53Kic53MjG/2UzsZKJxANF
x0ZLf73mbAXCsSdtHWg8ZdjaLfN57fw2Qjql/WC1U38wkqJ8GKGwhaVhNr/+6wvmeelPbIBB4G3X
iskpM/EklyUwmKqbTovRzUcBOPtA30fdyGDfHtMNh8ORoTDl/rruyNf2YEGXMK1DQIYeplmbf3d7
T1yKuYsfUuxJb6z3dqMitkBLmYkc8t1vHD/SbhnITyc4hg0D6a53kY7dNHcqhg83PuK/LUUzCf9N
4gKImqszUTWtDupO2YcOSuZ9QQPyjtpAncYlXQ5//2Bv3uJWA4OcIA/f8KX+9lP+J//UdU/NAZnv
kE2gmvHg9Fx8K1FLkqp5jvNi/K+PxnpY8uC7bAFz4fq6Ws8zM+2tWh5oLcQvBuAx3CzsWkHz7q34
xid7E9ZYjE3oU5ZyP9CNf72Y8Cq7UXkuD4tZLx/KDt05t2KiWZtzi3pEoV+oHRhZN+t643Z+c/QJ
olwgiGpA9eeJr1auBtED/OcxgUG2l3YMjLPbeM6RgODu3QAdXe1AHv37t3x7WePRQSPZAjFMwsNd
+fp5tWgDb615Xonc1Dtpin5nZ1YfoQqbhXkqjH1T4XM5Srs5DEbjIIvk37pK3uxdfgO1ApNrfgG9
ym3D/c+GMuopEcJt+cBV6uw7YxxBA6wIN6fxrZncFj9f5SabJYm5lROI6EqUM18v1Q7CjHuoHQcz
DoqHaV6S85pDdrrxVrf/zf8usxWs24VBvgsp+80otcjRnDaFr8/jVBbqow46+ZSXbqfCGbJmjqRz
vmb3lK7jU4+KZP1s6ckcQjDlefrJaZL6BhLwOsRvMHj3/4fWDClgU75+bDth8gLqssBGBrxMEWbx
Wqw7cJHKilxPew4ci8RrPpkZVKoIeqAUcIfXyrrRSLsi4G5Y/D/3G3wL5gegCK7ClHL6YGWOll8Q
GZ478OjNpKYvjdOYwa6mnLXm/eL1GtFAnLCxr1Gj60VrLfUFheZBnye/104auaVMY7k1UTc9PDEE
spe7xqoM/xcYmfm0IiHeXLwW6kuYOwlAJzcel/6fG595O5KvPjOdCPI+VDM2+iZJ5uvXChUIfbem
tC6i8UTzvlDD9GRYkHLOQdWierprY08+BmQo5W4GfiV2VLNVRZPZma3j33/Mn2v6+sdsp2hzKuaC
u8aXYRaUDNiO2eesEDbd7RrnMlre3HKghjwfUsfHnCFAKqO8glWG61VRjtmujKdeqbCDvsjISuZx
G67aTb70sjOQ8RwT3zlkFg7I0ejo4lwNxuy/x/q230EocgX6M7KsxFnHdffV9IfmvdBVJxmDBbq/
iDgzyiaMzaWCR9kX1oc50ziIp8M8QzwNautJw0oUx3LIl+SS0DbDuyEOun1pg67eWSNU3D1lU+Z+
qdSw1AemePPDZEJdP+pi7JJDImU7v5iJyD7pMUbpTxel+im81fAujbJTuctV4//0Mzpl91XVj0hj
LFYbgnXivmfOZVXHBrAgSomeaM9l46z+k65M+6jghXcneypKM/JikP4be50s6NK6nhIfFkVafEDq
YwnOYgPjHyF6ybuiDRrIk4M9Lvu/f+E/ZndXX5hm99aoBZdPwnQVvCpjcdwEeYWL2bc6v5t0Xrcy
NGTb9CGDqvwuNSdcOYZVdzkOaoafmm3Y994MbcDT2VmNRXxhAqbNfePrJldhbdfxr3Et1PgA+MNb
XgxR+v2P2UoHfVhRVWjvQAQXHyBuyvrIdzZ0uDpuvxbRrCAdhrPI9brAdYuR1kuVjZxlDDvchzxr
Brl3a6RxfTtv1T70B3qA20yLCPD6wA10t7pEB8HZm6rpV4tIy9GFU/pllXb8zhDkLeFoTQgfzGkd
3Iihf0QKXr9+BhuoOhPTGUjC2369eOAtkFkr1z9PVRyrJtRwJdWOLk39w0sxs3uhSCy9fxIjkN8T
TzvZi9Lm6P5w/Al5gcz2l3HnClN+XySm4FiJS295sqbEG1Epz4slf3Fh1XRGWPqAsedd6rQo2yfN
mjchOpTJY9ylRhYFHVyJKVr7EWNNuyuCT4lMgyc/Xi2108gbwndy49x/FIDdmsekTxrgNHPf/Zjl
3DTujbTlzzu/ei2gQegoAD3ZYGFXr2UFv2PSoXHO8wA7IgNcSv/5UTrdsJ+rtVMHDNXGo1OhvX5M
HVF9sQUHvAkZxHaIUCE6lAe/us1n/d5I0ywLa9o74mvQd9rE5BIS7MErCoStZdsZc47Hdm4M7+fe
77TYNzl0tntg3SS7oaxK7gzHz+3uaPebREg8zYH7Db/RTH6Q3ew3D36BOkbkqVzxBR1/sWB/5pl9
11ui7j4wqqqtdwV4sxHHaMq+0Enntd1NMlucvT3wfIj8t6aMzMFf62Nfb2MgOx55rbY3es99NRX6
MfCK/D0+kF08hLO7MC7yVdvFn5vcyDdgwNJNNGH8ws6/oEs8QtLi5IgX3dnrGcVGKOYhoS04IXnC
j4XRC587BKrc/86ywp+ius1E8ulGdHl7mQGIJs9GZY+8/s1lVlf91oHP00vXZPbwTzBO5reqgMN2
pG+TtLsiZ2LNBsPF0gsDN/F29iwamOBGmzsoxbp1boapQ2oRThzE5L4oMuxL1qRx5sjOG9P9PMVB
9mkR7ZQ9OonfeKehs/tbRCLr7YMwzqLeZzYIAJk65fU5zUrD0fMwyHPZqqxiOtH73wtbJEidKFBt
PyU4kDTUMl73cYGcIDLaJi370eMkI/8p06QP+3hR5sPSj4V86oHspM95r/HxttpGY9lX9UJ8Q496
9D4g1s1F5xhTZ3Gnrun4pVWll/7sUiBD9do7cbAPKMwCTJpy7l4/WecPQYeVyU41eXVoU1LBGxXT
v4RJfhPid/A9aV1fY5lW2fqlXwXL2RWxr+4BkwzvLGFbwwPBwzTOdo+/yVMwDpl6yLWxZtONH7Al
PlcxAfTjpvayCWWZ17iYaaXrbLmjPA+uoZKHQhvJQ28PaO/JMjbS/QLfuTpjwbn2N4rTtyuT/kCG
2GZEuA5cd+KsCbnhXvX5BZ7BZ5rhfb/ri2V5yZWpzF0ZYPAs0N959/fD84cq9fqBwfsiCmXQ+mTj
XRNatGP0lh5i/yyTauyrXYxrVXKKaa/SpLamuvkydOAPd5M1tcXOzGzhENqFkIfK0KavIgyY1XTu
lhz3o2Cg02KsST4+121dYmOvzKlCLAGMbfLf39cftii9WiaCXHCvD4shCz9PEZo4l3Pmy6PVDEYV
emvrV+8bR/Zcb874SQ7cADcWdt9sEYaWzKYYrlB9Up68Xrhiam+Zw5pe6oYeUwSuejjZ4ArdI1zm
FUG3WX7++0e6LjNpATMj5eOATODvdfcHAHozC51nFz9l9vxxZYhlvhhDguZbSPLrjLdIyG+PIeNf
ms+E1K2fd42ISeZx6NI8Yy/S3rYPPN1kRyO5c/yONNrPnnwjlmgta5X+GCo3Vze6xP/yioFoowlG
T1piHX2VL1JsefnsqODcIYZ1P8erS+BGF+8Z0rXzYJbxOt4qfK/ra4hmqMGTp9CWJaxcD75tP4Ai
aSBCMk4Sp+8Mour4nI2I+mFDilXhlzLRmaI93GdVmE6+0jvERFL/3dQixHEgbccCi0pQjeWHalzK
JTSNpXJvjbLf1qHgxsFgbdRPDiuojte7zxATgCG3Ty5dEJNwhwuejevPcdLDo1hApoZ9la3Q4WoL
o+QybZ82CcZsV3c6lk9p3eo6OQD6FfriakbBoYssuXgM6tLNdv3S+OokZsv5IWIp0Pca+Aj1IfGq
MblhfPg23NEw3Sbi7F60izZ93v9tndRD165KFOmlAVFxnwNzYgSIBKI4ZWkpkUoTFqnFJqxV45T1
9/P0pxn9OugBlQMzuxGpsOC5bsxhcIvIyZx756mcWsRGrfGL49eKTKxza1TGvHZKiFqrRiUDEZ0Y
BzXDnOyMv7KB/wUP7jLmC322xeqNnjQI5PL31Ya3/5KDVlk/DQ6I+r0SWdB87brFOjluMWK1q6d0
K+11kvXWPvCXwtrNa1UXEaLendqrCTTvpZPVUP/sO9Fm/VOKvpjq96kY8zoJF1QY8D6eRrf2LrPl
tc7Hce30Xd3L1j6oKg3M0IQ9jlJagQpTOAULstkSBEI44ZeGsl4xi2+TZeCDdrARv8Ek6e8v918+
rEMTkjsFZAc91qu4XBTGspXhycUnVlUR6HtqGz9dDRkWTNiOKyPwqOjhm//3hemRs5ngsOBUfR2X
+2CimErq5cw4figoQrLu0OPNzU8QPVVlVeUXqOq3Krt/qa5A/1NdIZZobg3sq/vASyvy8DFez342
d5636/PR7Q+LR94RNqU//jLmNo9DlFJkcB/b/vrQ67rWONVNtgjdwW7vLWT7/XOOSNJ+JL3ztt6a
jA9rkGfZbjWCasLhuzDaz3FRdCtJN2rsD6Te0j/FdAAW7PKW3D2PC1TN7yXem82j8IbZer92dvF9
nFF6grA64dLgxGIxpz1+69nkRrg9xPUYrZDNTn/fBX+uiNdHDIPdDeXGDYLm3CYK+7/nGzF/4Vm1
EZwdToy8gz7q9ZGli3p539VN/YmjQkpQ5QneS7CKvyL2MPo4Z5f5qrxwHZ20PtZ1Lv5BJbHSNxoS
//LrOPsWTT2wIVTjb+DAY4/JRYwC6lwOawwCJ2+n9M6WGVVSsBa+hwddox6weHLjF7OdkdAJMyPL
wL3Ockg/BhWN1Miz48z+jpVfn92i6r09RTRhSW0wDsWljXN09fo2dNBsVe1ldKb83vDzuIv6nlKH
6YhmoxwTt6rU0Z6GvO5v9Ave3r5bQYyGwiYCwtTiKjRPi16LcUyaixTK/43o8hRO6L2eesQCVSjd
NrMPN3bLm7Yzwhv0Vcm8mbqT+5uvH9f08taEyYx7zezmJN9lnLmnIJ78Y5/VzxIJg9+FB/+8tfLl
o9tPPnYIU9A8G2VrtXd//zFvWs4bJnPrtPPeMWa5fvVe7rUK7TUat+5qTLsCMIWOelNUn5PEF/Wu
0+kqxQG8RbLcZ41Xf88baYtbDll/OsqvThBfni4euTlz+bcd5yKZ/dYslb7kK9ab2c4cW2OMSE03
3PrizNJ+5xit+4SwaCJ2qq2c8nlYu9FOQuySxSrCCdR0ilaUoTL/Q9dMo+3iixJrgT2isONngqFI
79Raru1pLrI8fYfiW+feytQ34fTXRRV3AbM9lJKQ7dvS2NdftwQHyiQqU5ek9ov8W25Zaf3exW7P
2o95YN7b3pI1v52FsH2/udE5EVqn2fSJsVJxyNCaUxxKF4vEnaA9Xu8ggeEHT2j3vsbSq+oPkMvq
90a2cN+U5Rp/i4sRPayu4YKLmhZ/X8giTQ4+dOHWyS079o5g3MocPZC2y+wyErltT/dOU2QW5p7x
jH0nMpVS6EgDrq1O8RBX/mGdTCfBrgM1ZIRAURtAjF02IxpZKaX1airYSwiQDNVj4pQYzekmsL9h
XiLFvZ5NV70X5QxsuqhdHZppj5zSDO4lO2mnz/pjVjD5uRs4Hl0oJ1vrsDUSrEHgX03mnYskV3xK
Z9nlobNpPqa7dvQYAOlgXb8jf+DQuoxtxJPxS+l7E2FYt/Bxn1STX4rPbjDrNBKp1atb4tJvQhWY
hq1yJHUGzIkX++uvy3TcdfqkTi7CreXwI3VGH2NNPVn32TSIKBiQfkvgFFi3gvgWA18fECZuf2bi
WGlSJFwtrNOW2YjvJhf07SZv1zgiPSl3MrvfQS8ydZ91svVO/ZCZzW4hov1AgNr9imBA0cMym4tg
+Zo4lFGouuajicPelDUY3RWuGKz7BC/wbA11uZQ/Um6y9AY78sp0hIES2iVg0UhVgFEBnbtK5M25
WK3KrPNLIGi+HGW+eBFMTPvRs/r4shGEzNCv3JheICaNx4oGTrqzc2mhfl94GEbFrnGj+XGlv/v/
v4ngB5OMgLOhZF5/yoTiTvdlVV3Y88i5AcTH6LSVTe9dsA3KUPvGrD1aG0YQB5V0/Y/ai4Ovy1CU
KPBbzTR8+o+hGF1qNIrAP5Nb8XOubiJayq7SOjYvhnAaTnVa7tehEUMoVk99GZ2qv+tVew/Dwjjl
mY7f/335KxXO7X140DsdpukoN1LzXw39ZhTGSAxEcDFHsIO/lm0q9symnLoDU7K6iWwQ9ZMfLkXq
Tl5o1lUCmH+pa8fqkZCeGtkhzBo0Vk5fzsrMF1R6RHAHfYPe2641XbxlbnW13xwKWDMbFYhJJcnw
9SdsLC+1dM4HM9A8fHH9EQHFGWjFLu1dvYls6BvAnzenEJWGP6pZNGGYb1zrEC1+YbZimJyLN9v1
/VA03ge/1EsfmmBHPlSK4W0IREA84VPk3ZjKvi3kNs4658eS5JiAXa8+EC5piZZrYF3YtH5d3Akl
20/aNsDk7eDR+N5BY2mJgnHdLlll7p1M5Qijzkvvx2cvl+NmsOs7Q0jCYQCs6YLgRwr3u3loy6no
n20jV8uxMZdShswoa3PXG754njDSYl6AQKuV7nyBdGqxRwM3Wz4YhrD9n2hjF7/sAh3MqDCzEQWo
ylrSnQnL52PWLt4cLkvmePvY9oY8alJfB+famFE6OSCQAF0VXV0mnbvGNnHhjohyQkaLYdTJV3No
+suUpx0a00gw5hY+8bqvn2dLlv6NvXQd2Wk58c9W1pAFAvG4On4u9nvITFX9fewUzuZJm/7TMAA4
ZeaCUaYJgK8a089/P3P/siaEHzB4tH8Jjm9gLEXaTLES0z0IFgOTsHbcxYZZ7+CFTid4xF6YWd54
Yx9tD/K/NwlH3IKbSNOXEw9+7arx3uYt1i9+N2Bvu1YfHS/2EJRnoKJDZTDluPFar9OhP6sRUrbz
Cfzw+sL0MANiqmkMJ2zwmH96dWaEQ6e8NlrkjCNiE4yW/x+L423NreEBdAEIPvTZq8hujlPXNfV4
GsrA+QxFENpj6ydF/WjPuUaSV/Tlx0qTPN1YmBHM9cslLJD9wYqEV4V44tUuGpBymlx0i+/7Kcgf
3XkSUySm2nTDKkh9M8x0bd3Dh8Ju3u7acn6HvXnyWw2Ym1GX4SHz0lMpfazNTv1yMYZ4seYsKU8i
N12EnlxVZxi/A0z72lRTOR9iptjxpULODwyAGRcXq0+r5FPa2emvOTOKYO/V7vTJ0nocD/Fi9qdl
9fwh5GOI32kbzxKVQStOl1CJvO2eSDyGC1Ky/VqHCnnXPFJqGNTHJQtkcZg75I+TEOy1YR4phm2J
CojhVN9hYMt97DL0/gYFa1GPAEUGnGz0Mpq7TQzj3TBjZ/7SaCeh2bVgVwoB0VKOcbKtuvmVotHx
JNN1+FbP0qUxlZjjC5CBLOXyy+bfepKteF85fdGRsViduQ/aZhxDjAWzM8Rlx0ZMyZsOTewk3gEJ
2vRgWqkf3wcBg3XqXsl1Go7BWH5smEfkTz1SsdPJGpz+caJX2uw7BJKd0+SsGuXXJp3jXd7PmMFm
fVdUD31ZxHe2MzYoR+duNzwvbjcDpMdoAbVotMgLhG+VSqLOo/2xzxJkOSKkeaeXScdV/WRnMmmQ
S10TWhv+6J4X2+ninTMMzp0TZCtCV61qNEbd84g8c5KNoINX/xuWQmQ/KDXORZTLoBmihCzqK+m0
bYT5pDEEcrx0/jEI0hFs1u3plz9Jw3kcC4sukC5N832A2EXyWBPVl4e2RygYl6Wu8lB5no0+rBZt
nd28QuWSqUmv9pmVON9chM2fp3QttizbW7BZSrBowNevSS1wPFZw8CaElI4SplEeTSXD09Psq+Ig
enjPYcJOM3eUDL5x6Ky1r06ARoGpzOU04D9Je/afcUm6n4bROvl+FIks39le3BYXCjZbHlEQ7ORD
EHfoXnaD639aB2dt74LRzS6QrqfhOUP7Wl6K3C9/enM6GOG6MhONj/nYKvYarasPfkI4/TV0c9Ke
QV1qY6cHq/qWrbOf/K7dOC2enanyZkoxtyj26DF7cVStpNkYl3VY2DhDUX/uMOmOjxN9E0S6Z2t5
N+A+mO1tC4ADXKU5qfZ5siJoXHEGIC7ZnVJRHM+NFYJnGe07wGMA8xI5GPI9B1dYH+K5XDycjRmi
70pgED9Tt5g2ve4Ni8LwCCHsdSi1fpnz2vzso/80v1NTrveqKQ35MUuHIdnF0hdutHhEli9wuiYl
Q6BXbnBvJqv9D8k4+8GvbKPfecVaPa9r5r5UJVPQaEgN58WY9Fy8mGNplC+17c0qxDh0UHdNklnL
YUxE2YudbzeTlOyAMR+jYlqD+jsTXfU90O76rZa58Y+RVbTbx3QIum9aFX0TGr3yj0E2BmCLLBwM
j7Gc4mG3WGQN0QyurAjddeQ/tAOd9PdSJXbGoFYZ78sCJkyoZ+1cJkStybnnweki1Vdxfe762UKc
bUzwOIK9BVrIM6heicTD06y6en3qjH6tvgrVi03RxuCg5c7Y4Wg8yb69QF6Ih73ReTE2DzPay8rU
aXqPyLg7hNZcTd/p1GDFg/YB5SpYjOAsB3vu92szec4hrlv0UGs5FTNYhjX+ojKmk7vOXIEnSB00
X0Z7abvdmE39lyVoObQx+iafrSwJvubDaNsPnknpxeDMGe5FH8dHRk3C2I2JGqoTXNamhJVFg+y+
XU0YJj0pESpVrWgRAc5tx92NUrf5e5nWC27L3OEpvO14uOscaoTnTYS6NUNaZuDGvMTPHgIbpZH7
AWUgzG8LJtp1H9fu3qlRL0MbvU2jQVUk87FCO52I3Fhf00p2ybENclUdmVblGGAuTmrs0hmU35Mr
FQqb4dLL0ijCYKybD0HF9fbZzkqzftcOylP3vd/LZUd7q62eOuKOgMrRJr9i5cjV3BG3RxvzT2nP
kTVpJgAgpRoRAaPq/C9BYgafOyEyEI9LVXkU9lRJ0Go1nuJlUsXVnZSJPzEysa052voVTTjlA3p7
Twt1U/OIVt44nQEkrWODVRO6Z3nYZLXSXydYV9ndFJjqUvpBUVyY/s73lZGWxvsxmG1m7za2Mlln
iiFaXA1eazXG7s6SjAajTtKsu2vHUaPdX1tTAMY/dj8g1Ru82ExI7VPfLF76OW6MfMIltTe+EkCa
H9pKxcOaZVZ5ny7S7L/QpMVSFMM4gpGIRQUvr6Vn/dG1YtndD5tddcdAOdsboCHl96oEOsOL6xp6
SbFxJ4ZKjhHomWbsI2SrTIcRMPrqAPW8bG2PIHvWlpM824W+rOaSeI+rRnP/F8JT3q+0bJoGsfHW
1idj1fqfRSV4zzZty1SMQ55jAisLMTYR9tj8u51nwEKoOvsfg86mNnL90v4VgHqNEfybU3mwKlCO
0ewmjvzZpq6sL8EaIOURymUsy89xxz69s1dTpr9pKZmbCVBcf0bxvfZPSbb2yc4v8S+CYmz7d+hN
O59Q3VwhWVWLIZdzLVV69pxldvZ93QvrtAivs3dTZpvlmSbM9D3z8N2KkIg0xDnt3DI524NXJrsg
yWxvs0g3jhm+LOWhARVovBizERwXQZUGQaIxqgPJY1P/SIgTCRDXzmak7i0epONaWy5SlMBJD9vn
xPRDgYlhBKzFsbFnxwvrwuyqRyIUjA8jSZCkGNF6v6vQuyrasEkxo4haKYz2mNh+9UlYeRP/Q+lo
x4eqtrjwIQ/mB5mABYzMrEaWxFvnJT+QI47tPsk0e3eUKIc81LgrBTsxJf2wl0mZDJGrtfN5DqYl
2dE5dJsQEKiX76cmKH90CNDKQxmM2jzqrPQOvp2OpDF+g5sigK7gOFsiAIiJgMwPL2/AyuNtYAy/
vcZL5V2jkQ05MZpM9P0I3iYHD7JKU4duteYPUIlLB69zP4vKuMJSSqyz1dMMqd2FLp6He3Ldtla8
JwVeKjqXhQvIbxBe9o3irSTXTaf5qQA7qXZO17oDPgf+6D8Cw1DpU+XV+fBhGUV9rJjekdIFSIYf
hVZeXUdNkyzQJzvlrw6e1AEUH8iWifTexbov2gda5970vsx1/qktAH2d5qDXZFutY3bRZLXLF9GM
dLvD1kUfbDcybm5PQhmjF/UZRnB7Rigo2neO1UZj7aB3OvmgykJf1rqtw7JLxfTTzBoqUYZdlr1n
c5fe0Ter5W4dzFpRtFmV+w0rSkQG4y6fCiIVQ8NoNj3lnjow2+dEC5XsuslSD5mF9sYjbOksDujP
dU57bigAUeIQTSBQf9BbsStyicpfaVvYJCNLXz+0Tt/2I0pHost3DclxdZk8u8nZs6Vw77zBGbaM
exH1M27mg0PyaHfCizo/64jMzFGWUIhefUQiyiki2fh1ss8wNXT21lwPT+6ai+XntIqGkTA2E3cd
yuwWmD1jDh6SuFwntYPuFJvv2mBSz6uRDAUaSH0AXF0pbLlqfI4aw7islUy/uQye+rt4CBbiVlw3
5nvQ9sUaAiAn9wwIXWCXQUal8FNo3IJ7aDrTvSvx6LAO3KgD+sZ5UFaRVmWdRHUylSc3Bnj7kBqj
88Nk2GjQEQi89CiASZ8yK4D/gRY2rh6aPqpxmdZJWDsQjBlkCbTNqkOFAwgHOo3jjyxdIXDeLWtD
/7R3pyObqHMOKeQRnMxUYBVPS6lWcXSUrI4plt8dk4l5DB4BZZEu2Wlay0/VWhrskKVOi/s07pf0
ZS4GxXwbTurJTcrM2MtipsCTba1tjD6cpYqcpjEmSICeCfo6dDqwlkSyDiPUEdHjilREF9MPX5CQ
hKX2nXmfwF80IlMmThs6VaqWO/IREw0Vv5Pv1g6cROi6wovh2Vc6RrPY0gFbQdXmXmXIYTkFKKL/
4+w8duNGtjD8RASYw5adpJYsuaWW04aQPB7mUGQxPv396Nm42YIIX8DwwhhMNcmqUyf84VPhhea0
4y1n7m2k1lQasprsM3wrss8SbZvwrhnzRvihtK17rZWDgSYT/lEEqzLc9Rl+8meza4K9R5aP23zb
e/UXJ9C75AjQPz6DwXTGXTZqoykB3yJkN0uSJ+VuiAvUiLq6rbObphP8O1mG4zIz1ZScZKcOsKRv
RGtFm2BIcbDKY9v6Pht0ZUDTJ8XdiVaSOVtjwYzS7+QkLYpIJdaQ3SBGlDRLrCy9H2LbaT4ptg6M
VMcQ8yZsoCtxku2JPBfAqaT5HQ0q3y0f003X1cE3220HDFqAo26njKrQp0vqiE3VD4VzDCP6Rrt0
6LofY2uCv+8MfcAGTYPcfDPRELO/RE1Y1X5v9x1Uf2G6O8UYpmKrMRT5VRNB0sDnGpH1T5mWyXeR
q+bwJc9KDEnUwKZ72sfGTyP1xPjJaegVHXqtCH9ExgQ1VM1dFwsQpUzlqQlqecxNWNzbqM+N/iaV
us5wDnbtthkjER/z0glLyLMpbKFDN3mRtQ2tseQiM+I2AwETmIp7hujT1cee+usV2yLt3yq2BUQe
16zNg9HybQcusnznDZY6bQvkBjubaWQssGEAyDKUPvk5bV69wSbTD/OBqSUtfnXPEC+bjoXTDXLv
TGWF+qnZWSiVZ6J8GXOBz4ufIhMz7nKREklVazK/OgluKbuxA7ix02Kl17aC7vGmVcG4fS1THmKf
R7piP+s6Nj8vQpGorcUQNMxtOFkRbHsQKo5vxlACNjrCCtOPoLGH4YFLuJdbIndu3Xbgv6h8LXWG
vaQKJlZDkTggl110E49g7Qf8PjuiWIizRme3h5TBVeMniTkG/oQGXmT6Ik/z4qFHWq8nSbSRa6LQ
wYyERNDsP7Vp3ZxCRGAxVQJXYx0cbqdjb2eV6sO9GDm0QHPFYcLQSd1HeaFWn1IOz2sdEyi2hgcY
HD8PkDaJLwWKi7vAAG3x4NlCOl+4aDXnJYw10n0/zET9qgVWk3wWgzdo925TcwWAgBXTpwFZaW/f
Y2Kv7sB0e29EVu4xxISjyhf0EijScG/BG7IRGmL5Lf4Ee3jA6teGMbm6qVtoj5Rk0DR8PIfCX3aY
SJU6zlYkXmRwCKC8ftwGvWqa0a9jMgRuYkYEI+Zw2a9DRMwLAktrb0rZ1Funt8pp76ZNzGmVprOG
2bnqSIKChJUBi9aZ8dNLHlvNvRuTxce3uQlHEbXnZOflUt8HjfNWV8zdVx5uOTNAExi+OSQqRv6o
odqLtn2be33rFZN9U2vsdOfQijFs241ZxDnfL9HMfuO0kz092vFYHetUqex73KuS6rPIawAwYtLC
H0xk9Hhb54pSgII0oFMlHnOGrW4n1neXmuzVyLox9sdssopbnM6ScwE/Mt0RyDzvJnYL/dSPhCk/
hSNZ3he1Z/c3Xpzl0YtHq8mK9oUMRjprtAbN4Gcckty/RrUHsQYEIMKH/Uaorcx+Uok7Y06LjnbY
NufKirYZ1JbML4o4kPRr8vanHmDodqcqSGjtIwbQ4dcU/El725RptRUF5fmtZIOJDUo7kJlpOGr6
fc9EeAdt0Ro2tTBwHtF7pysF5B+DsscqIt08FiNtCnhSBO0zTlTpGsv5+lv97hyjcgoYE0WeRfvW
MnIRD6bp3BYwF7b404w/qzGMDnYj8k8VncbRr8Co36Tgg3+t7JNl5xgBDfrFcGdmSS7QvpeHYKIn
38RWZt8qPNhRIsi8i6M8fnZK0f38eKnFU2LpAFwNQCXlJpJLsCwvlwJXo0LCqPWTblNuPuKr3rwQ
YbNxOzj0GY5poGrftXyMwlvDacy/m3P+Xn0WlUJaakbMqYv5wyg7AwVGXT+1dO53zaBZP2nLdBul
UM0bReTudhpmQbIM2H2j2NPNxw+/OP6/l0eB3GUkbaKx4S5G0TylSeE+GacQaaldV1YpJLNcf/Ey
iBCbyjXltPt4xUV4+70if6FFyoyVjGaxqbJEb71AKc0Tlq8YqqWO2b0oZcIU36TjsIJxX4yU/luM
y2y2CyHuLC2FxpHefFMV1kmOYL4eBkcq/2KgERApUNX6NKppxOgD0cS/f0ZgO/xxkBEFs3u5pXil
iYJuln0Cf5i+KQq8hg2oCOdo9nq+hkJ87xmhqMI0R8mD3GaxmI7dQS+pIk9glxgqJYOinOwuUB/1
dIQCE6nS3JZNO6ygeLV5a/wxOfv9bhn54BKBt88M5L18SD2K7VovA/NUhZM3bUYzSv26bZ1qg0XS
sC0KrFgaFRKQmigxrBIr3Dmtp3//+FW//zMcExI2Mo6G6c2v5w8itlLShxgUxzx1hqLdq4OR7m2l
p3shcRK502RkH+1krH6OUew+QKAKbso2Nlbu7CV8Yn4ZkChmCUGOKRSSxTmyLSFLwd3HR2hacQud
sBwOVWeEEGmwcCSbgiz2eUoH5BTAGkVgDft+mgNKlN1gHC/WNNbeOdjUC8gCA7XGRGWJxSV3LbK0
Ts0TeRoktTqO9rLs9V3ieOm9DKp65Q1cH2tGHIh7IYvPqkA/Lz9DlKgVZoltQO2FDbFPo7r6iiox
czzm7fVKDJmThMutx9R/BjuQmgM4Wc7+PeZX9IKr9IQBOGW6rJPJOAwNClOGrUT5jvqeTgYaL+I7
mWn2zaM+7tYI89fnDqAn2QzBG8gMMgCXTyxB7Cgl1cSppHn8xu9pN0nfg/5Ar82dMFIN9TuM+sa/
GyHTRDQB0pGvsedQBVjSlDQupS7sG+MJPsJQ7MFY+03W31p0xBE1Az2+krFdbaR589B0nvnZ+DyZ
i2NOZ5AuXqwHpzKlTXBbMfX61mhMq/e9FzYS29Bh+jsUKo/Iktg5zNADIqi+iGjFVGLenLjeqbFk
1d6WnhUfROZ4xbayiqE/qBN2UyuvdQnK+r0o9H5YhEC62b+LOBLZoA8zNJ+fMg1DNriBalF/S+Xk
TuehGcxkWzea1xx14WWfmNtr4270wrHY5KqaD7dCCoSLu96O1kRSrvY68wxEcOmNMUWHsbF4/140
WlVcld4pd2T7ktZ9/s0xI6bWQDuZRHQiVV8FaOXsVHQ5EsC5E6/g1d7ZAVQkMPJUFIUQhFl8jk7L
RWmMY/jUJYAz9DDWvwdlXG5cWYfpJtWycA0CfZWS8cyznyaKcr8Nw5clUOApmcbrOHWBmJS70sjy
26xyXU7z4LU4l0+VuY3iPMIHirzKWNkLV7EMeSYgq2w+ZhA2ZKjLk51puB4NsYifIqgzyb5PnezQ
VCmZL83xVZTEMpbxXgHuoocFG4ZrfH77f9xfnSHjIuhF+pQoirzFvVk9T5YwfoSm9Q3v0YT2dQlX
ntliJlaO9vXdOX9T7EXIw7i/iSuXaxtl44QOMlhPSRNZX4JiYog9luqt7JX6ux1Z5XMBLn4jA2Re
aKHF/w5mqK8c9ncOnq2SBtqzAOWcTCwSQmZwzOvR0TgZzRDCXqkMKZ/jAYPdRxdCw0QvvSR7iY22
B4LfD0pwYypFOvia6JNiM+qRfl/3+jStbHt9fvqLWwZB6FkpY9a5J9QuszhFzb0qGhLvJPG6DD8n
odMD5uvDaY+cYlnsY8Udg0MVMTC4c226ihtJw2OHlHMY3riVMtWHIemDBK8wN7H3eNLkX2XFHOgu
tOwBvAZWMiemkaq3bx1v+NeN4+6zzDpzeuoFEXADzFNUGEcbxtNK0jTv4OWjzYK9CLIhY3Vl+JIk
6aQ5suOA2cBbgGgYzgb5u7kQdWQFGja0D6DMqw06PHCSR53hl1On947a5SuH7eoa5S3zQ+DfoTnF
q17swZZbx7Fx6jlBiLKAW2MH/iW0tdqhY9yHnU/DD/JTaNfJ88cv4Z2FudNmKp2GGwtawpeb32Zg
XAZEoJNn1RqC+3oWfotj+A8HEE3Dxkin7hyF0aoI3XV0ISEDwmOBnca1xJwD/h8HnjhgJGCdwicG
V1ruq6MmmH/StvYtbUhW4G3XialJyMY+SKOlBBZ/CcB3AbkUnZaGT22Whb+g2jTpQXaJIR8BYzHn
GO1GAyOZ0M+6zyF1ls9M1pVqa2ipMLaNKpSVY/Ve0CHMzbfZf5SARXRVwlCaorOjp7gH4FVxmT+0
Jf6cjmZEaJTKWNBiT4dbWpoByh1KN8Bfi+Th46//2xF0cQRs7jOuB86BfcVCZJQ9dI0MvVOvtEV1
a6I26PplkOopLlyON+3yuMSm3IvpZG4gzVvfQqspqm1lZkl7M5RKEbwEyF8HvmJm46+hN3rAUp5w
HvU2yj+jOxDlftYxON9gr1s8j0znLVAkoyUfFNemO9WaefhpCqPsl9OSd9ArK4z72muHbh+mRhI/
u2rcRhs4EK7chJYysriblljamEgJHjWtznZWC52QEY0SjxvGbLChrZKxbJu5TYYAB+XSzYiKvLeN
66yMfybo99N5A8zhp8msb9907Htfj5vG3bNjm8ifmYnQcLw+UekQj8Vn+N3deE8Lxui3ILAjcVS1
STVeGS+Y47GRiO/t6Lva2raLXLrtzNamR7PkCkPeXkNEJE3il48/3sI6kMxgDhXELY7vDBNY4ii7
tsyYZNrBSSLu/A/KnfaXuIvraBsBBLK30NpjRkugAtGyGNHc8fPGzds3ness9NFFzbN92si68+tO
yAfQDpgOd27Z/sQcN4zpalnZIcXfoFoJdr+FRRa7jk4EondEPSpGb1E0xMWAOkPoKadoKvJui/oR
AiiIMo4qP8CKorsOGJJ4DGWjugcFzlS9MzH7zndNHoAlo/3WUV3VvdEJXxlalQmpbrdAO5sk9Kfe
0N6mQGVHGBnTDK1P0mcnVxNzV8WTOmw1aeMIi8xX/mihEDnuFMgjLNzkSQMQbtAF+70DtuV72FPd
ZoKX5ldRN4qdhBawEgmu80roVrOyIXUq6h3LysKWjGrt0SieUsDX9SNgzel7YtZd/ABP1rpBB6N5
+3jfXK9IW52WOnk0MGMIgJehNxoMWZWplz+hp6KrPn1Z8ofc6Wo/bEY6wuUaMfW9BYkxNpwyKlWa
M5cLAk1EHi1oqqfc7l2Gta2R+mObxf9UEHW0g9oEVbPS0bu+1hBJgovKvanORqqLay0LldybtLZ6
An7VMFXMne9NZkzaps2LZGO0eSr8ml70yrLXZQr5BCUif4FgNZc+S+j0Ki4e1sVTD+jFecC4FNgR
kq7iH8vMkNACaD55u7if8c2TxQgNLpPe1u1KSvvOC+dcUSyBr0Y631k8fedg8VaTMTzl+pRuGmZJ
O+JP9N2GHuWX5F4r2es766FuBVwdKg+yvUtxJzmEvWK2Rf1Ugmg+4NnzwyugJdn4tx7iqIjWErc5
PlzGDx6NyQnbBhdHb6n0jC1KwTDLEE9BmiC7mIwRQhCu1IrAz2rAijX3e7Qjp9D0u472LZdAV2bx
kzZgmrv969PEoAorvZnzzQxpkbirkZFWrujqpzAI+kOoT9W9kWqAM+wAegCc2X7l4/6uhRZPz7Ym
6HOKGYQvnx6NSxMpvhYGYWw25TYAvPlGP2rwbqbKoXWdME6HktOELK3mJeJnlKjlo4ryZsEUGJjd
Rk+Ea21stVAM3y41Bx21Qfd8RZopFa0wzGrbhIVabNR2ggTQEkaYwLut8d3oGL/uo1pFiKd3R2+E
Oogz/GdvcMyVa+KdMzzzA5iPQcGd5esvw4YH/MwYbJk9ibrNzgDzcLTIFRj1idEfsaRJb7ldbj/+
mu/UYQ5MilnGl+6Hd1X1qvTJ1Sr2ghNsGUN9pQDpqXcQOolCJo9jZX4roAqgKN6PhfqA4KHHPFdR
o+OI00hhb4JOVseSZvxaa/GdX4ZKBIXYnDTOViOLjDHXMxvA5uQ8mblaPLHRGIvqg/FD9LV+sHFA
+6pHidxHXsseCFEiPwpQFPomAI2QYz6qjX996hkX6d48wnCJsEt2DCjM2Gmg8D4xgk4Lvx5tsBci
DgYAiq5+X6Vtt6a0eh1o5r4yyhVMMiBML0t1FBH7NOlS5ylDDELx2zJsN7yE8SVOkMREp6keVpKs
6zqFFWmoc8RRk+GkX27CHjl+2FysmAbT9D2KAetkM3Lar0XR7T7efPQaloENJVmVSpCbmYCqLqsi
aEaCiWfkcX84U/samRIZTd9NoOq+0Y9phgZSQQQFUZQSF8+h6MEt8G3b0Hwh5mTeN2kYINh8zroY
78BFKvWpCJoku7FKO1N/EQka+3MMetvdlikMsVepI/xLkjxBt0qm0ga1HxXhcVATpJhUV5JvYQs8
3Kogos1zKI3QfFBstUv9ykIShhcBWNN4pVOF0MFxwLaFjL+jj5dtITgp41FpS/2THuaN1W6wT1CN
ObFswTAbo6e/KBT+XFG0GM5Uu920RzRXyzdWbgT70oDp7iPQBKJESQLnq9MZ3cOc2qc3NUPuvdUP
kdwKaBnFtidSoNWJ+Jrrh4o6ROOm98xCfWmFAegPqE4aAN6pp5OrCKxkM8vr3iJTScCTWaX6mMte
fdYGSxtt3yrMLrhNkrIK7u0ohKOD2a11yt2gKXxHz7SvVpFCtBBI4X9OSnSiYQkY4BRKQ+q/yEct
40vBMSzvytACzI5CjXiboqp+rVv6aAeA/80d51lBqxWBNsBvaTnG57pk8mr0bfatxmr7FJsh+DwG
SsFTntKZcqwqTTd5R79uWyJkfldk6JBtYjE4T3YbGl+CsO/OqZMGP7vU0zKfNnyR33Z6GH6rvNz7
RY9SC3aOlCJ8RutvMjZ5SjHgZwhKYsEEBjl7KIwu6B8StS/fUJelnhq1hD6wMLwIVGfWZC4KmeCI
DyONw2obe40qDyItmrcJGQj3LtKiRPiWgiOGbw+xF+0pF0PzkzsF0jsBPJj5O2pu37n62L/Q9yyT
fWN6xR0JpOttatsVgvsKk9rNGI/iZE+FlDvER0KMahK7qijT5gDgeAoyGSoCsj8sxylf20rv0wce
KtpOY+e2uwlS+hHmcK77Zq+2/fPookCznaZmHHZ1kIpfVRCYDYmo2k+bMnDa7AXMpqK/iLA0BogF
jeacA/xZ3nqTQvcZ6BFMHFdNFbEBowkwG1pVjDsh6pD1FmTzOG0qJJSAuHmTJdnmjN1ea8lcZNMw
+YYVopDrcbyA8IKIlNqwbZm7l/sE5DQFmVfhJxfTi1M3iSogEdl6p33rCpn33zUQZPpjCBy4fTZ4
/d/o5ZTdmxk5Xo+0itfo5W0UZv292ml1+QPCWdme0HSa6LD1UHR3Stg1zs+2CZP+3yaKTfuh8egg
73PkFwEw2K48lmqM+cAshgChBzH3VyttvMfKDGrrLg1rdUCWAiTuZqwjQHv9CEsq3AZ6HDxMNBby
I/9htpNDLwb86aeMPmVGFqf4Y08Wc+MGlJ1fciuNNhNjMnmbTQKyAajzcQJ7jbmKb4X55GzHyRTO
E/5ZIagkJW3crZKrTbeRtegf62matNtYVZQD1GSgwCg6IUgkQ9vI/Lgd425feDLN73SRjf3eQHAz
vLUn4Cznzqy8+oHnDcqXJEkGqkl8WeSjBvDxsyllqO3MXOa/5MzzXLkqr1IZbm2PyA26AdwPxcHl
LWLQOKlStR+f1FC3TkHqxjPKPgi26ObI/mhOYKgOQRaka8iGq+uLiRUsUhV7RJDRFEKXC3PDhDCO
uKPtrFD+wU/+LGlexEBGIdisJKZXl7MFvXHWXncp8izag8u12mGWfXDRz+xKTBem/C2i6IIBPlrW
ky7rcSX1vm6i0fYA7z0/Gfp3YHMuV5zoMSHNrUfPUM3dncYeeoiHsvgHxQXtQaub4Qh/3jhok9WN
m8ZtA+EPnfnt41t7WfMx7cYQjS4mUX0e2c1jnD86mTHjzhwljvxZH41S942KcZjWlvEbeOlkj30K
Rd6UWfXwSdZ966JP1q7Nppbba/4JzIIBCXmzb5mzSFLsxIWH44blMzBVPdx6M8rXgbmTPnpOIu/x
Saw/M6vKf3385POT/VmIsCzK8wyoZq9C8sBFDzfqK5S5a716dhHoCB6DomBAwqdqvk5GBG0o7Mpw
mxfUCp8Mt82/frz6cmvPq8/+JXx69jX77fK9c/8HXVVl8pkGRpBt8qJ0Tgg+d7d2Axx7Zatd7+2Z
3c/1pNuw7cleLhfLS3B6rq1mzyiJiWCvJvrwS8lanhfx/bw5RsxfVnoJ101rS9dpySJlAAucaezi
ATUFApVJHH5qDDyhMisotgnUQ9i5guzLq7QK4CnEhu3YZM1bVaJkRr9wjEj+aKyvFGPXL+C3IpBL
nUu6z5u4fAGIvtOd1Yvhye0TazMmmtwgyShRu7Skc/KksqaPt/y8uLUzbmUyACwLAMdS3ARALK7t
rTE+WeCH/V5Axc2NtP8yyhJ2xMdbaflw6GPQfMOIdJ7+ObDDLh/OgQ1nQPh0nvVeqsOGrlnko001
uDsGavqbGVZRtLKhruZqPJEz9y8MQjPyVkudCuwv+xIspTjniqHz6WaNcGD1yNohlJyKPLxpa6QY
v5TqQK5OPj+BQ08H460MdWagtRtCq0PK20ELFzA6bIkhcZN9wBG4t4zA5oI1QqXZRDmy69T+nbdH
mltUiO33ffePqoTD1xGI6vcMRXf7+eMXeh2QEA5BWXB2bZ/9lRdb17P4X+puIc9tXlX/glDN7mvq
g3Mqh3GjDI19F0998uXjRZdqJah1UTb9lqKjD4V9yyIS523oVhOqJOdc9VBuhj2Qh5vWiUNGja1j
3UZWBkkQHTp018baco6uVnU3VaPUxsHola7yNbsdqwPl7HDjjWQ5Nwg9yOHp499pspsuwyaO75jY
OGS30MWseTf+eWFYIGNS0ejPY11U6j6liyMP2ELpK0d2eYJ4HUgs8FqpwWmCLutziAYhsi6G/tyJ
Jhn3xeT8YwE9izdapzLu+PuH4qjOzwNOk1H+5UPZeVqZDbLvz0qhxFtGbUV060yGGFei4nsP9ec6
izundbUk69VAf6YWEC5SEQASfFRHx2DL/AdE2ceP9d5yHkgj7I3me3U5/a6G2qkGdzKe41KHK1BV
8Z1lxdlPNUqLta7t9b6gJa/TZSDmzUsu7pg4KaQTxTqVRpD233ulCmy/o9/68rePxLxhFsFgfzCu
cuZH/mP7CaHqmHIW4TkchFaSqsiJoM7UbRMntf728WLzZ7/Y63QpSUnAdiBBdK1mYmP9obkijc9G
mbb1FoqD90bhl3+z3NYc74GLxWcrTqp/JyRY1gzlr6LQvDhYIZOaCY3T5dQX2IAB83KMzlRNceFD
9c0NRGtcz0+CMAsOskqLWy2wp5Um4nsPjW4gDXFQcQjVLqIfwHpkdpw6OUeyDmgeesLcIdsQnqdk
qs5lOpf1favasY/kg/23qQqnb26jAB1DBQnB28X3dSawLEYlUDNJaOMafYp2zFAor2Yjqts2atZ6
cldHZF6P1JpNC8r3Sv4MkGcQ5eALz6YGaP8Y9Vpe7Yc2yIDRoHbprVycV6cEkfAZgzULQusuqefl
9tXt2tFJDLozZGGZ0znJzX+8qRpWDr5+tXkMGhi8PdIeFf0PZxFoICBm3LP5eHZj2iM/IDsa+NkI
N8QWsO7aT1CLoXDqre0F0CSZteZwvYQQh8LyxmPmgNv3M7tvppsgtmD+SqtC3TTtUD2NqHrHejoK
GFb12XWj6gZ6ZK35ALPbfAO9KYt9BBep6n1ZUNHLA3p3aBskVWG/lG2dvEZxg+bhx2f16kOi5s2N
4ZBvznCJ5ZutydMdiZLfGS9iB1zG4HzTRhf+ud2uKWxeL8U+oZ2KjSSCeSS3lx+xn/QQRk9Un20v
kucoSj0dEnfz1A6gZ/cfP9Z1poW2Hq4rM0gHmBdqXZeLAbyNAeLr9bmdOS2HYGiyG6fHBHGDfKms
//VUmcBgTafJOkRGWz0D/UeaIJgw8tvgQJmjnFhMKN9s1cZRTqOaC33jiGYAPtCFZrXDrn36mYQu
M5LGbvV/LbK1G7oAY7VXJJq/GDJFjUD9APmXFWTLVagxaH2hcDszJyiClpkrR7xOYztvz5rTdGj0
11UIu7xqPw96XX4ddafamUY+HBK6zivb5Sppnr8e1r6cRDrkTK4vX6vm5cig4JN3riJ6edgDVAzO
zSE3200dq6I55FE4xSuLXp9KTuNsX+fOuBlGD5eLtoKk0ql0edaE1mI3yKwVdEqVSGNLutY/FMlM
dW/Sv75KiAJUPfT/yQaQZNcv161rSP2xUXdn3WgSVBHTRj3Cxbx1rSn43rHBY3JHfa2jcnVMTDx6
kV8zZyQuGdxi53bRUCcSxeJz0dLT9AsPLAc6G0qW74PeyardxyflquJkmurYTFVQBIYtoi77KaCO
wLcVkJXxmnXvYsGQXIv65J5O36e4Lg82okWPswHLA40666blkR9EDf175Xcs57vgq3lgfoZHFjTP
ui7fdjHkOds9TV6asJl2ZhajRoH9ImzNIKhB7VRT1NwjrlIFflLBJvARqCZ8dnaz5iF6td/4JToF
Gj11cN8MXC9/ySxywbhgSF4M7ut0G3GtHfp4lquspvqb143GjvR9LTxezfooCwlXoELgPs4+HItl
G9TJunhwshck9KrH2f8t8Ss1N27rHlMhP1BMBaeqqBOVb0J9PdRu5XxyAVAhyFQJseMbMvb9+Kss
XgUG3mTBIODheEAQpJV5+SqUwSvAd+L2KUoItlEMpDNN6mivqLF5hxqzeReQ96wE78UJ+L0o358O
APBQg8T1clG7Rc3EcTE5ZLwMeCMrsqPOqArCd77mfLKIZ/8tBdcO/MZcRLqLeOYGVI1Na+CnGCTq
ViiGglpF0mxjFHLvFfq2K4nMe++TJA3k3dxBA4R3+WgG80RAXaq2r8tUf9Ql8OasYD6DoJC3MQJ0
xVqOwP/zPsGX0gjCNpJq7XLRXB/tRIwelq2uih6wTGsflp+3Uxkrriz1zvsExUkKjhcupMJlnYHo
yKDD99H3VoaWEApxyHP4YDS975MDGSu0nHrlMnznjbIiy1FAzeTa+bL8o7LBh2OaIcP6vg/DYQv9
bDpQHThIh0T1vT5GP0Y0x28+PhXvbFDCAn06jWQUoMIiVEWOmOzfHivKgMqM3Zkg5R2X2U2COvnH
Sy3u+nmD8lyzgRoRGgnDxd1XqYOpp16g7o1B1PsUPdxtMYTl1qgy3M6rfNojhFLtgKFUK1t13vp/
VHH/rUwYIsunBIaYcvlizdodi7jN1b1Wjc02dCZxz5h1+j82DEw66iVyQ2Qa5w31x+fDO0faRooz
X1KF6t4Vw7RBJyt/1EmefF2R/f/x6UBVAywhm5jZNpfrpXYgw5ZO5j6c94w9Il6NfnR+E5njPx9/
ufc2CffHfJWTYmvO/H7/eLIcYVO7R15oX2lmV7/2Y97apwF1hmnrpYayIkh7ffC4vJnEcGeRxKvu
fEz+WG2aah3dCGJ0RWG+V0wv3cUYjR+aMc6OKlPe3d8+HdgvwhgpJGEFHsXlenKwq0nRC3M/y8jd
mJmt7SN9Ej9sxKuePl7q+oQzYGLIATAHoiMO9ZdLVd0kRQlcc++CtrKEz9WThm+DjWrp1ho7lPdc
BKBmMnicrkKD5th4eQro1aGNY3MX0dH4XTH+8V5HjX6qFbfmHkSxUzwwGI3qnzZ5WNb4aCHW4tAN
AFD3lkRR8QFaKLUp5qF63p0rhKxpJqIbV6wEhXc+9ly0MSQASQ9xa3FBAv6rtCHoLMDSaAFzg7j6
EVq8ux+bkjk1Ft0rydl1FPodYBn5YHdsMnq7/ARogveoKBSwNWDu78lL42+B2xW3gYzUXSKU5hPQ
DaRmcNZbCe/Xj0rSj0ADVHiSVEY/lyuTnxHhW1PfK67bPgs9S/VN4nZoa2kAR3YiM71s5e1e+WQA
IfWgvcxzW4KutezSRw6I36Id1L0eIcvChNqSG6QyEeDL2+p16ozhLi8y4N2o6EG7HdST6KryUE5D
fzYdMeyAoeorh+C990A7EpVyGFp4Wi4SMbSzSwOJLxIxs4zuLL1pd1jdFHdRWU4PleWePj5z18EL
MNzsvY43FDn5Mu/jY7qVNobG3kijogFDXk6l30R2ue80L5xWrppl6stdQ9JPUGbKhJMNquOXX3nS
aGWbIaZlTYM+k+nS2bGbVn8aJOI5jPbk1ppSZxMjQPSmROo3ZEmdTT6EA4xiu1z5/tcXH79g7lxC
UaH8W+p0YKKoDa1W6/sqzOUhkx7iQLjbRuXKobr+pKzDFuNqoCtLTnL50Gqjd10Wjfo+JnNnfAF7
EaPk/C4vOwW3A/ft40/6zmMZuk1tSUJPFb0clDSpXYQR9ip7CH40ZcEsP6Apqn7+eJV3Ng5Pw7UA
rB3pgWXWULkSaFOh6nvm4OZZDhEi+V7a93dtIVrd/3ix+Q1dBmcPfQMqFIYdsBaXhjajSEdLRZRx
bzZR9BopnvXKXDGcbuOuVZpdZUGPP8S1ma6RGd55StouhEPU4eYscHEaJQwyxiH6XBFN7R3aQ3Xs
K7DfN82oqC8fP+Q724S1uH2YgHAmf3uj/XEDuRqCPYPZcQNR3x0jItc2MSrTJxeOdpGTRn/HTZjP
IjhE0Ih8Ru6+ZcbZuPbgto5t7u10Cm4ypHWPDgJft3T0zS1tfHP3fzwfXchZT8EGsbI4+2S0tQ3I
1kRGMrF3nj5q+zIN0CWe67CRmebKjXIdbH7LJRgkL7R1IH/OH/ePF2qkY2S4wjX3oqbzsUeLzXlW
cLESvggQPlbdxtH8xEF61Veqpo22TtZ4h2k0+p1a4LFoVKsh52o/8ZPAShJw2VW0txe54lQIo7aU
ytoXVH93/OpxRz9E7DNn/EvoOmEWNxqemiEBR1RdIiiipJ7i2Q1jP9G8ewgrGmrRNEQ72qHVrmPY
urKdrsIO66FU4M0uZcSfZWjHYBbJExRB9lKvXcVnGlNgWT7Cx1kJBlcLMakjGvD6rHn+uRQDGVyl
wW6bT2NoffjMp7SOVqqvgbquVyEfoBk4H3s6fMs8m16ZXkAWtA5aqRj5zLDQ9dBHynlo1tTrrzaF
Q7CiNOZQwBbizr/cp5ORmXIopXsIxjBFFc6wb4ICJpwGqOwvpQ4IoS4sDgvvQwipdMEXd1HmaLVV
GsLFj8ccUezG/CmwFeM+MORdpirBioLK9VucfWYJn1Rh+IouBSS6tE1Tu67cg2kDzMRAdLoLhKms
1HreMnQi68MNztCdVFnX6aldvsHOdkY8oGW5hfCp2b4BbbCobxtI1fbWSyodjm3XWk7/idPCK9W1
sQgOtoG4+RG7IxvHQg9fdCJ7gzV6XxeZ3GRQdQ1gF81Y7/9H2ZksyYlkUfSLMGMethBTRuQ8SClt
MCklMeOAAw58fR/Um8rIsgyrRVeXVXULgsmfv3fvPWTzGd/JKax+E27cPSl0CHdMWax7B1BxSclY
zi8NWaYnOPfmk5oGJMnY3nwjAkOGVFblifOWT30zRAUvzs3k69OPVJl+tcGeNZ96Yjpt9P6AVkhF
NIPlSGOJr1JhNz2AaW+OMXJ4nf6QKFNUUWCWmrjVxdiP13HjWURUl4X7K7CkXUXk1qXPaDXVD+Yc
KdRJj47FdSJt5HF8Etr+EDt9civkqPrdUHnauCPZJVs2eI4qsfPspCIKstBzb+sqMzHu/a6Rv9Qg
qno/0JjZxkts0I11pkX9spKKuVky8TZulW1BREI/6jC0i7oyLcpNaaPEbI5DrXxKK3dyZHEwHBTl
Vtj7CQHVGzMohuquliSVb0GiO/Fvy56GfEsh0NkRBhuruuqbiaA/P61aQ0ar6L3l4tkDO3rKQzCI
5CIigA51YvxjjbSQNJ+uRN1P0++qaZ2WbpgVjFujG+YZ9LDHLChEBNUFe6mNg735fJVbt2T/LFWg
qoGiRx+DWHCd0Z49in3dgXlORzJWk1zs88buN5Uh0GunxHDuBra9Iej47KrWarHtQC1fOP75q0CB
TUHGC8HHhHM530SPBJTj2zFy6AyTOPae/BGPQ73DA9/uPFP0zxd+7vnxGBDxzWKRcVfZAZ3A96+e
Y8bEW6defkzg+QF4Ccyq2wG7N50tEHLL3iw0q9WVbTamc+XJ1ifWHs/AaVr0Idh7E8qWvUf09LIj
CEOPt23b6X5YtfY841jM/OK7kCm0ZgzBk34DBrmIn1zUBCKyINa0t/OU6EeFMQJLNelYWEZ5Cx4q
RGHj1z7xDLE1W2X2G9cr2Mk7VjF5BCG6BHI7lYK2XYGTlJsR9VsRKi+hMkHzV3ffIN123i4rNHIg
y2JMn5Gg98VdEQ825EAiDkIWQe+nPmZEnHdtnte3QZca1h6RWWoczNws/hh2Xjg16YtseUK+F3lw
rzyzeZT5mHzjTpFFa4zLcpMbMhtvPEdbtkq1ffakZFXoJ851yn4WDqaJL0muJct1v8woXmOr9cQ+
gWVQ+1FdGGYBdU26V5MhpbrPprr2Sb0ORBkFSMpuAmHM2S+LNP89e+x42BS6oEDZOmbWY1FA708b
wXUK0i9dI+8Q8hZZV5mvbZ+0U3NQWcoI22/LJduT3JkYz1OTBF4fgthcnKPJXlHbkAfcJvfWnOvT
k2stxq+eMss4sec2kIpOTZDweppltSZSW0lk4wQYXz9/EtlKnb16DC6YrJCzsZqOV+3w+0cR4bui
CeOLYwKMtJVRy9vh7US/vvCpRp40iAde+27ne5X7DCBg+hMkfBbuG0w0fliAkAfi0JH5HPa0W4YD
YovsJ6Sp9DYRLOHbarTjMWLaTGpzxguRWAzy9RgGYT4RAlZlqVnf8YyrPKorhDh4mRfG+zGp4+Ie
6oVqHvCRadXO8dGpb3VdOSu7uLY6Qo2VrmfXY+cZJBnP+iKGSAfHMu3ERCLjDYG5GQljhOUR8kQg
a+p/tWdpL99cPP3Oq4n1/acvUzIuQAAQVOwDkVlt4Lo1+6S3G2Z5G8wEpP/O5jho+BC5qMZue7cU
xhHCGRHsNUCNXZCWAFS4TJaVRV5plfI7ubJeNJdNjPEnbYL+mC+p00CJThySUue4bTPCWUdBiEma
J/EOmVFxa5sikHB36jom0KbC5kQG5NxeZYMn5l2e8HbfxGWCdYFrQ9clzqz8GMNygOxBEKXEqUx7
aghNfVq8nZPhnUA7YJsPnVL1YQ7SiRRz1x70q7nWgF1plNwPGiHJPuF+3cTQMjDNbiZWu/P6/KVg
DvgKliQe0OZAsIXNIrU27cjW7yt9o1uZNgOiawpn44F/0yIGDalwI2myyoW1JWwfU6A1QwvZiLEZ
VeimItPv8EnG3htKOG05kDUgqi2U+wGcLb7WvHxY6WtfpraWxXNKoMBGg6HhH53cT966sjQemyEZ
jSsuvz6vIJn8lRSWKTmgxOEmE6TstdomdhZzb+l57qFAEZYTNVNivcaohp0wjYcMVF5itftM1sv8
o145HHeQfbz5RxNIi9tkmFN5O8GWy8KyjafnZPDRoJp6rxBLSUgl/VjWh0SYIt3Mqkl4juMsBSSp
+3FuhqVyaogh2hx/t7Wmt+5wtizc8BzCwg4kQXVwFMzdZ2/J5+xaKiLLN24zEgsdW1juzb1CLONd
gSxMCCrost7qWqJvjaLaLraq5+cFV9Zvm3+plaG9eMzJrMxgwYW7U/RyD27ItQ9Ja6Sxu53tTtpR
njdL/sPDVWF/Vbh8NMpyt5LTiWCE3D6mSwoYrTYKgiY0T6rD3CAgu0mJrbBOy18IQ9nnzbgVZCsl
Ybr4U7A1xWCWv5hnjcGJP8uhTI0Ri2x1r8XQ5c5J2WySDHP9FlQKwAqB2DgIrULK5vtotFa5ldI1
33QQFtYbwvVMooZb+uQBdk73xTZaZw5rd7Lm/axMW0Sk7mSnAUHMfIOV25hoCLG6bMve0K7oMWiU
feNI9RwObRAMeTjr9bBD8paQY+ziSHgFRlqKm1xVw0tbB6b2h+rLqkOrjfF/E5GtjHDKdeNXoqf5
JSnRueZmbWbRLUQ3tX4HUC+czRltdhHFxKQWia2E6zRYYiivzMEIOqgjEhsbpuHsR1kL/8WunZaw
usprvHuCQSyq14nu/rVGBoW+luMGSQwCuW/8yMYgTxfMraYVUm1W1hZlsTC+yqLPj7ZoDOeptgv7
q+/0Rh8aWUC+rEtivH9hwvJXfP7PEs79a0Ol/aqvMgV2Lu/XkaDHOBwn1ngELz41u7LW9ZvBZffX
gKK7y0nUDLa9PeRZGCRTDHdUl9+6uRbWhkT4/khk0jeb2cVv3RRouedqHl/sYfzlx8q8BKL+sORx
qgY9cwaGrDe0yN6fqs3oDjv8rLApz3OjwqmROXHRecNUM1yhtzLycc/eerqaxM5hTFZefb7sfqj/
SLQilpNdMkM9drHrv/9Hk8UeiPutSHE69sytXhjS9NuW7GKLtYePJbgkqq7/ekTUE6sthFEiDYzz
ZmBuD+aotUh0tGIqS/w/MR4zlPLuMIEAkoYR9UOnaU+fH/WvA/v9U4HskqIDLxDtJEZF738oOXgk
y0yNc8QOWdYPfrd0wRzRJ+veLDNN3VunG+HLraBhbasNHbqsJgWmgmpKcxYs9D1fbB+q0h+HzFYn
kvDqesC6TpCC29Ji+VMpORYq7JVaOYC14V+TbdOam2ochrG40Pj/e77//D1MYnE9O3Ti6f8HtOXe
/x4zR6kKJqM/1VSbFqgHSdbxMuZMn6nbs/i+KWxNhswqqiqCA+G+4ZYf1DUN8vQ20BZqyh4mypc6
4DsaBsOY7gYIkPoRcEQJQMFxwa6ItJrVqSGq+nuOMLncZrOmwaUrrPpCp+EDUJoGJnIehkioAVE6
BWddFF6AHjVP7R7RkeQ66g5iHPEDsFk6eYC1/VuTsnAFMGX+UTNp6sxhh4RuQSONqRZr19AFeIxG
uaA7lWU5PuNIxXOR1E69hrINRNRTkZe3Ln/X3HYlM7ALT/a6V/rnLSFk1vnbwfjbUqef8f6WDFDk
C8ea/GMifXXVUOBBYfKC6w4T8O+hU1rE/4CYh8+f7I9HpclLz/kvIxLhwdnXPLDwPJkD7eWm9HJn
3+VdoA5QsEb/PoEPnD4XgdX716jgzOVSzb7+ove/mDvGx4ufwVYZ4e/7X1wzH6fL1VQnWejBta98
KXZ9AfIb4Fvf3mttq8B7tBZWXkM2jnmX4q1wdsTKYaopulgfD9y87HbO87Ej/6LtSDWaSFN4JWev
HDbEkGl5xH6t/iP5jdauKeIm+P75BTzf8tNKc9agOQ/MMTk/52amRMp0MEnbOHrusJuDLPmhnJ64
rLJ07lnbk+1spMMdORrO7xlF4QX36V9i+/trSMIQoh92P3ygCBl8fw3NMWvqZVqK07hYrbFJg0Rd
l+jG6DtRSlWbKcOAHk5WardPHu3YlkrGkffmuAavw+AjPQcEIKgP06Ngj6NxAb31k1ik7Ab1ty92
xcIWOhKT8OQUpnqttG3Jyt3NoT34Zn+vgtS5ns0M7d5EbJe2HfWGtM+wThv7l+1oNjvraXanXdIb
br+FK5smJyZigXkaZhOb8CyLRvvW9Gz94UdZyvWjvykeaegYfdmEehpLff/5TTu3l66tVoKrHYvB
DoNu/uv9ZavB29Hi0/OTcpNpCa1g7qHTLeqWDr3Y09fITwGz91A3kl+4RIyjVQ79j89P4vzJWYV2
NCWIZkeHiDrq7BwC0RAQ7g7jqe6YNF2VMYtbyDtu5EdmhnRpgW7AwbaNTlk7INF6drKB7ZS7/3wa
jL9t/Gp8CEj7OHuCpmVRBsyI/lR4c2dtletNKA11EgIdE0hcmPoEpztJod2ME9newL7EhYf4XJAP
hpfpKLJQNC0Ospbz4VAXpDQXs7Q9qXhJfMg7Qb+EcvQ7/2rpBwS4JI+M7TVbxu6n3fbkyFeuLW6x
nA3dEkKP945tmSQqasZek7sBzk236YzWhWjZ6+bcH/xRH/JdPpbyWhB8O/2IucfBcVTCP9U2BMdQ
Q3R7lEGCDJNNZNu4O3gA2j7WiqHefn7Fz1v+/FxCe9YfyhLMHOisVaGYNC6J5okTMXlvk+5r4yZP
i69p2zeXgnY+jMHWY9EPQU3A/UVAd3asPO99oGGpOI1Ke5uMAsl6XK4wr7Gds30z0OUNs87yxK4j
jeCFZAVSFrJq+EaHcbxCc3fx3TuvGfnQI7ZlEobWGuH1uRdhpkGrujnvThruHrJX+xH6UV0Ab9SJ
zRoiU2bLJRfoX4PVPz+T60FXsy1J1uvH47x+w0bvQt3qh1O2ShNOrlM21mEUphwPCqoOWaWircbs
JDFPak8z+adoc21wOMVc9uXrktJwew1o3NxlaaAl8EPL7sRO1fRo9ZI3+MuuTTXtPMwyYEmZQxDs
6CYesIuiyN1vo1OVrFlWnSnntqM7qB7wNbDosk/vXzVASlq+a6vKFNE48qmmEWVP/q3uYAq+8PB9
aJRxKRBzoe5xGXGxtzp7IhqFxLjGv31ihtjfzqkDqrWYZVMeDCagftjHBPhtOkcCI6mHvnnDGTMR
npjnRH37kof0aJJduMlskzZRk7vpl7JJxHyYFkPLN81sWlejEw/dhUrlXMK+wrqxTLP5xLmzEqbP
ata+RmAAm6Q7eR5P8J0UrOw3WUq32yDUtzy1heHc6kvnxGvWqZPeaaNdyGjA/zuRp1Nk3tfP3+N/
eblwY9H9JsqZEpoG+PtVxOx0EPGoLfh0Ws1pcmH5xcNk3RuGuBtaP71XKojv2fmZV53jtHmoN5NF
zElgT1+TDk3mhUv0L6/WiotfNS2r0vk8aXhKq5gqvbROBKEk9K8W4l08IIt7u0VPsOiMuS8c8cNC
ykZileW6qPZWsfO5s1EMI7RlTe9PlgLXGqnGq4n/6UlH23AzK1h6na1M+Wjk/I+2vqBtTMoXtN6t
U5SWc+GOfLwA/HxOwuWmsFE7Pxvl2XGiN253cqTnZuSQMM4D2GiP7k8vURnRZ6KytQub4POWwToC
oZAlt23tF+AiOauhZ33EPODk7kPNbTEA9S2BLNhxDETMhIy9WrVXhLQkVwA9xxb+lzkP4ybAcPBT
WxUaWwYh7KJixYmO28pe5NJuujpZmC7aTeJu3Dxvmzz0CZI2jUul0Hp2//g0cvZMukknZm5ko8DT
12v6jz38PNLi9ezFfZCBW92z+wtyem12gC8jT2+Ijaq+a8NC+CbEKvfQ1KJ8xPmtXhvbzOWFSsD7
eC6cAuUhSTi0Xsyz5ssw604tajt9rBNPGmEC4zjC/GN8V13qPaXT5G2pIsoL4oWzp4YrgAMBTydl
9Do8OM/prHNirQc1jg++quNfMem2z7HmL8tPrW5J4SOwWs3XFz4dH686xyT1DXUtFgj+8v6q1xVi
EDrY+sPMvQmuGkKt6lNji9qvwjouTZ/meFW4+1gmlZCw2SCLfdNYOJbNHEAH3dK81mF2fX5aZyXp
eiWQO9EQoCVALXh+JZrFjktSg6cHvVi2vVfOLuhl70qZQIkjcJX1MZ7s3lmbxLV1SNHtdNHnZ3Au
y3RAFRHYgOYCMBKl+d+d/j8ex8Lrs76YY+Ohbg2Sas1mzDDBEDauvVoq1u9Xxm0NqH2EiynTWaYv
MUqJ6lgjoNeLo5UWAmDEnDnVJvEN9mwXRqx/Z7j/eF84QWQhtJ8YsLLtIwjh/Z3rRBd7hd67zOMh
quVHPAIBoK2qTcl+Uik4iWu7m8fpilZ0kNahMSweBOuO/f+Djht73GE5K5jLoP2x+WLWVlk/mbWV
yFMMgPAKOIRSfzrkEsSLtRrdcfRmqpK7Kk8IhIJAkxs0FuvYhC5k2F3/VE1V2jPpnpvM35RNA3Vz
YyaacQDq5KjdZMxBdRcHBIrstCAhEm5o/HF+8NvOZYOt9Wm/7UaW1m1eksJ8FLhau2gYFvXsjH1m
bcuxj+GM0s3J+1uG2Kb90BQwZeew1HLl3tdymp1NPbf0U9w0boaDOWUEji+Frj1yVuUrfQxG34ob
WkZOqTKqLr2Yq+PQTrcIzO3qPhYA+C61VM5LhvVeGThUMFshreOendc6mkDLZffGg2rVeF0HccUe
dibFB94aUXS1nZfmpgAFpXYk7UFNmlTL5Dldp056MF8Yl5/1azkbHMcMJigU8P1xYu+fHPA0eOaF
3T72S3yn5JQewECISJWSzXMdF398u44PxhiLC1+bfz0wbSX6LLzieITeHxhaUGNC8+0ep8BOD4yT
QB/XCMH4x9V97s8ahHPS8sLOLarDhff5rMmz/mg+rhTeyLVQN53rbFOS4DN9mtPHRnlpsCHgJg/o
VKPqhK/hFpHbk4j/nI2GFy3Ecz5CkbK+lkF+KYb/4zVAEMfJmAjwaNicp9xoDBO7XGjD4+DxpNux
Yf7lNMIGn7u9brfZD4y0aVT2rvblwiX4K7t4/8lYbzfp9FwK4k7PN3x6hm6sC2T5iDXZa2lDWm25
lqSAr0s23KtWjihKVtwlmPQmTAk3XJ6myaGG7ufAytNNpkFauCbIhCECFa6KH0w+OtOfCanNnP+G
/hioG6CaLTO3vCKovU/MQERgo+PyemqGtA39tDDn0G2mKWXu1RnmQ1fU3UmoREBcl7wL235kLFP5
OZ5fqC8TLjlG0SimMtDUG9OLx+4mXlK72NGHE+OOzbIGtz5ui0E+Ux6Je9eawXHyHYofHNHiXpyQ
JdRbdLpgPdlP5XIvvcxuo6V3e0iD7qB7b0uP/D9KUM7EkNkJcgkJV1D8f600d++hRVfXdc6IcD9X
gUOYuEnWHpeKC9Yfu76V3qahDTZsiJD00YtLcgRCMpm99gn5cy7v69jvq5OanNyKSJ7ymfsJB/5o
HaWAwplbTtVU7Lxu8h+R+Xsi9MD6fi0Yv7OzwBI8fXPcyvm+btJ8ZFGDvEccUrv7IRurnIFcl1ZR
qkbVIX7U1cGvak19UfbcHYqM4B7QDlanXZPMU1PCNWAZty6oRjrQQEEQHESBIe38V6eY/4EHECZS
jWRu7fa7r0h5uV/NJss9MlnNuEK05sg0mgMPkjJ1iRVRS1lLe2hVrd/kfAfzdreopbOBRw4sMos3
82JNAubIt84FNHKNdbBk54pY7TdmJf++VpX6Yop58kOTUXu9SWrRBBuzYjyvjwQlgMhNggPKGTb1
EciQlPF6mjJdx2/kH6HQxvPeUb74LgLB5FL5S/6VvUIZbGZtFZy4pVXDUV4SRvJ7VGV6/ipwWgd7
8PXNDP+4Rf3VCV8GWD6cNI66mVzeYeuA5y2vZmsq9Suw3OPPtqySYoOvVjQzn67Rf5HsJqzrIakG
D19SqrWMHPrRqw7Q1s08ouE1ngyv8uynHosPU+2Zbky2savAne94EMrqhwQiF9/GkynUlQaH3CHg
UsubvTdofYUsThE4yNaxd56xLiTj9dLqjgzHKTXflmUueLlUE+gnsHe+Q9ipyIDmxulYldtJ2M2+
Io3AeNbQfSzJzs1SeYU0pwY/upYW1DWVp79MWuMzRzTcJsZ9ETukRvpoD6pbAp5Vo22dlL4cyYqF
fBhhf5f35jLMTjgUlRb/R9U0AT/GuhPgr3STfSYp71cK8pMNBEud/ljNsbIiLQfOw7dpdH6Dbc0e
KMsB4y66J/d569bPQ5OWJahl3XuhJw+STq+cC1/Pj99tx1lzwvgycnbeh2xkX5cWfHDngadtMYxw
8KfBqkKXNwhPX+ba+zSeq/EWARqemY0EpZv+9zUMoIeBrI4whtXpd7Zwu7Ja0C9m2WM9kRQadiXx
e5KRwJVdtfGTNUKydKw5O7j94j1MxJdutT7TLmzU1kX6/SLCW0MU36p8Zgk779tMROGWgSGqx9Kp
CGGKsI8XyXHpujl+cYzO9S5U4me7IhZu8hgwSPEU0DrE6PD+USiJRWltEkMfPV1PH0gST3/3EJQO
SLPLO13S3L6w+fiXao0HZU0WY4Vcd39nD9/Y4ANqrVo8Qm2q64NWT8W0RTMEvLgVwtsYQ+r7t3Or
vtSJBu86yWCApGyfbjrMGfefr9ofnzteARexA8plc33y3v/8hggIcviM5lF1ovwu+6a95p1wIsVk
+1TQNZ+iKuGFhdc0XKgT1z/6/E6z64MxwAOHH//8ynssoOXUikdrkDnseUvfTMoZfkw080D+Omz+
8j5//Pz3/stBDSyeKCnxxZFTfVYjIkFHquRm/SPKLHODStPf5k2qX8+6SAmmGSCdM4i68Es/XGTW
27VPQ+LH2hK3zzonTByQGOG+eyxKpmdVVWbPfu6Lt8CTTB4ES7lxYjwR39V90F0Sy/7Lwdc0Ch7t
lQzrnAPxMBIIZrxj/lR5BCRvAum0Bw15GwEQo34gzhgSjUerA4lYDR3+88t9ttNeP7SQBfissCYz
+zgfQAE3UIS3NOWT7aRqJzWdO0utgdGwbKO6G4sD2DLrzkJ9dtSy3Hj6/PAf7zaLH72edcO/9sns
9083gS4I4iqhPfhGPIFgc8Z0viYkLLc3Nr6UDaO6kRsAlu/SBv/jZwXfEZYjghH4mGKdPjuy0ZKx
Pzf54zggGm2ynEJIU6IqwilrdsyBkEN+/lvPxQ58yZAas//AS8tj9mEJUW5HwSgFLDIIYEZYa6SP
R6nrp+Mhobgy9nJ2yt1iNczZ+tauNZbwOA36r6w3WnMNA2ItyfpEtMcB1kd+S7OIuiyOzeWJM0fj
z/JVLaRfi9kKfs0ekMoiLGYC5gkZqmZLhkPWUc5vPv9hH24ighTw6Wsf4q/d5/w7wfC21UpMqHmR
lY8Wcv4D5JQlRvRsO4ecQKrrcekuJQZ8uIFQeD0qhIBBCXqL8w3dgsw6pqVqP7YxVK/TPFrVddxW
SK1FGxQHhYzz7fPf+WHlo1PM2GYdDK4D0/Pwh5SYeZ8A4vlxmLTqWbaaePQyI9+nJRX954f6eEl5
GXhaCGOgn08F9P7pTJIUia0KkqeGSPevQpnfVOa7p5qNfRUO8QBhXWvy/7o9p3LGTsn2FCoocpyz
+9gxLUJJ18aPmbSSE/tEP9KNVlBaxs6t23reqa0pNUMepfFC6/PjpeXIEB4YE9IK46V8/3sX4PBT
UQ7pk6Arc8CChFLUGLvkLu7wxl5Y4JkM8Me9W9nW4FfMCWsMEWPv85df8DCzb8u8RyqqFnyBItWD
z/xSVApPYGXL37qHvfx5wQcKKy0xKhqOlP05KBOwYbC3qB7SUPYAYXau2Wi/yJQvsp3Msupe+UEV
7yxUBR1UtTxD/kp/KT22fiGJEAeq0/uhHPpUMvdN43bTe0Bzu8jGtHCllCGGe3YAxvBmkCNY3haO
3+rs7ArbmO76dY4a9qTv2YdByTpDMuC1X5oqq17avExLlHaZuzbJx2TZJoPevhnUysVGuHmXEKor
rTF0+Szcym7A9kExryNNSevuty/tuSKrXjb9jdNL7VuOAni4RWQpv6Sd0F79epBv5WJY+RZH0nLv
OlVsR8mYOv21bg3OI8lcyxtyWja8VUfofzHOgRthgREEp5tmPIQlVPsbZRHoHiq9nPNjX+XicYhJ
iLyqa7k4G8FMImqCDH1UMouxDoe+WvTIDnxVbXV3WpKDN896pPl4KL+0k6EF+yGRzR84tgVvRYmp
cl/6uiKxm26B9rszx1bcI2/ON1TKYtqB+hT6KabBcp3kVqmFtHT7P/wHYTd1s3oL3FFZWxu0WR3S
rhlfNDW35lfRNfWxk6ykR8xLlg9jKR7yzZwaA8iaoRVbnE2412ndyRExMMrnsEGPzF6Af+5uCOZ3
ENGahRDu7VwmhCzp+mwG9z47tGnn62Lurm36JdmLI/Oq3cTsMKdIGolVHqaJIpQ4JvCdZAcL59CJ
ujJQnyPqh1Ey5PbeyapquGln+jWRu/TGCM2hLeIj0UajOW4XM4a5GLHHC5rvlYmyI3TapP4yYOwq
NuDOhv1IFJ/1NIl1OG+ZZYdQgRo7DSm8ZytMzYBNsYbidtpkQvivLu0t963tUOFuiKPoX9rEDvKo
N3MvPzmGW4vN3BuzfV2RzC2uUKlnP2BIaBA6k0yjfTBawyg2Iwjit4Qd3NcEEdj3qqwrMBB6U++Q
9ATObZ4lPrnm2CC2baxi75XGt2g2NO1mL1zMBv+Wx/OfhhmWowxv1eD84uPfy4cBeMftoCGG3CCC
ZFww8HEbCEDumYdlwjJeyxwPzj3wYRfZoZe57qMf0+5HuVTR5erGQD9QhfIVoQ9RqHYI8z5t560s
gNbe2R3Ukl3Qp4n3AtPNDvoQizr5sJzqrOcbt2J4FDmpVlu7aVSlCGOy+0gDznjYeG+Katp6nuSM
UBpYzk2edv1rV6vhbZVQ/SoNHu5IcWunazkG8ntNYFN2XcdjLq6mGUKis8yuG9pZPnlXhaycCoJK
rI0s/3X26gy1rH7Fnd/btCEG043MITffWlye8aFohqAOy4otxUY1M/oAg6Sv7gqRaOnQUFGV/YBW
vXGjwupU/xbLeSyOI1SP5SkfnNI4wH4hYYlJllbA5pgqJzT7Bp8BzyPuAJ/V4kAY08RgUXQFkQ7p
WBC6k2VNpKMfHzcIcSBgEACZpBt99GP7SkuHPDl6XlzbXEEzn4HSVGZM17DMjE0fd/att0zeTDim
cLJsR33k0py0y+YVBy0gqsGJ8VqGqOWthQAo2wK7l5vprqaAcF56Kx6GmzGmhRdVhl/DjK2ghwGH
Nd0vKm6xSMV2190MXNXB2ZA6OBUnmEzGsjNHGiOhrRl5tZschzRGaTJAKGy8uRES3NyFKcmcnZjA
PLXdaGoL8pEMUaBcrTHCbfkDzHbv4g39XZDK/XshZfPFMgw5HMaAG3Qb97M3YTDQF0ngjAC4U3uO
/AHX3kRKYGXeSC3VlWY0W42VHude14igSfty8jbYo4S517BX+Q8pacJ/hApyLfRKof3WsJWPSPwD
p922VuxdSmo5H7vzhq8yCHJa1u0pG/WzksETrmljWImfHFF3LY1Mt+fcA6aI4aBpgEeUyNwXtfje
s02TNQ1NS4k7DbHCJef3uQji/6cSkB9FOY+m6Xyq4TkYQ9p8jJ/segDLQUDmre8TRp7pQGzosdfZ
zjRqbaMSPf5Wrnn+mdFZ39N5MB4bf8F5+3kJ9y8nRJYPI0T8j+tc91wFMVt0I31lZ88GltJrnY7c
t6EkNCnKoH2mhHzIDMgSsdZhYS7zMUkM1qgiWOKvjtnoP/uxuZQ187GqxOm73qh1tsrW76yqtC3O
pkxm65FBfHINijpvNrrt1/eTM8vHEY0ZrlsxXEq4/lipc1iEEC6bbGK3zuvKpZOVKRNlPao0oHZa
0nTHN92/LcqlunVd8fT5hf+3X8lmhD4wkUUft1moFefaMqX1iKxNfodn44R6DsVrQgYyR4NTy0Pb
6uV/7dMwPnehqdOc+3801vsKVjQIUPIxLZ8ciCF5mJDIvMOLNd5hH+1xdc+NFvYMtrC1Sf9SuMvH
XTx6JDRAqG3YXKLlfH/wDFwb3bjRfxxUg8kHUSKKWzPIos5yUrkZCjs7SIB+VtTgVPiqVGxe6pr9
yykgaiOqgF0Z4QvnORdM67tpHIr6qZ+KFchTEMinjNrywqQNGqbTSx0muvJe60ALRpztznhBfP/x
MfPXJtVqwIcLQN37/iLQwwEZ1nryiX2GtWeep3pyfQz7aCd5/SjNrn75/EE7V/vzBnFEjDpsf9e0
ifO2kdc0MJzdsX3ykzSdrqSq/au0JQpkUxAg1MOEbKT7JymC7I7xgqZhT6YWMWq9Y+w+IKXdEsBR
OFGZsY5undaufhte1zF5U3HTR04AnXafZ5269ma49P95j4mpa908Aw1y+ZuzPVfieojtjLR7qogD
bKjWh2A7lYYfruw1bWu76bjhc9FdyvH/+KSwXcevQ+OHOSwisff3Keh0jQvXN08WjmM2NkEnqn0/
+NiUlglfRwg+TJlRNs7qVRVDq0K1FMml9O2PTwuNA3PVo+L/Xa0878+iZfRVKmGIpwWzzs+W4yIi
TBXW1VRoEZZL/erzp+XDAYNVcOrxiQCKtSapnR1Ql7mGltt8MgY7+x9n57EcN9J12ydCBLyZAuWL
lEhRpKSeIGThXSJhn/5f4De4KhSDFbo96Y6ObmUBSCQyz9l77ftmwG5JeJ51ovnXnLCG3IK0X91m
ID7WAlJdPszLV/pyvCz0vEZocU7XRxWjD1fa/S7bfPjPjGfrjrXq62S1xgEzu3rMksqqb3z/1tcL
wRjlJZ3m/w1vrF5Hb9JDK+9y8ag0SR2fMEiI/MGpS7c94CUDsOrUFoal92/yeu1nUG4ztkCcWRR0
11+4MiqTIs1d9yEDPPFLSk7N+5Z/q+91lU/Q1h4L0e2MoWjE0/sjr6u4LL/0JuhUIA6l9bCWeKid
QKxGSucjAhbvRygL+76uZs3cpro3eFtrTpVvOQAEM2htsIw3JtdVz4J0KN5gB1DMAnFGHHf5tNHq
CYH/OHqsSmLVRl3BqFrORR0YbZ59w9Mj954ZKY9eBZR1NLPuue762XfZgN+qXV1tCvktdA1o15Ai
iq5srSlTGkLvUDnkj1qRTKcF7bblFJUeQhBIZ0OLhO13nheFYDraYh+6c/bSizk0Du8/kTd+B7tP
zqALEpMNyLpTBafb6AbK649Tr5ZHMU3FB1OMDudAxEk/BeS17445tk8GoQK/KVBGuHGtG9+I62lh
LxgiXkRz4fyvW3YE4IHgyHvrsetpqwZ22aUVKntTfRaqNKdNTKhxF5iYXmzf0Z1O375/E65fCGqy
GEiBDCAuJ3nocl50sDjTsVHHR2kYxWNG2vhudjovIA+o2udE0hy5Rbe+LMvS8nd5TdPRTkI0RKGG
vBth5+WgoWIZfV1E3WMr584jprj0an/ILeVIZSfdv3+FV+sMw3Bv2XvRRlhegcvBEpQKoik07dFV
8y7ywS1Qqyja8E8yquEuMkw3eH/A9cK6XJeJjAStmEHDZq3hb4uxJaAKMZc5k+49khR9b8djMn1A
6tEfmcfZC91za0sN1+ENm/PYvfFQ37pkVnX2Wcie0VOtvl1mNWmVUBv1kVREYAfUvPrpQ9RF2i4s
EwKLc3qT+Y2W/NVE5qpRgnP3oFtgrFqNmaBpKdpsUh+tiJCBwJJze6C00pmB6vaOcUcViciVIgyL
wKzC+Nc/3/PlW8KSTrHFcNccsYoDe+GEtfHYz5xsfMxb4ku9sGczCYLnwNcr3ZcxVSq0504AuEq5
ccuvpjRhNkunCIwvbzFWlstZRrOhVidF1x9nOmZyYya1Yh4zDcaY8MLoVgbB2idCAZwlQ2XhAiS1
tDhWDck2LkEyYfd7LFMYdZum6S0E67Iyhzt6oLLaE14JC6MIY2IJxsRGkFlZ2aj8QMBiGFSs+944
dCUKsyjxEiCqXp/nht+DuK/6oDHrtjjLdlJrB6alFe/oLpK5VqUWh7TaIUKw1tt4i2sc1os/22hZ
84DNGjrcvo0piSd13UOmGN3E2ozWcuaQHkGXST+m8kZr4LX2f7GacC/Y0kODXTY0xKdd3vq2T2RF
N8l+zKeRklNfPabgmUwMIvCqqi7kNBEnuXPukrratqMc9mZtl987N56+glbp96hG1Vs/anneqx+1
KJTZYdA6XPomlz8qNvXeIpd9ftRKit37RImEd9cpetFpQe6Wyp4bXlNlhMvgbWupFwqhGcBuPqVa
Xd5iIVwt8rg/ADCiBGaHuYD2Ln8MertYzGM1P+p6GefQQ2JiP6dx6gNHq60tptnBT7PQ2Lz/Ur41
LL7ZJVGKPc+VSh63jQMNpdIeHTAk1lGxhY1KvYqpWjdN3St3LVKsHU4deaNR9cbLyPcM/QtftCVO
Zlkf/9JmjwJHIFpC9REBXPbHFu68iYWi9wiWPLW5cZVrV+DyLsLIZ0CO1yhIX5tJf43Gx6705rlX
H0M5i28R4oQu6NjolxT68niDBGJOzwj3B7IbakffNtFAw0IrU3HUUBffucKZegKxVftrr2eG7jfK
bDv+GAl1I2yZTtuBjEn7qUOaHQewWxJnA+mnOSR4Y3u/yurS25hDktuHSfSL6l2bZOLDlcT0fmPT
/sYqT61qaYzhbwLftVrltdTAgd6PxmOdetE2z4BD2UYDC0sYRn2gxJyX/kyH949Sxubh/en0Kj9d
vVPoYf93k5ct5DLf/rrRJlq9rG1D/RHob9JSNfWyEMipO/fiOCGRNp7aPh32I056WBiKVd57nOFy
CHWWeo7i2Z22kSUHaxsrUHjuU+hyH7MMXPWNGfHG55ePzFLsoEdL02i1OGsR/mk4ntqjmBz1RS/D
lJyKduyCJYWw3AhXJE/v35rVhF8EQDQssWmwwQfRtXbH67CZzMyL7KPl5d5Lr1ZR7SeSHTNVfvv5
/bFWV/e/sWjPMAwfWmddSyq8EH3ukNvHujTrHcSBakMkDlWBoRv29gQP6f3xVqvI/8ZzPR47J1X8
46uXWXVTbAiTZh1LekWGPzRpe3YppwVaq+KenciOD8Dr3LLxXV+myyYOBrSN7Ibbuhq2IzNWLXGR
HB3QYl97TaDlmzvU0EarBm7ZajcmjXY1IIIBPupo5rindNjNy9mdFKUFj0wtT6PoK4sPrJxBNM2O
uqcc3H2ibwuDzVogXE7dnierK3Z0u6qDWi9os3jI9tkQxedBtca7tNMGw4c3eKs2c/UjKQSxoqsc
Fngg5MNc/khFM+cSQkZ8nKpImz/rcaqxABXq72EUc/chnwCiv//4r6c2Z3ZuB1tZyuU4ny5H9JIe
cL2VJ8dMaPkHth6a2PGRU/9TEplU2/cHWy1vzLVlMIRGzG2Vv692cUVVScR7U3LUAR8aJKF7uo9J
l8hOQk03TLJ6W7YoPX1PKW7VQ964UJIrFxcIohVODavnbyUD+S80zw4VHTifCqp6irTauDdnvf/5
/mUuf9RfC+lymUtZy2W/zo4Vp8HlPc3BdSlGL+wDfPfBb/QqBYoAKyq98ezeGAeiuM3Wf4GIEd5x
OY7mtRgCq8Q9RHTazS+92g/WqRCm2t0yhF0vEjrJyAsJF9s0Wx39cqQk0bHYE2F84OwRfjRpopFz
7iLBKMp6BgSa06r0hj5/fP9GXj8zHRQJQS8ceLxl3Mth1dSN6fdxynMKZF07Z2KzsOuNsL3vFbu6
ldr61mgIAdlQcNDhlq5mp0y9ovLSUKE+5qbyflKb0JdmI+IPpHncwIVcj8X04CTDto2+xdVxzmms
JqcD7h0hRbY/h7EIt90sZo7OzqQ+/OtdZI3lFnJeQVdExffyLhZRrriRM8QnF3dq5fcjrD1DSaXY
SAxg/76E8ZKjFnZeT4toOi9Hy8O5t3FshMc698xD7k3tg5pOzYZKhLvR9aK9sRm9XjI5ElPnYsNE
DZDA5cvxNORC49zNfL8a6yVxG+1BFVp74i0fAhwy/f79m7mqPrx+LpfvMrIwoA3c0MvhMpCQoYI/
lfVSQSw626avWGq1NbpM80NVmQ5JIedN1JFUEXpGsXt/+HWh8XV8qpuMjUKXLclqvS6gkjmKzN0j
PfP4WwyS8xwhR/9G/nPxDWewPFiVp2ewU0r3roC3uA+RnJ2K2VRv/JTrNQHI5mtBnZXBpsx2eSe8
OTFtgH64/HMTKcGQ6BtsZQiHwzKkRED+6oPSQVa4sehdvzkMy5GHXht7BxAAl8NGZagu09hkfvXJ
Xosa6+i2KGYoMts3lp+3rhB1LierZYXFq3c5FJGyIWkUhXkEKaT+abFxfyE4zHTQFdlAE+HWzfd0
D6px8/5DBmLAn3z5BXHxYf+/kVcXSRg9RhS4gidW/+FTQfRIf6yF3UeBVjQDxjnhZZ5vhlJYH6qq
oF3tFJhKGmlAkFHLfgzPBqgxPju9PszUa1CCCcw3ePN2lJfm3G/LtJi2hSXFJ6fUq+9ubZnfotQx
ho2hTupnXt6xxScVEenlWtGgHRP4QN2DagAG2s59WDRf9NbGET0UinAfegxk+RZrX01A0NSUYjPB
U9G/Lr6/PjCxXpmnWa+cfIdYS0V2JOq5f2l5wMYTr5PW+k2RaHByBdQNv8zy8Lkyy6VxUCJG2VYw
ZF9KUA8RUqCk+1AbYEUDjQv+gDFYqx/M0HaOSjqOaN0SO4fH0YM6AlJof3f0wnmSZoiOjTdaQZoa
GX8wrVc/VKtvlWBO9LLyl8A9IvjyFOWLROZx5GeacsdBN2u2aaUl3SnqWlgOc6HbH1y74LsrcNZ+
dBI1+rQQIL6VfCy+4cSaVN/BtXRKEarFAee3sQqi0nWLZ00rs94fssH8atDai/1S0+ZmC8lKGnu3
K8dzV4zKT4HjQt8OSmNpG6RJcvD5/7ozGUPu/UC9A+pkX+X1OXEmL8T7kBn9vdN7DXTvtpD2vRvW
VRqwl1MguNmxDvkSgy5muVKpn7pGROG+6LP4XtAmFr6KG+1nFll0pUokh9vSjZSfKdTkxHd1I/8W
LbEQCxJdUPJUAKTGd1Ze5PkDWGhT+ZEZzXxqi8j1fgxeVqQ7TFFNsel7pcfU2tSjdyJZQb3Da0SZ
rJ2mpvAjVInp1rMmrflYgjPL/EKvc3On2ZV3kkLVgC/FmGA+RniZLeDqfZMEM0TtbA/8ox2DxAUd
+bPW+rS+BwXQtNuGypX9p4W8FQcWCDtgW4U0EGEahfWnpiuU752iEnfQQBGb+2D9NetjaI01sFh7
JujIyYdsw/477F7UXIyTFpg4Eu8kh5e2w0moNcO4MadR+V003vxoukLO3ztEglO5BSpb/OBYnMpv
+hQq3+tB8vY0lkBE69chWJIgpRhPL5dmHDHjUSW6SgaVEavRUwOxt9xkytTnZweEJL3WzFanjAUm
ydRAznOLLCnOMuWJt7EXn3K9gkuJz3T8TEymcH5mUlfAnc49CReZMcrJ8zm9xV8ygNExCnREcj6T
2fqpIj1oDrkcxN0Alm+hckT6k7Shhh0IAmkfUtFpzslulboJqmTKf4smaUwQenWjbGnUND2/rc3l
lzHzBgmjLimAr8mYw9JkAVGKqmpoDuWseTPqSBNfeZ3NcjrnXWO2v5yE2OxfvWLW9UOc1bEF2UIL
e8jSkjJoYBadOJYQmIlYnvph8ivM04WveANyvlAqVn1HoIaZf8yGMc/81jCmX50deuOG/FDD9tth
ShS/b1MycbmzevsQmp3pbrTE0r4IMZQPiaXY7i4SaD79SUfHRiUpw/EMaqN7Km36NFCkMDv4cd12
0T0F1hGyrCPL9E4zIMP+ZvrH7jmLVMI4oyqsfRvMrXdEkRY9l/Gs2T78cP4DzxhQ+zt2tJDemSo7
kzfmJEzqcj61ZP1cKDnxk0Up8yJoW0XAfYUZg55VNuqLV8yK2AwgwnuoyGNHzrSTFEfXoAy0kWle
EcM7z44TUEfWzX0z16551zSR/V9ZjO5HDgBI/Fqz61CC5Gafbh0Y9+4PMaQjpteFOByMPWrGADd0
Bn3aHkMo1k7TRrvaEl1EJVokQxC5U0+5jHzY3woajD8DDtAfo63Gn21hNFaw7G+JfdS88Vffpaw+
hNJN51RG8afZrmzL772BhSOPY+9FUXoDPmysps2+SK35SBTCRK5XWIVfxihvEGu4XfLfmDnqvdOg
Hd4oc93dx3rmRkGMJrDfup0yHj2vrb7mCg5vf5j02vFdqciXCGHQH0qQBEVVdks8aogNkDLh6CS/
IFii0xaVU3lLBT5nEfLKXIn3dQ+Mf6416e3plubTRope0chzU3lIcwvoHVWJm1CB06dHnZ5OjDzb
6vKPXpyNL9KI8sc0QdULTcFuqo9mCqXh0TAVb1rUirA0j2NaRn9Iu+mnrTCyJnvMx9k6T3KgMaUo
U/lfHcrxmxo3VrZTS+HpO0Rn4i5GMAHpOUeZ2E6ZrflDZzecsoSwoj2wCfvOKTVF952xKj/nbaT8
plChNUcw2cNA7RdHk2+2SsbGG6RbgNTdLgJYY1W+a6oIhWooa/A8Qzg59cHoubkQSxOCMaDvwurH
hn3fWwO6wbBWIdc0lneyMz4QhHOZaXEUYTO0R4O9ptxSfe1UbLueQl00JegjyNO2uTMSyPnkXOB0
RaxMdTWwWt3TfIxl1nBvVWnxcWBb32xStWwxVrWFSZCDYSd3uRd5qLHBQBh3ZleFv1IRLsEJbpzY
PtRjmWKiMdpPbmE6PZWxJE+3I9yW3x3ysm/SaEpzi/ZAHthDqyU1GpQKOHGt7LFIQFL4U6bmva+B
c0uRgvGw9snQd58y+oSWT9FC+zhVtcM+i/blNwJBnPljmZvu4Ftp72S4B0oAXmPLFoYvTllVwRI6
ovhmpkmHZcjTfjpmUg7BOA/yXiqu+K4gu8ruDHVof2sF50kfL31bPKlFnkY809L9YsAGagNtKPrf
qaKN2bHzGq086DjhYSSK0vCCGsG247c6DEkXlmN6duN2+OVgjUD1aTeWfNEqmdXbqBUq6dx5YWgH
OyGCAQ/ENFX3ialJfZ/MrvxkIfRNuEDPBcNghK4LVi8U4REdef1h6mq7PsUC+qAv6Wwbv0dKrcke
gSYydRTJ/darWjTflZ31v3u+J3JXueNigIzGyLy3ssFWwcI70VfPbAfhN3ajp6gc2Z4EVgRtxtep
U8THsQIjsldUFxW5wCcBCZtAFtNHCxWWhzwb4q3iISne505rvAAFnKstnAhBhb6b2Jd53jw9NUk7
gj0f2UZu6b3YHDrZpyHUV0bLORSel31SEgU7V4RvxA3q2XEfCC/QJoD7mnZfe0YVnVqsaKNvTJqZ
Hboscn/HHiJwSlCit3fFWKZVUMT4RPi+urrYoN3mqXtVXMoTxJGi39CLLuMvjaMha6/CTtur5Uy+
MMBwQZwUxguuZyKHCdyFrRX3IYDycE+ytaKigg+T9JiFkc6LOGjj4FN1qAh0mBIbr0KhxNUnG7/O
cIqZ9PDvyyYEsx4rgrjUSOs2ePSrX1ViZZ9AqLMVtLDJuqdBH238KTkvQIbw56zmNk8IwC19D3an
HaRyL1LIOWhGViKrnNnS5U0K4takjwz81+mY9Bs7wWuzTGooHBpgxW1purH6lAAB1R68GYqgjy0k
aXzVk/QBJuhViyV2dDfj3GYfbXjy4gzNTm5a+gcFtJFK8v62NTqzz5bsvHbjxjW/wJmt4rlE4m98
VmstHNBZl5IXAMm8t8NMUNFrNdpYO3IQ7chGAGQgx4/6AFX0qFvwIHwc90XMAh7XAEZ7MRA1oaui
DkKLgiNqbh0hvw8Fo/1SEQ0gKHO7fbTR+jytdjktV2/bNp3ymJG/bvznxvzJfp3oIsTP09jKpqY4
qjzIGggn4kDkehsScRiWlLuium+rsWWbUuTKp6YCl+NCLEjOVtNJ4CZK7uwV+BSaD9ogGYNMkWV1
pyMdyI6m2auGr3kVT67Shgm7D6UHAAilrId7sy3YzlDWSBXwqhlbLytqSucJtZnybckzD/+bh0Z8
kLDd5F5p6RPdaLPa1xXGJTeXNBswBNRW1plKAwLfRqE1fEQX4KR3Bj4LYwMSInY2IdClyddjl5YU
KsZGP4Uxa4JfD71+yCyFSMVOgq8PbDYIz1kUL+E+rKeOTyknIaiIUg32/Si+U0XcCUhFif2ZuAez
vBvRLP2k1VHuiHSeYkJRMu6kxB6jUClmQxS4mrSLT7WTJvpZH4divIMUki3hAHm/UxFKpEGuVuVH
Fx4HMlRFAGn/L6tr0/Kr2TX/gGnB8qARFfGsUtGc7qpmtL7YEjWVX7Ke/wFsxYnMs0Ml2UlzJpeA
KkGdnHlhGskmXrgta/4g851Z5QJa4mgTuNJ0TMxTgvFnPk5xosodHuv5PNmDXu40CMDaNp7s7Hny
3C5+rhWIBRvOZ9SjTbjEKUu1DG8U/5YaxaqSsLTIYIupS9djHW+KmKQm18ahhjH37b4eSq/ZKKOi
nroxrxOO2+nYb98vX1xX+Zk0tIddAIYUal6F+X/1ESEi4DmpButID0XfJF0c7QdLUTZxYsYnYrfG
fSvQPAG2Kj69P/IbBRu64QiDdBUuPACxy4JNq41Olo30sjwpXXQ5Ufo9r9WeXq2H0KqhZhPOOkHC
74/61vUidcdaTCFsuc2Xoxp6EUbLIfvYgvpSvue5Z8S7nlCrYNCdgTyyISTtphuyfBdPsyduwPLe
HJ68Kf56xeauLhqXzyzBlHDRWAV3JZKlsztOw0MzSKeEjSbCnxEe9gP8G7fYv3/p13UqWvP0Yom7
QfGN8P7y0suRegunIPuYQTdzgHSToxewmycZyUOOnfop3rNgRF3y0U56+x4qe/7P9UBUnwDT6dDS
NgNsdfkTIE8apH251rFtK31XTE10rAiDz5xyviHBuq69Ei2HcHrx2rgY953lSfw9sZ2hBqap2seO
wk+/M0raWAv+mtN1EZt5cwfvJcl8oYrI2XlNljaP+BVkvJuz1L0beq2/1bx9NehfvN4ouYHPaQvb
FyXGWnoCoLbU5ihF91431h4SaY4jja3B3s69+Ty6oUhPkEkBB+WNzM+dinfubJa2OZ2LWYeNh1mH
CoGWiK2CaO/Ww3njhVzcSdA8Fhw/TMzLOwbfrmw7GZnHqG9Pc5/LJ11r9CDsFJNlevrT9op+Y0q+
seDhLKY+TxwF6MJ1r14JtRF6ZEYSVgIxGquWe8b4OwU1kJ3PYXjLd3I9KYi8WF58OlUOGRxrmxEq
+5qWQGgdbcSVBz2Z0wdlhn60yYU9vegCF4jDR+OsJ104+0TPcThDjGqe1ESZf7//Or6xFDAX2FIi
HdFM7D6Xt5vzmu5JrGtH2cz9QdSdvktHd3GTeqj7wQqL/9pO/5HGYej8+yLI3bZVEHtMRdb9y6E1
0L/08Hg3wMhz4KKusGMPL3bgTdmsjmHZfXW4TWcnI2zw/at+6xHQ2MIM8irsR4h1ObZhNsDBnMk+
0hkB3gc8xvH7rgjrDWEQ2JmzOO1wciLH9zWJEMBHLQKqUbKd/ZB7kMZubJuuZj0znS+Qi+4fhuYV
MyYZbBJ4cB0d7biM7xud2nBQkld8J4tJu1NGbwyEayeH92/D1cRfRqVcvggHCL9bGw4obhZt0fXu
EXu984DiHI2ejrn3O2b7ijS9zHRvjHjViiFamhfbZNwFqL1u9Y2YyEJ3JNKPqCk9QGZcxIdkIkQ9
5qtb3Rjsam6TIbqIMQlHpPd21eejqdQOKI/ik+KV5qcBGtRdViR6gTslH2m1Rc7PSVZiH4/d5/dv
7PVlgipBgMYjxdWGt/FyekX0CzAvVOnJk/YJGW742ylKb2dokIRvfMyuZw5DURddGIk8pXWr1iON
mG9Ql57yuqfIbaf9juTEZgNEQP89m9W2ByF2C8Xyxp1dhDgoY2h7s3ysvqBza7Y0dbLsBFAK5omw
I/0Dwr7mHEdRPh9b/L8dhakpjQ8R0Ej7X1cOOsVMH8TqQD0Q6i8/76+vqqU2OuulmZ7UgZhgSWJq
Df4M2SmALa05pLie6cNbYb9VIrt/ev/ZXl87kbSvHyjbpZu7tiHxpRz02W2TYxiJ9kSmi1b4EBPp
12BXOakgR45oBIcmaNRO/fP+2Gtg9EK+QFHrAVtGycY6sdo9YU80prpADqNO5fQMTUyUe1WTI8fZ
FAFYi1+zvhvLhqZ9i4E+fBl04iE3OEeIVpJ2VxcbUwJpiIK57Jr8u+aOtX7G8Bip+6wQxsHusvHr
+z/6epVhdw3ne3nvEVStbVQ1wR8UVM2az114Z1P5+TrVsdzplvjVj555C916/e4xHJnBdPgX/bez
/qz0I03Sxq6PedToW5Nq9R+pz9lOliAZ/fcv7frlYyzac0xFnHn0li8nooobLR2rpj5GZtJ+yjqZ
zL76v2RgDerbdiA94nOS3ISvXH+/uKPIM1i4DfQgiPAuB+6wA7OTJAVQeEU/nihV61tplP19wmfz
G0Dh4V5MFjgMmNdF6IMvbX+LCpF5gFowuqGnuLrjvAQIbvBL00pBBL/aQ9STQvVKNsZRq+zpS0sf
+qNpRIZ3LDyzL2+cXa5uORaOJfMHB6SL7m29eTLdhmjBCjUFFUNoo2QwCO2QMPHco6IjAgTrJjKM
Sg0ZRDesalcTGaAdXxT2JB53H7Pe5U1vZNUkJcWK42yPue7rvDv3RknDr9L7j3bt3AiUu76tDIdk
AaKQy+zyzMvhIgUfEIXK/ihSe9jUckofCLpJ9+OQ3zqPXt9Uc5GP2vgk0JGyql4OZZkgvZK57I96
oqb7wtTDbZohCSki6sd+V+ofCi2S//wk2eCzB0CrjbGT/f7loEhBHElCQH/0lqDnDSSCvA960sQj
n26wmR+iuWl+p00x3gqfu1rCXdTSjLvUGzj0r904NSUwx8W3f0QFFH4xAYw+UgMnetgIe7U9TQkR
mnigCgVPqxcm+u4fVw10XEhx2B3grmdiri68KwqhsLM0jwSKeo0vVSf2c5NwHDlk+hYuyO9GC+WN
pep6NiEec1gv0Aij2l2fqxI83iliOOtYQX885ZrVQwal2iAChTNXeHj/Eq9eFSzKSD7R+BAwxQd6
eQJ/faHhwNBl0Rxxrpt6KHw3qWkLwsiiKWuXw2/K5dzhfx5ysVQisgKNz/NdFTWSMnYhLQ3yjMpK
o3085DQ085QNAiL9MTrVUSNvXOXyBl4cpcEdYgFZDvbgqVBYXV5l6mVlyETqziqsYY30IUd2x1rS
hf39/rWtHTXLQodgCkYVzhUGVFcfNYGegigHdTynDUrrIzAeuwwS6uHJr6gd7SfXgqTuBfM4JLBk
y8T9pjJ/i3uaVOkDre8h+VmVzmD7ql05w40t6PXDBv3LFhR5PdsTThSXt0FpnX4ks0I91wUHdl8n
8MXXEWc8ut00HIp2enj/bly9vp4DjBypo7mwsamjXY6XYc9TjZEYsCIfR+fUkun6QTbWn1HT4j3B
WFr3SPabekj74ZZ1cfmjL584JvgFB09yCQvImgWuxYNFxjOJsJi8ehsyEewKeW+NoV3c1flwi9Zy
PcGWS0U/S3GC7pqzutKZDGoXXBKJO24lzBeSnwjxIr/Bqm/M5OtbSkHC0KgGIdnlwLJ6edzSotkN
oO6cs6NJpq2sK9KKZ7XLvhTW5I5HhYObeCwcpeh/2qFZfXv/ka619kv0PFZbEHZAFkG9r0Xlaehp
gxrV9XNdEIbqo7cAy90aHR3M1qRyHjedQyQXrZFoU5eTaBCfkIa0zYHmfHbHJv3VmIr7s6BVQlpS
jK020PO427dDPtzYBqxfxkVmxwlgyQZYFnGkvZfzr6GvTc5KPD2R6deUJDcgR/YBoDH3HSHbwe8T
zn6cSHIN6PjgEgw9UDP4Y/ZK8ZXvYTudJ1ImX4hj0KcbH9XVu/j62zhvLidBVN40H9a/jTqX0Xkj
3GqHWAggOZ/0lkgCvynr4gg+gKbW+4/uzRGXSFU2KSz4611RaXptXyrd+JQnIf2trIvDO9Ir6LkV
VYKMoh4NwOz/P2NiKmUrSGl1zafpsr7Qe2ccnxJ0D58AfkxfM/pfX7QJIA8bR/PP++OtXo/Xu8qp
gefNG0LHefXEMfG5kuc4PplE10dt2VactPPpGTWJ0mw8Q2l9ZnD70Ai7vlFCfmtoljNQPEw0HEyr
TSf4g8TNRDs9EcLRHjpXsRYJsfWzqtV2l3WWeVT7yH0uSlM+v3/Rq7Xu9aJd9il8c2ghYoe/nEp2
oVH+bxlZK+bsEWFWI3wxaRquC924MW3fGMsyWVWpiMJdYt97OVZUN95UmNP8lHVa+1UbXXleRMsd
6jqcb//2vVoujME4Qi/7IfBT6wvzjD5jDzw9ZbWLcVa6rdCOoPg6qghqh8Yxa9Chv38z33hLmKlU
99gSOTYBapcXOMgelEgvucDI+jkKd6hJRDM9ZVdlwkQGLYE4bt4fcrWpf71MC6U29V38uIRHXA5J
S3k5j6N5YNVcJEl43jxB1U10hfMcDm50oE9s/Xx/0Lce5N+DrjYqWmKXEHME9zaR4qnWq4/E2Bsv
+TT9eH+gqxvKyYhvFUcjmljLP15eHWaIVx7o+NkSiSV8Lx6QLoQZ3LRdUvEpprhIu/vGU3zlA/31
/adKveyel6VfW/Y86w9y2+BdyR2nfubYb9Q+sAQn2RJcbJZ+UqfFQ9VkuX4EnaEfmlhrlZ07N5p6
LNElePsoNtrmNGtfHLsWX7A/Og8m6GwgZ/V81wDQaSRkIQfwIDBKJ8adONqTup8aAz7TrFhKsrEw
hyPTNfEPP0VmOB5kGJELZsctNIqoTlGyUrQyHgxQBqTxRqF46RN0hD4fneFr6sVG+GtgNzx/J6Si
/lX1k3s36vTDApITCJRuat3Nbty0dccJ1RSFioUSi1GGfvJ6IXGylrvKpTyPvN32TiCj/YIWxPFO
Td9Ozo7GzNAHbjPruzFV1LNbz0oVdKiB4hPgKjs5eS7gZ1/FV/69QCN8601Zl1OWx4pRaelHIkDG
1rg6kZl174QTNaNnYSlLzxXMqAMecRrDvSboC/h1bSndJjXm/seIjuBFya3BQUVt6fJAhjsJEf82
u01izDA6coohW43ezOoHqXUdt4Tby2etHDwT52hFjmJYklMRFvOcbYpWDDeWi9cm++XcpvUFQ5iN
w0JOWHvDIiJfmqGq+ueh1LoBOCcepiBF/lgG9TAP5tbRsv6Xl9ZQhhu3Ve8jbyC5ckYU2R1Gba5E
AMAaOfmNe7FeUpZ7QeIZggSqS3j7VkvKiDIahddQPzuyL+6juQsPlulE8/LJnf51N8NgEN1fQUxs
RekRXS4roovtNkQ69wxd3fgRhp3704yMIdpADh6QiTnIl268H+t1miGXHES2a0stm0/E5ZCtISl0
OU33rBTGHAivbF44Fai7FvTTT8HyWZ1zNMPDjZbT8sW5eNzs8ymv8AVkE8sLsNopFi0Is6o3lc8G
LrZ2r0vb+Wh0bvtNc1L6QJgCUZ2HJWGzuOWrWw/1NTnqcngmNi0LbKRUf648+iJEyOZNvfMZ5Tyq
MGt08/HbnEbkgVnCduRza3jl2S0GiylXhc/sdRXrME0x+nbdlNn3AjSbtx8ImnD36MjaJ3dKUeRm
equ129ns9RL9z2CWGw7uOni/UZR2MLedKw5m2IzK4JsSxcG4j+mXUPsJ0W8rvpZpQ7cZa8d1kbSp
3rM7LSWxOSwF3YWIyFDF7GOcvRUzgVpj13T/x9mZ9biNM2v4FwnQvtzKW3c7SSfpbnuSGyHJZLRv
1K5ffx7mu2nLhoUcIBeDBBiaFFksVr3LbghxVDsgeqq0H8cx8oZnDVel32Oeu9XvIZkm8wWraqf6
YgFqY9xeyB6zr5ZpKD7aAQJ5//5l9GD/8kjlGYUmOSX3xY6K1c6p3Tn0XkEZgjl0gBa/irHIj5Ue
V/bOE2yUlUN6tYlxA6AtwXaClSpVIy83MQ2ZEmBiXb6NBfA3v0Uw6bmdiqzb5aEN910LjFH9qoX4
B+3vT/bmyJxVWlHoe1wBzgB84h4b9MUb9/LASalUX2317tkpNPVTkUwo6Wd4If7lfC2uJ/rlnB+E
6OQFdznfIErU0hhL5a1LbWH6EKKqH7C/RLkLJhM5L2sKXmpAW8pKlF4Gwz/j0liU5UuQWPYiGEai
RyZ3LMKTYgXVmzqUgOtE736J+2iNen2lxvW/sag8cSXwLF/q9U+D5la1pihvYoTf3jZt9aMP1Hyn
xLq2qbQag7/cxVlrg6EUDuy8DezH1nKwY7r/hZeRSv4O3TJ5h1D350ZczDk1J8VJEOJ7m/rRNR5m
PDf+yZq82JXVAF7YbOi+bIqwm/UPecxFtPKpb6wDoRKVcClRC5xHlb/vXTFznDEk67UxOXWEmc2Y
y2eJFc37LgGxClR/h4YM3j52a/3HY7g4oPYxrGzy6yWQP0HqH7LZUCNc/ITOqHE58vL0ZKZWtcV4
a/iUZyAVUPngIkx7JRh83U6bLXDI/uH+8l8lBjQcefqy8FSgCJZLmAAq5Q6wxTY91WGmHtRmUD+U
WRfsozET+HB4kFnyrNyPRKVNb7XxrtNq7FazFP4gouIru+H6BMhuATcmT0WgI8uXVIp3qNsibn0K
kZs8KlrpHMzR0vZRkIu3+zO/tersfR5PNjkYlZ7LD4/hXBoHWpydxhlxc2Tz82+NYw7IbYr0QPdt
/oZaJprVbbYqsrCManLNYS8QvCV6gerK5dBoaErfQS89ubNNyU94yYsadVITOree5sarz4GieSu7
TP5P39/JDAoQB8UmB38ZeqeLlGAc86xTGis7Oa028ropRYweNhBThJdBzGx6XT4w+jaLY9SjmuxV
M0dtreZ54/vKQgCAUAA6sndwOXNFA80v4jI/tRFsviyv02dnwr6tnZVwZSvdWGSgZugqyyKrQ0P9
cigIhOEYw5s4ibSvDrglgbpMQR8h05UW0Vc7msmL3BGFmPv76tY6c1e5BBUMQ67abelsw/9xrfxU
BkH/PQ9Gb6eZIJWHNKkeIWjrx4pC1rcQUPNHYB1rn/nWtNGboBMkMRzsr8tps/qhUrd2djI7DAyP
6DS4PF/5q8d5pI6wjXjWbmu1TeyVSHpr3i66UyjJarKcvQzkPc5vnREVJy2y4OpowrN3jhiqQ1nb
zUdkQNxvyJ+WoY+Zn7dVteL1/rovawZyf/OYkPUlgJ/GnyL0u0DOGy5JOUDFyZk0Rd0MZTGGWzxo
fwcA7bNdOcNCXtliN3YzGT1QP4PWKh24RRFmSISLsflcnjw9/BkWlVLh2prNn2savtPu/vRuj0U5
RAZp4tUiZjTe4Izo4ZYnZRTl20zyIfzAa8sNBoTl4/2xrp7MlJeQRnEIExREeC8uEqCod8vIiY3k
XCnSAKQcBK3peGijXWuBnvTLOBs+o5CufBp7spYDqbL15ABiSzbszGTNifv6kpa/h24qwDJQ6wCM
Lze1bkVTL9ooPk8B/N3Hqhz64ADPmyqNZ2LggAlxE487L61i7qaxRUhdhCO/PKYytyb3eLXRAaBI
aSSka9A0p8V8+WMmNQ7cXjdCyhxJ+2vKS+dDNFRBcOiSETB726h1cyhEJaxNZ+tJ8lig9buyG27+
BirTCHqSOoDXvPwNxpT1iZbl8Vk01rwdOBMPCu5wP9K0/zGos/MWGzk81iKI5k1Yp9HKXXIVZFgC
KXHH3SkxlsuOUjlUQ2nBVzsXaujsCPd14gPLEtu+bb1vWqfUHyDCxCuR9TpXYViquyQrEH3xrFqE
9LLu07lJhHKCSYWHzkTTaYOYcXrIEFd/Q/jDgaxeo90fqS1u22Xy0E7p+BX80/A8sDFX6tq3PgIQ
Hdk24BddofNGnh6imJ3wbIxguX28z7XtOJWzChQ8UX0jn5wPYZCKh3Jyyy3xaF7ZBVcpDOsh+ySy
ZeUR+xYhV7Nk39+eIXbbcfhatCm8WtCQHzLHzN5sBTOrbRzX2a9xTofT/RBxFW0ZGs8tCkl0L+nL
Lw7BrE8zHn3sAG1sygegsw1foqZsVKMxbOHQcbg/3o0dR8NN4kshkcgnw2LDz7HWa7YSn8nmhpdO
zVoqibq6sWNL3c5WYH6OQnbD/UFvTBIiAwJRsrgJf17G5HdXSuqm6BIMenL2oG4/QzsgrNSajUBF
8yxm5S9VlTjK6BVJaWSSFsQMlv3niVeK3VAAPEPTd2GIKvNGp75AIzqCLWmHar7HB8hbKRVdXSyM
atL05hR7wIWXtXalGoDBjG56LvBKhXYcAWXtZvWgITy3VoC79RU9WBng6ugjgPO8XFCzawipeaWc
eifO0MDSuxfkqBF0mBPnoemtlAc2mt33v+KNU0Jd0dVoiAB/uipGzZGtGGqfKyelUxA+Dr0kPRtD
4WxD/A231AmNflMUpX50EttZOaE3blKJWsHiABFHytBLVX8QZaqeWHZwCsshxTPb7U3cuzOhR5D1
teC7zXNjG2UIaMB3Dop2U5W5S8EVwIefttmwcoyuPrasBbKjSYj/PLMWHyAiJ52q1ohOSDqoj/Zk
uYkfN73qbrO2t5uVlPDq/MjR2Fc8duS+Xt6UgV6PLU4U0akL0/j37AQNbgJ1P+SwpO2fmBm0a15y
ayMuMjKBAHMKGTs6uUrs7YI+Vw91kD51BYBYRBwm7+X+3ro1HuQGHq0UDyhky39/FyHUPKkACpvR
Ka6rH6HSTfu+ddLXJglhPVf4Pv39cLLPaFkAROn7LQISDeokobCYnNS2ib+iKZM/5U4o9gruAu6G
RNdNHu+PeL1heKpq9HVw1WD/GosRMa8bKLhVyclWO4SDvF7T/USlDNNXOZoL9we7Cg/AU3ikSrYE
uHdu+MvVxCKd6mOuJic3IdYpCfSNJyzW2mo7CrSPt64TgEONsE3Y3x/4+jMysOyp8jAnVCxBTtqk
p1ZjW/EpGls0NqbKy5StYsaptusTp3kbkOWpVlb2KizJyeLRiWo4BwQYw+VkVWAks4t15Klt2/It
iLsK6vXkeZ8cZXRfgzmb/g0MgaucmUXpmmzZdUZNxY3uMYLWEuoE+uFy9LKNYxMn2fREchN8z4WL
IEIeGeFByQPrJ4RNnFEopOufDSdCi7OZmnEHArf+63jEz7BpIsrEHpTq4vzgp9rlXeMkJ1pQc78T
iZWGOzUdJtpxirPyQrzK1+ScyVdlBumA61vsZcFl2niVkp64D2CQe8XY/DRYCZR1Jr3emEasm35p
tNX3oggDOgJplZ7+eqPxLidjl1JxQEQXHx1fvNlNZ+pbid51+pdqrqJDGtIF2iBwE+7VOcu0v81S
ZW2VOwg4AAeL/7r80hr9i1ExrPQ0151otnXo0X+13ap8UZS2fHBF4/0KJ8CNh6QzwpbrIIhWQFU3
jheddR18C1MH4bi4dTLEgVAAVrJTHfBu9SvNyT6WhVq+ttDYzb2dDuX+/jrLB+pFsYtJu/KhCBCE
wsASHpGiuw52PMhOuZkkzS4pen16qDsz/398TzT4aRHwOIVjvLhvAJdYZeOO+UmYTfeKN6bmY1Ht
flCVNH2YdUyM78/rRoSkj8sjCP4R+f4yQkLl6i2hu/kJF71i9K3WzR81/DI2mTCcT4PZKWe28Rru
7PaoJu0XWP8QueXBenfLdarRuyOWxafG1gTkEzNpPiEkgXVfJqwEwTQteaaPutb8uX7vmRCogd9C
L5EuKst+SK2NKM0FSX6y4XSFP9LArDL83XWMswbFCF/IloW5Vclcup9qZw4zHT5RiE2g9d0jUiDt
vFPqIVl79924EwEhS5wRjy/emIu3CDoWWgjTIj9pRh1Fu2rUHR/ggtsf0akQ4+b+J78xGkrycGb5
7C4khUXIKE2QJV3Fzi2jpqu/wKaGWU0J2Un/tQLdjFeupVvDUd+gkIc1HKu+GI4GnyhVAYDRbltM
IhWDZ+QmUK3mPwUzpW/353bjmAJd4owCmzJx7VpsrKFJrdHCdZRaqZ17AB+0FBmGeDSslXNzc1aG
VKeEWaaTO13uYIwny4ToV56mKq2+aZ7i+Aio0PMvtX7llpELtAg9tmxXgi+gAMutdjkUNHeA0bYo
TrY7d0gdanV/nONce8hmZAgLjtAr8g+Yq89Gt8LVuRFnuUvpHPI4xwph6bBT6DlOHMZUnNQ6R3bH
tAUHIA2cQzOH8UuHMv7K3rwRGAjoYJhlvxLYrPxB7wLDOAHGNTKKko4a6l9RRM+2DS9NyB1Z+jEK
qjrc0f/7W01ZLnAq6HRJJZyQ1+uSY6G1dRtPRl0RBad6g5ZPvKuMtNwaUxP7NnTrw/1terWuf5iQ
ZKUGZn4IjS6KHdgkN5SVMu1k0ug+ImPTANUxwRH42ajiuxG32lp/9mrDMiTRhVzBpbgCDu5yZRXT
hbaHVtIphM6/j7KpeU6jFs0c7G6qtcLDdTbIitIEA4WKcAsWdPLXvPuOmdGWDqg4/ZRoU/PiFPXw
2R2g8OzzHEAVPKzKqh96TUv26N5kSDfWziPYhzWuwdV2kn1gYgFVPlIkeiiXP8OgzYtErWackOFU
H7zZHM8I9Bk+obVA1dU6IKuZrCnPXyG+5XaS6Ri0Qg0GhrkI5wW+c7SgTP2E4mF2TqIeFhbE28/d
1Ogp0JKx/qmOBtqpajufi0ok2zF0ENVEd3YTzLXd+pOIxt9/u+W4+0jW6B/JmtcSglCmaaOqnWWc
lCKLf/ZNnAXoLw2eviOhC/MHgQ1ht70/5vWeY0zaGNB6wMqRnV4uf0tBIilH2zjhCuf8SBCS/VQP
6bjFpmbNB+sq8LPmVC1pu4P0BBy12HB6n8zyBjVP/TiY7aYNwyLbikFZo3Tc2lEUZ1VCIhkaIOTL
KYVup5r1FFpIeGbVB2AU5vewR9eqCbXmXwuBqszvDGPtCriOFwQoOvk4BlGdpdF7OaqtTLh284tO
baemuKtZfRqQVwtMvs3G+WfsPNw3//7b0cDHTgvIvHGFCkJQilZNKIxTEVfmByV0zPqQ4RKwqcve
XSP3XX89ukJMjDSB4ETcuJxfid60kqeJcRKxoSufHFRDjV0rGtX+dX9WV3cpL0PAMHxB2lHANxef
D34Q8J/ZQsjbUGF9m62sOWBDon6NiGX7wkVmZzsYc3SAF+xku/ujX28eRpdaBlgmcsctpWSojFZF
1NnWqYo1RIqUKnsQQ10/lMUstjCzSgXfgKne3x/1evNcjLq0qMvSOs4yXWFUdepfotkrHsvONOHB
6NZ/ST3Nh/vj3Vpj9ijVAACp15o9otWSAZ1dm8binO0yV492lEtjv7bD5qOG6PAmCWDBI1bW/T9m
ylwpgECDhbW5CPdJH6L81s32KVQttKIzU42xrJ4bsSu9rvkaTSG6bfcne2txZfeOeiT5LUItlzsX
+jiCwCKzT3WWmg+eZwY7HP+gPQCQtEH7pnb98/6ItzYRjVTgx2TxYNoXZ0WZAFymiEme2sp2z70Y
dVzLY4TicJzWW2un4YIB4KKBvh2vTPb20AzLywny3rLCNDKj2ppM6wT7IULWLxCo7GJntBMo4mPw
zjcP4USsyYDI6HaRAEMokSUlXg8Qx69k0tNpcosECeBzX4fqg6WO9ghor/zt0jZs/SzLLZ6sg7O1
tSL0c8/+2/38h/VBoYfwi0LAEofQ9a1qj6NSnbs41P3JbNqzFmvdjr8LNhVSCW+amIyjk4toZeSr
9WZkelRUzOA8SwjG5eYyytHC1nWozwkOxzh94jZaD315MIY4fjTnKnyK80ysXNo3VhvcGFArPD4B
Dhtyx79L3eqqclE9acQ5EnCkRBnWH6wgwQINK/sduoPaDvuFaoeAdf3VHFpl5Qxfp44gBGQHVOrb
4KayXO6qCC2vSA1xtudO7/zWUbzfNhjj+Vk1ptk8OCRLCHzbltKQusRF8aBoLXJMKbrYK/Fa3gaX
G4+uNBqksutgaFfF+GpMTT5A2pxhqCHRHc4GsshT/CPR8EH5y1PNrKlLIBICjolenX656nOGrHWL
KslZh6+5nUspp2l7YhsjxfnYdtUncp9qRTLgTxV6OT/ZUIGMRxngypsnFIlHC8UU5yyJKm8Tkkq/
TIPTaTskYZsPmVmbM0ZGwkv9OcU0AphPIwt6UWyOvjkqSYMEb0b3hVALiQcVwxBJ90RxPhuRpQT7
FIeup6JtMD1Ku87S/ArnunSjmgmirNBtu3bjgthyNlGZzi9ZI5Iv91f1KjqzqtDnadXB4qNJuIiV
AFGBvzphe0Yd28GSW/o/jXTN5lk0O9Wt/r4KLgeU7APJw6D8L0/0u8MDQMsTgdW3Z6vTzXPV0Gbl
ClD2oaMqT1RG23rTd3Wy05K5wBrbNbrCz5D3vz/t67hBB5auDuhTXn3Upy9/Rd83QTmqVXcGHBY9
80u/dVkcHnpzzHdqJ/SHoNXX0HFXtz5aEHR7ZZRGNQBq3uWYY5iQLI9md85qRBA2JQEdtIwlDL+b
VBM1+dw9GDpKtD6lp3/uz/cPpnexkSn68OLiDwqfyxQHYeGGamqfnanDR29DquYP7ig6Z1PjDT36
Vd1Me2Tv0XRv82j4MGqe+B61WvSfIqq+f+warYOt2CvlvwMiGs8JMm77zirLB9jhoW9Un6Nyryq6
95DApjzEHfD1lav1OupKuJnUmEDmwqCpfLl8GK/2AnG/7IxXWvKthXr3oUUKXvfNMkWYKNOyrdbR
QhmdLPLr2dAf7y/hjZMCm4fuERJNgOP/CLW+27heGzRlqJb5uXKN6HM9qNGnSEHyG3Fdz4dq7axU
lv7kYotPBkSPdzmVQQx9lrlwl6UZWmJacQYuID40upM+oDTU+7GNFyOCqmb5jId09FrrTt75QT+p
yqZwrehLCln4U6Y7zcs0i7Hzh8SE5D079YmexLyFT+BtM8tutyBAlS90h9POL5usSzcjvn4PAjnN
FwNe3saZZruAk88tF+e1+SFNI95T95f1T4RZTpNGJysKyg6B28VRHBUPWf9Kz8+e05RIJyKJjjqL
LcrCb61m+A4qzEPSJEWenI6kEe4wfUirx9GOC2OPIpbbbvK+in82c6X8482RKfbQAZGZHSsqHxIS
NMV+xjF7AphUg5bTI4zJ9WzVg3QpJgXIFjUbdHpBk3BbkIld7tDaaztRYmFB8hMLsTP1xNg4FR4P
G53a8cPkeOW0hbJvfaJpk6ADQ1fmMTfC4BVfl+lLM5jDD0OlTbjFUSFLt0k+23tdVbJNHeX/3V/2
xWliX0GEo53xRy4V2Ri529/tZhXhm9arzeAJeEi9B6KgbZH3LHexYUA7a2pn27teAYaXDC7pwaDf
H35xmP4MT8WD8qUGepTX8+XwSZA1UC0870k30uJQFqiMpVpO3cN1IzL2yFsZbxF75XgS6iMb6pRa
UBu7HA8BAVVQFomOY6jk34xUNzcTZEOs6bsm3wTg1n4MejAfTKXPwpV0cXHX/G9sqU4LJoVs0Vgk
Lmw6BUtPxsZ4HuiHiOondLZpPzrV/E87AJ8dIzGe/3qB6edDPvyjxwO66XLC0OMSd8pEfIwDZFD8
GOMcctG6nv12zFM/wcRh7aG3zEvlRIGc0FmgBkOFaVmaRlhCx7cUK9gg7aNdU0XB41Cn7WfDidut
Pdq85bHF2XRpUGgb0dI7cjpC0f2J3/jSUouW88ebkwrCYmMnHRoSDZLoRyMKjbOHGPyzUo75ERQQ
Lkjk6eOTx4uBc4jB5v2h//SF3oWyPwsgSyZ0CimwXcmLACRrtNlok2OEZH32kGIzMCK5byJsUmAQ
+CYyTIN8cxIjFgTVPD9WU8T5SkMFd4Z26H/xUNanfTdh4YMtHL7W+WA/VLRxjkhkJz/A9azVoa83
JwwF2k5Sb4L/WO4Toc0pZ1wVRy3Ts/45QQ488bGsQAEf96HqIBwvaL7maIE0D/dX63pk0GE0ccHV
QIaCYHe5Q+HPA51Jy+xolGqxF3WRJzhydEh/OHHSHpqyzvqnxBQUo+8PvASI8ZmQ5qKTwUtCqjc5
stb2Lva1KTYcoc7IyP0hBVsOVNjB0lY6YmdhqOJf4uQ/wzHF7oD2Du0NodubjgL1v1of5itPjJu/
htIleRmMXIlyvvw1jTNagwlN+pi76Or5iEPMTyBistK3OvRb6N+H7XFKBWpEjVZ/T5wo6bfoEmI6
o+FZcH9trk4PCif8IRWkKk2iLq+Nd0ujjFMWeXobfoh7aCt6NiePvKlpB5i4D/h9Wo0PeutgQwBm
YyVEX10JpABUf7hDKWVozjK/q2cNsADygk9OWub/6J0I9gqdrh0PlP6IVdGadefVVNn4QHll0YL+
yxV5QYvqcC6MKX0aorrcRMNgPVt1qX2c+Y1sATt4MIb2HORttPbFr3Y+I0uvRA1QLQFqye2UmUsj
TC97akYk53fp5PKsM6xuGvErQp9u1kqVt1ha4OvuRmMRbftpKqK9U+BoOKkCNw176iZvB82m8ICu
jup8SOeuNPfc3plkKWDFsRbeb/1qQFOA0mB8yPfb5dao5sARhTJnT5NXTzaA70G3v+K346oyjDnN
r5y4hVxClqxqttwaGoIah4T3E3iWRWJVzVMalG2YoTmWq5/4Nnm8McBrvin0t5MNlmn/hWq0Rv+4
Ppl8J4DB9BMkEdZaDpsHWMwJdwLwp6qT4RtDWh7cqUi+RuVQDBhY2NXBFg75mtXq7qc076HPYwNr
/7IFd9/9k3nz15BbgiOF5URHfZEnWzoy4ZK89tQ2SoRQozQs7bvMeDUVrmUfVWs93muhN58AcyU8
i4aqSTYYCs3JMz3jNQf6W8cHNN0fdj9CV1eIjGroejVX86c2H37HdtPvpG8yGkWBQfsFsIbv6Ng2
q5HeDisBXM704pqFZAYClHSKVhYQwsVKZChHq8IxyyclokdqR1o5+STYP00eaG/3V/3WUBSdaArz
aoc/uMjdsnpu+zjFBXKYtOm1qcNTMonuoxHYwUrycHMkCjHU9GT2sFS2tya7dpUirJ5CRdX3sx06
j2hFYsecV+GQ7u9P648GwnIJYb2SEEMbw1dYft13cb4O+Aed/fyk4Hv4aBgZMkhF1sRf0AMoy9cG
wtO3abAU96Xr7fbNUIxy8FXkSA8e7xkom1Wrhf8oLQ3jo0kDQ8c8L8HTO/ZE/Xuwe+cNXlqq7ROt
MdSX+z/+xs4jBPFJaGFIWoJx+ds9dBwwS9OqJ3zIYCMlTj6Mj+gShp8GRWjaRuuN/AVdJbOiFpm7
w8q7/MaHgmlHx5x7CpvppRgAXKuZDlVaPbV1njx3UW5/buZm+Kapg/HwtzNlII2SEY9C+UEWqYFS
it5spqJ/ojimbdMWDXulUKxHXujZR0Wxo4/0x986PVzr4cpYfrE9gFoRaMjPeKDxblnE+rroVScI
4/YJX9H4Q945iFLLWvjKUl7FdRqnqNjQkOL6ZXqL+bVubMe6Krqn2cm03dhiqFaEYj7g4atsWiGa
hzGsz/fX9OrhK8VBQEWS9kHMBH9xuXtsqtVOZVvVk9BhlW3cNqt3ZWybr+qIj4ePn5jzuayEFftB
EJILpyJr/73/E25Mm5yD+VJ4lYTkxdusKZU50iEjP4JpcB7LcMAAU9Pn+Zi4A3KTJZUFP+uKNd75
9UdFJgs8IfenrFQsFUvVIk2sgQT3qcTgLPK1Xkm/GG2z9ty9vqgkQogcUqreUAhZXptKXIGrxtvp
KfKQ2HzD5RI/pRnga3kSs6eN/hQnsRn7gxfGj2FjKN2e7kHx6uJjVLYPVYdtxNf7K3790aFeSIwL
ihpIf/75ye/CnYCF0ONV1T9lHZ0xeoA15lJmOj4SZAoDUueY/g6SYNghu1k9Gi2Vgfs/4Hrt+QES
G0vAgmZkyi3x7gcoXVzonZUNT5oaGv8ak2J0vpKZ818fKFqspAayJQNRbAlhyexBTE3l9E+9dDXM
jOxEw8Ld6fVYfYDkPzwMXJuriYkMuJfRQspJULMiDbCIy4sjFVctJoC2Pj5NbNrPaJFX1YaPoXa+
VpcYBcPRGF5jp6U9YuDSRL6oSS83lJOnLaJioe6PvEriT1asRJAPqABSu8tG3C2tISHTS5vG2eba
GKibIkpd3Oowaep8rPRMkyyswfzFcQSEfsxWS6knoR1b6RKIv8ro9rkfzUH2jKpHVL2kLnB/+uwT
RC+nb7vX0INC7cdk1tVLHCbChHkLTv/VtEule+Y8uQ9FPKXad03wFP4991pDmVQxkG/q4n6wP0gu
vOaL0Ra232v0uKnPRoh6ZGXXssmUsj2jKVadcD70qqfaKo0f1FCaqfTzop50H2K1VmxRFLKtTVWj
qw5eqssO1Vi1xZkUVPldaMXsPUhjgAhz5NEqfQQb1HPT5+N/UTl6HzBpHlyfvde6W8z8Zu/QA811
N6Gl9R+8MdaFT/lAvNFUSl/Tnu44xlkQmX2rb6BjBZ5Ix0OJb9MrZoDYOUQDxV7sN8eOKg7CuNF5
1sdAB6xuJuPvNMEKkNYuzYQNtjd4c5uI4v7IGmtQNq5wDOWj7Wb9SzIURv0N/FT/OYijIthSk610
v3fmcH6uYBJiVqoLZ/isQydVfHom8UvAcyvdhHaQpTuzrmr3EX9pxPjrJEeyu4mHiEqKFefiPxYp
J+sDLVJsusSV7oe5434PsqwrVzKzZV0X+iNRQzLZSDeoVyyjx6z3o02qKZ5cY1BP+GDi6IuTpev5
Sd4Y/+hapk4bJcFA8yPIzFEPNoj2yQ1WdepzZnlhvRFBKyVNMtSP93nL7B+TaEbYz7d50dTbwTOq
eXs/5Cyh3H9+Np0tIBfUOcgeFtdM6sYhPYG4eXIQRt3aeAv1fq4n5UMZdR3sF2f8ytOzRNZX5J8a
NP7hM+vaU5sK9zvUgXkNSH+VOLGM+DugEillfhBLvIyBeNQXeavb4qlDvhqEi0lpZVIG9DdDbVrJ
nK5rkXwoIiBlV4aDg7FILWgfJWShRfPE8eZDcf3g7FiaEC9ArvWfc60IcICh7OxkZf41GutoH2SA
jFf2zo05IxwFyJHAD1JhiQfxeDd2fdCggd5MNroqov+YiybeZUaprQwlZ3QRhWW5k5IClRveEFc6
Hzo1IzKOwXzKhV5/ydIip4McTkSGrIxqbdNXUfXP/S12lcjQRKVmI4UYKKmRxl1+0awqnHao9frJ
RIDiC5ay5SNUMuWjXubzb0UJQ4oYVbq2r+X/9WKitikFyUnByTGQGVx82qQv9MLD0vcY4UQY+glu
kN+hI/f1YbZRB8B8CBNlK7YasYFSMP1EM6KLttPcKvE/yRSoK3fu1brbCKzSt6KJwumFnH+5CHPW
NiRVjnVsQD88zuAF921mKltN75SNPvZrjL2r54/Uy6V6JEHY0GyW/Me5twH/icg8it6ydtwHw68k
04W2n5GgL3eq2yRfwgj1zI/YeSJE+ZefXI5OEwXUC5cfVLbL2ZpTE42aG5jHwOIQdwjC4hcjhqOw
rCbk0nPzz6ZXKur+/rA3FhmMNG8SCnbs8iVg2KpHw+07Vz+WdNE20H1iccpIFH9lUViop8RGl/n+
iFcpo83rB8C7Rhb7B+pzOdEpwv1D8QLt6MSTfnIrC/vIWdMPzeQYv9Dc9/DEwO72kAJjPpg0y6oV
BteN7wxvWyeAETeQWVkcrhCmBr05QzsKaIv/5GNnvCgU97ZIiSsPaT6qj5kd1h+xeQIycX/uV1GL
1JHvS+uI0ig9TfnT3mWretfmVF887ZhO7dT4+DnMr7rwStUPqVKu4Hqu50mealL4kMOhDbVIjc0e
9ts8qNqxFkF4tkqbWIUjrRH6UzDO36hxm5sqD0MBjbwI1zytri8KmSa/G34xV9TohhLBHu1IqJDF
bqXcpWj16H5Ehr0tiKoPUNiL3/WcqS84EejD46iPycrHvrXicGCRMwbGTD9G/vu7FZ9ynCqKkRUf
uwBMRjq6WB7rIPIBBjjxyue9seI0Gqh+23/ewEv9tzC3c9Wubf0YYYttHDvVLbkj8vCRXqQdb0fd
bH8FSjrHH7Og7NYMZ66PMiBFqnb4UPJUufbqTKKpxDTBPipzIJRNqI/ptJ26eHp2KifeAgWwViS/
b44o8aBQE+FlLvuSrjV0Xknp9GgUebXLcGtqfFUttC+VJ+wd/of6w1+fH573VJi4kSWuf/E1zU4L
VHTynWOtoR1hzIOR73JYQerOKtp6ZbAbXxNqKy1HaLayOLw4P7aiWlhzOfoxRRHheTRS+yVx6SHp
/Vz7qVoMCI9ZaYxPdeCsPP2udq2URoIvgzYMlmngPy937dCbrS7yGUXTMjSbvZqOKnUiMDyt7xhz
oe7uL+vVd6TwzY7lSEoLuCtuomqmHamNWjPTtNri6RI/InCYHmMoWI8ZKo5/u7LwBQiDwKZQm4H9
tJieLRJUcZtUHC38n/dVzcnEYLLdRCAJdlqZaudUieI3LeuNL/dner2wkhjPbGWTEsjAIqfwesXq
LX0SxzZp9S+qPRvPKfD/TVI7VrVSTb9K4pglqF0L6hxfEK7e5UeMciK7F5viSPfNfbTCNn0S3OYb
q+6BAWq8BX09qdcq0De+Jfw19g8jgt9dFnFxms7zIhzxSstbK9w0Q6y8itryXvoot3YIVHYrQe86
0INSBRFB60Six/TloZyj2LUVgLBHJTCzr7URB+KXrSaOxmPOLqjy+XZsJqfAkqqEOXjeRy6rIPJ8
143LVV3k6y9sUNSlEsUrBbLZssJq6hlHK3Kno9BLByNWCVMIp1+kbWvx9roehxgKcpOUkom7vIYW
27hs8y4SjjYfQ2oI+aM+2zzOezWoD/pQUNgtRork29FAVqpGSU+8qjPpTOxbpTlNQHqTKnm7v73l
iBcZPL8I8jYKF1DLCJRycd7ddhUW4WYUxvOxGtvQxfpBa7JNEPNEOs5WjtAwfiNuvAmjIm4PBS9v
9/X+D7je87g7ErWAjINDveJCTbk7hfTOxqMp0vA0SpDphg5MZj/MNYoE+xhLnOE7VG9jtZggO0bv
5s6lh6YvkDVean+aecbl3AlYrcV7IXzukNafj5nDJ3COadeAL/CVwtSRzMuHMkx/jF2RdrswnMsE
od8s9V401O86b1tZVgtIg6k52kpEX24WPonUtpIi1iAdUc9eRJ5RDoEa/vActpNnNngfKjwcATS3
jfPglgpazKqB1TKV+TG0td0cUN/N/Ll26vJRaaMWPDoxY147vostw2qxZUiQiBgkDVcMh2AuPKRJ
PQ3HUdFP/kAFu3mIAEiKrbDRKe4na/poabkl9lU/Yat8f8NcrwtBChk8+YqXz/gli6WhuaqxLvqH
2jWqQ85nsLkM4O/86gsnPOiYhWZ7b8rSNPczbSgqnAQTdcKIIhg3iOat+jrLh9b7fSRZD7xOkBbi
OqR1sthHRZb+H2dntuO2sbXtKyLAeTilpJZ6kO2225bsE8L5knCex+LV/0/1PvhblCDCQbCNjRjI
UhVrWLXWOyhBpCTGS1bk8QGf8Vr4kTUNa9eD/OCXcaD80iiBKs4pwi1/uV6zzhN2m4FudTJlMp/M
3plSH9kox9lkBQCz3ZAXpb0p4rnLffCiIJvrqYV/cP8DLM5Lvj8/Q7YuqDi8w9ouf0ZPX7s2SsV9
SS1LQMlV+NF+UyOkhKgIkgUr4a6XG+HQxQH7D8OPE/oynJdZSFlMtvvSm/r04KZCKx9NJagevTJK
N3UWT1tH0eyt2iLcuHJT3YqNVBftTYo5tJzl3384HeO+zqtpyNwXhZc+UoaUrmhDBaP+CJUoVA4J
7z7Pj2JRfJPQrjVczOJslDMNzAB4ugRK0kiQB9iH8HCsk0HwIH1RWqRxTbibW04s62FWcF9qhFAO
bRSvpQM3xgw5FSsX2pxcDUtlYI0D30rVznvhOZ7U28xIutKnjyS2thknz2E7tq8hvKpXoxk1fWVz
3xoxr13QV+DfOJ0XEx7GdDvhk6H/VgXVzhm87CCSwDhi7Hhqi2jYUUF3H+6v52UHHt7fO1aSdEQ2
/WHxXE4zSLdwmmchjmoaGslWJGbr/gU4X3srLRODkdAavNxHgm+w3wo1FeF5aioalPRh4i+5m1nf
7KDPsq9gwc1pk1mhsBxfTE4Rnjq7D5rKn9VZ6zeeWok9eKB5TaH+6mCg8Ec+gRDmO3/9ijkSzVll
KmCpeyfRsJistNZ5o7Gp9erGSZCcQ5sFNDMtm2CiFYSZWzepm7aH+7sCqFouHvmIpPJGp5wTEdLg
4s4qvWlGE9MzjqJzvH6L2s6MRW+pjYP9oChi3Fe1M7YHUfRq/gvFfm9aPZ3kKfjxlJR0Z9p65DTk
0WR0i6+JdFgRjG2tvniFTUe1V+MqRFgd7Jqf9LWjbINwTp8ToarhI1VN7XszQjKnFWq0ofVjLEfI
vxvMdsbkUxOwQbCKL0pn3iBs6gUBbjzx1B+KoNaLz3lND3NDQLt9q8IosneZBqx0Q3klMl7zYJyt
/TQN09mqtH56dIJeVTdJ2/TDPrTyctiFZmREm05Xw88tCXD0AFOn419kHqpTrjHDMkLFdNDVmvZV
7m6Hpi/kgw7P4QcDZXZknKJ2eqt4j3WVT7stTbcKLLCq8AcILu3OHMdMe4W0Mz02oRdOnzWj1Zud
jlCGuR37uHd+JuM8v6kRsC5fi/BFP9zfXcsdjYIkzGwuR9IFapXLsntZgZJEZyV6wWBC1R4sfag/
h7WhfGoDoW+tPK/LA6nWWs1w8agBciwL7zLbhrzMcbZYBcYcjnlrVd6La9TzplTS9rEtJFGtEJP9
mhpW9of9BSKSDkkXM1kLJ8FfLP3CQ7MLzUjvpS8sdxvg0fDad9a4JR+r1qQFr3IgggHTBfHC4JCd
XvZU0onmUdtU0RFQ2KwdUisG6gVJSDX8mcafoGKllu62TkTX+GQTWeI7nVDTbWxF0bPcxdnKzr+e
cH4RMCCarHIOlju/DVyaw1CWj4XbWH+JUMu+84ClEd1KTKfWOWvF92Ua8j4FHHsohNBSwz3n8tQm
F5piEEnhsbSM7lkn7AMNv/jJHidr5Va6CkULBwozLHgpmU8//zJUHw0BrxBbf2kA/H3q9Xj6hMtt
vOlqiJb3t8t1KMq5srXJp0Wx4b2T+OHKbwZXKd1OQ0IcH8Wd8BIt2Rhe4x05x4SyEuzqtEZkhM4B
0Bu+ONe5/KYfgql6PusF3Y3nUMHrCw9xYPBaOT7ZyTDv66Gy9poyTpt+sNbK2ssbi4cm9TiNPhUo
VkkOv4w8iCbsATXZz5kX18qua2tvN3SBZfvC5hTzlarzHvEJwAXCjKafXiGcL/cn+r3nenFPUGuh
kQwEBG0DdL0WH7UOYbuno9bwVIHLtWlnw3mZRlzEtlUeGF9EiSadXwutinhgoXm1CUc9Vx6YSMrk
PpIktvKm9fCbjhg2auT9WT+qG6hgugWt1KJ/7hed7f3oeEvj2wnY5EcQesbgrOSoy9cHVVSAJlg3
UjcC1rIsqU5j01d1k/VHNXLscpu1hpe9hLXIxe/7M3a1wwmEUiOSsFT+JNr08puBuuipzyKLQImk
e+pbR/uMUKL2FIA9+rdvlDWgzo143OESic6BKoFii3hDqzUa9m/HfpjLTWYG+W8uZF34qZF/yavS
XrmprrYeKELQUhKXBGUGyYDLeK2SWAM5aXd0Z1S029gOuFLtdP7N869/uz+XV7eijMWtCKqPI4wD
/DIWYBgvQa+0O6p1ox+1ZFIePDcJnrWw1h/a3pr+1aNJrKyUq6D0pGH3gffRETxy3sEVH7b76ITu
6JVSptqZZwjGCA7bIE/3Wl+BsQPng8dJWqa/7g/1an3KqCSnlDNp/lNnuxxqIEo9t7xOPVbaDKpQ
sWLxE6Rh9Hg/zNXX46wk9ZO8BaAN1E4uw1Q0ykxstLSj07hT6euFmT9z8tmv+uhou/uxrlYmsWjt
Y/GFohrtm8XKNFXS6FiJteMUm8UTe0B/wDpufrJilB4xOCyqH/cD3hqcLBziKobmOIyxxeDUmGJY
MujHCA1Plbo+ErTqDNrqEW2zcW2dvKcqF0cj73ouPDIZJgjnW/lzPiwUFCzguQsr/TQHoeluk4Ya
8Xbykp6er4aYxlzXhud7idX8KCs7PYMCwhYBT3vb8ksPTzFsBzy8zMKp+2oAV6o2uQ1TWUXbZfQp
tjnKL1yVnBaGKX6W/9dOOUtRNE42/CI/DfLiIesrB/Z51uc/xnR0vzaTQSqs5gIOgJ+JuDoBjFVw
Vbw/z0uRAZYN5ESWhaRjMtvLLCZAygpQQ6gd7dRWW4+nUuPOGG7yZhO70Ijc+NnCtfAzBbcQ0kcY
ml8So9LrbWLyxKFR2eb9Eyonlf6YxpNLvSmxnMnP87RF4wVtUQ8zSF1Pf5QjgrPFrqGVPr7kGUJQ
7UbgVdAgVRLrZf+1bJm+nyT8WrwN2m5SVk67xWHwzpCVcHPkfRCvo+tw+Y0H/LWQOG+qk51pylmU
+fAJ3fV2Y4BG2kVBmx4qK8hX5ndZ+f9fVIoKlDUhU1PFu4w66amG6KtVnujbZI8T74DDYMT9sxTh
eVGNYv6RUg3FvVW1nqYwyzexKJOf9z/yjZHLSwUKC9AjHoiL1Q3pUi1VlAVODbA6H11rBJZHN/tp
9NX0yTBEt+U6ClYan4tUSw5cIpw5dClhkbQvqliamfF2r432NJR2sxvpp8MsLsVjFOnfI9HPjxZu
336RizUmpDwaPuxlAhMQlQEoxhBoMEi9nHGvtNRea8vxxOSOj11rhI+cXspuqtTfeeW2K8fw9Tgl
s1a2Ujjqoecvxgn+nVOpmIaTN4JxdWzYLzUm69vSiYxtaGTJawuT73X0+rVa3fJNJEdKL4mda1HT
B5e0GClkAC2b4k6cqsAbnvo5zykMmh6dukz7rgZq+lBlaQ4bpybNTBRXbFuIU4dJ0deeZ4vj+n+/
hCQJnSXyeChLl3MeTXOdl2M3nYJJ6P90JBwHy2iSU1vX1ub+Yl6mse+xIHZxoatwSChWXsZKh1ix
M6sVJ2+YPEoP8TwjITCgqrxJZ8eN/KwC6kjnrIg9P7aq+a9+0DQa0QNdjseo9KLvZFlevumDpP5s
VCjjbeNqMpSnNB/zX5aFJrOf6Fph+nzSLtyMfWB9vz+IW/OFJB5telndpqp/OQbXFTV1D2s6Mae0
90QF9AOPeVHtkZxsVvIRecRcbgieHBzupAvvsIDFCrVC2Ly20WunHJvijW4ow5bXaSh8Vajuc9RE
2r6o0b/uUn0OKcWk08rL43pHSs4KJWU5Wtk/vxxthlK0Dd9WP428KKC92+VLngvVHyvV/jeOy+Hr
/dm9Pu+IR86OvBmTC8vyMp4eNPUc0cI/KZ0b7GwnzTctQXeoGXsPSliFWzfCu+V+0JuDfG/XSyQe
mcRlUNJ2PAjAJJwq9Bf2sMyzx7zPu0/W3FW7gk+7sg+ulxCNa9lDZBXhDLT01ug6T8lmNClOIY2f
MyygrvWNsNdexTSg5XN/cLeWEA1LgI+UqOnsLZYQoh9GU6StcXKKRougSXhU30bUdBqfM5jCddnx
dgzNMal3+BQ5X/JYcdbM5K4+q0cNiEyFLEVCBZYi3zQPK+TxDPsEEEOLfRNLlr0AHwnLvVSFj5gC
OkzWqg7T1QFPWDxtsXZDOAcvPfnhP+SGuWK5owVp41TMAP9tHsO0JKnObJNEsU4OKo/PTquLvYtd
8uH+tF+tKRCm9NnwieR1hpCu/CwfQrOjFSUyZuuEtUTyC0/a5MkTgfNqVnqxG2N8DP9DPOA0CNFS
J+FyuYzniskVsip0MhOz4Ah16McAwEjiT+5QRvsGn/aVEV5/U3pNNj1NqFiOBnfnMiK6cfAx2Kun
SVHG70VVwhfF+OdB0Ro6MVExfG/AhSkre+dGVIR8JKlSEtsoJFxGTfN5zMDlKicRO9+9KAw2pab1
21w+tjFuN/7J1a5dww5fbViOYN5QtJHRAKGTLH/Uh49JZyDDbVhXThAU8t9VZ3MnGXX1fRgc5/v9
73i9ZGUoyrLkfLztlyA7N1VNXjCjcgrsWH2uxqjaG1NknhsD68nRNHlodAMPKjRt14D2N5Ys8CF6
tVLvleCLJVQOVa9NcRSeDUR2xVcw/8rv3lPy+h99nAt9i9Nu0OzvD/dGTFrR1CmBhEvM6uJzijqR
LNAmOptJVf7rFqJ/mianfoU2q1pkP+6aM9nNgEA3YPK9l9oXn9KcPGX0Kj06T1GYR/6go2oFZ+Yn
Us2Fr6iZtbJLbiwddIopMkvMok07/HLpZF1j5HNoeCdRxWFL4oKW0UbpsY/1c5NzZ+W0vxUOgzHU
kd+hfcvX/mBjsSwMJ6ABaaQ7q6aL6Kt6oB70ZszqlXvzRjBgdTwTyOQsXHkXC6ZK7Yp0Lg7PldXD
KjeiQfnWZOU0Acqp//7jhQIDk6c4RT2MUS1ZufmwBZGw7RstyaJzppdpt2nCPB6e2qRw9G0zF0mK
s1iKk9t/CGqRGkNl5RxfbsbEKzLMWB3l1BC9eO2i1oT05bZqs8kyEWUPVY6p3Z+fcOxBiVbhJpLP
z8uRAhVso9zLozPW7PTX6Bwo6Jx4vbKfk6mujmjfHVNcsFb4CNcfUwef/66qjbwdcomXYbW8iXlw
5fHZbXT8bcBGWpuymbhQNPHnC4dYHDHgP6kU8VUvY+mlluJzV8fnsIj0R8CtxgMw5v6IBkK5skav
97sMBVRLJRjkVfn3H9ZN07mmMKoGCkcz5l9YruInOgj1k6a37VEXBL2/ZG5O44d4i6+njpWr1Kob
natkHGu/dAbR+aFuJ8rBTYq1MrD8r128D/hiVCnhApPksBMXWUajaBzQBqOrvMEUmz50UV/Lzazw
ITyWn2ZkKJ4L1I7e/niQEoHHu1XW8OnnX06qVoeR7GfGZ+p88UHLeu8MGA4SSaSU6coevDGhPJN5
EzgUBKRuw2Wsyob7NUZ6fO4Z1nevMkAtBI4k8JeZubL1bsZiQQIXk8K4S8+WmvWQN+McnUVumC/4
FyrHrBv1zSjatTfHrVAAR2g+UlPn2bH4cmihZMi4KdF5jqac7YYKVotyz9iGGw5QJ1qZxRvbQLIQ
uWnJDgGPLI7PhHXZY0yenBuY+1/ssfw+RrYCTaDX3uKx77/eXyDXWYxUW/z/4eToP+w6YZeRBQs+
OhfjDPgEMFr+kOvj6P1yW7v+7IXQT97asYIGlPKDdvejrw12seeVuKfg04bJ2R7igZerPvgBV/4X
ZWxmHGfMfGXZ3IrHySn3H40tnEQuR1sEAfy5fk7OXuOOz6mXKN9C1xkwuRXW74aC8VrN5mZAGB9w
uSj8koRfBiw7vSy4QeLzILzgmzrpxbG0w2rTuXP2CE63X6GZ3Pqc1OkhvLAn0Ftc7HfP7I16AM11
NilDGn4LhVk99iKqx13R68V88PpadZ7HeJqTDV2dNRX7W+NFtUVq5gM2B9J3Od5BcbowoIl9ditz
pOVVkWcIpz7lOFP9zWys1ZtvbU6A+xLOKpuuS65climxEbVBfM6qZviajVJh1wBQ9mij/bSm/X0z
GLaEHqwBCUpYbE26awO8HTU6l0rQ9p+bbqgf9bIS1acJPNtKafe68AgaVrpUkF+Qd9MTupxKbGe0
EVRkcs7pZgR0KhFH3UxTbIHU8ebORzkj++WCdNno0djyb/Mx9ntdS18m6nqP9zfqjetLMnpgLgHR
5VBaDL0oigzFsoqNo5W29dkIvYnWDKbjD2PAykZroo/iA0UgMEL3Iy9ZzjK3krRX8Av0iIHCLs7f
oMtjI+u79JwUepBs66AT3007aDZ2m3qmb3Lu86cmKEq2cVmdirEuyu3UWd4nMffDsdOrNYy3HO3i
MpfASzauTI7Q2b/8NEaVO5BtguRc5FYuNkNCwcY32dj7+2O/sZswsMUgDB0zEHDL2nM4Qa63gOGd
dbOaeEqqeHnMc4tQGw2r+Z++bp3X+xFvnB80b2g9Iz5OTW9Z8NJTrncsPPJzFubBsxA02PABn9EM
CPT577j2lK9toLV+jErDimfujcFKhN37w5bW7tW7wY6KdJoRRjaG4ly3aic2mh3XOMoqBapF9urZ
fOMrootEwRTBX/KV5Vcc1IG2GljQs57k/bgra1iAPvoNmM/cn9RbWxlRY0oTZEXA1pbv9T4xrAal
qfzcxIH+0Dj09EQ76//wkAmfOrOID7ZhdBu6gaa1kb0VkIJzgraSIr6v/BR5w31cuoAosWmQlAwy
Gt5Jixtw1IBqqonQcCYmN2bfBtoewnFMidi1fCuLUB4eRsTkH9CMCA9pNptvYlh93C/XmfwZeJ3D
0QApxANYHrUf0g4UEkLQxoV2giGY7g1gSD8rNY925UByNQVwdrCzLd3/UwuPzvCfz4GkRlLR9aBA
cH1cBq9s+AMTejGnXHXH3Nf7ykVUCqGsB68cmmFjZHN3ULFuDh7rLCm/dT3ayX6cG4m7vf9Trvos
klkneznUVRDqAh59+VMmU6h9mqTqqYyBUTybObzfTVCXuTQWKOqQfaf0NkgqW8/fGgPO4VNvaEJ7
LdNWwYMMlCX6lp7SN9subJoAlYq4/0sxB5uiYmYb07gB7xmMG22ajdwfczuqt3RlC54f94ey3L5y
JDzb5GsYs1durMuRDKXQx1ok2qlMLLFvGoS59p0Wu9nTaCbAXYu5i921G3l5Lb0HZW+AZbdtqaF1
GTQOhj6Mklw7seu86KuF8Oq0G7ieczTlvRJHjiSmy+XXU0Hqfn/Ay2yA2GBPwCxJKxCJd7uMXWZO
TGlD10+4xWvhwR2V6d8axGqOX32+Jqd81eKW0ahT08WhfmNxK1xGM2a8Aox+NE5JO5dfItXMtyqK
MwXK0fXI/40A5ZrJV20QZrRrphHikd7YKznJjV0LHBwCATcDzLblasU7bKopLhmnNBCz96RqSr3F
qfEZy9EGeS/LaxO/NZzypfacNcLGjfXFh+a1x3yDUV1WIlDNH51snsxTnyfa0WqnpNngq6O8CS+2
jQ3qiNXK5rwZkQcf0ElefVeF+iLTaxJWwwRVYDUePiNJtMdtOzDPo5iTnxTva+9wf03dnGBGR1mX
Wp2qLTZRkyo06uLAPA3jGIp9G1bAtTqQm6YfGIby0s1epm2HyQzO2Tiv9bpvRTdlwxcQEnXtpR69
HTV1adJbPnn5OEQPbgYk/lGbnAFx+XII/rHr0sm3UdM55aYBr16v7CiZyS3uJtoE7FR0ZKhWLNVG
jACBESQRtVMP72F6cxoj+2Lqpbkxqy4LH4Kpj38p3ZD3nzonGr+1MIbWWBs3DhQiW9zUEryJFOrl
NgOPW1ZR43E1NE23j7Xa/Oy0tfNJnQItAkyk0AlDySdbO0xuxuVViv0ArVuQHJdx+3wchW1kxqkU
c/DVRTLeD1H/+OToQxBvQTzXv8OxQfDk/nq7tcTBNnAVSmgSEqiXYatsHChhmMZJiCpRCt/s+/Sg
aQoIFoXGvf4l1ZXgD3WAOS0x1pEUROhXlDmWitRqHsddA1DsNNem96onWbHDqKndazEDHvV2zfzr
1rKWAaEXknFcXRIJ6i1ug47qqQlU53vfFV70qdAbvfNTM+8GeprWOD72E/WqsR7KlTPz1hSjnAb2
XaIyr+5FvrmiVkNnnhIjxenEy8QwbJEXmYadoyt6vBFBrP2XwxLUCtr7ks6IAPfld3Wath/0pDBO
Cj24BtkyMam+1cZ9sum01vzslsmqjfKt+5ClItl0EtduGZcxVa+V5BnWko5gSrNpRuxXHjSERrON
FoquffjzpSul9ngf0+3jxLoMV49g/yerMU+1Fc7f9Ezp2bNK8qsdw7bfZY4VrdUabh1PPMMpufNc
YC0tko0wwE9es1v7BLg9eNarvsy35VQe66Y5K1WS7TVtSF3q1bPu50FQrQz4xhHhUDx+PxspXS0d
behO4wPllPapFdNk75UhsENkr8zx1BTT3BwgdsPEMPNYZCuRbyxheIrUCfGTAwOx5ErCneemyhz7
NCqlsUNpy9jmeWl7B0/P7X/5Hbbyh29Bjggi0lSBHsnLd6k9bMFXn9Ras08w+hGSjLSo2WH3Mx8m
WO3nuftTl7H3eOSPUukCxsISepEgpFyaueqcSvhS+yHX8JJUJsqdkWfNiA9OiF/QXPkPOTPFa8oq
oMNlm3yxojSX2j9acc6pHg013tWWkQ5IKnr/KknY635lIwR+f9fcWMPgBSV0hvc9TIlFMUUYs8oq
ip1Tr4xh32+yKYn+qvokj7bq0AfKg1GIVtl75lxiiN04Oo+OQqxRjm8cFZx7MCSoJVGpXJZ0QLAi
VBGb9qkTujEc1LbD7D0nsf3U5cigrKQVt5YvrAxASlSQKH0txhyNGIGUWeqc5iz5Mnej7Ss1hhy+
lQRf+x7o8Uq8W6MD7yv1iyXXdFlDafR2mrKidk4uJy4MKa3pnvN6GOONGXZrXaxbpwIHPaIDiBey
RRc3OPVB0YeUuk9tqszfo3yIOx/YWwwXMJmnA/jQdleFUBdXBrksnsgdg/e3RLz9j3Nwefwa+oTS
qhlYJywWzMBXqBSZfuEO00qcWx8PJDFkbZ4dUjzpMg6OoN5o5qZ1SrM8NB+DbkwFehKhF7wqcZY8
iqTqVvbIVbnmfWyoX8nmIG+OJTHLrsxyTBXXOg1hHWAkIsK84/0KI35nR4pbbUQ5A1036ix78vJE
/Ey9XEP4som6+qVKFU+s5BA3MhjycR6ZbFvqFcvEOEwnDTvp0DpBsNS+5VozoHFSqP2hqrzZ2fXq
nKA/FGb4YiHvmayhQW8taAMsN3I1ID8AOF5+gzZWtLRtSvOkGb1EGIs+c3wrKCprmxgIwa8kpbfC
gbOVuFPASvx5GY5mVMu27I0TYnNmdzCMeqr3FVwt72jm9aqW063JBRwB4g2SDvi2RbikrC0nM3rr
NDplCMO1nA5DM6t/FXnufLc8FD7rQElendqb/71/GN9a20BbXDoJyPyZSzZp55ZFHiiNc1L6hNrb
3FKLcrzkF5DqGPBQ3q4IsV2fFdRoOAfRMaR4DchvMbFlXaDtHjGxRpC+FWEypM+amId0M/dh+1cQ
OG1PPj5Tav7TgbJoWEAcF1SPr5R56tIQfO3MOuWeWW2T1E7m7RgCt/uqjzwqDwBvSnslhbheRTzc
uWU4n6TqwNKACmlWYVcFqIh2jsd9Gdex7aepa+0dPenWKI/XpyGgTaT00NHQUVtaoibrPLTaNi3s
U6ZXDWxk+m78qQ1rQga3BkV9hZsbsRIiLXaiMeXSVDKzTwi02NZWL7hgvjdeN++qHnufw/3PdqPo
xH6XpTNOelr6y/zEHd0OliY4M7SSuwKaDtfNJihLy9ugDowGZ6lo+pNXZ1b56DrUIv1E5N2PIOn6
0/2fcr1VeBYDSEc9R+XZuGTQ1HqLuGwYxufCUtPPYdvF2KpU2Pxu3R49YFPMXbCyW67PBfkSl58T
+jXo0MVuiQVIsTIfw7MeWNqbiKwu2JBg2G9NZwIDmIrkCxl4iah0bmzvj/bGZ+bg49qj5yN5Q4sj
yahbO8tMWzlNIACfTQXiYJ46yrcOiML+fqhbE8t7nNY0ZwIiFXIWPhTiMxhEczGl4Rk1hcZHpyD8
4iWB2PZz9o0iufV2P9yNIwhaOYcQNHrIYMvSO48MFROVVDllRYSfL/oVk9jlfPB4Z7YQFkO/EcBj
QmdaOw9ubFEa4yRJiIxKvSw5ER8G2vYhmmN2EJ37oBL2QzqMobPvnNj6DxPKEwlFT+Q/gOMvJnQw
Km6UyIrPGr7IezNGDn/W4Bxk7kyNI7YU6rP35/TWJyRDol9Di4lHxOLh3ZDzeclkxOcO9s34ENOz
LPaeaKzoAATXaR55q9Wv92Pe+o6ScASSAhUZytKXs5mnAfrKpojOegfBeZzVaZMryLdbZee92r3V
7FozX3OhvrUtQGhCHeQuoQy82JHKDDZbr93wHEHnmvyEk+hRj438tQUrs3Jl3YzFi4G+HYBCjBwu
B5igUKVQ6AB9mo31FzVVq02A9oO3LeFjFytr5tbaZE9wR7I8QZ8uvmDhoP7lIAFyTvUu/61qaRnu
uyyui+39r3ZrUChrgamh0QqKd5FMt9HctEaae6csdoYHfGCcYGN0XWg8WmJG3OXPo/EygYxPjxUf
68Wo3LTrRdhp7smzJ+vbOMf1v0UlrHmjFWQeK0O7NYUghZEcYGQOnfnL71XpSNp1Y+yd3ETNH0SK
m+xDFqA1tLs/qFu3gmz4SAgIy2OZnErqg5v2WXCiKG/lBy904iOnqnuctcmlwxa7xQA2A92s3+Hk
qc1KePmFLkvkvN3BHLBIKFZcbQFVZZTIfiqndPbc3FcMbJkgipbPZTtAsJy8+sHs1HiPdn/a7vKi
Lb7fH/+tjU9Fhg4y+DTOZbnEPhyjWohRW5BwgEd9FRwDOCHH1AyTl8Kas60V4h/UNrmxshlvJSLU
3WRfAhoXOnHyV32IahYaxrwBX5dKYpMey7IJ/BafV2OPK4GJN1YR5KHrIzCh68+0c/JPgRW05rmA
zvzP/Ql4P06Xn4CqowQ48iAlob38LSHVqqHyyuCUZ3gB+A3TfYD8WQUQi7XuSR28cB9qaYcDr7D2
CijFfDMZQtsFNHXEJnPqdFtbxRp8/QonI68bKPi0XlHFoX+06OzTJcr0eB7tU+nEhfpNmQB80UFC
FmhnZaHz0+77JNuoqMcEFITbaMJSGQyZn6SGeDP0uMDtocWnZ+Xb3dgwUtVVp8MNBpU86nK6Yqf0
AsMKg1OpVknteyLvvY0wUwriAImhZ9TOlPxUW7Q5nvS6SbPH+9/rxu2IdgxKiZByAUsvM44Jazm3
xZX9LKbWOsYx+lF24xYbMyGL1WxLrAGWbmxRiu7URXA6pA6+hPw5rdapOnXKUw+yJ//LLKrhrJdj
cKhFrXpHtHMS/AjC3LK/aIhNe5t6DtcO+hu7lLOBaolEkGJBuJj0gu7WEMyzcoqTOYi2deGppKw1
+Mq/xxRU3oa3Sh34VDbwH7s/3zdDv8v4cUJQpV6c+kOLktvQwmsQRtmOh8ygQex7sTE3r3YcT/+M
Mx4jmzxpzLX24a1TgqOZ20aWqQkt74gPpwR3Q6IPmH+ek2kYdm4fJptKDayHMgoU74D+nPNvDW/h
U2sWzV4tuijZzXajrEyAnNvF+UCHGmMkyqvUL5blxizIwT+nhnLSheQFV8I0XttKS0Kfyny6vz/b
t3YXcXjkugZ8i6UzDyYIat2EY3QeIESqX1W90BUfb3cRbAczDZ/NtnPTf6DHjvuiKlp9JfytzUUq
RkcEAQlQeouEwpmtKiubOjwHTZc8eBV+aXNR1BTEiuZbAnDLXrnmb00uyEvmVgJm4JlcfuK5hvlU
zlV4Rg4zOIyGF2wN0Vrb2i7azf2pvR0KdBKzyk5dZhSKlXmoYFnhWZvG9Eejy8Rd9ybb17rBWWN0
3QoGGZBGAK9KYLPy7z8sXTGHXOxJFZxGVcd5yE6NSDyMCo4TO8dK5jXFhMWyeRekoAFAEitprRxT
l+EQbGnHtEL/SaRR/c1M7Fr1U0XVDjX2zuhk1GrYHAJHKvVCNrHnhz+aWhmeHiEZFJ00Ws9LLhnm
SG7IMyw4onZUYoWm9yCUBmktgWQijh/3o10PFkkmCeKQIXnKyxPrw9zWmiPNYEr9WJVxAawsi3aO
GeUPHlipg+Wm5aPHTb5tsrRZKSEsTyQGSmWPxhQCCYSGSnoZ2u5FG/bRrB/tLkyecYWOH/Ussjdd
wtryQe7k26rq9GNXq8bBFm7nY0DQrl3Bi13KrwDjJP+hqgo96gq8G6mJ2SeD+RLg8PC57ZFLCGKe
aEFaio2Oa9Uak3lxB9CHoNUiEatglahfLNUhBg8yTSk6MuM8nf+pm+TnKF1k04kSSp515iaZE/dw
/ysvdhAxqdhTfjMlWhZNwMXJEHeuEoIET45jqcTPYT/Zf3m9/Sv2vDVD56vpJBItQsqLHv9zl/6Q
wghMtRnV9DinJSAkoQVVvTUKAByIrIT9L/iQ3VpScWt0lKAkSpUUijfA5ULqq6FtaECnxyzpisc5
7BU8aMZyxilMCd/+fCYlwQwmNo0jIFeXsYbIbdsosdPjFCB55Iaa9ttQxuIvo4iHdPfnsXjNSPsT
S1baFuMq6TnQ1tFS9maF8k1jGdvAVftHoK/JSkH41mfjee2CXaMCZSw/mxkN5KlBnnHoVHLZ9+ox
HpNkbyWYjuySUOvW/IWvtwHlOU4cYoIbAL93OZGGkfA6bPlo5NbJDytO3B9u4LYBZm1Jx+4vZ+j8
onLWlJaujx1WKFsQsAlNM2B6y9tEzbIMYi1f0Bui34WVmrshawE3Y+fWPVRCOL9sxdNi0jBz/kWr
cvpBshKsfNtFIvy+I6WeFdkY7H5alJfD7zPLGsQcM+G9On1RmXkrqv9Ow2lQHxu3bHyqHbOxxQgm
3KBFuqY4fPW9kd0FyC6tyDTeZEuuz+xAIHazUXw2u6wcnhExNbtdjcNdbaHKqmYhJ/5gBWuQ3qWZ
nKyHvWMXEHBA7MpawkS6Lq7NBn2Kz04a17yvilpJv9HEQpxnUzfVUA44WkUYhnSO0L7S2Cu15zKw
IHfYSm5r4IHc5G+cDsvOH4YSAoBPhcUZn5zcysSLEyBf71Pi7P+6vxOX71oJeZNFDRJgMFlczYvV
OjoVOsVD3X+KsbDclkL09FmjAXhxVBgYprcY9zmtEjxHnqZ8i9PS2yeeXnWAptRa3ahmGb11QReu
rKL34+ZDPk1tEfKHbP4CkMA3fknxma3OC0plGD4NMZ7o/lTQ5txknWJ/Dqu463aD2TXfEdGKWuG7
E76TXWWb7XZqG/f/kXYmy20j2Rp+IkRgHrYgRUqyLEq2y6a9QXgqzEggMePp7wf1xgQRRLhuR0cv
ujo6hWTmyTP8Q7LT4rIcXlMLpudOjXUvOWlDomgbEfPqpDMomJkxMDwp/SAIXZ70WLSmUJskfVbH
oXR3kaGj6NhayXNeY2S8F0lfmwcvaF3sxN1A1kcbsaot2MFVtKG45gmkzsZLct6pyz/CtUQPR182
z3aOUnwLEfOHlVRqfed6BfMLkXb7wnSmL7ePzfWnA9UAus54HlQUUlSXqzZWK2Wn2M2zAHN2GKqg
e7DHhCy5QUXeifWdsPJkr4yl+1raTrcR01dWp/QBxgImmuRm2foWAbKsreq1z6Gnogzb9Gp7YJzS
60e64Gr4HUGN5gXMeonAUJcNs2oT0rUbvfCrQDNjBPhybj3pNFXJ5RaIcJ5caV7zrCt2cHDhLPsc
4/GXW2vBrtIV+fX2lq+sN9srASpEpQC/nEVclQ6zGdswk1NN+y30h1Ga8c4r0vJFyzPx20YGZ6vM
vA4OvNA0+7iDZJAzNvnyG0c3EciZt8UpJM11/VEEY6j4JJWKgb5YG2DnbBuR5NqVuane5YNitwdS
X1kKv8XV6LOl03x4AgJpxLh6mlWkDhuBYv4TLuMEADVSCeZlBAk2fPEnij7y9KqPT3o95vnzUI+A
aAvZBp9TBLO2QKXXJw+pHnaZh4Xzx4TgcjWWT6yhr8qT5xQj/Q2lj/hP4DBwwT5WjfsVDWHDR2jB
fhyrWN3UO7gqakjkKUwZ98yueVA9L9eXSS4TOKzRSWAyekq7wTB2UNdF/DLYQRW8j6CWtJ+ZEuM9
60AxKZ+jLjUzvyK4f61lOgbIqFnuZwKaDHftFHghHl2UY4dMzalA6nG0QJq7ZWL75ZCUum85Qh+O
bqoLJoRWQRY60QTza8RGzOeCc/4edcfkNffguvttHKPC4E66d6ysHnaKM8TTsK8r9BDuAmEA5vFL
o8a2EXK19cWuA+VjImI9eY1Cp/nhIY8RfcJIDNZGGHqcnEmzJuJIleqfMsUJPtuzu8OjPQ1jcudk
TpD9Bs5Wl+9SZm3GP0WsQh/zjEwaeysyw2AP3aqrHvPGzPpDms6FD5ClqjzAI7eGx6R3pPmuAs/1
FUnIMt5ZgzPVDwpWtMZDlySjPHGEhHYYujcajfCA2jhKWDtwTtUyUg63r/jK6aJcZQAMLASY9PJB
4TEpZFQk8clqmv5xlGL4pGMh9xQwe+D2mXX1W0kra0REU4tzjlm2Nby5/gsQ+EOXlhKOv4DIdnm+
GHjRLqapdEIjs/0glSz6FEV5s5eOChm1zmi3xIpqPptxGRxAw6n7v90BbjFKkuo8YWQotmgjZtKZ
0BfXAxr5USwPifBA1XqIRGU73U0nOfienGzznLht9b6lQ5XtASBP6cbL/jbPuYwqFFzEWP6OmfOy
lNTNLHuchKfHp7iYJsfHGDNWP7rSqJ/6vqsh0Ol5/sS77JwhOCmPqH1kZ0jCofth4vEHEJKUZfJJ
C5jBfrUyMMvvkqxWrC0AyvWb4FKszSrDZJ1s2OIZrqtqor5ABB9CHwdGT+DHRjlPk69EHZEaKrz4
efsXWsLkSMwgrJE2zoxQECLLNWNYZEBHuuLU1ZPW3ylqX3xCcqWQsPhmHnAWWThb+6k2g1SmyDPy
nV4o/fteSyrMHxUjTK2vt/+mN52Xi59rThPZA8CXNJnAVV0eW2sqkILoc+1FCpl5z2UQtc3LCNZM
fwrVpO73XR15tp8Vphe9jtZgKe+dtBzxNFJFF/m6TKLsEwJzot+pTYdKul4pTXrXybFIP+Mr0ZfH
Jh9779MAvii8E+hhP0sUkIYPqG3mw6EMjFDdSHLeUD2Lj2LUhzIa7xr/sXzwjapN3bYwjRf8uacH
dQynn24rCuOjowfh0WgqL/kSVxX30osYgYJJtOrswWza5osBvCrbRzjpPdlmZppfZBZVT05Pu+KI
I1qrPGlF2uX/eFYcIyTldLqyk4WTf8kCMKQbLZrrutSlUgHIiAiKRR2+zJQiuy8SJ8/ak1qj5gbJ
1RDACVUhwg9dXzuxn0+KF93nsdXv6lKX5mvKrJH/yWA3W+yuqwD3VpRzoxkoIjaz7DzEUdK1Rd4N
pyIXjnaPBFz4zIhaPAb41zAfyfKvVWDE+HQ43fBp6t0tSt/VleUPYG0AVoCsrrsDXZAIRKS94WS2
GAH6DWPfX7ktY2vXa8CK1CbqN2Lqyv7P7MxZ1xOHX67JIqgaEagQExueExwc44fad480npPD7PPh
J9Tinj+4aVDtNCcQLzXV7Xv6JVtsgusC2eWvYBY39wfnKfIidRoGvTIaKpETUpgIubZVZTZ7pRj0
RwV6W7jrlEIbHtQO/WNhjV3xzhjcJJ78rsqNYVYhgb08KJORvLfspjP3Sl9DE9e8LOn93qqdnrmW
tmUxeh3t+KvJubDBpkyeO5yXkUWrAxzesVs/1XWJOWWmdz94NPLpTrT69Bw000+HPzIFRi+dO6VW
0NZK+uJVEbbyl7QBDX4t5Eso6/M4VaP0ufxTzNgM2zKdN7A0nUOUuL9MpDU+qbjnPqdZXXp/20Bn
vTf5avhaOnXWorKcYkcd9MYdT8RwiYR8Pb2UtWse3VgPP0btZPnT4HE/nFZa59sB/aqoBX9D5GMG
wzST521Og//o3dOnl/SuO/s01V3zuQvSGsJUGGrOHawp5cWos39j4bWfb696fTUpr2juMi9gdXPZ
KsQycvDK2nJOLvoana/EUXroHHv6mjd18r6t4n9vr3dVujBlIo2fASXzWGsZi2qnk3WvRNZpmgBt
gXEePrWNbHezE/pGDLgOe5dLLTZ0slOpwP6yTjbY43jnzpzPnQpsax9VUX9A9C4+AmfP7qDDJSeE
C7bGatcZFSQ47g/N+nlIeqWnFELFyJPAU08DooHpg5mXZX0vAzmlfutV8h5JYSZtduLmP4umFxaJ
AsL0D1lTmc8d46IfxtQlrxUeT+0Ou8/4UKTRuDUyuT53NIgRayBE2cjKLWGRSqeVA5mnfiqVHuVu
dWj3qi37T6idIESmK1N2DMJaFxuaZNcHD8kHlPNmvSkitbe42bZnDDIhLT/hs6vuAtcpd3VkOq8C
bMM93YXw4fbBewMCXKQW0FOQXQX9aTEyp411eb+8Oh7MsuycExwZWzum5BKGH6SZrfmlCijtMWrU
pmUD7OFBa3t7PDRh7Sm8yLDRdp1RFcouia2gO6ag5U6UTkP/ZEytgknUaKq/Sz12x6PTFM19q6lj
ALJTVKlfuYMj8l3AxH4vdCPz7sD29daxbTR8rfQ47TSaR6ab+npejDOdzpnCfa0rVvpqtZZ5DPDJ
RLNKVfqPdAFl8W3Uav2zaUwKkYHhjet3cdk/RE03Bo8SYOg5RxbmNW7rNnjqqY2FL7GnRp+56Bvr
9+1dvb7OcEZmpjqYvnnmuHhmgYKLVkjNOTUMyaJ9kFuBclfABGDU2baBvru93BukdPkjMmCg90Hr
GbrnIj6D31OUrlatk9biJbozhEnKl2qu7kvYt0encurpqI1xm/vU/J24MzrC9QNAVeU+ih29+daL
nBQkERO6CfPAd99iRKb5sTdEE3olqUYvr85J1v7+Lyej1cFRoU3HcGaxU3kJdTHs0+YUhKBxnSrX
o70+QVB1aJNan0KzVXZ6hpb6v3napncpMyv3RauaovJtiAzaXQwc7ChLOgQ7RW1Fl/pqRm/8u+IJ
gR61W2Qf2fFw2popX4fRWRQAGD50MjCiyyc4TOPWrjCSOHElUCqLReSrhWM81kKUvvQUb18M1Tev
Qx6eN+Sv56uUohwuZ0YLQKNzFrcWUyG3SPu2OY28nK+aF0TfxAg7qY9j8ziNrfws667bIhXPT8Pi
mM20U0SpaMiD/1scM6XJlAkZXXGqB1we9ijFBXundI37cqiD/eDKunkgPOb3eSjwDbt9VFYiI1kI
CBPUCVYoUMIUFgI1mTzl6DLcq9Ug4p3qBuSt9B7PRaim328vuPICQNjmkUJtAjzGslZBlErY+Zh0
J1EBstwPgRi0WWw8RMc+6ndRV4aUCnn6z+1lVzbZ40agKoWeKACXxfvcpNU0uVHbn1yqo+zMH4BV
pOPgqQdjpi7rX5Jmi/W+mKxCfHSCsdmIXavrw0jC3p6ADzf18kHAcKmgDSLak4uBQQr6A6Pf1hiB
yY+eDDJOnI2ovDLWbnwUiqVujXvWtn3GpbgAfBhAL0WZjB5fyUxLu1OCqUflmw0CLgfT7YJXo0Ad
ECaDQst7UOKft/d95XzNSSatA4IRW7/Yd6ZbXleOHt89Vf2D3kMx9CMcPX7oQUw07QNvK8VYCdsm
Vwm2MXNvnuGlDWwByKfi9PanwXXi4bEYjOJfYnxm7FPHTut3CNunv9J5bnjUMi/42UunU/ayGrpg
pyudbb4zej1VjkohFUzdQjstaYo5du4jztqCIDfdBGXvLrbvbu/VG7r/MhLwl8/dH9rfFLBLtd1e
T3QhxmI6JVrcv+oQo419iSwZA3wjKJ+GME1eopCe9G5COTm6U2wS3P3UdY18V0dRLJiAoiPnCyxD
AMNiG1r5o8cgeBe7VelBa8xF7dOTLY13hSb09Fy2dtrvRDY4/6pTo32ZrIH7F9N89o6G6NEy7acQ
l+LbH3p9KNDGQMZw9l/kUC6HW0PmaKXhKM2Jo5rcSx6lf0Kqz/d5osd7bkW3kY5dzzp5BLl8sxY+
IAUAdZe3r9EwffZU2Z00t0J6y2+LAWYg9OziV0QurhyJgmaKn5Y7md+iNu7fcYUi785CnjeBDmZh
HGrFFRoMQmvjV82e7I0x8fWW8HPPucZsRknvZL6/fxRkClrjyVCb00n3Is3wW7xG8Vvy4seO8viA
sDNudbd/hOuIwIo0o5kBcz1Jyi9XlAMc117pp1NjysTvzUx/DAflU+CWxCeBmtnPgkB0vL3o/H96
ecLpk8Czo5tIj5NS+3JRLEkwhQt69dSNaI+7ttd8Q2b5DNlX/+f2Smsb+udKi76CcLvclU2jnoQu
xn1RpKafDsisu5l63w+O/HR7uevEZYat03ahrqWoX+amqWvCJZaleirzsT44XR84B1pPVvajrme7
klSvByZZhomipJhSN93FQzp4W7Tulf3F54KTTkMBp80lxqiNc88Zo8A6OdooJ5/5vA72L1Tvaty9
Nm7Vyg7PiTiRHTgeYhKL0G5GbiWKXlCddNl0BEYxohdpZVjeytp+oOTJtcPtTV5bkfcTFP48vLni
a0eBNLEiHrSTVinFh8RJo6M3mAMA+7wN91NfbyUrK9s5d6ZmUb2ZCLYEucuw1mogWvqp6GDv3pm5
1bkvamZ6+M/oemBulKnzmVzcDhyIZpQzBlQ4Sszf/0cQwE5M9zrpaScRE2ByBceDIy1WqW90vq+T
kRlByESDtJN/u4u7oUTlBFAo1U99I9qdVpsMfzKrP+S4L+8oqtQH0KXJHm9Pesd//RNyQ6inZlsf
QFyLQ9OFhjFUdGZPaValjxGiXA9GANoE7/Z2X+T6JlR0Du3LPQXIjXI+OYyGqeHlnsYVvUUc8nRs
jAtzN0TJcBRe3T4VWRg9aUHi7TyMgFG2L/X3SlB5u1i24x0ib5vOBCsBF/UK1MdmQAueRotHiBq7
Kgys0068yNnHSWrpLyzqs3uTsNv7hZab015TdFfZuKdrh5jmNBD+ue2G5OnlDrR9OcZqVWknJr3G
0evdLvaVOQLZRuBsPGOra1lQqGZ/U8aci2+k/2Sm0JjVkyWq7luVKPIjnnqAoDvNCjcesNW1ZuwE
pS54tCW2WyDmEukD31Ua+fCrC0J8YSlpO/O7aCnmN+7M2q83+5rCtkf4HWD+5S5qielNEvj8KWlQ
6EFSH2XApKgPXq1OXxnwwwORU/zP7duy9omgQsAAzUcYaM3loqJEOKyVk3aK0Zp/1cJUfcz1CqM9
4AVMTf/DYvMQA+FQ+qXLt6Op3XIM6J6dRDol5TsVrvyd4SroEcdKZm1s50oonyUaaFCQ7DCyWCQC
onfbvk8TQrltJd4+xYBXpc729G9V1Sv7Ft3yv7SVoAFIpkkBSIqNJBs/4eVmThHkfqFkxslR3GoP
gcoofOG4yR4OieJr0nAOHGltA6u+8hMCHaNxpb7BWZaAktGRbd9OJvEnLvWvPNuZ9p1WSn3PI2ea
r7d/wpVdnbUzmQABjuWFXFx1l+LAm0ab9moss4e+6H6XdW/tm4wGOecTRtrGmVm5FTO7fU4gceph
gHO5p45blENMS+tkG6Xa/uzqzsNHUORWe+RMB3S/dawx9w1a+NOGJPva0uQezmyJYsA8X9yNOLMS
lHIS46Q4SvkCYitPj44xIo8KUC39RoHUQ4TP+/+S99jwz9FMoGcyB9bLb7bDtCkiYvhpUux0L2sn
b++0eAreT6FbndQW5s7+9s+6doZI6qhcYPbb9BIvVwyxK1KN2tBPdI2Vlxh3G2dfiS5JD6k95enG
xq6M5FiDezIjNEBnLCXgBq2E3omgwMskKQbdyMvtvZM3dA0KZXokQYsPnZYWft/kzaNiOGH8HJVK
+Eg7Rftw+8uvAXIu2ndAjuaG4NyFXKQqrpGFKQIG2Usc2vzWomsM04+LIf4g5DS841VpHupkLBHj
t3uEJKwBFcBykL/AStKyhisldhCEtlTkrzMoWsz0NWZBTQB8S0d0TQKAc6xGvgTwP1I/DkrSCgBa
T6B+aAfrvfIxBU8FNQ1r7413b2XczOGjmGVsZ3LrllIIINfSKK7NhkNf/kZfGdR9ZFlPqNA4x0hL
8w+FLLq7Ro9N325D+dhbSbcRaK4vn6uTf3M46PHTZFkEGjrj2OYW7vBCQpO0uyEG9zbQHXltNDvx
fNSSMEmooIlvxJvrAOfSN6A1jGIT8W0JXyoQLO0Sr+xfxsDofk+u1zzAA6qVf4Ds8wRbZuiEf/1S
gSqleUVSPls/LHvp5phjtdRE7ikPtWMkU1336yYRd5aRux/yqQq+3z7y15d9LiMx58LrljdAXcS1
CFmdJmhVBx+ERvzuus6iPWrPDLZg+Hh7qevbRSMSUA/5ExR/XtrFWmYe8tgWqXzGvmp6aM2heGgR
o03vvD4PHk0Erk9d1Kp3UZMacldhJPKPZTSR8HNLi8+RMYqfcaqJZuOEX9VBsCzAmxJ5+J2BzOuX
8U6XQdWgUCmf81avfkP3H+A3McoQ97e//+o0QSadme+mzmnmIVkkIY0XF6YWtOMzTA6YnGYRcWPM
hhLdqsPidzjZ9uH/t+IinAWJ3Zgj4sPPLeyMeqe4ZnYfhE39FAOHOcbxFpF0eZi4nwQJDC94mjnF
y7eqsmsFIlOcvy8LM33gWTbe42F30iJ0nzeu5jIkvi3lInmrzrq3CFRc/mhZlY9FWOb5+9gJGHGZ
eOoC68vEGeAsNtluY3/XhCjGXaqFxsadWYajeW24Y0x26W8zzVhsa1tbg963bvZ+GBhJxVllQ/3L
XT+0YcLfYe1t/C6QQPz6dz/m26pz+OOQooCztBRKC3R2SyXK3o/NpL7ThftFM+sInM301OdlunFZ
V7+Rtx8SCdXAlfBWmihoKllN/t5We3hwIcMi3R9BBAZ3pRbKXV2G5iOm7ka7/6vPnEU5gDFCfWFw
AS1vWT/WqS5DEfbBl7CoPGePkr8+7IQyDYnfeUr3DWW+duswLW7m/9acJWKYVPCjLvEpet0MoZj1
jKwqRz7J0dN9Wpbuyxj1oR8Gozje/sY59/+jSzCvB+GQmEO1xYpL0XlT6qOqYFz2hXFstGPp6VED
wfHQTuV9PXbep8KInYORKn3quwKT2o09XtzTt/VpTpC1k1Vg4Lx4T0v6yqAS6vDcaGNyX7dj866N
mG+C6Ofy3P7WxUX931rM+mbVW6AxSwiyRaFD4tYqX1pdyOLZCRXnl603ofkaUNXGgAhmnErBeLvb
V3X512ZR815DXUMyam49U05fBoogHPIBm2p+21LrjyCSqcPyCF3UcmjaR40v7je+eG13Z4GzuQCc
67/5n//RVwv13NSyOMCRxEqMb5nbTy9TNJnfC/j0v25v7upSIIahlJKsoo93uZTthG1teDI5t3Gk
BDsVwRjuakMTxh/UrNrITdZ+SoceHvUIXbUrW1ZTH5KhAVt7zqbWkB9EaeXqi53YZf8PzQjH201e
1+U/A02rj9KijthIA1euKaqHYA7n+MDhnWPWHxtbAt4LwsxNzsSekcEeor7/kjCZnxyjtrpDbg/R
FkhvdYPhocBDoG9AD/FyyTcJAy1VkrNZ2OOwQwLJyXYl2zydgmTQvv39zzmTvJE5B1LFCbpcLWgG
aQxxlWKcM2B+sRuqcHJOee7m+o+4782/axa8XU0iAFAAMAj0GhYfF+hQ8rQwTs5GA8P7dawmGbwD
iGf9cptoi0a7tpN/Lra4FVmbM3BXneQsTKyB/J4IWOybWkz3lSOirbHs2mrwHdCSYtY64/Eud9IC
xGl2Cu6aRZkGzYchyRIXfUy8GV91mIjWxpVfuxlghWi6UByTFWiXy1GtCmWUY3zWFaPLfatEj0Yv
mMD7uUEleQx71xMGMKiu/qVmdd/8h5sBaQD0F8BspKX0y/VLJl0iLB3MzWvpfK+d0TlqSZ/eCaU2
XtERUrai+ur+0p8EmUKDGW2CywUb025jHeDfudekOu29FNKrr0dR1+9ytdrs468u56L4hwwUYW7Z
Du3KqGtK9JjPdmRA0aqlNqW7WnXyXeP2ckOndz72i9eZ9hlKQ0BUCKvL1HIMmrposiQ7e23vVu/U
MZ6Mdz3w5N3t274SzjiiKiBucPQ40Mz//I9wBiAo7GRl5OcgH+zsoMWmlQx+3MvxYFXKND0KJzO3
qPqri1LngdvHHB7y2+WivRE5VTf7sLVDUKC1NTB49pV26Ot9I1LDPmiTLLac1lZ+PkI2TAFC96yo
tFg0dCGd6pWanhVLRsgdaFTxpkTKKChjmF0F+PHbW7tyH9G0nuHGBswWuI6XX6kBb0xGdA7OUy6K
D+YELICuwWS3O6siDL1nCANOMgpoCt8NzTS6/2V9EJ7kdh6t3+WzMcF0cPEOyM70TPLqYJWoEjhp
nRvvs2lKq1006Ebc+mEZqO5OKnnnfr69AWs7zliYHJqXGlznIiB5+H40cSCxYAsr6ynWiuIfgCpB
4Cdq8/32UmvXZeYs05eltQWW5HKvFbMhILVTcS6CUBv2+dg44R34/b+XmwfNhJj3mxoDRdeioS6k
jaZO4xTnMHKtHwwqXN+u2wJedoFl4u1vWt0+EIHzbAL4wDK8oW5i49/q5eeOjiArOMMZA1DHgRJs
bDEpVtdiQgQej0k+fZjL/QvbvG/hBWXnKrVS7SFN+/rYFFylowZ78NPtD1uUdfOTj/UlLLNZSI0u
+uJiQPaMPGGV+TntEhuzCUzfXRDCp7SHVe63w/BbmsbwcHvR1S9kBgm+hryY6f3lF4I8nUSb2Rjn
pbX5lDVZ+2u0ZDfurQbs2f72YmsBjhoOJRJiOO//4uXP5wm9pnLycaTJnKPEAG70Y00yrlMnPcQl
Fsn19nB70bUvBO83V3VUy9SRl1/ooYOrxCbWgK4qRewPHlCmWS77XRk6W7Os1bVmwt4sEovVxWI3
UR+z9WAK8rNn9cwcbHgAd8Lq84OiGdFW93dtN8Ewzbg2CozrhjjItrIM++Kc13DBn+LM6L7pUSar
nVup7Ye+ol13eyu3VlxsZWw6sWtndnE26LPkB7QsshygmcQ6JJeR+0i5+Jdt3rdLwUgXUAkQPj50
saNJ1XR1nzXibKtRCFTfG54DJdZoOGD7+zBqSfHxP3wjBQX5xayKsQyZ1lRPpebl4hw5UX7EPATL
ZlEqyCqa+RNPxpZy++qR+WO9RYjprTDPzLAQ59YJi2DXT1KCyS/s4numle7GQGftPUC3j9EtI9BZ
5vPyLow1P1yI0cDZUXOZ76U96PAfhFv9h/SJd5tRHJSuWRbscp1yaL02pKlwlgxOvlR99CKNOHgU
qJ4+NaP3d2CZtzPyBrWi72cC0VkGzmZGNBedOBuMBPS7jKHc9yqLNlOlteM/C0TNWkrITi7bXz0Y
KgA7CV/lWml+6PLC80WhKQI9QD0s97ZTb1VmW0sufrAiLJIkJmSdE0eGr7mogo/JVLf3kDg+FJU0
NroIa4eRlOQtu4b1tkRHkl96U6ubBdboNDn3TuIYBzvIZfXRknq6JeSzdhqp3ZHFAeE6a19cnpJI
Kao0jHqOfmA5L4nSxigWVaW18cStJZwc+Hk4BYDiCmCAD1ga1KNVnFtkyYN3WBqq7TErbSwvyPCf
Gqurg50MIqEC+i63lHXXfsE/V18cTtWp53TFJTWaDPU1FGlYH/JcE56fQk1V9x5ueBsZ0tq+zhsK
qR+Vmis/50LaKEwkWnEecHLsj7qi9dWh6NQtmMj6OlRI8DSQozMXoatqcjQUSeLPqP8p5U8v1vry
xaNN8pfc+7cLPlPvZz+GN+W7y4NCijf7wbRcvCrOlWOUy0dzQEcjK5znSIig+A/vHL114ETwwXUY
RpfryXIKFDJPcTaHoKv8rA/Efgyz6V5WTWvvIsvbmuuv5X7IyZJjokmB6vt8iv6oN2VT9FjPpuV5
qhP3Thn68T5TcCtJ6yI6To4UX7wyUPa3n7rVi/HHoot0rKiMtKxqRZwVpZePrpjqXcGg9d8JKMCR
Arx+LRE0fhh0ntvbK69+LnifGeMI8nsZZ1BNKMMoq8UZkRuEJhQZuH7ZQ0ZLSCz2KmG83bm9ufUs
rR5YBxcRPF4Zcy6BzmXalwj1hgQcl5b+UWlTx72bAQ4bz9/q5/2xzuLX9CaVyj2xSVr66g4WU/wT
xzptlhVBE/gurrPqfRo2zdPtTV0L3sCS8KnCfpr8enFqY+RogGvM9cOUK8MxQUxIPVTGUBpPyOFZ
40ZYXV0ObgKVPCXLFUeaqqFuB+mlZ/juuvKjq+GPvUeTq7Q7fxarTb7e/ry1Hw+9ZapLECAzvf3y
ijTmwEMYNQW4bUlDC7cbEsJKevZ0vL3QWsTmMaIco0sxqyhcLmRrOJQPCUWfk4r4RyP0cLoX0EWK
QwkiHgqGZbT3/2FJKGeA0pg+M+++XHLSkcsbvSY/i7rMo5NnAWT8txNaUz+GTef2uwyZHLnx2C9n
/m9hlV8POiyEKCZsy9zaHStHjR3lSyKn0PpeT0C0DlMDm+63ZnZi2udmlunHtkPP7pT1meYg9yYb
w0LkyOyj1ncE8PmjrOoofsIkrf3n9q6snTCUl2bNr1lqcdmEqxs7bCvUHc9mGU4fC/grnT8m2fiA
I5b38fZaaz/6TEThX1D/2YzLXwA5rc5txxFpma5Hg1NkRuG+um4ZPJngn3RmfZNDs/8/xEGmNgw2
uUJ0aRa/ADV3U8SGkp1b2D5yr0ZR2X/UGzMJfJU++c5Lk2+uO+X2xteu3SWHZjTEa3CG+NJefi2k
3Ybch1DRYdvqfYYm1yjxTlMHuQUsWdtXgDqzQuVMZloC1opBNkpSjvm5RlAl2OtxMP6rxZmKWmRQ
fLNqbdy4vWufBseHc+PSvSXpu/w0J8NBuRljrpKSN8Nr1EwyO0rhFv3u9olZO53zJAjkOhgs+t+X
C/FiW1NaUH43aWZECP7LuL131bGtD3U09ltHZXUjUSMjQJCXw2m7XC4vO4yrbUAURTMMxxgFmHfu
ZGPJEDex4+ySaBiC/7KVuJjNk2gaaNb8J/2ZlKQVsqO6Upy1xCXuTSJgVmGCavx9eydXPw3/gjmN
pDdkLCJ7mpdITjaU3LbSxAxn2ggf0BjNvX6nN0Nk7xMgG1v2inNxsZwk0PgGg0/b0oXXcflxeWqI
dESl5zw4OElYalK0fmBP9d6Z3BECGKSTJzwGgvs8ScsXeoPlj9tfvZYkoKpoohSDcitqapd/gIUB
U1rTzz+rcVrEftCoWgm9qwkBy5dozKu1XaHHFjv259sLr233rCaPujLXErzu5cLJmPA403I4u0JR
7ygRkDu1u8bDb7G26n9qMxmmjdRk9VsBKGLCN2svuIvDq5al0TmNkp+bwumTQ+pBiHpUlLKV35Vk
ilDSkg1eQz7KRel/Sa0xpYbzATyHec4ixlZZafUz3Og8GW31NbSS3HnngSwAPeJmxdfBjWrD7wyg
3xuzqrUAARYJegdUQ2Z/86b8cX1Ue6ztUanp8ycomd2JKK2Hd65N4PsANDsBX3H7d12idd/ec0Ya
OFWhXImyxmLBskbF000Tuv2y1z5bQ/Rg9jq9frUdwqfIkek3mXTRY6I68rOeFuETXjv5R60drdfb
f8n1z43+FJX2/+bycMIuv1yLB+FMOCWclQCv8cxQnHdukycRwHNk0/wSbgigUG+oX26ve32yWfet
c8dzMwNiL9ftwEbEneNGZ8PpyqOemUFyx8W1ml0Wt9P8U5fpRha8sunzmlQys0ApfKZFtug4MAut
1onPwTyqUhVt/F328RQ/5hWuKHfBYA/NUentiGJAyWfpWgcbH3of6R7h9GwDNrD+54AYBY87t4aN
xRmI6QcUVs6020lIW5FGFc3Pwmgtv0xr+86JEYseZZRhmuuo4zm2e/7LLERAltKk3hRxWP1ziLBg
JrgAMxbm8hdRJ/IqDfU0uh9N6vidM2X3Om3j/p/R7Rrp05NPUDLoEnfEOF2gkLyDoKlUz4rtQsiP
ZGeVWw/3dYYwS7yBmubHgomxdLjAyKpBu26IztPg2tCizVLLD0zRELe6fRxXF4LUMrsTkJIsTZil
Lm2rSqroXBledR/TxUBJE35xefx/rbN0DxejCqIJ36hzFcEiw2IwjftD5mT4wt9eaO1+0VRCImJG
WBJkLn9NV6oqBp9DfK5TlIV8em6qejRRhOkPlQ3fE20stXIPtxedL9DlQ81RJkvlYlMgodZ5uWiF
yopShHp8DmGhR+9grg0/PC0LnwdRDNkRXnNEi76fumMxVna68RuunmC+GC7+zKWxl+MjPbZazagq
vP+6Vnx2jKh/6iKcgg9DCAbDz+oIcdZQJPZ0l9A3Nn1t6Hq7APDqar+LUm2q/e39uH5W2A/Ackgm
zfC5pTFgY6pJEHhlck56q/icqZNkBoNl2Z2dc7lvr7V2gpGRo5tAu4tLs9j7CFedWpuS9NyARB/e
owmgo0or5eBtdYTWV4IrCIsVxMWyFiVuB2kT1XxVaNrjvgTt2fyLBnm5Nd9Z2z5qSRJo4AfUeotP
SjK9rhwlBY6jZ8/qEImvStf8HP+PtPPakRvn2vUVCVAOp1KpurrlTo49PhE8Y4+onOPV/4+8gQ2X
Wmih5zu1DbMokouLa71hma0j5OrelODwA9RdD8IrS7UsRP4o7430hZ8xZj7agD2StnQo3u86DGwf
f3t6LVCFwfFfnxBZG2QVKEPy0nWtfBnsDEGonDT21I2NfmdkhhqAeOiHg2jwOoO+HnZz2+YmPkQF
qsMvsRDW/NEpxyz+gXgKjuyVJar4IbXFEMKAkev+ZpC66LEbzfBIQWIv10DSAdIZEAeoQesq/JFl
JbSTjb4SyYslRu7UKMLDHJUG+TPIqKZ1lx4W8wc4U8uRgvDeRuKxQvt1lWmAxnw9cNyPojRqNXmJ
lW4IgD+S06gWHiWrtLFpHUTB3dHWdtpaDFlz9+vRHDHDjhyn5AW1msyv58n55MTVTDFxij+9fej3
1pX2AXQ2JsU9uVnXcgDNblRpAlxfICdWqlPVuSoJcoJ9XWSoXmtpwGarNM1iF/c7y5MVodsf3/4V
exOGqk0ZHmoVSJ3N522Uvl8GeBgvdoj2hidPsVI9l3k8Wq42lFiivj3c3tWGEh3ciN8Mxu1zUIWZ
0I0Zd3VFyenXYMhfxx7B7QSpri/AoJOD4XZn98dwm10b1fqsLHmO+amppY2PbZHlPFfLAtCDB298
dIvtHZJVSwBUAk6hr2qnedvZaqOU0YuJj0L2IVflsEVwDBXs+KZJHOm7Fdaj4QupMav/sHERMAbv
RHjCEWuzjlyD84RNHXh2wxw/4rexivdLVXayC5TG/sMiro9aBOM5J69KMvMIgLVhLFEro4evjhFg
Zya7+ZiIk7Am693tdEAedDB/ox+xzN4EXkmPZzSGpOhl0fViOoncjJyThNX7QVa/t1t4W6y+sqQQ
bNLrw2+NHXVxLOxf2q6OH5OmyddCjJTmtdepaq8eTGvvLBBOOfxgZmnQbJbMyYc87GveEBOdMPxA
Ft34Ic2l5tv2mHxdJu0wiO9OEM4FdAeuZBSmryeopVQOTMAjL0UeDedsEE7lSWnZIUqHJsTp7V2y
Oxj6Kmt/jwtzW9ZCsToqkfsSL0LVmtxHbaucXRVme4dcEpolb4+29zExqQTVudZ5qWZfT60xTakv
0dt8KbEPORUrV8aCOOyjlxz/u/AA//W/jbeJLArklTnped0gA1kg9ND9azRh+lzU/egr4yAOPub+
9NB9oSrJAd9WV/oJsiUOFXxMJLV+ApC7N2YT36OiN2c3rIzhPwRO3gAr8I8yEgSZ689Zm2FcKzQc
XgazUGavwrn9c5t2oXND3q0dPO73nh5sSMwfQcZRu9qsnYo8yDhSU3jJlFr2VapylwqYemAK2ZFc
W2tLxFVlx13wZvjx/mVEPIMqI2FsNfO7nieuRJmM7Uv6MnfaX5k0yYlrRm0a6MqEmV0kZ9/eHm/v
hqAaCXuNXgtJ5CYtTtO8NQppgt5gmfUvflZXnPIyLfzBLLULWZ5zccJGXfy3h907i7wuMLhZ5RZf
EedgzNMMt3oAlv2k3k4jpSKvMaX4sUgqKT/Yq7uDrU0IgjbA+G0Y7awybiNZZADmhvYlwjllPBnW
0PuNpffT+T/MTIVKiior/N2tDFQmx0WXGBkNpQiqAeJ3+bMtZbR0WkP8l+udFh5QD7giKwvxerPk
U5QvAyoyL5PU18vFwr7hh1mJ4gmhCcPtZpSsXXWI1CM/2N1Ng5AgoAzY0NTSr8dd7NiwR9vkLYVL
NYy8YpXQqaNn2vm6p62G5y4Kj+Lm7S+7F3LYLP9/1E1+Ok2WlfDs4lGa1M1femnbD2yw5WaJUeu7
5LxirYNdujtPdLK5m9AD5dK4niemP40wOzl7KQoeV+6iOM3PQnTxX8OSOu4slPFcjHjKH1wdO+GH
Rg91PEiXtGi3WsVDUVC7rOP0xaynj3koVafBTuvJReZPyX0ceMU3KNdG785tljne2195vSc2ZRcG
h7YGVw6rsm3xalbnMUbVJn3J1Frc1rwCurtSsrKj1vfOt12bIMiw0AGCz7/ZQ2bDA4RhmKRk5r4k
idDHcSqvXWrm3dfRAclQpMb419uz2wkFIBZWNR3iHeu6uSXtfirgWMB44k2ABaPIunC+l+LVPxul
90q8v47CcEBtkIGmG7oNBlOZGnjlVWzZBidqByGkbwLs1BGzaudkoNUBR5ZiK/nDVjVsUJZ2GvI6
e0FKlRKvgnkm2nPT7FqJPgs3qoUaHoS53eVbuxwryxHlpfUx+cfzW4okzWhi6CPxqKvxRzA8Y+NK
jDT70Vjp5Xe7jmQE3mscMw6y4r2hQVlzJldKsroFW9tDuthKbGQv6I7U3tTV0Sfw+bXfV0t6yUWs
nNIyiv9+e+PsHYs/B91sV8CzAOYHCKRhNdsrR0dgTZrG0ZGTx+44OkDdlaHyOm0E+ruMs4Y+reWU
3fCYprU6PJsiaU//YT4rwUmlxMm7adMds5EzhYNrZ2AFZ00+jWhYRQiqOItzsFF2JwQ7FbgJXvWw
b643CvRPs6vxA3mJ5cy4SQtjinzDQTrlIG7t7oq1FIbuAKTmLcM3y4wwnB1RvJiZFX3JS0Q0/bWO
lblK0lrqHVd1q/imRfX0IFxvRmZXcAPS4mBc8iM4VdczrEWYxak+5fdJKOa7KCm/9NzGLczCULnE
6cTLrcqmy9vrtznyvwclPQXgTIzmzbs5f/kgV6EBTPg+su05d8GtOO05i/WJt4YRanj1je3RvbQ3
UegwNrBdstNXAmhDHYVqQn5zv6boZy1rnYusYZIVYZT21M5m5qEafzToJmL/nii+spAqqEuh1LHZ
P5EYZriSVXFfz1rrD/Gi6H4U9ct9QrZxZKGw2ax08oiidK0QiIZY/KqL1tYxmygyHD9SAGauiudh
4ma5PB1VL7fLx0B0pNeOLeV8tuzmhVFrSpgNeev4IkRrJZx1/SPO4YO7WnI9dnZXHjyftkv3e7w1
jaFjaXCzbsLXmKiKNFaW4+tx1rqFlGSntmB7pnI2+Wo3KoDYu6NC+Hbpfg+6SnOZHHxeUevf/3FH
KCS/tpBUx8/sqv4eS13tV50Z39CGrA9KFzsLt+ZKoCmAQa4d6O1QBkz0RsftIC+NUxmpnVeoXX6A
nNskZmwP+geI1dEPIvEFmXw9ilGPSagVkwM/MUrcSC9NXxc4IqhKkZ9NCTWu0hmXG0R0VP/t4/56
fowMXQvo1vpQ2/Jf1cgBEtd3rN+UKwHABvMsTCT8/7dRNrsEH8NcDc3B8eVEMc6LqZY+veEjIujr
vb/OhV0Ic5jjvX1dp6OiVYXWOD5KrqtB4qhTbBbz2Ta63o+71jmIz3vfbuXWUVAG1IQ21vWq8Qvq
RsfmjrlYyTleKETSl1EP7rm9Wa0kEfY5ajCv6IlyKFdNl0e23yy2eUlhMQu3UQsL+JQ2U/UB0Pje
efEyAVpD+qWwFSlqXc9LtpawnzolPS+DXd535lzfIziRnN7eE68OMSZaeFmovwPWumDXo0SpYnZa
ipdVvai1J5vozExNkfiASIuDoX7H8j/eHspq2EWxmjsNvh7aGZuxJLOSpFbFEqiN6uRLhljKDamC
tHg5xOLvet53T9wCsa+1thBuVxrhY2e25q8ob3tyTaRT9YMT8Spu8ovoDQA75hujqrj5RdWS4RYQ
junZEW1+m2ttcTfxwD7xfEMS3lyUuxmN7oNgtvfJ/xx03dB/xE2yyrKpsA0/o0bbnDulCU88Ajtv
SPDZfv/q0nxFRREQKm5p60/5Yyij4etKgqF0UcboJmFWipd2Nxe0E5Oi+g+joWzx28IF2MyWAt6H
aS9pfYZzRxsjL0FZyTZpItmteaZGVB/JGL46kizeWsNbleZN2mebHHfAMWTu8iI9owQRP8gofUE3
xV4zQWvmnCfWEcBkb93AaDIzyqJcRZuPCcQsHHSVW2DWaxV50XHy0QwqTnVEbvb2ur26iVCBXJWY
fuMzyas3MU0VuhoVzhD6emFF9pcBoYL8YqSibG71jGeil+EcovYYnBv49gz1iJXY279gZ7JU01bO
AfsHDOd6cv7YObLSaZGV9JKvhqPxM2zMRDlNuVY9hUZclgeRYWcl6YGsKD4YDjRDtoNFy8jtJ5NJ
pOUEXrGIcczprJVClaAi6yA21izVe297MhYAEJTXOBwYwmyWs8hSgEl2m53nMbc8NV+6UzWq/XmB
Y/nEnu1PXdQIb0mr6GC629WlHfL/TgmAD4gWW2BsF5ra0gNbDHK8GZab1RTie+xo7QM0XCjaeFW2
jmeqeRMkqUD08H0ru+rFUTijTcKzDTzxJgtoEiuyQuw9Azm37cbDOLL+B1MSzR9AxBzE13Wf/hnx
f48FF2GVvUCcbttzjmOnpQIthiBqB1X4zYBOE1LAc32babHanZw6TZKPthmNt11SRNYHUgYnunl7
wtsgz4+g/kQZem1EkfWr11tZE1KWpk4yBlDlykvoqNGzk8z2x6RqnWeQbN3ZyFXn49uDbrc0I0Ey
4enI5lpf4Jstbad42aN5PAZjkyzpV2WxMuM0giI3vukmUg0eHfLx8/825rrv/jizHV9gsSrQqKIG
8v+rLVO6DWcnU7TOlxJl6X4UhC5x0J3dRop1pmh+UEZdJVV4JV+PKkulMahtNgeF1C62j47aMJyw
NksV147bcTrYvjsfFmQm2d5vnzBQTNfDDRX9tmJ05gALNfNmMLroS6pzbw+zKiqvn5P4KEV6vX8o
wq/9YJBxK71sM6KErFtti3gJlIVI4RpKB/i2bjvlVo5kybwMXAcPHRWfg0LYFqOGShwymaAJkPiA
iAk47HqqeB40RhjPY9BFivTFbsK+d+M8tpRTsxRPql1bEIbBeT+FbWgm50YXypdQQi7rFhx4d+Qo
+TpqkbkROeBggJijwHr9a5xB78piEFNQJ330FwoT0V1ayr/6sZQ+caisR1SLk49cV0ftiNdBZE0Z
AYtwmFZm4WZbL0mft7VUj0FIdfesxlp0iqClfAUArHwohEieR8BR93q4tI+SYiIn+Pax2p04wQto
KaHslRx0SFm+MSyWAe3HAVl/02mQvh0QDkJMyFw8EcXZ11qrs19Aw8uvbw++s/lAWIB7JkOHLLXV
LRTIXfbhxOQzsUg+BjLpfeNMKsIh89CdRqNr8fGTm3fWE9h5oNtojaKBvRKYNmd6Qi0XNR9rDEQp
Yn/WrTmwMBQ4qXJage7VuuKGmHlk4fVK9/j3sPqqTU3xniLTZthUkYXRYYQIrk1e/ppXHjVI27j0
FFM4T3k4xf5QTtHZSI1Hac38FJzkbv7DB0cLmCuLdyzZ6fU2pxRHrEa7PqBlMfxwkBMUQha0aUFn
fAxFXH/sJPHOKup60g1MU+lKAM0AUb0ZFL2rblE6e+LCb8wbCaX7yi06Ef58/9xIKy24BKsF0VY9
HhjRKhydoardTg3Ry5ohwMmSXHmTGluRp7Wp8jhjEVwd5AE7d8RaVESOiocfXLzN/PQ5m8I0ztnF
VlWdw7wLn8a6+Vy0eXGwc/cOK+OgP0WmvurkXy8fT0S5V9thCiocUD639Tx/UcvUvkhRpo5ny5r7
x0htHN5eGDUdBOydWXLXr76CLCWcgU2EDBcsKqnczoGKpLrLARoDdUjK5k5bFOWok7ATFS3q+mtl
gLIpefr1RDWR2UsUt3OgINfKG6TSTkLv1Fue2MAy4/ynSmnmX3NKPutaUv3z7o1ECousESTOtei4
Oagmj/hlUKwl0IdwDs/klJCS3biqw8ib5t4RH4oh7uWTBWXiSJRqZ+IAb8AwKmsPFXTR9cR7LYFL
n05LoOZV8i2Fnhd7PFbSAcj6HMNIsSkwNAnm0XIn4Y+WxENxpFzwyouXA0tspHfL0xqn0u3X7/U0
HLNGYqkde2CkwjGkU6ShOXFfqPFSeKM0Z6XwajrahYekZCTfFouSVCeqt6bq5Ukial9fJeS/y0UW
10EaZ+WpV0eLttrbi6XzQa6TcID9nDywNSAxXknfLuAccS1Xp0BuxvnF1kPds+Q6KQ6G2UnMoMsA
w9A4fIRv9XpdBiPrDEXkc0B9IbF8ZZFzX9d6Z+Xf5UlxMxm9fPCE29sKYHRJzMB8r+Wy6yG7NKqS
RJ2XwKE2hLliMwwPS2LJDwXi1I+QO83MDbN+qG5R6jCeqqEzj3R9d+INGBckqADVrRrR60/8I+fW
EYuROiORg3K0lM6d8eIy7p0u7SimJUb1lESdLjy7tLNTPHAwDgLrXo5IQCWwgkPjN2xrargfxFmI
3GRga9F4I5K8fyl06ljIpsWTH5uwSFwjmdvwYo9DH59HrEhpHIeW7PZOOh+8BfYWBB1VkmQg2zzm
NxGQbTmVSi7kIMG1wmsbR79rK1rUSqWCbDAF+qqwPp4lO64eQ62Ozm/v9J1kCXowxUWK6Gtk3CTM
YrQELApFCSgjWv/k/WJ9oMMj7rJKUUqPHFmUJ3Ne3S7eHndv65MssPMpJxCQN/vQllQRpc2gBGal
jWGMetCS9Q8Ndy2iMKEtdbqnVlYc/vv2sHt7zyEEApBnbDbh9d6bNLmIVYlTJaRUOyFFpn2yZ7nx
FAlyLUibxG8muoRaNmUHHMi9TI0WGopoK7Gem3Zz+xhw58NkbJdgoAAVe72c9nHLy75RrM+Zk/aJ
mwxQJ/7qkNoTH4BKgSZPURxBnDVU3m0Bth7AVSmYKg71f6QWrj+EXugRdvPVEogCla0xxQcMJqhw
Z7kaT/PYdO4oD80Ncr7ObZ+gkBWWuuy2mjiCTe4dRwRG6Wfi9cr+28KiUb+PEtvglxTSUP+Ye7P6
MaWT5LVtFF/iedJOlmSWgAz7hjr4Es/lndNRCFHGaDqK+zunYWVC823gqa6A++uvIvijxB5V1giB
yItBbc2HALaMJwRzqwc1lZFKKQpRHxzCnV2J+BMBCcjKypLZ5AaZMMuCLvkczI7Uyp7SlPPgpdRm
Ir80CcNQAVssBe1wqk6JrlD3O7iIdtIwnqd0aWgqo/W2VaHRJCrUPQqygZhl/VyFS+02NoR+O7eU
92ebwMRXxhbMLT70Jt7p5dQMtNW4gHDXDeY2gQnMiazckYB3r7aYibrtnKT5c9VrWn3z9vnfPYVg
nTiGpGF00TcrLBWl3kqywgorQ+wN+mw8KEoKYM3G2/1uksr6hLR39WjkOo/kieq4a9QlVN23f8fe
ByetMHmxoQBJALzeaJlc1orRrpteV/C5K+b4FFWYzyMSKh1MeZ3RJpehGEM5ZPUNIM3YDKXhBdMj
pSAHPJfU59rMWl+NFeX57QntbeE/R9l8V8xfJBAeihzgHizdLVVTN25nZsq3bsrClwKRinOGnuyt
A/jl8vbQ20OLJAPbk/+B9zc32RbMSgoXG5O9zEHahM69bWX1C9jA5Js853HCLaI6hdu3cBPfHnZ7
cWMvhd0OlXceBfoqf3G9hDkdm0ZFqDhAz3KBEIQXheNqcT3fpHlX9afZjCvKpFX9qe7soTllKbWr
AzTddhutv4EiIlAi3reozm6uM0cZW2dOFSuY7WSA5UbHUz8pTQJSI0tb653oWpJGepGUpCmqkDrS
Ar2ecuagrV/jyRBEpOpf8jypvbwN88BcnPF5xlcVWrWtHORr20zh96BUhvnWLPMrc/TI7pNKB24a
pGCIPKeyZ4C8XWd9KvW0eUA02Wr9t1f29YaiJotAOjQhlpdG2fU066pl6URlB3OI/oXcd/2zmOQm
MHqpjU+N1JafFGcsloNbYHdYeuXQsWmtUDy9HjbtjdLQM2EHUaIat4rW42kdD7rz3ItePeXFbHlz
aE1HoWgbH/i+K2BqberS3iE2Xw9bapkpD7HDHqrMHt0xSzjOKTd1rGre/qw7m5WBKO7DNEEiT13n
/2fe3/RhF+GMEOQW5RN8JvpzHRrqbY4GxLf/MBQdOIICoKxX91lb1nrsjIkdGEsv7tvGUCEG15U3
qlF5sFn2ZrWa/BFawfKhk3c9qxZ2rQWz3Qmq3qjvFTkbz0CZjG/jYB0ZrO2cBMpQa/d2RTe8yiDp
7TqLhJtx0EvR8NgsFscPd4RgDCPx1FaTc/v2V9zbGUgiYQhFbRja2mbBJqVEc9NqlCCJ0w7G1ZL+
E6piOPiAe9sea1Ro3JSP0KrY3BwQJgGJkNEFtlVi6D3nbQtOxOqM2wpph/BGM8LiZtBi+whcsRPA
YVhTCwItQpFtCxi0whYiQJ9qQaV2yuJiXzjf6TiNXVpDUkIPEKF6k5vy/KHHl1vyQiM/pCtsb831
7NFr4/5AG0HjHF5vnrJg7ziRqQZjX+tQdHWrPDVZmZ2bfBoQ/jOzigwhiTN3UTO6Q2+v796Xt1YF
XMqblG23J38kHNS6HmmBJVpc+qaquQwFBySWRPNpjiXbbfHhPb096N6mWiPrOmmkUbZ9epAzEsUo
oQQafh6nmFbf33FX1n+9PcqrPI8vi+PWWhj+rS2/zeTlorQFDCk1KAonuStosfhm1+JnJnWqT4fc
ApgmVQ91hOV61s1LeWpj50jffucDg8ZescvssfX3XC+vaiAiueSOEkyGPuiRj3t1q3tNigu4l0/a
lHb+QPcpUj2oxpyRg5tzZ3dh0E1Vl9Y1orJb9EWsDf1gtrIe9GMU3ce5rXyOys46CxQLO29epvyX
ZhXSybb7o5ryTqiinrCW5omKXKGbxIT7pGzntNaDOIYbdkGxtDe8FnLji9ZORiX8uhtlNToIJTux
GKg/a44c/sra3KRkYVQ78qh2ejCh1OiHxtJ+hNJmo0ChmQdJ507w4A3DOwaOrcnSrD/lj8sM9Zao
GqtKDSQtKcpz16ijeRqaqNINQLIIInuCx4TxOOpSEX+q8WG+LcbKqd5/mhBzYnH51Cz0dsZ47jRk
R46KM7GTOW4X65lvW5W+HGylnfXEw5SV5IGOJ8c287PnUbVbPdaCLnaif0uKUY27GHXrR609ur0Y
3klpWFNN3uBUKrGZhOK0dXlebMTqSrXQgmGUlx/ZmNLEa5fneKhsHDGs8cOSOPlBKW5vkpwXDDEo
EHEtbLaPrg49nrxCC7IWO2uKfzpoIRCtitHrPo/iIyD37ni0Z9lBPL6Z5PUeQliT7HVAujpO9Phk
hfrkxYg4eGgxZzckMP3t20FxJx5Q2ECfieEoAW97WSk3QdIvlRlk4aCiMdYpkTP9JcRs9z6ez8oU
XcLWoVWLJ4iQpvOIePIRRHMnMFOuRzEHFtdKN9q6R6F9VFaiy8zArnW7qjwlV0T1Zcx7ixSjiWv5
g5Ekw6D6nZMUyWcgGIi5eq1azr2bhVN6lP6+/ijUPaF9sOMoB5NDXS/C5GBINJe1GRSUxjM/Ktv+
Lk2MwYs0PX1OkcR7ttvU+WprxX+4/hkbcDbmK1RDXsl+T/0CG5TNFYzZMkwedwnCv1FfppYnyWU1
fBjtLh48Sm9K5Lbg1X+9vSFex0s2O45hEHvpWoMEvp77onalEkuhHuAsXuruUuTjzZAvZuLWspYd
hKrXEXMdbJUbxnwKdubmQ3eJyk2oF0ZgFfHs24kozmktrIs2tp9IQMKvDkZ0j4UmipulH5LiIILt
Dk+2hRYmeASU3a/nSsurMvCh0wPGmz+AJ5NcmFjhx1EoiOzMYfUgepoAp9HKMDrQW17AB+nW7tcG
u7Z+BVKTLbLUQcbRshaL69jI88+znH1s1bG8jafp6KDvjWQwCGA9WpY82a/n2ixlUpvC1gOpFpcs
MsN/oliXz/owiXdW80B3rHgH/GCoW66FkOuRuG7rQtIaA6CJ01ZPSGYha3im559PT7noo1GccAd2
XkBjylGwQGf8+v4tvNqZcfnpgC63MS3W0iQzkNwK0mXUgiZrp4+yqHtX1FjgvT3U68x17dSBx6Zf
govQFvedzqnWl4NjBFKEIKWHwAbA68jUim9vj/P6WkD7mIrOb7I7S7i5hha8iiq9qq2A97I4K/b0
jCz/INw0lDW3DJejQtbebqF+ReGMAgCxcBMFooq7sO4ZL9SHeXLbVuM11I1FcTGHojrYMK9TYiaH
/sNaBOAS2g4m1ZVV88yxAtp75ldUQsYmcLC8yn/O9qQ3P9QR6wq3CbtSP7j99j4rAQY13LUNDjX0
eqvaXT8achqaQSPT63ZtQ7K9qjQMT8qzJIUimv79/nVEm4H4SmRfJUSuB2y0WrXLyDYDFOKq7mJn
Wta4epdFj0OTO6MP5emoVrb3dYHFsH1Iu3lMr9/gj6x0qAdbG2bJJOOv6qd6KIaLsGrz0aj67LLE
kdx6mR0XR3XBvTsUJgn5MOTltdB8PSxxM0WXlh1kNXrldWAaebA2afYhgUd8Uoxunv0REbBPUy+/
0/uH40FFBGTjahNFLNpSw9USM8NYxHZQhFLviSWT/BjK63msZaxG8VE92EY7pwXyA0HVQYVv/cib
uapySZmb8SjqGrfA6+wPyOHl30fNVg6quzs7lt2zyrWuX5Z8+Hooa+IRq9czlTmapD52nmjUhhA6
lkwZ4AZZR7Sg3fGoPJKeIfIIVOV6vGTIQtMKKUAW3VAjQSE5D4uZV38v8tw+5OlwBOre+5TUkuHV
a/BpaMZcjxdbA67Y0mwCjyyKUzt13MYJsM1Jm6UjcP6rNiPp3ao9u+b22BkCD70eLCnyqs2cyAnw
sTDOXR5Ln3M7Wfy2qOdzYjSNp0taSpS15uGkIMIc0fI3lG8UZbUD0NPr48JPWbt9xNz10txsITMm
x9Zq6nhNhtY41CHxrZgNZfCXuMtuTWXWvup6HZVn5GqKH28Hpd+31J/toPU7cELBzGGrCPph8x3U
xo7UUWqdIFtUGZpsUbTuaDntj1aOh8yd9Hy41Z2896WwlHrXKC18UA2n07PTrA/2twK7t0dLso/O
MTigdb3/+GkoupEM8zRZzxZKoVs4TFRXVVo2EgLBigqypzTSVPMoj3WdJ9Io15DQCOXsNMyz9dwY
PPTdrpknOoc9DqLo6o1NcTIkp/+Cbpyh+b0AA+A5Ws+7SstKozmZCiqAIUJKhr8gzqd506SH35AK
pcoFa2RevnJ1yRelyiTJG40w0WYPiWgEH7wkcVAM83JdzZTem9AQjHp3XHIlWbyhHeLwoc9zMJ9i
0DD7dc1iKpT7QnJGR3abyHKki57omjR7ggpMtHgwu+b4WQsrenHu0A0TmVo4SToy5uSitfiiKN1Q
3atjkvEgW0JHiz5TxVGbX8YoLPsSyjMNQ7cl5CuD69RD2N6UMPnwG1SXyMnvqiYb8CVIIjO6NeVK
xzJssEPlybBr8KlpBcTHE3E0mQtgFzIOJFNlvsiSpsuvPpbnrHcVfUmq27lRYVo5s93EN2001vmH
2a4G/VFEeLgEM/ja+EbV28xGo19FbNGFnpxf6sqRs9sCfuj0hdLjlHuFkjWhrzqzqaOa2szpJbYp
7foankezi5CPYZylpg1tHzcdJfdo90Q1xlyR2j6PvaIuP1FqU7V7aTSU6R7qboahomPMefMgTRDh
3MGm4fjUm6ZYfhpSk8ZnG8socd/1WOWcp1SSu2ecxbLlJjURxz9hTr9yn5QcokEADG2IplvAqovj
NVk22S+Y1ZbTL1lWJwWTDZOX4B3Ny7z9B0+coqxOYzfOseEjtBDrXlnjm926irbUWebaoohE7lpa
rfWqN9FTW+XpSxhWX9Qe/VDs20OpK++dbK7CE1aRXdy5mVZGUoIkHBKCHxazoJ0mlVM3XlQoPvyz
JYvLKvboAJkivg+XzmruYwnCGF7P5qxlyimuC2W5TPSvMoVJcM4fIm1trntOByNdeCQHcf0N3led
3ymomUlnyuN9nflOJg36jTUnKj4tlYaGPiYIumN3o6vMuJaNMHoXIHCnvOFQ5m7RhpV5VzgW1N8F
oE15i+dJ6zwpVawlpqf0eIs/DGEUtT+jcEljD9mmBLUBYeZ92+Lt1gLw0Z0axRxTCiUCkTOOfGKP
PoRA7V4pBf25U28sSuEbyTItfiEhL+xOveRYPyRk31YgoVLeN8OclG6opJ3jruSg/GvaSlPvd1XV
VvcO71oK2nlTpV+pwdgSjhlhV52Xmmae6mmqMNUHi5bmcgqHVlc/9IZZG7ezbfF0OmUlYJEbdQ7z
+nuY0xS4K3LTXj6N2VBPwpPmtlfcZFzS6GcVNz0QHlkJY4f8NanlRfZUSTbbGyjzBQgnySrxR1uW
RQ6JTXYfVZdErq3+FiJXkt1PcqvOT60xt+0INjUKnWBqImNxc4w99Z9pqbbR4srJOCRurDnSCh4d
LDn8Geq5NP/QqrJqviJ9PFV3Dfqx6ccojpDqgsQSIWpIlUmnzo7Ools7i+48hY3cy3cCCYclSCSz
VdVbUc5WWLltSbPgpEYd4knn3DDBRqAcn5vfhVZL0T9xPzQGaCBalb5Q+6S/SatKrs9qP6jRHYvb
VP9UyEM099iQS0DpTD2VOQuIzYnx7z4q0uUMkctOkKHojWG4RCOVKq4Vu1P+oZ4vR5GLqq48f5TC
hn+k2XGYXhp1Rkg0pToXPVZt3Q8Piqil4Vau2nz6ygaxTE8bp7r3zEZvq5vBVKb6ItRBFpe5q5Ts
Limaafh7LpFMWoKmi2g1mUOmJLddV44Yis9xNRCkKokGkBo1sfJjQP+rvU3suujPUyeH04+i4gLx
bIBHiEubpb1qDWtRs7oEjJXdtl8Xp9TRWA9rHZ6FHAld/g6JszLuCjHPc3fOJlT9XhDbQ7JhtHNa
Bmeumby/cSrTqVqXSjP8aAE9orO8akmS0kuw/60u3Hl1/TnG66t9ARUnz6Vv9kjKf59mtk9/FlOL
ho9rg1WqHlW0YObb1AZu9mCZglomNHb8G+jzTghTodlslre53MfSLWNb5icEVsb4i4g41bdoBVnT
pZLUGEC4YZRz7Ga6E38ACBp2vERbO/thoFA0Bj19j1UuvUtn4ysV/zR7mbNqNFWMtjkzl9wAmlBy
SaatcpPWxtyP7kwN27zpgfd0H6kp6+WJDL2kFtlURmVWLpA0XidODSjwaaaOXfhFYgM0cHMjL21X
GcsYf7yKrPm+TvIl99PBlrTOBVr8fxyd13LduBJFv4hVzOGV5AnKsmTLsl9YHgcwgSRAggFff9e5
L66p0tg6gUB3795BNKVEIO0Ug5PGs8mXnbYzN5iBjNf6MJpioeDZFny3PrYZsgnjq8A60+a38Kvs
IRvcsT512DvWP6J4zI77IN51uJ32QCbbPTT1NPth5tVp3sSa+QaX6dno4Kp1UmX5Pi94sOS9iidf
lS7ndHhOiAb6ZlyovY/GhpVzWe3QNPUJam+TTBjyxo391c3b1P+btXJ5hSPIdvZKEpiyH2Nbh11b
TEzItiByk7DPYg8XvlOiK7P9xS5ZcJyJnmKb9F8AR1WFBXVyr96r0AvOJF+pBSrZvNeXARWh/yya
ox4f4B0gRy1RaFRYsHm3T6SHLfmHW2nYT8so+xIXAiSUh2+1zgdre/XaKoev6tgIqy2g05DH60xZ
9K+vu+Y90bpeqdy4ON0bs870Y2I3D91+VL9VM7N1d8hmVaejTpypwI0u+hG1ado8T9OQdpd+TvVw
MUNHw+3iWIEqGXu2MzJMclXNVPngn6Rh46dGURmeN11FCb9Nu+nlGOfKy6Eor3+a1ODsn6ai+amD
Snzo4HChMIpk9c6NNP17EIgqetl7u7UnSB9m9PNuccfsgjQl7M7mSJR53DupxdVzDCxN1VBG72U/
bO97EFT7q1Kpk/2ohs5rchS+8VsIYOy8OZj2br+VJJnIG701KGJsd14PixdUvgdr5D24rjR/OuRq
XdGHU/g+L2PwSja8DfNs8DP1gFlrVx432c6dO7r4aEzJvrSl9JaYzhcLYlo7MoH34hCHN164bUV0
nfx5D8nmDub3CdS/oSjwMf3VY6h0kXjYeJdpXBlyocOpfq9WHsjCSxz53oxq+tOl6VJd/MyMx08r
k6D/c1jslIsj6WKe5nry3L3EZ5mQtnpjU/mTBtNkX5xOjdvH4s/RAktX7PJqsbrBk1g6rXykT5pA
rueOZkZTzBX9eaWSL5S3xr3fWEaGZZYeocnxTU/dc8PjamUeiDb5V8HVYhjLGAcvAq7KdFFtT7u8
HWPVwQFYQ/Pqa1aGj8abtu0zdFhT5dNotuFE9o/Irt3IkoAmygpxaU0sgqhU0o95fKJgT05wyhOy
Eo+YbtnjGnxcV+M2Fy8UTtzQ3mXxmBvcjt/6rt//tu4g1zLilXztAidbTpSw0M/jdF2PF1sdXsbU
FNImDNxvR9aUFiuCqYh6pbqyOzCku2edLOuyVd7cFE4qkuk6ogbPflA+ZXRqqVLOheXZbqvcuq52
ym1EvsVuOpXDpQvSuXqudReI712ik+G0Te4cXNotdMfiqKNIn/GYaban+dCGDdI0zOMvUBLTn5yk
o8SJgOvsh2rt6N/d+H4NaoJtz64i2ILxexCu8YVgew3VRwaHkbns9q4+ZVvcbK9MFslWBkuXttAy
lWfv/AmZJ9Mh3vRd9eCOaSs41kGb3HODQGvNI53quGg7Zc6iPbK1jLdMTnyi/sKu299lVRKhtiUF
wrhaXSyyqiUPU9HJ76N2g/Us3WCyZWJw3yq7dKwIOCPzy73bCQuNT36vMUpupw7xYNBF4vhqN524
BJn241EMI5ELLkeIFktcx2w59uWrBTWFOAEbO9ug8c7eIk3utLHom4eo2hNPvaYVpHe6zTis2/DO
H3b3eQwbntXd7cesDOKDOzOfK1RgRRjuWfS4Q/qL86ZTti5MpVfB9dMNK0lNq789NagVqmcNI0D8
1p4ahxJuIHxWY+pkeWEaZPDbgyVDQpYJ8bVLYkh7vKXEKTs4Xr9SGPEcPu0En0cYNPudp6qe7Yxf
b8GdJ8yi7yc/EORupkc35I07Z++Y50bfOl7qz4hm1s13tWLfO5hjSlGReEd/4hgHuuh4M+kvckLd
tnAMSxYEpL0ltWHqgrvA9uEXycAFMjJ7mbo7BodYSOUNQZzj83Gk5aTHecmb3cHYuUqzXZbOfuxp
MU7j+mI6D16QV+9QGfq28peHbgwPLgQUXXkLINmWhxfoOh9vYe7XvelEwCQ8hZ9AHFlzHpt0CQoh
p0EVCiec6dTaCdJWkNZJmO9ZVw/5kMr4IMJVUuesRNY6z4Mb56G/pP+ydRY/htp33TwJ6/ifqzPx
H5+rlcXW4h8VZHry+BHWhpFzoyLgvLYmNB1Z65ymLBR97k8i+txWE/2rcQ5cSacx6ijibJU/u6RH
kDI13AMlDPGR8Wdqh+rOtq4hYnyELuwHfRNB8QRCKZewod1PMhF6eYA1wn/R7mwq79gq77nCkOJr
rJlO8sbf4/a0d33iQIlL+q7Y0Dwikd1MN5WOs8wOl2livgyb1FlRAVs8OivGpvkqjTefVHgIMijo
Mp08mI9bpEJ4VKYYfS2bXFozeEXDdFIX26izJMc7t37hGT90HmMyay/k/ImXuKtv/PIq2tczCnyD
k0vVLI8kHCKW3UNjP9HtMvhtlbLAA2onSkDg6vHV+O04FlsSdr+Zz0ZEvY4+9HW/Hb7HlXwjr/BU
0xCBuWYIf7Nj9l7TwHa4GbjZ+uqEYWfK5jhiUwzwox43zGOe0Ej0TKvckBjSinn6589t7J4qwvkm
nJCc8bJILukSelQ7FwkpK1TLHR/rvBfMxbmzZ6xKbTbgXj3H2v/nNEMgC2/G9aTgKet1seKm/Rby
yvC+A0SpT4t77LasmyMwZQdqkeRdY+TXafD3LU/3ifJQz3T0pYgb77cM3H0tzeh5bdmCNPJaRBtT
m2FOvZpgJ6twiJ361+gvQ4cKt3OdnIkWantk+q2kpVzE2TKdPMGtAvbESDxiotuRN5yEUfHKndGh
D0mTJf6+jUzZS4pCisE3Xj5YjA9RHkQ28LmebbBjcOdCqNxauIDVPuMsls0LX3A7p3Q4qa0ZCryg
NRWf8a2F88lqqctxif8kzk1RKv2jKfwuUUQ1HZwb1/vo6jm9jbbRf1PTej/3Lt3KTKPSKtxqaJ/N
CtrCbVKlX5U4dHPWQUzFraH4qFxBtAEEGW3wiRG116ObiCbmcsCDK8dsCBBCK0/m8zbvQd4GKkzK
wbeH4N/e5AkvpQlRfoC9XA5Tqd5Kz4qx59OhTuTz7nkVijUZcn8OR0wTmhAidGPPx1teqW5FNiq8
VeXJ1PoC179RytIbUvc5bubFpTq7vsrhSGd+IeI2+xMGY6Pymovvs/HrqMnjKlmGPNHr+IUGaCEY
ICDROT/iEU2mTzuwfYGtWMEIOHhZipOrimAJehyil8Oh65kmtRVJ0+/hS1xB4eUT8fwzYnwgLk+6
UVVGzdD8R8vgI7NRxvmzjXMXnfZex+8DVVkWo6knBmw3rf+57TIuJ/Cn46f0RzOW0jC25UuNDK2w
WJ/O7zCVhXyhvOzz8+gG6j5Z4+a9aXVq8rH22idDlR7ONoXXe98vihc5mMQbWSeYajqJQVakHG9L
W7T71Ed09wGrxpBG/tqBJiYF0Ra2y9Fvx1XOs2XHQoJI1Gf4a/14DgGejjMAIlPLSNh2ToyypbBj
DFpTMp1uKUSE5PZEd6FbxAHSNCeXFUr21V1t9TI18dYzKWJ4f2xOk57UvvHJBtMiu5Nv3PZL3Dih
e+dzYrYCHetgfveOCxV67HVoHj0Fpn9XGVQG16qxZDRnNANTScy5fp8C24K7YKoEq2LwFTAwY/JS
qGNOGNInP3w6XIgy+T5gyQC5mvyai9hnUneO1dT8L0sSijuakd0tUunYPXcDDC0KNqQsl7yB6Lrr
tANkF/g/I8pZ6pCf9mZbJ7LetkM+OY4dlnKleRD0CLJ1r24L66/RU9xdCJ1oW/YekIyKm+owKxjJ
1wYzwqCeLxKPUOavTG/RZxK1yXpOZgChol9MK3Pw0GX5PTV7xAbBYfgsWpEmshzSCOPL3KZDk/IA
uKN3w4P/3zUZ+9Uy1HRfUutvHz6d3lRMU8yvGhYCh57qFjj9MgjjvC9AvH6utNQNK6d1TMZitY6H
8mqs4n+hP1HgBoxTZK6ajBl4MP7IuYfL45w2xqK9sP7s303ZotRlgGfxISBZymIVqK+VH432XEVG
f+gu61CA8qS1Zc/AJ7EKYYNzotKDGQbjXCenMJHJiyRZiwNcb4t77vAzVQXX/XRKssbpCrQvx5uv
nPTTFU7a3qfCGu/VV0rS3/hjLU7oiGedU1VU8HSDbRXxq4e1dwkMrLcGkcaM32sNR7STHMqzZ1eC
HTjSZiuymuH3DjpA9arcRdxMdSPvjZqbibKS7vA5byZSOFHjsvLQkPocnoBXmX2yLQjeeuDSJp9I
hf+vSwgJIimMSwCps5nAIxrBD8VU+0Fh4lDdkXZrTSFCaf7x3Tt/jcmGKe/oB/6NU8J0M4yt7XNX
hzvLByWam80Tm5lz1vaiPS3dmolTO2xjWvTJ3P8eAzvNpwmDEuqvPdbncYmC/8Lb5JPPlvnhwjQg
BZvhfrwfiPj1yyPFGbncptX8aOQY/4pZAP6rvGb8JTIHA7+qcrSXuzb09xPFha6qnSVo2CzxT3ns
CNw7EdA6j2UHIMB7ZqzLp6g7Xvp11rJY2iP6wnebHBzmcPgIVTJ2GJTUmOhhFRJ9SKYdr0gna0La
1zgxBa9NjmdBlw1wOKeUrwpPjSEfQ1vvJ8MN/XQ7ld+w2al0kSItk6eKXYY9xyA972pPbqYG0fZN
p3uzl00nrboe/m7eIa4MdRnqxb6qmQp3SofR2AeE33g2M2fxdTX4LWSFXB12Pz7ppIKPfQ3bIsa4
QBdLpYKtmMBIhpMmEWLJMwN1LI/2vmZWw3yez7ke4qawS2ifpbnxuyS9786X2mYKrGBukjLRKi3b
fsUjJ8Yv8QyY4Itz6M77b4+aHp/EIcXdum1ZVw472xE2cTMWNltVA3+04VifTTjwCQ6YzY75qJr6
3YwxoDrP7vA5evtOr7TFW1dIPBmnfDHj8GpVo1RJXkP7jd262xSste3famUyKkXf66iYuiZ930el
kouyqvqZjU5/vzl6MY+Ckemuieo5pr33tm9ttC1+0UKl2NktLcNRwkpqt8vS1O1dZ1WSndMK8/0i
YnXkMNot9T1gy7bkpN1l9yqEFJ772uqtWN25foB21Omij/1qKjsKzT3jsMIbINHBUsqZjK9CHzBM
iD2f6hvslo3s2RKATTDUdWR324lbHJOy4tuMr5LCYfmI6cfoxNqyE87yTj89rsSdkiacb3Xnr7kJ
jP0XVCl64M4f7RNv3NZPUeTU231zrMz6vozErxTbJCfXKyh0cYtif0pHyKiFyfzxB1bYQOhps1c4
YqvefFp9OFV+yFRVhQGcOM5CJ9uHuyPodFnL/ajq2PkWCrf6RULLnNL3dIDVh2VI3MBfuxw58Oje
60CMhAB7dfQQ0JOuBWvG4ZvVovq3cwMfOVN09xIiGg1ygP/R5HsL6bEQruf8aHeH/IouYwQs4E3b
9uQQjsmCLxh3P5cVXv6FNM6Nkdf54E/dlGFJtMY8iOW2Ihk8hYttaPWOKYrz2EyY6YyZSJoSvbiZ
yzRI2SYqi3qAX6s3ViNONMgcxbtay01HzAKuro/gPjLK8YrVzEBEU7gOrwl5hchr8SwnMnTX8k+7
ZwMkpErun8k6beJ8RJmzlgBGa3XnCD34zw5s0f4sYtBeynWTPE6e2HwwHNl8egbLQRpff5TABcyJ
JNmoYz17Ye+h5YpdKuW0epyNRB2KvvPYm+/BxON3Tup6Ufloh/pvqlJLUIS3NPyzIqnD0mFfyt+X
/pZeGyaa9GyiGght95rgkoV1X1+cnu3CRU/DtD4vSEeT3B82UEAWHytzsqaTPSEVUmlBN9s2zG/c
0WeIXtV2rbzFKPoQ3/va7kltL4DXNLKzrLeuTLCa2V8a1L+cnF6C294e9DekTZpUkn7THkVC1H3P
gSf4Eigws9uWizjepkuzzP5J1qFazuNkQlUcJp26HAQhc69x2EffuVN5OFOAAJ6+fhNHHsQmcijw
NCVo0PXxMHV6AaLcnOXIHSCrJl9Y8wHUi3ZvMf1b0qzY3LhRhd/W9I8ZwzI+EkOGR94INP3d57RW
5a598iDH3RCayKPHn0p43b1s5+zdjg7HGY4b8OM62JtiK9zbXwc7HLqaAZ7CqRaH711bTx+Wri6q
fgUyw0M22HtjSzdx6vsEs5zvS11DW/ZSzZwAnSTrT228LRNtPRwLiG1E4LE2WBunYLUQfaDEbdcC
r4LOlsb44eegxI4XjQrSJ/wUadxdb9OPLDBGcWFr6Mn7NImq7smRxyy+IitTzhV2CSXfs+E659Pk
HT+yxiiWYhJ/hQeSK9rlO0/E7Oc6Wvr+uaVzAJyvWO8XQxqvbPwCGbSnpp4SrvukWdOz2Cq2XE4U
vGW6qv3TvmNSjWwublycnMVIg+4iP326MeqO5w0ARn5wDGvZ5VW2+cdTP3itfN+o+R+V8OXxjtsf
HzkOVqk8seId/wt1MMszL4uAZOJnquBlXpDw/eh2b1FPFTxuc9n8ej6lK939dRwkJXGy5GTkoQ7j
n/sYLLg+A3G11xGb9ODqbtPgvodbyjdyHDKcT3Maay5lHF4OrsHFfnEbKQ8yYFcWRwSI6Dq6DABX
Xq4GNjqPxwTykIe0rAshdzt/dkDflqEcl6bozmelnnz2CQwUJErZur9O+8IXuqvUXwBM22h8b+fa
kYVdA9U+EDKZBeeJNJ3s1a7x6pyXeFynE57ncnyoU0JD88Bnh3qN7OCu7JqDZinGIdzGx7rpkbne
PqTtYchsFH/d8Jffnz2eMEEvwzYverfRTDDSCa6jVi1m4gzGNJNWyqdun47fwyGpWytl56pTv/rY
wJ3QGq07y7CgN2mSK6P1Wlad0P+Zlb3fieVY99PCCKpPREj2WbnGx4DAeKn75zWKD3knHGMK4KC1
UG79hYFac6d1L9SbjypOqyKLtf6v34y+40aLPglOD5koCWP+aRHZOc/eFjLszlD+OTHpL4Kyp49k
Q7M4CdRAs6p+iTVtch4RlQfScHGVYTcOl0aL/sNb9jA+u1O/ABXU+88EYDSjVvWV+dMHXvccuxow
r6MDMXmolHXu+3aZ9yI1QfzWanI/8mWNsr/WLKwqhNLNVagoIzp2B7eqKpH8VkEowjPFPwvfxuSY
/HNNs7aXshUdRoluF+fR2sT+lRBGe2FpHjwAdwHrhaN8I8olOgNvpEPuNPX6O/TxIp+hRnDdhO1y
0unUrudtGJf9HDSZb19aicFPHWEHcmLjP5zcqMZADblYVKYMJSxykjb61Q41KEBqbreLEEf1H2vs
6VfaHi8Qy7Oh7JIwA/HW2UDt9JHT5TPZ1jWJH35y0mIBG52b6jCl3Zb1Qrh8qAuydORCPjclKq/J
znZLnpxszLlcdU8fyWSx7HbFkCYNmRU2OZkva7XNd3ODopeZKet+0h/IZ5itLhNYrKOr5pEMGMZM
ABdzEh3K+76p/+GtFW9FzTD3I8D4yGM6S4/fo0CdUGzV1PxNar6UKLL18gV9aZJDl+tqlm9meG4J
8uzPRBbq4FMd6fB3m/YOrNldAKaTpT6+43MrmA7sDf+JPNd57GSms88DBlDw3AbD+llbbQaARrk7
VxyG+hZijs42bhXYK7mNnC0ppXI4/Onisy/USCMuQWWT6qzcpNFPyum3GLy9jv7W6ej+gQIr5hyE
3XXfDpoi5DpBs7XvR+8ilZTpmv4ld5aDU+1tdxqGfa4v0ZawedX0YI/NOHT3lsRfvE0EbI6Q78ph
j7HPpyXqxumNR5D5b5J7553dxZ23oolbpU8bva8qESGNy18CcswKF8en1jhc/97VQ7cEoqnA2MqA
bcn6eOhdefw6lUEXpz6LS9OmQQ02vC01LfoQzefai8RWQBAasqHooYB0ZZV45CD02U4Hr23Mq4or
hr8+cXHxM9kRMmozckw3EfU8l7buJqfwWm/6HveQaPKtCQ1eIsq2ab4aUUFuyALA0QBTi4zeJqQW
pE6dzLmG2w8ZbIu75l5oL9vzfZqiv86yDvPz4az0dqHF0xEqChFvHSaivwPHLGMxh3pfiHkU0GdI
v8JP7RiW3smro53MfW/t4Z9vgwHYl8tTFG8A7jlFN6xOy0HxyrM9acBmJqtObB1gfmRLm0E5Ck1D
3+iAo9zi82C8tLCLmKMPxSZjImla38djbeNrgsZvKZdIi+OuF11YnxreTHRe9zBdWfpEQw0Xr42e
6r3tv0z1rr8zz1TM2447vInKi+4oNYtbZtYoBlE73JB60zt3Wlohc5TVY3uqGj28Haxx/2v3I3sO
p2DaaGN082+howRvZgM7FsKw0Afntqt/TY6A1gt620vrHutf12m6Nd8hzwW5VJl8aMd2uVPgjLit
sOu6Naaezl3Z+3+Z2SVEw8CXX8dEdm2plcfqrZtF7+VdLNyk8NJl/9HXcr+j3NsHkpRddpthLfqS
2+mLsC7/xeZkQ0LteGlJqs2BafJW88EnlQudLfZGUl/YfhzZaUlDfe+3/fYR4ukeFWNFaNKp2Y6e
PRgJs/f4g/Yh/tmOiRAxqvbVF1u3Pqzk0v5rBmiTOSp8nGT9WAZBfoSe/jj8MT7PqHpgExBQlp4H
GuqbqVXTMpk4ijw0u3ZVny82oxf392b6FqWt/Mt9CAGkE3396qZufbpVeltSOtLqbwol8JymFYtW
0hh62CKq0h8VrhcsY+mL00uUVVFfdnLgLqCQYyno1xCIODR9SD3bD2rEHurNELKAGhYyhtjOKxz9
x8zu1BfA6n4uEA/Z5gTFg7WxM65L/9a13vAjlAAUxRZ6MrgjJWTpH5NRSJZavpmmo2xqv2aHBr/y
xOpn6S8z7xOK6RJFMgdsGgb29zzGp0jXzVT2sQpZLwQtM8Nu8ay+KKaI4XnJjLvdYfK8XGJ/0Zda
H8GXeU/d7rTUou3f+6pDv9TycmkdJG9xcmhHqEjIr65LUy0dXwTelPfkx4xLEdkuBF50YCk8zoJJ
qaT+Ce9i8Ydj2I42B8qCHHzgvtjp3WuHCIbR/8Cdplh8rHHype0HU/bJsvzZu05UvOiU5GVQfui5
htnnvzgZa79kRRzVBUzCwC16t0p+RdGO+cLO4rrchUJcP3ZZfU5knDz24aZ/86k6f93pmKaTYgZ1
r8GQJGzOoFCynKoEPSj5dtrAMGzH+T8o1QzsEMb9pzGx9uvMcRqLpnLWh4NWfD95Q+v+hwv59njg
rVVfNsdN3zbEJWHu973R19hYmtlILp1fcFDaHpEutoJFIFdMsBZYpABZqhppFEYsmZgPquTDRgeo
zeKvQXYNp2qqXuc+FM3dAaEjLpJw3SQOVUlgyGltIv/cOJNLATDENpfK4oLL1rzP3MsRx6z4tNfP
zxZrIFV0XjWPPKGw8aO8cpONbYHOMkwZq32vrpuvYTxhrMMAMaU0JF2btsEdMxDSNcNpjwruys1B
uA76d7Z9Gzzj8glBxPMnIr/c2YKtgsWaJBfR7k604sNef6+bJnV+WuYncRnBxPqCJ3RcPVI1p2G7
o0BGawlHFThvh3qUlKR7w8AO8aFKziYB8iy2LYq36+ZpWOBx51tKNiw5wTM9UU7GWLq/Mkitf9to
8XteQjVHF48ZJLn9TWpze3Ac31mltqbQTpXyN5XgpoZo4741It4gKCN5avPQYbWyJ7P8bCu4ZU+Y
3Ir6HGzD/r3rFt0UJPPFwTlkNGNLQwq7uRijd66ALOm8u9mhXl+6Bn/cR+JJJ+fM+JUQ4c02K7nQ
YwFitmB47hXNiuOUalv1Q7AYIhiGinsgTTs+XsdRf9Y+js0lbZYqpANpOsuF44T6Md758gqpmvXL
ImFzAgtFOsgzfaPVO2x1h3NU2Va82J69fxmbIDTnmBqR/POTKflAAlvt550VZnLfZun8X8C5Bv6Q
PoDcFBNolbvgtXjiSQFbxepBFjRP+smb3Pah9ebw3Dnr9pRNtYeZACXheSR34BsUyTk+2R4JA6TA
dA6eDNSHjbE5CL5MSWhFoRVOo/ekXYdfI62yFxmqoytZ9UvicddoeEf0F8gHAf1jBVquXdZjaeVc
TaZAVcgK9N1TwsaRkSZsPw4jFvtNtmPcXS3v+BkJaIdpWwwh5uJ0/vSI/geqi1pRRNx4Iq2ibKNG
o6jHIi5heW4iD7clpNe1EXNxEszIy50QKw6YiaFkkZRVCyAanqWFaivxz5A5eVwSNEZH2WZW/4YV
Cxe4Btpe2GyE9ryhvT55TV3dY167TKc12JtvxxzzrN2WmW/HIRjb2ane6OOiXtxiWZvmx+6A+uYx
dRiia/Wzl3PyyJ56/wIV5fhzC3BEVwDKDUADyRW3krqT4+PahPBehm0NT6aJ2g8zeaAwG5WwdCHd
HvnEYucNnoz5va8wJxkM2uQ1iOu1yocaO7IbpD89GLGn93M9Zl8JtOyfyXHp/86ZYZia63C5b1UX
vTb+ur6M2jOf7hRkNB3Zur0oXhw4/xT131tFU2+XyOz5Munwr7ScVGhb+Lp1IpIPUlmXvgvZXRlm
7v6kpMsmkVoio4T4bm1lbH97Btx9Wm/k/CWSn0vK9HO0PX1Nz8bLF7FbqDTcTzfc+NSYWJ27fZgu
1kuGv9PeB3dLFcV3s3GHb7M3ew8inB22qCEjUTRMdZmNbPqi2X+CQGlOjNHbF6inf+oBVg0e5Vk+
tDgROb1HZ4ETE0QWWdlrX2e/0Nth6dHe1k+TurjJtLzAg4u/3Q70pfPZ6Dk7L3uzYXMdArFc0iF9
FBP4tx8eYY7xLvvlSPU/IPJmz6x+z1nWfxn61Ge7Sa0txiw8t+sxPwi8HQbX/ISg8FeaDSbCcDyM
UBRzfkqAdRDvj/M0j18rjUlm0UwQcbZvzeQwXuHsaYolndaxhCkXf0tvWVKnKJmDYmDWfIrqOIEj
Pi36TxxbPz53Xp882blXd9sczwLkVyuY8OkId6RZn9Gp83QDGcD2Tgczn4lfHM2pbrsD85rJS4o4
7aLPxbfOF4vg80OniELqUeiX0RnEnw2+OK0Vrg2/Yhm63w0DxU9HO+HXwZHeC8vs8dWde3mvhLPN
pVt3wVlQKx69cZWnDBz6gaU+XbI5fPlvhGYJz2bc6zwNp/hkIA6xfvez52OJbkSjdTkBs/Y/vc4/
jrzPvPa+Z118SeFIsy/DG/0jHo7010LVv/fZlv7LJISj5NljTaLg8hsga/ocdYYosT/9j6Mz25IT
V6LoF2kt5uE1kxxrnl1+YXloMwsEQiC+/u68z90uuzJBioizzwkSKuVH4Wqq+ESpOyZl2NS7Yhve
vFw7v0KcJwfKALRboxjXpZv3LcYAVHRrvMM8jcFHwrtybhZToWYQ6EpJ/lZwbz+TEMuPEmPs/a7S
m+liDQt4v9BeOXNbxEO2soK6p5V7RFuLP6G4untKZHalc3bFz24TtF9czjHKXe5dHUHAJwyEzfs9
1kTntC5Je+dIyGy4ISFRV9xu/e0HonxZI3w5bVWLx1g26+tWj9668yflHQ3GoJ/C5P53tYxsupUI
VBeKNWGwjgT5G1kB3fdKfA/QsBtU/41l7vPzi7xiNKKM95OBgH6NgD+BVWzEM7f2LT+nRh9/hgAn
8p8au0gvbhcIRpGpp27HCCE1NimwDZiF963o8ccMsqsOS6/8B2DK4U6DR9558Bs7HcvtaSUnrNyD
57kiCxcJCJmUHHUtfeSBSWH/nA4N2119BogfeTFVLw2aN2ipI1amzUVf/JxtLmf8VRBEehP933Ke
imyK8HrvIh2mNA1hxQ4Jty4tK2mJEX9IKSMfNxwXmimv2f5TLnMTtBUwRD9Itg82l/Rz5ipvNFUW
tUQNXGFDJ/PL2VbE8N28eaU6U464wYuvncq70ocxI9pSIeb/+k4tzo7hmvPpl2qKAMbh+b5zAwZ/
blSxdH/GcpD1U8zAfbzratfzaPWSfDzQsWwhcy7RvMNAhi1USiNZUAxgstSZmtpho42SkUvm0DaM
RblfN1b69vxaS+NdMXo09kKXoSH4bjs0cfusfbJwJwQ9MD19puiS11HZVn8IVqDm3h7pvtqOVazy
+FkneeI9FB1Y9CEMi+SCG2b7S4J11e1L283luaQL6J9lR7lwBAhaV+dYjm6XbI+9iFQ8HCc6jLo4
TTFTumqXKDMYbHcpXrU3pSByDTee3pJvieYQ0Ryhv+Nq8AdrcSqEsMrTyR8BOSqcchsbP3uL3HAA
jk0gF/SWK5zBAnrCuW97wEV2w6HC0NH2Tu1NA1w3ehIbbKHr1iLzl6h0HyXiUnL2uknnfJLoN+oP
B5vH/HTZlGv0xctZqvHVTZsRJ+izSs+7xMDv+hTt+cxiKyeZEjuxLIw+2TnGSbUU77OIuYyTmWjJ
R0iYcWaOMflOwxJPbAMfkdvO8mJw18XoINTa1wBKIKWNXZdlHxReTjh5C4t5qAD9mvsyiHWe8XtX
k4Nw5iXrD76LEvQ+WtZfM6Za592OnI4/p9jp2EO82ppx366Yis75JqvaI11mo1ptXqJZu+PjgIjr
XbBL996JlIwROj4Y0WN4BpoBM9TadtVjNCDjwUFOjn8IUGviU9vnUv+LItlMiDNQx284GXL51fuz
i/S8eB5TEX9V1KimGtzqce1wujIrZwuMt68wH+WnbY1WhDUaM64L3xGaYrcDOM2KhEijOwdYI9/w
eCR+dRSeX/k/Sl3F4gGR0/L1jpOY7GOOqpW842bBVODIsifPduvT+rkFF45BH6Wfn+vNifMd0e92
u3QWU97TlFZTjsAf+/QUm+AvLXd8WklxFslsV6AnZ9Lay4w/QCIzbuzD+omFG5zCW+KAUdz2hDP4
YcnYOD6J0jD/2BVCNUVK4D1b6MMTv2Ean10nbsCTsR/P7QW/+oxiHI/I57to6YuC9Cba5vCH0yaz
+yuooxxnyKIxqhywDw85MicOqFs+UD6m86kvqHwOA/9Ez81aPQX65FvWYPoXDvSE0nquRgZE0ht8
/+fgCJ6ReGqEJ/Y3TJ6KV2DYUoaArJyiFXNNuN7nhnHtDjur6LOc7zOeIf5uE5C9L+QAg8EYPnc/
a6f31XMIJVQ/5W6CFq6YTIz/5jgM5ZViMx6xKJXw2jBBQV1cXZ265oRAocUvQJN8/DeqPpwu0mNK
e4DsLXMe2sKq0xzPS3dPnIJIGbHX6XDWapXmTsg8zzM3BgLdp0vgBz+xmgb1gZD7ZXmuYZjEcWIM
WD3wf6twZ+OEuRiWY1TrUtKJMwIs1HYQhTdEPKUe0TqZ05SLl7l1y8N/TBhzF18UilpJNG+x+s41
TFU1L0fuFA/VYKziStyxkdYkHANsa0DMbohR586IJFA7lc66tDR0ch7vgsCkA0LrpOsgU3EgrGZE
oq37JlY0B5QlOvG3aMMcAnDr+uaBB1aXZ+6DaPlY1o6largZ+O83SRiWYB0xe90toEHmhiLbes/L
LuU/PIC6Pha964ccc1hZe+Lnwjo6WUXGe1bkwxCH5zwkrPatV/3/NQXWZl/RWwN/2/mFw9j/kDAK
Vk86ruv65+DWBe+qm0sH53PseOMaEMe4bsI5Eb1iLNoo3qJuPLV8JHb4jDRD+m8Hw4pnmczy3j/3
STi10YeX+5iYdyWrE6LMreakoo0qVJtc5VDIf4ajJN2L1tTpMSy00dDXw+Zsp3z1m+WeDHL8rxtt
lHmObc/lXRE+8xIvxqUL8ptu3S8t2T28GZPvTb97otVdLIohykJ0rHrWfDzNaT823Z4xqKjv47AR
wXe89azrZA/RLI9yCFm3sBv4EEsHTzq+u4uKgjS/7+LIZRDROsUWXEUymvbgc2By0sIypneWqX9/
AVeYEa2VJ/sH5Q1Nc425YlFwFhSOnk3s45LyMG2Le4wk49hz668sQ8QU44/Fly+aoj8zmEyFdzau
HXz3YzQcuH/K2O/LL9kQ1+XDoNZrpHdojdsEwcR6KbkzUxNBBNUaLmh1mWMcQsNQwaN3XCZ9nfyU
6dRhYeHScC+1i8uGIKQmnvYTQajVi0wQp+WuTdYe0BgZsN1ZMVbpr5FkwKlgIi/KqiQhkFDsYzDW
weIdSOSPfPOUhLPcLtiqB/kbUwQqB7+FL16GgVHnvZsAUJfZIAqatG5Z5/wVt7Zmo8DCqCLfYRAG
au49lljftZi5G3SirQgLHKK5WE8jZevfcIuUvgY6J3FCmGhGJolVOrxtTpmOP0oBShBwrjXpcEUF
0oI5JKpYP2L5CHKam4bPqczKZEHipNZR0X4tkqY50aEPEcxT2LV/WtLCyueIZIvuH6SkKv/5y23t
5m7S5I9DtQOwWUq0ylG4tVSIcRPjoJ8Jr+hCZrCVKT7xNbT1ZQZN7Z8iGITypXUxWx23OojlZbG1
pgbaiHlqL35FLbXuYqyE+DqTLXSQjcHrfhmpuZTI09PUPGaZhs4c20GLGsO4Tq05laHjFn1WGwSC
M95NhPj8tljtzpmbSB5UN7r/Wdm2zQtofjgZuFTevWsHw3WtPaaj1Od4gH/0c5rkfyDT50Xs2hmK
OlOQYHGSRfkQD7+dtck3e7ZFEc+foSS0Qu5Kj/SmXUE0CUEuCDlM7xNTNCF5vWFCk7V6axRnqiuM
OQ5plajvbmTCjiXScdcvMAsjMVhw/7jvPlgNN5MIqn7MZABy9jh4NkHqsq5TnBwSwCBggmERDJDc
Jj9y+3OwGibmSFSJEuiKRiN5HluvvsFi6KI+IrpDvLfrrWN9yimY5nMfU+PXlIB1I7435hvQrJhr
0q9g7klp2DOTzPW6m+Ogbv9S1xfAumTM0qqEiLD5vfV1rIjiYML6iu4z+/saXpuKC+FUPhdAV/az
gPsimEJwXWd9IqLgD/eL4mzEWEaeal4xxTYlKQDVzldhro5VWnnqEa+lqA6JtkPwN4+d2Ez7wOmC
5VgT0VVTk8Asr/wDi2j8xcSKvb4B8Vb13hUBY6AddjsMuDZsPdjuohKECMwJMoZwjCY9bpJmYBt1
LqfwVi4Xw4eIzQpoH85V3ZEVqePyn845zqBEi7Vd3vFcJ/ZUeCQRAKjrtSBVnALRvRnHcDMCCNKS
eO7gy992k/niZENrqCXm0fCCRNwD8TvB9kt9D2CDlbs2NyZgjOeqO1f97MCdsEyDiAY9Nb59DzSr
6W76RDTc4SUm3kHEta1XikjMWz8JEBnHkwoxn511ura95kkexPpGrgSy3XGwE9MYGxqcRSdJ1VNm
LD71XHsUC1TxqUkKuly+6iU8deEcQVACL3k+ZrJpzYHie1vgrltyrw3v+dw3+zivpT8cA21M+hsj
KidW5iRas/ykqDz7PrCg9hsCLPgeAnflFhsAiqr7eg6ZAB5AS4ljCL3ZLe9cTwpcXzzn9Qgzohk8
ZawVard7XY7e9EX5Oakvb8GDzVpfrqrlvnUErk8KsXjM7IxjvL3wvMspySxVFVZaE3OBClooo5N3
p8FfkZyUaOYCYjSvN3ZHtZJg8GRI1+momsnqN8/v9LIAlC6lDFAcBojNCx6v2ZvOE2a/WpNNtM39
kxvzZktm+9PGIzyMJC+8wd2L8nmjZ7Y/G6gU8Stku9z6uynYqXjpOVirDbrUcdNffKy9PdkxgoHC
MbnWReZ0g15B7FRCH+2YwG5/CCnD3kSxZgKPNzVO4cJRwMpK+LtQa7p+nkNlhNoRfBGIFMkRMpvb
mws3UvcbOcXTeGDGGPcSqGEykZ8F4YpcfQ4oxesPlif00OQgDuH6N92K0f5hDuDoP6h1kfc6Y1uN
/5Vzs3j/OauaTLNDCQ1a76GFnl6mQ+5II0/KqSbe72lJTZxwSRWLDjN37YmR2MeAnjhaWkdX7all
yE8Wg4eR/dwLw06peGit99UXxjV35Jgq/drIIQkfRyVy+Tqiq9Y/VA/OdSyXLR0eHSS4aOeLoGbJ
Dq199Stk4p9fQpBp7hFuUTcz7Lmu9k4ZsD3RRfcJPjaG/tGrY6lZiTzx5e0nIGzfr8Ym/njDJi3r
tEauEFTO3jdBd5cXztZ+hWEbpq/42DDt0yc3nszcgRP5nOZ15J4VY63gEPecQHea50KdSHjyoXsG
h6TgpGQBRWZXjOZX4juc5ZYssNGDhNVsVg4lqwL/GRZnC86RG6UMPcm4mWd9GpMUWAate9lw74Q2
rq6GByyKMowDcXdBi1LeRth0wDhnLrZKHDoUm1Bz50KQqYz1HCXIVx8mYvxNSEzXzvulQBqmqleC
UnRYXLmKbEO8+n+rtuJBhvGtMV/uWPTIGqUdhKYv/lt8ypGB9Y9Rvp5AJ5fqMVTYbdhEvfnlsWin
Ijzr4GZWJnuC3uI6rRvGLszp/XxDUiPc1w98a46lK3a7AQ5gKZR3wX4tg6PcRKcpProN53+Pay15
oAaT7rPBKWfHAx58B48AJ+v8oGsVyWOp1jkcwEdSJ/pFqV4SHob1l5Zs6iK5R9dmtyU96DyLbxqI
cOWJhlha90EAzj5l4JYFEd0V5g1T36drWUmsor7U9t+YV1XzoBoOrEu5omvcSfhfjIHcWYZ4ksZ1
s0lGSckAsS5kfZ2RR2uCiTYOM/akKQbbZMSo8rjxB9MXU0Z2PE3kWk3vI9TI7Xzr/Tj67Czt+3+k
JSTDxxzJFgNX7q0xljuJbvqJicYhviSCn/00feqPR1XJtP+GE7B0zxT3TvVnGRwzvAA7Cgo5bIm8
xiAXnnkRlrhixDO33DIQy7Z7Sbr5xq24yqX8H5MZl6SJ2kXEu7RXuYruy74FqB8LWI7jpmsznyzZ
LtUhIOkiJJhhBLq4b4qYwV0arGv31gfBkD4NzYbkuOiZ33VJqN7cjJVr8/JjKfl4B2qfkLP31NXM
ma4tA/HmEPLZp+m+WYs0OBVxMn5PtwQAfJ2phR8xvrv8SmZNZOOVMR8qU8i8yTlRT7Pn7z4ecP/9
zJOgYiAP6zdQ83uIDfXnRiTBQsUGMNtQ2EdQnMBqOeZBAIlBfLcEmOp39CgtPxCKEUV3/TyVywP4
wbLd/mLmpv2S4jbxpGaMXbmptOOTW45FEx9s2rtMnnPtsw8EhBUfi5GOj5Fdedo+cm/2KFFC4+kA
seybyWAzTsuAnqBuwqmDGfZhB2oGW9VjngZK7DGB6vHXaqdtOMNq99W+qCJSDxLKHfCiqlhI/WS5
zByGyW5lII+6otJkHR+C0m/Tj3XoU0jeYEicYMfxVSr6D4+Anh2zsTXE/5Io/skJztKswveWfGwS
ez32yirnWDtUbs2qpDHsNR7yXsUCU1lYuHLLeidvk+CxcD0qj0sTKJY6R6r37PAMeDOX4SuNlc96
aRanxsF7nTr+clnHlpTphc93wg9s05hBU135R5LwHO+l7WSlX0LL2PtDE5jg/nASlM9jTjpJe4d/
mNBW45g+yXdRGeYReQrxkDwus266a1NNPbbQogqSqTqVNlhYdTj6xOvXYLm2hK7tb0tFEcS9uqO1
DyXg4s8+nQc+jNJ1r0uSiuoJF9xAKzj2lDKZxAgiT8IMqMI7iESMfVlUlKj/yHUl4QQd6EWJsaMZ
Y9pWrAT5uB2QfRmfJnD79GGiioLxQJCTSZ8Y6nbVmdMGGYqBn/CS736g6v1hR+UxNuTTg/XHfMhI
DOevG3zMwlIu79YINX1H5iJzZXSg2OGfTOtVXwyG0yCruadUva8KyUAzZsuS99rm4El6H8u62L41
+Rekv7EEqgdSAPTOebT8QM7mkCq4UmjAkkH3gYQgULnOMcn0vCFFMfTH1ZTCnYmZcMvYFgDmxFG0
1dmrtO7Kh1vWzXhox82CL020YfKpYSjgVJf5VpdVFBIYAWU2G90DJgFsRnNSXKPF0Ps9DkuKRQHK
PtTzPzphHJJ7pJ4bbiWjul3fxsUlB+zI0nRX3tH1W+e/bVKp8ndzOpaeOHrB2sxsBZp7PtFtQ3jI
8Ojm9qUdSqd7JdUliZZLvPnB0F5xmuj6EVNOfexpvpv/GKAzYUKrgrzTWE9JEPHc+d1dopn2ddDL
nxVTGPdlsS2vzCWS+OT0ffW3LIBQd9sazn7M2NWZRLfbOL78o5jT7SvgpfibG3KaWBNEptiOltK/
a4J1XP5R3rvPRSArVMy5TN0snLEoYXpS3tM6MaM6tiIvm4tg5HTsWlv6uDPX6cW4N5YDWNnEP11m
qj3xIgs5MuBC0JQLJuX6bSRWUD6W3MLNb4OX03HpytPSMHTyJn/54JyNE3/nRH1kP0djqTB2tEpu
e+wZzd1YVG/eHqcBTyIuxW00e3d0JxqfwNw6AlQKFizjAQKhLRXEkrfiK4e1BpU/Tlzx5GHExRS/
cPE4v9u2hPrG6ONflzAu+xOEM425IQ/M4xnt6Wj3c+Phei/xfeUMeyr0dL+zm5ch1Mn/jCcJuo9h
o96hdXzoBrJOvR9Tl7BLo+2Bzc7hPKjmWifSd4k4TzvvIKepnu8r8EX1ErLzzP+CutXBV9EFs/eU
Jwwz7gQbSMe7CtKAaJg26rzxixFmEF4IxWqvw6RW5u2RTFOAG7JcT2lekpbLLyuaS93muYZELfrI
/w2eJ0dnP9akwV0AceL6WPobfq3IdVLxOFWtYdrdWTqeHTpvsn2WTdgtD9BDBEEs/4+EJ0m6fA7g
Q9UuaXW6XdNORPpbcFsmmnKRoSZTFVnyd7Dkxp3h3AjZMnAn6HNoCkYVPIG8Ky+Nw6yVMWOvq0oy
hE27eD3wxa1phy0CVAJNr2+7tNmHwdbAfJHBxoQUNjeX5stnYBqAnCXM791mEsEdZVTk3BUAePOd
wAIVAIc2fTN/BWGoxNVJIfMZv4erB/qWTmY8ewzxw18iVWTAsSUhXC66aXCaDmnfPEGarpKKy4+b
gxuOFAzUNQunSgLDRbALyTENnHuUck5VLj+ZrgYque7WYDgkrVyjY8uUOnjzSD7EOFhjah0y4BD9
i6Z5XbKELhwTab3Yt1XUtT7O3uKTsFTARz56atn6mzEjemZbuDGHtiuKBbihLuvnJV9SP3O40ctH
29qbAWGpf1Z4dB4LeERceC7M8yFqQ/uqasDqe1+QwnW3ckQiajWjd23xL1EiU3QwKt9ibFIvDOlw
cBLT5Pgn5eGWhjZnYv48+k1+aTnysCPNoPFP3D3VtEs4yJLzjXkJdkRMDC5PQoJZLJijCFMTQSb6
CWK28f8sZEoUuEUDNv4JcFY7YuQyaoI0Jh+tVKQRBy1EyUguoJYhM7GBqpctJFM92uXAbl22EBQO
7T4n4xKQPLuvR0cb0iuESKmve/cf52kLkaQwznXyWlQQrMEJ81iJ8so0bDtMqy0Cxppe9ztZrTdM
+zVR/TfBnZiHq3juktsyQy1SHlImGDjEMLcO0IxDaa5sWWz50nNvSomDD2UcEdfel6I/b2Sz2BeC
O3BQ0VtP9sOWcMXE0cg6sE993/j/lO/3/+EDdcJTGibFIzGbzXaoq5mqypH0KLTKtIQw4RP7j3GC
VfpHCLtqjgXF1iUuKmKidS5aQie2yuffRpLCbWbdRbo55oArr7DwNYYtnMP35Ab2OMYBtd0jv4f/
ir1L/nJdr6nONV9Od2zHMWSmQCwje2QpUsSVH74eaxFv1dsQrv+3cVGOXXOHja8ZMQdIvjStvLjM
lSLEiqX847eReY854f4IL0jsfaV0PD7q3lEf/EZT8F10zTT/DktGQAy1dSPPbmXG/lK2I8qo6oci
P6Afk4lSpBNmBNdigEcV6ZvDQMIE3HlZdfOLB8duz4LRNPElbtsU9zxa8jfLitvouI1V/jozCvSz
IaC6PhDVCbGo4EJnxgVhmWTkosNTF6y7AGEZJ8eRv2yjw2LPw01VVNEaqoPHzoXmdyNbkqQYbOVT
iylahl7tZQ6qMmR6CkyJy0y1JjqTP1wQupHUlIVYCAZeJHtgnVg/7FFiVJethhn5T1EFw3rxFDEh
z45T5PYWDcUGVfjtoY0JalAuBeamoFh3tTOhwO1SvHb1YW4qAXZGFlz4WKAw/se8ToR/Z+JMf4yT
W9Vv6MDgHzFy8yP6IOmwybawzLDMueUL5VhxZsqZ/GX01F5TQUwXVoygHDCvx/FLQS9eH6NpIZAF
z6dLwDIZwB2hAax63rcj2XWEs2CgBp7FpPHk42xlDJirisCBZkNh514dvL1B5Vcf+EXHU87Q21Ji
NURqkEw4OI85WTn1pU9DqOLcL7bwqlJef3R4N3kqHCP7vV7RV65MDE1LRTWQzWd6F7Zx4KLJsHbq
gQACuzx6IJlm35P75cJKJfHbQjs2HEcemH+CBNVb+kBPyG0OkOoc0ybv8lM5Jc6lG1oV3DOyxFM5
NbeoF1qr8r1h5EPQH92Ctyd5NTlZBEbG+2Hr4voW7Cl8UDJWTw4bkNs9O7/k34UHB03WsOI7YorH
dggEdsFmkg7hdudW0o2YiOhBZ42MGxYVm3SKz1QCCKNmaRw4M+QjFlgt2/jKaQDBu1XltGbkF20A
lijPfnqyWm2PMmbntM6XoD1FN0U8QrSJT9E6TMS0phgCqruevVyBf5R8Uc0ZGaSgSabXcg9KTGE8
XpOBsYv76Q4i1OqAobCEBcBe0v1c5sit75sJy+6Jqq3TbFiN8r8Whe0un91kOOmlJuLOx23wowQG
RyilZ/6MyPKg9aN8YhFGxD0hzqs3av3LtPhnTlSam8yKOuQoZCyPDbxoIo9XjNo5uCsIL3QOG4Mu
+4v4E0T93wiQEvu0k3dlS8rgkDvsPcWKmxRAEiq5c/iTcfeO8jZw08SKIwM0hBO8enFn2yFnumXl
FgBEfZmv1gIvF0X32U7pdu4ndy5+tM6Wk6XoEYpkjtVo5Yi9Ajw3m5eIEIrJc11/5/kmfSRWd0ZN
UmAiR9hbNCMhBFFCicv7Bno9sjIJl2mDQZrra4OpX/X8o1rddiUZqF+bzCclLD2g+xPVOy4ekTk8
IVcHC+Z4NiyofExsFa9Z3FnD1pjSzJX7yr4R0/xdlVIoCHkyENxDwIzrf0FOsefg4NEa9RdvjImX
0rJPvxXKS3pgJMcUvGoHbz4PncYanuTFfMV9FiZ/EkvUww/OeFveEzQxZkSE2QQ1ZV4vFR8lg5Eu
kc0XfEb112siNktzi4YW/UEtT/Twq3xvCZr7N814/vAiDy2RAx5LC3fVJKemy1S1ABJjC7LFfQD/
yTinXoj58Dr4nItHcjxZJ1Vn29PSpGt4tP3Y2rfKYysoQmqaDFdFmGkJIOTl6pSMXYi7dmCsu6s3
OFpmwYS+NowkUTTOw1KuQFgJgRIF/Hx9BNih24yXtX2JRGOHrNJeMxzX0psJQWkb7s4iSZf5YR3q
4TrwrGMwizdx6obbxrxZKuclV7VIDrUfzveb2lzg7403+64FJ8Ul3av5UvvY77PCmxuof1vBgua5
iwS6Y4vLAF2o4+l+xXhOB7WJ8V4WCuOcNBRs7yMCfXnyDI3MLrZhHf7sNDarXcPA/y9XbPGcTLju
T/jF6hexiIDsg5tYxNx5XEdgJjR4sSO7A21qcdfwZxzdbCo8K3TuWAtJWFG4SzPrqvJ5JJSAP29M
8TWxMW7JMFO47U/m7LO/gwbcHkky0sWe6VEMZMrkjiyuNoQbT2MvgOTV+IqOLibsYZ9YI35Gk9Ar
aIVLCzfXxLhhtde/V2twad0iGiCSIha1sSYOQ3lX0Su7rAL8WPtYE/zh+rBWRBcvPyMmq9VTWzvF
jE2ZDHFqPt2N+rkfRw+jO2aj+lQ6EXXsLAweBLZ3SXSEjX0i4zrhHVhT0qPx2HXVaez9YX5QVLrz
WTVL8dvUHMJMVp31vbBm8Q+z3YhwqlDvFGZRyuEdEdqO2resfTmTFm6Y1pf1/J4WVRgdO39Z5uNS
L+pPmVJo35pi/SprEQ57fxY47OgffNJ0YGcX/MNb8NVC9reHprF+s1vLmoc4aLn4d3Tyy4+0GGKZ
tVL6dUbQg0HrGrzkJLe+wgU4VPddYdsPTcwEZKSUzU/owqK9GwjA/XQ9snPuiCzyX9D5209idTbU
PK+YrkliZlzlgDhwb5tdcFDm6+a3j/BpyX8oqkV8CYh6W67wdb16TKNQXuZpACQlJCL9wGxNkrpp
sVJDXtWDfQy6Alt91SDBlcbU/gFRYT6AFFpMYWpuGemw6Wm4RXXlEL2EF6X/RcZ0djkG9PPmWA8h
ykPuEcJ9HNhKkO8JnkivTQ7IkmFObJZzY/zoQiqiPsnWaBwHS5mCay8UJ48YKjvnUPVW4OQeWFiB
Aw4S3YOxPVUYxxlzwdrR+W224expYic6Eka2fbh57YmHskesuuWejxgRSQfgBc7JyF509Y3+6vDI
2sGk8WMb1bl4RZpCPUrWcNRXJ1L+dFlV0Y7HCvpb7GqRpj9XlRM/0VLxkbi7eniwomktnDOWSLrf
VCKIvKsmCRHdxRqHPzCY1wm3xwQw4TRENWfTHLt5Dzdu4Zgi38bohlssZZcNOXHaJI0Xev52vZR2
Y5dPpf4wLP5i9uvqMZu1iKvX9kYI77RMhXpqRhZFnXTLRsLLRjtuT7p2YqLBjALc2VRDPztNzC72
G6AdjSPLc8f72SRS/plIOXhaNF33fT6SE9tLGgcmt2VANvhOT3Uk75nwEyZGtp1RUBMOh/9isT1m
/bbVL00Qt39yfse3qabZwdfPB8nQ0ph3MkH1yMCx3dB/Y0vSPkHnyANDCATuDzJmFF4MjcyqeEuG
c2RhtjjWmtS9jnEaX9fJ+p9hUnWP7CgmTMcFafssHY8UriD2iCdliLm+WconMl8wlU8PUJNo5sUK
wYkRfXb7zC2FjH9tCysxrqwYTMpTNdGT02UyG84GMutwDguSEIlC4bipNX6MvRcQ6LqLicD5QLvl
C66tzDkXSrPqYyIdaH5AwMiBseyqL0PCbnngBAwfFnz2zV4tLQL2UqFBnGBRKTwJMQyoandlyBj7
tEomz4eUut8+EBOL/y3gA52vOhZu8RqhRHmXNUZiOeMgqL9bFuWEny7jtcvMLD5n0wcr7R94tPzt
Tgyz+V0pFMddV1Lj7Te/q8or4dNjB++wNL+HUDTP3eQ0QHiRR2Ic3x39ThPb1b/3QgeTEF0L0xF8
YYv9JjdZ/6s9y8kYq2KOfs01w7I9PKNRh7om63AvukY2Gcs29ZIR5t6Fh5lRzHuHdyk8V8vQTMjG
VdG+MK5e4i8VM3X8bJ3SS14WzWuTNXSK+jrUo/iehNdGp5jqwr+6G3PkPbJRUu7ZeJDjmaiC7dUs
9JJ7MhOxzMoF5GynErUa5nZ2ApceiG6Pd8DPrf2CPHK9e9hbb72QX+L81zdVGly9MPGcH/hX59de
t/lynarO/I+j81qSFcei6BcRAQIJeE1vyvvqF6KuwzuBEPD1s3LeJjrmdt/MBOmYvdcOsUB43gDf
FV3uE21Jlbx1+BGS7YROfd5rcLAvM0rAlm2DGc5xwbj9tQXIS5aGb+SxbAb435T2AJawIxSIIr5R
qCl5H0HazTdThNaT1DBCFk5ljOgSp10Rl4fBjdCDxWxmtgFc6D2QcSI3TR44/pO2pAjeJYtAGwoI
0MxbFmBMFGsbz8/ZkhLaRdU+TtvFzyV4C+216bZNvdpu6i6pUWVLMHfIU/oMZw/1AAREnfh/g5Zp
wb2L6OoTwF7hHhN2EiE/uRhfpOV+2qmsFSvhIV0x/pGw0NjyxQxlYNHyZe9rIM/oaobcY6qyDq3c
5QUb5rusZ6YnZG2Cr3Dsjf8rovA8DwQiMAEkhab8Dd7HH7bUOC22gjCAsTwnY3xhyuDR0a91d5eP
hETvsMElYFVbGqptRrADG81i0N9N4GWs6lstJc7hsP8Vlw1MCL0GOmcZNSL2B9+7/nESn+YBDHTw
Z61xZ9yn1izst6IyYfzf0s30gxF0aXTB7YYEDyo1yLsIBiZdOTSszQSMDupmSLNeBdXwSJYKsxp2
tmm4laVdAJcO5DhqJOcaMFJJrggdVntjDKKDOqGESJiHGcQSXg5uj61Tp4Yt2bRNz/DGE+8U6wry
vt8AEitLQCx+Js1GcCP98xYE5cBwdfubgICUkAq6CU7hhBHdxp2S8QmXp+Hi5m7M4ERG9s2iMPkN
4h06Q5xPdqFrcMGBuf6Eylkucj551MUziktYw9seTNPzgHIVmWAFMmXTIxbydyAgzXdWriBES4ZW
RKsEtSru8zWElBF2DihAR07t1zqwa78pi0JYUrZ+qdbFHHli4O/AOHCee+QyCbVa0V/8OHaxUUpH
NExXTfDPj10mGo7vV4d8KZ1fSOsReEkdF49m7ljKJ5C7Oga/lf5AZAEPNizIGmMMKoZt2d3GxR4W
h5s9BFzoLvZn8dGJzH0d6qlt9uyi0V6Xphb8EtM0/2FGUr9LjH8SAhdbmo2ofUPCDkMTGFSA9mqo
b0piS63X77bsq1+rEhnwUPYzhOHVAS62ZBwThnalUgzPGatuPD+qXzKLbnVTWbS2fLRJ/V5AqJ74
0RRpOFA7enxvee4c3Ex15H8vN51tXWbdU193IsXQmTNrQOU2kl+yxHB3SYRdq61HZ/ZmGtU/cWtW
8AhlCh+tXhqC6xWC64/ahahNAdmun6ZW6P94M+tsG04qesy9iRqBJttghBTOUm2MJ9CHAtZswesk
mOoOCU6XaEtmc+3RHBQMv9H9dx/TINYfmAFFiEET4XTKrhCYvJyyf7fWGET96s6vYVhK6G3orKjg
+L4p11LGnktDrEfQGgdf24Iv2SVB47EX4QxaFzxvtLkpLY/EzDQxnlqNmb1gEJJvC97nMzi7qL9w
Vcphk8GxwB+bRUhbLRaXbytKi/4d4uvzVApWSlWTRL8rzLMwSxRG30PYqejDW2pm5hXl6wvjTf4n
ItZbYE0+8GI6o+nC/dqGsD0GIHvrXkRJ9ZynXvbTmRtoUJWs1Jreh4esu4GnC/hN8qC8Gv8whQM3
Cl8Et/SSxNTRYRrP7XbOb11I3TQUSJVQbbpvJ39g3lfkPToKssHeEZayaMf+crNeL7E+Tx6qkN2I
xuCvszrpX5J/tGCJH4lzour1c+IcNNt4qMKveXZ0xr4pz98xA9uvqpYiwvYVmMcINpK7bX0Lam9y
ubU2OV3sazx4CbNbZUAFsb2m3/cL1OrMIFAg4qMq5aUIh/YzXhhoXRK+vN8oCOGGwI6ju1/LLLyE
KFjzQ9VCQ2D/P5p9Y5LwUcnFMftB1tmdqGeOZH9Oigw2h+weJ+qP30vO63LAjBE7GzKTRL2HFclu
cWJDwQiaxS/xA4oWdO1m9k1GztbfSalhqrKH8v54Wegh5gtmOZxyMyTPZe2DwZh8JJe7GVRxu23b
0QKh0rkbVBvrC8HD4trggsPM+YmZPMWU33P5wHfJynog8vHM1otPgPcnNYeG9Cbaq2Huri21RLuL
Yh+V+S3S+tVP2KP1G7Y7HuUiYH7M7Rin8aYw+6m9Oz9zEsAJHYitzwJhVHiIBuD82IAYl+inSqOK
3ZCgxNvbrD2QCRbMaXRNZR79QtqO3ttvdf/PTogOiARp7Uiw5wjH8/fqQUIJNrXX6ejhRgNAiMZj
1aJ3YzrtI+JHzNGIowXlbb4q5P8a8zGJCjMgIkRL5Mkk+QlZdccYAf3CNJL06lLlfoVyYTx/WGgg
5Qk6KttMlmnghllic+X0WTSfWDVjtWonvZwKghAK6Jpl9hZgnS2uMvP7n1wrHe2jzKtgKvcq+9Vx
MP1QixLR1Y5tnNFcU2bu5mbEoaoZTf6J406tybbO+nBsL5RwfnRmBtzhr41R1PL1a6lNcDdxEdV/
ieNZaGjHQTS3CCh962KgttV0E11s4v9CD63YjnlsKrGWsY05iq7J7vwaxfH2VsxB6K9mTGgL+n8c
nJUeiu2aM24wVebh8fcT+8M6OqCo9rpmvlvgmceQ4gXZ8Xy5bW1RDIFonfoXicGiV7h6QrI9crQW
GJdTxjNns2r9XroFf474iaV7zGdmIZuwcqKfOAFiRVWGvWDTILcun2xaDiSwlEn5K2TaGp9MOEbv
jo7sgtRQ4aTx69b865cAf1gNLJIfxoHESwo0Df0eLF+kj/HQt28oFrXcGGNjMBVNWJONk+o5fB9J
MHyzoLrREfjxsJy82QdjnRKisxxjjNTdXraNW+/GcPQfWPeYkaOAkSsZbMh1+qv1dD7+Stmwun8d
pOqCW2Ko4Otg9D5af1ZPqWXY+tnllo1z4budPbdlVGMAh5TWVlvmWHn1Y1h1jsOuyfAXU1MsKfbb
jYfXz7kjTYaXC4F0+GcyI8Q/PopT3eXN6seAWAbJJjkpenkdItSXhCjlSbEZA9kRJQXFaRCPZNtT
Bnbw/lf4m5lCBOeXZYH6w9ply8Ytg8WFKqSe951bJRpItyh9+8jRktV/JTtufQqY2RL0YRjob6AG
pc0rfvZ2efEKtbwsqFeZUs1TxAveKmCFPKu5BQK/FuJ1ZfCecY3HU/YOyjmeP7OhmNo71xuFuM+I
+ua4o/8BnoBVILkaZHzEGdVY4fahwpmE27j8/+6p0I8MEQoIR11R6l0X+YpSVbJc2TBmT4bHyOhl
OfVVq69c71w1eO3s9IdpGHFGEukReoMlQVtmGqHf06Vowntbkhi6cw1/48/KFG3whYvUC59DUK58
26iRmbhCxkI3RBKWeeQQbymtsXeiCyXqwj1YY9Ij1Xgebisr2LHz+Jl2UyPiHX6QgzMDhWuE3DFZ
LHM7ID0wI9Nqnvp3jFKAL9JIJ+aBbUAr961hvP5tVt6Rit8MbO8BOUOVP8MXYzkSKFN9oJfs1Wbs
F/uYDRaiUbNOK+pQ8K3hya9kN1/Z5/biox26ddo5UiuSSVh54+G2iesV/9gTzP5ZY7cYnwYC77qP
1lc8JoxRmHhIxNg89H8sK12kRGGNEmP1hhB4qEFmTwymRalDU4LlaAN7PsA1w+aouw7ap+2qEfkE
z4RR6OjdB86F3xUVRvIdCZW5L6AMJ3BffuJegNDo8MEgPhnuKja1R8YeTYMAH93CGVcJ0J7VYyD5
C/amZJGD5lk453xyVPFGwYhGHg5/pd1pWxd4WN6iUDfBG/4vH3ogIzjce2ggne0AsAKzIBZkF7Q5
zIC3HBmEOlLuuydUEVX0xt6PDC4PSWW+69QinizN/nKSwA7urE29tyQuw8fBwSiwL02TX2TjMnZj
XZGCU8lriqV45NEnvGOq7ub+ZiZRhrXZc+2wRr+MWG/w8uIUwWYwLdB4UBSOznlFDpnhYHRBET76
Q6qnH38d7PLABgmVJgneuf9f6bGw/eadKuQejSdqDzoVyRVuKuSb/5EMj+YyZNJAdlsV6qkmlH7B
EEqRG2KI2IQBd/NFMN/q75uWxX3bdcl438dOjBjQDbIpxIwWY03VbO4xH0CRzmJWwSM6qXvfj/s3
9E3NDz1smPzEfMwfEw4MM0shSpYo+dr8w+KG5h1ypWB9NM9zlp3nNs2eEWCv6W4EdzBsDVRXaCVs
Du4Z9Gp2cvxKebXtRXE7jiRGrm3v1GIni6CvX5KlG7xDsNb0qeOMbBVcil0X8r7c8FFGtYwOZdww
KJBRxhKimWbwHUndx7uAfRJPXZ7bdjdxHzsfkmmu+hpH5z3FbIOPonWOQchVETR8wxtyIER0X9HY
TUx0/JZrXeMtEpSscecUZL7MKwbjsczZTOqeZVq0hPPdKIihpkyDXE7mRlybbsW5ELX3beXq96XX
3Q3ftnruU8Gg2LnXENGDJ0D5ZXA0vO36GC28cR+toLzajB58OSBz8VQei1HG31kWhX8j1MMUBGs8
/SlrVZPtMJhO3MSAzaseVU3YJlk7DUqcZv6gr0XOseSTdxc0qKRI9LIZxUiPS+uUMLzEdU06SXb2
OglMCHEEDtI1J2zhmOO++AnRLCyvN6bB8hijN4Vs2rPP3ddLnuZbhaiwOFZunxPtWfe/q7hyW/ps
p0MzSZCpf0op1tq9RN9/18ds9HcM1V3LPLETFqIqTm8kzmX1OC29ZHkEGcX9gIADhQ44NS3gFNZi
vZvXAjav58edOdVq6PrD4jJvR5fTi2pLqqvnnEp82zTofgGTC+rAqLZEMbr64IYYnHYJG7BnSR0J
QBTU8TCgWzU5z+HiNMtn8P9wmaKfc1y2gpi3e9T185lKKMjuhWi7LzrTejgKT0kgCIOBx56KbNjh
0Oow5EBMO/iqsQcnJBNkQ1buMh/qIdb5uc4ZMkI+8WKGnbw07WZUNpyPCaul+sGjQlivUqpJ7sck
FLdYj3wq2pOQWfCUmCnovmVOTDRZIctgjixyw4+E0DDoaxWrThzZERA2OPKkE+TCGS3tkhDvbRNS
UQWqV5TbcZaq7jlYvOocqCp3oNr6w3rwGI51T2pah78xkle2F8sSefV1aNNlZ8QNfc10ad1NDnP6
K4NaNhtOi7fhaYLGT84NXounSkRdfvAoOG7BJW0RfPXo5TGez7nz4/ku1jaWPEG9R4hn/Hw7AZuo
Tmwe1pdVpH08HwVOpIACG3u+4OewPkt5f3WcK2ompCF1nVBqpsphBQtDD8enLosDx4nzhHix87bt
iMs6Js2vVPU+UkE4bZuMbQLCau3TmZrG/LcMUXmVMxqtbczYPT4q46seWhIsH0UpGVLhbpdaaW5w
nADhmWbam5H1Ky4C20AnZhuyghxYWWWqLEb22qi5dD4z5IdXbapw3ir4OMshYk5kKT6QDFBRUgkD
MlrHzxU/UH1AhQcReTQgiZAOt88ccO4riSDJ+qz7kAKPtWbbUCvN2M2q7oZclrJ2gCBU4xdBdeg5
PCREiGGb5D1BBPcfe0RR8BvODDDQRQn/1NZR/ej1QfvTNjdayNqDSO7jePHvCmfg8h9XMcNRKlr3
WnfeYn7Vbh53zy7exQMFc0dPv0jVvHldLdNLyI67urgMyo5B7mvUFHMj3OeOzSFyD0+Jn8C7PSl5
JCw5f61s4Z74EQ7PBdih3SuSSBIqE+MxE/e8tNutXQrUm2BIsoJYH/jZ6zJPSbCrUUKEu5lfodzf
2KkBRzzRnQc6qKXhph918aIXd3KPgSFwcwP9giELKzXwGZNw8egQvm2c5MgeWbEzHNIklMdkYmjN
HmTw15cg0/Mfgi3U356S6A4KZIY2QZBOfRx0OK3v6MipNqQ3J3+06dLxXntO8sSBAxELzfIIRswH
1brxR6r88/8jQb5cu3BBIn/XifhNTDPZzm6Pl2QPmJyTs+6yxvlxBky9QugyeiyzXH7g82jdb/aq
TfRiG85JVJRchS7ByWsnt5501/HbnyfXYWF0Uz3ssqyPEoQguJY3lg4AcXyddfqcw+EN35DnBKCw
2Icy5l8D7N6wozTAwMLDKRWXBui4kT64dJd/AD5V4tOBWtVcrBemdofJv7pD5Tek9/xE1TduzpKM
jaELJ9Id2uHeDCA8Ydp203QdvYwQuU3m1ykvND9585MyF1JfQTcMgsahKUnkYuSKTJ2eiJ/F8PtS
4YHQCjh7anK2I1ACd/j+wMSMeFj+A3MQR5wBbjKdtY7m5lSFSHUPAWBOfcmo8OTJ9WVyX9FJrk9B
t6L3GMJ1TskHyUR6pgtGiL1x2VEml/6Wtf2EnGBdj24uO/fR+DDHa+Bo7DXI1CkxMveGKrXh02J9
LGMhnxu/1JebP3bdt7cFAaAM/0kBrvorFmZpuwmBFEJhcsN3mP+8C45gxf6tjdJ0eCsnO0y/R6ce
mhHNlw6XlzbKKmev7Xx70IVQtA5UUm+pKEmC3lgepB+WcY74vokb/D30w8R/8mxu4nPc0azdEw6u
LitJFvIOYSVTwYhXfPxkiGmqY1z5zrzNhniEAbPoYQc2pRr3A0MLbtPo5oDdVipQ88+SJAM8Yh7f
eVy3cbjadwdut/8owXixeSZPmnH/rlsc/O+3nu0eQbvuH5glquHQ0lQgwMgqGne0jOX8My6NYbCo
O/u7sF2yPEmSyPFtj1NMTg7nLa42aeX0zCTF85De3aRVXDnZA8zLsGYCx0CNPT4ZWlshF9s8E9A5
VMdsYpe4tUSGXNx6VMRb2JFTtMyLrkXx34aPNzcu7RJ5jMFGzV7tPDVEkC0b6Q8kq4y9mPyDa3GC
Q/wi8H1npZO+EvkhvAvi3pCPYdKpPmgIAm9zD09/CzA9JC5lnjK2cvMUpuGhzj3nQnASchVRwOLZ
swWlmurGyOu3BVGeGHAKVE3kcRSFVy9Qg1NX71bgOergM3X75cbFkrCOiIcHxkE3XSb02V2KEXvl
25jh8+H5oAKxmQEHxsCibg4MYNiuAxW/kc4EuZHbcAQt7vfdrAme8Tu7Y6jbPqUFVuxtnwx0Cojb
NTEIt0TgxQMwt41GZ3IvHvT232FXm/Z9xPQtHtn2umLbq9RD9Qmg8B7JYXnV0BXX7VrgKSMUrS7s
hVy94q8HECg9pKDOrn6o8xTkgd/P703ROyibx9i5FoQoqbvc9df4kueyrQBkBfPfWHQm/+Qom57r
OA/bC/k72GQ3IQuy5yL25huZ2LVMEqMJ+ahPiCXB5XNHc2HRnjGI8ihzPDNinmXVOe6TNmu/8B+u
1SO/ZtNcsM+Ry7bk4M/O7BDxE/CY+8ufgpKHO8OooWZhis9pGwlG2DsuGlbzTpdYYrkbEogoqJNK
EjZSImnvsN5HG89gq4oA5broa/P2UgGPBt/DNOwU9iROwA5kmLUzyKDK/eqBCl8RBYYntoRqfq/G
EP/JALThpANdpltU7LfMSXJv2pcxRbqjYls7r9GMq5LjjWXfE+OD4NlpmQs8pXxDxKNnCSOeAO/q
MXQK9KkdG6+ftiZieNNZbZAVhMF8dJY6v2efLIJjwQlyse5sM1QhwDcf4kAaglI4gAsf26uMmkc8
s+5REWIDorJt9HBYMrT8r6wr0zeCU5vu1JSRc7T1SPiI20f6UkbMG59n1p3FDw55A9cuUmv+RxcO
AahwQHnwWZD6/eeEWuMSOr1LRuaMYX3qnbS+syuG3M2sSx+ucYinfhtheO4ui4GGzRYsltUhNM4M
ZGchrYF/YoHqeHzOnUOkA1OJiW0aMSoyfZxA3s0XKD4A2DPonv+AHRpkTOz1Xvj9Mz5fFObhvvSh
ECAlGCvzWVVJi5U6ZGcoyCRmAsm+pdlzHergOHLrYMoZLTJbvVSAR3FZmLu6YVf15GoMUMwusA6T
gJq3e9sXcAZZgKyUv2B7CbG0Q7LuE2tB5UpGMuFdAL30KZuIrNt2WVZ+jnVU+IeImPmcNPVVPi6N
h4IAi1IvMSreoNsrq5xn9DMsOJjp+ighCi/+D/8RrBsYImP/0DIUDzdIarr/YNBlTJ6SG9mwoJRj
MTZhnnFUVZDPV9DibeQCIeE5ti4yQuEW3XNLVeaeaBTEpxyMx3q4iOwpR9e9Ps0uwizkZ8iwMVKv
7hXBETljs+6i+CVDFqD3qyg0Y+FR/GMiamnvePL+UFLbCxpRxMcuZzFUlEm7/266ZwInSVH0L73q
zHMEykhuHcei/EGYFrffCzlfNxp2TySRKas/3pAjXt9S2UUHaC1B8maiIbt4IC2rv1iXfHhzOF8F
Ij4ioAEQWibzBHT7szsdDeiJ+SOgmXX/JJ7f56cIqRNDQbzLIPK95m1KJNKZNchTrL9pT/TnjnXZ
NF5hYUSQ5HES7Vfo+7gUmmB5HWCAUGnF2RJ/E/0XAtcRgACBmjTZA5kKC6/04qM7ypxQ5GAq55zg
xRwZ6TWJ8uLfECrkZQroGUQ5cos8/Am3aE186xRF4aTT11mv051dWBZvWxJbk6071gsJiXjMHgV3
zfAmmyhpN0M/NvmxmZwAGkQ8pw+s1PjgQhuy9BqvFdd4hAG40cmKXcAiXuWcmjL9iwrbpPyHA+bu
G22IPDyFFaCPkxmc/tgGGPSPxBLcKkOHRfu5r/vyNGvE/dulClf8fKmnr4Bk518Ie+qKvAgqrYcl
N0Gyy4Y2glVskL7vgB9KnKgKzgH6ehIbTq6OlpT4gSAhis+ry+Qf4yKODDAhJt7RMTs/SKLpHrPW
Bd2YBIGpP8olWVkzSVzrr/T1oFKdkJZxi0IC2RhgEHEiMc8sB7W2qrvYKpPtHaXezP9ROPIfZL0R
WNUgwmMSRxFoL1UjvU1x0vdn4gMxzC1wxhJG6XxhH9GY+29g1iM2xApLFUiaVIDaKNAIrhgw9Inp
Rjd+pVEXhurqUyYv3806a+c8k7x5P6gaFxKTxuBDIWJR23wISNYCX7ACD7ROO6D+U1mHHpDoSxgA
bqwR2BD1ERxtXELsK+DZvw2aNLITyPMMFp0ujLhFGQQQYN2BgR6LOpp2MZW0hl5sSgefw2xujiE3
2ge6Xx6hCIkAYWw83PounNR7UfjJdABvQCwM4ns43O3kRnpDliwMUi5cc0d65Y1lhTCX3mSZHfhM
frHuWCMYvYvtoj8nS4QTNQxatD0TLIwHUSjMO+xctEYLbcC30S3L5A4dMcc6qiQXDT8pVZuEdiYm
UnkYX6BZkUVBT+rgWHNFd9GDVfrOpRm+gRXH0B49t+kfeE2z9bqUU/Bf4ZR07aRyDOtdWSzuz0AO
UbdN1i58H2zZ0JVj4yeIlJM022KdrhcW/LQDe3CN6p3mOCU3ofCdnkARN36YS3eM7ofKckFDzPDe
M9vHD0yqy5w7L6uYkzfW3jWiJQsKZMp00CtUtPvS5vnj7Nko3fatJlrPKUyTXbh4yseatpXkRy+M
o/uZMSsubX/0/xWAN45euJRI9eOBThGhpLpAwJw5LESSPXGZuXbDIlt5e7vmyC+zFs6cQAnD49T3
zhdOfvE7qnrSNDEp90fSf6q/nXDaX81IVhoiJPg2Pp1sUTRQZlPvSRJXCVwoEA4qTNh6NMNiYUqx
HbwRCXriDax1E38kqLVlens3kd0mtrzUAKDGbkXJtwl5eJddui7SbLsAYM/Os055aBnk+du6y/3g
mS16afazWxI+FaaTTvbrCtoboapTd/cUDYT8YbOM01cemIagQ6aXdFF+Mn6osqUUcwtSpHB7xwhG
vYmXYt9E6NF3gA8wiQ8YfP8GYoreS8pawphBmP2CKYlaRMx2MfedbUX/6bPx24e6MpKRocPiBGb7
+EmEB2wmhYzx0e0yBOtEM6PYgar1WRP9FG9xXQCNyDntJZuqabzIOprdXUnC8q0fldPTEjDsPg3o
68azHfLoBZoBc4OAqUXMX90QMJzznROvBElnQyAFXX4TJ0QmYgbNolPUyxApj8BweSYaHB0y/DFB
sh+JkR8+PYTzC3lxApLLan0/S5umz/4UIqdmbveF0AfBj5Q4KvdMnjKW7GkVNMOnbJN4PdOtmQmq
aBuDUo+S1T1hvqJeNIT/uTdgkqxeSN5YHhcT0qZkeM3O2NvS+tARkNk+sOqKrpB3JQ+dwq8DbaGF
M72SU1Nda6hs3jHR/+exz1EElLSdrstIJNY+XpNAH/MAosd/CPTFo50pCnceERhmKzTQLqqvBc7G
FgFIRjjJbLuw0ptuHIPyiEVwwgMpHU9weQVedex7f32ehB8y/S3t8FyDbmNiPErsWx/SJQfgp4ZO
oa4xXFk4YnGYGq97irIAOfWO/1qzOFzXpcfogpmnzzKUC9GCP4oqko5XEAM82PnEbN9DXPMKTcG2
Bwss95nCMmj34zo3126o3GknvQDbertSkHzRFmXpka3BxCi8FMMl9gHm7Sg2/HhfjWp4bxZDe9Bl
rgU4tOTy1IbMnPdCC/UHf7DhcDRcH5uuacRnMYnoOsR58RW1hFpsiGQxxONp1f+02qWj7lviFUi+
RTGzkSzI6HC8UT5NeMgJxwvbIdqPemha/I5tefYR2ZjT0rZzcGQ8Q1IQJSSL27lEZH0koaH9Xons
dL5cdyFa3QGIV9HPJNOJsNL5Kcbfi8DC6cv2x3FQ6G5jiAfUsKpFSkjmnsPoI9O1/x8E27U8jwQI
3A+wVeaNSJbxH0CLQu3WwMcpuyrM3CdyJ6zaMz1r68tk15trAfYSalZC32LWe3jY0brJ4XfopfJX
1vW4vCNnrFacdaQ9Z1ODTQKDapWds8ZznjG2a/xoEZKLO/IYEvdKfZ6ggl5Eb+WxJTMrPZPJW+1g
SyLX2AI9SupTHMMiuVp/gUADigAhW8BAe0tHU2dXNrfLc5LzkJ5wci7czSoj4FNLrlAkfSB0DlT2
yOPW0PbyFUccKZ11ajJ/j/MIBwFCVWt3APhIXgKqRueSD8zPIaD7Jsv34Vjd1MIgipb51kJgLYFQ
oteveDJWnh23GvLfZVniTnRqLQhbAb+Plm9D/YgueMOfA7F3YMNaam9X4OXw98RCEben2oCGtqad
W2FA4AwkKYp/8Q5PFWp92BDjnmo//muQkY6nmyhgZAdHu7CRtP3McXSVfqZ+w0jzUbGGSV6Jh8Ni
CZ8xxrPJS4IQ5rpUQ+f/pQpZi8PEBfW3JfvmuxvJzD7HUQ/IyrKgWRE2CLYmPIFNfMFZoS+kEKTJ
pesH73WMVc1rybbCO1RYqeyFrIj5HyHM7m+YNU11e2GqaI/vRrEEHaNu3WkXIjdaQmd4gNRmnXcx
4YJKlpwpA/PG0qdRTnMkW0zHSvNWw5Zx75OUWfafriQe4LggSeQ7hWAVfPEA4rvYDkiuk1PGjy9+
aTW63nnJUfMx3+pmpzqFoe+W+FZF8I8muke7P/MTXZJZERy7c7xgRB8ZMIX748iCAjzi3SMcIRm0
ewZ+hZfYQcqbnLyFh/KSYHTFzSEQj3IiCejziXSDLiS4laiPrUoY5ZqdmAHFQk0BccImznck15jx
uYTcJHPUfQeO2bly52XrPo2Bre8hbij14nk9e2ecLlN+cCf+xg+ooxFn2UHqs3Ic5Z/XUFbM5AKF
S2sC0uXTyziyP6R9WD3wnCYkmk1M6QEel7BnwrFW+xwwVsBXyjJ5vrgZIjxmxDIK32vsDTDiKh36
LIhb8+Xmnfjp0c7EbwPGRED4LAgvsR0M4bqqCF845x0SzRbLqBUsQXM3dQG5m/1aI9MHXhOfBpZU
xNh7o381IIPnIyUmzXbnRBHTRSwt9U5GcyAPSAzC6tMvWH2cM0tJ/hZnqM43ZkwzdU+0BCJoaNIq
R11Q1Cp7ZSQrad5LBgXqOPZQuxnt1jcmRSxBs4JKD9nd7NbUoWdFMk+I6SsCq6B+WEFU5Qcmacmv
poVPil0ROdqhHonE3NaeZSFFi0Rs3xx285ezTvNXFlrlnDrZhcE9MzVsfEgpy52GT/KnMV2AnFEV
fvBuB89zNjW2bou2UDFoWtEqlJtlcrHLF8bMdl8TdBOTYxV0zSlo1zjag+ckoAUsV4cpfCIL6ZKa
MnojrbZ7YKDGwiS+ifR3ENSHijAglNbcO53/HRaktm8oohcgoYlEwEjiF70f8H1CdyI3kf9RUnDO
DA312VEsjDE2CTIHBLcVoUbHOg7ImsfxCftUjNI+ociOqveQYd4tR9iIKx9r8TkvEZHsyiQGuen7
QHvjqluq7xjn+gJyoMsn50UNDeKX3EBdwfaLiuMDgq+CLYiVBx2+RTSg9toUQ35NCHZGmusEWXld
Ohs036vyTfDDX0onP50Ufej9NAMb1RP29DQ+tP7gP4wRXQ0e8Cx1tlMJ5eLCLbSCo6Qw5L/pqcZ5
KYBXMbRZu34dX23rtiWacAOC4GIAlqmDkQzGLuwrzPKTiXL6uqFNYc/YdWIamSTuDm5DFjDI8eo0
O2OrDh2QwF2INnRMJ/fqaFdF25kIwu5OVRMWkpjBHGPlPEgbSwQaJypcC1B02dYrdfRw28WgZSry
GtSkgfC1Qe4bXguRpASJg7hBDE+EOJ0yEimIr7eepp3WsDjOUV0EezJweKXUAPUFlGKrplemzxGw
oSXmxIdn4tjtnKJkQwEbB9xt7Zgmv1NRTfFzp7mP78p5VXw/ij8bPxbKLMMbiXi6eFaodm6aHeMl
1BKk5WBnZsV5bgBhweYD1YfZvlhyBeIKl/IhnGNBEwG1uEPslyfJsVUZyP6NN/M93cSD62jkjnNw
5ZEJpzH4pv2dn13lNx5k2hx3AmMzdXFZLzm09k6AXD4sxSsR3CuJXbaC5LHHy1jzsHPYbojW6tqj
UX3/P47OazlyW4uiX8QqkATTa7Nzq5XjvLAkzZg5AAwg+fV39X1z2R5brSaBE/ZeO3iTUU6vyYpy
3ePLxvuggAANiMHZ37CTMuz288AJ3jh00YhjJfZ5y3QwEooIeutPPwXO3wy+HGojDlDApBFDJMQX
QnxkjGP13kNHSD656Lw/c14SXU2BQjw8vSdpk0lHHA+wEy7RR7RB5Hm5duM+qMX3yFUD50wV2fYB
p9tGJesU4kPXACCcMsrFbkHsdIs+8T1xWCG2vrJ+ZrvSoLQuDz6DDsRh6f9zkaH44RUZtSPOcnai
Ah69T0SzrqlvWBsOxJQOepZ/0KaAL2GPhulwCZnWg15VXnWJau3tXUYXhLuoyp+3FJQO5y2JdOjN
/WJmFTeOyL84lTpI7XgmGElzaScxmI30Xz4IRexiO6kvMn7dv2NOFl9aJfkPnRGcC5SJf9NFk/Bg
Yxo/4WnCZ08KeWH9cDoj8E96HsIdpSP5n5VlBwjNKnCEd20rAdRJd1TNMZ/RyiKNg1x+n9GE/6mZ
YBXbQAfFq+jkwzzOUfWgi9m5C4KxnONFey5JMUsA1zFaLOEelT9L2B8sCZmUw4HIOSJQcL7QvQ/+
no3rmkNYHyl+qmopqE/rnqoL7N9qGvyYNV0l2CJkgTDtm/Ip6Jwpv47OWv7aayvtXV1jeBj5ZBbN
UExXv/6UC8rCQ7263RyjWSV/Ox3pFM82A8E+bgK76DZW6bcIIZpafOipNB/KVoHa16Gxo50ubMu9
tGmUfPJMTOoA2NRLP6bKpT0PrJ6xeRAs/rVe6DS2ISpAsqLnLiXsSSXOwr2bOK9RaIio66Jhnd41
fjbicyNP3LXknNRbyCXkgzIOc+dta8vsvVkEfiy3hJuBAYmtY7Sdo5tTTMx9X19xnLTUuU2Dlmex
F3ERi0didYcVFVpGmI4CDVxRUxG+CqyA4nnCmJVfiEnrmj8M0wdA0TrDQLXwJM5J9Uw/nH7C42Pk
hkGLSdcYJKmMvVRYmBPTGg1wve0JHkB61/qA5WKdtdZwtzbB2MUL3VD+MnlKc4jNgRdtI4RnOAsn
hn9wznCqzIiPtUoqyaE+Cox0vTXyM96UJ1hVGLvChuIBn+w+PTRtjx22q0hVAKIOrKljuaHSgola
0eHqUZ1hZNnk/oj811ihjWi8Y8VX3FW9a7fikBFrYtYrNuSMNa2y8N/rR6fLlb2nH+va96URK/ld
rtsN0b7Mkx5juZ9hWu59TM/PdSdHfrGg5qBQID0esV+y4o6Ws14RN+5nQnPqqwob378r8oHz8WKn
siVfBf02sSPblnNOAkLovPHAsn4cf9hOzd5nwt60eNdZjcKZIBTgCbHdE227LXS3NneCET4as5q5
LtywMBngR6kAu/zEYL062A1//CWrcEHBXGOBgXy3Gz3rXIxMrw+rqLP8UVUoODeMART/Um1MBtUu
JUAAJfyk7wZ7ruavIm0dYtisRRLcIKomjjrZX0ikkeuLADznnrupghZl2csUYJHUSPByClNCREmo
YPLQ+AtFsFRwmQ6GpcIvXZHBMVAGNtIzSkv0VVzSDVigFI4Q/RU40bNm0TrGyeg6K10zjO2tDfIT
NIIvTLMdWpTF28ghduFZFEvX6Y3yidC96oWLCxHYAMHpylLCH58Lx+2bK4KDpX/3DD0xE88yTbee
NeMldJHnAjPx2+E3gVqc3vdZMtw19qhfEX+L+ugqx+AEwiIiGCO0hNosLvVh1ThMiFq7EeyHcjXc
FfMIGLkyyYwCRU03RFgLOeqrKdDMYg4qw5+S98vsII36FfEsFKKbIYMshkBVRCDR+WJkcHBVhNY7
h83rH5do7VnCUStWMTouIlFhN+NRivKI0EXuQYo2tjKmu86tQ/PeKOjSBO7OKApLAliiUznIMfy0
GeZ+tOiBUcIgzblmVZGv99Y0ifoPzBGdPxKBwEnA3t+siMR1FQUvI92b2gJfMN9tb1HItx6VyRGV
fPKJYrg7gS9Di49aTvDS02TdTbVC2zjcCjXCHZlDvbKGUMEFwi5uA4Ek046Nmu35OKI2cHaqtgf/
MePhxSZWgfy4t0ZCHrYz195PqBHZQx31xgxfJCPHjbZDv9jaTVdFZ55o9eiB/LsFNpjui31Jpbee
T4cAWqRfzjPft4iNx7j5TqE2QMsBjHa46K5L1/Hojatd/129cLHO/B+C+iW31fxI/uss7ixHeB9U
hrKuyHCeC/ib4BpQnMRd0Yf2x1zLeSkPfBdlynoaU6HHvJGg0z9d5o4JQTZB8Z6zYCVsreTlw8x3
I6q/sMaMMpbiUTO8JUWaajz3jsZaCRuvsvceFVp1ZSmdJH94eVcXOi5rfhQNKkvFlr7zZuQfakNo
Mq4nHdRwAZyi+B5KCJ63s5K+qPAc5wY/Kb3A2TphxbhvrJIeZeWY51K9GP6yOpUepzBnKPNo+dqu
w3zOogImg+JuIe+maDU8M1IYIUxk3u1RKwv/m+ZM9h81dtMzT5hBWz+F+LVI36A9JFZdgv1NoRL/
4M7y5DEIC4LqM1D33UfFPqUjd4pvHXf/YiM/UzAH9w7a8Q+PzPh7BA4EBgK/6s2evDFnQHqRdDMD
kqAeGFyF8h1mpE9wWzVZ7hvKfdkeDHIk+1TekECUU+QZPfseLp/RDFN1rKChZ7vCszvcoEjmLibr
0ohYJbwXO9fGD0jpYiUn0c04j/q1KH94yfUfg+8dvKwv3E+2SqTTLWASo0PmO0Q3s1vrPpsgsQmy
nfr0fVX1+Ah3inl2iwcC0Rvx0vg+Wjk1P1RlkflXWi73S+cRjrlNR53PZywn9XMTjeF/GTwSQzC7
Y0IksiGorCIbmjJGMD6v78EsnVNPSpobWy6dXzwwp+1Y7HAVHVizJgiEmxFsSt548qUN9VLiwQJR
pe3qVjF1du2yzrjlqqNEL2aGiISNnsJhQmxTd1Nd7/Nh9vWWwHak6AmIdnKFkR+T+jt3LJOzKG0R
zuiciSa8SiSO1Ga2JrJkdPYjYeXWrvQ87+qU1ogSZHWLB64X9vNT5DjA5XXgsc5vZ18FcW5xOu2J
VZnDQzIHN1j4jL9++EjKG36o0mGqUfMI7Jl9avrv0s7hsIUQhbABE48w4UromaY6bv3aINfhPaeQ
kxuDfQWMLKZpp382Y4RIYIMCf3WuEwbj/9YcdnisjbTKuF6Y8IBIIBynBvOWvtjg21HliWh5Z99H
BQ0U0IIQCagdYGlutwh7A2P96wuVX2TdRuW5XdMuO1p+2lybkvhsrIBqmpzNnK8uCd6SWc92wmb2
NeObS8+5D6LvncqhuIxCN8XNWBu1V0OUhPhdPIcsKty7CQwey9GfPDaAulOsCypmquzBO/KL9N21
sdwcVA25vz5B+q7nrwnHAKLW2Yuqw8g87RlkYEi8aEGb0k61Lb9MMozzldwfAj1RzUJwBs7fEgg2
YM3fhJnTsX+0m1+8F+GVwFxkDS7ej5fAOKQQo6SQ4iG0GIWpk72Kla0nRJbxvrG9wQV7pmv70Vvn
3D143EYRAnFLlrrbj1NZGYU0nRiFEZoYskIq+MYLxXIhFpqF+KayAzltwDOUFs0Ki32WiEqEf/FK
hZIfghToIyqdKSD0GMHups57xg+4HA18HNEvmKhzu4ds3yw+WClJt4QPr8YDQ+U530Ud+dx7aUR4
BjWR/EwBjM3tWNlu90kdORUk23NWfDtQM97hmozkhKTNv0BP5tDI2X3HqBH8y7iRyb6w6QhwjpPV
Rdz5fYTiAOiCAo6HXWVu/6O/npbjLAr4fR2JIO8otTn0sdlxG6tEsB8JlMOUJjO+l1zgBq9/0Kqs
35g13T9wjvkwTsiyh7keRrt9gLDolq2DFS8n3WU9riMlQ4zLBENTRCn4SVC0vfKbj6L5SDTHePMP
0pw/ME0u/Ec0VY1A/ELFpa5e7vjrHfhCa9niIQxwmZOpAgzQvoG4dEOXxLsdQArUqK3qH9X5pj91
EJsgHgRuUV0SAFcWhGZyUp49wZ8qNglaTUbEKPA5PjvktleIriVmw0kHz2s3ELuBeD8nx3rE7cbb
QC5yzhX65nbC+os93naPAcAy8TRnQ8LtjcaAFBXcau1Wu3Vd3N8072+8JQTM9EW1xHBxCocF7VIe
HVuVMKzLhLyuXxwuSEKHxJHHkZwU1qaFnO/8qOjlqSCaE0gbNT94e4xIxK3kEcv89t2qippGLKdr
JtEWm/zOnWrSd+Q4OQMgtsx0f2bt6GDrKntYD6xzy+UcMtdiIw+CufmLujjiF1HwfrdftQ9Z8IDb
wDX7W1rQ8u6V1jTERXmDgYK8IF6EZZdKome34D2ncpU+TjJM/1CXCFaLddmRWbspULBsRGup6CFN
KafOflT3CjIvSvRkf7vOocNURGs5crhpXl3beW1YomXsRpe+iV3i1p14JaZzeqmo5LM9YC3x3Kaw
ODfi9i0z7qyH/IDpp4wYcbScqFU6GPRFphZ3QoT1kfBJwitokVZ1hOSDfKCgtP8qlgCLQ8RJe5zQ
vvJ5EaU9Qqjxkx9gZDmOmtRXlDyJJhuQpdNyZatBlEWSeRYwzMkD3RVy5L4ZZ0GKN0qbLersuxp0
42AtO+G4yn3MlmnltsHfj0QIVfXrkDkL/sQ1V9dJcD1HTmeifSZtJlOsaZsV/W8lSb1FCaKf6Sc0
1l7cRf/CWrnqQuiAIbxgzsc73vs6QK0rulfkGsR/o/Kgf9FWaRIIhcuY7cbW8x4KtocrQE1spLlW
60/L+57SXY2AjhnWezZeTtZ/dgTTfJPAUsAPS3ZBcMSJw2a8cScgfIr2DyGWGznFweXUaU49Xdi0
06CXm3HPSiV3dnyvNhb4zIRsnKrRXXeK+U7Ub3XL/sU/oPUYOB9FDqPSfnbKgi5Pac+yDkPrLvrg
OT2/BSdnw8CjmKIaKaxFvI3SMxXNloU+oRPMnLYiz5Pg37xWXUIsFDEeyM8UJL0GMDbKKzP3vGJM
Vqtn5IzLcl90mK54luHatuPUcZkSnXBlRToyEB053Q5gE7xvVh8MpWf66uGgGhj0J4SU6K7yEs5C
7OHfeL3ZwzLuZ0thnmim/lpYFLivI6Pmo7ZmZ2A2nA5UjUPlIAHcrE2KfwiVw3A2FhfGFmsMRycB
bE169knBhV7fh+kDs3agQAb3jtkFoVznt6kYCFGhbMjg1aUkVH6GpaiuUQrdgFxm/DTYuBGID66M
GZZynCeWCn8kMhMQeQpl77ZnXs6IocnGpzXtiTxh8hCeieIgj7Erk/Ril1YYvSsxjseKUJBy44cT
ggmiwRY0ZhG5UfSDRq9SNAcgno65YyebBc/QkED6MqUP72tbkFzV4lj7t+Z03VtklUbG4mZeOPp1
NgM58iK6cAtBq0Ft5cpjly1gXUeP+AEKoCYM99Qvo3noiEnaVTTowS4Fz+He9WGk1U6TbCI30wik
YF8WDhXXlNtBcZrhpP1T6YzuDpMi5E2CAv/Ta4qJNvMDON9wXIhYObKSyteTmgyEwrygYOdNlsSr
w83S6WFgn8OiN1Bc0fcdKpPA5dvou+lYln3/py/mwUPnROrzLesbyAP3th77vLvDUavC6egTz9ef
S+FUNuoertNPW3V4EmoDoAihlqr5aowzs+9UOBlj5O8QHTVtzDcop3JCh7CoZUKuCfTlKxFVe4Av
Vot3iUS8fIbqkej7GTIW8axw+0EOAmH0b6GpeYL5zmEhzWxxhb+Aig0n8UYxaCte/DpAkxCQrh2y
zs+oiAtqd9xLZdr79zgpCAZiA3Ajt6ykDS1x6/RsGcpy6m9ulrok5C4vGSiq1YGs0SeNdVI5Lyuz
oIrZOdF2A9k3aHc5/tmXVwsL22Qnq7ChjeKplEmxdzJiL6G2jPCHn8ta2NENy2L183OEcB/xhfK6
etiUhFou6Z4Go5Jquy5t9MezqjLbKtta+7eOKLdyW6FTvseINr/kVlKYDS5YBj0zXXwY96CMrw0D
yedaUyizsezN2Q1dtJsedv7n1EpzuhlDVPueGM3iFCClXg4d6Fr5ZdGtF4S2oAkq4skqUnh/a14B
quynfv1apUGeG/NyV5B1hWMQbUjXj/6seT2Ov2s5u/NpsUnueQlDUNWgIAycIoA1ZZWwSUVtugyb
OumQuoggh9ImM+bE92OA8uQSwpZjWVgnSCe3XHie3BPXbYVkXJBU3t5zCiYSvWfqsZrEYy8QdoId
HeVBMmkLvSPMKhihW5q4dnQ2DrtIeO5I3PLqN3QRqHFkcjgj0SeBC6xaSaAjakWKgcy6s9TsLNex
Sb3uLxPBmRFOYgsfX3vr5PahgYyEgK/C6453Hh70Gg47lPll+t3aYeTs5JzN6cWBwjKSd2nPWbJ+
ztxZfzOEcjO1VC+qJysqsSpsO8QjMxVvX9n3RR7dbFV0wO+6xsL3zErSlZ+dO1jwPRw52fldK1bt
7eYZ0ssOJXE5/pM0EjJh35qBzdATN7B3z0rXq5E5tgl025w+L7xHrOALxE55ofHhVcuk7zF6TuWO
w7BqHmBHSWSGgO/Su9xD1fGobbrsn2TuQULt7F7OCXtlFJ8ZNno2Nf6vR03h3FTBSfXpcr1h/xgZ
ZZ0jAYn5c8G1hzq+7juRs3xrWRgZw36v2zr4uaMdlT5YHP6L4Nq+o3lc/fRV4nxgs8ieJQ8OLVvn
6aeXoa0x7WadtTet9u1DqAYK5xVYYAakKCB5Y9sjFouIxAoTA57NramzYsciWYUVeBa0dwjEo5TI
tXyVbF0QvEzpqbe1J0B6Kd8sPy1pwsFhkj57Uji9mJa/yoLiGU2mk6XbSbbdQopcv5RfvWQLvDUA
YE3sljz9yGs1kLyDYSA1IIrgKkgetJ9M+ozg2Q3JxVWk7dqrlUd7PAnAVTkcpsk9dIWfh08Z6H16
cUyj/t5H9uk+LcLr0mOyDtQmieekzrYUXo21bBKZbb3ajSnDvUMw5cKRi8D8OrBTAW8SBKLrD0uX
SSqFvgCFd7Dr3KNy0SAorYAY8ZkWDafF6uQABlEKIdiPKHOg5AJr2APHU015rCFAyBZ3BmciqWpT
YPPeEilUiM3C4rz7Kodh8F99hYqWHCbtE1dkAtIw47YwmdvjM6exZY3MQCzqtkGB74S/ydLipxmX
somx4vVmM6eJkF9lmOkiu/DmBC6e6RLRPgaChoP1l6etptFeSaC5pkInEM18NuubsFA+XD0tiXFg
KTYDf4JlhO+Avrnjs2iu78+ZCYh7x9aiFP/8BtU9rUdZOardkGDruzP2Y1SziJhxpAsk9dAcA3l0
u3R0kR8uLBbOtc+89WhkmN+ckMLlbCdBhCgsjDXo8wYm/7GHzONPRTU3/UX7wPCPZCMnHAlJURBU
JPSWnovPGOt5IBuD3koannppK98HU+0iW2ZePQj/MXSh65BDnehEXwTOEL+7Z5oN9W+J8YLmQHka
TMBVfh/AETLFPfTu1oT7FvSaUjvcwE4Nc7ERgQhjOPq4pxfCEAya9rBYp33ZFEH1xeA7mi7hWqzD
wTSasIo6jXKzp10NSEoChJntO2ETyWf1EogRYwvsr8ZeFuKWbtjRE+P+YUIcnKHu1H3tAA0zYTjg
B4YBtqtHfz5V9FZoRPn11NsaFRuEPtQKDMyKKn9GP6uY83tTSdSRom0AkzhQGDQNNf/WMtFAacT8
gm4ta4irQ0/tbHp3IV2XgY23HAM2f2LLSksgqCiy6ChIWf7hgGfIWBe+vGvdgVRbxBYfqhLOuBNQ
FA1m8R5Pl8RCwkzJS1AR4EFgLtrN2XQiMyr517cu+cqdl4T9P0QjnvdNa2N3WHbRxcU+4haSeOWq
zBOaOnJwxtmFudAWfR3smesBRS5Vb8UtWWus+9zJmljmcRj12w6nn8F+Qp7yTxma9oJipACzV650
UTZVOwVR5c1YP1IHi1sIoxQbuSrzS9/rNrqAYphaPM4V6raUKHtnx2qKUi1IUzJMgiLnkQqstkDT
2c7eynloIgJYrDD7tIY2X481IMeep9pukguvP+KpYQqH34yt46uoxMzKFx8a+nm7pR5uJPIPZlPU
CQzFadg2YRm23mbGRAdqYvF5+i0YqOQtRVz4NugA73FxKUR2VDc+AhQalOxM3EwwPSAgL/JTH3mD
uARztXg7oiKyt36SYYgmmB7wCtBcvRchkstvv0mZyjUekK0t+hc33Xelbf1JQ6/6N+Azb/g27P5t
tNYFoxUhgHVs0H/9gJDB+E8wLyuELrkFck6+UM8YlWvntBLl9lulftcCeAI5jsqvW3MiBFPjsOYr
zIWDXfwbJpRh4EmjaH0iSCt7aOFALYekrj0Vs+G9pdm0Imh3AfHOpM7ooDmiPc7k1u7aSDEDRfr4
NDjsmvaDJqfqYR2Y7L+wrSKWg99P1saMhmFHonEhvN1r8+KItBrSPQau/FWqMVXnwndBYBC1Axrd
Dy1xv6QTDmDSRevnScip3df+YoeELEWSNL3RoPWVft6/qGYuGUdz8OwLRM7NIczb9CGULLOPk8t8
i+SdKsKeOpEWubN65QORklkiNm7AyPkha2rjQxsfJSaHfggZwaSFFft2jhVBMFYNTkxV5lNg2QiY
RhNIGoMmxeRDDLS6B81L4o7lBzhPbeRC5NRikSGJIvKtQ6MTgjFKtAEl82aJrglzIZtnskWtxzac
gRPCtyncDeK0FHUmjqfbyYy5ba98XtzvJMXQtg0Sy3tGaQS3fmxM+qRqUfyVViHuGgbjjN7+D+uy
Ig/5frmutyMQDz7ixHoZwLAPBcMziLzNnQeuAp3Y0Au2lhi+I2KQwJqVN3jhcIE5ECA761duFr+s
za9tU/UGhBlA2wja/DSRRnCbLOECRBI4SeK5rLUetsLv1HJB4552d4jUsEbMRfZFibf45Hh16euI
58M7Gy8j9AqHQ/nRWEP3U5Af/7eAtmmfb2HOr5ZGehmzV2zOio+UbzMs5QxobCI3Xlu7j95TTs5n
by67CsUXx61Ai6/Faw1VtzsRyDPt2fTxWw6TgCxCt/NMHCBC76lklmA/w39OfhhUuQg4oJVVB+EV
rnMUKsx/VyHWvyHrJEIXx7U4RABucedZlQiP1HULi8mIT09ItUixrPKyRLS1wgTbGrkH6V6p198N
AAUl+3CeFCYlrQfBU5ZMyQhhWs9mnAI4XAjur4irhvTEN+jCbbbRQG8b4ZWsNrqIHm62ygRONyRb
+zLgZcw3ozvjr+KWbe4XnZsJm4KxoRM5drN1Vyg7d+uq1fsYluMnfkewOpEVluUuSCka43Gwbz1h
nnZ/FOMf2Cc5Y7Wvxpr6v3oVGPCjwZCHhDyk8MNL5TT+9IMDj4Hs0lr+T2oWXsrRkYr9CorMA4MA
oLU+UL49y8QEihhRNDzEa4JEc+M3SfprI+ApYdetvXsMc4K/Ny0QHs5SFPLO3hm7sLmOKvSafU9T
58ZuoDz9IuuENbjfk6zu6mwk8oNk19sLrIdXk0Jm2bFEveEFkVCQl0TBTqAaTBh63Yb8isOqEb3E
ZpCYKNIsc758lsHeXU842Pza4KgGdONmNSm+SJYwQFsTqB83sexTOEYV6S6lph72h8RrLojKiAwF
QtH+FtbKLDqnon8JW1l+4i5LfxLYeGbXLNzcaDki+tJhCnC751I/JB3FYZxmExD1dtDpFwUGliRQ
Tj6LuTZRjIJSVnibgKlags5mHbde4BKNRW5VVcelxPnfSrRo9K7Sks9If1g3+jm5zDNp3eFjbfvu
XyACE9xzqd3vKkNNcpw9Qz/stkh9EIj0wS7PgFs9uFhJSm7vXJT3tsC8d29y7d3IqDARMFaFOM63
lReuJyDsM9jCegajKOqoc7f5bOOB6UzZy63TqxFcJurC4aimdgZ2BmHDPtgR+kB+qposowE8yTbD
aiw2OD7C8cloep1NqLGvntveK47N2NrDZVGZgheu6f83K52Pt8ussQj2nOPLiVZCIhCe3Mm37o3E
mhEcRUK3s8N06k4fDEUz8VB3bBH+w2qDd3s3Bh0A0v2EwDpPr1WKRsI75NNa9cOuCPCZUmt4w3Lj
ITjrR8JPheZkjpKRnITRc9+sdkLBmo+FjqjPcpwMEyHBPZBw3x3sGGg2x6TrSLf+VlnlX8YBNwFu
EzQENXFQSI635SJHdUWBt/T70SwtSkK0MBZTetsickvAAc80LnZmds8sdzFIeKBz1aZcKEBBNgSO
/vBLhBoHTLlde79gFLVwUSbgn2OIXE32SAZY7jDyXpnWILdZ0BKzMeVD5fxQZCGEqV/FpSVXczGc
j/lx5ZxG4EWAYIolGXXRCeHIQAMpg+kWOeBHnB044Kp49cT8lq2Rlph/+1rv0RPZ9c5GivjspXjO
tkENUfzshlb1VpAV4FyTzqdqZQiBzpSRvpZvjOPGfxHvLkVy6E2EA84+tzNWIF+wBiTCNuaBud0C
Qavqg995U3DsbGbKrLMg2hzZ6jjpX4K+UEFCL5T+vu0ydN8Bft/sSJbOQgvjSS2ai5eNw/iXe97J
rzAi+H0V+PduTJ1Wvji3Qv0ZCUSavACduq0SFxDpBJ8tPNH7AgN5tjcr5C+uujR0jtJLUVtSvo4f
wZIt+SFNkSxvVD/jMaMLR8FO/y4YpmQ2/YpPrQioxq/COi5Cit24QZpkP3s08iwVakLVi4csxK/K
RQBRqlwBPVMNAYGE5RCGXhhLv1seKX4cjs4QSNQV1qP3r4fXsdxNjhv2r5MtiH9jGK5QDgVWcKpL
mElPJqfm/ewwUPhHN2UghHaqMTjRs3XaLKlnjR9Z5oXtuTUoaWNGqp1gTKR09OC2cy92TCgFVwRB
le1/js0ucI9uzQN5mjUZs08XrOcLcvepOk2ZYVbGDCZC85Si6ZRPLsrTrxF7mHvV5BcPezuhzgCp
4PDOLCVf134iw/0Gj9CzUTFev4wsba1Rm/yyeVdtfLvRr+zEqc0GnwUhelQr6bLXrg6Xb8qLZXpS
EVHOcTc5eEt9cGc4iKxOhvUG6XnTXVM65eJCbkNQ3HctW59tBM+QXTXWj4aBDspyF/8mrkBQ/I4L
bJXJdwiWCSFWpyJCAzCv9XctkpdBP8FjWCk/2PujXfSMgJeyoKmquWGixHrMfTvQ+pUWwxBCmtpp
zerJWgciKZRMBv+jw68yw7QYsbDzT0I3+hjCaOn/FhGd8xFf1Ogdmc7Z+Qe3nW09Mio3ybNMC9Uf
qWbIGDRz4GIhd21uk9rrZfM4I8rOdrdlj30UHha4HRm7+pU2mj02SyZBGkkicZ8ntUeNSrXTEzgL
+MLSqI3knqG0odB2iDUKz12K/2bne3lf/8InAHMxZ0H+qeDnnLTVWYxFfNtxiPVIprfqpqnjc/bD
fIJ9DSldpsb/TUhe72PNRJocotLi/gyiybn3MRwmxLLzrG5vl5d/G7f6H5EDaYhJN9goNn8tlBr0
QbA4m97Wx3US4w1epfBXiQidJ7uapexgDISQSXUTruckwNnEnGsGIammUCh4gYZknh6VRxqXA8qU
eskivWUoR8YpGxEPmSb6ayDOPC8fc8e1iDtSp28iA//CSN5YVwu/A6alnpcpRoVHQY9STU63IN78
HZH18B/xAkiQLHT3rJG73OOPAMtgim7l0MupAf/iwcaN7CEhTlgcY/vbesmIKxLNN3pk6pDwo/TL
ot0qNPafiPnZ6OX+bEibxXL4hZDGITaIRJWT7xE8sJuYhr8P622x0zv1cq95QK/gDRlkVmUbjh8Q
RqvvdXX6G13NJFacBaP7BDXIPBsnGb5Irmz+c3pZ/iRLkJwdx4zwHDvU+JuZOxzHG3qib8fNkFvp
ReluR+hUZO2iuio+o7GBhmcjev7Ksay9WAjiMzTNaE62BvfifZ0Rm7WJdIvoCp6b/u1LihSW6075
hKvWfY+E6/xX5vn/M5vGMYjXsNZIskdfCSCYdklAIJJjVnZpY295zDgTZ/Sm5ZbVcX0JkWMCQSLs
WG2QLYJXNpBLGw48hZVxkYoMI5ySbC+KhDONbBS2RXXo4xdyZMFZuxYL3gmVoVjbhL2gKaDhsyrM
fbL9T8uu92MyNfU/yqs23zmmCXLqlgaAZ9E4wWVAaSgwVUnW32Hb8VkVETc5nUUQVWffrQY8RlAX
RyKjUKuGAmEKIsUimQ4cBPU/Myn5YxnO2hsbvLbOY+er34C9XoRwr27If40YwO9SCwjWblyluh9c
O3zhvkn9I3l8JDksiGXhYjT8njYjZyoNnJUH+qSHm/vKTGn1olVPNKXDXU2ub8umdmezZ/lP9qP1
apABH1fVOQ/glW+gHQhNPYuyMkNlwrUem6hw6kOepPjRlqwKL7pao7cGIMYYjyAdkDS2LV6R3IHa
gPQDp2/EGvDRQimjTqYOnedpGrInldjcg6gGF6gJSzrfs+doYHSgH3c3GZyyC/6+9UdMFOVx5pJ4
vfFnGnHWqjbmWjnN87sRC8hM+lGWnSyqNZJst5Exq9T65KFwmuJRe8MTuzT1WqRLey0aQrI2CGWY
lnl90D9VACCZzaTB/J9dFghGWH/5B7ccqnY/CFLK95ZFDn2M2JwYy1DN6x+cVOol1FOKckTcbMLD
ZDf1npqJXHPe+3aKhUUptWu8fDWxyUNIVyjoxIbBXvlYlCL7wQEVMBgyrZdvsTMWzxG9bRDzytXf
o2sFv1ExTMWWJ4GkrI6u7DkC/MOPYWPe2bE0UJfo5k2I17S2GK+tXfmmowVxSm0Z7y7t7MbZR1RN
ahP0BYdnqpkeER7EmbqJ4JR96nkO8CH7fP9UDAmPBpcZqiDOBjDtY5fbjyQick7B5rK/U3bWPFQt
y6F+GapPb3SqTxguzdcw/I+089iRG2nX9K0c/OtDDINkkMGDObNIX1UqqUouU9oQklqi955XPw97
gBklm8jEr+lFL1pCRzLsZ15jgqYU+mi9ocEQffQyG1noJitk+tClUXpMBoT/dgPN7C9gb0iMPKxa
zE0/gXwibogIeR0jR4TTAGIenBB8oCNew3TtHqyMDFp5oLxRehrpa1UcRpSaioJQAHsbkFWCev2p
6zoif55r5weO7lW/7XxZXVISzg+mrWG9DOtDwQEq6QtAERr2GvSrr0kQdO96BV+P0NqQBGxdak0z
+orSF+pyySdNB961gUWqA4T0fbffUfCpo70O8gf0Zk3xd1O37qzETneFgk7uiM+K80sX3c5iVMh7
8t2NX/lts6U+1BU0w2n/70FLIP2Mu3F8lth/6Zsp7jE3j6taoTDXBZhElLVH5uWjIGYdUq7Kt8qZ
/CfQMMWwQwo/8r9EdWD+CsE32RuAWzXV9KSBeZEG+TdSjuRJD/vZB6AXCBWTcfgKj5UxOyMBLMZ3
VGgrhECAaT0Hw2CkDyIaEDVBvyPlATRKRD6jaSzyU1ZFM9oSOQokoMpK9/caKszdE6qVNA+tClgn
9Qoh33Zlqv1sQWAf5fzTkW71e/hy+Jr+sMdUAHmHowfxopMzzjWukCd0o6L8EA+p892t6p5XlDsQ
yiqyIPtRNywElqh/vrFaC8VN8jJUexT6aQmNddoZO4GnK0bZhpEOuCCgJbdBEqHXUZA2HGyHQcKS
U01gs7ct7TSElnpCd7KyIM03KCo0NX1Q0uC9IBHC782oDWyJEt1/zLiIKBVjHPNL63j0thpSL7Q3
bPSAYL9kowW2KcJnzoiRDd3oZIfaFhXd4lODxCDqYzTM39AKFuS9ekdmp4s+OyeY5EZI7efeZ/D5
cDw9v6d/1dCqZHkglwv8CWfvzEHNZOuMzM0o0i9VkmbBEyGE9Y4dUAIGL6LgO3zk/BM6lVSdC8/y
00cfuQ3q8ZpOaSCkdVQfqk7lHzzscgieY18+W5Cb0OIZ7P6L7ze807Q2rGoXCMN39p2Nn/1GN9IC
OA+F6l1PZ0uRtkKMBJ9fV+9M2+gg6kut/M5ZxxzDtr381wDZB19ZkBXgU602+qZc6NRmSx55yPQA
USgIec2ri/cQ9cYozx7ArRcdRSgH+7E55KTK4QzGOUFxnjYI3WEkzXzXAadcx2ADW2jCOBbQZuUR
KgOQtaY5sDlZxeztgOT2Dx+lIuxupjIst0ET+59roKMD5zVr3qo8HTQaFpzRjRG3MFUSs2rwOHC9
n+xrijdoDWcU0iP9Axdi+sGfsirbyaYevwpoFq80Fxq5pZReIvaNItZbOoozTAHDurPjjP0DNrWW
vp1qV58VqTzkM4TfxT7SJMN0EcCan9MBpudOb5HSYM50Cm6O7Aow+ThN99vSDVB5ZAZI8MdBoN6l
0z8lVok1me8SVzOfBVsQt5YwVU9Yf0NLYg2NfGdWJv1BfLGIwRrcJfWt1lcG3rEEJdB+xOT2+yrW
7GoPIJsp5/ZxPidWSLU2AMhDlaMszFOtzZ9WpKI824YiY0uHLqoxrU3yV5IpaFHEtGqXIbAfzWUd
KLAlkSwcocQiE2shCJwqGDZYtoRd9wlHw+wDuXb3fQiiGApRjVGORnWh2GZUK9NNgJ+4vvWnVBxR
68LmqzZ8syBAyuLPwNOrzzXaexFv4sxaCDVqLIRXQYAiQ0QeYXah84u7RDk7eCYRLOGk6b8F6GKd
p4Im68Y2qd/u8YoL7VOpIJEdfULVd7VqybZAgkfgvPok/GxaMBUQ48SV/jGotew9GMIAXE6AzDUa
+9nwJSgIsbZBVoDMRq1RPHBhkcPXAE6SnQYqoD9BG/DfUt6hg2VS7ECXMeS12Y5xKqMtvELbhYUf
+lz9NLSRSffz/nua0N05wIKq9wLzADqCJcAaiptVpe1o1nfBeyrLPlFWkWu7Adaj/rYZSHJ3bpaA
KRsVzdiHBnvRj3B36xOSgTqtwAloI+pWNFLpUxtRu4/ayUN8gS1h7tDiMb+0WoNyZIX9ZPMQKOjs
h3m7SKaXU7SnZY3qBjknepVgBCtcuTTHLg8aFGdyJrzAR9QEsRwf8pKoKlEW6hDKwt4AQBKmr3RR
ax0RRDfvj0r0Jb5rkOOCHZTk8r2DW5l/KIU9fK3DYdZ8qQzIwbRXLYAKoDow7mra/BuVVQvhAgPK
yUYDWvwpQtIGnRiBgd6mzABa7qw4Ro1H10MwIBWa2gjVhbn41hTITG/h4xvvJhSHQMPIHveoDnwW
LqyNxY2t3FlYtg7ifnoQQxTWhyy1k7Max0BuCnS2wFkQJiSnpi5cLKRh7XlH3LrIPqgVIlZakdH8
itoIvqPRgNx6SDWnRq+QCIZKo9Vb3smnOgK5fcD8GsWh5HkaO0uD3+Z32UfbwQBlB0XCc99GXMpf
26AP6BLlpRK7MvN6MlbMfL9TC0BtpB3qgjoSfTvzFXWYotrBrYxewrgy+y05fYFjNw5TnAtoIxhu
K2KbnSm14DJZKQhvPzT9l6TLzGaPv5N17BwdV6VBxu0zYd4QHg0yyXBj8fronP4WPZ2amsUPJJ6i
bwK/0tlpSMuqjyi1q9dUb+ki9hP8k6NsQYGCUa7I6egehCh4o0FFWccoo29QTLOfEMlFvk10D34G
Bnpi2muWHWiwt2BywPAJNcoopCdo7RHTBVhedjteyYoABm2vSxcrpPoAZdjfLHtSFTwYUwC69IPZ
mtpuu5PXSgvQIyZ22UER6P7EWEyPdiYBAUqmsSo/+k6TnuvM5u5G8lP7Qeu8LInsaDsAwBoC+6HJ
ovxLhfC1AozogQNqg5waHPbxZG74d3wsVD53w/TGLR/xjsoRusT70970Rmi0u0H6GIT7FK6oBaYz
PGLiFT41sdCPSZLD8FU2klVEcfWgfYsoNEd40HqOSRvfRs6ZqmD1E7OkTuwoePYvMYjOn2gSN9PG
lGYkgLJ1zketNNTXvjS8b3bURf200bnWfzXdyGZxq6H5EnheF+4U1bV9rxoTdLMMzIupZdNrLCLA
csKsY1yEM+E/ZJOBCX1v2+x3RFs6qnhpFySHAcDiWyMqFHoJNFX7AmF3vJvbv4irKI1y8IooeQX9
EthgTlXeGVQZuIJ3IhhbLgrdkJ37wYVblh2aoLOdjSHGPqa9U+mORw3M0+uuhciK4MyrBYyg2uWF
2ZlfUPvPWI6YnjF16zrUzQcfNf6WZkw+loCIqBbTN+d3U8jaCi2lvxuyB2ezjMYMjw2mgANfNOqc
hlL4bmzxsoFtfZjFOExs3UtEQprYNYcXA0dUuBGSW6p88QzHoB2DVoCNy1pkJ63/2bDhX6ptW+cD
jM4yksj7o4SFWOWHCNdnpPD7wmmfMKhzrQPW05E82tgWZj/gqBq43JtGUfcoLRa5vUeoASlEzOXQ
XyW090WLtHyQCBtWLrXMoXkOVOvU2Um5OCvZT/DvaSnQX1EhEzKYBbo6+zqei5l7BAcHxFIC3Ok2
OmV7fU4MSN7h6A3EYK42vSSo8adHINw05hDq5CJMrYZHnVeIlkOES6C2HUSW4y0BaglHVYhTs+JX
jxx7hL34hCwO1r/bIICCjoSCwRUDmyc4RxgrtpuoAmdK9BBmAk6sLU1Sb4K4nYUn6VsJVB4zzgro
B82RkhSGRvvXKguTX7ZlVZ/B3Vb1NkI6gKApxY5l24SePNOyxqenzQ0huKpxNd+FOYSYne6rxNx2
nV39miHAKP33VjSLm1QSXj3QdMzMAfzgVhNmFpnWMP5SNsRpnK7TgR4PMH2iGygK8R5elX4CHWhI
qgtF9VxAohw301i5352kHw/ouVN0xzijsWknNhTIHMsE4Na3TfhlAHL/1ccOL9wPmZlRUiIPw1eM
Tpc88TvorCvN0qcTBCjCd2SACbyKoeRk+5NsLf6tqWcrheRCUVA6gHqmBgbhYBORbklbvGqPrhEO
8LnEOyTsMvdCwRw4CtTW1H60adCDjqxjsIxuk2rvddui9MLNUP4KjAzj0XSSsn1SUWV8IK4Dg+W7
BL+bSccfdN9bYFg2UiKfZOm6GT3gcAI/pMjok2whM4ImCg2FSbtpaU752MxbZBdBg9GOej9MIYpF
JTAZ9FVQpFAS2y9ENCf1ySZZpT0KSsLAIa8zIHYB48QxpIyxS++5lk5Dm9L6MA3qOUUBoZvrAZcz
8lsA26gLZNiDtEGl7FNdZc1j5NW+vQs7o++2SnrUGZBT4W+jnsMlleXed5BB9dkF4EkgCmnipxSl
+RcyYB3bxB7Z2YXRIAk/oE67CRskSndQ1ayzq1PUPWR2Ur0CAKN0xLfFpxbM/CtCSsN3mZnFs2GP
UEZCWjPeHkMay92DmDN5FbGtAgJZwfjdWQZE4q0EqSxwYbCrZIt3BgUzoGWuvpGWhQaB6ryR9mcU
/ZUlGc3srM60t0g3JSi8OXr1mMUZKsqOrcpjGmLT+ODa/fSkN1V8cYIagxm3RS5wh34BYELQyuCR
RGNbzsYDB3wGwSHg7SG59T0I4xFEnzOROoMlqTdy9MNwQ82X/Mb3aMFsmA5e95py5yc7MPovxtTk
L55koSgdZtQYMg11eozCTERxx17/FqUy+0nqFr6PxVw8DVNz7JBSV+w3C2c56HQDBRnSOEgBBKgA
/B2/j77pOdKsIg47OAgawgzwmKbw7I7CsXcBqED3UNByLjY8+qhpIJ0sId0JujTImPcBwg/YaMHk
hQ6HP5vT/yDBG/FBLofmiXUk3Y6EF86ZFYW2TctVhGQlikBq1khwvkjXmmnGU4q6DPlVBrwtt9p3
pFFDvoMfINsTRceq3La2kC/I8gzf4CNWvMRR/MNNUc0jqZuGSwJX+D1tzeaCOHf1YUCJvNhQU0Eu
R5g2X4zUIxPxnzDZwLwTze9LVEiLU6k7AUIZlYs24KEt6O88huD0MaGy4QUY+3/9x//4X//zx/Bf
/s/8JU9GP8/+I2vTlzzMmvq//yX/9R80DOb/+vDXf//LMaWuW9JywUc61DJd3ebPf3x7H2Y+f1n8
Z+AFsCXrxNpjJ/q9Csr8oaV7QLjkD4d/eyRUAXVdlxY8Bluo65F6yQsjcV7aayq02i3mFhO6LHqP
c1pL42TzB6NZ8Nckgk2moRvXo7EfYBAqBzibTuC4h0iFvvtouO2jSTvh1+3BrH9MopB0D5RjuwDu
HN25HixG854WOZ5eIMoqyEd4dnJRaebl9jD/XCuJv6qhW4AKLEcJ/XqYAuAUCk+uhaQYVLFnVDfs
4NyDrrdPo6U878Pt4eal/21rSFI3AYBapwyvC0ctt0YNqaJD0jO7oCWrvxNOgtSW5egCmDE6kd/r
hqTn9ojzPC1HZKlQbQC2iBqNe/2BKJlEWIrV2SVqwXZ5ehg8N9WQvuroXKLjlVPQJn+I74y6mNa/
v9MwgELppm3zyYutEpbWVPR1ll1Q2HeBWupT8R3xqeLiIOP94/YXrs3p72OZ11/oAmnUzS7KLqlK
KsbS7DDby04VH0RtWF/KDGbRnZNwb8h58/52wuko5ANciuxih2bz2dWaWcClxBtzgKz22sFtfP8H
32jajgmBTxCBLE5DgKWYUeB8dMn7xDpSPpXNs4rwOdpOiZLI5jiRXT7dHnN15yhhwcUxhMRb+foj
ZRaVIlJJgnxc8I0q+QjuNDBfQxVL9RGnvj58wGnRie7M7erW+b/DEvBcD9tAvg46p04uHeIhgvA3
9egXl5Rjj1gHW+Hh9lcu7pn/s1N/G05cDwcOEnYXhkYX2h51ucXQnBrzQJvmzgqufZapYzZBMdTg
OM5//tuWCRq41FMYpoA3dO8QA41/6KbYR280DT/e/qS1hYMha9IEUTZSbouhTJ2SDPym9IIK5/Bj
hqA+Zibtp02i/CNhzYmArL3zeWsnwjTQaZL8Y0jDuP48O6WaIwOZXHpKg5iaUwR9AN7uPGHd4pNp
ZmX15vZX/n01L2+2+SFy6GMarmEvHr8RnarG1qzkMuB6/c2h9wQV6EHrMIOHZ5POeQRkJRKHgRKy
pormIPvZZ+32z1hdV5vGPWJpLoTMxe0zuU0lU1NFF82HD72BN90+IasAB0+hClLfORyrS8srZUlB
fZfJvp5mGaHN749BdPGApj1ABCvAVUIse4/fs74tklKdB1e37tywa2fEREpOsoEtPnNx3Vlo5cxp
e3SRSC2AKR27eleTcg67f38uLa5yYmug8Ja7+LoEeh+9xi6+WHhDPLWDV7SHIZ5KQXeq9O5cb2sL
ZxmS06gMNo9c7Ngu71E/d8fogoyd9Q1VUO0RmJ6NRp/e7m9/19rhgAioExASZ7jmYv4ac6TPrpms
mtAVlsJUAbdDUI4vyL+DpIQZUt5ZsbV9Qt5jScJCvG7cxa4s01xPHRyaL21Tod0Z5EP/faxt4vHW
hECGn1M1VEcCd9Gdbn/r2rRyHKBUwgrDB2JxKlXtlbzAIr5gMEotfQwLsZ8yadLiI8y7M5hYHU0a
OLLqrnSFmOfht1uVF9HLRrr/F+BNFVLvVvDREA7kbqc0jxqY+h2XQAvLzx77Dxbqmch/BbZ6qWGH
PFFElkhd4LhDnZOiwOdYK+2H29Mh5vdjeUsR7Rmm7s60sr///LdfiBFfnuB/l1zgTALUg7Z7SrVq
+hlDSgTDIGJAW9J87Vzsy5B9Ew2K9YEZGIcAcfTbv2XtGNuO6zocLhuwzWKymr7XBYK20SXJcfVC
SUqHkZ73eh3ceVNXV+W3gRZ7IIyMoY6LPL40qV5/nUDYQYHshBAPbQ7y8M7pmv9vyxnGFU05dLB4
eZY7Tq8lOB1VxmSHHdbugKU0+s+V7VAfROiHLA6XN0B64VsUKOrt7TldOdpE146uz4Rewd663oDZ
oIEKSRJ1xh9Vo0wzjv2BvpWYQfNV/8WhmRMcbw+58r3kK7ojDcEJt9UiLrOyoXWrplBnNFsLf+f3
ePsh1mwFI80y36RslVDx/dzXAoI7fEYv+XT7B8wDLCYcdjVnm8RJSiHmOfltS9PqCgAbpe4ZFET/
BWAPxR87U9HDWFfDOS9JPy0AM/jcZsFUHppoAO955yFc+w1z5suqgwyikHD9GypHgeJEf/zsgy0L
EHQ1/DeZo5pfMgrz5p1rY1/zA4i5iLc2cZJ4Z8NtCf/9W5alNxVhD4kVJOrrH2EMsFri0nLPAsyn
2oUedjE5Faew/Apw1C0OhQs1ZI9IAvX322uwdvMZjiLu4fJThlCLN8WkcgyhyPDOLoIa+C9H2ABv
daQpXmBq67DX6XPgCMoKwgIapvZBA4iFjowGkpRShGNqR7/kUcK51I2dI4+IOopEj+5EaStXgaEA
ivPGGpzRf6xT3ML2wn3gTK8geYylT/3ZmjrrVxvZxbvbczKfteW+ZAQS+vmmNZzFwYgRPPN17FPP
ZscS7KQ1UUIuyl48aV3mlwjH1X1gbYtWuOGdode2o7L/XgiTBqe1CCZQ6B4M5sA9g1yELts2iIz3
iSCvtzLanu/qSua/IHMmX+tCJO8HZGWj0+2vX7sWiNEs5aKxyGotnnx8iCX8P889A2igZI8awIyI
CzR8U40EEn2QHD2aKrgj4vf+cHvstVuQsEboVIYcaimLWxDL1BYeh/DOoKB7Woy8rtmsEoS8qT/h
GI0eZJj9yfdaXLpc+kqSn14fvsmK4fIXnneOUc4MH4uOsmuEor6L1RP8J6grbPQGWLSPyE7Qfbn9
xWv7mnAfirEL4VMu9xryN5mADaCdo1Qzxh1cigT4lKFKMzp1VlONdx65tWyHoVBF48LnKBnzD/rt
0vUs+Muj2btnjHbdF7NJInT/66x8xjV6tsKpE5QEXUyP2tniYKIDrWmtvutaXpE7D5CYt9LioCEY
QYZpm/waVy0egL5jN+P4651hvouaRpdyHoICcbpLiQT7Y1fm44eoGWd16LAE2DEY0UlpGWpbKY6W
LFOW65QsPf359qKsBVvEWYaguGaakvm6niTk8nE+KUztLKF4f/arqXuOWScq/6iFRbuu7lIUoRob
/assgdVEV8Z9SQLkQo5hMi/d7d+zcizmsI8yJs8lRajFkaR/bNuI3GvnxOu7hlQUV/efUxIC16AW
Vu1IFwbjzlFcCfLm4XiNICS5ahlvhpDN4nb0nHOXgmfY2pqHKquP7st05wVe+7j56KFKQt/EXGb8
AvRGCSrWPSchvq10J4T+RrW6F+NkkE+f0gAJiA+353Pl0NGZdY050FMGVdnr5fW8BrUWLyDw0HDe
0CatGA+ZG1TGQxAnCFX8wWgmETu2DTQo7MWJw3cwxDJTMRo8pl8+Tqf9i+8aNABLXHj+oI5gmlS7
palInUhmrr+NyoJHFXdyzwH8p68AfMKDLIoSuWQ/fLz9YasrR27I4lGadezF8e1onYywpb0zOpru
o4bp1heYWTOGSMe6ZcyGzjrcHnFt4SzdUrwOklxbXxTZhgp7dqlzeSVO3J8NgOOgLMO0OiWEb3J7
e7B5ppa3k0U8btOBIYFbNkUm3x9Mv+V2gjJVu7tYZD6dPaD11rHCj+0ltKyy2WGNjBsipuA0FqNC
v/fFa/c1D6IUlrAdCw2cRWxoD6INQZBCB+pKx98LjMZR6jToC+6xSYwAAWPmU4K6oIZ3ius+OQMM
7YJ97wWN+pPpJzHimeStAvp5vbdU1oFSZdOd23FEigV/7+5jDHMpQ/cAy68787+62PSHLMpFDsWm
xWJrs917L3t1plilQZQeR7VLepTDdRyk/mQwKYguKa2iLewsPg2VOp2Sg++eFS3YbWaiVLZxEMh7
PzkjRqW3d9bawfl9MPN6HjsrFHaTeeqsMrq7hTPKjReO5dEyQpeqTq7KOwOuTCXdHwrwkq8T0ppj
vt8efRSR4HxT4TmPVoHirDd6nwFhfco7v7tTDVvbr+DyqLzRZYBpsOzYxCEGhdFQkVVWhnFMm0p/
xofEd1CYrLIjpH3sCKUL8wvByRAYM/IRmONGxY/bU7wSw1ucl/nKdSSlssUXj7Zn2H41uGdKoEg+
JokDzzvm4vR2CnJZ8joGYVl+GkqwZ3dSqpXVZWiCdJfyNcH84gZuQBPgeDJQQW0IpczIFp96nM62
6MSlbwXegK+3P3VlcTkhwiJoJ3Amarle3DxAkaP1XO2MrjR5yqT819gLBBIPtFTvbKSVqIDQfM6N
uIVZ3sUxcePSS4HTeWdtAma3wQRnxE0ynMvHtz9qZRLpRdvcePSkUV9aDISKFRY8kdDOlgJLtzUw
wgX0n0qtPmE5ldWfwLlNxp3sa94UixufroPLLUv6Q9y3iAvAvnt+1Uw+3TFsWj4Ema/2whhQ7Jc9
us07xPuN4LkI/BDv1qFMft7+5rWwk5uVVotA2oNq67zSvx1T3Ojsqhw8/wIUXHQHg43kgprtZkFu
EDKvQvrGA1WkEJBOhiVGPCTZF1iBiKvCkUTo/PbvWVsD8G8k3S6zojuLjWVnWG5mjuZfAGRDoRGo
KNJhzrj3Y1ClkZzEx9sD/p18LBeAai/NXjIiTu/8i36bAEAjBQorDgugZj1MhN/kJeVvl6exFwGV
oMHOXP8F4JPp7VoYrM1FIhCFyEnUqvxNFebSweevT8UjDIw2P6i2S1ER6PoxOGJUonn7WfceJnc/
2W1zTlvAK03QiOS5Lzvtk1YX8Vu0RKkTQ7DIB/8NejhN9f32Z65tM5rZCBZyQ7oUn66/0kcLpu6R
szzj1es5MQCm0h3epWLMPg5d5rziiZQ+DIntvOnwCdnfHnzttrBNIAo6OadjL/tMZQ04M3Qj/4IK
cv3ZC1GvwNEoqzcxtd47Y61EUHKORDnAjqJqYF5/aNgK+Kxy9M5QqUmf4RtDi/bwtSs2fto/O40P
4ZOalqjRxu31foMashXd2cVrH0yBi6YACCGqfItd7DspuHGn8c4eWkN7u4bRheUgLAk9kNMfZLQS
JA2jUMTl7Zl/zG8bOMM4T+DRQjpvq/BNO1jWi1G49lGNAk8qT8s+OEhzI6ZuQ+3HWf2znWBRV1fa
BJALjZUNVtS5e+cuXXkLJch8l2IClwp1lesf1brUEdpOeefCSJFGtYHG6accG199g6B2ITY6CliI
KjjOnalfHZhrnIomeaSwly/hYFvw6Rz3jKDXdJjKHKaG65k739CSF5Q8gz0gvfCv2xt87XQp26JL
QryDTtZiCejmog+PpME561y5g3en0w+Br/8GkDGS7QDb85fJI1LGK6KNytPt0dfuTEU9hyiYoJ3N
fz3XlVHT34wa9zxhF4uQE5L/9ga6mDwldh/02wARhmJ/e8y1Y0bQypmmo8urtbg1676uY6tovbOD
3mSxwROj2fJ42/pT3Uvx6iJ69xVGhIT7gMgUdkNGO364/RPmz1pe3FRwgKw5EhSUvvjsHKg+NXvb
PYcIf586goQGbL3zVxsFXb67PdbqMwl1jzIwISZqposTHRZYL0UG92c5qOBNPkqQVpBnTkSYyjlL
jN/d5wrRRpjqVoZmce4cXXRvTWNw0jtHa618ztP4/37LIk4x0VPyMMOjeohY/YOJ5synSdX+G9Pu
xFOWp2WI5iKwRCMAnLkb0yhx2I2O900365bOSyF26QAaZmr6+B0icdK9cwbXNqQLR8mwTZNqwPLw
j76bQDwPvDO63PFHlJYkepIl4L5tKvBm3KEZiQXB7RVaOYI2e0DZlDscAJPm9SGwAGh26MX6F9eq
EfSxMOSy9nbcc8E0o3cZTQWHAkzpAR3KWr9zAlcuHVsHPwKkQwfxZi23Ils+jcFwnp1sBqH3vjDf
6j3mBthOAugvzbnOSm0bUOftr16ZaQY25zKu0hWffv3Vtu9Qok6T4NLNgPUCkbcDOyEHE1DCwZ6g
YDiX/78RF5+K8D+K5WHqX0D3FtlB+ETlOx0ym9gLzKn6TSEa99PtMeevWJx0SlloxwgWVgdVef2V
lXBqCI9ML+JizSfk/73ZJwup5j+YTQG1Tgcnodtot16PE5otZp3e6F+YbPcRfFz1vS0tJ9yjxJMZ
OzW53p0W01rqigwLtQZKPuRSyxpAhzuGMlNyDteLvN1IMI52vp5JFKPQeQ01t/pqwBX4kLmIixG6
9NnWsYLUufM75lX7xwz/9jMWX67RKkxivFPPOma+EZfYQCSsJJLiOJqHD7eXc23T0lKjHIp2sCLV
up7mttMHrETC8NKVKnqd0Z+b0UuT5y7DttXQ8nsQlpW3CiA0gYjFOyUpv16PV6gighdXhpfWjE0I
p1E4oE5cNVXyxvbHvzXMRvu7jgDvI0jtIHga9BYT0dsfvTbDNGttfoZJpXcJYFAkAjG+B0B2tBnV
Qqief+yb0r9YtW7eWU2xdmB+H2zxxU0HfaMdjPCClpn7I1TtoB/TSLTHapSQFdHbg0ZA0IZ+Q+Hm
4qHBoQ1D7gECDmh4uBO0g0xpf1NaPhlbqJLjvR746nRQfbep85PVL99TM7ZMjLP5haNuDajcVIGy
jqnZhOhSpRoiNrdnf3XLOQ5FPUU3mFTqegvgSSYB1boMV4FqOCQGlj+HAQFgtPrA2AVvLLv9fnvI
9UVA1XNOK12KQosz5QWB7wMA46Y0XECNGxg99nuMSEb43UgC56dOR0XloUHl5U2WujZ2JK4TEyu1
yGc+6NBqpy2meOAA8Qoq/lKt1Ys71fS1VQDqpDDFptJrLqFWGd+P3aUTXQII8BFqSBYK+oi8n7QK
bZQ7a7A62AytIg+dQYCL+UBm10lrWwsvAk9E/109aU1zmLCYbI5TGWS/bk//2hEAUEMvjXCNxsvi
CJSdHB103aMLnuxBggILkft7hLpQ2b490N/VxeXdOXcjQHERfYNpuN5bcV9JVC3S+CJLDeXD2DQw
T7Z7OD4GZrPlFrAh7HsDvPqxCaPhwTOjYg+UPMcET5Yn1Lu7w52fNGfz//hJLsDAOd8HsL+IVmur
9k0I/OEFp3HRPYzR2KaH1hygw+p28FSSNnsv6Pv7MJ0aTFLIg6Ho0vbKgzvX3trBk7/9kkWsmjRF
G5i9Hl3U1yisukeZaeVb4QWhB87Gqss/2GM2sG/TJPWj4bxY9fktIV9BH8rI0vJvg/doN2Wd+ZcE
1bC9Pctrn8bbbXGlEy6Qfl2vO9GzO0Hmiy4ZMi76pibSx5sPQzv6Q/RNrC0ARf3OZpt//3JhbeqE
VHDIcWFhXI85YHxkiDwNLykFlezZ9Ya4OYIf695Kl5zkEJY9HvJtgd4gvN4ho0tz+6PXjtWMV9N1
17EpOizW05zqQZZ2EVwM2UAZNZSmHnCba+rT7XHWLgu6R0LRVrRnkOv1h2qa3Xo6J/hi5lr3uS9G
zG8Tl7co7dLL7aFWYzCeBqpFMBQIghYLqTcOUU8S+Bejbv0vakD/c1tUycHEUn1X+uWAo2wgrEd0
j+PPRTsWD/wd172ztPMTtFxaymP0ggh1Z6zt9RfTfKaDCcr9MinVmvuhCyI+Wgyi3hpouMwqbPjl
Kgs6/f72BKxtqt9HXqwp1pdeiyC3fwHlaBvbeMgQe0dV2TRevMTXjtqUjo84lHnBFvVxjI5vD792
jpRONwHPAMqDS5iVAL1K/bUJQGiL5uAinfc8xW38Cv8Pvy60Rcp7JLe1qVb0NiVkFOAoxqIYitSl
bAefInOO4vcHD9OKDzXOWo+eFw64YqnUDPd+m2jxncOzutMoVQh3vjY4v/Ou/61U52rUmQsCn7Pr
oJX6DiNWQGt+VupvBpzKHzoD/ZEd17ofICaSyR9+h7DSIYhHzCX/YNJRCp+Zd+z7JfZzLPqAQqnF
FIxWjwxTaltgnxo0MJxOtDt6TfqdXbY66XQ052qNa4GQv/52Co+Qx/QkvMzWE++HCfNHFRbDLyOl
sb2ZqObsdA0dqj/4TsuhaCP51n9wOwZKogjHBsElmsLpQh+p1V96tzSn9x6os2pn1QLh7dtjrt1d
dKuEYMMCoVl+KRIgqHjKLrwgCFB/qaJ6ln2bFFNrpshI3R5sdVqlxVDMKSXn+c9/21K5kWZhpUR4
wQUFmmuKecEr8SOa6/lgcomBWoCsT5cCcZnbI6/VxEhaieDRjwX5oYzroQvp59imoOlq0NcYNpmJ
4S9qWlO775IK+TYpCjSY/V5r/McchN9WoNbxFmwPhkaWZ2mvt3/P2j0y48OpR/KzaMNe/xxir7zp
Jpd7pPSi1y4O1JtCw8H20MBp/B63U37n4VhbZxquPBozepoO5fWAnpYYULFNii+yUMYWCbugOdEb
1tJjFpO530GIrVzTPLvoaVOhMG1LLm8thWHdrCh0MYOyVo8tAC2UPB1/RBApnerxbdvGRn3COx41
lBBzxOJwe4LXri+SQtudCaCUnMTiCLs9SiYGznvE1Jq3i00H3wnY7uiteLH7y+0rbW9Own6SFv7d
k8pxTQBq193Z8SvTziNtAdFgqYFxL9bZsdBDwSDePRtZHaq9Y4yWv8MxzSgPygicPwBOODM4FKoW
eRy1mutVtgID34IxAaXh9/kbG57GoYuKBqFqy9g1QhvvfN5KtcJBjILiumObRPCL8VoolFlbdAox
ZFd/W/ezEtzYNX16jEWHI5QbvOjtKEwUOTx8IMTUoEJ9e6HXf8JcKeGBmFGS159sthKbnRg8BRDJ
9n1fqqQ4lrjN+SfDafr2I7BWT0N/w3VfAw0S4DEqw7w63f4RK8cZgKpFiYCjRf68mAen6yS6TuBy
82SoThWojkdkZ/CI92BzGuiC3LnOVi7SOQgUMNIhINK7uv5obHMDE68a71xzpX+vqz7GsEk6Oi4H
iVZIbAXRAuyfBrRtwjs310pQDfOe9aa0OYdYizvcQ4aUKzYFa2kmEboIpkpmxSMIl7endO3kkA4z
p+YMpliGmB5uGClSc+655qbYo0+H1DTlELkB9UrX/98fjNYpJReS7znMuJ7PHLVIkUsNEFmN5iGC
LOkTwFxsD9s8/PQnQ1FmMZHTkfSDrodyEh2TmpKhRhn7R4Si8Q+qc+1Ta5vdv18x+RskMIcSYBqX
ERzctPJ/c3amvW0bUb//RAS4L2+pzbIdO3GcRPYbwk4b7uRwuPPT3x/93HufiBIkuEDRFgja0Qxn
zpw55794SRfS2Q1gaSFc4K6l6NT7McEo8POzmtt5lJD4YIBGj2el00Ml+W3dX540nlyV+uEalQt0
a9UgFK+Xxzq3+bnJwMPy+KCjMB/Gv7KIosb12+0S5ZfWIoKKLI4pDOTRsJtZKRQP9lPl6sMtNS4a
m5dHPhdrwKDzXlLpoLLRj0dG8ztTRQg2AHmO/t3TOvGYOep7jrPhj2lqvhcNsmuYN9RPTYQ20+XB
z8QYV1XBXFP9YurL2K4E8GzppPHm0mq5TyYPYHOBhlVKVTBpvudJmej/YUgq0TPiT6Xmv+RTqg2u
cF2URodGn8Q/eYtHgjrSWPBd5K+fmry2rqQNZz4tdyQpzoymQbF5cQ6FNfStBaf6IHpT3gd1Vz4i
7Z+vSww6boIIIVy/NMz95YU9jWiwNynBzGB2hl1C4apZvrFEmuXX6BbJU6CZyPMUw2C8XR7mZG6I
WfPpdFJQcGGgPY43j5GoeaFgf3iokcv57hWa2/jd4IjId0ajQfLIcGO/zq1rMN1r4y7WVIeIOGgI
lR8gjiuxHzjWN4S0MOdWih7bjlhFRXgMrqzpyWadJ0txABEO6pk0V48nmw1j50Xo5R86ZI3XTaZY
6wbQ3bqom/HRE2352VDHeDyZ6KZCxAXDsRhPg1wJUzYUBxtyfAcVQhgqjku2UB5jMDzZ9vPfkhuQ
MgDcMJ6Hi3CHEnuJmG5aocrrVugO9+UaC4niJpWW3JXCtFe4QTrfPjso53+mIxJk2UdL3OQ4lCI3
raE8uFaMF6/u3aVBjL6l3VPLy6tE8bGqllcgfyfXsMGgvAxtng5E2yUcqg9KGeW6Ux403EGcdUTZ
44l4o47rqhnL75dneHIS58FAkvMpqWxBrjjeNV3syl4fC3HIRnT7N6jWIsAImA4Fu8sDnZ3V/w60
BI2jTzwiHpKJQ0V29bMtS/HNEXTfUbFFQfPyWKdHgUnNnX6yNXDy6mJSRM6EonuPJIsQ7rc+RQ8w
nnBFCJxQR4bOba8gjE/PO7h/4hjVIujH3hKEPuhWJ4H/FQdKhXRs2Bx7OKIjze4sse6csla+VXGz
uTzJk/ceX+7vQY3jL6chkEShIikPuSyne3aGgoUgBap04+Il8LOtsvA9mg3vu9wKrgTWcx+TJzQ5
IjQpHpKLw4jngDsgBFHSMi1qcGKZ262HDp3WNY274dfliZ7bovS+6Zx8SHAsGRaBmzkGIvTlAcXn
6ls6YO25rsqiCNeXxzm7oHP/SQUECex6uWsUw1Gmui0O00jzxcvxLAm96V+pBu9D6agjKoEWRGRV
FNmV0D3/n49qu/On/N+R3cU9VU2dHmLZVBzQMHZ/CpeCkD3l6hZKBTrtbec9T4YY8EbC6yWYgcfK
8+Wpnzsw7F40Fag9gjaeP8Ff+Z3ZIvIrcNg60PK903VhPujSrVHTxhirG/Tis+kkT3ODDjHPdHIc
UGLHwwmPoE2cQUKpNBtfqEMOp9yl0Eb8SJ8RqnPve/S+r9wgZyZJu48XAGN/MHaPR02RSSm81i0O
QN+du1gtgx38ueIWjiU2WilaI5/mOMzzNKkjM0duy2UcKhFlGZD8Kw7IkwZ4MRit3HVtp6Pd3lAd
uPwN52+02ER/D/ZRnfnrG1ailzVeysWhEE26GaCOVTcSqcfmyr1/ZrPy4qZwycegx7OsM7U5TBFq
afmhNkSlrbrWa/daK+vfMzj5UKWJkneIU/MY8+VsI/CUKIN6rRty9ltaDmg76h1kO4sdJNtKiylo
8i2R74U+kU67sAncGxKSaTc1YNAvL+6ZgAe2CLY3dHiKxUuRqlZTIFh3RnEQKSrzSkOUw+bb02+m
ySuKz74B5m0DKw6MKiAjFvt4o+pWhVVfEJYEohi52qicnugYqntJm+kBW7XwynE8OzkeWDPahhOy
VBvSnBD/wonJlWkn74fWVGofK9KoWCvx4BlXjuGZy5KbQ6f3TDkayu9idrbQHZnVccmDA9/VJEHc
fwoc9ZvmYs3CpT5tAqN2/nz++yGkTq8f7Q6SgnlT/3U4QlstUnx/OYnQO754Ava60SfWa+Hk16RI
zm1NwhpQQ/qF6klrUiuRRgXbnx+aJimG+9xIYuW2RKFg/EKOPASvaqvgkXllz5xdVVhOM3rlA65x
PEGrlL1XwIQ5JEJVn8HJuMauUYf0XaMJ+1wF6Rdo8nDWLi/rmSsTNCOCHTNLlsEXy+o05pRLo84P
alDHPzxs7vym1YW7dvtYw+quoHnoR6OrlzcRBqnRlTzv7KQRO9FgBEPWXVJ/6F+UgaagBobQdeYH
AY4XnVcFrq80Utu00YTcatahr3p51ufOCywyFprKFf2beQf8tZkc1WoiHBsJBr3M920TZZuxVcMf
IUCA/zDDmaYw00s/EAvHQ0FKMwo8r1Dj0/TsBV30ai2VPv06USjYWxQLsMbVQ/FZsCwBiO07a00g
/QW28nhUvDsCAwge8mN6gKjqiNYQGVD4S1Mx66JeoGxaw2x+p02Ufr+8tOe+KBk0GHkdLBwMjeOR
MR/Af6xG+KzqGucLUHz8glDAzn0hxLjWYZquPUtc01s7c6URWObuMqPO8jPHo8pORS4kDpkved4N
LNP+qcf5cV2MBu4ucS1Q+k+Llhst8gLrKZKd83553mcub7JozSFJYC/TMDr+BVPaaWpQ8QsKfXKT
27jLo0foge4nVVXB0/FddW5uUmlefMtqj55Epqwc5Iuq0HEx2cnGtt3LSaYlTkCIYt9cntaZk8Jw
gK7pxKjwzBd5JeUXfbAtOznQHWMnlSX27/d2YAYTlK0yQyTw8wHpaMDFl5zgUPFUthEHI8jiKOEo
2OcpXv1LSN5/WARhI4S59Hta9dPXy3M9E/c5MgA06MLNcquLN5EjSz1NHbSajLBxTd9u8S3eIhnf
/qy83vsnRd74yqY5c1gYEU1Cqi9gYZZon961h8bEIO8gKxk9qkbkoPU64KqHEYj8gxGyh1OMjYHC
5YmeOy1/D7sI+m2Hb5RmKunBC+VbKUrnrjCblAZI2VVvIpB3AFQeMa5pb/HgK6vN5dHPLzP0P/7i
wbKsjtTFqAd6wxeeUIg6AKq6q/JwfGsgY+/MxumvZLtndzB1pw/m5yxte3wwdfwDlKRPswM9bLo+
JeYjRqgdlE6zsiux/sxlCpYJCvssYMZ1ulhXrW2DwkPL5uBl6m1QifzWkFDY/VoJ213cxA1mk1Ew
u15+Hug5h4X/HXr5APUqN437usoOmkzQoncqz9l4imn9asgAr6zouV1LmxilC1AJ8+voeEUB2iIC
k5rJoczbDkX+SW+6W73KOoyiFAdRA0XHIaerMBX5D9GIqjNlLoDe6gnCtGhDj7IocFbO0ng3WDDc
XBDPv822bj+fIsyFZ/rPHziiZYEkiPSg1SIlOQBolHu3mup9h1DEt6weuqfLB+LcDqVCSfmA6h30
ksW2USAbpSOebwfMFpOdi/sUduSt+RA7XCT/ZSjo3OCxmN6yu+VgGMKfcfbkVGHB1WENvbUjvEOw
HHTK4UqcOXceUCf5/6Mt0qxmTAckJZFb1HFAwhJIgFT6ogW9uYqz1PMrLDcCHx1kZydQC7qSAp2C
GTgSNNdoGxBqeKgstiktF0UNO0bPW3JBDHZ7mq61rvc4sSJq4NBmG/R7KnDW9xxnWPThgS/fZjjI
XgOnn/vAyKCR31rII0OSOz4wekU7P6mS/JD3NQp8Uerccb9LfG9xG70Sg86OZVF4BlgA6msJVsao
VDiVpmRcKWGCAn+LAYyIa9CiVVNdExg884HBXsMCpVLLq3NZ2LNBPqdN68YHt6jdlZ1K74s7xNl9
ZiWbtO3MfxADNH826DNfwxSeiUG8BOmaOjZ3J3nX8ZJaesnbDMutQx/b1QOOuzJdB5hHW8FvBP2A
HaMLfe2tdG5M7miaqC6g/xNZv8aJEUlu1OgQ4AnzJbHMaNhhW1lihmSkUvmCKbNerYo+wjLw8rE9
c2XS2kNHD7z7nP7N3+Gv98qE9g7EujE+BCJ1b9ROw00A9YfhJmmkeMAcULsGAz434vwUnR/BPPGX
Xcws10WLGXd6gGrpbMLE9B5rlJthwCNFmhXFsL88wzPblq/I1+TZPWsVL25p9JLxjOxQKsb/GUVd
dRBrAdQo3Yyw7Y0ry3l2MERPAYuT6HGTHS+niyzK4MzbFqpur+7TFjmI2VnDFb/GOjHG98tzO9k3
HBB6UOD3bOpBJ1pNcQwsQtdgKhS9xwu6s4Dor8rQwD4+c9MQEQ8MYeXK8grnn8+OzIbhEuNBptPp
WzLHw35UESv22gPm4CPwRC1B8MJWbPS24tgejJVWTM12xFjgSuQ/WWF26lweAsMFno1c83iFk8J1
43LIeyT1G/mlLLvbsEXJGEPhvP9s7YuzSKjjnkYMHmOLRSTAUATDUi9yDqlZj4gvmMNTjH/JyutG
57OxdR6K3i8BB3Qau/R4VpXsraHTEufQ0uPsN6WC4MbGiKzhLi9wHLr87U5O4DwtDgI5MgAbqN/H
g4kEbMqUmNmL60bRJqzD6Y/Z2+OvqFbLH+yzq9nr6TZlcjrVM2rDMLaWTMVJGFmNi1nx0kdWvjFl
jRrTlHv5XeaJ6bU3+mGPjKf3H6bJqx0kGiACkGCLs4hsml0MnsxfYNPb66KYfbIBpmc+Cgf5DRG+
0f7TiJYDuIcSEKu8WFhOYkLXO3vJxdT7A1TFL7nThl8i/LS2onSvBe+TS5IhyJIh8PN4p2y62DWj
YYteGdz8ZYDyQJ0pVjaNag0/PN1qtzgBRmDx0yHhmeAF14jaJnP5q6WA/jyVdW4qqtH0w0A5Hs81
L5IIJ84x+S40DMmLadW0N5e36RIkTEKDwi1NIG5F+FFoJBwPgRSH0tq1ob1pQzVuSymaF2p6r/o4
qfAsjehFDLWyTd0UYq+l1fdJW3+bcrt5vvw79Pmz/T1V4gy6anMDZcY00n8//h1F2QAJUafq1dIz
WxHYsWRDd4dlZ4tae+uVwDjKyTbjDWIaKp5daRIate9gdtw/Tpk5mTchci/t76YBuLPOG8/9ifmK
fHdSAFzpjDoZEPCPSxALrLPXPcjerv/tFMv61SqNWuPpl3cPBore15R8PwCvx1OzPGhuMydoDnVL
3aLGbnoRB1r8OvTukDwAaWhe8UnEdZQkF2D46GClnKIzbd3ERmUam8oe1MzYFHGRTXejKjTtqxMr
UeZjVNNHqOhhYA5hLZ7EThnLNHjQJlMr94hs5RbeaOjT7EWu59q3NOUPHbszrCsQiUV045bnC3Hg
YTpx7ZNDHn+tqa7VwHGq8Q3drPIJKFzc+p6GOUOje+HWLrorjFnKOMv9MRMT5ubovGHZpotjKOK+
UDLIRq8W0onWTqlHnl0+KOrKvtUwlDfvHZAv2hdJNrD2kAQaN1ZQagV+rI6Zb2USuq9qFCnaOvCQ
XPC9YuzcVRXDlcLnOJLFU47HWur35RQ+4tvm2PcWPooOiBpw1bvIrbTiV20GQXgnA4waq8dpaETV
fMF7MN+ZBm2UpynxoI2mZYsDGZIfCv7y0pRDt6PhIm9VHOdrX2aDFn+dtLD/gj267voOiiPvdh3h
rFWacno2C6Sv1rXScRozJ6u2yTgO3Q3Wb2mwK5Nutr3PwvIeZfAqSbat8Ib2dnAnSaWtN8bAfii7
PPudUv7qfAdafrVBkLmI30ZzRIy+TjMnWWXoF2LTrGWKmWztrA/i79AXshdvZMnuCnrhzqqycF76
IiqBNghFAZPuu99YlaXcGVXgvDokRtHGqLzssZJTi6N8gJ/tzkJxLNzU3piZ+wF7QbFu9DofN1Mn
e7HB1jBr/CYbvCdEUnXhqz06ijs4OSlOmBZc29UQ1oZcp8IYmy1UlDbeS4V6DNTsSXmqucaCmxLq
dO5DGBmiZ6/qhbspNDty13ULgPW+UFWRFX6Aini3CbUUf2swt4Nz15ml5qxCHTG2VQUHAVbLOLg/
EegI7DsHs6nqmWeS2T5YpVWYtPmn9FZvIUJ/FxGn9V4WcnhQLdm2fmZFsYfi7CTDfdXpg8fVJytr
Yxqllu+U1nOSL2qqp/aDiBs7w6ZSTtMNcPjE8xs3QkA6nwoYxgi738UtPbdVpyZ98RoiJNauBi74
d9eunXGFy7z4SuCcVy0xQ/yvS0Ry7gzI8dmDU/bTP+HURO0+aEpH4GCJ6grs9UyVAUa5AnqSu+K2
ssddiMFN/jD1qqJlvpESVsVayeFAfzFJSYJn7Hi0dl9Voad9MVWpFPsgLyWu8UZbFfkzpshKuB26
aojetM6uisdadTLEgesmC3SUJXlwCNQRYzX5GShRG81G88is6KscnLT1XQVdaN/lJSiqvVOVIZDR
TnW6FUevbZ5VV9GLcKtPhiEwPI5Rn/d7KE/Bbd/bg+DUxODdYcN2mZugeVC5sfdLBnoarXHuC6ig
45B0EGMUqj8iRIufJvp/oS87gID7mKCsbbEL0P8NXE/emRpU5zXsWszt9E6qxjNvzbF/0wxhgDjp
1Db50YvOejAVmBz3Fq7KlQ/SCYkQ1w0x8auC3htWoaU3ct15iL/7vV7m6hPmmMm/LTV/60FVg+Qw
UsGz/UFJ8mmFJSAC6QhHa74qHfvdngrjVwWfHzdpJdLk2h4n7C0DYfSZ72EnXPtl5uLBpFchDniV
U5e1z38PNx4vyQFM0RRrqxp1hN8u7qv5qk6V/GsNNtH1I7t0h5uCpsrod3WI+bPFMze/rfCWqrdq
1ET7ycgMbS2bZlR8b2zGBuE4JWnVDekUj/2w793HDhHcyq9Nu9CgA1lltDPMBJ/mDVY8ir2Vk1ql
+w6CSw3cIMs86wVlhfx30Jmc66zNaqhyuOKZj9DImvY2k3pg3osa/9p8m6iTad/GMoh+WVky1uts
MqDHWlI3EdCoQusZHm3So8M7OjgRIpPYlaFfuRMbUkeJ+zE006A5ZB7gpBXtIKziw0qdZ1eKTlnT
vtfFlvtfnzaiJUR9Kzu9u1H7Que5JgMN5+QhyifEkLKgfZzqCMZ3BsPzIHHb+MPFZtJNLMZxC72z
UH83jh3qYNYn0Fzo8mf1zhJT8VX1Us9albZMrI0xmK3Yjlxd3UrYlTlsFfqXse+khY3Xa4rJz01G
NwQ8aGA6v7AAjMe7vnG7bO1mltnSxvTGr2ANQFP3U9MU91iKZ+5G2PFg7wutZz9reanbPjDpUj6Z
cRGLHXClzt4EagHsvBaOot13HQVubY3KU6i9j3mbYU2hVBM6edaQZPp9OBdMafiHrKfHndGuAt4x
4leb9KKMd6hXYQS6zkSEQ/DlFG/OJI/SIKwMZpiqRm2LstOyRkB/PGi9MZ3eEowLupsybLLnCrPe
9jEwAs64yzWCdSpTHLZl0xjCz4vW/aTOB21GemG2iqwFGob0rOfM5q9ajNF0KHxHtvYWGBmGmQT9
A4I4iGv09jXtxpMkiaEoiVLpRscdANIie4eekERhI/Q3omJxqMcmvHNwt3htBOrZO6E56TVzlMVb
hcnR6UOHB8Gh+QW/hHWnKGulpLTRu5eZkeUjJdU/aF2u3TcKtOBQ4FPg4LjMzd9o4srn/ShNHn3f
Wd6UfhhdXDRDTmCztQxdi95Q8hZGjfKUwEdqvhDPyxLr6Sx311ZIEXVXWJ3lPeY5fN5NpTZVt5Hh
RKKUGkn2altdUO2DqhPPJiDcjhJr43V/gj5yS3MN/bqNf/ZKpKpbqHy5uo89Wf9TFbadEcvcvLyb
wBZ2N+RfhXEFYnryMTGfRLeAhxIHZH7ZH++bLhnsGp0a621CP0LON6wWfk31SN71SifZSFVbys3l
EzNvkOMVdbBZQzoNTp8zE8+Px5Rt4Y46jNG3+SZp/ZQ+ZnzbKhQy/NIL22tCrifDebMWOYUmMmy8
T5ZQ5MLq6eFJJXlvGgyMV9hkxi+5ihOXPWTZlffeBzTk77nxIaCOAVxHZ4jZLRvuYT8V+RTF6tuQ
4KK2FUIr2q+DUmOHa/GE6TeW1Cb1HuGOzFoXeua+gsLo9BVNGCdbjUoWD5mf5ImVfY8qg1f6rhhJ
xx50UbTaDY6qtvc0YSErMMVVyPgKXxhGJP6NRxFYpOcdBIQBu2dcK38IbrJwE6RTnT94bpbnKx10
YrrRW117QRKy13zbrCrgkYJuGc8bkdS3ZR5N0bMphSW/hoVethj2GkNbrsFXq+FKQW5McVfS6INk
n5vgRv0yDvSWLDfQlY2jp1bSrRok4Zwt4rnY3K4Gs3YofRMssjrZ5J3VzQ62ZYNS812QiK5+Mieu
MKSowrx4dyJp1Z+sWhGraLgQN/gnYCI0K493HKK9SdzLfnwRChae8VTgdhTF7oMzGe/YQypX+lnL
KwElWZOn8QxihOZ/Al9qZDRofdSoL0rJW2Frj2m4HZVU/6pmVhbuVHfq1jo+4ImfRkYV+rVdpuaV
Q7Y82PwGJPAI0TR35rba4pD1oaqEmVfoL6EdGivHTdNnnJsjXy9Vk5Rj1oq9fKpPSi4fI85BhOLq
XHNZlFxSobVWldT6C1RZfRU3cM6zSMbbvgwCJLDtaYdEnLYq4uanEivJndaa4cqtMm17+YecmTkr
T4BB7YAS01JzNreinGCSGS9BE8d7tc55XXRy/Aa2Sr1rm7a/Vmuai4FHZx4LOqo7XFAzehXF6OPd
JUenRbzdNl/GxKv/cZrMfvB499h3MGYc1Y/bxPXWTYNq4g7rMIUnrlRwR9c7HBmCHggaYpVQai+v
wqJuSn+EHwXXEqoClVryguMfhZUJkRT+yQtwn2ilIxazccuqVf2pK/rXvBwmZztJI1B/XR532eD8
GJhOJYwaYi739WIb1OkIhI2Q/BJFbvATLInM19KscZSOGsPbRGU0Tus0SKKX1CvlL7qkycYTgap9
8mabFwBqH1EYkD/IpEUtx/TiMrH6wXpp6879mkjdWQVeZDckgbgL+Jpbpu3u8tzPrDk+QtT8EfHG
4mq55rVQVGVC8PZFxPGfpDfLO9Usp3SVQ6taU6hrfuJvpH8OHzSvN7oWMIdNfCDniR5/6E6jJKHm
rY2rWK/emGqkU+2ZpuGJ0raJt30aXqPBnAlvoBPnRUUTgPHnA/hXrumRY2edKKyXQtaT3BSjnO5w
bXEmHxXr4AEcVpOujMTq+hVMnHKlSmO80kZfZoTzpNGemHFnoItPWrytUTVqVjNpFW3GXQPI45Yc
vVwNPLLWappqfh4bxXocrGseSh/ruTjtwKKA1CHaTV6xLJy3mMejUB66L/EQpP2XpGBHPEWZaYH6
SC0dr4piSOUDlG5jNdqta2w6XvD9KkHW+6FEsyva50mv3HR20E5/JHdsG/sq/YZ4W9eONvwezL7B
+qFoIu1pgkHhrrRoCr+pfT9ds0Q7DZUwfWhSoVtMWxUT9uMvWcmyVZwyYxkFVzjirU3iRwgRgYrw
0vRBAzl0JZ0+3TuM6FANp2g8o9kWp9IOzUBrqE6/dD28oslUmsOgNPhuRXl+i36rdlMb6rgTXG27
jIv0SlBY5oJgTul6IvhDksZ5+bjD/tq6uBk2Jm9j+8Xronanu2WzDiNvQKN1mK5cQ2fuQwbjSCId
CqEKov3x4kZUU8dgEPaL3css9lvEf/aNp7UQXyvbbNad22ZUsVrti+OVhXfTcNw2Oh0t4HWxKMNP
Byd+DtcUOgNoTqHwcPxzUuwOu2zU7Jdq1LtvkR1Um0iM2daJkMWeII/unMz8pN4iweF/FpwTijA6
kOrjQQdI8TFlEvuFFNHZ2aXavyeOA/ijhqLzuZbr/x0LvQxK97O90uLioURs1DJJ7Ret1JOfPepz
fqGPyb4uy+LKtz0NP/O8UMuYb3zehctz4wG/UvjyL5ndYVLFDex3oS5XY1ruYytUVuGE8p1uhfGV
/Xt+YLQTQRNDXTMWoTcyqAmZnWW/KD0+PUPcFTdYOWAlVXiDDxd30/XyLUAW+Eq8/TiXx1EPliqD
cqGTU8JDOP6QVtfGIEuq7NUcLEc8gyP2NN9wQ42mb6tmfmnR59mOudGb2yo3K2fN3kq1NZaFfX5n
RlrDhu8FVeQar8+NgTmKcSW0nDlwdBPJ8OG4AHimmXL8G9HhKdMyH4zXSDSvQZClW6tLopWRZfo6
DTE2BHNprsx6En4VDtmqHkJvl1C6W19OA06DjEkveAZ1omnA3xebvonVuo2izn1BYyq61ZpuwDy3
U97G3lKuVZ9OUw4IxKgO8oqHMEBb/njOAMlFbvMCe0npQNwFmiH3QWQlgOtV5eekNSkCgfLaqZ4/
9vFmoE8EpmGGyVqIHi4mmEyhk012F79K3aB5Qfv9pcXdoeZRZbZrIdvhn8srem5ANHBmV4O57LQ0
9aEE0kehqSavXW2NvwDq1htP6uoO4sKIX7P6fnm4DxDeYoJELJBqXDMz9GBxvqHXOqJ1nPC1il1h
fy/zFIUy6mm1epdFauwrgtIoOkz/1EMU3EkDs0Z/dBptJ8h5N51dpyAm+7jN8E/Hxf4gYLNeWZIz
Hx4NY1B79HmBui8by6M3jEYc1O5LIE2xLi0Sr2RoMqphaf/bzFvXl1HCBXN5Zc5sbbzWoJDNhZSZ
1XW83ZQ6qyasuRnVmOJ9Xqb6/eQN1kFVkjrxL491GuvYWx+yhGSb4FuWYwHXyyJjSl5VJ05WVV12
u1zWmV+Qvt/Zkdo+jVorVmEKeeTyyKezhMYAYQLmEQ5AMGSOZymaKEAAKcpep6l0DB98UrHq6yJS
/TQ3r0mVntlsjAaADgYZIjIc5+PRlCJx2rGv01eMOFV9VTTVIFbCREn0q5Jgz4hiTo5CdTOYarBS
yq4N/8DGHh4FPdjAt/RA/aO20nXuRtFV4ybK8Ep/TpuaffrJZeEtBYbamY1c4PCoizsg9gDvNkET
vccjl86qxMB0TZY8BhuUda8hJ06+/pypIC7PE5YXLIf+eFWmNJe4InkRkixBet/ZabZz85wOOcvj
4zdh/JB2fG/UnbxyxZ7EmrlMRAGB/FSbjd/mg/dXihgVA5UyevZvCffDGyW66a7rxPBNZNXwBgXk
mnPI+fGAb5GHU51aqghRBjMwwk71t6DOixs9w92qG4psU6CrVvkhsrJXqlPnBuQF42GN80HwWERv
J8j6OA4G8w0Ihvs2dYP9tcjojqkYHK6NDh+Jy9vmg6FyFE2hf+NyBHLo49W2TAInTY1ka+nKbzeX
rb0u+6rhxaNHtMADLy7uDBll3XumjY6l7CNoxuUTyOcGER5jrMJtbExdJW9ybRjrK9+afJyvefTb
Zpov8qtcoo52mtcAJk1kM+Tdb1ABkWKvda+OyKRqmKTOqh8K1wruXWo3u1Bxs+nRlHSDaAvWPO6U
xIq8BxHq+dqUbuGsB83K+4dGgOH0C8dU6xtZOH2xH5QworQOZ1u95YWsWTdTHZvxjcT/s9v2apcr
hyZoAT5SqDSyjQv177dBrhD55M5k532nxcVTmqFjHa0geRZjsrGFIavKL+gc/6B/q4wHL2qcF8Pi
YfxFM2Pzhdw8yX5PZod/YuKhNLsCsJC9Rw2QYV/g/P1LEV5U77ywQia874Yx+lrpklJFIwz+05Wl
8hjBRI4uaL8vQ9uKn5wkaZ+CBv7IjVIE+XcTJNMIqhkE03pMHNqASjqIO9yq9OfJqxvtdcwnT/pl
mubJY0e74c5GOjD2JzqK2WyUYec/anNQVcRta1Bu/lQ7Sr+ubSO592C1urcoRBmt74SKxGclk2nm
67Hwmj1dmaj6t86pHK3qSpPU8ye9fEqgHJs06eM0u8eKyMBhtfGCH5bT1sW21soRG0k7NVEI6iNl
HZdQAHZ4Lyj3QZ4P3irucZZ5tqsxUvtNa1YiLTbYXjpOhI1QGLnbAej6YVIS1fydRl3Sb+OcKu/W
qxTjjxkHU5lDWHI9CuZ2Dxiqv3IBn4TFuZw1I71pidHm+6i+/RWdNC/EBFSo429CRLOLMIncxmYT
budXtS/pYq2VCiNvNe7TK0+Ak5EdyGDAZ+mjUnLhGjiOi6WNykA+gp63ezWXW72FP7QGO6d9o5dV
/pCgc9DPp/pZersGk3caB5fjyEnpgMQDijWKUjiwwltdxK0xH2Irz4vwTzMOdvjNcBv3oPTaRCKW
y0do5UlyN1WB3CRRm//gdhqvBLKTlAv0KbUDWpEgNO2Tsj6tPa3g4ZK+k95ruxinl3AtirEwfCRK
HpRiEi7NdE9cg0suAzbVRCqZJNyk3B+B6njlM7dqBiEREx3Rp95W01jthe6KXWYWw5NnVUj4X17p
OeP4OyjSxqavC0mFzitsjWXHrM1CZHKdwXsPBVqIYIi6zFdmAsIV+Nsyz6IIRKOM/iryByT3S4EA
VcGTmFvWe6dSFPvmgMeqVYb5v4BurE/qaaLwRLY655NkLzr/Pv+Wvw4Oap3BGOt98K6W5XST1FNz
W8cVhpzofa8q9GSvHNSTOvjHgMCSqHpwWExjkURmbpxlsVd6NK2t6JvTed1j4EI27tS+2Y/4tIV+
IKgZ5FKYe6MSb3ojlJvLH/LkSfzxI2Afk0exc0lsjmctO03QFs2897xqdbkO7AmdRzK8H1HTjbf9
6JqbyE7S3/0QBv/q0dQ/Zlah5r6Vq9ccdZfx439+Cm83SmHIyC7rplnRqsPUdN678NzW3ntdV0i/
a/Hw9L0eoZq1oVUT7ccy+aa1Y/jt8kqcbmk+P6T6/zf6InigtWVaLbKe71VfxGu7dsdwZUSoxV35
7KdnlXGAqRMh5xrEUtR9NPSh95qaBc/09LvpSW1rT42142rs7+zYm660ec6NB3YFnvOH69WJw0jn
2qPnje770FvGs54P7tobx36FxYf52lQyvjK/c0cW2gaZMYcWzMu8zn8do27G8A556L1nobS+6oMM
X4rIHfaTmWTXSGPn5kYnnVLDzC+C2Hk8VirJCCU+we/YzTvDrmzt7K40YnfylUzxcNjNLOPHp7cJ
KbjG62aO75Cbjoc0taLHNq8M3pVAa8NVTfcq3KopV/mVEHvmNDDQ/NHoVMI5XgwkEFwcTTEF77Uq
ylVZBB4IDKFsbPxtb3Q5ZjimB/I5SWS9uzzFM1/w/5B2XrtxY9kafqINMIdbsqKCLctWsG8IS5aZ
c+bTn4/uGxVLKEJn0INGA9PtXdxxhT8okmxB08duajYOPP1EpemnUCsr+0VW+8DG0GqKsN3RtGkr
DcDvVqKG5ZvJqUd2kgQewiOiXstuoBEqjUhw63pJ0H2s54LsmDi1YgSvXiESoogmdXzV9p4vf+QH
W4dL3ua0z1pCZ2TgAWMwKsw60+tVPoISeXcgVRyOYoDnoMftJ4lp8+tCo3+mxJDCqWdObOjoVoks
jeJlxkdcCfg4my6HP7UVVhjdaMzCWrv9o2Wcpa5mQZ+5QrU4iLSdIttDpeTFL6fA38CepTigGFHm
ZkHkrezWD25PxiJT4ujPfdXFM5LofVAXQee9ZFrRKjSSNeBl8jBJK7fLR7uFuIN8n+49RgWLU2F3
VanGk+m9mKmP+qvSj9s4icMr+tbejVliO1iNk3e4vFc+GnQ2C+eJhnaHNMnpgRhyL7djLDheBZmC
qyVVv8V22TgEgVwe2qLVbgsljFZO4fmgSKJRzKSETzzL5jkdtPc6KfQkw39twwAabKqXHR0i6Gg7
a/DLm0ypbLw8gZZuLn/s+Uoy7hwBUdf6RwA6HZeKdTX4gcmZiBu1ckoWgpCEktHfy+Ocb08uUGSY
gMDY7Bx9sT2xdTLSOm+D16E37Rt1TEcn6k3jXlOEvf38UIB7ZrotuQGMxtNPSv0wjnBOCxmqT29G
oUQ/cFwE24xkxaevFfA8czFK5c2dUS6nQ/llHdSWpPFVtprdpqIWx2GUOQpdcGMFdb67/GUfbBI0
OGBpcodyly0l0TSvMNM2hLlTS7W+Cc2hebaFmhxTOwrB56EbU6d5t3IGl2kWk0gHBT3wuXVBQ2V+
ud698LpuV5mW5eGrRMd5ryr4A6oa5kLhGKtfqDA3MAwH5RGQx7C1Y8lYuWo+2jiEFnMp7B8vfbGa
XliOJsaV4SvVue7IMxm5mpkl9+bUfdIQkEub/1HJRgKdswBwb/GludXpk1Gmr/WQqOVWSsM8vrOa
TCgPVKiab36BLueattT5y0QXlI4hNSeFpGfZOkyLOAbCnuevcl8BBcMC+Rt1IfVmHLLggJjGsHK7
fTAedQIS59mVjMx98ZGZbUwV8Kf8Va1M3QHKHCIf2tfNph977W9EmXjlxT9fwPkVpCGFjB43zVJQ
F2BQlPntkLxKozLtrNw3H7pQ1d1a7qZPWp6wfNDrCCroRoDxJOg+XUHCiDzoMcR9FR6dgh9jXJH+
e7aXimMOXeDH5eN49mVzHkdMOAtY8QguvwwhSb/o1bB5neWcfjVoHDkyASqPr1C7/8dYZGYmacR8
tf2zj393CkGPFYY0he2rKuU6KAHkq7a8iRA8ahGutSDO7hmScGqzc27El52haToNtnLpKcOrPdT1
jeqFeMcWvf516KJjZ0fbUMni4+W5PHuHAEgBPAafBj5yVqc6Xbm8mBXY/Uh5lWKJ8KUxcSPaKtQK
v10e53zNZjqfJVMsQzyDTOJ0HDvu6o48TXlt6FHAq1UM/yoYZoenRLLXosD5Dzupm7BekLCBH5Cs
UPJehElyrcN5ae3kT6Jji5sEmf5AvT9ypyExAYCGmQuRzd76sZL9ufyZZ9UGGmRE17OQNRKz0hmO
Wx0MNW2rrvpLydT4HSJodk1mNd6XEWyjpPL7PwX6gD8iTR6ucOezHpV07Ffm+l/37/33c2+bKpLW
cyEdRtnSBi/MxODlk9684XWLUN5kRF6F6X3rl9TFxhYZk1BC48hWJ+1BaGkAKG5U5UPa61VMzThV
fjcxSPtjIsm5tPKWniEYZooGcThatPTZ5t7O6U5QQ2Q4m0RX3hAlUu87zVN/C5BWz1S8q9RNZOhs
A9WjbWko+nUZZZ3p2rqQZ05jPgcTWvdYTfHwBAujHbYryzeHe6czhzYQzy78AnYqj/3pj5MrK2k6
eVLepKqxb0M6T8+yLpLSUWpL/drDEewduylt0+kp16cO3Qksu7qq6A+NFkCeDbQy0FfWc/l0zDNG
IkwkQFYDsmL+/9/dQWZHnNjFhvw2jcnwppdy/ldPqKpqrNo9omTG2izMb9HpLKDKQI16jheBaS25
/gPEohR/MPMtyitptnDKGt31zbRxyqD2v+Z1kUk3ZjBKjpZEWGDkPNX3XqZ1WAnI6Z9spG25C5Qm
jTaX1+d8Jij9zsk6CRDN2mVB1EpyFCVa2fsTt/pvERse7f6s6288MysOaVS9XR5ueR9T6cVXAFY+
W22G0S62qme3NbQLxX/zeQScSYppiIhSXFdF3Rx7NeuutN4KVmZ/eXn9GxSLJyr84HbJTE5XG7pc
AMeMQfMJyCqeN9qelpcNITCX71qkTfeDXsvH2ofRe/lzP5hd7mikKyh0wwlZFl36KSh1vRX+G3pE
/c+isfJNEIXqtdYO8Qbf+8Pl4c5mF0EyZEW5pXntaPMuPpRISQrDKIreODh16qgIaL0OajvWiHOk
vUNdCxFeXevW8sx51U52N+POSrEzE4F7cqlOLWNM02IMEb9VCUcHek++8e3K0/FG5d377I5lMFqb
EuA0lpPO6+lqFpWpdFbWxm9AK8LRKeG0CoAEVD/A34stkh3VmqXKB99HHZ/8C34FSufL8AiSZESj
vEvfdN/PDpVnWdewgb3jFAJhvbyEHw8FAJeHBvmaJQBpgtRdxFKRvgWJEm5TWxa7IVCUDFoiBYKV
jORsewIE0ZErnTNMuCPLlhtVyEgWosreQC8GbhgP6qGlGbUfx07cpfm0Vmz5cLx/NmNI4XMa5o9/
d+1KDaimSA7ztzDSfbQgirxsjpIy6Nd+leUCyVJNXYFOnp39+RM5DfN1Q4ttyWCIA3ryIjbTNyOK
hm9eVBZbDPYMp2pjADdSrTQ3pabH+LwW/VrQ9MFasleQPWLvEEAsg4YRr6vIh+r5FrRDDp0JU6hD
XfZRSKc7Ne4ub5wP5pbBwFpwjxPLnxkOZWqYJmqdv01ZrG5z7Le3PHzDvkN90e2h+a3cNR+ORzJN
60VDSW/JiUkVpQ2KdMjf2ioyDhQk4s00VekdD1d2qHnmV9oB55OJrhKotRm4NrdK54V+t3dKvMX9
PpXjt8nspfvSb/GQlYrxTta0Ynt5Ks9DToS/ENFD/mMWPAMvdTqWXIDvJFhK3nyrLPDZmZQEzQXL
eLJrJfqG5TWcsUgqQU516lcDfuOu7qZypYV4PsH8CMJ6Xg8USIiCT38EVclRisacw2lO0V6P8wi5
iUz9Yw5FfKjt/LNoHUaiLgnWmKIBlEl7MR76xV3RiCl7q0ftd92WzcFXebiKydyEpEq7y3N8vpxE
G3RiKUuSSNMGOf06KEJtrHqifcO43vsSShOSNZEdHjW1e/v8SCAJCTto7sPkWxRBQ3uUx0ZU3ZvX
K8XNpNjBtu/8cIc5d7W/PNSiwASsC9lT0LFAGGTA00ttpXGqkeoQqfLXz3INvnCtbGvZ6vFYFgi8
+LVxTLGi3QR9GD1IFqi/y8Mv4Uj/jT+Dy7jxVBog86S/OyM9kE1U6hr5L9QHTds2Vqk8NlrT7jO/
1zf1WEg3ku/9lDzFOoDgBoRjTNNOM+vpq9Ska9ff4uqdfw3VEnpAZPvEJcsOLa1bINNyo/xVRGdu
kDWAgmFknnofe6q1rz0N4YO09mQniqtuJUiYN+u7iOS/sZHwo0s9XxdLWK0x4Caj+Jn6NxhoOPlt
Pj0qkSlWCkLLtPC/YeYPJB6BibhkX6YNRcwsk9W/DZifI+IsqoPzG6IxSlUFO2nUFSeLMPRGEGa6
jWrxRUVo9BiazTHJ++I7+OlqzZNl2RjnN3GmOFzclLOlp7ooi1lDO9gi1dS/hpL/rvPUOwQg3He8
kT9bM7IqR0bXf9rgdRnel2MITSRsAWJhkr0CQVsc8f9+CC8E/AgqkZQ8T3djUWaoDyqJ9heYY7it
7cg4hgHKp6LTxHZl58/1h9P1JqOjdUsvjr/Ossy2t8NZ0y3wHaFaqGhQLbzu+sb/hfJOfZzqKdxg
YOhtUtTuN4PwKGiD+nm5/CsW4ff8wWi5kYirGpCRM9ko2bfyXgex4ztaVNtXrWV/K6oeUZ9Sbsvv
UaXBMq7Tdo0C/MEuROqMGSbIINzAS/50okcvykWsIRziDGr4BVEJL7ltocIgRSLGv3UyWFtM1fzf
Ay5E8BmQITrqg+jdFv3V0g07qbjqa5ptK9HlB9cRv2dWQ0QJjYt+ieC3Yz0w7KRC3pVkRbr1hzY4
ol5mOW1sDm6QecPVgMAJ8iGJseuUAZMXs9auxylTtirt6sfLy3O+Hy2AqMRjnFeUYZc0oUaxO6OR
8sh3Yl0DKGNr3lcWBbq5lq+xWc7uH6Jb0BJ0NqgVk+cu936W90LUZufTG0LrBXQ5ikNdkfrFykV3
tucYCE099hy8fLBzi7U3+3IYq04afNR10yne2ngBKJukQWrsW8btbDig/7CLbhXUQlauvw/Gnr2a
6eLQOyUEXI5tKaWaDKrsOwZ33jGrvfRW1crUDYIi+0ViNjzXllWtIfX/3WAnh503Za4H0s1B6hLQ
4Ol+90oj6ItJZb97MLzG3UShVbkOksK/C1MVlbbEMhsJ+Dx4zM0oSsm+knGif4aoNeVuGflG5pRZ
PjaOEvcpifIgE85FDjoVoXaXp4jOuShfNJoDmNjIt7MQSvhbj9pcfDOqIsiu9Eh0EloEIYBM1ZBG
Ugd5QE+qcDwIy+HgaqpvvSDmlD0HaYBUpTGZldpuvamy1HxDnXqCUlUhaPJ8eY+fvblEOjBJZhAE
U2MvjYY7HVEcrU4V3wmgO9XHvszHykWdSrVv9LKywiO8rv4a3bki3ZY0bNYe/XnuT9YGug4YRmvu
IsKjXUovG1DSoCL1eGA2oONGB5BuQ80d3oHk5nbWvhiar6/c/mcfzZiQ4dEyIcoDuLOIJUG1I/rT
of3kaHr+J8dZ7muGZjpN5t6+UoYB43SYCDtjmIyVE/DB15IhYGJN+wrqyLKjSCoX63aM4qMzVuHB
bPwyPviKMvn3TajW2k1OxJ6u5AVnp45+PvqPs0wpPUwIMqe7X/a1NmopakaghTXNadBLbFy50uXU
SXu/cEUh7NsKsI23ctX8w/WdrC3ZF3jNmYUI6gV68unICDvldqqq0GEaqWuyq4HUt67colXl5KlB
lwA0tNbKzcHCDDFsXNMCanQzGGHW3ppZTyiwI/tHj6NCnfJr204icORKATKfirQtNpbdaPuAwBrO
YVHjek9CgDidA+3YN/8EcWK0G41QXjqaKok1wlD0F71ru+FYKY7ITDnEJkzU01ZLUyn8YsQUhDaJ
XlfFBsdpMLyXD9vyQQG6BRCAXcffACwvccMxsb5EjqY89Xa70ZUHOwmcdPx+eZDlci8HWUx63PYN
usyB8qR+R9pDOMPohF/tlT213MfLQRY5UhMYqIEJX3kizXRU2fXFVRUerTWV4pVvWZLPDBP6eCH+
fYt/MO+l7+Nx7UuWKdjiS5bY1NzX9UJJWBNEEYIbuXHEuDFe/R/Ng3J/eWGWt85yJOX0NJTQ3U2p
YiT5a3yFYpi+1W+DKyxiLg+zNmeLcF6Bl5DDEVSevNtsE22k7/1RXikdrQ0xBzPv0saw1xpPeKHy
xEXtahvPCbZid/kr/unDv787lrM1n6X3Y2CLpBYln1H+Lr+U+10IQ8JpHzo4BX9C4YTP9tHfiCOy
dvpa9Xapa0AaeHJOl/FCGooybnq+L/L3lXaoPXdM76S6cSqhX8mKg3bNF93a+upRVoUj9BLw0FFI
11O94zdvevRFjB8IydWQoS9Py8oNsjTlkyAaRMnAHgrMl7T/Vmc/22rl/vjwQPBcUCsn+KW8czrx
SkDkh14I+yd2fqRX8i/7l7/xd/nh8pd8uIfeDbM4DfkYhXYQM0z+Nz7kr+OzOI77/22IxUkQRtGo
Ka3Vp3brb+dtOjqfjab/7ZR3X7E4CY0K9X1K5iGuihv/SjmWx3jtJMwTfnYS3o2xOAlVoBVmpTGG
/DWzne4G/BgmcNVLUTmt6sZ/pJf/bdoW8ULt25JoUnZ//ne6Fo/qVbZfW/xlB/q/E/bum+bd8e50
m7EcFALp6yfvV3Gj7PNfxl3Pu33VVbvmMXjQJqd5DlYMY9Z23OJhbOJ8qIKQMcfRFU9GuRGFa/8w
Hv632Vu8jFnhJ6hRMnv9djj8t+nU4+UhPnx8qdwTL1Oe5JieTh6uPxOAwlh5MqurXHy3tO96Pzlq
//N/G2axt6Xc95JoYpgi2Nr6PoqvisINtZVDelZ+IuGHGkVaCL+Uys8S2deYcOSrRJp+2rUVZI4c
Du03DyhmB6UdEv0uz3JUFFHtCg9iqJNsE6Mr+TeMK42wA8OG35/7asAj9ApAkMwqiwg8LHb/2A+V
GjWe/NOKEyzppCH7WhEhE66VqkM+OKxEUvMsvj/dM1gFUyGwIuCbKGsvgDKowvFzYjv45euprTle
FCaYTHvmWli4fDmI/lEJguYKtvefKMTppmkHD/FwTfF+drVilYFrFXokXZkUATzZpbFWf9JFDPAP
GCNiXFD95JgoZZwOmACtDf0qKX6pZaq7nLtMci2Bw5apTzgSR02xJqa4PODUFHiy5ko2Ah2qvQTa
NlS1wImp4e9aEeH1FMThVwOfxVvEl62vUz7lNwnkgpWi5dn6zYUMGdYCxVOUp5Y9u1RNpEEgEo3a
qAJihvR/j32B4l7elWerh3b/jAoAdE7Fjo7W6WSKwkIWPpWz35Uo7cJFLjz/bs8Oz3vgMOnKi3P+
SbB2qEKBRGDvkZmfDmYVVA8t1OV/F0bW3lRYSX7LSn1t4ub1P9n4TNYMeZMRP4J+sSRBCQ9ZJS02
jIcwyLtdIQz9tjND+RD56SM1UOMgMNcoHCHkzp3arl/JxJc9O0AsgLMs8lJgD9RAlqx6XUriUgS+
9VAGPAvQcger+m0OEiD3LA9aVHitKgzBhU8wjn+g1JkptmP4fize4oR/bWXSl5c6neY5JTQsoFl0
uZaAuTKxMS7oY+1h7AzxBcYr4sEdXdinykrlbofYTQ7Y6fKuOjswDDYbUbF9aQFRAzpd6IrFDywj
tR4KuY1cCoaeg+SFeYWWvHr0wAPfarlZrrxe/07E6cKjN4UeKNS3WWl1iSDi3fdQy9d8bKcQpEaf
Ja7NbK+3Ted/S9FTMa+rJtPkDaj9qnZ91KltR9I4Zt8rJDCKN7yT29FzcTTWULtVBxzAMSRKaqO+
SpVaLzbk9U2XuqNPOe0wanWkrfmmne9dXiuK5+DCkR2hmHk6ccqA7FkMN+qhULrJ2FaRVie4e9aq
fshsX7V2aqrJyT5MOynbGQjh+XuUz601gPgyowTwQQVrruKye5CxWrwd3ZyGadDBHxAZyqb7XjS2
6uBRbqjHAIRcuZkq6nnbXEJje5uXhe59u7yBzq6lWQGFijUgRtQ6eMRO50GKCk0PJSV/nOIx7Gkf
RMOw00tvDJysNfy1i+lsON5JsIEwf0EryQhNng5n+ZWJJ4gZPyZTklDzqTPY+iKCAu/EU/tJ2Q2g
25BvaBABrOZtBpB4Olof02vTg1Y8YIc1fktatXWLRM32Rez3jjVRWxqTaNhQsLNWzuX53fSvQGhT
MeMvQIeLHIwqlY6WTVI9qkElvlSpbd9oXWR/ycdWd/lo7VqNU+Wb7GnBF00O/ipyk67EZWd3Ay/a
zG2cyY2zA8giP7P1NNaEXxKN89hQ6i6Sbuu1s1Br3+vZlVb6P0NE1raXN9RyR6PHJs8cGQiHqJYB
BD2dc4TUy7iz+uHRyE3rxkuoBL7UhWInbqhGFRV0wD/pftSafp+PaOiuTPz58MBhrFm/H3r/LCt2
OnyeNalSWa2OBHUc39W0gb/1aa9135BZn/72itkYG0DHdfPFUoJ+TUvqbNmpf8OGAMQBZYCW5JIQ
4XU+tU8jHB97siPZDSLFwvXMauMrtcMrx8kB2n/JaqX4HpW1cZV1Y/ii5t6gr1zRy7do/h3wCGCC
zLBLivKn0yB0ubfHtpQey7rxRocooaj2vdIkFap9vg8Mqk2LFbjO+ZjoqQG4Yti547a8StohxZIC
X4FHGx+XTaN19teptNFJicUGSNKaEvZyewNiwxgJERayDgmFvMVGi/VmUuq6qB6jCXWToGv6W5RI
pp2wbV9xykIh9gds8Ofy9l5GViqUCXDEaMGyz0AZLC5sP9ZV/AhL/VFt8bqeNTmjJ10b1bWH/aNx
qLcjcTjTMzjJpwuYtr0VVogUcVF2IryaPJGYLlu70lYOzPJG5oOAj3IZA2PholzykmvsXNCUa+VH
Px5qJ5a9fNujaO4Ekhd/9mqYhyKsh70A8vAMHWK38DzxgpIfUX7Pb9SpMq/bXvPozbJFoU5EmybI
p5ekQ4/p8qqdb03ogbNdHmgdjsPyKpRr20RgVZEe8Xgzd1lSmdJVSdhkOSXx6w+1xe3p0yOiU0Av
mC0Kt25ZgOzjTIrrTvIfzSCud55hNjtbzuythRaLY8L+/JwOEsAjkI5zn2RmBChcfqf7xc8Q3hmz
dnqMciXZ23VdQw/uyoOfSsa2yNvny593tj3BNoN3IGHiKafUuhhOsrsJXEQ2PWZxEH4ZOlXdUuFa
E1v6cBSianqKwP+4WE4/yvNxX2gxNXy05aHZjGWiYY0UrPliQhflz3kfz9I3nbF/YBoJBfHHWxxq
vcumFkmP8METlUB4sBpFsTHUvIxfBqMMa8kJYlgcugNgrrSJWKMwyJ6nqtPTWbkepPcfEBn1eDD6
xMIOpkkCXHejDFccNwEcZr/QBjHH2LERjfCeVTvyutIVgdFXtgMwvBWRkw6GMbnq1Hvp11rNW2jP
2VA3xp7uc0uRK4IpI7v9WAU6NqwYzY4DAsFmkV77hYeXgkN7nKrvvq7ZH4EbNZNqUGm3sDY64kAD
58CBQ55YQESqtKMpriZa0emHFlNizETGXCllwwlAcscmVUnwQ07XQya5sSOcdL7ANVGrfoPw0VDG
W72srfga/bQgfw4jJc+/o2MXhNERCzoN1nZvSB7uT2M2jH7gFLKC3ZATILlTCkdRigQTHVnNO8cI
RGPQC+z1sjxS1ZCjpylSKpCzgVeQtTpTXwRGS/JAreKQSvo4fW1qJJv2ZHRW/Be4mY1JhuajSPnV
08eWkmeFbuquwsArfIX7lWXbEFcbklIcFk3+JMDx3VXP4+HtSLyN6G8+NLG0K1Ef6l29nDrjUUXk
qXRUPVbS3RDmk3Rn+VrQ3Ch+ooe47ahFG/tOogbI2WGgISP3Ympxm3xpZC8B+jK0eE0foHqb4uD7
atPdayBiUjSWueq39mAn+l1c4SXzU5IosgyuHKXIhbiwqzQaqvaQ5f5RVkT+hrp3MSvsKkO49RK1
B9Pl40Szt+1MSJtRqYf6O86HdbYfCXODfUFNfjwGBqHephhUL9p0WeDXG9MSvub2Xp/0162vVtoe
Oxm7d6tSxR5K87qiusIM07C+x5ZorefRG+1qcqMOqMt2EEnuu2HVBvoekZk0gEVhWN2OEAxuhW7V
yuAmk1V1zsifHW46GWxK7NohzioI4QDHNkdHMXorrtjsWH1tEd4osQ/Ei7EZ70QgxHRFN8pvvvZd
q4Q/O6XW9H3vAel4mDoEA69LPxl6J02Qw/rtR7gAbvFsadOMaLKeLeYovNXSD2hDwLxNQw0Ma6uZ
BXqhqKhq6s4wBjO9BRCqzQRco0NgxvFrvZYyuDcjtHbHapG7ctTEq6sf/ASrPw5k3ckhKjtb2raa
OqT3OVDZ4q0k840xAkKC5W605FKX3BD1LuB0So8UmcL2wxyonLQxd4vY1MfMlRK5qtHTL/Is3bB0
aohj3YTJy5dCC8xmRCHZ67xfJT8JAyGBBZynb5JaQyykL4FM/da6YfCgEKk+4tJpxkVwG8Ve6h+h
oYaW4eZFEzWD242ZPb1JwpRz2QkzP5p0J2nq0sDADuPMHt8hQPd/MiATYXOIlYiZ2CgledAf2BxW
uM3gSNkvl1+KZXwB4BeNbIQIUCAlIrYWdziA+KLgOCRPBaZnT3agBn9wLK+/KVqJGd6nx/qnizMz
4oDELpEoao0N4NiY0VOL5ukhL9An31ApbTpQp6VVrgQV8xv3/tXgyyi7UHqChkdpb6l1qGijwPes
jZ/kPsdrDBiWfY+va3PXh2m6x85P+UncFSubwkzyp8tfehbQILXyn6UrmS2V50Xwy+aIsPZLxA85
qTPLUSXQn25SVcOtkYRc4FJWhJ+MMCAYUNaCCTqrvBC+KaePMdAlME+VSH/KYwxdzVKast2pkm9O
z8rot96XUo+qz2aT2hxoQ8EhiwH5AhvgdNAswhbDruLqZxT0tu22XlEFb5BWMus6rjpuciWOzC7j
OE1NvQ8UfZB/Xp7ps+4Gy0wRgaCBpBKY6dKMKtR0ijIEiE/o3ns/CiOidLGDvhhoIH8FQt27xE9i
28XlU3nNq9EfoGHBk2hNV5m0Qf7WmZ4YVmrW/3Ddp5tvFodm40HkmSdmsQHqNITJ6VfSI9p4nRru
A5Su0LfPLCKTO+6sYUh2zUh5Ydd5UUt5JevwT3n0MzMFD1d3SZ0jWy7h0OPaZWb5B7BOmeFvsIrj
jlGLflWp8+wioFiLiT0SYrMKLUbSp0tpi3z0VS9TngeEC419apaxcugLm0iICClYSzbOUvHZQYLI
kYCYYiwlkEWIGpac+XDUpec0mjT1C6V3Zdh4lloXu3AoU7BTvc923iuKaCLZMTky/p1f6L26q3QT
l8zL++jstgAiTLAskQvwkPKTTj9/KCXFbzQzfK5rz9zKSTwAl4MPoEdyvVGmoNt5k166g4izlf7U
8q4gN57FJ0gMqITxz4ua22SWIiysNHhG8Yd4s4lQ4dnPZTEPh0Kh/uwgm6efrAUwJrE0f2O1IUMt
1cvTpq+nlPj32ZzM+AhzPjwatS3uw6CJjkarJHeXZ3eevZPjQP4P1YM7ilufssdidjMhV42XDPWz
3OQevkxGlz42YepVm6bMlcqpJx2KoJp62koT4nxXkweBQ6eWyeRyHk+XtaePO99Mw7MOqDq6KiNb
ZLdBmE3RxszQFl+Z1w92Nd/IPYhsI0x/AJCn42V0yNK+66tnMQvk/QhhGEC0KK0Me5bR16IrKgRo
AOZ4haQbYMDNsAmQtAxdKw/jtSLF+c7i2ZvLBxRgKCMvuw9pnFpB3PXB84xP3Yy64R1r9Utlqq5P
TetweYnPZ5oUA84ipWNgl3R9Tr988BTkyOvRfrbQd3jIi16+iwoDUXAJqc77y2OdYZdYSbqseJ8x
EhO5TN89I2tso63Ec9pkPskVYr5mHbpo5dq0QvMiScdvOQF+eoP+liSwqkUp4bEo6efdFKrw/Yam
yOzIQTsYRWR5V5CLSDfxWATJVQpeDaV3XMz0h2Cw+u+Xf/zZRFF5JOZCeooCOK3pedXeITMaH8tb
M5PkJzpQZnDFfih/WmSDASIKsSE2nx0NrQ2EUdHSpoFB/eF0NDWtJIR8U+NJE7H+hOMuWDJD6NsS
28uVzT/v7ZNDPst6ILwGeX2W9FwWV0dE5vDMNfQZeCrPaZi/CcupPqTouG8mv9aciIbokfc22vqT
lq8EQOfzSiFuVoqnqgz411jco60OVCgOS+vJIxEJD1NrZzFvP2Yv174v2WIlvDw7XOjNzDrOyHbP
Rc4l9LZFnJW+p4TQtN42rtZNqhu1vn/FFNTguLNoBVyzHI9dA6qZBjWddxqFSyOkOMRz2+4l5aVT
jDvL6vyrKjbaH32ePpEKrZmFn40GhYGSC3RniFRkBYvJLOq+ieEmDq/A9mm4T5WEUa+Z2+FeMYuw
2I7IJ69VAZflJMATxhxIzpyZOZpdRLBJ11R9G0/Sq2172R3ciuy6jcxy5UB88GWUqmDkclFBxTIX
NzR+sGGmWbn0Klqve9Q7fdjitZBs8hFVSUcR5dvnDiDVfQl0NkV3FMoQ11kUr1oMzYei8OJXXNYl
p7SDZNt1Y+p0UTl9MpJgKFxiIP7Pzw9NrcUEUoFibqukec0Go9pLxdTvyftuCyLHWySfOueTX6YA
eQfEM5MbaOMtG+pEr1E5GtOIHGg/W39Yzc7X/MQ1cmPNCGt5tum8st7M5FzV59JfbMchmoEMJqJB
tdnmGMmn0zFEPuImwMf58fJXne0PFgp/BLTXeDiZskWogkyuMaqT3r6OjZ08WwjJWL4ZFhhTNsGh
8o2Vp2wZGbHNeZgpawKT4PFcdph1iS57BT/l1TcL8xnEkE7xbJB6nLdbc8i2CIGAc6XJYvufvC9J
FyU62wb/LTGgsow7tb6QxsnK0lc755VziNw8ZyJRc4cO2+qVvXI+q9wnqEQQ47Iz8X49fYYqo+zw
RdVH7hPDPvh53P01oRs8WYmnP7R+vnZ/nSGM4bzQZJzlL4ChgB9YDEhtK0igGIkXFHis4cUA1zYd
hRmFgLGspPIySG7TGBfKdsLnoz8WQ4gTRlaGeXAcPR3JRKcL2YwYHVlNumm6MMoaXMv6LGquCdEB
KctSKIkWOyTVS2WnRenIdJMIHWaBNWrV0jRBJ6dYE+taziQcXboJM3+XvrXF1X46k1Itp+looEw+
evJ4n1O6PCT2WG5Rm4p/6vLYr6zc8uhBG+L+J4imd4hmw7LIL7WF8JSyUn+hthS5AFoGR6BNtI/p
eK1lzcsXYFaU4umewWXzjbLkJ+chZ0AjB35Bi7Iz3grJjtA98ylfiGTTYgSU7/yppH6sRDqvoduF
IB8HJyxnoqlrN7OXhQtZLFKjTQ2QS8MwRqtah+sXQ4WViTmrPBhYXsIzIcOfCb5nXiq8nEGXeEXy
2mp2078pJU64m2zs4h4jcYq4YqsGtRS/db5QG+yikc7/5ktNScUxJmz19xnPfboWlywuFOpddCVn
7AxQT3TjlrpGuqcJzyvk5j4XYtgoamfvxqRJjuhdtG6MlhNlmGBNFnOZ9/w36rwviYToui7N/VK/
ijwj0Zt7VMuynRX1wSHJ7PIqV6h6VHrfXRNAdDuNW9uFtqh+xad1DY2+OBnzbwBlReAJXpAA9F8b
6V1g3VpTlXuaXd4XfVxELiJssuWm7Wjtzaq2vjTQ69eIjx9MNoXTWaYBwifAikURQxToYtStXN73
I8YxVaVmu8iazO9CF/GuqEppk8+Mx8sv1IeDAoWk5Qa0j1jw9AYQIaigJu2r+xSvoGNAk2IvyWV4
i+ab58Lu7ByRR/328qCLa+Df5NKLpkiMLhkQ0MW1U+pWQdmlqe/zOKtcna63i7PwtIFcuiokP4dE
7xKJf2PNBUUut7npvWQpJ5GoaG8o1X2QCyM7eqLJml2kjX7uTlmNiHOtdJW3Ha2yFXSilCpyNEso
DdQ1+f+Y+7LlyI1r219x+B19MA83jv2AoQaSxZlNdr8g2Gw2cgAygcxEYvj6u0BJxyJlua9vnAdH
OKyQOFSxCoXce43N8O8dk1Cp4LYHxAKZBUCr/iAMXeFrm0GEyNtpZAFsbml7MJkL/qSe+U9Wig+3
v18eahsD8Ihb/8J2gf/uAkbij/EnV6CRpqXNyck8W42S/GzM/rCmvT0KSsNxm8XJv4Uxvn8U41Hc
doZe3M5yIadR6pe1c+Y74zYEGVGRqgIkjaBcjA0HCAm//nuX0fZqApRHni3uzBAofhjkmNMkzDYh
vXXWjN3gfHaKTK72DMF9cv+vH+qfvJo4hjFwABbHffBjXic4p7l1ok7eOhYBiY2ezRXKCfjzv36U
f/JqbhoQIBEIaMHQ8eE9azteo8vI6W+5B3MeCttUweo6LoOMJJUdw+FglzACq6p1W5DE/sxp+/Gm
F2zcKqbUDU7Fkv9RWAANWdei4tXcdt5aX7t1D2LaDajblqgH6L/WQe/+ZBH9GCKACwgfTKwa2Ca2
dBr/w3sIDUfPyeCPt6hVdc7J1MxNNa2O/g6Rj2jKFmzppajN+ILMv+mIEhXnZcxI9+IhavBbiz/j
166w/3qZ/w8S4K5/uTXov/83/v1F9vDtNsR8+Ne/X/Wv4s6o11dzeu7/e/vR//nW9z/49xN9UVLL
H+bjd737Ifz+Xx+/fDbP7/6lEgjkXW7GV7XcvuqxNW8PgGe6fef/6xf/8vr2W+6X/vVvf31Bs73Z
fltDpfjrr186fv/bX7fT+79+/+t//drlc4cfq9q/3D239vm7VB9/6PVZm7/91UmTTxgTMZ9AcoIQ
uDdr8vT69qXM/YRxDulwMdbgbfXAfUBIZcjf/uqFn7CvbsptcAGQ3252f+Rnv30p+AR8EzgfTlpw
TJjjf3t2796mf7xtfxFjdy2pMPpvf8V48O5OD/UN7BK4kt4wUywYH9nHJFzRLLjG0Y7Z+n6Eb+SO
z4589lW8HnrtZ0ctovY87ICpIE0hMhWyASHd0AqwXWFt6l0or1PXppFYO2na+rkJXYfigHBsn4NJ
Xb5ITy/ncdx3pASBMl81aQKfsgt6+ehlgF8F9cSDF7X0KzpdxS2kvSvNGyK9m0g1bq4yj5/3siOH
pGmmI438OYYYhPRFogZZdjJJviFGk5V+RNdxG/9iVtWqRec6hV+ioI0bAHZzgiSPIr48CabRy8JJ
7J5Q/LcG5YC77w1Ti7kB5xF976kYwjJbid/nSGas3d2oaIiADOsPBkuGblgFQ5w8BK0fdUWNvyOB
oZom2YHNkOHkQ+fD+urNbPiikFN1Mfse3w0wk3ylBhWPBSoS+FS0YYj0Kr5E2WM/NeEz76LlrG47
t2xTVLb70H9neQ+hC35fiGJVhIEuOu2/O6JdSR4FS4+nBG1yW+IN6Cp0MJmrFhIU/OlzcMICS1gl
OHfPpt7uxWSgsszico3TH24TmfvG76BzNToLSruuS5PDu8sYFBZpd0JmD7sUfXcdwjX8XcZkZjlT
MVtzN5PI0kVEStMVCCx1H5oR1cJlgi7aZzlrNyh9m5GD2YgNd0HZM0f8AwuFc8Btus9N32+POaGa
hvlfutAEyAJuIgdbnXNZR9Af5BYU/A9kIUVYbxaWD8x74B76tV3jnlQNQaFRqDqxinzlZFoLgxCX
JGem0eeJMyDqxrYK2SmTX45DQvcB7c8SdDnupk6YE5zvpyUeLxuNVSRBuWNcdOghw4uS8ANEec4C
03273NSDG5+4cJK8Sam+X5OOv0QYXvNomTq6j3qzGlxAafq4rl5QEuT35XO/3K9ENju/Jf3BBPDf
5xAieCLHISBzbfRcNQo5mzkjUbRTLbuDFYTv5xSZpx3+c5aatuoC8SNGF2WBzHVbNdpxXiMP6qpZ
j88KjVdQpZqnyYdUWyJj2+W4kQvPjhfEQATDIJLyyfg1njtkbuCvLpHC9G2IkXcbkhjxF37m7BKd
VOPQTkleR6lzYO24HJsAah24FfVOZFqVU50cZpPd6Jrj+5kn7vmQvWrU3YEj8TtMROq6jwwvZe8N
udS4Th3PadZKJXK9Xc3oCayACXJa3dZxqj705sPEG/pVIjXlSYXICW/8afKLcOnFnsdosA9b/0a6
HIKQlCEKBBNS5QOCuTLh3O3aLv68xYgVRs7BNzC9MZRXng6e1GKRHGZqhUr1JeV9MQiWublY4gyM
qXetxgifpq0FOHIWSFEjmZHcSaPSBK0ooEyxhYoXWG8wup41ChmrvA7bnPVjWASwwtwm9ajyZJBe
pZYQbXGYivMlbPRO1h4UPxPIAoD5SLf6jKAe78JB4RNuQO5qq7lu06AM2qG+D7POicoV3bLNpTul
ehcu0bp3AoRhlOOS3KIXRpQwJNXmeo7IcJYNg37cmOC7GdU+yF7JrKkGdPwVxKHfeLjaYnIXfpZN
03zdtgyFtfibWIlgsfmaUxQ8lY23eGgd1PKu6bP63thkPYTcZPtUGV3yMOFnqdvrkuGusQM3TItu
mZ3byRrOcz536w7adSiFlhXGJFSeZXu7svnKTrN3Iee2R4UWsnsKfBmmlmnWMB3Hkc7XaK7PoKOd
rxfGkCfDlLSv0bh9wmbdPwP1xZkB8Vb9A9ROz69rRAk+qm7u8QmO+3iTyGnvok0MNHi/O5V/Pfd+
f859UANsxxwcc1CgYBgFNwgzx/uR2xcCTDe10c6+lTj2QT4gDNI1/Awu4LO4EWPOBT8keJMqmvg6
79Fot+PqXsjhEYkwKJFKV/0TTvYtrvAfa9YvzwrFPICLgdrgDP7wrAKGPZ4sCCKDNC0As10/Ru30
eZVTnPd0CI7IiL73Vkh/R/ES4GJEsKvUqLB37jmNL4H2gT2TbEShkM17lI+VISrzctek90HbTcWq
xx8d+s9yrdnZdvH85EV9P/n+8vSR44RNZkvRBezw/kWNVaL7pg7x9MdF7LOBnE2LPjWTfE43P0Xb
1/dxJq/bQaNj06d71rrhMWIzDE1DNcZo2bR1dwC2/ZP5+I8zDVzDQMNBZAAgh+P0/fMKHSiADUSz
u6TtTTH34jPkpkFuIg9QVhJXgbG/UK+/zp/vBqv/GWo/zr/3ssP/Po6078bgPx18333X/lVu06X+
+Kv+A6fjjV3/8+l4Pz6b1+65xUL3y6y9DdTbj/w2G6ef0PsDyRtgsq3OfIvX/G029j+BLoVAPN2k
2piB8aXfZuPkEyx1aGUBx7Ihoz7e3n/Mxlj/UUQBwyMEblv24L8xHGMjfj8cexiqsKDjBhhDubCx
BO8vJARhQTqE7Nh9OEBfKt6Ou+3gwzBx7aIRsjLbochZ8yPdjkk3Uc7OWOdmxgnK2KJKfztUw1k0
8Ir5y7GOeHP0eYLTN8U5XHOyn8QQNPmCGNdC4rT211mUS9hj9FymrxJZSjn403wV0XiRokU2B80e
IUnLveGpfRJdB2ainp49yJHyhmN0SubUVsOykMKfhh8RBtWqYTGSp4K4WLE27m3f3onEiXaw3GHs
gM9wrlSqZT4iFUMANt0mF28bYgRaknZmcu+bbcCBJjMo223oMdngmrJtQkH3rWI0BwgAcs305gKx
ogHKUTE++SiYvelZ38C1r1l7QNSJLtO3mWsCjp2PlF4mvXc5b4NZuo1oIWY1+za0IaKzRJdAEb9N
dMHU6/Pxbc4TZAD3FKjo67CNgqBE3RPDdNhjSnRrDxpxxNTvV+E0PxDdg2myz2Aoa0hTjEuP+s4M
Uyc877r0JHxVfBtJ6TacTtuYCsvbU9PRU6gV8j+7MHpAjdED4Gf/MExucxLoGcU2lPrPUqHMohwW
E5YUR/bXdjKyEN7qDzm0Zvosmtsv7hQv36Nk0Bc0bGPoUOPlSQ6O/ubL4RlmRRFu0zuK5JMAClmo
Yme75+sy4uaYZIg6gCcrKdiMxKEpcrIrxCjhyIrkcJZIBB7FnRjuDSzgRR9rJMVkooCFrH1aw7qD
xNwbS4tQ/fNUT/F3DDagSFTMv0OhTDF/D9AQ35AY5aYnMyHS7WBmIHegm+fuAlmpDquiiPCz1UYs
KizaM1SB9IK2zCI0ko/oqxIHNHLX/WOdtpwhHdsXt6TBJJL7M0o33ClZCwmk8mJtouACLqBbLLRz
FVlLCiESm6uVpIWr0ke4AS4z0BmLEyxF17ePvpmw0S39ZwyVugzUcgcKIbzjbQAxvURZdO4NHCvS
qJd6LFySLMtjD45teLLQYJ+iIUgPQLlNFYlRPyLPke6oR5OXdGasL3nmrHex5jUOfbyBTRMvjy4G
5d08deYOEI64QOd4fe/KLtszJwFDpeYoPfdVhI8Hg6I7iQb/lkvVXs2adk/Bgo9sO0rUFKBXL6jo
uDB55S+Tg+uhC+hu6xd8lF08X4/Ch6B7wQqJzz6DJAjvocP21nHloY/0DZSpP1xwXsUySYQVGKx7
cTq25QplVQnH/3hGU1S8E9JdtXX9hNCG0rGJe3Cmq0EmYzlHIT/GKEk/DKp7HedpLgA7iN1g3V3H
wgzLSDuWgXB4LgAuFKEIZ2hjl1zUrNDotalE1+xG1ji3NW0ufaa/125gXg1R/W6kmUfaPAx57dhz
uDGJ88A12pLohWqcttXQaXMaLVUDVRtbKg1nNM12cVT7mSz11I+foZI6X7HfvwSK8++QosVPkRTx
da1JeDYMXm6UuV5XJyrGxqRov4jBcqVrexiGsDv0CDNrc8CMyQ2j0Ysxi87ZnMXoc+33gtisakNv
zeuG2M+a1MGlcG7jQS9xAWNRX4a4P57GYZao5WZomk45+cIQkXYVwM5wghGjOY2jaIfKD0S9gx81
vuxGbYZKO8EukljhJ3ph6uQ8HaFdn2fxzV+CY+ZinYBBV+SojSt8OtNjXau7uWm9UmfuTbTO5zWa
t8sJC2MRRAMv9GYedvjAz+TwZZiRLx9ENm/61pyLZUivVVvTChni9ipjHXy/2NE/d4kL/qx1xQbA
DJtZhLlOboyKUFXpQcHvzsmc10nS7T1PSvggugmu6PWljcIbGGyQKQUXiD32Xe8DayHBD5tEaFGG
/d8Z7XKz3TMLiERPa5jYQ7R653i/ggJRxfJIBUU5ArRbeT0TeR/zYZfQ2LtKW0ccBLpBv/sRb3eT
1vF11ize2WzonQ6zBdjMIu+DuG4LibS2oscAWS4qmareV82hs05T4frtC4/6HlY24961ypG3VgPc
gfr0yUUbxbkZWFIB9fmO+9RuHiRkZC4+cQi5YXkyZp1fAAZd74yXfY4aCd+a2FJUMqSu2/YRbcYT
svewIWJOXorZXdR148+4HucZfUD+mitVX0S0Wb6ataNl2jTQidetiwrXCepbxLDA+bKvvamtSJdh
GfW6Qvn8IWxtsx+EpbkahnmXhjzdaZyV98g6fKjDQeFt1qgr4cmdndan1U78zmo2lHU42YsWnqhD
aDWBBHEkuxGi5BIzyFJEITpqFduMO/ISubCXOsOy7Q1+ep7B/52HdF6OxhfLOUGd4qEdJ1Ug1xKY
QI0idTktUFtnCeqb0LeukcuLbRgUOh2cm9QdAYoYGC0CVl/x2rtEpizc8qO2Ox4Crk4Tq879uJ4L
4Gp5rFbcqQwHHjivOzaGT+vaFQG1zjDcknkE2J7H2o9YCM8uCS2BmhvQYu4vHmJ0SFK7yWenbTh2
3NT6pQ+kxDxrtLlcLZm8Ep6/8zFi8FZ8xq07yiFJooWxxqvQ1ikqowjbhbUPEMmGj4jKhtFFk8Oc
ZSc/GW6kYMgOt8sJokFVBA3BCRifJMfdhi6lQHQ0Q6Exlp0jnBzIXqSpKIDC7Ngk8oY+4lh9BsJU
MR9e4yzj2HFxWaQznD7LoDBrxdXimku91gAva3IeZ8tREFrNMs61VS9j35BTY7P5zpnINUbRW2o9
siPYkQ4Ol3CLaA4PXoDTLi7hZx5zXPO4c6WQHw2SeHfw3GAt2eY0wsYcDdXRQwQLVxnVw1I2cszu
Jh9me3/KXqNsFKfR07jJzOHLDL3wTs6JunHUaHGI1Ka/6jm7gDDONSOASTv5ZKsDpqwaWwzeFYQT
UWRyKQldT0o1/liadJb8MtQApE981F0Nr140s+TogECfckLrxTmGC2H2kWcTzV6WRSOhI39bA/63
16U/W4TebUt/ulP9B65LWEn+1b50kOL7qJ7179eltx/5bV8C9B9AggjRPv7xbl9Ks09oh0W6PDgh
MEOwtP9+X0L6LNK3YUnBEpN48BX8ti/5nxD6jXMKuP4bBxH+O/vSG9P2Ds6AzjmBwgg0LZyieDrv
1yUooMeWwC68mxdUuQKhRvasiM6Ny24CB+LTNp7LsYaiB7rbXAyP9TTEZ2vT+Uc7O6ry6qZcMTbt
Oo/e/u51/Cf4z7YT9u+eGlT9QCqwFkKagNayDTL4HbFLEz35MNw3+3Xy6i8ofEX0rtPxRhR9EPB9
j6zvuUoi3R2BYbrtRT9Du5rHESVHt3aWu5UufTUEo753iNVRrqUOy9DxMLx503rtG+NdTLg30Gsm
V9Nv/EgIYFF2/jcaM6xLI+QWr+APM1UxosCg1LgPXzhhqI7/+k/9oMwGKrOlUSGMFipEsNhI/33/
p2qigo6AMd8R14nvZzGaaVfj+C7qwUsOaJymd9Rz1mPqcGevnJF+gdzasbleCBaFTiTQMRifXcFj
5+3TOku/b+m3GMt+WimyPZMPbwoaYIB74Y3BPz5GURDsedbNKNmzaZ2vWZd0D9A9VIrgsgAxNl1Z
taQPM5nVDlbi8GrN+vTI4AtEPpppxqIe/floagSVQwM57X7yOr7XQPyCbkFrgWIyYA0g8D68jrGc
UW8ys2jX99rcSTPMwADdtJi8tjt0lNvPQGGvQkC8ZxqZCBeRnryfyEmRRfnxJQqRTrIpaUD3JcA2
PnykhJbQ2qgmAG4fO+0Job9NcNZ0aV+xkD8h7awHy9wu0N0zVZJIh0XqSp4nzcMK1qrkSnjnfFjR
uYGGmAsnGvfuABtvAH9zrhsLTYUWfZRLB9Zs1NXsYhH51wGNpv0MS0rRs6+LVl6hpMs+y2gr8+4F
/6zBEBddYvft5IeFcqZ7EpP+NAAvyUP0gMK37I30nqByHKNC41uxtzJ5RsGRRwDIozmmdvxIFrG1
oozrkTx07gANjXIvqM/XNJ9sCAwaCUmgT5bGHqXKuAMZGhLMmY7Sx7HGDLKw2qBLGeYamre2z3aZ
hXnYY/dJwmdUqEFdmgP8f5nirv2aenw40KHGbOQh4SSIGxcBk+uMllQNOqSaEIks855M3auDCvNi
8DgS3eAALyej6jzpGUhNFCXQzy6DIbVu4umwzt3wNYtVeOl07QKbebrsjT/WVV9jbyfRLA9OOOjn
GroE1lFxkaar2Q2L7c5G7sucARnJYTlXKL6Vl7PgHWbTIboQxrK9jNsYizPrSvS0Qe4dW7Iniycu
kFBBXjPT8gohd/boOf1dEJm27BQAIRCAO9Cr094dl/UJcr2+6mScXSGwUZV0shRYEvzvX81Uf0nT
6XpdXNjL7BgF9xIcDcRL9p5Oc9+WJF2yezY56Y+m7Rk5n50svgyCDnY47cEN5oumgkoVFmNoOKFw
03S+bHwCmsZRfncXL70tF+HF+0hJusfIfbd0vdzxZKhzD80KOTyUrcmbbLwnhGUltqZlLJbUIqq+
Q3tZhuqtcvYl2Q3e7B2xptNXEMlRkbmireSUfkHlEEBmOX1pSea8OkRPGF81uY4C+XUmIKFiiRcZ
QfhTFbO43gPwenEWcCn1nB3ndlJX9WK+YcD2iznrowKiZ6eQ1i9Qh2ArlHtGVRtjCVyZ0CXFhdTp
2T+3q3NDBnYD2ay+5pjzQxWPx5avcB+Efb0Lx9p85zCwR1697qeBXHZ9M+1IS9NXZ01eHGtoYacG
MZB1CtqddrwYM4p3zKeq8CWSv2tSeyT3tX8+25r8AAyiL3GvccGzjcT/Mq2mySUaS3bIIrEHurbI
FZer8koSNstRTQrrXZ+94qjWuY7gtME1OV31C1/RJ0TN/dKCx0LNZXg9BFElQONUGdsM8QpinZwC
w9ty8WGGigR1QT0l81dY1bJvQTeER2ZJ/ORA6/C1F0GYL1lIL+oO1G8xthyFerQBARzp9Vb62Xo5
e2m3b+HguEoH8bL0y2OjQRfhfhdd6N5rDqiaqndOL8PPSD7Td4TUiHJp1zPZdfUNn0GfQ2gXICY/
PnjohIa0Z4nbXHk+O/CMAc2IWEpBlCPO7gfHZ/QrcjLQplG3PoAS6GIOWegmu9ZMWK4Wdlzk1JZe
g/IoowI4cbCQ94+jgK6MdRM+bm14NqLp94cbrdMlNgxVRasSayXrFmx0E3N2jegQpwBu/MT65ULV
U3IkGrexNKiHHBGAwxmJO1t1HJDVoh1+ma5N/EihbBPFMM3iXNZpiKWRfkH7S8GVQ24RfThchggd
OmBvHZGXPokzCMRCpBJM2f0kVhj48WLdah9ZBC50TPDrE4xQLmRxGYQGpC/RXHTVkDHYyYQ+oujM
o6XnWN2j3GVcb5Dd1uWmQd9jHgpP7dk6xHuZGHXmBpqWgLIFvNEIlYEvRMJg37QxOPX2BskeXTkk
HTkifoE9TUiqf3AR3PIDsO50wnr6ja8ZPUe6Vn8Maye6nxlwQtFk/tGb2I8sHu7GNptyLxuf1reJ
ijS92JGuG07NwsSRizhBm2efnIYE5IxQFvUjcYeMPPMZDSTYx734DscUOQuC2asmNc7HNst2yGPr
z2I1XbBYXyVLFFRYfy97wFS5o9GgzKlSR0R/ABcLB+/A6Zqchw1CFKx7I8Z2zBFg0OcynswMFMA4
Nzbiac5jZO4FkKGXrqJkV7P6m1jqpCS6xnE3xO0BQmhgybZ/VEMjn71h6B+oz5CLF44yzwKrSj4i
mQEMos3XNmTnIkYwH6TRwSHmGVquMKFXc2bJMSRDchOaFF2u69DuulYgAqIbO/R0qPBq7NjQFgMc
Y5C/cHtwhOXnEhPfw5KJO0a65PvsOydl6MPIPORjLPX1YC16/HjLfixhN55EGHcnxBBSNA9EAut/
DUeDnWn0KjRtfyTNOF0OdmhKhWyEXIAABqku3OsZOSC64o7TSUQfuMDvE6fHgqgt5JY5awxuX5Dh
+mOeNrNNLyyWVrVzRqHTc0WtQOVk+lYmYhc3BKFuHW8PWbjEVj5uzet3C00UhBq0RlLpfh0GUk7Q
zfo5TFxoCWoBuLf7sQ+6F4HDqT0Nlk3JedwFg194qVj19y5IAObSaADG4eICkggk7JHY0c+d4XcA
3LoLWDZG3J8yAMY2joy5NEkg40Mz6E3jAblWc3TdeYh3/oTQlpsR4BtiOCnQq6JPNJBKkE8nL5ya
H6NaQI9nhEx3vsR8dYnLfMQCo/q9nom4iDI9XybdjNfDR6MVR8RHHUwYwJi9gG/S78rVX/QjohK9
h1GBfwmtbS97keKmu0ROmdAue4YaPThAPRFUgqWJzoldNRIwmh6mbzA/I944twFVwGNaBCMJqxEd
vT6wx2bpCxUkM1Aq0OiF49oZtIiPHNiKLLpR+SoTMEvGGPaQ8LBFg2U4hvmK4MLrkVC+s1C0VLjL
INh9dIMT7Ggg4CdZf0koFMCV8RPelxYlF0tFCMW9KVMMFO/cQycBAKI+czq3PuNAZtwyDrU49iKe
7gIbDmf+OCrILl1gFYR6/kGF4/INrwDmtFHUPWZQFt/KQdZnhCKHia7dhOlp9mDzFvYbtGf0DG0Y
nipUTek1gjuDRwnA6Ctm7aDCt6zfIOlaqzppEJ4pHZm8BsKQpEioDu+SbrpTG4cwSvG5G5Qs64w+
UrxuRQ3CIfbZJXeiR70xEWsYYGDd2AkIoefK5/rWDja4kGIBh7GxGSMdptwgsAoURzyI2xp3WXZg
/pqCBJk8KQ498kmgKGnakjktCBMR1RRF7jJiZx0xsFuGyWi7i75FLnBU18QcPD56DhRoRvs3dM0I
y1eq+PcpC5HBg/HyO5D14dxNLRQlnt8d1cbvEBA9cmN85jWhBY3i/t6RMQigFqrr3ma4vyduduVY
Bt7IKDBISw8yib0RS97GMcVvdBNCLUE9QfcFGgpFqs/TNOlvaaaXJ7KxVWEC3kpztXxvGfsyb5yW
fKO3iOwhqNNQX8VUYgFeFW9KdzX+M4N07Qh6ozkZRMAekNfy0Awqegg2Nm0am5PeNGHepg5DahOE
YvGmGXPQslFjj4aSTKS4rRVwygItpm9iM/EmPAs2DRqaea4hJmKX+Px2p/5Nqjbi6Tdg+IKgdDwA
5TnoJsw2ELh1m9Ktg+TNQvoGeNs9c9/kcNmmjOObRo5Eg7kaNt0cXglI6MI3OR066iGtmzeVHd30
dj2Ed3JT4HWBdLKcb7q8bFPouam5CeoGCjxEF9rSZaJ+5G96PkekZg8qpi+TeeyuFgkaFUhz3SY4
UkkCiFGyFoArDF5FQ7PuIgVcPGepU4IG9gpPwboU9s5ra8f5imt23FqYCmDEiAN/Exf2iU2zwxiH
JikRxRV3xSyMRC34JktsW6Q9FcjRGvaNZ1Z97MNen/Ca/xAuBfybLdEhkNotwP1VygllnnZtMemA
HJ0oMzeZ291MhrYl5+ljMyBxKdQDhslAPSMXbkIOKT5fkYWuo57bG864d5q7RDyk/orgXlTGLk/N
m9CyRY9YPg5Zh4rQFpLjSa57q3kJUhuCTkCnR+xYfcH6KYKzDjuqHlNybHADLmuC+atEVRSAo5Az
XPzAiJvYwfmaEWBIm/CTsoR9bifCimjAyInh26JWCApRjHT8PNxUo4OZp3s4q47tbCBRHdq7JfZw
scOXXtV9jGUO6iTx0K8S/v85sRa6PB3FeRs6wZ2Z+QYVj34HBavbqXxWvjonIaxQ/oC7Oeozo8sZ
UeMFYpeCSvtB8wUnDtBXZv296mezk0g7KEMZJ88A3z/3bZygeqdm3xAJoM+7KZsQEcYJRlZ9bKAF
DJ2Uf6mJHaK927LmmCGh/QWqRv24+d93NJ6azxhsnXOZjd5F39npeVy1ulqXQZdQm0NthWfGybFH
yVJYaRFgfFiRt+JODQB6b+nTXafixBYuDoNj2EKuBpOgX0JZL8+RUMZe3+CT/22I90/R23cY758B
wf+JEO9WMP7nkphL+vKMD8v4ThLjbT/zG8brf4I6LUHqE/qToM3ebJO/amI2KTlCNOAEBBgFIGzz
Ov2miYk+Qe0E/wOS06EZg0vmHxiv+wmZKggb/f/TxHzEo6DGQSQ04Cg8PpQxH3DUpHURNA5B1w5L
EYLehii6g4Tc7JBbw38Cfv1BxQVdvAs/B5xdMVRAH+NwZBwgvp9majcl8jh05oZhegL1dR+q+twg
Oe5378M/gYj/+HB4yYGXImEfoSHwx+Av/x1CzHs3XSYaqV08BvdhnVYBtDNYhmFJF0t7Wlnb/ARh
/AP8ub3JeIfhItv8Kx+BWqt0pBB2rHYERxDuwnCQ2gEpdhhn/vWf9uZwfwe04pGA/COGBVcC/v+D
zjDqpWICqSC7oan1YWPgK+pBfJ3bvllwtBN+HiXa3EeIYAOJao9kme7wm77asH+C13UvMHT4eTJl
a77E6soN676K/foocBO7jcZu+JkP9Q/gawwMewuT2K6xjZ14/24whHl6bda0O+aYUyyHi6XT18he
Wy46kN2WuLa0QPzzDjtLtU76Z2a7P3IZ2xNAZAc+bKBaso9O/hnLtC/blKOdTTFeCNBm5xK05C7D
GYXcQgQwZrhNezDhjU6xdsmFX2dncxM9u+50LpvZKYy7vvjS+5kdePvT372ZIDAQqgZUGrg5PtYf
PoI0JVCQJ123q30ejRVEFVjZmwBuCjOifyKW/5e980iOW1mz8IrwAt5MYcqRLBrRTxCkDDyQ8Ans
ptfSG+sP6hfRl5RCijfvyZ3cEKsKhUpknv+c74gVH7lAtJx1azbDSpjGzZ9vKFgen94ECxGxR9YU
Rj0kPT8nIDcR3swyj8Zo9nY/lHyxXtdlsYgAY1c4Kjr5CD8lpHxTZ2X1osTdfTyvaxgrNcJXrc9T
NImV60Y47o5/Jk4ILurOpCFiZzjT/RiPWI1opA5cfiGhJ5p7zjTHxUqKZyYb+mS492Yfp0qEDmsy
nq30ad6zQXT0KAfxKKIGr894idmKOSijGPXdFoMz3SVGqb27dUm+IW7akgej4r10bTY8AYTtn5Qm
Vt/RFWfBCLij5bvmiIHjY2mZT9RZpbPfjJddL3Is0WPHXiKx+81OptYXWG/rs0OzaeenTT99z1aO
av5sj3EbUAlYvPXKED92Rb2ArjTpo2+lXPc1vOsdBmNlr2ZOI5/w42n5fonVZZuBTB46fF4cHbvb
DpWUVZzdvmqiqVDE94oXuzeskj7T2nXLy7TVNt+yOvzQF8InoIrd+Fz2Q4ObvO8uRQGfic3l0gI9
ZNug+9m0Ts0e/1J5aXTO8INuSMYASuM91R7doL4jleqZwuL4XK/efKU5A34wrdSPVKkWra8Icwpr
YeASGwp3KIKO0OopJTkGW8NslkNdxgz7+4zNLgDK0YKC6ZGnwXrtzWSgmY7v+5kMauQmAuqq5tiX
3toXOPBLvX8XWapcJ6Ml4HWKWixRnuCljjBOoit0kpbuIDbydNhxLTfXmIkwf6patTt6SSb4kJZb
MITHfdIuR44iWnFEICJ6kg0phKI0c3YkMYpgaulg41EGq+laz7IFTXLR1TicjAIhYLSbNcA9p4Hm
NIYHijpzNYyNXr7pwDRHX8vF1J6KjkrEaFqHJYGxnSh00uW56cuiIGJZmAIw31Ip90lDCySukS30
1LKxjcYCdvW7tboID4yb7HVXOUJvdnHnWLcSdl56dDehptkkm85ZzO/uTx2nb5G3i03cWdHjrlrL
Ha64cPmPbhOBrMW9iWn5gWCbPMBgvwLz7XxbUY7EJiE5dVVcKKU3HjLDLfxY7QSZ/U12ipFQ/HqT
orJNlJonIw2J1Nu3yyZZ4UTXI2uTscxN0FqFKoNlE7nSTe4qN+HL3SSwdBPD2FFim1m95qHfpLI4
r58UhleBbizgEgRCRrVJazgZ3tXEJTazyW7lJsCtGrpfv4lyCYMTCbIIqU4iPvBjNW+bSZ5cQzgX
8ybsKWk6huUm9uWNbeI6pPOyMbRzoyRGpOjj9ULZpraJhfQL7JK8ksdc7bRoTYf1sGruF8VB90NR
bfxJwV5Rl8q12sAKsLQkjaALa8d5dKrj0LjiqpRZvTMYmBUkacZn3Z40ptj6jY7UmWsqmmfG+d/a
dFBF1QSTSrRRwCnv7aaWqrWx/pCbglqxbj53m6rabfoqkc1bUBk2xs+KlbzadFhtU2TBxmah2FRa
o8rt/ZyP3Z6ZHSJutum59absynihyFP8FHznqnwCRwbNFTFY31ThXjQIxNb/isUcPHbdpiB3SMlz
liEqMwHy7tFuzLBGcq4LDaux9VOH5tBzxpCV3sEzDhzEarPQTbZGTX1hWwVStgo79anFf3aGnlhc
ZJvmDee7PU3pMIZNxtFJmRvnCBPzUhBQ3dVNmZ3rKrudM6Jxvv1TVhebwu72Yj5Pm+qeKq6xWch6
hiGzC4hvE+d/6vT6JtnbQiPtlpTHapPzObA6u0T03xi7OIGrd+21VnSi5tSlKnvMNuMPSF/MBsqf
c4J1gdPhzGwrfIGtNmDiIEH/Rqor10tT2t5tXXnLSbOHNqw9OHFO7hiPKYvFPkkafa8gwNCdKRGY
mGRAubev5224Qb5ixVCz3nlAzQ7Agf1ubCAy64ZkJAT9Irtst0FJ4jAyqVaxPJcGPbHlNlCxu0G+
lqW7RuAZ88rPlMa4HIaaKUya8VxxRbnsBfXNN23DrjDfhjfNNsbRtoGOW5ZD0FL7Ci641aJkG/7M
qcfYUlcbiTWS4VBCImY3yL6JtHw1/NhIXxBfjX3RjyuWsm2yxCMZd1HmNb5VdO2lWpV95GZ65tsy
5u+n6brPtiGVabTvcMBPU7O+FYK5Kc7RMhB8BGSE+L1neYrcqr7zemPlEGvcGKNOHDvt3qpxzvdJ
qzO8pYTrKLokAsvb3aypfc3E9Uu9zdVaoX9NDLcLJ8SEKK1zKwSwL3eJpgWoPlj/JnJCVl4WhMva
92Wb33XbJA9GZ7h608nE58vsKt7XxcjEL+O5XdpzHXA5X6slTZl11nMgxKB8p0D0LqmRFbwVa6IL
EEpoPNuUbcZot0I7Dpv+T3mjdzt2pcR658oxKEktYdEawJp6DahmVbBQlaY97jZGih172jsC2PgG
3YMp6GIhDK/baDSV3Ot+onfmM7sN+7yuGyIaiFg1HeSYlw+ZAq8t9Bi9im0GixvfuJ9Kd2wD1xtv
4sEeRZQWZheW2yi3SzLs87zpLyUiw6vXKRmmuq4Ygwn3J6VgjY4XZUm9l7VYbZMxI8VC/qDo6iO/
BMquMdB3PgbO9nthudxCHkje53XR0ltNmeU+E2Dlw6bCewB6h74D1CIThkg2GSQ1tXUYXFod3Ja9
RGawp8uECpwJ9qCjhZxQC4aYRULhuVg6/dpKreaGcqARj2fVNY+xrUg1FHCHW8bnHlXbS5tl902W
YxrQ+pm8bg9B9tGoahMdnHakH/04SuHPitzw8oWbNX5n9eIepB17vbQrX5u2pmp4LVmFhKJdMikw
z2DvGvNUGIkTM0rMZb+3q866ct0s/4ato0wixpTGsbcH47LqUvcgEnO485bK5VfI8/kpZw0IenOo
v8ixieg6kheC6U3n2+pQs2Sp8ctS0KLNmHK+IOAwH7D/iKuMUMA7hkd2mL7V194r+qv7o6xauecu
X29nJ4kPdWLkWij61tiTZQbUx+9eA0M7LZ7PAAcIO6gk5OMRbiN9CMVyk+uJPd1lHuUI4ZipFY9A
2woTZzD4s30+BXJ06Eyjcj6JVnY5Ihh1FplmyIvLwnFzCYusls/aXHlXajtaqRfGw6AafofoSpWF
UafVAxoltDmOVt/F6C5fNGRfLxxK0R2heHtWaAEtF6Heqeo7HAHWcLZJzZc2qcv0BhoIiwHi1GIF
rBs8hZfG2wC6S3PXltwQ+wX77hkTDTJkW8kSB+ZcR7qW9s+UH3vPPX87jXDDVaE9lNOtxhnhBApq
uKuzVdmXSzlcOjPJyJ4MY8aGeqUYS2Xe8SiWxcXL2wKTY3K5SguTsNc0R9NoEpN952qsQRXLyX4s
M4uNWLdaVzowY/p2htyONtW7oBnezHfVkmvxmWnjguEjtTrxnRW+G1Y/M7TK3RuCNNK92pdp+Uju
mGHyBMeUA6GnlOiS1vBY5FVyUxGhxp5sy+Ku1Tv0TnMhYzG3xhRUagOIvu0W3ug0hSsljIUvMz3d
T7rCM7AT5DMMaqcvEigrGWmJqf2yanP/kg9DJUNtzpwfulfMh2IZD626cAqRav8gKx44jpevT0Mm
soM+l9UY2OWw7nW3TsMp8ZqjPfcYU6TUDyldfj6bh/QKhX/imYDUndRdu4ubeA282Gm/6XGFpZSy
npqfzKiSbHbG259nyP8XCP8ClCAv9I/D9gas+ECUuHmr36r//q8PFtDtX/xbHnScf5FepRQN8CXB
OQof/k8eNP6FVIEsQLKRxNXPNN2/5UHvXzbtfwiDWMnQ0uzNM/hvCyh/z3N01/NMAzQcXYj/kQX0
E/RtQyj/FCU2HyhSJHTCj7pNTRqzNz1pRu2QprsN1/JFdxasUitltLordaxS03CcOEoYAaxr787b
/Ns0FeaXhqIWoT7iYcsHdYogrlj7YUjaHtoDnfUeC9/eTvk7CdWBgQOb7/iPK/0bCfAnLOqf0grv
3gX8wxCeSs/t/X9893AP6PiMPSMqFdu9qdI4u/BIGeRBlSxZONTWS5P3KpbxzQzmFHV6WrBS+IaA
g0fUIKNBln7X3aRmO/LSZiRpc2ASURUnXHbzpgW89mlzB8y9feYUy1M54xHBcEgNNYhpc6gzfQ9Y
I+W+NdLpIvXUJYx54obUN9jRUKfNWZ2q7NA0Sr/LHQX//ujqO5It+UVXVX8jCn92zW7fITcSEpiD
sswz5eP1sDq1anD1GJFLSvu+FFk/Mjtuk4vYSzt/yYziuVVXXfpjN73/+bvYXMkfZC6oiKQ8MTIj
WCJ4qdt7+4ceyym0SmA/atE48x8Ynt7DUK5L2LiZxJIZ70pAm6EzbnLLND0qnLVPBBC+/vltfFaF
GfPhugT5iuGaijjjk3LapPj1J7iaEWdhvCUdQTB1Ln/Aln40dRiYXId/s3QYaPyeyfJZFuYlXYu2
UKRPArCIfB8/+CTSeBxaZ2AsrxJwst1n5td3vVv/7YV+/Xa3UgtwcKDPNUqnPmmstWB5t1Z7q2jh
8Up6f232NOAMOw61ZkjSANdR5+qnfMqt/1Tf3T4k0iX3FwCaX2mUMd9sIsQ4YBAZmn1Fi0vk2nUR
utRPRaXa3Ys6jn1JVLPX1sftpOH/+Yv93YffLrTBGAX2++erTMk847ipG6LGip/VuHnDDfKc03Tr
twyg50FDB7fv//yaH3lY2+LIzwghHvzm5kX/fEtnygxbDChNhN3cOmZZ0gd24YqHP7/Kr/cPu2wW
cw3t1IMBsP3/f/xwRmn2fe1g3nCAQYT483BoLkPPqNrMgj+/1Cfo4PaJeC1arggekONmrfj4WtCl
iM4yxtjAGRcQVx5azfqucHgLMlWF2Jp3EbsUfG0c3PWhf/rLy//663R1nO7QYmGQ83E/rRG9uTIv
M3j5wdC/dUVzqcru1VGHVyMZD1qMoAOfgDiZHTK4/qIq3uuck02zVtA+JHf3bYK3Z6R2Oyiclz+/
t998Cx/e2qcfFxpoOsUJbw1z3EmvvRvPHN75ag5/fpnfLJNcAqY7jP9YnlgvP34DtgLBBiMKqQJT
fnGGfu82VOJtJzx3HMkv5sQAUgLWRL3ZhS/+LElq/fk9/Hpb8xY2GhU3tmnQcP7xLWTsTfOGgvOo
cGlidVA7STwa7V8+6S8TB2YeMDUZxTCl25IuH19FbXKQFurEq+TOQ7I490M5PNY8bTvZR3/+QL+7
rfgBMQNkedyaXz++VG6WntpaIxy+VXQH6nqfs4bAqY7zaj9Zg4V7UF/+chF/9/GMbWenoRzBLvj0
PXod0F6Z911kivE+IZlG9Vf3Th8Ggprx7c+f73c/Wx1oNIBSi1fCEvTxA7aKveoIh12EqRXjuNLK
wHKbKkgWdKNU5PMeG8FEJNx9bpI5UNFm/vJt/va+Jc7ApzVh2xJC+vgWxjlWVDrauqizzSuPR/xF
htNvB3wglMv4feFrudS0PAvpF9uzbyVn1yl/uea/fRNg1lj/MRyDRP70RSNl0xyW1ph8ZfMMrPlu
0fSrRRvuhSYe2doBwLJXYvc/zNQDWtK8/eV72Nanj/tNFy45/IttCgyq/tP3MFV5NWKs6aKpn5hv
TMqlV6jNHp9IGg1WvevNnlEPNj27xRckSSxD2zSsNFR0JRoGVMV60QJ4Prkftwr4GtVTQ2wtavjn
N/rrzUmGUDXYl9KsQcL2082purWTrkzoeXCZD9louKfcg+nKwNwHQzr/5any69LJo4SxL+dOk3v0
c4MoSS17HPISU7rVT9+KIvuCo5/UsvK37e0vqTA4MIBHwCnajqVbNJN/vAnzPNYKWZhqRAgAR5J4
Xo3CDJa6v5EJ+8qMOjg/6RZS9FXNbFf3Qspt54OoYCGr+ONrXKX4hqQb1oXzOtD5dhhmUHGirsiv
WmwmiMrfdhPfj1mS6sRe2IViWJgtjWbgqDDHUWn+s++KZK9u8PBnT7Pt3D+vxvNYp7YgFR2NHKAi
y6rcW5kgnbmwIUiA1H9blz+v/v/7enguOXlykFS3//+P7UZaDfmkig76F7vziyZXrds+Ab/550/1
eUneXsWkQ8alaoeGAmf7Jf3jVUoz0yp0rzUiOozcK9L3VWavgyku+4rQDwHuv7zg558mLwiaHfcB
mxqo6Z+NLlLMKaUexRLpiZM8U9msR+nYvumd9pVqog7jQYaFrPlro+cvxoPthdkTY2zn9T1Wx4+f
lDjDkA8wvqOyJb8seArpjXEfDw5kLpx6J50BX27lD+76gxa/Lxj7rm23vozZARE3fNZJRpBTSpu/
rJWff5S8LQ4KrFGOiSkHD8nHtwXCZqCKvFsij2bLMJaJeUQn9gJPLOL45+9a+80tRafpzwPQ1pH9
GaBdLMo4lLixWQMpM+jWOgkSA4qDg5MSa3kRrQDBQ3vV3qw5Jnm09AEnPyUwGxPzcIkoP/+NdfWb
24GUIzYdHhfss7RP38rYmimvVcgoRzLeofcSiG97Rq3O+sZI85nikQxDZ5nu/nIttkfAPx8RWIR4
SHIStFiCt0PDx+uOZsN6LoFJL33xgwExpD4PHiE1ibIGkufm6+Vcj82FTW37bsqLzoEX2Q7f/vw2
7F+/EjYKsK4xW9JR+MtXMpbIl8moTJFZzsY3S8QvxZRdz6o+7mNn+F7Mo30PDNRKiNd5yV1HNuZQ
lmtYUVx2q7jdEVnbvRynojnIzkmwKSebEUQBUtOa5DtNZW1uHaVLr7GFWEcod9rRq9c5atSyfrGq
1jo0xqq+DmLV97HZeHtwRYTeu7rdEVDpg16qPuCYilrIqTo3c71vGbsF+sIkgimQTl1l/g7S0Tlp
SGGwWzV5N1QNb3IE9klD667W9cd2NuTdUq6170LyOeh2b51bTNxYJcrmuupRVFMcLhFWC0b8E7iO
MAHDd1UWzBwGHMzbfKBzL+SsFQ+F0+TWngGu8Tfw/efnMdoQ6HtvM+GwRNFK8/GmQPoGOlF2U4RH
1frmEkF90LW4PlSr+mh1nvzLfviX/SKvh/QBUG0TJnjNT3e/srRLbo14VpPauKfB6YHv8L1xxOvY
AwzMtmHs2h8YRUbJonz98633s07h4y+ADwtqHdANJRks/h8/bJWttZva5RQJZiePoyZ0v8ocK8Ro
FH/NGKNlgBZaJdBLRd7ZVLg+lYqR36d0WF8kTmP/mHIo6cyAlIuhIr7qKyU4nQB2LHO0eFvNCnWR
d4jpesBAChaFwx9SKT/dC6PRmO2O2f7Pn+nX1cTkh4uT86cgYH9uWSitZfG6GRMUVmWiOaLLbmgg
ca9dIbl37DQ+EoNMtvQFKY8/vzQbge3u+HRBET14evEOPIOH9scLmmrxkGDvGaI4xdO0K3IMDZrl
Vke9cTEACGGLF7rQetufEukQPMgsepIrpaJAuKq/STfLnpIa9uAss+xY95a8WenrQEEi/HTBiHd5
dm2Ga7qYfpSj1M556vYXeqGVZ3fWODm1cW2ZmPgwsg9jJaedki3NDcnXF/oYzqpTagddb8wL4Ta4
SebqYfWqN6MmcJq2Q3M0+l5/wj/hvDJjEoFomi0YbZAMwzYDTElvb4ZSdwJ2LN4d7G9xnk29d8m/
jxj+MfUb0C7K7pC6uX7fqE7ThJNCpITn7YG0jXhJB1Xb06ZAKI65mm/Uop38jMfMc1o18wO6jRdR
h6PD2l0aEkNtnuRA1NEXImGoXIiKUedlRhfa9ebhISnTTM1FTMp98p1+Wt+UYlTe2Gdr9/1sWG+W
bJn1Kl7BU1vrgb7kgyZeJNNasKGzxGg/ljvyhetRHRj2lrG73GpT3AQTzSAE3nQHnTxnpJjSr8j4
ecRzqBiT6iW+a61WJEgIGGHf1u25S1CTdwWluUG65PKK5H8TWqmatLuc5rUsgAev2/jPBq4FI6N7
CvKA7cyJKl4IJ4pd31ZN5muG4p3B2IurfpT003dZ/eoabXphYf/a0YbshF5i6+QcsJFNtjPkUddg
hoJjVFcv7GUsho4dfJ4U38OB1IWzpcbGaKFS/LQUeX7Qs7b4pibTeMN4zw6Wwqt8JmHpuaxkflpM
cJJUyczMEOhEcVXAor0K9TxfsEOkQiNYszXDKE2RhsPk2Y1v9K5ygmtnfZfDIno2EuD2/ZUTLzPW
AZlrD8DKNQMbIwmBtRj85tJxKN419sSsAp5Kwd4dR1XOWNptDypzvygvUnIc+ZSBsY2No0uh5t50
s5G4rp2d0jxxD2WHN0RV9LRjgk7PoJ/M5XJanSW5dWw2LaslvMvCYDi35tkXjUzFZWvBxR1Epz52
ILzw1giLwPMS7/pO1apIzerxJLuiDeki9xg6etNOdq7zmo02U3XAXm1grkUayGKpyDzV4OyUermK
lQlXCGWerq9Wnn6aYc4EJCMjbXFHEK22wo8M9AZsHHEyG8d7XCbIWl1sybtOYX9Bmsxtr7qljHfN
hPVjWhyuyKCdgc63eDl18yq2l0i2/XxqCs05N03nBjJxtdD2hmwPMm0c/A7bhI2ZzlJOA4W5Z8vO
uy/8TF5GpyMWhOclpG902g+d7hy9ofBOqpsph9UasnAFf3ifFYMTyST2nqWWyzuZ6utXQU04y9Xs
7gSL5l2Bvnw1qmII67Jwz0tV2leOE09X3bjSbcNT4CsF4Xx1cZU/CyqIMZbznc59YUeUZJLyyyRe
LI5qzYUmvFQenKEowr7qOPot2TRcwXJiWkXWQrtnUM6mgeDPQcNSHGSZ2l64GKuvlaKKPKyCN2Ol
yzvgxdlFLPNmNyHs73QnXrCouUpEaMcGTwVojhAspoUqf5tt6Y0+uTElUBWygaVt3dpVz8NIdF6k
gxS5yTii3tRJAZcdrVGdfH1V1uuhWY2rmYZnoklaw2YxLyycPbZW0DZvjcaVnVlT79vl/FArbYS5
cf2Skes9Ozn3Ly/RoZsCbrfzgoxW13WGEfx8CuJKYtxFoXDMgSTTmzmKeda+lPChz0Q/xYs+dvkF
SSL7GyFnXDft3FwYNNXtK0xmUVUDdfEJuKlgk7kQz41q8h41OdVnqxkPlJNOp7bEHJS6yfXkud0O
LkV7ovNHnLOidG+VHJdHvYzt3QhG4ZXOqOzJXszltvbSL/XcKN/t1TFZezBOoKFpZ2NRK9qgppoQ
3DreOJDmtKOSaONyJWrm7KPoN253nQvnWuR5BzF5qt07xBRxWqtC39mLyz9mb+Q8TA7J2UiqHmDx
ekwmeahBTd3Ch5DeDljfGHKFZ4sjolZrISptLgmEC8Wf6Web9sQtMZsW+Cd80vSGDIp2Wo9i1cQO
QFx9KwobCoPb2k3Q5d1DKdU5SLvOvm5gZX7PNUU+bYwDXrqf5t2kyfjJUEgQw7mCjzD3U/Oco447
ADUUm+intPAoe12B/TgdPMIS6rd1bAB/T8NuKCyQnDjGCgyk1hUB+PxpQyrss5hOX78EgwqhPptv
EMenV6dQirdCrbDoCJnsqtrAMevJWR9wbOo9QMJOWV8Uc6rbEMK0KwL+fHWwkpX1Ri2Ps2eUt8xH
mx9rbRQBDsEa1J83zg+2NJYboUyoIglW1a1zvfL1XBgnjeKTXUJZ0sVkM5MpxB57/RyBEjDfZk8f
zjj/5UMce2LdSU1Jz3FjGt9VNXsnHOdcJ4PVfVNEyT5xBLb2IGfWFKazi7wRmmRXUwjXeVhXnelh
Y6lnmPTF0ctHHeFxgImo6g5p+wL6XJ6XL+Oq0nI1dRBU656wHeD7rkm+qMV0wXmnJy6uaBAxkgtI
qLe2RdO2N7XepUKH83mieeCI6ugakR1zwNlrwDUvDQGKTLFkfUe8Wd+r2jyEKRPIV5mDoXvE2fKy
ZGaq7nhIA44du21zYU58QX3DrzNNvdMi4ZWzDz9UsiNSaHPm2WNruSlnpca6Yg0cYFK95Sln9AZL
sGl0PNqdmjkC18SVN/McpwSet12QNybYT1JhHRsSeit2lKo9aDI7ubzHK7Yr/Q0Laek7g/NYWds+
piu9CwphS1/Np9tZS7Idj+78Qg7rhTpWANnt1r3P2U1bldrvnZEtNZlYDE5pecCNXbGAkubjmNf7
o+481XEVzSmzqVFxNB7I+o+Ye+pgWfXqC7WyItjoUaWM9k6kVYbVkDp3r5mf7XykVgBTlS9nwQta
RfrIFSreqzatoXmDfShcJzm3Xsvu2vWOhTVJHIp6D1betY/jJhp1bSqfbLvKTn2ZsAJ18fKoquAY
oSPshgar/VzibtNmtQE6KrHxyQYHqHTpbDaMfTvivTL6uYlEc8iEXEIzye/5MZdBkazngpw3vBJR
RP1i3Az2rPLL18xberEkWqKEsCiXbNwNdJJfF7NYbvRV9NWu60R6XjRWUIuB4S0mLQpACfec1yW/
5tkGJZYrww4W89y+6tiOzrbXAy4nDuqx0N1acmSWWlbWZd5n7d1sJN6lq1Vf4wl8YFkiYIX2aLuX
cvsfajfkSWCqGXGIJtGiFCrV5j91o14WHYFRyAzO1MpTOksLPSwZH/g7FxO/rhMI0mFT7bXhLane
FgeWOVD1OWy4a4HcLOzIjDjdt2Zpsk+O80t9tGxWLMF3mMRtlMXVGTyBdlZM7s2cPYYChfgQ97Hc
pb1X+xBETf75/NWwgQNC213O8D1X/H7afFTnwnhQCHJclnWy3E2wXo/GUKg3CaGL/aSrHHKasVDs
UFNnWYUMTCXLp7ZcOqte7dvOXB5s6Jx+7jX5HcR7bB20bVBMOOmwZXBrWVdGUheGj4GexDtlWJxy
OLhhtnLaC2YkWedD3DMcn4oQfjzjquVLAEah2HnplEaJga8tmEnTkQs31u9waMQcVrZHyGFN4ol9
ejvYN/j8DW4dt2tec+CAXyalEEfcz5K2vXh2ARcTUb/tBefcIFchk7SkADCq6XLXgpWFEU1gxAua
bq3uR8q7LkvDJP8wrjYbgIZuBi72s8BfE44mbMeYkB8+X1PeEWSx3uRUkeBpLXOHkkWaVaqAqzPV
wdXmwl7GlbKIcj+blkskXiqnhEaunUa/Li1Z+M60VvNe6Deun6pJAVJgz9meblov0tKa7UuZcVFX
jMa2PziNi72XnSBIMA5h0OOvVYqk2WKv2aFv9Bol1xIRrVEtYGgvqCeLwoVBJbDfWy5IXhd0DrOg
ZViXqILZsNM8xY2DHlhlNGeGc5ioQYnspRRfF26vUE0caxe7irOz2DVuqeCFzEYL5PDGqhJs5soo
SA5jphlMYgHFWmGIg6qj0mbS2KHdudopzgfBZAxQgEDnhsA7gPtca3pNMpxKbUm7+GyxqTNkSuoD
GLdaJN2OliW5A+R/ar3lzGhPe1yF8o3G8+Rxmo3sfRpUdbeOSfV1VCrsHZRfYLEe6ru5HJNTbzXp
5aJMrO04+sNUAPe0zJkOj7n2tC+eSVQ6EKsFOXl7S72N8jKVl+7QacK3jK4GKQSQoFOm9nJy9f1s
sKcbBqEcWlG0Ua0740lFvd5Ly4tP2mqU+0QZRKjBxQsTV/Bj3ZLoelLPFyOLFfUmHecXpcc+6jE+
D9K1wyeC6HqwBg+UJjsGh3lIg1nZL9pkuNeXFeq4Tfxt9osqbaNiLvcdksiVp6LQdoaF1X4e9qvR
sb1NjJGrCNLzOEsqNxJjsUF3GtOTqRc0gwoF+Efcl9y/NXAjFLb6Qqk8nnedHk7p/WqZ6YnMRUNT
SsqGMS5dxjeC56k/uR27u9rgIJDfJ3MWH2NNTcIaSQIFYvmS9Jl9WqYEOpYLwXbTkMdjbGjTrjYq
QiqQV3aFypLklU0FgVddRcBFa/YoA03gsXeP8nymgswHuyUowhh5RuW95lx2xXAeJcdFHjvBBBzm
a8KknlRb/OLpeMOX0kaMwrB3k2z2apQR09+gX8EUx5eeg+HMHvp5t8a5FxlKc1zXjke2qTxDv8W4
nH6vtS28b26HuLnRwyFf7UiuMJ/YLXj7boDJM1IlM8ftej/V/GMjzWnMkZp6TChYyVWGV5xVgn4q
prCZkxYZZFn5xXp5JFJH2TUqEDYBZCFlVOGnxOr2rSzmS8olCfKYcHZiN87DMl7uF4oXQ9UhWAp0
0LnSDOhpViYujbrIIsoqyJWkGvmARWV0kskrOlwTVsDyjl5Q0jZAULjFBva7cq/b6gNfwtuQ5I9c
qMfFKg6z2e0XaV/MRE2vWp7IZjR1iWjDjIhQjGPO8NiirItn+aODw9g1FXljlHl/0nQ2QeuKIZeV
cvZb04IOlYHMu3HXTt6aWYu5XICtuQNf0PptkutnlxP998yzadjR6qeVGWXjmwV4sR76zc7rFRkt
VIkGcRaP+1x65ld+T8QztmUfTJdORMaAqC4Qi4KEs2VdewO+PWDXpQ10TpuMp0kz7t0VeN5cVeJs
YerzcXk9kTDMiOQvBX4vbb3AlEs0gW/zkGHqDzLP4GTmTT07IYMGKS3hPJ8Z3qverw8lsbOo5NTO
U5SiILHk3xAniqD1sgddKiNmzHQKnHL4NsYAdjsCZLPJ4Rp5U7+x9EmPMspzrlLH/B/urmY5cWRL
vwq7e2/EEBcBArG5EebH2MZQLoPdXb1xJKCSEoRS6AcQExMxm3mIWc+qF7Ob5ezqTeZJ5kvhrCYl
NWAro923oiM6CmyfTKVOnv/zHeNzzYiMEbU11tW8aHGD2rjVyCprt3zmEaqUnRe77W4jB/rBoc8v
ccygvpf6KMT0xKHjWc6osgb4YLi2rivb2s+GpQF8y4XtgHZAfdjY+Stcrm3jpgEI4Z+b2m53o0VB
Z4NE+WgD0wDVfeFu2tqWvUe22CFr0IDr8rLX9neIcSN/0KghWqbvmh76kdbBDZpTV6PyevEyDG2n
NW0ygIOhsBLDhto4AETTHBQU+B1r7ZahKexKgz6FCPIAjsNAofpM3zehoBytATQPOMi10aZSh0Fs
WVbXq0Q2aSImMljjTnxu4h0MrO3aHbiVWmx0MWY0MFuN2MZy9gJpiTgMb9xFbH1qNtHRpEMnz4E7
Xx57fm359cVbxfc7x/K+BKva8hHV92gfa2Li5Ki5RsI+3gJtExDjERL+QbXLgdZ7QDcG8zBL79b8
tYGrWPV/tqpBPNFc6vd3AIZ6CvZ1hkbBCMCIYUTtm5cXGD7WorK4b6JRqodUvTdwGcBZevB3dm2Y
Po0B2gYt+OdhvYOWTIBI12y271ax9BBzuygyaH50u1gnAB8LlG4FdeM6BiALygI34QiQyRjluInt
h+ilvBoDdNC/8akOq8ZYWkiXrtGqgJwA/KPdI+a6oVl33dIQaF9qvk6sPUWgAhWVrd5mtcNrimAy
LAZAZgUyh9F0pi0femrf3GJM2E7XW5N1A62a69rK6+ydVf3ZjWvWT2WYNk0Wt3rGcs0AglStlbvG
es2AWb2Dmljty62OB7ynZxrUEEZr7qwxZPwjInqdSh0uMVL+ME3GS0QfYajp1+vGur8D8DYKjg1A
kECBGQamPml2paNpYJOo5fwSrhB8CIC+jCRE+SvGZWHEo+0hwo2xMvt9VO8hrH1jI9nQQY+g2y0b
FoK+Bu7cehk+U2N9i6sbzTCROmj7zjboMrvBxxewR4+tERF8Ac7X2qb6HUaDeG3gmemALClj1EWz
xXr7nYNpG5tleGsjit3VoWRNTJmsd0J9Vb2u73XdjHdA9NcjYD9FMPSAFAnDZNvaDIAk7t3zAtBb
xOvLnbJV1bs+en6Ddn2zWnXsFoY12/i7O4AC1RiODpE+hGCDcYS2+DbCV5uhZ0FQoB1WmyyjqNWr
RDUgZG9014aVa8ExCjA/HNYZEOlRtNoAM+2Mz2uEte4Thzu23e2TZbvafa1mbbpAKw/blZjZN8bC
0aF2t8aABo07oNg6QBGvXsdoI8YoOtS296usGo21urbqb+rx5hrBaqfcRgH0ol/bOK2b+jYCVFMt
9L4Ax6VJXExK+dnXwuAZcTUg3m/Rx7voLqo2G6w2O8wyQJZgADzR2i16mrVRDIvnfr1veECtXy76
bmw9xIaLGVpubD+fTrhkwBd4XQTvkecj7ZHbTxcZbZGMWtqV6rqHkVr1TjlY8+7S1pO7REza8T65
L5o31rGrJ+RcTKgnGC3VVaWJUr2ao5MGN6e3ltHoN9dw9Z2K8wRoPXYXsD3m/1HXRnxNb53Zc04G
XoecRyFJrYGELxLecoqojgjTy7a2RPUmW9SfYophX/auhmk1dW+JyYUo1Aq4xKlGbG7XcJECJA0G
i1VQH3oG5hTsqyj6hHF0Dts4mzfTm6jE1mrAAcCutFTes1Zx0UrbtDCnASHvAJUmyEd9foGDiT5c
G3BUwFRuA+Lt3IzppGtBzpjpKHBBjwTPQgIMIZX/bOp7cHRIAQXKNOeuxYD0GDcw4gpgRc2Jt6gR
lKc/xagn7hj+YgMXAYa6joRBO1wb7oOz9xxULeoEoYflEIlIY7SldXbbXGMo3b6MbNtqX2Uon63w
JJWvIZkAqCc0+9hffRTfthHRbsJS8yAGKlZ19uKvRy+Y+dnWPK3n2ttWfwUQo46O9Dza593VrByj
a6AJmN079IMtoRf2DG53ozFBOAZw1pv95ou/1PZd/2UV9cuLAHPqWpoDa2b1xUDrAVBBFlpjtsfd
QRs/AuD1vRWbpy9FpvIOSNwoHkb+EbUNjWzlbitmqBjdolzUK+txd+vH/RZQWUaIxC/76HJENGjd
aNqTyChTiBuMrtEaFUwv0LfLM/nQTGEDCiuqAPpAkQ9SOJkZxRv8xKNRhfXCuNb43MBIOuQqatuH
5Hl/mGan1wfJHZ97mHOG3oWOTZ15jw/NpWZwNHz37C+IGVxZAkdzwVCnjWYm6VcnGM17IG5+H9X7
j9nxpN5kRNrRD/mA4qOP0u8e5qkd/TT5Y/Fcr2u9HkR2p9LGeq+HIL68oaZP/JkdJz+IpYauDhq6
5igMPSzMJ6DxWtfftpGZPfwdPOoU1T7mLLsOcVHH8xthrlqKEh6aOzpjgg7fLgZMi4/8kN633zGm
O4alB5yTb5aw7dKQriPTkWctA2yn+EpPLg3NeWkcYvZcIMjx50Clrfj4/ufo4Hx94pSuVqYPKC9B
MKHfRAmv+CJnBWzmolfbIT6dTk0ijaHWuOWA6sez9PMY+Pvs7CxbP0rjs9/+8yPuw3BriHlxJRJS
r5fqxKXMXODj/b/++fFXvWPxI60lfiK+PHV72gSoA1Q+YFScFr07ndjzI4nndBVXnewJ2Nmnnthh
cit5h0DRDd/6KS7j1aiFiQY+MR1BJ9kr764qTNYna0ElIcp7T4sSvWP+PHUEvAi8KNlBtCU0FHSS
3fLeyaJk780pcWWRCau0ON1Pq9QZ8PLPopv9jM5mX5BJjoAPXSlKdUyiOS1d+WRKZeHLx3MUJo6x
FTJVjmtWlOqrQuJ7LvVW1M/oJT4WuOgiP5lBWGoTdylI8RNH76z4mKOPLlRHX8yVKUlKtI8Xpzpi
JTDdX4JS2oaBt1mcep+BbGkcTec0gOCcSVexXsU8l+JrTCJ3WroN+P4lkQ+ICk1DoXjxFa6mUWkY
BRJHvlJXcEb/+tgb9x6fe91/K3HmMX0cWJr/m4DdrKMfDa2kKCM16mhIOPdYecr6j7E/MMcKjWxC
/Z+yP2BDuLhwGdtDtlPYDDbYmd/5MzgYV1/TlmiznuGP10e+8M5fuZDdszBl4GIccub1v5FukJKv
gD9NM9TbKPYin3kIPhzkZ6Jm0J6SuXxvIzpifmjnmviJj5oS1m+jfRVBIhEndQ5wHQoexJhF+Xuu
wUTI2B5v2/MnfhPkHTdQQF5Hy3VdR38OuujR2i5eglA1b1vjAeYCarpSqyC7zXuhOEYA4KN4JDW9
SgR/LH40LcrcSx0s8AxJMSLwHYAzaSAgpSGsaACQ4JTmvHShNgEQ5izHFW1W0N6FkiNM89N5EX7r
pKK+dLmhGQB+PyQr+RAhxIG7yeeoVzg2C2o7MtfjHYc4JJbtm1PxOvjN47jV/D/AZaCvoYkubRUL
fXeHSyMMGzb9jMI16vCMEV8HHjU4pKq19JrYlWDFzPN9nJbC8EaIp0u01NGm/xm0kAPfRGa8jNQ5
eqKLFdGc+b5kASH2bkK0hKgpeG8wKpHB8l55BqQo2bbpWDRaCUKJBX7qBlx4Bm0W4GCToNmN6e9N
i22oKx1J9ZSwunQV0yGp4EVWN7/9BaKc1EI8S9puTcF2u6a7Ir7k7ahwS259HIMcVOXJnqKc0QPI
cupycMyFomQ7e3Nmy2fbVHC21zQTWebtz0V3e018ZuZ5TCf10YXse41I1swUm+RXD0Bmhbfcp1PY
aqk4RkvBm+tH8LcCMxZb5BtOUN4KSra+6cOtlsmqOAdkG+TTbSm4FSiUJ6HMvhrHRCrKaDeRC5kj
HQKgEIrTvZ1lhANaUhXQDYkj75a3lxc9hTvTTzGYVj1lGF140e4QWBmSWA4JoWyr+IbvSbhJcQOH
/ih6DvdAaI7SpgnqRopTBr7uhizTW1ZwxvcUcj3EHL7QTCUp+FSSwgcS7czVFEP5LEGLSx/kvsXH
9xtWQ+bMcSaCUEKXF1MU3fKQuSSVlORYX4XJctkuyCSbbSh4e7/jpmB6gVjq/QeMyMSWyLJChWp+
4PHSudhechIqApgPiKNEFpFzQSqS1I8MWk6+eAl4UlGG4DfaTBPWFDDwOJGa6IKWMusoOBFn/n6W
GHupTCa8YAVUNwQOnS/xBIbhKCC8Neey8qiqSOSNtzTcH4IDYo+cjasqVN7TkieLJeMScSKxzPvf
3GtiCFWY1pzJbmM2gBv9Fue6UFM/w7iage8AYy1JjOrJ+MiFxCGRoaBMy5cZWoVXMzb9dHKPg1gV
vdtI1Zgl9hXGi5TN0g6wX0WpH0LGQzIz52lPDwCZKuy5AQuAEiHOgTN3C2hEmMYmvno/I377Dy7+
81yzZh1QRyh8RPUjEJkwW+78ch8XWgO0VetHjKx9tWxouyCUGVeBpXIFiTkldCETVmBiXvnIGcv6
WYFOQnrbcsjcDGzB8omIV3AQw5jwcJJEVsWG7Sj90hQofMyPcU16vNeagr12CHyCufzOVLhfY5+W
7lGXINnZKtQbErxyFFSFb3TDXKs04P8bXz0eH7HGcQ2LKolbF8rBTKWeAGulhLL86jResl90v3fE
k0WDpqIeZhD7VrxPizNgFxff8EELD5hvSuwGIKXitA8J1hzaChhjgBK/pZ09EgX3+p6wQDx84tjx
oQdFGQN2DmGZK6IrOGXYlRYGgcmvT1dwxEPizOlGrgjWODZ68bNwSJy+0w0Fb25keinXmaOeFt3u
A/FhpDp5xh7QVVXQX2ZMFUwyVkAY3QfU8+CISfx8Osl8oTczhgtGMARX9vE0BdwxsQlNx1aA1178
OCYEHW2Zk65yiOOiLDIhdCvLfYCFKyAb+UtuFqbFHOZWFyf+tJ+aOcehIqj5TM0QM3nEHhObU4Wo
+4RCILYp3YaRH3mlv5d6IfNZGL3ezOPlANRYUfACXhccRC4JbOpjSfFPmrcowLcV2BBobiYYYZsn
b1ADo8L2GdL5HK59jwTh8aEd2hF+/zJAilzUjvF6amObLlFb4+LUvv/zUP15vCgq5Dhuufjq/S45
1BWJCV6QT53/+/f/DJb8U9+P0UqEHdyQKSKg4q1J8hCVZACOVhBqntAV88v3vDRUPA5nfUDVAylf
BWOYcAqWgt2Dv3cpYTH8JVr6HLlzIkc6mkApbSpYtMuWc4YDnJAl3Ei6kuwMDJdAOZaClzcgEfWp
VJygVVC522wpMGQeCPBpyzPk/ctBEB2/mtc1FLx7hKutHMoKZNA98UI7ZdYcjuasEvi4wNL35qui
ZVvHj8BlA5obj7/q8ey/6K2U1hI/EV+eam668qOpxNcKzHIUBFMrOhQhtYk/jeSORgUZkivXiqjj
yBtXYIDx3ZJ5ygc6y2uoBEdj6KlTntgm+i1ssiKS+FXhIHdIjPRWnsZUYc50UtyhK5AXmAZL3VS1
uArjQdB1S4+YOTp16OxYKqnw3tBHm27PVZH57EeIUzoskkvTs3XY0ZuzOjdoLJOCfxhPIQ7l/ebG
Hfg49f4AN1Wc7pD46LXgrb6CVhKD4FMMinopPAMVoJ2YSFYfBi0WJ/2A6qyQlR5TjdCYsVWc9qER
ekDDMEhKOkfmhsoSRIWpf1jlPprJkRRMcCj+BBOksemczJPtT9gUZfuCaOIbqagFmsBXPJxPB3zJ
gjxhCNQGse77Gf9wUM8UxYPoT+dZMNSYw9DmUiETauBzD4qyLYAgMb/eLj1TzOnOFfLouSq+zNP4
5AoKGLmNmhyaipjwUQJFDwgDmHl0URBKWEqF6T8mslWEMa9ijQLsw1ENemjpQa49kq+xikrcA3fC
hAntb7865ioWO+angvlO4mPBBxgSrCAXZdQwO0qBuX94gIMWKP31UKT7N7Fr/hA1tGycNUDybOQT
lrNCTAPeSSds7g6HP+En/U8PSXLlWECvkExtBXcBFjzKyI5frgL53GbAuASCyjFZDvtUVMq0EYiU
6kBUBE6BxY3QBRW7S/hbgcro2GR+TFNF7ZGwp3lFDNd4HZ53kRZRYFV2zRWbwUBDD9z59RRwIHLY
ps9kgITzHcvnfb0OcL592YVUoaO/Y8kkDbz5Po4Kc7ZDPLP0bPpzyQg/2Up5YWy0u6AoJJb9ET6f
qejtxJgoLxRk+DVSoYt6a2DGMsg9p9SPYNtJMoUPSSq8a5h2qcyzisK1XmhT5sniWoVBxCMYfVR9
yJSNs9r4/H3pIzwtCVdDgSnRRxGU9MrOl6JdsNMMIyDWV5wTOt/+JzRL87/cbljKRE4wC4sy2sB0
Y+koctroozdHFu7pNG0VaCoKdZBCYKEtKRfULRY/ZOw3dQoq/LMhMiwWCWZyNZimQo2gbYaFcjYF
44+LHwTPFW0lqwOgikrIpogquMVDKNJZupVDgewdEmTK0j4YMCFVHAOnnG430FSouSHbc/mbjo6p
6DgdUZj44uG5BsVABfHx/d5iQlXWFxghXpzuQR+XMUMvIJEgl+xaRcj08duvkQt8CJmwAsP8EZ5J
KhGiokxwbMYz23QcUw4oqGiNfEUJySDGVFX0R455Q4Cc26uqiVHwMG/p3kTx5PE7TGCJi+rSMRLp
qXqzqgoUvDFSZBLHAZhCbP79F3DCZC+tykexFz6Cb//FShO2+vZrEgB98L/9tzujcuoCSNDFFwJk
Fk1VyqGlQAFd4u7TAhoz0IsTfrIyF1xFTTTiBEDmJqVrEkhmUVVFCfMI+C8pm76qooCyhzgMz+WI
U+XiGaM4xMf38/QvGR+kqiJ3+AtdTcl0K0sMFcCGBxmavd8q+jsxARG1KVsqtUwCXan4KV9NY7lp
AKOU0dUDJH2jiQYlCOrz/tTHxWGrCbZu0Ujs8f5fA7nHX/WUlF8ABYbuZa5TIOI6DDkGnpGU/D4l
99opjYmzQY2EZC+qSOUgCx6aUK/SnrMYcm93VdGmMecgXuJaJKbi+TzC+XjACAfsE1S6SJRPwjpf
GCp7QPRCLjfTzgN+5HHnH5P4SLD+it43nPdvtokM3P5BYOz5wIb6edb5uDfBRd8P2daYB4Sootce
TUBfmbPMKWluoNcXIOqtRgOds4YBMMezEY2Pe+8H3MYf8Ar6FhcKcixXRR14G31DKQAZFVjebZ/s
ZXtMhc/Fk8mSkaAiItphmEGYsv1VdCr0Zihnk80DFTMhrlFlM7N5MiYV2VdhSV8TZ/m7Xe0KXMN+
hJ5h2Uw4CXd5oZkwRrARhoLEGpoKgDTe9wW7JpYNG118fL/79mD6kaCS2GHnhep5O+zJj9KbxSBM
scz7N/uMENUec0ekFwfo0HOUP04N5AHt/oBK4TBOBRDkZMWkl6MigNgGKl66Yl1B4GLMxS3LreFT
0czcYbzw8a8DEw6la/0trwRSRcIr6Znm6O+o0uKCOG8dFRheHcaETSb5bSqAvK7pQopLqWiUvQZO
EZ/VIEYJJdgxdOZnO/hPTuW5UO6/6kIAccUZhAAV7ucr/SR2xV82r3T97gxxgIa59FIMBYoB3r/U
NJlFCH+H428Ck+qVQ5NnGM66qEN1xHfSQwBq+ZxcP6+JBujkmiLwKSglKk5FMLxj+2iFRftIjqOi
qYDIHZnbUoc4OYBEKlCaRjRV06+i1OWZuAgZyeaEijLdEbLDMlUVd5Yf8C8mwlsp6DyjJpjl/YbK
Aw1nKK/OVS7Ap1ewAPHQz8UfIVsMpanpU3TSuVwF1xFKKkD/YD5+gYrQ4qFi+cZ00AHwL6WrAH0B
AXLHibBB5wNvXi+hB7cTubZkp2BsQPGXMmFL2KYSp1ZVmBITVHfKu1WBiDKJABKY2qwCzvwJr5ce
mj+uoxDN6uJck4yTisqWjJFZVdH12+HwFLxxSFza433rqHNvNjGnQAdqWwV9xipgO5+ORx1ioqLL
/NKnCN32sBdzzbgm73CuYKSPgSgYJnecr3r8QMcnZ/ZHUcfn+GnOJ4COf7t3nBtS2GCQN3jkj33K
gwmUNDeIhxQbONX/2jcZGpiku6kCPuYxCtIVAir6Gyff/hcpdz6lmMcewzgRJeeNrDwO+GPyL3kT
YsRreW8jyvHT/Dm4P280zQ/4lDlzcX68p8wbw/Mne8rjCyBknTzHmv/GzIGT+Y//BwAA//8=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152400</xdr:rowOff>
    </xdr:from>
    <xdr:to>
      <xdr:col>11</xdr:col>
      <xdr:colOff>523875</xdr:colOff>
      <xdr:row>13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447D47-FD62-1784-72EC-483D677B8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13</xdr:row>
      <xdr:rowOff>66674</xdr:rowOff>
    </xdr:from>
    <xdr:to>
      <xdr:col>11</xdr:col>
      <xdr:colOff>533400</xdr:colOff>
      <xdr:row>27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F6DCF4-7711-11AE-4BEE-9E02F9E69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190499</xdr:colOff>
      <xdr:row>27</xdr:row>
      <xdr:rowOff>161925</xdr:rowOff>
    </xdr:from>
    <xdr:to>
      <xdr:col>15</xdr:col>
      <xdr:colOff>304799</xdr:colOff>
      <xdr:row>43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698D67-3467-7304-0088-4E0065AE8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600074</xdr:colOff>
      <xdr:row>43</xdr:row>
      <xdr:rowOff>9525</xdr:rowOff>
    </xdr:from>
    <xdr:to>
      <xdr:col>8</xdr:col>
      <xdr:colOff>542924</xdr:colOff>
      <xdr:row>58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623EF37-7535-C52C-BFD3-97FD7410E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133349</xdr:colOff>
      <xdr:row>59</xdr:row>
      <xdr:rowOff>57150</xdr:rowOff>
    </xdr:from>
    <xdr:to>
      <xdr:col>10</xdr:col>
      <xdr:colOff>57149</xdr:colOff>
      <xdr:row>74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0BA1FE-623E-D72F-8E82-509B5ECB4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114299</xdr:colOff>
      <xdr:row>76</xdr:row>
      <xdr:rowOff>66675</xdr:rowOff>
    </xdr:from>
    <xdr:to>
      <xdr:col>10</xdr:col>
      <xdr:colOff>238125</xdr:colOff>
      <xdr:row>97</xdr:row>
      <xdr:rowOff>95250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54D1F6E-6D69-53DE-DE7B-9AA657026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342899</xdr:colOff>
      <xdr:row>76</xdr:row>
      <xdr:rowOff>142875</xdr:rowOff>
    </xdr:from>
    <xdr:to>
      <xdr:col>16</xdr:col>
      <xdr:colOff>457199</xdr:colOff>
      <xdr:row>91</xdr:row>
      <xdr:rowOff>171450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3F57B37-8868-16DD-18DC-FFEA8E543C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01299" y="13896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152400</xdr:colOff>
      <xdr:row>99</xdr:row>
      <xdr:rowOff>9525</xdr:rowOff>
    </xdr:from>
    <xdr:to>
      <xdr:col>10</xdr:col>
      <xdr:colOff>76200</xdr:colOff>
      <xdr:row>114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870FA1E-1824-84F0-49EC-F9EE49F05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409576</xdr:colOff>
      <xdr:row>0</xdr:row>
      <xdr:rowOff>180974</xdr:rowOff>
    </xdr:from>
    <xdr:to>
      <xdr:col>8</xdr:col>
      <xdr:colOff>723900</xdr:colOff>
      <xdr:row>12</xdr:row>
      <xdr:rowOff>114299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F6C95C-F48E-C0AE-57F5-F71B6E2DD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257175</xdr:colOff>
      <xdr:row>2</xdr:row>
      <xdr:rowOff>142875</xdr:rowOff>
    </xdr:from>
    <xdr:to>
      <xdr:col>12</xdr:col>
      <xdr:colOff>104775</xdr:colOff>
      <xdr:row>10</xdr:row>
      <xdr:rowOff>66675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Hora de Llegada">
              <a:extLst>
                <a:ext uri="{FF2B5EF4-FFF2-40B4-BE49-F238E27FC236}">
                  <a16:creationId xmlns:a16="http://schemas.microsoft.com/office/drawing/2014/main" id="{139BCCA5-B241-2668-035E-AFB7C65933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Hora de Llega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20050" y="504825"/>
              <a:ext cx="21336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22</xdr:row>
      <xdr:rowOff>42862</xdr:rowOff>
    </xdr:from>
    <xdr:to>
      <xdr:col>4</xdr:col>
      <xdr:colOff>1052513</xdr:colOff>
      <xdr:row>37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CE5717-C87F-FB61-7805-9A41947E6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Soto" refreshedDate="45541.812331597219" createdVersion="8" refreshedVersion="8" minRefreshableVersion="3" recordCount="1903" xr:uid="{292293B1-0B67-4F9B-9D73-062EA84B75D3}">
  <cacheSource type="worksheet">
    <worksheetSource ref="A1:I1048576" sheet="cocina"/>
  </cacheSource>
  <cacheFields count="11">
    <cacheField name="Numero de Orden" numFmtId="0">
      <sharedItems containsString="0" containsBlank="1" containsNumber="1" containsInteger="1" minValue="1" maxValue="767" count="76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m/>
      </sharedItems>
    </cacheField>
    <cacheField name="Numero de Mesa" numFmtId="0">
      <sharedItems containsString="0" containsBlank="1" containsNumber="1" containsInteger="1" minValue="1" maxValue="20"/>
    </cacheField>
    <cacheField name="Nombre del Plato" numFmtId="0">
      <sharedItems containsBlank="1" count="21">
        <s v="Plato_7"/>
        <s v="Plato_2"/>
        <s v="Plato_17"/>
        <s v="Plato_6"/>
        <s v="Plato_20"/>
        <s v="Plato_19"/>
        <s v="Plato_9"/>
        <s v="Plato_11"/>
        <s v="Plato_16"/>
        <s v="Plato_12"/>
        <s v="Plato_8"/>
        <s v="Plato_15"/>
        <s v="Plato_5"/>
        <s v="Plato_18"/>
        <s v="Plato_3"/>
        <s v="Plato_14"/>
        <s v="Plato_13"/>
        <s v="Plato_4"/>
        <s v="Plato_10"/>
        <s v="Plato_1"/>
        <m/>
      </sharedItems>
    </cacheField>
    <cacheField name="Descripcion del Plato" numFmtId="0">
      <sharedItems containsBlank="1"/>
    </cacheField>
    <cacheField name="Costo Unitario" numFmtId="0">
      <sharedItems containsString="0" containsBlank="1" containsNumber="1" containsInteger="1" minValue="10" maxValue="25"/>
    </cacheField>
    <cacheField name="Precio Unitario" numFmtId="0">
      <sharedItems containsString="0" containsBlank="1" containsNumber="1" containsInteger="1" minValue="18" maxValue="40"/>
    </cacheField>
    <cacheField name="Cantidad Ordenada" numFmtId="0">
      <sharedItems containsString="0" containsBlank="1" containsNumber="1" containsInteger="1" minValue="1" maxValue="3"/>
    </cacheField>
    <cacheField name="Tiempo de Preparacion" numFmtId="0">
      <sharedItems containsString="0" containsBlank="1" containsNumber="1" containsInteger="1" minValue="5" maxValue="59"/>
    </cacheField>
    <cacheField name="Observaciones" numFmtId="0">
      <sharedItems containsBlank="1" count="3">
        <s v="Ninguna"/>
        <s v="Sin cebolla"/>
        <m/>
      </sharedItems>
    </cacheField>
    <cacheField name="Beneficio Neto" numFmtId="0" formula="'Precio Unitario'-'Costo Unitario'" databaseField="0"/>
    <cacheField name="Ganancia Neta" numFmtId="0" formula="'Precio Unitario'-'Costo Unitario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vier Soto" refreshedDate="45543.67830266204" backgroundQuery="1" createdVersion="8" refreshedVersion="8" minRefreshableVersion="3" recordCount="0" supportSubquery="1" supportAdvancedDrill="1" xr:uid="{F9BBC310-8B6E-4802-952E-8B89D9DBC588}">
  <cacheSource type="external" connectionId="1"/>
  <cacheFields count="3">
    <cacheField name="[Tabla2].[Numero de Orden].[Numero de Orden]" caption="Numero de Orden" numFmtId="0" hierarchy="21" level="1">
      <sharedItems containsSemiMixedTypes="0" containsString="0" containsNumber="1" containsInteger="1" minValue="1" maxValue="767" count="7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</sharedItems>
      <extLst>
        <ext xmlns:x15="http://schemas.microsoft.com/office/spreadsheetml/2010/11/main" uri="{4F2E5C28-24EA-4eb8-9CBF-B6C8F9C3D259}">
          <x15:cachedUniqueNames>
            <x15:cachedUniqueName index="0" name="[Tabla2].[Numero de Orden].&amp;[1]"/>
            <x15:cachedUniqueName index="1" name="[Tabla2].[Numero de Orden].&amp;[2]"/>
            <x15:cachedUniqueName index="2" name="[Tabla2].[Numero de Orden].&amp;[3]"/>
            <x15:cachedUniqueName index="3" name="[Tabla2].[Numero de Orden].&amp;[4]"/>
            <x15:cachedUniqueName index="4" name="[Tabla2].[Numero de Orden].&amp;[5]"/>
            <x15:cachedUniqueName index="5" name="[Tabla2].[Numero de Orden].&amp;[6]"/>
            <x15:cachedUniqueName index="6" name="[Tabla2].[Numero de Orden].&amp;[7]"/>
            <x15:cachedUniqueName index="7" name="[Tabla2].[Numero de Orden].&amp;[8]"/>
            <x15:cachedUniqueName index="8" name="[Tabla2].[Numero de Orden].&amp;[9]"/>
            <x15:cachedUniqueName index="9" name="[Tabla2].[Numero de Orden].&amp;[10]"/>
            <x15:cachedUniqueName index="10" name="[Tabla2].[Numero de Orden].&amp;[11]"/>
            <x15:cachedUniqueName index="11" name="[Tabla2].[Numero de Orden].&amp;[12]"/>
            <x15:cachedUniqueName index="12" name="[Tabla2].[Numero de Orden].&amp;[13]"/>
            <x15:cachedUniqueName index="13" name="[Tabla2].[Numero de Orden].&amp;[14]"/>
            <x15:cachedUniqueName index="14" name="[Tabla2].[Numero de Orden].&amp;[15]"/>
            <x15:cachedUniqueName index="15" name="[Tabla2].[Numero de Orden].&amp;[16]"/>
            <x15:cachedUniqueName index="16" name="[Tabla2].[Numero de Orden].&amp;[17]"/>
            <x15:cachedUniqueName index="17" name="[Tabla2].[Numero de Orden].&amp;[18]"/>
            <x15:cachedUniqueName index="18" name="[Tabla2].[Numero de Orden].&amp;[19]"/>
            <x15:cachedUniqueName index="19" name="[Tabla2].[Numero de Orden].&amp;[20]"/>
            <x15:cachedUniqueName index="20" name="[Tabla2].[Numero de Orden].&amp;[21]"/>
            <x15:cachedUniqueName index="21" name="[Tabla2].[Numero de Orden].&amp;[22]"/>
            <x15:cachedUniqueName index="22" name="[Tabla2].[Numero de Orden].&amp;[23]"/>
            <x15:cachedUniqueName index="23" name="[Tabla2].[Numero de Orden].&amp;[24]"/>
            <x15:cachedUniqueName index="24" name="[Tabla2].[Numero de Orden].&amp;[25]"/>
            <x15:cachedUniqueName index="25" name="[Tabla2].[Numero de Orden].&amp;[26]"/>
            <x15:cachedUniqueName index="26" name="[Tabla2].[Numero de Orden].&amp;[27]"/>
            <x15:cachedUniqueName index="27" name="[Tabla2].[Numero de Orden].&amp;[28]"/>
            <x15:cachedUniqueName index="28" name="[Tabla2].[Numero de Orden].&amp;[29]"/>
            <x15:cachedUniqueName index="29" name="[Tabla2].[Numero de Orden].&amp;[30]"/>
            <x15:cachedUniqueName index="30" name="[Tabla2].[Numero de Orden].&amp;[31]"/>
            <x15:cachedUniqueName index="31" name="[Tabla2].[Numero de Orden].&amp;[32]"/>
            <x15:cachedUniqueName index="32" name="[Tabla2].[Numero de Orden].&amp;[33]"/>
            <x15:cachedUniqueName index="33" name="[Tabla2].[Numero de Orden].&amp;[34]"/>
            <x15:cachedUniqueName index="34" name="[Tabla2].[Numero de Orden].&amp;[35]"/>
            <x15:cachedUniqueName index="35" name="[Tabla2].[Numero de Orden].&amp;[36]"/>
            <x15:cachedUniqueName index="36" name="[Tabla2].[Numero de Orden].&amp;[37]"/>
            <x15:cachedUniqueName index="37" name="[Tabla2].[Numero de Orden].&amp;[38]"/>
            <x15:cachedUniqueName index="38" name="[Tabla2].[Numero de Orden].&amp;[39]"/>
            <x15:cachedUniqueName index="39" name="[Tabla2].[Numero de Orden].&amp;[40]"/>
            <x15:cachedUniqueName index="40" name="[Tabla2].[Numero de Orden].&amp;[41]"/>
            <x15:cachedUniqueName index="41" name="[Tabla2].[Numero de Orden].&amp;[42]"/>
            <x15:cachedUniqueName index="42" name="[Tabla2].[Numero de Orden].&amp;[43]"/>
            <x15:cachedUniqueName index="43" name="[Tabla2].[Numero de Orden].&amp;[44]"/>
            <x15:cachedUniqueName index="44" name="[Tabla2].[Numero de Orden].&amp;[45]"/>
            <x15:cachedUniqueName index="45" name="[Tabla2].[Numero de Orden].&amp;[46]"/>
            <x15:cachedUniqueName index="46" name="[Tabla2].[Numero de Orden].&amp;[47]"/>
            <x15:cachedUniqueName index="47" name="[Tabla2].[Numero de Orden].&amp;[48]"/>
            <x15:cachedUniqueName index="48" name="[Tabla2].[Numero de Orden].&amp;[49]"/>
            <x15:cachedUniqueName index="49" name="[Tabla2].[Numero de Orden].&amp;[50]"/>
            <x15:cachedUniqueName index="50" name="[Tabla2].[Numero de Orden].&amp;[51]"/>
            <x15:cachedUniqueName index="51" name="[Tabla2].[Numero de Orden].&amp;[52]"/>
            <x15:cachedUniqueName index="52" name="[Tabla2].[Numero de Orden].&amp;[53]"/>
            <x15:cachedUniqueName index="53" name="[Tabla2].[Numero de Orden].&amp;[54]"/>
            <x15:cachedUniqueName index="54" name="[Tabla2].[Numero de Orden].&amp;[55]"/>
            <x15:cachedUniqueName index="55" name="[Tabla2].[Numero de Orden].&amp;[56]"/>
            <x15:cachedUniqueName index="56" name="[Tabla2].[Numero de Orden].&amp;[57]"/>
            <x15:cachedUniqueName index="57" name="[Tabla2].[Numero de Orden].&amp;[58]"/>
            <x15:cachedUniqueName index="58" name="[Tabla2].[Numero de Orden].&amp;[59]"/>
            <x15:cachedUniqueName index="59" name="[Tabla2].[Numero de Orden].&amp;[60]"/>
            <x15:cachedUniqueName index="60" name="[Tabla2].[Numero de Orden].&amp;[61]"/>
            <x15:cachedUniqueName index="61" name="[Tabla2].[Numero de Orden].&amp;[62]"/>
            <x15:cachedUniqueName index="62" name="[Tabla2].[Numero de Orden].&amp;[63]"/>
            <x15:cachedUniqueName index="63" name="[Tabla2].[Numero de Orden].&amp;[64]"/>
            <x15:cachedUniqueName index="64" name="[Tabla2].[Numero de Orden].&amp;[65]"/>
            <x15:cachedUniqueName index="65" name="[Tabla2].[Numero de Orden].&amp;[66]"/>
            <x15:cachedUniqueName index="66" name="[Tabla2].[Numero de Orden].&amp;[67]"/>
            <x15:cachedUniqueName index="67" name="[Tabla2].[Numero de Orden].&amp;[68]"/>
            <x15:cachedUniqueName index="68" name="[Tabla2].[Numero de Orden].&amp;[69]"/>
            <x15:cachedUniqueName index="69" name="[Tabla2].[Numero de Orden].&amp;[70]"/>
            <x15:cachedUniqueName index="70" name="[Tabla2].[Numero de Orden].&amp;[71]"/>
            <x15:cachedUniqueName index="71" name="[Tabla2].[Numero de Orden].&amp;[72]"/>
            <x15:cachedUniqueName index="72" name="[Tabla2].[Numero de Orden].&amp;[73]"/>
            <x15:cachedUniqueName index="73" name="[Tabla2].[Numero de Orden].&amp;[74]"/>
            <x15:cachedUniqueName index="74" name="[Tabla2].[Numero de Orden].&amp;[75]"/>
            <x15:cachedUniqueName index="75" name="[Tabla2].[Numero de Orden].&amp;[76]"/>
            <x15:cachedUniqueName index="76" name="[Tabla2].[Numero de Orden].&amp;[77]"/>
            <x15:cachedUniqueName index="77" name="[Tabla2].[Numero de Orden].&amp;[78]"/>
            <x15:cachedUniqueName index="78" name="[Tabla2].[Numero de Orden].&amp;[79]"/>
            <x15:cachedUniqueName index="79" name="[Tabla2].[Numero de Orden].&amp;[80]"/>
            <x15:cachedUniqueName index="80" name="[Tabla2].[Numero de Orden].&amp;[81]"/>
            <x15:cachedUniqueName index="81" name="[Tabla2].[Numero de Orden].&amp;[82]"/>
            <x15:cachedUniqueName index="82" name="[Tabla2].[Numero de Orden].&amp;[83]"/>
            <x15:cachedUniqueName index="83" name="[Tabla2].[Numero de Orden].&amp;[84]"/>
            <x15:cachedUniqueName index="84" name="[Tabla2].[Numero de Orden].&amp;[85]"/>
            <x15:cachedUniqueName index="85" name="[Tabla2].[Numero de Orden].&amp;[86]"/>
            <x15:cachedUniqueName index="86" name="[Tabla2].[Numero de Orden].&amp;[87]"/>
            <x15:cachedUniqueName index="87" name="[Tabla2].[Numero de Orden].&amp;[88]"/>
            <x15:cachedUniqueName index="88" name="[Tabla2].[Numero de Orden].&amp;[89]"/>
            <x15:cachedUniqueName index="89" name="[Tabla2].[Numero de Orden].&amp;[90]"/>
            <x15:cachedUniqueName index="90" name="[Tabla2].[Numero de Orden].&amp;[91]"/>
            <x15:cachedUniqueName index="91" name="[Tabla2].[Numero de Orden].&amp;[92]"/>
            <x15:cachedUniqueName index="92" name="[Tabla2].[Numero de Orden].&amp;[93]"/>
            <x15:cachedUniqueName index="93" name="[Tabla2].[Numero de Orden].&amp;[94]"/>
            <x15:cachedUniqueName index="94" name="[Tabla2].[Numero de Orden].&amp;[95]"/>
            <x15:cachedUniqueName index="95" name="[Tabla2].[Numero de Orden].&amp;[96]"/>
            <x15:cachedUniqueName index="96" name="[Tabla2].[Numero de Orden].&amp;[97]"/>
            <x15:cachedUniqueName index="97" name="[Tabla2].[Numero de Orden].&amp;[98]"/>
            <x15:cachedUniqueName index="98" name="[Tabla2].[Numero de Orden].&amp;[99]"/>
            <x15:cachedUniqueName index="99" name="[Tabla2].[Numero de Orden].&amp;[100]"/>
            <x15:cachedUniqueName index="100" name="[Tabla2].[Numero de Orden].&amp;[101]"/>
            <x15:cachedUniqueName index="101" name="[Tabla2].[Numero de Orden].&amp;[102]"/>
            <x15:cachedUniqueName index="102" name="[Tabla2].[Numero de Orden].&amp;[103]"/>
            <x15:cachedUniqueName index="103" name="[Tabla2].[Numero de Orden].&amp;[104]"/>
            <x15:cachedUniqueName index="104" name="[Tabla2].[Numero de Orden].&amp;[105]"/>
            <x15:cachedUniqueName index="105" name="[Tabla2].[Numero de Orden].&amp;[106]"/>
            <x15:cachedUniqueName index="106" name="[Tabla2].[Numero de Orden].&amp;[107]"/>
            <x15:cachedUniqueName index="107" name="[Tabla2].[Numero de Orden].&amp;[108]"/>
            <x15:cachedUniqueName index="108" name="[Tabla2].[Numero de Orden].&amp;[109]"/>
            <x15:cachedUniqueName index="109" name="[Tabla2].[Numero de Orden].&amp;[110]"/>
            <x15:cachedUniqueName index="110" name="[Tabla2].[Numero de Orden].&amp;[111]"/>
            <x15:cachedUniqueName index="111" name="[Tabla2].[Numero de Orden].&amp;[112]"/>
            <x15:cachedUniqueName index="112" name="[Tabla2].[Numero de Orden].&amp;[113]"/>
            <x15:cachedUniqueName index="113" name="[Tabla2].[Numero de Orden].&amp;[114]"/>
            <x15:cachedUniqueName index="114" name="[Tabla2].[Numero de Orden].&amp;[115]"/>
            <x15:cachedUniqueName index="115" name="[Tabla2].[Numero de Orden].&amp;[116]"/>
            <x15:cachedUniqueName index="116" name="[Tabla2].[Numero de Orden].&amp;[117]"/>
            <x15:cachedUniqueName index="117" name="[Tabla2].[Numero de Orden].&amp;[118]"/>
            <x15:cachedUniqueName index="118" name="[Tabla2].[Numero de Orden].&amp;[119]"/>
            <x15:cachedUniqueName index="119" name="[Tabla2].[Numero de Orden].&amp;[120]"/>
            <x15:cachedUniqueName index="120" name="[Tabla2].[Numero de Orden].&amp;[121]"/>
            <x15:cachedUniqueName index="121" name="[Tabla2].[Numero de Orden].&amp;[122]"/>
            <x15:cachedUniqueName index="122" name="[Tabla2].[Numero de Orden].&amp;[123]"/>
            <x15:cachedUniqueName index="123" name="[Tabla2].[Numero de Orden].&amp;[124]"/>
            <x15:cachedUniqueName index="124" name="[Tabla2].[Numero de Orden].&amp;[125]"/>
            <x15:cachedUniqueName index="125" name="[Tabla2].[Numero de Orden].&amp;[126]"/>
            <x15:cachedUniqueName index="126" name="[Tabla2].[Numero de Orden].&amp;[127]"/>
            <x15:cachedUniqueName index="127" name="[Tabla2].[Numero de Orden].&amp;[128]"/>
            <x15:cachedUniqueName index="128" name="[Tabla2].[Numero de Orden].&amp;[129]"/>
            <x15:cachedUniqueName index="129" name="[Tabla2].[Numero de Orden].&amp;[130]"/>
            <x15:cachedUniqueName index="130" name="[Tabla2].[Numero de Orden].&amp;[131]"/>
            <x15:cachedUniqueName index="131" name="[Tabla2].[Numero de Orden].&amp;[132]"/>
            <x15:cachedUniqueName index="132" name="[Tabla2].[Numero de Orden].&amp;[133]"/>
            <x15:cachedUniqueName index="133" name="[Tabla2].[Numero de Orden].&amp;[134]"/>
            <x15:cachedUniqueName index="134" name="[Tabla2].[Numero de Orden].&amp;[135]"/>
            <x15:cachedUniqueName index="135" name="[Tabla2].[Numero de Orden].&amp;[136]"/>
            <x15:cachedUniqueName index="136" name="[Tabla2].[Numero de Orden].&amp;[137]"/>
            <x15:cachedUniqueName index="137" name="[Tabla2].[Numero de Orden].&amp;[138]"/>
            <x15:cachedUniqueName index="138" name="[Tabla2].[Numero de Orden].&amp;[139]"/>
            <x15:cachedUniqueName index="139" name="[Tabla2].[Numero de Orden].&amp;[140]"/>
            <x15:cachedUniqueName index="140" name="[Tabla2].[Numero de Orden].&amp;[141]"/>
            <x15:cachedUniqueName index="141" name="[Tabla2].[Numero de Orden].&amp;[142]"/>
            <x15:cachedUniqueName index="142" name="[Tabla2].[Numero de Orden].&amp;[143]"/>
            <x15:cachedUniqueName index="143" name="[Tabla2].[Numero de Orden].&amp;[144]"/>
            <x15:cachedUniqueName index="144" name="[Tabla2].[Numero de Orden].&amp;[145]"/>
            <x15:cachedUniqueName index="145" name="[Tabla2].[Numero de Orden].&amp;[146]"/>
            <x15:cachedUniqueName index="146" name="[Tabla2].[Numero de Orden].&amp;[147]"/>
            <x15:cachedUniqueName index="147" name="[Tabla2].[Numero de Orden].&amp;[148]"/>
            <x15:cachedUniqueName index="148" name="[Tabla2].[Numero de Orden].&amp;[149]"/>
            <x15:cachedUniqueName index="149" name="[Tabla2].[Numero de Orden].&amp;[150]"/>
            <x15:cachedUniqueName index="150" name="[Tabla2].[Numero de Orden].&amp;[151]"/>
            <x15:cachedUniqueName index="151" name="[Tabla2].[Numero de Orden].&amp;[152]"/>
            <x15:cachedUniqueName index="152" name="[Tabla2].[Numero de Orden].&amp;[153]"/>
            <x15:cachedUniqueName index="153" name="[Tabla2].[Numero de Orden].&amp;[154]"/>
            <x15:cachedUniqueName index="154" name="[Tabla2].[Numero de Orden].&amp;[155]"/>
            <x15:cachedUniqueName index="155" name="[Tabla2].[Numero de Orden].&amp;[156]"/>
            <x15:cachedUniqueName index="156" name="[Tabla2].[Numero de Orden].&amp;[157]"/>
            <x15:cachedUniqueName index="157" name="[Tabla2].[Numero de Orden].&amp;[158]"/>
            <x15:cachedUniqueName index="158" name="[Tabla2].[Numero de Orden].&amp;[159]"/>
            <x15:cachedUniqueName index="159" name="[Tabla2].[Numero de Orden].&amp;[160]"/>
            <x15:cachedUniqueName index="160" name="[Tabla2].[Numero de Orden].&amp;[161]"/>
            <x15:cachedUniqueName index="161" name="[Tabla2].[Numero de Orden].&amp;[162]"/>
            <x15:cachedUniqueName index="162" name="[Tabla2].[Numero de Orden].&amp;[163]"/>
            <x15:cachedUniqueName index="163" name="[Tabla2].[Numero de Orden].&amp;[164]"/>
            <x15:cachedUniqueName index="164" name="[Tabla2].[Numero de Orden].&amp;[165]"/>
            <x15:cachedUniqueName index="165" name="[Tabla2].[Numero de Orden].&amp;[166]"/>
            <x15:cachedUniqueName index="166" name="[Tabla2].[Numero de Orden].&amp;[167]"/>
            <x15:cachedUniqueName index="167" name="[Tabla2].[Numero de Orden].&amp;[168]"/>
            <x15:cachedUniqueName index="168" name="[Tabla2].[Numero de Orden].&amp;[169]"/>
            <x15:cachedUniqueName index="169" name="[Tabla2].[Numero de Orden].&amp;[170]"/>
            <x15:cachedUniqueName index="170" name="[Tabla2].[Numero de Orden].&amp;[171]"/>
            <x15:cachedUniqueName index="171" name="[Tabla2].[Numero de Orden].&amp;[172]"/>
            <x15:cachedUniqueName index="172" name="[Tabla2].[Numero de Orden].&amp;[173]"/>
            <x15:cachedUniqueName index="173" name="[Tabla2].[Numero de Orden].&amp;[174]"/>
            <x15:cachedUniqueName index="174" name="[Tabla2].[Numero de Orden].&amp;[175]"/>
            <x15:cachedUniqueName index="175" name="[Tabla2].[Numero de Orden].&amp;[176]"/>
            <x15:cachedUniqueName index="176" name="[Tabla2].[Numero de Orden].&amp;[177]"/>
            <x15:cachedUniqueName index="177" name="[Tabla2].[Numero de Orden].&amp;[178]"/>
            <x15:cachedUniqueName index="178" name="[Tabla2].[Numero de Orden].&amp;[179]"/>
            <x15:cachedUniqueName index="179" name="[Tabla2].[Numero de Orden].&amp;[180]"/>
            <x15:cachedUniqueName index="180" name="[Tabla2].[Numero de Orden].&amp;[181]"/>
            <x15:cachedUniqueName index="181" name="[Tabla2].[Numero de Orden].&amp;[182]"/>
            <x15:cachedUniqueName index="182" name="[Tabla2].[Numero de Orden].&amp;[183]"/>
            <x15:cachedUniqueName index="183" name="[Tabla2].[Numero de Orden].&amp;[184]"/>
            <x15:cachedUniqueName index="184" name="[Tabla2].[Numero de Orden].&amp;[185]"/>
            <x15:cachedUniqueName index="185" name="[Tabla2].[Numero de Orden].&amp;[186]"/>
            <x15:cachedUniqueName index="186" name="[Tabla2].[Numero de Orden].&amp;[187]"/>
            <x15:cachedUniqueName index="187" name="[Tabla2].[Numero de Orden].&amp;[188]"/>
            <x15:cachedUniqueName index="188" name="[Tabla2].[Numero de Orden].&amp;[189]"/>
            <x15:cachedUniqueName index="189" name="[Tabla2].[Numero de Orden].&amp;[190]"/>
            <x15:cachedUniqueName index="190" name="[Tabla2].[Numero de Orden].&amp;[191]"/>
            <x15:cachedUniqueName index="191" name="[Tabla2].[Numero de Orden].&amp;[192]"/>
            <x15:cachedUniqueName index="192" name="[Tabla2].[Numero de Orden].&amp;[193]"/>
            <x15:cachedUniqueName index="193" name="[Tabla2].[Numero de Orden].&amp;[194]"/>
            <x15:cachedUniqueName index="194" name="[Tabla2].[Numero de Orden].&amp;[195]"/>
            <x15:cachedUniqueName index="195" name="[Tabla2].[Numero de Orden].&amp;[196]"/>
            <x15:cachedUniqueName index="196" name="[Tabla2].[Numero de Orden].&amp;[197]"/>
            <x15:cachedUniqueName index="197" name="[Tabla2].[Numero de Orden].&amp;[198]"/>
            <x15:cachedUniqueName index="198" name="[Tabla2].[Numero de Orden].&amp;[199]"/>
            <x15:cachedUniqueName index="199" name="[Tabla2].[Numero de Orden].&amp;[200]"/>
            <x15:cachedUniqueName index="200" name="[Tabla2].[Numero de Orden].&amp;[201]"/>
            <x15:cachedUniqueName index="201" name="[Tabla2].[Numero de Orden].&amp;[202]"/>
            <x15:cachedUniqueName index="202" name="[Tabla2].[Numero de Orden].&amp;[203]"/>
            <x15:cachedUniqueName index="203" name="[Tabla2].[Numero de Orden].&amp;[204]"/>
            <x15:cachedUniqueName index="204" name="[Tabla2].[Numero de Orden].&amp;[205]"/>
            <x15:cachedUniqueName index="205" name="[Tabla2].[Numero de Orden].&amp;[206]"/>
            <x15:cachedUniqueName index="206" name="[Tabla2].[Numero de Orden].&amp;[207]"/>
            <x15:cachedUniqueName index="207" name="[Tabla2].[Numero de Orden].&amp;[208]"/>
            <x15:cachedUniqueName index="208" name="[Tabla2].[Numero de Orden].&amp;[209]"/>
            <x15:cachedUniqueName index="209" name="[Tabla2].[Numero de Orden].&amp;[210]"/>
            <x15:cachedUniqueName index="210" name="[Tabla2].[Numero de Orden].&amp;[211]"/>
            <x15:cachedUniqueName index="211" name="[Tabla2].[Numero de Orden].&amp;[212]"/>
            <x15:cachedUniqueName index="212" name="[Tabla2].[Numero de Orden].&amp;[213]"/>
            <x15:cachedUniqueName index="213" name="[Tabla2].[Numero de Orden].&amp;[214]"/>
            <x15:cachedUniqueName index="214" name="[Tabla2].[Numero de Orden].&amp;[215]"/>
            <x15:cachedUniqueName index="215" name="[Tabla2].[Numero de Orden].&amp;[216]"/>
            <x15:cachedUniqueName index="216" name="[Tabla2].[Numero de Orden].&amp;[217]"/>
            <x15:cachedUniqueName index="217" name="[Tabla2].[Numero de Orden].&amp;[218]"/>
            <x15:cachedUniqueName index="218" name="[Tabla2].[Numero de Orden].&amp;[219]"/>
            <x15:cachedUniqueName index="219" name="[Tabla2].[Numero de Orden].&amp;[220]"/>
            <x15:cachedUniqueName index="220" name="[Tabla2].[Numero de Orden].&amp;[221]"/>
            <x15:cachedUniqueName index="221" name="[Tabla2].[Numero de Orden].&amp;[222]"/>
            <x15:cachedUniqueName index="222" name="[Tabla2].[Numero de Orden].&amp;[223]"/>
            <x15:cachedUniqueName index="223" name="[Tabla2].[Numero de Orden].&amp;[224]"/>
            <x15:cachedUniqueName index="224" name="[Tabla2].[Numero de Orden].&amp;[225]"/>
            <x15:cachedUniqueName index="225" name="[Tabla2].[Numero de Orden].&amp;[226]"/>
            <x15:cachedUniqueName index="226" name="[Tabla2].[Numero de Orden].&amp;[227]"/>
            <x15:cachedUniqueName index="227" name="[Tabla2].[Numero de Orden].&amp;[228]"/>
            <x15:cachedUniqueName index="228" name="[Tabla2].[Numero de Orden].&amp;[229]"/>
            <x15:cachedUniqueName index="229" name="[Tabla2].[Numero de Orden].&amp;[230]"/>
            <x15:cachedUniqueName index="230" name="[Tabla2].[Numero de Orden].&amp;[231]"/>
            <x15:cachedUniqueName index="231" name="[Tabla2].[Numero de Orden].&amp;[232]"/>
            <x15:cachedUniqueName index="232" name="[Tabla2].[Numero de Orden].&amp;[233]"/>
            <x15:cachedUniqueName index="233" name="[Tabla2].[Numero de Orden].&amp;[234]"/>
            <x15:cachedUniqueName index="234" name="[Tabla2].[Numero de Orden].&amp;[235]"/>
            <x15:cachedUniqueName index="235" name="[Tabla2].[Numero de Orden].&amp;[236]"/>
            <x15:cachedUniqueName index="236" name="[Tabla2].[Numero de Orden].&amp;[237]"/>
            <x15:cachedUniqueName index="237" name="[Tabla2].[Numero de Orden].&amp;[238]"/>
            <x15:cachedUniqueName index="238" name="[Tabla2].[Numero de Orden].&amp;[239]"/>
            <x15:cachedUniqueName index="239" name="[Tabla2].[Numero de Orden].&amp;[240]"/>
            <x15:cachedUniqueName index="240" name="[Tabla2].[Numero de Orden].&amp;[241]"/>
            <x15:cachedUniqueName index="241" name="[Tabla2].[Numero de Orden].&amp;[242]"/>
            <x15:cachedUniqueName index="242" name="[Tabla2].[Numero de Orden].&amp;[243]"/>
            <x15:cachedUniqueName index="243" name="[Tabla2].[Numero de Orden].&amp;[244]"/>
            <x15:cachedUniqueName index="244" name="[Tabla2].[Numero de Orden].&amp;[245]"/>
            <x15:cachedUniqueName index="245" name="[Tabla2].[Numero de Orden].&amp;[246]"/>
            <x15:cachedUniqueName index="246" name="[Tabla2].[Numero de Orden].&amp;[247]"/>
            <x15:cachedUniqueName index="247" name="[Tabla2].[Numero de Orden].&amp;[248]"/>
            <x15:cachedUniqueName index="248" name="[Tabla2].[Numero de Orden].&amp;[249]"/>
            <x15:cachedUniqueName index="249" name="[Tabla2].[Numero de Orden].&amp;[250]"/>
            <x15:cachedUniqueName index="250" name="[Tabla2].[Numero de Orden].&amp;[251]"/>
            <x15:cachedUniqueName index="251" name="[Tabla2].[Numero de Orden].&amp;[252]"/>
            <x15:cachedUniqueName index="252" name="[Tabla2].[Numero de Orden].&amp;[253]"/>
            <x15:cachedUniqueName index="253" name="[Tabla2].[Numero de Orden].&amp;[254]"/>
            <x15:cachedUniqueName index="254" name="[Tabla2].[Numero de Orden].&amp;[255]"/>
            <x15:cachedUniqueName index="255" name="[Tabla2].[Numero de Orden].&amp;[256]"/>
            <x15:cachedUniqueName index="256" name="[Tabla2].[Numero de Orden].&amp;[257]"/>
            <x15:cachedUniqueName index="257" name="[Tabla2].[Numero de Orden].&amp;[258]"/>
            <x15:cachedUniqueName index="258" name="[Tabla2].[Numero de Orden].&amp;[259]"/>
            <x15:cachedUniqueName index="259" name="[Tabla2].[Numero de Orden].&amp;[260]"/>
            <x15:cachedUniqueName index="260" name="[Tabla2].[Numero de Orden].&amp;[261]"/>
            <x15:cachedUniqueName index="261" name="[Tabla2].[Numero de Orden].&amp;[262]"/>
            <x15:cachedUniqueName index="262" name="[Tabla2].[Numero de Orden].&amp;[263]"/>
            <x15:cachedUniqueName index="263" name="[Tabla2].[Numero de Orden].&amp;[264]"/>
            <x15:cachedUniqueName index="264" name="[Tabla2].[Numero de Orden].&amp;[265]"/>
            <x15:cachedUniqueName index="265" name="[Tabla2].[Numero de Orden].&amp;[266]"/>
            <x15:cachedUniqueName index="266" name="[Tabla2].[Numero de Orden].&amp;[267]"/>
            <x15:cachedUniqueName index="267" name="[Tabla2].[Numero de Orden].&amp;[268]"/>
            <x15:cachedUniqueName index="268" name="[Tabla2].[Numero de Orden].&amp;[269]"/>
            <x15:cachedUniqueName index="269" name="[Tabla2].[Numero de Orden].&amp;[270]"/>
            <x15:cachedUniqueName index="270" name="[Tabla2].[Numero de Orden].&amp;[271]"/>
            <x15:cachedUniqueName index="271" name="[Tabla2].[Numero de Orden].&amp;[272]"/>
            <x15:cachedUniqueName index="272" name="[Tabla2].[Numero de Orden].&amp;[273]"/>
            <x15:cachedUniqueName index="273" name="[Tabla2].[Numero de Orden].&amp;[274]"/>
            <x15:cachedUniqueName index="274" name="[Tabla2].[Numero de Orden].&amp;[275]"/>
            <x15:cachedUniqueName index="275" name="[Tabla2].[Numero de Orden].&amp;[276]"/>
            <x15:cachedUniqueName index="276" name="[Tabla2].[Numero de Orden].&amp;[277]"/>
            <x15:cachedUniqueName index="277" name="[Tabla2].[Numero de Orden].&amp;[278]"/>
            <x15:cachedUniqueName index="278" name="[Tabla2].[Numero de Orden].&amp;[279]"/>
            <x15:cachedUniqueName index="279" name="[Tabla2].[Numero de Orden].&amp;[280]"/>
            <x15:cachedUniqueName index="280" name="[Tabla2].[Numero de Orden].&amp;[281]"/>
            <x15:cachedUniqueName index="281" name="[Tabla2].[Numero de Orden].&amp;[282]"/>
            <x15:cachedUniqueName index="282" name="[Tabla2].[Numero de Orden].&amp;[283]"/>
            <x15:cachedUniqueName index="283" name="[Tabla2].[Numero de Orden].&amp;[284]"/>
            <x15:cachedUniqueName index="284" name="[Tabla2].[Numero de Orden].&amp;[285]"/>
            <x15:cachedUniqueName index="285" name="[Tabla2].[Numero de Orden].&amp;[286]"/>
            <x15:cachedUniqueName index="286" name="[Tabla2].[Numero de Orden].&amp;[287]"/>
            <x15:cachedUniqueName index="287" name="[Tabla2].[Numero de Orden].&amp;[288]"/>
            <x15:cachedUniqueName index="288" name="[Tabla2].[Numero de Orden].&amp;[289]"/>
            <x15:cachedUniqueName index="289" name="[Tabla2].[Numero de Orden].&amp;[290]"/>
            <x15:cachedUniqueName index="290" name="[Tabla2].[Numero de Orden].&amp;[291]"/>
            <x15:cachedUniqueName index="291" name="[Tabla2].[Numero de Orden].&amp;[292]"/>
            <x15:cachedUniqueName index="292" name="[Tabla2].[Numero de Orden].&amp;[293]"/>
            <x15:cachedUniqueName index="293" name="[Tabla2].[Numero de Orden].&amp;[294]"/>
            <x15:cachedUniqueName index="294" name="[Tabla2].[Numero de Orden].&amp;[295]"/>
            <x15:cachedUniqueName index="295" name="[Tabla2].[Numero de Orden].&amp;[296]"/>
            <x15:cachedUniqueName index="296" name="[Tabla2].[Numero de Orden].&amp;[297]"/>
            <x15:cachedUniqueName index="297" name="[Tabla2].[Numero de Orden].&amp;[298]"/>
            <x15:cachedUniqueName index="298" name="[Tabla2].[Numero de Orden].&amp;[299]"/>
            <x15:cachedUniqueName index="299" name="[Tabla2].[Numero de Orden].&amp;[300]"/>
            <x15:cachedUniqueName index="300" name="[Tabla2].[Numero de Orden].&amp;[301]"/>
            <x15:cachedUniqueName index="301" name="[Tabla2].[Numero de Orden].&amp;[302]"/>
            <x15:cachedUniqueName index="302" name="[Tabla2].[Numero de Orden].&amp;[303]"/>
            <x15:cachedUniqueName index="303" name="[Tabla2].[Numero de Orden].&amp;[304]"/>
            <x15:cachedUniqueName index="304" name="[Tabla2].[Numero de Orden].&amp;[305]"/>
            <x15:cachedUniqueName index="305" name="[Tabla2].[Numero de Orden].&amp;[306]"/>
            <x15:cachedUniqueName index="306" name="[Tabla2].[Numero de Orden].&amp;[307]"/>
            <x15:cachedUniqueName index="307" name="[Tabla2].[Numero de Orden].&amp;[308]"/>
            <x15:cachedUniqueName index="308" name="[Tabla2].[Numero de Orden].&amp;[309]"/>
            <x15:cachedUniqueName index="309" name="[Tabla2].[Numero de Orden].&amp;[310]"/>
            <x15:cachedUniqueName index="310" name="[Tabla2].[Numero de Orden].&amp;[311]"/>
            <x15:cachedUniqueName index="311" name="[Tabla2].[Numero de Orden].&amp;[312]"/>
            <x15:cachedUniqueName index="312" name="[Tabla2].[Numero de Orden].&amp;[313]"/>
            <x15:cachedUniqueName index="313" name="[Tabla2].[Numero de Orden].&amp;[314]"/>
            <x15:cachedUniqueName index="314" name="[Tabla2].[Numero de Orden].&amp;[315]"/>
            <x15:cachedUniqueName index="315" name="[Tabla2].[Numero de Orden].&amp;[316]"/>
            <x15:cachedUniqueName index="316" name="[Tabla2].[Numero de Orden].&amp;[317]"/>
            <x15:cachedUniqueName index="317" name="[Tabla2].[Numero de Orden].&amp;[318]"/>
            <x15:cachedUniqueName index="318" name="[Tabla2].[Numero de Orden].&amp;[319]"/>
            <x15:cachedUniqueName index="319" name="[Tabla2].[Numero de Orden].&amp;[320]"/>
            <x15:cachedUniqueName index="320" name="[Tabla2].[Numero de Orden].&amp;[321]"/>
            <x15:cachedUniqueName index="321" name="[Tabla2].[Numero de Orden].&amp;[322]"/>
            <x15:cachedUniqueName index="322" name="[Tabla2].[Numero de Orden].&amp;[323]"/>
            <x15:cachedUniqueName index="323" name="[Tabla2].[Numero de Orden].&amp;[324]"/>
            <x15:cachedUniqueName index="324" name="[Tabla2].[Numero de Orden].&amp;[325]"/>
            <x15:cachedUniqueName index="325" name="[Tabla2].[Numero de Orden].&amp;[326]"/>
            <x15:cachedUniqueName index="326" name="[Tabla2].[Numero de Orden].&amp;[327]"/>
            <x15:cachedUniqueName index="327" name="[Tabla2].[Numero de Orden].&amp;[328]"/>
            <x15:cachedUniqueName index="328" name="[Tabla2].[Numero de Orden].&amp;[329]"/>
            <x15:cachedUniqueName index="329" name="[Tabla2].[Numero de Orden].&amp;[330]"/>
            <x15:cachedUniqueName index="330" name="[Tabla2].[Numero de Orden].&amp;[331]"/>
            <x15:cachedUniqueName index="331" name="[Tabla2].[Numero de Orden].&amp;[332]"/>
            <x15:cachedUniqueName index="332" name="[Tabla2].[Numero de Orden].&amp;[333]"/>
            <x15:cachedUniqueName index="333" name="[Tabla2].[Numero de Orden].&amp;[334]"/>
            <x15:cachedUniqueName index="334" name="[Tabla2].[Numero de Orden].&amp;[335]"/>
            <x15:cachedUniqueName index="335" name="[Tabla2].[Numero de Orden].&amp;[336]"/>
            <x15:cachedUniqueName index="336" name="[Tabla2].[Numero de Orden].&amp;[337]"/>
            <x15:cachedUniqueName index="337" name="[Tabla2].[Numero de Orden].&amp;[338]"/>
            <x15:cachedUniqueName index="338" name="[Tabla2].[Numero de Orden].&amp;[339]"/>
            <x15:cachedUniqueName index="339" name="[Tabla2].[Numero de Orden].&amp;[340]"/>
            <x15:cachedUniqueName index="340" name="[Tabla2].[Numero de Orden].&amp;[341]"/>
            <x15:cachedUniqueName index="341" name="[Tabla2].[Numero de Orden].&amp;[342]"/>
            <x15:cachedUniqueName index="342" name="[Tabla2].[Numero de Orden].&amp;[343]"/>
            <x15:cachedUniqueName index="343" name="[Tabla2].[Numero de Orden].&amp;[344]"/>
            <x15:cachedUniqueName index="344" name="[Tabla2].[Numero de Orden].&amp;[345]"/>
            <x15:cachedUniqueName index="345" name="[Tabla2].[Numero de Orden].&amp;[346]"/>
            <x15:cachedUniqueName index="346" name="[Tabla2].[Numero de Orden].&amp;[347]"/>
            <x15:cachedUniqueName index="347" name="[Tabla2].[Numero de Orden].&amp;[348]"/>
            <x15:cachedUniqueName index="348" name="[Tabla2].[Numero de Orden].&amp;[349]"/>
            <x15:cachedUniqueName index="349" name="[Tabla2].[Numero de Orden].&amp;[350]"/>
            <x15:cachedUniqueName index="350" name="[Tabla2].[Numero de Orden].&amp;[351]"/>
            <x15:cachedUniqueName index="351" name="[Tabla2].[Numero de Orden].&amp;[352]"/>
            <x15:cachedUniqueName index="352" name="[Tabla2].[Numero de Orden].&amp;[353]"/>
            <x15:cachedUniqueName index="353" name="[Tabla2].[Numero de Orden].&amp;[354]"/>
            <x15:cachedUniqueName index="354" name="[Tabla2].[Numero de Orden].&amp;[355]"/>
            <x15:cachedUniqueName index="355" name="[Tabla2].[Numero de Orden].&amp;[356]"/>
            <x15:cachedUniqueName index="356" name="[Tabla2].[Numero de Orden].&amp;[357]"/>
            <x15:cachedUniqueName index="357" name="[Tabla2].[Numero de Orden].&amp;[358]"/>
            <x15:cachedUniqueName index="358" name="[Tabla2].[Numero de Orden].&amp;[359]"/>
            <x15:cachedUniqueName index="359" name="[Tabla2].[Numero de Orden].&amp;[360]"/>
            <x15:cachedUniqueName index="360" name="[Tabla2].[Numero de Orden].&amp;[361]"/>
            <x15:cachedUniqueName index="361" name="[Tabla2].[Numero de Orden].&amp;[362]"/>
            <x15:cachedUniqueName index="362" name="[Tabla2].[Numero de Orden].&amp;[363]"/>
            <x15:cachedUniqueName index="363" name="[Tabla2].[Numero de Orden].&amp;[364]"/>
            <x15:cachedUniqueName index="364" name="[Tabla2].[Numero de Orden].&amp;[365]"/>
            <x15:cachedUniqueName index="365" name="[Tabla2].[Numero de Orden].&amp;[366]"/>
            <x15:cachedUniqueName index="366" name="[Tabla2].[Numero de Orden].&amp;[367]"/>
            <x15:cachedUniqueName index="367" name="[Tabla2].[Numero de Orden].&amp;[368]"/>
            <x15:cachedUniqueName index="368" name="[Tabla2].[Numero de Orden].&amp;[369]"/>
            <x15:cachedUniqueName index="369" name="[Tabla2].[Numero de Orden].&amp;[370]"/>
            <x15:cachedUniqueName index="370" name="[Tabla2].[Numero de Orden].&amp;[371]"/>
            <x15:cachedUniqueName index="371" name="[Tabla2].[Numero de Orden].&amp;[372]"/>
            <x15:cachedUniqueName index="372" name="[Tabla2].[Numero de Orden].&amp;[373]"/>
            <x15:cachedUniqueName index="373" name="[Tabla2].[Numero de Orden].&amp;[374]"/>
            <x15:cachedUniqueName index="374" name="[Tabla2].[Numero de Orden].&amp;[375]"/>
            <x15:cachedUniqueName index="375" name="[Tabla2].[Numero de Orden].&amp;[376]"/>
            <x15:cachedUniqueName index="376" name="[Tabla2].[Numero de Orden].&amp;[377]"/>
            <x15:cachedUniqueName index="377" name="[Tabla2].[Numero de Orden].&amp;[378]"/>
            <x15:cachedUniqueName index="378" name="[Tabla2].[Numero de Orden].&amp;[379]"/>
            <x15:cachedUniqueName index="379" name="[Tabla2].[Numero de Orden].&amp;[380]"/>
            <x15:cachedUniqueName index="380" name="[Tabla2].[Numero de Orden].&amp;[381]"/>
            <x15:cachedUniqueName index="381" name="[Tabla2].[Numero de Orden].&amp;[382]"/>
            <x15:cachedUniqueName index="382" name="[Tabla2].[Numero de Orden].&amp;[383]"/>
            <x15:cachedUniqueName index="383" name="[Tabla2].[Numero de Orden].&amp;[384]"/>
            <x15:cachedUniqueName index="384" name="[Tabla2].[Numero de Orden].&amp;[385]"/>
            <x15:cachedUniqueName index="385" name="[Tabla2].[Numero de Orden].&amp;[386]"/>
            <x15:cachedUniqueName index="386" name="[Tabla2].[Numero de Orden].&amp;[387]"/>
            <x15:cachedUniqueName index="387" name="[Tabla2].[Numero de Orden].&amp;[388]"/>
            <x15:cachedUniqueName index="388" name="[Tabla2].[Numero de Orden].&amp;[389]"/>
            <x15:cachedUniqueName index="389" name="[Tabla2].[Numero de Orden].&amp;[390]"/>
            <x15:cachedUniqueName index="390" name="[Tabla2].[Numero de Orden].&amp;[391]"/>
            <x15:cachedUniqueName index="391" name="[Tabla2].[Numero de Orden].&amp;[392]"/>
            <x15:cachedUniqueName index="392" name="[Tabla2].[Numero de Orden].&amp;[393]"/>
            <x15:cachedUniqueName index="393" name="[Tabla2].[Numero de Orden].&amp;[394]"/>
            <x15:cachedUniqueName index="394" name="[Tabla2].[Numero de Orden].&amp;[395]"/>
            <x15:cachedUniqueName index="395" name="[Tabla2].[Numero de Orden].&amp;[396]"/>
            <x15:cachedUniqueName index="396" name="[Tabla2].[Numero de Orden].&amp;[397]"/>
            <x15:cachedUniqueName index="397" name="[Tabla2].[Numero de Orden].&amp;[398]"/>
            <x15:cachedUniqueName index="398" name="[Tabla2].[Numero de Orden].&amp;[399]"/>
            <x15:cachedUniqueName index="399" name="[Tabla2].[Numero de Orden].&amp;[400]"/>
            <x15:cachedUniqueName index="400" name="[Tabla2].[Numero de Orden].&amp;[401]"/>
            <x15:cachedUniqueName index="401" name="[Tabla2].[Numero de Orden].&amp;[402]"/>
            <x15:cachedUniqueName index="402" name="[Tabla2].[Numero de Orden].&amp;[403]"/>
            <x15:cachedUniqueName index="403" name="[Tabla2].[Numero de Orden].&amp;[404]"/>
            <x15:cachedUniqueName index="404" name="[Tabla2].[Numero de Orden].&amp;[405]"/>
            <x15:cachedUniqueName index="405" name="[Tabla2].[Numero de Orden].&amp;[406]"/>
            <x15:cachedUniqueName index="406" name="[Tabla2].[Numero de Orden].&amp;[407]"/>
            <x15:cachedUniqueName index="407" name="[Tabla2].[Numero de Orden].&amp;[408]"/>
            <x15:cachedUniqueName index="408" name="[Tabla2].[Numero de Orden].&amp;[409]"/>
            <x15:cachedUniqueName index="409" name="[Tabla2].[Numero de Orden].&amp;[410]"/>
            <x15:cachedUniqueName index="410" name="[Tabla2].[Numero de Orden].&amp;[411]"/>
            <x15:cachedUniqueName index="411" name="[Tabla2].[Numero de Orden].&amp;[412]"/>
            <x15:cachedUniqueName index="412" name="[Tabla2].[Numero de Orden].&amp;[413]"/>
            <x15:cachedUniqueName index="413" name="[Tabla2].[Numero de Orden].&amp;[414]"/>
            <x15:cachedUniqueName index="414" name="[Tabla2].[Numero de Orden].&amp;[415]"/>
            <x15:cachedUniqueName index="415" name="[Tabla2].[Numero de Orden].&amp;[416]"/>
            <x15:cachedUniqueName index="416" name="[Tabla2].[Numero de Orden].&amp;[417]"/>
            <x15:cachedUniqueName index="417" name="[Tabla2].[Numero de Orden].&amp;[418]"/>
            <x15:cachedUniqueName index="418" name="[Tabla2].[Numero de Orden].&amp;[419]"/>
            <x15:cachedUniqueName index="419" name="[Tabla2].[Numero de Orden].&amp;[420]"/>
            <x15:cachedUniqueName index="420" name="[Tabla2].[Numero de Orden].&amp;[421]"/>
            <x15:cachedUniqueName index="421" name="[Tabla2].[Numero de Orden].&amp;[422]"/>
            <x15:cachedUniqueName index="422" name="[Tabla2].[Numero de Orden].&amp;[423]"/>
            <x15:cachedUniqueName index="423" name="[Tabla2].[Numero de Orden].&amp;[424]"/>
            <x15:cachedUniqueName index="424" name="[Tabla2].[Numero de Orden].&amp;[425]"/>
            <x15:cachedUniqueName index="425" name="[Tabla2].[Numero de Orden].&amp;[426]"/>
            <x15:cachedUniqueName index="426" name="[Tabla2].[Numero de Orden].&amp;[427]"/>
            <x15:cachedUniqueName index="427" name="[Tabla2].[Numero de Orden].&amp;[428]"/>
            <x15:cachedUniqueName index="428" name="[Tabla2].[Numero de Orden].&amp;[429]"/>
            <x15:cachedUniqueName index="429" name="[Tabla2].[Numero de Orden].&amp;[430]"/>
            <x15:cachedUniqueName index="430" name="[Tabla2].[Numero de Orden].&amp;[431]"/>
            <x15:cachedUniqueName index="431" name="[Tabla2].[Numero de Orden].&amp;[432]"/>
            <x15:cachedUniqueName index="432" name="[Tabla2].[Numero de Orden].&amp;[433]"/>
            <x15:cachedUniqueName index="433" name="[Tabla2].[Numero de Orden].&amp;[434]"/>
            <x15:cachedUniqueName index="434" name="[Tabla2].[Numero de Orden].&amp;[435]"/>
            <x15:cachedUniqueName index="435" name="[Tabla2].[Numero de Orden].&amp;[436]"/>
            <x15:cachedUniqueName index="436" name="[Tabla2].[Numero de Orden].&amp;[437]"/>
            <x15:cachedUniqueName index="437" name="[Tabla2].[Numero de Orden].&amp;[438]"/>
            <x15:cachedUniqueName index="438" name="[Tabla2].[Numero de Orden].&amp;[439]"/>
            <x15:cachedUniqueName index="439" name="[Tabla2].[Numero de Orden].&amp;[440]"/>
            <x15:cachedUniqueName index="440" name="[Tabla2].[Numero de Orden].&amp;[441]"/>
            <x15:cachedUniqueName index="441" name="[Tabla2].[Numero de Orden].&amp;[442]"/>
            <x15:cachedUniqueName index="442" name="[Tabla2].[Numero de Orden].&amp;[443]"/>
            <x15:cachedUniqueName index="443" name="[Tabla2].[Numero de Orden].&amp;[444]"/>
            <x15:cachedUniqueName index="444" name="[Tabla2].[Numero de Orden].&amp;[445]"/>
            <x15:cachedUniqueName index="445" name="[Tabla2].[Numero de Orden].&amp;[446]"/>
            <x15:cachedUniqueName index="446" name="[Tabla2].[Numero de Orden].&amp;[447]"/>
            <x15:cachedUniqueName index="447" name="[Tabla2].[Numero de Orden].&amp;[448]"/>
            <x15:cachedUniqueName index="448" name="[Tabla2].[Numero de Orden].&amp;[449]"/>
            <x15:cachedUniqueName index="449" name="[Tabla2].[Numero de Orden].&amp;[450]"/>
            <x15:cachedUniqueName index="450" name="[Tabla2].[Numero de Orden].&amp;[451]"/>
            <x15:cachedUniqueName index="451" name="[Tabla2].[Numero de Orden].&amp;[452]"/>
            <x15:cachedUniqueName index="452" name="[Tabla2].[Numero de Orden].&amp;[453]"/>
            <x15:cachedUniqueName index="453" name="[Tabla2].[Numero de Orden].&amp;[454]"/>
            <x15:cachedUniqueName index="454" name="[Tabla2].[Numero de Orden].&amp;[455]"/>
            <x15:cachedUniqueName index="455" name="[Tabla2].[Numero de Orden].&amp;[456]"/>
            <x15:cachedUniqueName index="456" name="[Tabla2].[Numero de Orden].&amp;[457]"/>
            <x15:cachedUniqueName index="457" name="[Tabla2].[Numero de Orden].&amp;[458]"/>
            <x15:cachedUniqueName index="458" name="[Tabla2].[Numero de Orden].&amp;[459]"/>
            <x15:cachedUniqueName index="459" name="[Tabla2].[Numero de Orden].&amp;[460]"/>
            <x15:cachedUniqueName index="460" name="[Tabla2].[Numero de Orden].&amp;[461]"/>
            <x15:cachedUniqueName index="461" name="[Tabla2].[Numero de Orden].&amp;[462]"/>
            <x15:cachedUniqueName index="462" name="[Tabla2].[Numero de Orden].&amp;[463]"/>
            <x15:cachedUniqueName index="463" name="[Tabla2].[Numero de Orden].&amp;[464]"/>
            <x15:cachedUniqueName index="464" name="[Tabla2].[Numero de Orden].&amp;[465]"/>
            <x15:cachedUniqueName index="465" name="[Tabla2].[Numero de Orden].&amp;[466]"/>
            <x15:cachedUniqueName index="466" name="[Tabla2].[Numero de Orden].&amp;[467]"/>
            <x15:cachedUniqueName index="467" name="[Tabla2].[Numero de Orden].&amp;[468]"/>
            <x15:cachedUniqueName index="468" name="[Tabla2].[Numero de Orden].&amp;[469]"/>
            <x15:cachedUniqueName index="469" name="[Tabla2].[Numero de Orden].&amp;[470]"/>
            <x15:cachedUniqueName index="470" name="[Tabla2].[Numero de Orden].&amp;[471]"/>
            <x15:cachedUniqueName index="471" name="[Tabla2].[Numero de Orden].&amp;[472]"/>
            <x15:cachedUniqueName index="472" name="[Tabla2].[Numero de Orden].&amp;[473]"/>
            <x15:cachedUniqueName index="473" name="[Tabla2].[Numero de Orden].&amp;[474]"/>
            <x15:cachedUniqueName index="474" name="[Tabla2].[Numero de Orden].&amp;[475]"/>
            <x15:cachedUniqueName index="475" name="[Tabla2].[Numero de Orden].&amp;[476]"/>
            <x15:cachedUniqueName index="476" name="[Tabla2].[Numero de Orden].&amp;[477]"/>
            <x15:cachedUniqueName index="477" name="[Tabla2].[Numero de Orden].&amp;[478]"/>
            <x15:cachedUniqueName index="478" name="[Tabla2].[Numero de Orden].&amp;[479]"/>
            <x15:cachedUniqueName index="479" name="[Tabla2].[Numero de Orden].&amp;[480]"/>
            <x15:cachedUniqueName index="480" name="[Tabla2].[Numero de Orden].&amp;[481]"/>
            <x15:cachedUniqueName index="481" name="[Tabla2].[Numero de Orden].&amp;[482]"/>
            <x15:cachedUniqueName index="482" name="[Tabla2].[Numero de Orden].&amp;[483]"/>
            <x15:cachedUniqueName index="483" name="[Tabla2].[Numero de Orden].&amp;[484]"/>
            <x15:cachedUniqueName index="484" name="[Tabla2].[Numero de Orden].&amp;[485]"/>
            <x15:cachedUniqueName index="485" name="[Tabla2].[Numero de Orden].&amp;[486]"/>
            <x15:cachedUniqueName index="486" name="[Tabla2].[Numero de Orden].&amp;[487]"/>
            <x15:cachedUniqueName index="487" name="[Tabla2].[Numero de Orden].&amp;[488]"/>
            <x15:cachedUniqueName index="488" name="[Tabla2].[Numero de Orden].&amp;[489]"/>
            <x15:cachedUniqueName index="489" name="[Tabla2].[Numero de Orden].&amp;[490]"/>
            <x15:cachedUniqueName index="490" name="[Tabla2].[Numero de Orden].&amp;[491]"/>
            <x15:cachedUniqueName index="491" name="[Tabla2].[Numero de Orden].&amp;[492]"/>
            <x15:cachedUniqueName index="492" name="[Tabla2].[Numero de Orden].&amp;[493]"/>
            <x15:cachedUniqueName index="493" name="[Tabla2].[Numero de Orden].&amp;[494]"/>
            <x15:cachedUniqueName index="494" name="[Tabla2].[Numero de Orden].&amp;[495]"/>
            <x15:cachedUniqueName index="495" name="[Tabla2].[Numero de Orden].&amp;[496]"/>
            <x15:cachedUniqueName index="496" name="[Tabla2].[Numero de Orden].&amp;[497]"/>
            <x15:cachedUniqueName index="497" name="[Tabla2].[Numero de Orden].&amp;[498]"/>
            <x15:cachedUniqueName index="498" name="[Tabla2].[Numero de Orden].&amp;[499]"/>
            <x15:cachedUniqueName index="499" name="[Tabla2].[Numero de Orden].&amp;[500]"/>
            <x15:cachedUniqueName index="500" name="[Tabla2].[Numero de Orden].&amp;[501]"/>
            <x15:cachedUniqueName index="501" name="[Tabla2].[Numero de Orden].&amp;[502]"/>
            <x15:cachedUniqueName index="502" name="[Tabla2].[Numero de Orden].&amp;[503]"/>
            <x15:cachedUniqueName index="503" name="[Tabla2].[Numero de Orden].&amp;[504]"/>
            <x15:cachedUniqueName index="504" name="[Tabla2].[Numero de Orden].&amp;[505]"/>
            <x15:cachedUniqueName index="505" name="[Tabla2].[Numero de Orden].&amp;[506]"/>
            <x15:cachedUniqueName index="506" name="[Tabla2].[Numero de Orden].&amp;[507]"/>
            <x15:cachedUniqueName index="507" name="[Tabla2].[Numero de Orden].&amp;[508]"/>
            <x15:cachedUniqueName index="508" name="[Tabla2].[Numero de Orden].&amp;[509]"/>
            <x15:cachedUniqueName index="509" name="[Tabla2].[Numero de Orden].&amp;[510]"/>
            <x15:cachedUniqueName index="510" name="[Tabla2].[Numero de Orden].&amp;[511]"/>
            <x15:cachedUniqueName index="511" name="[Tabla2].[Numero de Orden].&amp;[512]"/>
            <x15:cachedUniqueName index="512" name="[Tabla2].[Numero de Orden].&amp;[513]"/>
            <x15:cachedUniqueName index="513" name="[Tabla2].[Numero de Orden].&amp;[514]"/>
            <x15:cachedUniqueName index="514" name="[Tabla2].[Numero de Orden].&amp;[515]"/>
            <x15:cachedUniqueName index="515" name="[Tabla2].[Numero de Orden].&amp;[516]"/>
            <x15:cachedUniqueName index="516" name="[Tabla2].[Numero de Orden].&amp;[517]"/>
            <x15:cachedUniqueName index="517" name="[Tabla2].[Numero de Orden].&amp;[518]"/>
            <x15:cachedUniqueName index="518" name="[Tabla2].[Numero de Orden].&amp;[519]"/>
            <x15:cachedUniqueName index="519" name="[Tabla2].[Numero de Orden].&amp;[520]"/>
            <x15:cachedUniqueName index="520" name="[Tabla2].[Numero de Orden].&amp;[521]"/>
            <x15:cachedUniqueName index="521" name="[Tabla2].[Numero de Orden].&amp;[522]"/>
            <x15:cachedUniqueName index="522" name="[Tabla2].[Numero de Orden].&amp;[523]"/>
            <x15:cachedUniqueName index="523" name="[Tabla2].[Numero de Orden].&amp;[524]"/>
            <x15:cachedUniqueName index="524" name="[Tabla2].[Numero de Orden].&amp;[525]"/>
            <x15:cachedUniqueName index="525" name="[Tabla2].[Numero de Orden].&amp;[526]"/>
            <x15:cachedUniqueName index="526" name="[Tabla2].[Numero de Orden].&amp;[527]"/>
            <x15:cachedUniqueName index="527" name="[Tabla2].[Numero de Orden].&amp;[528]"/>
            <x15:cachedUniqueName index="528" name="[Tabla2].[Numero de Orden].&amp;[529]"/>
            <x15:cachedUniqueName index="529" name="[Tabla2].[Numero de Orden].&amp;[530]"/>
            <x15:cachedUniqueName index="530" name="[Tabla2].[Numero de Orden].&amp;[531]"/>
            <x15:cachedUniqueName index="531" name="[Tabla2].[Numero de Orden].&amp;[532]"/>
            <x15:cachedUniqueName index="532" name="[Tabla2].[Numero de Orden].&amp;[533]"/>
            <x15:cachedUniqueName index="533" name="[Tabla2].[Numero de Orden].&amp;[534]"/>
            <x15:cachedUniqueName index="534" name="[Tabla2].[Numero de Orden].&amp;[535]"/>
            <x15:cachedUniqueName index="535" name="[Tabla2].[Numero de Orden].&amp;[536]"/>
            <x15:cachedUniqueName index="536" name="[Tabla2].[Numero de Orden].&amp;[537]"/>
            <x15:cachedUniqueName index="537" name="[Tabla2].[Numero de Orden].&amp;[538]"/>
            <x15:cachedUniqueName index="538" name="[Tabla2].[Numero de Orden].&amp;[539]"/>
            <x15:cachedUniqueName index="539" name="[Tabla2].[Numero de Orden].&amp;[540]"/>
            <x15:cachedUniqueName index="540" name="[Tabla2].[Numero de Orden].&amp;[541]"/>
            <x15:cachedUniqueName index="541" name="[Tabla2].[Numero de Orden].&amp;[542]"/>
            <x15:cachedUniqueName index="542" name="[Tabla2].[Numero de Orden].&amp;[543]"/>
            <x15:cachedUniqueName index="543" name="[Tabla2].[Numero de Orden].&amp;[544]"/>
            <x15:cachedUniqueName index="544" name="[Tabla2].[Numero de Orden].&amp;[545]"/>
            <x15:cachedUniqueName index="545" name="[Tabla2].[Numero de Orden].&amp;[546]"/>
            <x15:cachedUniqueName index="546" name="[Tabla2].[Numero de Orden].&amp;[547]"/>
            <x15:cachedUniqueName index="547" name="[Tabla2].[Numero de Orden].&amp;[548]"/>
            <x15:cachedUniqueName index="548" name="[Tabla2].[Numero de Orden].&amp;[549]"/>
            <x15:cachedUniqueName index="549" name="[Tabla2].[Numero de Orden].&amp;[550]"/>
            <x15:cachedUniqueName index="550" name="[Tabla2].[Numero de Orden].&amp;[551]"/>
            <x15:cachedUniqueName index="551" name="[Tabla2].[Numero de Orden].&amp;[552]"/>
            <x15:cachedUniqueName index="552" name="[Tabla2].[Numero de Orden].&amp;[553]"/>
            <x15:cachedUniqueName index="553" name="[Tabla2].[Numero de Orden].&amp;[554]"/>
            <x15:cachedUniqueName index="554" name="[Tabla2].[Numero de Orden].&amp;[555]"/>
            <x15:cachedUniqueName index="555" name="[Tabla2].[Numero de Orden].&amp;[556]"/>
            <x15:cachedUniqueName index="556" name="[Tabla2].[Numero de Orden].&amp;[557]"/>
            <x15:cachedUniqueName index="557" name="[Tabla2].[Numero de Orden].&amp;[558]"/>
            <x15:cachedUniqueName index="558" name="[Tabla2].[Numero de Orden].&amp;[559]"/>
            <x15:cachedUniqueName index="559" name="[Tabla2].[Numero de Orden].&amp;[560]"/>
            <x15:cachedUniqueName index="560" name="[Tabla2].[Numero de Orden].&amp;[561]"/>
            <x15:cachedUniqueName index="561" name="[Tabla2].[Numero de Orden].&amp;[562]"/>
            <x15:cachedUniqueName index="562" name="[Tabla2].[Numero de Orden].&amp;[563]"/>
            <x15:cachedUniqueName index="563" name="[Tabla2].[Numero de Orden].&amp;[564]"/>
            <x15:cachedUniqueName index="564" name="[Tabla2].[Numero de Orden].&amp;[565]"/>
            <x15:cachedUniqueName index="565" name="[Tabla2].[Numero de Orden].&amp;[566]"/>
            <x15:cachedUniqueName index="566" name="[Tabla2].[Numero de Orden].&amp;[567]"/>
            <x15:cachedUniqueName index="567" name="[Tabla2].[Numero de Orden].&amp;[568]"/>
            <x15:cachedUniqueName index="568" name="[Tabla2].[Numero de Orden].&amp;[569]"/>
            <x15:cachedUniqueName index="569" name="[Tabla2].[Numero de Orden].&amp;[570]"/>
            <x15:cachedUniqueName index="570" name="[Tabla2].[Numero de Orden].&amp;[571]"/>
            <x15:cachedUniqueName index="571" name="[Tabla2].[Numero de Orden].&amp;[572]"/>
            <x15:cachedUniqueName index="572" name="[Tabla2].[Numero de Orden].&amp;[573]"/>
            <x15:cachedUniqueName index="573" name="[Tabla2].[Numero de Orden].&amp;[574]"/>
            <x15:cachedUniqueName index="574" name="[Tabla2].[Numero de Orden].&amp;[575]"/>
            <x15:cachedUniqueName index="575" name="[Tabla2].[Numero de Orden].&amp;[576]"/>
            <x15:cachedUniqueName index="576" name="[Tabla2].[Numero de Orden].&amp;[577]"/>
            <x15:cachedUniqueName index="577" name="[Tabla2].[Numero de Orden].&amp;[578]"/>
            <x15:cachedUniqueName index="578" name="[Tabla2].[Numero de Orden].&amp;[579]"/>
            <x15:cachedUniqueName index="579" name="[Tabla2].[Numero de Orden].&amp;[580]"/>
            <x15:cachedUniqueName index="580" name="[Tabla2].[Numero de Orden].&amp;[581]"/>
            <x15:cachedUniqueName index="581" name="[Tabla2].[Numero de Orden].&amp;[582]"/>
            <x15:cachedUniqueName index="582" name="[Tabla2].[Numero de Orden].&amp;[583]"/>
            <x15:cachedUniqueName index="583" name="[Tabla2].[Numero de Orden].&amp;[584]"/>
            <x15:cachedUniqueName index="584" name="[Tabla2].[Numero de Orden].&amp;[585]"/>
            <x15:cachedUniqueName index="585" name="[Tabla2].[Numero de Orden].&amp;[586]"/>
            <x15:cachedUniqueName index="586" name="[Tabla2].[Numero de Orden].&amp;[587]"/>
            <x15:cachedUniqueName index="587" name="[Tabla2].[Numero de Orden].&amp;[588]"/>
            <x15:cachedUniqueName index="588" name="[Tabla2].[Numero de Orden].&amp;[589]"/>
            <x15:cachedUniqueName index="589" name="[Tabla2].[Numero de Orden].&amp;[590]"/>
            <x15:cachedUniqueName index="590" name="[Tabla2].[Numero de Orden].&amp;[591]"/>
            <x15:cachedUniqueName index="591" name="[Tabla2].[Numero de Orden].&amp;[592]"/>
            <x15:cachedUniqueName index="592" name="[Tabla2].[Numero de Orden].&amp;[593]"/>
            <x15:cachedUniqueName index="593" name="[Tabla2].[Numero de Orden].&amp;[594]"/>
            <x15:cachedUniqueName index="594" name="[Tabla2].[Numero de Orden].&amp;[595]"/>
            <x15:cachedUniqueName index="595" name="[Tabla2].[Numero de Orden].&amp;[596]"/>
            <x15:cachedUniqueName index="596" name="[Tabla2].[Numero de Orden].&amp;[597]"/>
            <x15:cachedUniqueName index="597" name="[Tabla2].[Numero de Orden].&amp;[598]"/>
            <x15:cachedUniqueName index="598" name="[Tabla2].[Numero de Orden].&amp;[599]"/>
            <x15:cachedUniqueName index="599" name="[Tabla2].[Numero de Orden].&amp;[600]"/>
            <x15:cachedUniqueName index="600" name="[Tabla2].[Numero de Orden].&amp;[601]"/>
            <x15:cachedUniqueName index="601" name="[Tabla2].[Numero de Orden].&amp;[602]"/>
            <x15:cachedUniqueName index="602" name="[Tabla2].[Numero de Orden].&amp;[603]"/>
            <x15:cachedUniqueName index="603" name="[Tabla2].[Numero de Orden].&amp;[604]"/>
            <x15:cachedUniqueName index="604" name="[Tabla2].[Numero de Orden].&amp;[605]"/>
            <x15:cachedUniqueName index="605" name="[Tabla2].[Numero de Orden].&amp;[606]"/>
            <x15:cachedUniqueName index="606" name="[Tabla2].[Numero de Orden].&amp;[607]"/>
            <x15:cachedUniqueName index="607" name="[Tabla2].[Numero de Orden].&amp;[608]"/>
            <x15:cachedUniqueName index="608" name="[Tabla2].[Numero de Orden].&amp;[609]"/>
            <x15:cachedUniqueName index="609" name="[Tabla2].[Numero de Orden].&amp;[610]"/>
            <x15:cachedUniqueName index="610" name="[Tabla2].[Numero de Orden].&amp;[611]"/>
            <x15:cachedUniqueName index="611" name="[Tabla2].[Numero de Orden].&amp;[612]"/>
            <x15:cachedUniqueName index="612" name="[Tabla2].[Numero de Orden].&amp;[613]"/>
            <x15:cachedUniqueName index="613" name="[Tabla2].[Numero de Orden].&amp;[614]"/>
            <x15:cachedUniqueName index="614" name="[Tabla2].[Numero de Orden].&amp;[615]"/>
            <x15:cachedUniqueName index="615" name="[Tabla2].[Numero de Orden].&amp;[616]"/>
            <x15:cachedUniqueName index="616" name="[Tabla2].[Numero de Orden].&amp;[617]"/>
            <x15:cachedUniqueName index="617" name="[Tabla2].[Numero de Orden].&amp;[618]"/>
            <x15:cachedUniqueName index="618" name="[Tabla2].[Numero de Orden].&amp;[619]"/>
            <x15:cachedUniqueName index="619" name="[Tabla2].[Numero de Orden].&amp;[620]"/>
            <x15:cachedUniqueName index="620" name="[Tabla2].[Numero de Orden].&amp;[621]"/>
            <x15:cachedUniqueName index="621" name="[Tabla2].[Numero de Orden].&amp;[622]"/>
            <x15:cachedUniqueName index="622" name="[Tabla2].[Numero de Orden].&amp;[623]"/>
            <x15:cachedUniqueName index="623" name="[Tabla2].[Numero de Orden].&amp;[624]"/>
            <x15:cachedUniqueName index="624" name="[Tabla2].[Numero de Orden].&amp;[625]"/>
            <x15:cachedUniqueName index="625" name="[Tabla2].[Numero de Orden].&amp;[626]"/>
            <x15:cachedUniqueName index="626" name="[Tabla2].[Numero de Orden].&amp;[627]"/>
            <x15:cachedUniqueName index="627" name="[Tabla2].[Numero de Orden].&amp;[628]"/>
            <x15:cachedUniqueName index="628" name="[Tabla2].[Numero de Orden].&amp;[629]"/>
            <x15:cachedUniqueName index="629" name="[Tabla2].[Numero de Orden].&amp;[630]"/>
            <x15:cachedUniqueName index="630" name="[Tabla2].[Numero de Orden].&amp;[631]"/>
            <x15:cachedUniqueName index="631" name="[Tabla2].[Numero de Orden].&amp;[632]"/>
            <x15:cachedUniqueName index="632" name="[Tabla2].[Numero de Orden].&amp;[633]"/>
            <x15:cachedUniqueName index="633" name="[Tabla2].[Numero de Orden].&amp;[634]"/>
            <x15:cachedUniqueName index="634" name="[Tabla2].[Numero de Orden].&amp;[635]"/>
            <x15:cachedUniqueName index="635" name="[Tabla2].[Numero de Orden].&amp;[636]"/>
            <x15:cachedUniqueName index="636" name="[Tabla2].[Numero de Orden].&amp;[637]"/>
            <x15:cachedUniqueName index="637" name="[Tabla2].[Numero de Orden].&amp;[638]"/>
            <x15:cachedUniqueName index="638" name="[Tabla2].[Numero de Orden].&amp;[639]"/>
            <x15:cachedUniqueName index="639" name="[Tabla2].[Numero de Orden].&amp;[640]"/>
            <x15:cachedUniqueName index="640" name="[Tabla2].[Numero de Orden].&amp;[641]"/>
            <x15:cachedUniqueName index="641" name="[Tabla2].[Numero de Orden].&amp;[642]"/>
            <x15:cachedUniqueName index="642" name="[Tabla2].[Numero de Orden].&amp;[643]"/>
            <x15:cachedUniqueName index="643" name="[Tabla2].[Numero de Orden].&amp;[644]"/>
            <x15:cachedUniqueName index="644" name="[Tabla2].[Numero de Orden].&amp;[645]"/>
            <x15:cachedUniqueName index="645" name="[Tabla2].[Numero de Orden].&amp;[646]"/>
            <x15:cachedUniqueName index="646" name="[Tabla2].[Numero de Orden].&amp;[647]"/>
            <x15:cachedUniqueName index="647" name="[Tabla2].[Numero de Orden].&amp;[648]"/>
            <x15:cachedUniqueName index="648" name="[Tabla2].[Numero de Orden].&amp;[649]"/>
            <x15:cachedUniqueName index="649" name="[Tabla2].[Numero de Orden].&amp;[650]"/>
            <x15:cachedUniqueName index="650" name="[Tabla2].[Numero de Orden].&amp;[651]"/>
            <x15:cachedUniqueName index="651" name="[Tabla2].[Numero de Orden].&amp;[652]"/>
            <x15:cachedUniqueName index="652" name="[Tabla2].[Numero de Orden].&amp;[653]"/>
            <x15:cachedUniqueName index="653" name="[Tabla2].[Numero de Orden].&amp;[654]"/>
            <x15:cachedUniqueName index="654" name="[Tabla2].[Numero de Orden].&amp;[655]"/>
            <x15:cachedUniqueName index="655" name="[Tabla2].[Numero de Orden].&amp;[656]"/>
            <x15:cachedUniqueName index="656" name="[Tabla2].[Numero de Orden].&amp;[657]"/>
            <x15:cachedUniqueName index="657" name="[Tabla2].[Numero de Orden].&amp;[658]"/>
            <x15:cachedUniqueName index="658" name="[Tabla2].[Numero de Orden].&amp;[659]"/>
            <x15:cachedUniqueName index="659" name="[Tabla2].[Numero de Orden].&amp;[660]"/>
            <x15:cachedUniqueName index="660" name="[Tabla2].[Numero de Orden].&amp;[661]"/>
            <x15:cachedUniqueName index="661" name="[Tabla2].[Numero de Orden].&amp;[662]"/>
            <x15:cachedUniqueName index="662" name="[Tabla2].[Numero de Orden].&amp;[663]"/>
            <x15:cachedUniqueName index="663" name="[Tabla2].[Numero de Orden].&amp;[664]"/>
            <x15:cachedUniqueName index="664" name="[Tabla2].[Numero de Orden].&amp;[665]"/>
            <x15:cachedUniqueName index="665" name="[Tabla2].[Numero de Orden].&amp;[666]"/>
            <x15:cachedUniqueName index="666" name="[Tabla2].[Numero de Orden].&amp;[667]"/>
            <x15:cachedUniqueName index="667" name="[Tabla2].[Numero de Orden].&amp;[668]"/>
            <x15:cachedUniqueName index="668" name="[Tabla2].[Numero de Orden].&amp;[669]"/>
            <x15:cachedUniqueName index="669" name="[Tabla2].[Numero de Orden].&amp;[670]"/>
            <x15:cachedUniqueName index="670" name="[Tabla2].[Numero de Orden].&amp;[671]"/>
            <x15:cachedUniqueName index="671" name="[Tabla2].[Numero de Orden].&amp;[672]"/>
            <x15:cachedUniqueName index="672" name="[Tabla2].[Numero de Orden].&amp;[673]"/>
            <x15:cachedUniqueName index="673" name="[Tabla2].[Numero de Orden].&amp;[674]"/>
            <x15:cachedUniqueName index="674" name="[Tabla2].[Numero de Orden].&amp;[675]"/>
            <x15:cachedUniqueName index="675" name="[Tabla2].[Numero de Orden].&amp;[676]"/>
            <x15:cachedUniqueName index="676" name="[Tabla2].[Numero de Orden].&amp;[677]"/>
            <x15:cachedUniqueName index="677" name="[Tabla2].[Numero de Orden].&amp;[678]"/>
            <x15:cachedUniqueName index="678" name="[Tabla2].[Numero de Orden].&amp;[679]"/>
            <x15:cachedUniqueName index="679" name="[Tabla2].[Numero de Orden].&amp;[680]"/>
            <x15:cachedUniqueName index="680" name="[Tabla2].[Numero de Orden].&amp;[681]"/>
            <x15:cachedUniqueName index="681" name="[Tabla2].[Numero de Orden].&amp;[682]"/>
            <x15:cachedUniqueName index="682" name="[Tabla2].[Numero de Orden].&amp;[683]"/>
            <x15:cachedUniqueName index="683" name="[Tabla2].[Numero de Orden].&amp;[684]"/>
            <x15:cachedUniqueName index="684" name="[Tabla2].[Numero de Orden].&amp;[685]"/>
            <x15:cachedUniqueName index="685" name="[Tabla2].[Numero de Orden].&amp;[686]"/>
            <x15:cachedUniqueName index="686" name="[Tabla2].[Numero de Orden].&amp;[687]"/>
            <x15:cachedUniqueName index="687" name="[Tabla2].[Numero de Orden].&amp;[688]"/>
            <x15:cachedUniqueName index="688" name="[Tabla2].[Numero de Orden].&amp;[689]"/>
            <x15:cachedUniqueName index="689" name="[Tabla2].[Numero de Orden].&amp;[690]"/>
            <x15:cachedUniqueName index="690" name="[Tabla2].[Numero de Orden].&amp;[691]"/>
            <x15:cachedUniqueName index="691" name="[Tabla2].[Numero de Orden].&amp;[692]"/>
            <x15:cachedUniqueName index="692" name="[Tabla2].[Numero de Orden].&amp;[693]"/>
            <x15:cachedUniqueName index="693" name="[Tabla2].[Numero de Orden].&amp;[694]"/>
            <x15:cachedUniqueName index="694" name="[Tabla2].[Numero de Orden].&amp;[695]"/>
            <x15:cachedUniqueName index="695" name="[Tabla2].[Numero de Orden].&amp;[696]"/>
            <x15:cachedUniqueName index="696" name="[Tabla2].[Numero de Orden].&amp;[697]"/>
            <x15:cachedUniqueName index="697" name="[Tabla2].[Numero de Orden].&amp;[698]"/>
            <x15:cachedUniqueName index="698" name="[Tabla2].[Numero de Orden].&amp;[699]"/>
            <x15:cachedUniqueName index="699" name="[Tabla2].[Numero de Orden].&amp;[700]"/>
            <x15:cachedUniqueName index="700" name="[Tabla2].[Numero de Orden].&amp;[701]"/>
            <x15:cachedUniqueName index="701" name="[Tabla2].[Numero de Orden].&amp;[702]"/>
            <x15:cachedUniqueName index="702" name="[Tabla2].[Numero de Orden].&amp;[703]"/>
            <x15:cachedUniqueName index="703" name="[Tabla2].[Numero de Orden].&amp;[704]"/>
            <x15:cachedUniqueName index="704" name="[Tabla2].[Numero de Orden].&amp;[705]"/>
            <x15:cachedUniqueName index="705" name="[Tabla2].[Numero de Orden].&amp;[706]"/>
            <x15:cachedUniqueName index="706" name="[Tabla2].[Numero de Orden].&amp;[707]"/>
            <x15:cachedUniqueName index="707" name="[Tabla2].[Numero de Orden].&amp;[708]"/>
            <x15:cachedUniqueName index="708" name="[Tabla2].[Numero de Orden].&amp;[709]"/>
            <x15:cachedUniqueName index="709" name="[Tabla2].[Numero de Orden].&amp;[710]"/>
            <x15:cachedUniqueName index="710" name="[Tabla2].[Numero de Orden].&amp;[711]"/>
            <x15:cachedUniqueName index="711" name="[Tabla2].[Numero de Orden].&amp;[712]"/>
            <x15:cachedUniqueName index="712" name="[Tabla2].[Numero de Orden].&amp;[713]"/>
            <x15:cachedUniqueName index="713" name="[Tabla2].[Numero de Orden].&amp;[714]"/>
            <x15:cachedUniqueName index="714" name="[Tabla2].[Numero de Orden].&amp;[715]"/>
            <x15:cachedUniqueName index="715" name="[Tabla2].[Numero de Orden].&amp;[716]"/>
            <x15:cachedUniqueName index="716" name="[Tabla2].[Numero de Orden].&amp;[717]"/>
            <x15:cachedUniqueName index="717" name="[Tabla2].[Numero de Orden].&amp;[718]"/>
            <x15:cachedUniqueName index="718" name="[Tabla2].[Numero de Orden].&amp;[719]"/>
            <x15:cachedUniqueName index="719" name="[Tabla2].[Numero de Orden].&amp;[720]"/>
            <x15:cachedUniqueName index="720" name="[Tabla2].[Numero de Orden].&amp;[721]"/>
            <x15:cachedUniqueName index="721" name="[Tabla2].[Numero de Orden].&amp;[722]"/>
            <x15:cachedUniqueName index="722" name="[Tabla2].[Numero de Orden].&amp;[723]"/>
            <x15:cachedUniqueName index="723" name="[Tabla2].[Numero de Orden].&amp;[724]"/>
            <x15:cachedUniqueName index="724" name="[Tabla2].[Numero de Orden].&amp;[725]"/>
            <x15:cachedUniqueName index="725" name="[Tabla2].[Numero de Orden].&amp;[726]"/>
            <x15:cachedUniqueName index="726" name="[Tabla2].[Numero de Orden].&amp;[727]"/>
            <x15:cachedUniqueName index="727" name="[Tabla2].[Numero de Orden].&amp;[728]"/>
            <x15:cachedUniqueName index="728" name="[Tabla2].[Numero de Orden].&amp;[729]"/>
            <x15:cachedUniqueName index="729" name="[Tabla2].[Numero de Orden].&amp;[730]"/>
            <x15:cachedUniqueName index="730" name="[Tabla2].[Numero de Orden].&amp;[731]"/>
            <x15:cachedUniqueName index="731" name="[Tabla2].[Numero de Orden].&amp;[732]"/>
            <x15:cachedUniqueName index="732" name="[Tabla2].[Numero de Orden].&amp;[733]"/>
            <x15:cachedUniqueName index="733" name="[Tabla2].[Numero de Orden].&amp;[734]"/>
            <x15:cachedUniqueName index="734" name="[Tabla2].[Numero de Orden].&amp;[735]"/>
            <x15:cachedUniqueName index="735" name="[Tabla2].[Numero de Orden].&amp;[736]"/>
            <x15:cachedUniqueName index="736" name="[Tabla2].[Numero de Orden].&amp;[737]"/>
            <x15:cachedUniqueName index="737" name="[Tabla2].[Numero de Orden].&amp;[738]"/>
            <x15:cachedUniqueName index="738" name="[Tabla2].[Numero de Orden].&amp;[739]"/>
            <x15:cachedUniqueName index="739" name="[Tabla2].[Numero de Orden].&amp;[740]"/>
            <x15:cachedUniqueName index="740" name="[Tabla2].[Numero de Orden].&amp;[741]"/>
            <x15:cachedUniqueName index="741" name="[Tabla2].[Numero de Orden].&amp;[742]"/>
            <x15:cachedUniqueName index="742" name="[Tabla2].[Numero de Orden].&amp;[743]"/>
            <x15:cachedUniqueName index="743" name="[Tabla2].[Numero de Orden].&amp;[744]"/>
            <x15:cachedUniqueName index="744" name="[Tabla2].[Numero de Orden].&amp;[745]"/>
            <x15:cachedUniqueName index="745" name="[Tabla2].[Numero de Orden].&amp;[746]"/>
            <x15:cachedUniqueName index="746" name="[Tabla2].[Numero de Orden].&amp;[747]"/>
            <x15:cachedUniqueName index="747" name="[Tabla2].[Numero de Orden].&amp;[748]"/>
            <x15:cachedUniqueName index="748" name="[Tabla2].[Numero de Orden].&amp;[749]"/>
            <x15:cachedUniqueName index="749" name="[Tabla2].[Numero de Orden].&amp;[750]"/>
            <x15:cachedUniqueName index="750" name="[Tabla2].[Numero de Orden].&amp;[751]"/>
            <x15:cachedUniqueName index="751" name="[Tabla2].[Numero de Orden].&amp;[752]"/>
            <x15:cachedUniqueName index="752" name="[Tabla2].[Numero de Orden].&amp;[753]"/>
            <x15:cachedUniqueName index="753" name="[Tabla2].[Numero de Orden].&amp;[754]"/>
            <x15:cachedUniqueName index="754" name="[Tabla2].[Numero de Orden].&amp;[755]"/>
            <x15:cachedUniqueName index="755" name="[Tabla2].[Numero de Orden].&amp;[756]"/>
            <x15:cachedUniqueName index="756" name="[Tabla2].[Numero de Orden].&amp;[757]"/>
            <x15:cachedUniqueName index="757" name="[Tabla2].[Numero de Orden].&amp;[758]"/>
            <x15:cachedUniqueName index="758" name="[Tabla2].[Numero de Orden].&amp;[759]"/>
            <x15:cachedUniqueName index="759" name="[Tabla2].[Numero de Orden].&amp;[760]"/>
            <x15:cachedUniqueName index="760" name="[Tabla2].[Numero de Orden].&amp;[761]"/>
            <x15:cachedUniqueName index="761" name="[Tabla2].[Numero de Orden].&amp;[762]"/>
            <x15:cachedUniqueName index="762" name="[Tabla2].[Numero de Orden].&amp;[763]"/>
            <x15:cachedUniqueName index="763" name="[Tabla2].[Numero de Orden].&amp;[764]"/>
            <x15:cachedUniqueName index="764" name="[Tabla2].[Numero de Orden].&amp;[765]"/>
            <x15:cachedUniqueName index="765" name="[Tabla2].[Numero de Orden].&amp;[766]"/>
            <x15:cachedUniqueName index="766" name="[Tabla2].[Numero de Orden].&amp;[767]"/>
          </x15:cachedUniqueNames>
        </ext>
      </extLst>
    </cacheField>
    <cacheField name="[Measures].[Suma de Tiempo en restaurante]" caption="Suma de Tiempo en restaurante" numFmtId="0" hierarchy="32" level="32767"/>
    <cacheField name="[Measures].[Suma de Tiempo de Preparacion]" caption="Suma de Tiempo de Preparacion" numFmtId="0" hierarchy="33" level="32767"/>
  </cacheFields>
  <cacheHierarchies count="34">
    <cacheHierarchy uniqueName="[Tabla1].[Numero de Orden]" caption="Numero de Orden" attribute="1" defaultMemberUniqueName="[Tabla1].[Numero de Orden].[All]" allUniqueName="[Tabla1].[Numero de Orden].[All]" dimensionUniqueName="[Tabla1]" displayFolder="" count="0" memberValueDatatype="20" unbalanced="0"/>
    <cacheHierarchy uniqueName="[Tabla1].[Numero de Mesa]" caption="Numero de Mesa" attribute="1" defaultMemberUniqueName="[Tabla1].[Numero de Mesa].[All]" allUniqueName="[Tabla1].[Numero de Mesa].[All]" dimensionUniqueName="[Tabla1]" displayFolder="" count="0" memberValueDatatype="20" unbalanced="0"/>
    <cacheHierarchy uniqueName="[Tabla1].[Nombre del Plato]" caption="Nombre del Plato" attribute="1" defaultMemberUniqueName="[Tabla1].[Nombre del Plato].[All]" allUniqueName="[Tabla1].[Nombre del Plato].[All]" dimensionUniqueName="[Tabla1]" displayFolder="" count="0" memberValueDatatype="130" unbalanced="0"/>
    <cacheHierarchy uniqueName="[Tabla1].[Descripcion del Plato]" caption="Descripcion del Plato" attribute="1" defaultMemberUniqueName="[Tabla1].[Descripcion del Plato].[All]" allUniqueName="[Tabla1].[Descripcion del Plato].[All]" dimensionUniqueName="[Tabla1]" displayFolder="" count="0" memberValueDatatype="130" unbalanced="0"/>
    <cacheHierarchy uniqueName="[Tabla1].[Costo Unitario]" caption="Costo Unitario" attribute="1" defaultMemberUniqueName="[Tabla1].[Costo Unitario].[All]" allUniqueName="[Tabla1].[Costo Unitario].[All]" dimensionUniqueName="[Tabla1]" displayFolder="" count="0" memberValueDatatype="20" unbalanced="0"/>
    <cacheHierarchy uniqueName="[Tabla1].[Precio Unitario]" caption="Precio Unitario" attribute="1" defaultMemberUniqueName="[Tabla1].[Precio Unitario].[All]" allUniqueName="[Tabla1].[Precio Unitario].[All]" dimensionUniqueName="[Tabla1]" displayFolder="" count="0" memberValueDatatype="20" unbalanced="0"/>
    <cacheHierarchy uniqueName="[Tabla1].[Cantidad Ordenada]" caption="Cantidad Ordenada" attribute="1" defaultMemberUniqueName="[Tabla1].[Cantidad Ordenada].[All]" allUniqueName="[Tabla1].[Cantidad Ordenada].[All]" dimensionUniqueName="[Tabla1]" displayFolder="" count="0" memberValueDatatype="20" unbalanced="0"/>
    <cacheHierarchy uniqueName="[Tabla1].[Tiempo de Preparacion]" caption="Tiempo de Preparacion" attribute="1" defaultMemberUniqueName="[Tabla1].[Tiempo de Preparacion].[All]" allUniqueName="[Tabla1].[Tiempo de Preparacion].[All]" dimensionUniqueName="[Tabla1]" displayFolder="" count="0" memberValueDatatype="20" unbalanced="0"/>
    <cacheHierarchy uniqueName="[Tabla1].[Observaciones]" caption="Observaciones" attribute="1" defaultMemberUniqueName="[Tabla1].[Observaciones].[All]" allUniqueName="[Tabla1].[Observaciones].[All]" dimensionUniqueName="[Tabla1]" displayFolder="" count="0" memberValueDatatype="130" unbalanced="0"/>
    <cacheHierarchy uniqueName="[Tabla1].[Order no cocina]" caption="Order no cocina" attribute="1" defaultMemberUniqueName="[Tabla1].[Order no cocina].[All]" allUniqueName="[Tabla1].[Order no cocina].[All]" dimensionUniqueName="[Tabla1]" displayFolder="" count="0" memberValueDatatype="130" unbalanced="0"/>
    <cacheHierarchy uniqueName="[Tabla2].[Numero de Mesa]" caption="Numero de Mesa" attribute="1" defaultMemberUniqueName="[Tabla2].[Numero de Mesa].[All]" allUniqueName="[Tabla2].[Numero de Mesa].[All]" dimensionUniqueName="[Tabla2]" displayFolder="" count="0" memberValueDatatype="20" unbalanced="0"/>
    <cacheHierarchy uniqueName="[Tabla2].[Nombre del Cliente]" caption="Nombre del Cliente" attribute="1" defaultMemberUniqueName="[Tabla2].[Nombre del Cliente].[All]" allUniqueName="[Tabla2].[Nombre del Cliente].[All]" dimensionUniqueName="[Tabla2]" displayFolder="" count="0" memberValueDatatype="130" unbalanced="0"/>
    <cacheHierarchy uniqueName="[Tabla2].[Numero de Comensales]" caption="Numero de Comensales" attribute="1" defaultMemberUniqueName="[Tabla2].[Numero de Comensales].[All]" allUniqueName="[Tabla2].[Numero de Comensales].[All]" dimensionUniqueName="[Tabla2]" displayFolder="" count="0" memberValueDatatype="20" unbalanced="0"/>
    <cacheHierarchy uniqueName="[Tabla2].[Hora de Llegada]" caption="Hora de Llegada" attribute="1" time="1" defaultMemberUniqueName="[Tabla2].[Hora de Llegada].[All]" allUniqueName="[Tabla2].[Hora de Llegada].[All]" dimensionUniqueName="[Tabla2]" displayFolder="" count="0" memberValueDatatype="7" unbalanced="0"/>
    <cacheHierarchy uniqueName="[Tabla2].[Hora de Salida]" caption="Hora de Salida" attribute="1" time="1" defaultMemberUniqueName="[Tabla2].[Hora de Salida].[All]" allUniqueName="[Tabla2].[Hora de Salida].[All]" dimensionUniqueName="[Tabla2]" displayFolder="" count="0" memberValueDatatype="7" unbalanced="0"/>
    <cacheHierarchy uniqueName="[Tabla2].[Tiempo en restaurante]" caption="Tiempo en restaurante" attribute="1" defaultMemberUniqueName="[Tabla2].[Tiempo en restaurante].[All]" allUniqueName="[Tabla2].[Tiempo en restaurante].[All]" dimensionUniqueName="[Tabla2]" displayFolder="" count="0" memberValueDatatype="5" unbalanced="0"/>
    <cacheHierarchy uniqueName="[Tabla2].[Mesero Asignado]" caption="Mesero Asignado" attribute="1" defaultMemberUniqueName="[Tabla2].[Mesero Asignado].[All]" allUniqueName="[Tabla2].[Mesero Asignado].[All]" dimensionUniqueName="[Tabla2]" displayFolder="" count="0" memberValueDatatype="130" unbalanced="0"/>
    <cacheHierarchy uniqueName="[Tabla2].[Tipo de Servicio]" caption="Tipo de Servicio" attribute="1" defaultMemberUniqueName="[Tabla2].[Tipo de Servicio].[All]" allUniqueName="[Tabla2].[Tipo de Servicio].[All]" dimensionUniqueName="[Tabla2]" displayFolder="" count="0" memberValueDatatype="130" unbalanced="0"/>
    <cacheHierarchy uniqueName="[Tabla2].[Metodo de Pago]" caption="Metodo de Pago" attribute="1" defaultMemberUniqueName="[Tabla2].[Metodo de Pago].[All]" allUniqueName="[Tabla2].[Metodo de Pago].[All]" dimensionUniqueName="[Tabla2]" displayFolder="" count="0" memberValueDatatype="130" unbalanced="0"/>
    <cacheHierarchy uniqueName="[Tabla2].[Propina]" caption="Propina" attribute="1" defaultMemberUniqueName="[Tabla2].[Propina].[All]" allUniqueName="[Tabla2].[Propina].[All]" dimensionUniqueName="[Tabla2]" displayFolder="" count="0" memberValueDatatype="130" unbalanced="0"/>
    <cacheHierarchy uniqueName="[Tabla2].[Estado de la Mesa]" caption="Estado de la Mesa" attribute="1" defaultMemberUniqueName="[Tabla2].[Estado de la Mesa].[All]" allUniqueName="[Tabla2].[Estado de la Mesa].[All]" dimensionUniqueName="[Tabla2]" displayFolder="" count="0" memberValueDatatype="130" unbalanced="0"/>
    <cacheHierarchy uniqueName="[Tabla2].[Numero de Orden]" caption="Numero de Orden" attribute="1" defaultMemberUniqueName="[Tabla2].[Numero de Orden].[All]" allUniqueName="[Tabla2].[Numero de Orden].[All]" dimensionUniqueName="[Tabla2]" displayFolder="" count="2" memberValueDatatype="20" unbalanced="0">
      <fieldsUsage count="2">
        <fieldUsage x="-1"/>
        <fieldUsage x="0"/>
      </fieldsUsage>
    </cacheHierarchy>
    <cacheHierarchy uniqueName="[Tabla2].[Pais de Origen]" caption="Pais de Origen" attribute="1" defaultMemberUniqueName="[Tabla2].[Pais de Origen].[All]" allUniqueName="[Tabla2].[Pais de Origen].[All]" dimensionUniqueName="[Tabla2]" displayFolder="" count="0" memberValueDatatype="130" unbalanced="0"/>
    <cacheHierarchy uniqueName="[Tabla2].[Platos Ordenados]" caption="Platos Ordenados" attribute="1" defaultMemberUniqueName="[Tabla2].[Platos Ordenados].[All]" allUniqueName="[Tabla2].[Platos Ordenados].[All]" dimensionUniqueName="[Tabla2]" displayFolder="" count="0" memberValueDatatype="130" unbalanced="0"/>
    <cacheHierarchy uniqueName="[Tabla2].[Tiempo en restaurante (hora)]" caption="Tiempo en restaurante (hora)" attribute="1" defaultMemberUniqueName="[Tabla2].[Tiempo en restaurante (hora)].[All]" allUniqueName="[Tabla2].[Tiempo en restaurante (hora)].[All]" dimensionUniqueName="[Tabla2]" displayFolder="" count="0" memberValueDatatype="130" unbalanced="0"/>
    <cacheHierarchy uniqueName="[Tabla2].[Tiempo en restaurante (minuto)]" caption="Tiempo en restaurante (minuto)" attribute="1" defaultMemberUniqueName="[Tabla2].[Tiempo en restaurante (minuto)].[All]" allUniqueName="[Tabla2].[Tiempo en restaurante (minuto)].[All]" dimensionUniqueName="[Tabla2]" displayFolder="" count="0" memberValueDatatype="130" unbalanced="0"/>
    <cacheHierarchy uniqueName="[Measures].[__XL_Count Tabla2]" caption="__XL_Count Tabla2" measure="1" displayFolder="" measureGroup="Tabla2" count="0" hidden="1"/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Recuento de Propina]" caption="Recuento de Propina" measure="1" displayFolder="" measureGroup="Tabla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Numero de Orden]" caption="Suma de Numero de Orden" measure="1" displayFolder="" measureGroup="Tab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Tiempo en restaurante]" caption="Recuento de Tiempo en restaurante" measure="1" displayFolder="" measureGroup="Tabla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Tiempo en restaurante]" caption="Suma de Tiempo en restaurante" measure="1" displayFolder="" measureGroup="Tabla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Tiempo de Preparacion]" caption="Suma de Tiempo de Preparacion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Tabla1" uniqueName="[Tabla1]" caption="Tabla1"/>
    <dimension name="Tabla2" uniqueName="[Tabla2]" caption="Tabla2"/>
  </dimensions>
  <measureGroups count="2">
    <measureGroup name="Tabla1" caption="Tabla1"/>
    <measureGroup name="Tabla2" caption="Tabla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Soto" refreshedDate="45543.86142951389" createdVersion="8" refreshedVersion="8" minRefreshableVersion="3" recordCount="767" xr:uid="{1764AC29-BE43-466C-BEC2-59398B4D8141}">
  <cacheSource type="worksheet">
    <worksheetSource name="Tabla2"/>
  </cacheSource>
  <cacheFields count="23">
    <cacheField name="Numero de Mesa" numFmtId="0">
      <sharedItems containsSemiMixedTypes="0" containsString="0" containsNumber="1" containsInteger="1" minValue="1" maxValue="20"/>
    </cacheField>
    <cacheField name="Nombre del Cliente" numFmtId="0">
      <sharedItems/>
    </cacheField>
    <cacheField name="Numero de Comensales" numFmtId="0">
      <sharedItems containsSemiMixedTypes="0" containsString="0" containsNumber="1" containsInteger="1" minValue="1" maxValue="6"/>
    </cacheField>
    <cacheField name="Tiempo de preparacion" numFmtId="1">
      <sharedItems containsSemiMixedTypes="0" containsString="0" containsNumber="1" containsInteger="1" minValue="5" maxValue="203"/>
    </cacheField>
    <cacheField name="Hora de Llegada" numFmtId="22">
      <sharedItems containsSemiMixedTypes="0" containsNonDate="0" containsDate="1" containsString="0" minDate="2023-04-01T00:01:00" maxDate="2023-04-07T03:56:00" count="601">
        <d v="2023-04-01T01:07:00"/>
        <d v="2023-04-01T01:28:00"/>
        <d v="2023-04-01T00:29:00"/>
        <d v="2023-04-01T03:03:00"/>
        <d v="2023-04-01T00:01:00"/>
        <d v="2023-04-01T01:24:00"/>
        <d v="2023-04-01T01:57:00"/>
        <d v="2023-04-01T02:11:00"/>
        <d v="2023-04-01T02:03:00"/>
        <d v="2023-04-01T00:02:00"/>
        <d v="2023-04-01T03:46:00"/>
        <d v="2023-04-01T00:04:00"/>
        <d v="2023-04-01T03:09:00"/>
        <d v="2023-04-01T00:18:00"/>
        <d v="2023-04-01T03:24:00"/>
        <d v="2023-04-01T02:31:00"/>
        <d v="2023-04-01T00:09:00"/>
        <d v="2023-04-01T02:06:00"/>
        <d v="2023-04-01T00:35:00"/>
        <d v="2023-04-01T01:25:00"/>
        <d v="2023-04-01T03:39:00"/>
        <d v="2023-04-01T02:16:00"/>
        <d v="2023-04-01T02:44:00"/>
        <d v="2023-04-01T03:01:00"/>
        <d v="2023-04-01T02:04:00"/>
        <d v="2023-04-01T01:19:00"/>
        <d v="2023-04-01T00:49:00"/>
        <d v="2023-04-01T03:02:00"/>
        <d v="2023-04-01T02:55:00"/>
        <d v="2023-04-01T02:51:00"/>
        <d v="2023-04-01T03:08:00"/>
        <d v="2023-04-01T03:33:00"/>
        <d v="2023-04-01T03:18:00"/>
        <d v="2023-04-01T03:27:00"/>
        <d v="2023-04-01T02:38:00"/>
        <d v="2023-04-01T03:41:00"/>
        <d v="2023-04-01T02:00:00"/>
        <d v="2023-04-01T02:14:00"/>
        <d v="2023-04-01T00:25:00"/>
        <d v="2023-04-01T01:02:00"/>
        <d v="2023-04-01T03:06:00"/>
        <d v="2023-04-01T02:15:00"/>
        <d v="2023-04-01T01:47:00"/>
        <d v="2023-04-01T03:30:00"/>
        <d v="2023-04-01T00:28:00"/>
        <d v="2023-04-01T01:44:00"/>
        <d v="2023-04-01T03:54:00"/>
        <d v="2023-04-01T01:42:00"/>
        <d v="2023-04-01T00:40:00"/>
        <d v="2023-04-01T01:30:00"/>
        <d v="2023-04-01T01:20:00"/>
        <d v="2023-04-01T03:04:00"/>
        <d v="2023-04-01T01:31:00"/>
        <d v="2023-04-01T01:21:00"/>
        <d v="2023-04-01T02:09:00"/>
        <d v="2023-04-01T03:49:00"/>
        <d v="2023-04-01T02:47:00"/>
        <d v="2023-04-01T00:41:00"/>
        <d v="2023-04-01T01:40:00"/>
        <d v="2023-04-01T01:54:00"/>
        <d v="2023-04-01T02:28:00"/>
        <d v="2023-04-01T03:45:00"/>
        <d v="2023-04-01T02:02:00"/>
        <d v="2023-04-01T00:11:00"/>
        <d v="2023-04-01T02:42:00"/>
        <d v="2023-04-01T02:39:00"/>
        <d v="2023-04-01T01:04:00"/>
        <d v="2023-04-01T03:36:00"/>
        <d v="2023-04-01T02:57:00"/>
        <d v="2023-04-01T02:46:00"/>
        <d v="2023-04-01T01:34:00"/>
        <d v="2023-04-01T03:40:00"/>
        <d v="2023-04-01T03:25:00"/>
        <d v="2023-04-01T03:42:00"/>
        <d v="2023-04-01T02:35:00"/>
        <d v="2023-04-01T01:46:00"/>
        <d v="2023-04-01T00:42:00"/>
        <d v="2023-04-01T01:17:00"/>
        <d v="2023-04-01T03:38:00"/>
        <d v="2023-04-01T03:35:00"/>
        <d v="2023-04-01T01:39:00"/>
        <d v="2023-04-01T01:52:00"/>
        <d v="2023-04-01T03:19:00"/>
        <d v="2023-04-01T01:59:00"/>
        <d v="2023-04-01T01:01:00"/>
        <d v="2023-04-01T02:22:00"/>
        <d v="2023-04-01T03:32:00"/>
        <d v="2023-04-01T00:14:00"/>
        <d v="2023-04-01T01:33:00"/>
        <d v="2023-04-01T01:18:00"/>
        <d v="2023-04-01T01:29:00"/>
        <d v="2023-04-01T01:32:00"/>
        <d v="2023-04-01T01:48:00"/>
        <d v="2023-04-01T01:49:00"/>
        <d v="2023-04-01T01:12:00"/>
        <d v="2023-04-01T03:43:00"/>
        <d v="2023-04-01T03:15:00"/>
        <d v="2023-04-01T00:34:00"/>
        <d v="2023-04-02T03:24:00"/>
        <d v="2023-04-02T00:38:00"/>
        <d v="2023-04-02T03:45:00"/>
        <d v="2023-04-02T01:23:00"/>
        <d v="2023-04-02T03:09:00"/>
        <d v="2023-04-02T03:39:00"/>
        <d v="2023-04-02T02:56:00"/>
        <d v="2023-04-02T02:45:00"/>
        <d v="2023-04-02T00:42:00"/>
        <d v="2023-04-02T01:31:00"/>
        <d v="2023-04-02T00:41:00"/>
        <d v="2023-04-02T00:26:00"/>
        <d v="2023-04-02T00:43:00"/>
        <d v="2023-04-02T01:26:00"/>
        <d v="2023-04-02T00:54:00"/>
        <d v="2023-04-02T00:07:00"/>
        <d v="2023-04-02T01:00:00"/>
        <d v="2023-04-02T01:50:00"/>
        <d v="2023-04-02T01:21:00"/>
        <d v="2023-04-02T03:48:00"/>
        <d v="2023-04-02T00:40:00"/>
        <d v="2023-04-02T03:49:00"/>
        <d v="2023-04-02T01:58:00"/>
        <d v="2023-04-02T02:05:00"/>
        <d v="2023-04-02T00:32:00"/>
        <d v="2023-04-02T02:58:00"/>
        <d v="2023-04-02T00:37:00"/>
        <d v="2023-04-02T01:40:00"/>
        <d v="2023-04-02T03:18:00"/>
        <d v="2023-04-02T03:52:00"/>
        <d v="2023-04-02T01:35:00"/>
        <d v="2023-04-02T03:15:00"/>
        <d v="2023-04-02T01:14:00"/>
        <d v="2023-04-02T03:06:00"/>
        <d v="2023-04-02T02:09:00"/>
        <d v="2023-04-02T01:53:00"/>
        <d v="2023-04-02T03:22:00"/>
        <d v="2023-04-02T00:10:00"/>
        <d v="2023-04-02T01:06:00"/>
        <d v="2023-04-02T00:45:00"/>
        <d v="2023-04-02T00:57:00"/>
        <d v="2023-04-02T02:34:00"/>
        <d v="2023-04-02T02:21:00"/>
        <d v="2023-04-02T01:18:00"/>
        <d v="2023-04-02T01:19:00"/>
        <d v="2023-04-02T01:56:00"/>
        <d v="2023-04-02T02:37:00"/>
        <d v="2023-04-02T02:49:00"/>
        <d v="2023-04-02T00:18:00"/>
        <d v="2023-04-02T00:09:00"/>
        <d v="2023-04-02T01:27:00"/>
        <d v="2023-04-02T02:27:00"/>
        <d v="2023-04-02T00:14:00"/>
        <d v="2023-04-02T00:44:00"/>
        <d v="2023-04-02T03:53:00"/>
        <d v="2023-04-02T02:46:00"/>
        <d v="2023-04-02T03:55:00"/>
        <d v="2023-04-02T02:47:00"/>
        <d v="2023-04-02T02:23:00"/>
        <d v="2023-04-02T03:40:00"/>
        <d v="2023-04-02T00:00:00"/>
        <d v="2023-04-02T02:36:00"/>
        <d v="2023-04-02T00:12:00"/>
        <d v="2023-04-02T02:40:00"/>
        <d v="2023-04-02T03:04:00"/>
        <d v="2023-04-02T00:11:00"/>
        <d v="2023-04-02T00:36:00"/>
        <d v="2023-04-02T02:35:00"/>
        <d v="2023-04-02T00:58:00"/>
        <d v="2023-04-02T03:57:00"/>
        <d v="2023-04-02T00:17:00"/>
        <d v="2023-04-02T02:15:00"/>
        <d v="2023-04-02T03:27:00"/>
        <d v="2023-04-02T03:33:00"/>
        <d v="2023-04-02T02:43:00"/>
        <d v="2023-04-02T01:46:00"/>
        <d v="2023-04-02T00:27:00"/>
        <d v="2023-04-02T02:33:00"/>
        <d v="2023-04-02T01:01:00"/>
        <d v="2023-04-02T01:51:00"/>
        <d v="2023-04-02T03:38:00"/>
        <d v="2023-04-02T01:16:00"/>
        <d v="2023-04-02T02:07:00"/>
        <d v="2023-04-02T01:49:00"/>
        <d v="2023-04-02T01:12:00"/>
        <d v="2023-04-02T02:04:00"/>
        <d v="2023-04-02T00:52:00"/>
        <d v="2023-04-02T00:22:00"/>
        <d v="2023-04-02T02:17:00"/>
        <d v="2023-04-02T00:16:00"/>
        <d v="2023-04-02T00:04:00"/>
        <d v="2023-04-02T03:42:00"/>
        <d v="2023-04-02T03:44:00"/>
        <d v="2023-04-02T03:31:00"/>
        <d v="2023-04-02T01:20:00"/>
        <d v="2023-04-02T00:39:00"/>
        <d v="2023-04-02T03:05:00"/>
        <d v="2023-04-02T00:23:00"/>
        <d v="2023-04-02T02:08:00"/>
        <d v="2023-04-02T01:08:00"/>
        <d v="2023-04-02T02:53:00"/>
        <d v="2023-04-02T03:11:00"/>
        <d v="2023-04-02T02:54:00"/>
        <d v="2023-04-02T00:30:00"/>
        <d v="2023-04-03T02:07:00"/>
        <d v="2023-04-03T00:46:00"/>
        <d v="2023-04-03T02:58:00"/>
        <d v="2023-04-03T01:11:00"/>
        <d v="2023-04-03T01:40:00"/>
        <d v="2023-04-03T00:34:00"/>
        <d v="2023-04-03T01:47:00"/>
        <d v="2023-04-03T03:15:00"/>
        <d v="2023-04-03T02:13:00"/>
        <d v="2023-04-03T02:35:00"/>
        <d v="2023-04-03T01:28:00"/>
        <d v="2023-04-03T03:10:00"/>
        <d v="2023-04-03T00:15:00"/>
        <d v="2023-04-03T00:30:00"/>
        <d v="2023-04-03T03:52:00"/>
        <d v="2023-04-03T01:04:00"/>
        <d v="2023-04-03T02:28:00"/>
        <d v="2023-04-03T03:03:00"/>
        <d v="2023-04-03T00:22:00"/>
        <d v="2023-04-03T03:37:00"/>
        <d v="2023-04-03T02:08:00"/>
        <d v="2023-04-03T03:08:00"/>
        <d v="2023-04-03T02:06:00"/>
        <d v="2023-04-03T03:18:00"/>
        <d v="2023-04-03T00:09:00"/>
        <d v="2023-04-03T02:55:00"/>
        <d v="2023-04-03T00:26:00"/>
        <d v="2023-04-03T00:10:00"/>
        <d v="2023-04-03T02:49:00"/>
        <d v="2023-04-03T01:03:00"/>
        <d v="2023-04-03T03:14:00"/>
        <d v="2023-04-03T01:19:00"/>
        <d v="2023-04-03T02:17:00"/>
        <d v="2023-04-03T02:14:00"/>
        <d v="2023-04-03T01:20:00"/>
        <d v="2023-04-03T03:38:00"/>
        <d v="2023-04-03T03:24:00"/>
        <d v="2023-04-03T00:45:00"/>
        <d v="2023-04-03T00:03:00"/>
        <d v="2023-04-03T03:09:00"/>
        <d v="2023-04-03T01:55:00"/>
        <d v="2023-04-03T00:28:00"/>
        <d v="2023-04-03T03:04:00"/>
        <d v="2023-04-03T03:07:00"/>
        <d v="2023-04-03T02:23:00"/>
        <d v="2023-04-03T00:12:00"/>
        <d v="2023-04-03T01:38:00"/>
        <d v="2023-04-03T02:25:00"/>
        <d v="2023-04-03T03:33:00"/>
        <d v="2023-04-03T00:48:00"/>
        <d v="2023-04-03T01:30:00"/>
        <d v="2023-04-03T02:04:00"/>
        <d v="2023-04-03T03:41:00"/>
        <d v="2023-04-03T01:23:00"/>
        <d v="2023-04-03T00:43:00"/>
        <d v="2023-04-03T01:00:00"/>
        <d v="2023-04-04T01:39:00"/>
        <d v="2023-04-04T02:59:00"/>
        <d v="2023-04-04T01:44:00"/>
        <d v="2023-04-04T00:26:00"/>
        <d v="2023-04-04T01:50:00"/>
        <d v="2023-04-04T03:06:00"/>
        <d v="2023-04-04T00:14:00"/>
        <d v="2023-04-04T03:10:00"/>
        <d v="2023-04-04T02:51:00"/>
        <d v="2023-04-04T01:56:00"/>
        <d v="2023-04-04T01:35:00"/>
        <d v="2023-04-04T01:38:00"/>
        <d v="2023-04-04T00:32:00"/>
        <d v="2023-04-04T00:00:00"/>
        <d v="2023-04-04T01:12:00"/>
        <d v="2023-04-04T02:05:00"/>
        <d v="2023-04-04T02:30:00"/>
        <d v="2023-04-04T03:56:00"/>
        <d v="2023-04-04T00:46:00"/>
        <d v="2023-04-04T01:18:00"/>
        <d v="2023-04-04T00:40:00"/>
        <d v="2023-04-04T01:49:00"/>
        <d v="2023-04-04T01:17:00"/>
        <d v="2023-04-04T03:48:00"/>
        <d v="2023-04-04T00:35:00"/>
        <d v="2023-04-04T03:52:00"/>
        <d v="2023-04-04T00:17:00"/>
        <d v="2023-04-04T03:46:00"/>
        <d v="2023-04-04T01:41:00"/>
        <d v="2023-04-04T00:12:00"/>
        <d v="2023-04-04T01:19:00"/>
        <d v="2023-04-04T02:37:00"/>
        <d v="2023-04-04T00:41:00"/>
        <d v="2023-04-04T01:10:00"/>
        <d v="2023-04-04T01:53:00"/>
        <d v="2023-04-04T02:03:00"/>
        <d v="2023-04-04T01:46:00"/>
        <d v="2023-04-04T03:50:00"/>
        <d v="2023-04-04T01:03:00"/>
        <d v="2023-04-04T01:33:00"/>
        <d v="2023-04-04T00:53:00"/>
        <d v="2023-04-04T03:24:00"/>
        <d v="2023-04-04T02:11:00"/>
        <d v="2023-04-04T02:20:00"/>
        <d v="2023-04-04T01:16:00"/>
        <d v="2023-04-04T02:46:00"/>
        <d v="2023-04-04T00:37:00"/>
        <d v="2023-04-04T03:19:00"/>
        <d v="2023-04-04T02:53:00"/>
        <d v="2023-04-04T03:55:00"/>
        <d v="2023-04-04T01:31:00"/>
        <d v="2023-04-04T00:58:00"/>
        <d v="2023-04-04T00:57:00"/>
        <d v="2023-04-04T03:09:00"/>
        <d v="2023-04-04T03:29:00"/>
        <d v="2023-04-04T00:11:00"/>
        <d v="2023-04-05T03:37:00"/>
        <d v="2023-04-05T00:33:00"/>
        <d v="2023-04-05T03:09:00"/>
        <d v="2023-04-05T00:02:00"/>
        <d v="2023-04-05T02:59:00"/>
        <d v="2023-04-05T02:05:00"/>
        <d v="2023-04-05T02:33:00"/>
        <d v="2023-04-05T03:26:00"/>
        <d v="2023-04-05T01:37:00"/>
        <d v="2023-04-05T00:32:00"/>
        <d v="2023-04-05T00:20:00"/>
        <d v="2023-04-05T03:10:00"/>
        <d v="2023-04-05T02:48:00"/>
        <d v="2023-04-05T02:11:00"/>
        <d v="2023-04-05T03:51:00"/>
        <d v="2023-04-05T02:41:00"/>
        <d v="2023-04-05T02:15:00"/>
        <d v="2023-04-05T00:38:00"/>
        <d v="2023-04-05T02:39:00"/>
        <d v="2023-04-05T00:29:00"/>
        <d v="2023-04-05T02:13:00"/>
        <d v="2023-04-05T00:56:00"/>
        <d v="2023-04-05T01:55:00"/>
        <d v="2023-04-05T02:47:00"/>
        <d v="2023-04-05T00:22:00"/>
        <d v="2023-04-05T02:36:00"/>
        <d v="2023-04-05T03:43:00"/>
        <d v="2023-04-05T00:39:00"/>
        <d v="2023-04-05T03:03:00"/>
        <d v="2023-04-05T03:25:00"/>
        <d v="2023-04-05T00:52:00"/>
        <d v="2023-04-05T03:14:00"/>
        <d v="2023-04-05T02:18:00"/>
        <d v="2023-04-05T00:36:00"/>
        <d v="2023-04-05T02:34:00"/>
        <d v="2023-04-05T01:08:00"/>
        <d v="2023-04-05T01:24:00"/>
        <d v="2023-04-05T03:11:00"/>
        <d v="2023-04-05T03:18:00"/>
        <d v="2023-04-05T00:10:00"/>
        <d v="2023-04-05T02:21:00"/>
        <d v="2023-04-05T03:33:00"/>
        <d v="2023-04-05T03:31:00"/>
        <d v="2023-04-05T01:14:00"/>
        <d v="2023-04-05T00:15:00"/>
        <d v="2023-04-05T03:53:00"/>
        <d v="2023-04-05T00:12:00"/>
        <d v="2023-04-05T03:02:00"/>
        <d v="2023-04-05T03:58:00"/>
        <d v="2023-04-05T00:00:00"/>
        <d v="2023-04-05T01:59:00"/>
        <d v="2023-04-05T01:04:00"/>
        <d v="2023-04-05T02:04:00"/>
        <d v="2023-04-05T01:15:00"/>
        <d v="2023-04-05T03:23:00"/>
        <d v="2023-04-05T01:01:00"/>
        <d v="2023-04-05T00:07:00"/>
        <d v="2023-04-05T01:17:00"/>
        <d v="2023-04-05T02:53:00"/>
        <d v="2023-04-05T03:42:00"/>
        <d v="2023-04-05T02:12:00"/>
        <d v="2023-04-05T03:48:00"/>
        <d v="2023-04-05T00:24:00"/>
        <d v="2023-04-05T03:27:00"/>
        <d v="2023-04-05T02:43:00"/>
        <d v="2023-04-05T00:53:00"/>
        <d v="2023-04-05T01:21:00"/>
        <d v="2023-04-05T01:11:00"/>
        <d v="2023-04-05T01:54:00"/>
        <d v="2023-04-05T02:42:00"/>
        <d v="2023-04-05T02:57:00"/>
        <d v="2023-04-05T01:41:00"/>
        <d v="2023-04-05T03:36:00"/>
        <d v="2023-04-05T03:57:00"/>
        <d v="2023-04-06T03:36:00"/>
        <d v="2023-04-06T01:52:00"/>
        <d v="2023-04-06T03:17:00"/>
        <d v="2023-04-06T00:03:00"/>
        <d v="2023-04-06T01:39:00"/>
        <d v="2023-04-06T00:01:00"/>
        <d v="2023-04-06T00:42:00"/>
        <d v="2023-04-06T03:26:00"/>
        <d v="2023-04-06T01:57:00"/>
        <d v="2023-04-06T00:41:00"/>
        <d v="2023-04-06T03:50:00"/>
        <d v="2023-04-06T01:33:00"/>
        <d v="2023-04-06T01:00:00"/>
        <d v="2023-04-06T02:47:00"/>
        <d v="2023-04-06T01:34:00"/>
        <d v="2023-04-06T00:00:00"/>
        <d v="2023-04-06T02:57:00"/>
        <d v="2023-04-06T03:20:00"/>
        <d v="2023-04-06T00:07:00"/>
        <d v="2023-04-06T01:03:00"/>
        <d v="2023-04-06T00:31:00"/>
        <d v="2023-04-06T01:28:00"/>
        <d v="2023-04-06T03:01:00"/>
        <d v="2023-04-06T02:34:00"/>
        <d v="2023-04-06T03:30:00"/>
        <d v="2023-04-06T00:17:00"/>
        <d v="2023-04-06T01:21:00"/>
        <d v="2023-04-06T01:17:00"/>
        <d v="2023-04-06T03:44:00"/>
        <d v="2023-04-06T00:45:00"/>
        <d v="2023-04-06T02:20:00"/>
        <d v="2023-04-06T02:10:00"/>
        <d v="2023-04-06T02:38:00"/>
        <d v="2023-04-06T02:01:00"/>
        <d v="2023-04-06T02:50:00"/>
        <d v="2023-04-06T03:12:00"/>
        <d v="2023-04-06T03:32:00"/>
        <d v="2023-04-06T01:38:00"/>
        <d v="2023-04-06T01:19:00"/>
        <d v="2023-04-06T00:58:00"/>
        <d v="2023-04-06T03:55:00"/>
        <d v="2023-04-06T01:35:00"/>
        <d v="2023-04-06T02:08:00"/>
        <d v="2023-04-06T00:48:00"/>
        <d v="2023-04-06T03:35:00"/>
        <d v="2023-04-06T00:43:00"/>
        <d v="2023-04-06T03:27:00"/>
        <d v="2023-04-06T03:41:00"/>
        <d v="2023-04-06T01:47:00"/>
        <d v="2023-04-06T01:58:00"/>
        <d v="2023-04-06T02:13:00"/>
        <d v="2023-04-06T03:03:00"/>
        <d v="2023-04-06T01:48:00"/>
        <d v="2023-04-06T03:14:00"/>
        <d v="2023-04-06T01:02:00"/>
        <d v="2023-04-06T00:57:00"/>
        <d v="2023-04-06T02:31:00"/>
        <d v="2023-04-06T00:24:00"/>
        <d v="2023-04-06T03:19:00"/>
        <d v="2023-04-06T03:51:00"/>
        <d v="2023-04-06T03:46:00"/>
        <d v="2023-04-06T00:33:00"/>
        <d v="2023-04-06T00:47:00"/>
        <d v="2023-04-06T02:39:00"/>
        <d v="2023-04-06T02:43:00"/>
        <d v="2023-04-06T00:55:00"/>
        <d v="2023-04-06T01:08:00"/>
        <d v="2023-04-06T02:58:00"/>
        <d v="2023-04-06T00:26:00"/>
        <d v="2023-04-06T02:45:00"/>
        <d v="2023-04-06T01:30:00"/>
        <d v="2023-04-06T01:59:00"/>
        <d v="2023-04-06T03:57:00"/>
        <d v="2023-04-06T03:52:00"/>
        <d v="2023-04-06T00:18:00"/>
        <d v="2023-04-06T00:14:00"/>
        <d v="2023-04-06T00:15:00"/>
        <d v="2023-04-06T01:13:00"/>
        <d v="2023-04-06T02:36:00"/>
        <d v="2023-04-06T03:04:00"/>
        <d v="2023-04-06T01:45:00"/>
        <d v="2023-04-06T02:40:00"/>
        <d v="2023-04-06T02:53:00"/>
        <d v="2023-04-06T01:36:00"/>
        <d v="2023-04-06T03:13:00"/>
        <d v="2023-04-06T02:11:00"/>
        <d v="2023-04-06T00:10:00"/>
        <d v="2023-04-06T00:06:00"/>
        <d v="2023-04-06T03:33:00"/>
        <d v="2023-04-06T03:48:00"/>
        <d v="2023-04-06T01:41:00"/>
        <d v="2023-04-06T01:23:00"/>
        <d v="2023-04-06T00:44:00"/>
        <d v="2023-04-06T03:38:00"/>
        <d v="2023-04-06T00:25:00"/>
        <d v="2023-04-06T00:51:00"/>
        <d v="2023-04-06T03:16:00"/>
        <d v="2023-04-06T00:34:00"/>
        <d v="2023-04-06T03:58:00"/>
        <d v="2023-04-06T01:18:00"/>
        <d v="2023-04-06T02:49:00"/>
        <d v="2023-04-06T01:24:00"/>
        <d v="2023-04-06T03:23:00"/>
        <d v="2023-04-06T02:12:00"/>
        <d v="2023-04-06T01:12:00"/>
        <d v="2023-04-06T02:32:00"/>
        <d v="2023-04-06T00:46:00"/>
        <d v="2023-04-06T01:20:00"/>
        <d v="2023-04-06T00:56:00"/>
        <d v="2023-04-06T00:16:00"/>
        <d v="2023-04-06T02:07:00"/>
        <d v="2023-04-06T01:56:00"/>
        <d v="2023-04-06T00:09:00"/>
        <d v="2023-04-06T02:23:00"/>
        <d v="2023-04-06T00:02:00"/>
        <d v="2023-04-06T00:21:00"/>
        <d v="2023-04-06T03:43:00"/>
        <d v="2023-04-06T01:55:00"/>
        <d v="2023-04-06T00:54:00"/>
        <d v="2023-04-06T02:17:00"/>
        <d v="2023-04-06T03:59:00"/>
        <d v="2023-04-06T02:55:00"/>
        <d v="2023-04-06T02:59:00"/>
        <d v="2023-04-07T03:33:00"/>
        <d v="2023-04-07T02:04:00"/>
        <d v="2023-04-07T00:06:00"/>
        <d v="2023-04-07T02:31:00"/>
        <d v="2023-04-07T00:02:00"/>
        <d v="2023-04-07T01:15:00"/>
        <d v="2023-04-07T03:36:00"/>
        <d v="2023-04-07T00:51:00"/>
        <d v="2023-04-07T01:43:00"/>
        <d v="2023-04-07T02:50:00"/>
        <d v="2023-04-07T01:56:00"/>
        <d v="2023-04-07T03:22:00"/>
        <d v="2023-04-07T02:01:00"/>
        <d v="2023-04-07T01:09:00"/>
        <d v="2023-04-07T01:35:00"/>
        <d v="2023-04-07T02:05:00"/>
        <d v="2023-04-07T01:04:00"/>
        <d v="2023-04-07T03:39:00"/>
        <d v="2023-04-07T01:01:00"/>
        <d v="2023-04-07T01:52:00"/>
        <d v="2023-04-07T02:18:00"/>
        <d v="2023-04-07T01:24:00"/>
        <d v="2023-04-07T00:37:00"/>
        <d v="2023-04-07T00:03:00"/>
        <d v="2023-04-07T00:54:00"/>
        <d v="2023-04-07T00:28:00"/>
        <d v="2023-04-07T00:34:00"/>
        <d v="2023-04-07T03:01:00"/>
        <d v="2023-04-07T01:23:00"/>
        <d v="2023-04-07T02:56:00"/>
        <d v="2023-04-07T01:26:00"/>
        <d v="2023-04-07T03:56:00"/>
        <d v="2023-04-07T03:29:00"/>
        <d v="2023-04-07T01:12:00"/>
        <d v="2023-04-07T01:54:00"/>
        <d v="2023-04-07T03:26:00"/>
        <d v="2023-04-07T00:36:00"/>
        <d v="2023-04-07T02:43:00"/>
        <d v="2023-04-07T00:53:00"/>
        <d v="2023-04-07T03:44:00"/>
        <d v="2023-04-07T01:51:00"/>
        <d v="2023-04-07T02:02:00"/>
        <d v="2023-04-07T02:16:00"/>
        <d v="2023-04-07T03:48:00"/>
        <d v="2023-04-07T02:30:00"/>
        <d v="2023-04-07T00:23:00"/>
        <d v="2023-04-07T03:20:00"/>
        <d v="2023-04-07T00:17:00"/>
        <d v="2023-04-07T01:40:00"/>
        <d v="2023-04-07T01:48:00"/>
        <d v="2023-04-07T01:14:00"/>
        <d v="2023-04-07T03:05:00"/>
        <d v="2023-04-07T01:55:00"/>
        <d v="2023-04-07T02:28:00"/>
        <d v="2023-04-07T00:15:00"/>
        <d v="2023-04-07T02:21:00"/>
        <d v="2023-04-07T01:45:00"/>
        <d v="2023-04-07T01:47:00"/>
        <d v="2023-04-07T03:18:00"/>
        <d v="2023-04-07T01:18:00"/>
        <d v="2023-04-07T02:13:00"/>
        <d v="2023-04-07T03:53:00"/>
        <d v="2023-04-07T02:51:00"/>
        <d v="2023-04-07T00:31:00"/>
        <d v="2023-04-07T02:06:00"/>
        <d v="2023-04-07T02:49:00"/>
        <d v="2023-04-07T00:29:00"/>
        <d v="2023-04-07T03:16:00"/>
        <d v="2023-04-07T03:17:00"/>
        <d v="2023-04-07T03:40:00"/>
        <d v="2023-04-07T02:27:00"/>
        <d v="2023-04-07T01:08:00"/>
        <d v="2023-04-07T00:39:00"/>
        <d v="2023-04-07T03:49:00"/>
        <d v="2023-04-07T03:47:00"/>
        <d v="2023-04-07T01:59:00"/>
        <d v="2023-04-07T02:34:00"/>
        <d v="2023-04-07T03:10:00"/>
        <d v="2023-04-07T02:53:00"/>
        <d v="2023-04-07T02:32:00"/>
        <d v="2023-04-07T01:21:00"/>
        <d v="2023-04-07T01:46:00"/>
        <d v="2023-04-07T01:32:00"/>
        <d v="2023-04-07T03:21:00"/>
        <d v="2023-04-07T00:40:00"/>
        <d v="2023-04-07T00:25:00"/>
        <d v="2023-04-07T02:39:00"/>
        <d v="2023-04-07T03:30:00"/>
        <d v="2023-04-07T00:24:00"/>
        <d v="2023-04-07T01:34:00"/>
      </sharedItems>
    </cacheField>
    <cacheField name="Hora de Salida" numFmtId="22">
      <sharedItems containsSemiMixedTypes="0" containsNonDate="0" containsDate="1" containsString="0" minDate="2023-04-01T01:11:00" maxDate="2023-04-07T07:51:00"/>
    </cacheField>
    <cacheField name="Fehca Factura" numFmtId="14">
      <sharedItems containsSemiMixedTypes="0" containsNonDate="0" containsDate="1" containsString="0" minDate="2023-04-01T01:11:00" maxDate="2023-04-07T07:51:00" count="643">
        <d v="2023-04-01T03:50:00"/>
        <d v="2023-04-01T03:49:00"/>
        <d v="2023-04-01T03:56:00"/>
        <d v="2023-04-01T04:31:00"/>
        <d v="2023-04-01T02:06:00"/>
        <d v="2023-04-01T03:32:00"/>
        <d v="2023-04-01T04:22:00"/>
        <d v="2023-04-01T04:49:00"/>
        <d v="2023-04-01T04:25:00"/>
        <d v="2023-04-01T01:53:00"/>
        <d v="2023-04-01T06:33:00"/>
        <d v="2023-04-01T03:23:00"/>
        <d v="2023-04-01T05:32:00"/>
        <d v="2023-04-01T01:58:00"/>
        <d v="2023-04-01T04:59:00"/>
        <d v="2023-04-01T04:24:00"/>
        <d v="2023-04-01T03:27:00"/>
        <d v="2023-04-01T04:26:00"/>
        <d v="2023-04-01T03:29:00"/>
        <d v="2023-04-01T05:12:00"/>
        <d v="2023-04-01T05:52:00"/>
        <d v="2023-04-01T04:47:00"/>
        <d v="2023-04-01T04:09:00"/>
        <d v="2023-04-01T06:20:00"/>
        <d v="2023-04-01T05:47:00"/>
        <d v="2023-04-01T02:27:00"/>
        <d v="2023-04-01T03:16:00"/>
        <d v="2023-04-01T06:10:00"/>
        <d v="2023-04-01T06:13:00"/>
        <d v="2023-04-01T06:02:00"/>
        <d v="2023-04-01T06:49:00"/>
        <d v="2023-04-01T06:21:00"/>
        <d v="2023-04-01T06:07:00"/>
        <d v="2023-04-01T05:55:00"/>
        <d v="2023-04-01T06:26:00"/>
        <d v="2023-04-01T03:53:00"/>
        <d v="2023-04-01T07:39:00"/>
        <d v="2023-04-01T04:05:00"/>
        <d v="2023-04-01T04:20:00"/>
        <d v="2023-04-01T01:46:00"/>
        <d v="2023-04-01T03:14:00"/>
        <d v="2023-04-01T06:18:00"/>
        <d v="2023-04-01T04:01:00"/>
        <d v="2023-04-01T03:39:00"/>
        <d v="2023-04-01T07:29:00"/>
        <d v="2023-04-01T04:02:00"/>
        <d v="2023-04-01T05:29:00"/>
        <d v="2023-04-01T06:57:00"/>
        <d v="2023-04-01T03:02:00"/>
        <d v="2023-04-01T01:11:00"/>
        <d v="2023-04-01T04:44:00"/>
        <d v="2023-04-01T04:14:00"/>
        <d v="2023-04-01T05:00:00"/>
        <d v="2023-04-01T04:57:00"/>
        <d v="2023-04-01T04:52:00"/>
        <d v="2023-04-01T04:21:00"/>
        <d v="2023-04-01T05:04:00"/>
        <d v="2023-04-01T05:46:00"/>
        <d v="2023-04-01T06:22:00"/>
        <d v="2023-04-01T06:24:00"/>
        <d v="2023-04-01T04:06:00"/>
        <d v="2023-04-01T03:03:00"/>
        <d v="2023-04-01T05:10:00"/>
        <d v="2023-04-01T03:15:00"/>
        <d v="2023-04-01T03:57:00"/>
        <d v="2023-04-01T01:22:00"/>
        <d v="2023-04-01T05:56:00"/>
        <d v="2023-04-01T05:51:00"/>
        <d v="2023-04-01T06:09:00"/>
        <d v="2023-04-01T04:13:00"/>
        <d v="2023-04-01T05:24:00"/>
        <d v="2023-04-01T06:15:00"/>
        <d v="2023-04-01T05:08:00"/>
        <d v="2023-04-01T03:46:00"/>
        <d v="2023-04-01T06:31:00"/>
        <d v="2023-04-01T07:10:00"/>
        <d v="2023-04-01T06:39:00"/>
        <d v="2023-04-01T03:18:00"/>
        <d v="2023-04-01T02:08:00"/>
        <d v="2023-04-01T06:40:00"/>
        <d v="2023-04-01T02:19:00"/>
        <d v="2023-04-01T03:13:00"/>
        <d v="2023-04-01T03:48:00"/>
        <d v="2023-04-01T04:53:00"/>
        <d v="2023-04-01T05:26:00"/>
        <d v="2023-04-01T03:22:00"/>
        <d v="2023-04-01T06:45:00"/>
        <d v="2023-04-01T02:15:00"/>
        <d v="2023-04-01T02:44:00"/>
        <d v="2023-04-01T04:00:00"/>
        <d v="2023-04-01T02:58:00"/>
        <d v="2023-04-01T03:37:00"/>
        <d v="2023-04-01T02:26:00"/>
        <d v="2023-04-01T06:37:00"/>
        <d v="2023-04-01T05:07:00"/>
        <d v="2023-04-01T03:30:00"/>
        <d v="2023-04-01T05:45:00"/>
        <d v="2023-04-01T01:45:00"/>
        <d v="2023-04-02T05:03:00"/>
        <d v="2023-04-02T01:42:00"/>
        <d v="2023-04-02T06:13:00"/>
        <d v="2023-04-02T02:48:00"/>
        <d v="2023-04-02T04:10:00"/>
        <d v="2023-04-02T05:22:00"/>
        <d v="2023-04-02T05:12:00"/>
        <d v="2023-04-02T02:28:00"/>
        <d v="2023-04-02T03:28:00"/>
        <d v="2023-04-02T02:41:00"/>
        <d v="2023-04-02T01:32:00"/>
        <d v="2023-04-02T04:18:00"/>
        <d v="2023-04-02T02:43:00"/>
        <d v="2023-04-02T03:52:00"/>
        <d v="2023-04-02T03:01:00"/>
        <d v="2023-04-02T05:01:00"/>
        <d v="2023-04-02T04:11:00"/>
        <d v="2023-04-02T05:09:00"/>
        <d v="2023-04-02T04:39:00"/>
        <d v="2023-04-02T06:29:00"/>
        <d v="2023-04-02T05:45:00"/>
        <d v="2023-04-02T04:05:00"/>
        <d v="2023-04-02T04:30:00"/>
        <d v="2023-04-02T05:32:00"/>
        <d v="2023-04-02T02:54:00"/>
        <d v="2023-04-02T04:58:00"/>
        <d v="2023-04-02T05:59:00"/>
        <d v="2023-04-02T04:50:00"/>
        <d v="2023-04-02T03:10:00"/>
        <d v="2023-04-02T06:53:00"/>
        <d v="2023-04-02T02:52:00"/>
        <d v="2023-04-02T05:26:00"/>
        <d v="2023-04-02T03:36:00"/>
        <d v="2023-04-02T04:44:00"/>
        <d v="2023-04-02T04:17:00"/>
        <d v="2023-04-02T06:15:00"/>
        <d v="2023-04-02T03:59:00"/>
        <d v="2023-04-02T01:15:00"/>
        <d v="2023-04-02T04:33:00"/>
        <d v="2023-04-02T04:23:00"/>
        <d v="2023-04-02T02:34:00"/>
        <d v="2023-04-02T04:09:00"/>
        <d v="2023-04-02T06:02:00"/>
        <d v="2023-04-02T02:44:00"/>
        <d v="2023-04-02T02:46:00"/>
        <d v="2023-04-02T03:23:00"/>
        <d v="2023-04-02T05:14:00"/>
        <d v="2023-04-02T03:04:00"/>
        <d v="2023-04-02T06:06:00"/>
        <d v="2023-04-02T03:43:00"/>
        <d v="2023-04-02T01:12:00"/>
        <d v="2023-04-02T04:32:00"/>
        <d v="2023-04-02T01:14:00"/>
        <d v="2023-04-02T05:18:00"/>
        <d v="2023-04-02T03:08:00"/>
        <d v="2023-04-02T03:54:00"/>
        <d v="2023-04-02T06:30:00"/>
        <d v="2023-04-02T06:28:00"/>
        <d v="2023-04-02T07:01:00"/>
        <d v="2023-04-02T06:26:00"/>
        <d v="2023-04-02T04:14:00"/>
        <d v="2023-04-02T05:28:00"/>
        <d v="2023-04-02T05:21:00"/>
        <d v="2023-04-02T06:10:00"/>
        <d v="2023-04-02T03:22:00"/>
        <d v="2023-04-02T02:36:00"/>
        <d v="2023-04-02T04:53:00"/>
        <d v="2023-04-02T03:56:00"/>
        <d v="2023-04-02T04:54:00"/>
        <d v="2023-04-02T03:05:00"/>
        <d v="2023-04-02T05:40:00"/>
        <d v="2023-04-02T01:50:00"/>
        <d v="2023-04-02T02:00:00"/>
        <d v="2023-04-02T02:25:00"/>
        <d v="2023-04-02T06:14:00"/>
        <d v="2023-04-02T06:09:00"/>
        <d v="2023-04-02T04:02:00"/>
        <d v="2023-04-02T06:36:00"/>
        <d v="2023-04-02T04:06:00"/>
        <d v="2023-04-02T04:29:00"/>
        <d v="2023-04-02T03:40:00"/>
        <d v="2023-04-02T06:25:00"/>
        <d v="2023-04-02T05:36:00"/>
        <d v="2023-04-02T04:45:00"/>
        <d v="2023-04-02T03:41:00"/>
        <d v="2023-04-02T04:49:00"/>
        <d v="2023-04-02T04:57:00"/>
        <d v="2023-04-02T06:42:00"/>
        <d v="2023-04-02T02:50:00"/>
        <d v="2023-04-02T05:47:00"/>
        <d v="2023-04-02T01:24:00"/>
        <d v="2023-04-02T04:52:00"/>
        <d v="2023-04-02T04:48:00"/>
        <d v="2023-04-02T03:25:00"/>
        <d v="2023-04-02T02:39:00"/>
        <d v="2023-04-02T02:26:00"/>
        <d v="2023-04-02T06:00:00"/>
        <d v="2023-04-02T04:56:00"/>
        <d v="2023-04-02T06:07:00"/>
        <d v="2023-04-02T01:04:00"/>
        <d v="2023-04-02T06:01:00"/>
        <d v="2023-04-02T06:57:00"/>
        <d v="2023-04-02T02:18:00"/>
        <d v="2023-04-02T03:55:00"/>
        <d v="2023-04-02T06:33:00"/>
        <d v="2023-04-02T04:24:00"/>
        <d v="2023-04-02T03:45:00"/>
        <d v="2023-04-02T03:27:00"/>
        <d v="2023-04-02T03:17:00"/>
        <d v="2023-04-02T06:16:00"/>
        <d v="2023-04-02T04:38:00"/>
        <d v="2023-04-02T02:55:00"/>
        <d v="2023-04-02T07:21:00"/>
        <d v="2023-04-02T04:26:00"/>
        <d v="2023-04-02T02:04:00"/>
        <d v="2023-04-03T03:48:00"/>
        <d v="2023-04-03T03:44:00"/>
        <d v="2023-04-03T04:15:00"/>
        <d v="2023-04-03T04:59:00"/>
        <d v="2023-04-03T05:10:00"/>
        <d v="2023-04-03T04:24:00"/>
        <d v="2023-04-03T03:29:00"/>
        <d v="2023-04-03T05:52:00"/>
        <d v="2023-04-03T05:58:00"/>
        <d v="2023-04-03T05:34:00"/>
        <d v="2023-04-03T03:56:00"/>
        <d v="2023-04-03T05:12:00"/>
        <d v="2023-04-03T02:35:00"/>
        <d v="2023-04-03T02:41:00"/>
        <d v="2023-04-03T07:50:00"/>
        <d v="2023-04-03T05:02:00"/>
        <d v="2023-04-03T04:48:00"/>
        <d v="2023-04-03T04:37:00"/>
        <d v="2023-04-03T06:05:00"/>
        <d v="2023-04-03T02:28:00"/>
        <d v="2023-04-03T04:44:00"/>
        <d v="2023-04-03T05:33:00"/>
        <d v="2023-04-03T06:23:00"/>
        <d v="2023-04-03T04:33:00"/>
        <d v="2023-04-03T06:09:00"/>
        <d v="2023-04-03T01:51:00"/>
        <d v="2023-04-03T04:35:00"/>
        <d v="2023-04-03T03:57:00"/>
        <d v="2023-04-03T02:01:00"/>
        <d v="2023-04-03T04:27:00"/>
        <d v="2023-04-03T05:29:00"/>
        <d v="2023-04-03T02:45:00"/>
        <d v="2023-04-03T04:19:00"/>
        <d v="2023-04-03T04:08:00"/>
        <d v="2023-04-03T04:56:00"/>
        <d v="2023-04-03T06:24:00"/>
        <d v="2023-04-03T04:40:00"/>
        <d v="2023-04-03T04:13:00"/>
        <d v="2023-04-03T02:32:00"/>
        <d v="2023-04-03T05:39:00"/>
        <d v="2023-04-03T04:39:00"/>
        <d v="2023-04-03T04:05:00"/>
        <d v="2023-04-03T02:43:00"/>
        <d v="2023-04-03T06:12:00"/>
        <d v="2023-04-03T05:46:00"/>
        <d v="2023-04-03T03:53:00"/>
        <d v="2023-04-03T05:32:00"/>
        <d v="2023-04-03T06:16:00"/>
        <d v="2023-04-03T05:09:00"/>
        <d v="2023-04-03T03:59:00"/>
        <d v="2023-04-03T04:17:00"/>
        <d v="2023-04-03T04:18:00"/>
        <d v="2023-04-03T05:47:00"/>
        <d v="2023-04-03T02:18:00"/>
        <d v="2023-04-04T05:34:00"/>
        <d v="2023-04-04T04:36:00"/>
        <d v="2023-04-04T04:07:00"/>
        <d v="2023-04-04T02:41:00"/>
        <d v="2023-04-04T03:57:00"/>
        <d v="2023-04-04T06:17:00"/>
        <d v="2023-04-04T01:29:00"/>
        <d v="2023-04-04T04:29:00"/>
        <d v="2023-04-04T06:31:00"/>
        <d v="2023-04-04T03:09:00"/>
        <d v="2023-04-04T04:51:00"/>
        <d v="2023-04-04T04:31:00"/>
        <d v="2023-04-04T03:30:00"/>
        <d v="2023-04-04T02:01:00"/>
        <d v="2023-04-04T04:38:00"/>
        <d v="2023-04-04T04:19:00"/>
        <d v="2023-04-04T06:11:00"/>
        <d v="2023-04-04T05:45:00"/>
        <d v="2023-04-04T02:04:00"/>
        <d v="2023-04-04T03:56:00"/>
        <d v="2023-04-04T04:34:00"/>
        <d v="2023-04-04T04:59:00"/>
        <d v="2023-04-04T07:31:00"/>
        <d v="2023-04-04T02:59:00"/>
        <d v="2023-04-04T06:09:00"/>
        <d v="2023-04-04T02:53:00"/>
        <d v="2023-04-04T07:36:00"/>
        <d v="2023-04-04T03:24:00"/>
        <d v="2023-04-04T05:07:00"/>
        <d v="2023-04-04T02:18:00"/>
        <d v="2023-04-04T04:26:00"/>
        <d v="2023-04-04T05:57:00"/>
        <d v="2023-04-04T04:10:00"/>
        <d v="2023-04-04T04:58:00"/>
        <d v="2023-04-04T05:28:00"/>
        <d v="2023-04-04T05:59:00"/>
        <d v="2023-04-04T03:29:00"/>
        <d v="2023-04-04T07:10:00"/>
        <d v="2023-04-04T04:33:00"/>
        <d v="2023-04-04T04:46:00"/>
        <d v="2023-04-04T03:45:00"/>
        <d v="2023-04-04T05:33:00"/>
        <d v="2023-04-04T05:54:00"/>
        <d v="2023-04-04T03:23:00"/>
        <d v="2023-04-04T06:14:00"/>
        <d v="2023-04-04T03:11:00"/>
        <d v="2023-04-04T04:24:00"/>
        <d v="2023-04-04T05:12:00"/>
        <d v="2023-04-04T05:18:00"/>
        <d v="2023-04-04T04:32:00"/>
        <d v="2023-04-04T06:27:00"/>
        <d v="2023-04-04T06:33:00"/>
        <d v="2023-04-04T02:33:00"/>
        <d v="2023-04-05T06:43:00"/>
        <d v="2023-04-05T02:58:00"/>
        <d v="2023-04-05T06:10:00"/>
        <d v="2023-04-05T03:35:00"/>
        <d v="2023-04-05T02:15:00"/>
        <d v="2023-04-05T05:19:00"/>
        <d v="2023-04-05T04:09:00"/>
        <d v="2023-04-05T04:08:00"/>
        <d v="2023-04-05T05:17:00"/>
        <d v="2023-04-05T07:02:00"/>
        <d v="2023-04-05T05:34:00"/>
        <d v="2023-04-05T03:36:00"/>
        <d v="2023-04-05T01:34:00"/>
        <d v="2023-04-05T07:05:00"/>
        <d v="2023-04-05T05:40:00"/>
        <d v="2023-04-05T04:14:00"/>
        <d v="2023-04-05T06:57:00"/>
        <d v="2023-04-05T05:08:00"/>
        <d v="2023-04-05T05:15:00"/>
        <d v="2023-04-05T04:29:00"/>
        <d v="2023-04-05T04:59:00"/>
        <d v="2023-04-05T02:37:00"/>
        <d v="2023-04-05T04:51:00"/>
        <d v="2023-04-05T04:05:00"/>
        <d v="2023-04-05T03:01:00"/>
        <d v="2023-04-05T05:23:00"/>
        <d v="2023-04-05T05:04:00"/>
        <d v="2023-04-05T02:03:00"/>
        <d v="2023-04-05T04:58:00"/>
        <d v="2023-04-05T07:12:00"/>
        <d v="2023-04-05T04:35:00"/>
        <d v="2023-04-05T06:37:00"/>
        <d v="2023-04-05T04:33:00"/>
        <d v="2023-04-05T03:31:00"/>
        <d v="2023-04-05T05:43:00"/>
        <d v="2023-04-05T05:29:00"/>
        <d v="2023-04-05T04:07:00"/>
        <d v="2023-04-05T03:09:00"/>
        <d v="2023-04-05T04:57:00"/>
        <d v="2023-04-05T03:17:00"/>
        <d v="2023-04-05T03:45:00"/>
        <d v="2023-04-05T05:02:00"/>
        <d v="2023-04-05T03:43:00"/>
        <d v="2023-04-05T06:03:00"/>
        <d v="2023-04-05T03:46:00"/>
        <d v="2023-04-05T03:59:00"/>
        <d v="2023-04-05T07:25:00"/>
        <d v="2023-04-05T05:54:00"/>
        <d v="2023-04-05T03:55:00"/>
        <d v="2023-04-05T06:01:00"/>
        <d v="2023-04-05T04:04:00"/>
        <d v="2023-04-05T05:25:00"/>
        <d v="2023-04-05T07:33:00"/>
        <d v="2023-04-05T01:23:00"/>
        <d v="2023-04-05T05:48:00"/>
        <d v="2023-04-05T03:23:00"/>
        <d v="2023-04-05T03:18:00"/>
        <d v="2023-04-05T03:14:00"/>
        <d v="2023-04-05T06:08:00"/>
        <d v="2023-04-05T06:13:00"/>
        <d v="2023-04-05T07:24:00"/>
        <d v="2023-04-05T05:01:00"/>
        <d v="2023-04-05T02:26:00"/>
        <d v="2023-04-05T05:07:00"/>
        <d v="2023-04-05T04:53:00"/>
        <d v="2023-04-05T07:32:00"/>
        <d v="2023-04-05T04:21:00"/>
        <d v="2023-04-05T02:12:00"/>
        <d v="2023-04-05T06:56:00"/>
        <d v="2023-04-05T05:55:00"/>
        <d v="2023-04-05T04:27:00"/>
        <d v="2023-04-05T03:13:00"/>
        <d v="2023-04-05T04:39:00"/>
        <d v="2023-04-05T03:38:00"/>
        <d v="2023-04-05T04:20:00"/>
        <d v="2023-04-05T05:45:00"/>
        <d v="2023-04-05T05:22:00"/>
        <d v="2023-04-05T04:17:00"/>
        <d v="2023-04-05T05:38:00"/>
        <d v="2023-04-05T06:52:00"/>
        <d v="2023-04-06T07:04:00"/>
        <d v="2023-04-06T03:32:00"/>
        <d v="2023-04-06T05:50:00"/>
        <d v="2023-04-06T01:47:00"/>
        <d v="2023-04-06T02:58:00"/>
        <d v="2023-04-06T03:28:00"/>
        <d v="2023-04-06T04:30:00"/>
        <d v="2023-04-06T07:19:00"/>
        <d v="2023-04-06T04:43:00"/>
        <d v="2023-04-06T02:59:00"/>
        <d v="2023-04-06T07:01:00"/>
        <d v="2023-04-06T04:31:00"/>
        <d v="2023-04-06T02:52:00"/>
        <d v="2023-04-06T06:12:00"/>
        <d v="2023-04-06T03:50:00"/>
        <d v="2023-04-06T01:58:00"/>
        <d v="2023-04-06T05:27:00"/>
        <d v="2023-04-06T04:57:00"/>
        <d v="2023-04-06T02:37:00"/>
        <d v="2023-04-06T04:36:00"/>
        <d v="2023-04-06T01:46:00"/>
        <d v="2023-04-06T04:49:00"/>
        <d v="2023-04-06T06:50:00"/>
        <d v="2023-04-06T06:22:00"/>
        <d v="2023-04-06T06:58:00"/>
        <d v="2023-04-06T03:46:00"/>
        <d v="2023-04-06T04:28:00"/>
        <d v="2023-04-06T05:15:00"/>
        <d v="2023-04-06T06:31:00"/>
        <d v="2023-04-06T01:57:00"/>
        <d v="2023-04-06T04:02:00"/>
        <d v="2023-04-06T04:48:00"/>
        <d v="2023-04-06T06:07:00"/>
        <d v="2023-04-06T06:35:00"/>
        <d v="2023-04-06T06:02:00"/>
        <d v="2023-04-06T04:33:00"/>
        <d v="2023-04-06T03:23:00"/>
        <d v="2023-04-06T02:26:00"/>
        <d v="2023-04-06T04:51:00"/>
        <d v="2023-04-06T02:03:00"/>
        <d v="2023-04-06T04:59:00"/>
        <d v="2023-04-06T05:30:00"/>
        <d v="2023-04-06T03:49:00"/>
        <d v="2023-04-06T06:23:00"/>
        <d v="2023-04-06T02:54:00"/>
        <d v="2023-04-06T04:26:00"/>
        <d v="2023-04-06T04:42:00"/>
        <d v="2023-04-06T02:32:00"/>
        <d v="2023-04-06T07:14:00"/>
        <d v="2023-04-06T05:41:00"/>
        <d v="2023-04-06T05:55:00"/>
        <d v="2023-04-06T03:48:00"/>
        <d v="2023-04-06T05:04:00"/>
        <d v="2023-04-06T05:26:00"/>
        <d v="2023-04-06T05:20:00"/>
        <d v="2023-04-06T04:29:00"/>
        <d v="2023-04-06T04:39:00"/>
        <d v="2023-04-06T02:09:00"/>
        <d v="2023-04-06T05:33:00"/>
        <d v="2023-04-06T07:00:00"/>
        <d v="2023-04-06T06:56:00"/>
        <d v="2023-04-06T04:32:00"/>
        <d v="2023-04-06T03:37:00"/>
        <d v="2023-04-06T04:45:00"/>
        <d v="2023-04-06T05:29:00"/>
        <d v="2023-04-06T04:03:00"/>
        <d v="2023-04-06T02:39:00"/>
        <d v="2023-04-06T04:10:00"/>
        <d v="2023-04-06T03:54:00"/>
        <d v="2023-04-06T05:24:00"/>
        <d v="2023-04-06T02:55:00"/>
        <d v="2023-04-06T05:02:00"/>
        <d v="2023-04-06T07:41:00"/>
        <d v="2023-04-06T07:39:00"/>
        <d v="2023-04-06T03:06:00"/>
        <d v="2023-04-06T03:59:00"/>
        <d v="2023-04-06T03:17:00"/>
        <d v="2023-04-06T03:39:00"/>
        <d v="2023-04-06T06:20:00"/>
        <d v="2023-04-06T02:23:00"/>
        <d v="2023-04-06T05:16:00"/>
        <d v="2023-04-06T03:05:00"/>
        <d v="2023-04-06T04:27:00"/>
        <d v="2023-04-06T06:27:00"/>
        <d v="2023-04-06T07:09:00"/>
        <d v="2023-04-06T03:08:00"/>
        <d v="2023-04-06T04:44:00"/>
        <d v="2023-04-06T07:06:00"/>
        <d v="2023-04-06T06:40:00"/>
        <d v="2023-04-06T04:24:00"/>
        <d v="2023-04-06T02:17:00"/>
        <d v="2023-04-06T01:18:00"/>
        <d v="2023-04-06T05:08:00"/>
        <d v="2023-04-06T05:09:00"/>
        <d v="2023-04-06T03:34:00"/>
        <d v="2023-04-06T06:59:00"/>
        <d v="2023-04-06T03:55:00"/>
        <d v="2023-04-06T05:58:00"/>
        <d v="2023-04-06T05:57:00"/>
        <d v="2023-04-06T06:19:00"/>
        <d v="2023-04-06T02:40:00"/>
        <d v="2023-04-06T03:51:00"/>
        <d v="2023-04-06T04:21:00"/>
        <d v="2023-04-06T05:01:00"/>
        <d v="2023-04-06T06:15:00"/>
        <d v="2023-04-06T06:24:00"/>
        <d v="2023-04-06T06:06:00"/>
        <d v="2023-04-06T03:29:00"/>
        <d v="2023-04-06T07:20:00"/>
        <d v="2023-04-06T07:02:00"/>
        <d v="2023-04-06T04:11:00"/>
        <d v="2023-04-06T07:43:00"/>
        <d v="2023-04-06T05:00:00"/>
        <d v="2023-04-06T03:35:00"/>
        <d v="2023-04-06T04:37:00"/>
        <d v="2023-04-06T01:53:00"/>
        <d v="2023-04-06T03:36:00"/>
        <d v="2023-04-06T05:17:00"/>
        <d v="2023-04-06T03:12:00"/>
        <d v="2023-04-06T02:41:00"/>
        <d v="2023-04-06T02:27:00"/>
        <d v="2023-04-06T05:31:00"/>
        <d v="2023-04-06T03:10:00"/>
        <d v="2023-04-06T03:26:00"/>
        <d v="2023-04-06T03:22:00"/>
        <d v="2023-04-06T04:13:00"/>
        <d v="2023-04-06T01:37:00"/>
        <d v="2023-04-06T02:49:00"/>
        <d v="2023-04-06T02:51:00"/>
        <d v="2023-04-06T05:28:00"/>
        <d v="2023-04-06T03:04:00"/>
        <d v="2023-04-06T05:48:00"/>
        <d v="2023-04-06T02:16:00"/>
        <d v="2023-04-06T05:19:00"/>
        <d v="2023-04-06T01:50:00"/>
        <d v="2023-04-06T03:52:00"/>
        <d v="2023-04-06T01:56:00"/>
        <d v="2023-04-06T07:10:00"/>
        <d v="2023-04-06T06:25:00"/>
        <d v="2023-04-06T06:38:00"/>
        <d v="2023-04-06T04:55:00"/>
        <d v="2023-04-06T03:45:00"/>
        <d v="2023-04-07T05:02:00"/>
        <d v="2023-04-07T05:44:00"/>
        <d v="2023-04-07T02:26:00"/>
        <d v="2023-04-07T04:20:00"/>
        <d v="2023-04-07T01:44:00"/>
        <d v="2023-04-07T04:49:00"/>
        <d v="2023-04-07T06:40:00"/>
        <d v="2023-04-07T04:07:00"/>
        <d v="2023-04-07T04:03:00"/>
        <d v="2023-04-07T05:51:00"/>
        <d v="2023-04-07T06:52:00"/>
        <d v="2023-04-07T03:47:00"/>
        <d v="2023-04-07T03:53:00"/>
        <d v="2023-04-07T05:56:00"/>
        <d v="2023-04-07T04:57:00"/>
        <d v="2023-04-07T07:07:00"/>
        <d v="2023-04-07T04:41:00"/>
        <d v="2023-04-07T04:34:00"/>
        <d v="2023-04-07T03:12:00"/>
        <d v="2023-04-07T03:30:00"/>
        <d v="2023-04-07T03:51:00"/>
        <d v="2023-04-07T02:52:00"/>
        <d v="2023-04-07T01:30:00"/>
        <d v="2023-04-07T04:33:00"/>
        <d v="2023-04-07T03:45:00"/>
        <d v="2023-04-07T02:37:00"/>
        <d v="2023-04-07T05:22:00"/>
        <d v="2023-04-07T03:03:00"/>
        <d v="2023-04-07T05:20:00"/>
        <d v="2023-04-07T06:50:00"/>
        <d v="2023-04-07T04:05:00"/>
        <d v="2023-04-07T06:22:00"/>
        <d v="2023-04-07T04:40:00"/>
        <d v="2023-04-07T01:43:00"/>
        <d v="2023-04-07T03:39:00"/>
        <d v="2023-04-07T05:39:00"/>
        <d v="2023-04-07T05:03:00"/>
        <d v="2023-04-07T02:22:00"/>
        <d v="2023-04-07T05:43:00"/>
        <d v="2023-04-07T05:17:00"/>
        <d v="2023-04-07T04:26:00"/>
        <d v="2023-04-07T07:31:00"/>
        <d v="2023-04-07T05:13:00"/>
        <d v="2023-04-07T05:32:00"/>
        <d v="2023-04-07T06:11:00"/>
        <d v="2023-04-07T06:42:00"/>
        <d v="2023-04-07T06:25:00"/>
        <d v="2023-04-07T02:56:00"/>
        <d v="2023-04-07T02:50:00"/>
        <d v="2023-04-07T05:45:00"/>
        <d v="2023-04-07T05:15:00"/>
        <d v="2023-04-07T02:19:00"/>
        <d v="2023-04-07T04:29:00"/>
        <d v="2023-04-07T02:53:00"/>
        <d v="2023-04-07T04:54:00"/>
        <d v="2023-04-07T05:23:00"/>
        <d v="2023-04-07T07:24:00"/>
        <d v="2023-04-07T03:40:00"/>
        <d v="2023-04-07T03:38:00"/>
        <d v="2023-04-07T05:18:00"/>
        <d v="2023-04-07T02:27:00"/>
        <d v="2023-04-07T04:15:00"/>
        <d v="2023-04-07T04:44:00"/>
        <d v="2023-04-07T06:03:00"/>
        <d v="2023-04-07T07:06:00"/>
        <d v="2023-04-07T02:49:00"/>
        <d v="2023-04-07T05:46:00"/>
        <d v="2023-04-07T07:01:00"/>
        <d v="2023-04-07T04:08:00"/>
        <d v="2023-04-07T03:20:00"/>
        <d v="2023-04-07T03:02:00"/>
        <d v="2023-04-07T06:05:00"/>
        <d v="2023-04-07T02:33:00"/>
        <d v="2023-04-07T07:13:00"/>
        <d v="2023-04-07T05:28:00"/>
        <d v="2023-04-07T03:24:00"/>
        <d v="2023-04-07T03:06:00"/>
        <d v="2023-04-07T02:04:00"/>
        <d v="2023-04-07T06:10:00"/>
        <d v="2023-04-07T06:24:00"/>
        <d v="2023-04-07T04:23:00"/>
        <d v="2023-04-07T07:44:00"/>
        <d v="2023-04-07T05:49:00"/>
        <d v="2023-04-07T04:52:00"/>
        <d v="2023-04-07T06:27:00"/>
        <d v="2023-04-07T05:58:00"/>
        <d v="2023-04-07T03:00:00"/>
        <d v="2023-04-07T03:10:00"/>
        <d v="2023-04-07T04:38:00"/>
        <d v="2023-04-07T04:36:00"/>
        <d v="2023-04-07T04:27:00"/>
        <d v="2023-04-07T07:51:00"/>
        <d v="2023-04-07T04:42:00"/>
        <d v="2023-04-07T02:10:00"/>
        <d v="2023-04-07T01:40:00"/>
        <d v="2023-04-07T03:42:00"/>
        <d v="2023-04-07T03:25:00"/>
        <d v="2023-04-07T05:12:00"/>
        <d v="2023-04-07T01:37:00"/>
        <d v="2023-04-07T04:50:00"/>
        <d v="2023-04-07T03:57:00"/>
      </sharedItems>
      <fieldGroup par="22"/>
    </cacheField>
    <cacheField name="Tiempo en restaurante" numFmtId="1">
      <sharedItems containsSemiMixedTypes="0" containsString="0" containsNumber="1" minValue="59.99999999650754" maxValue="239.00000000372529"/>
    </cacheField>
    <cacheField name="Tiempo de Permanencia" numFmtId="164">
      <sharedItems containsSemiMixedTypes="0" containsNonDate="0" containsDate="1" containsString="0" minDate="1899-12-30T01:01:00" maxDate="1899-12-30T04:14:00"/>
    </cacheField>
    <cacheField name="Tiempo de Degustación " numFmtId="164">
      <sharedItems containsSemiMixedTypes="0" containsNonDate="0" containsDate="1" containsString="0" minDate="1899-12-30T00:00:00" maxDate="1899-12-30T04:04:00"/>
    </cacheField>
    <cacheField name="Orden no cobrada" numFmtId="164">
      <sharedItems containsNonDate="0" count="2">
        <s v="Si Cobrada"/>
        <s v="No Cobrada"/>
      </sharedItems>
    </cacheField>
    <cacheField name="Mesero Asignado" numFmtId="0">
      <sharedItems count="5">
        <s v="Mesero_3"/>
        <s v="Mesero_1"/>
        <s v="Mesero_2"/>
        <s v="Mesero_5"/>
        <s v="Mesero_4"/>
      </sharedItems>
    </cacheField>
    <cacheField name="Tipo de Servicio" numFmtId="0">
      <sharedItems count="3">
        <s v="Almuerzo"/>
        <s v="Desayuno"/>
        <s v="Cena"/>
      </sharedItems>
    </cacheField>
    <cacheField name="Metodo de Pago" numFmtId="0">
      <sharedItems count="3">
        <s v="Tarjeta de debito"/>
        <s v="Efectivo"/>
        <s v="Tarjeta de credito"/>
      </sharedItems>
    </cacheField>
    <cacheField name="Propina" numFmtId="0">
      <sharedItems containsSemiMixedTypes="0" containsString="0" containsNumber="1" minValue="10.029999999999999" maxValue="49.88"/>
    </cacheField>
    <cacheField name="Monto total de la cuenta" numFmtId="0">
      <sharedItems containsSemiMixedTypes="0" containsString="0" containsNumber="1" minValue="31.39" maxValue="395.11"/>
    </cacheField>
    <cacheField name="Estado de la Mesa" numFmtId="0">
      <sharedItems/>
    </cacheField>
    <cacheField name="Numero de Orden" numFmtId="0">
      <sharedItems containsSemiMixedTypes="0" containsString="0" containsNumber="1" containsInteger="1" minValue="1" maxValue="767"/>
    </cacheField>
    <cacheField name="Pais de Origen" numFmtId="0">
      <sharedItems count="11">
        <s v="Espana"/>
        <s v="Colombia"/>
        <s v="Brasil"/>
        <s v="Paraguay"/>
        <s v="Peru"/>
        <s v="Venezuela"/>
        <s v="Bolivia"/>
        <s v="Uruguay"/>
        <s v="Ecuador"/>
        <s v="Chile"/>
        <s v="Argentina"/>
      </sharedItems>
    </cacheField>
    <cacheField name="Platos Ordenados" numFmtId="0">
      <sharedItems/>
    </cacheField>
    <cacheField name="Minutos (Fehca Factura)" numFmtId="0" databaseField="0">
      <fieldGroup base="6">
        <rangePr groupBy="minutes" startDate="2023-04-01T01:11:00" endDate="2023-04-07T07:51:00"/>
        <groupItems count="62">
          <s v="&lt;01/0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7/04/2023"/>
        </groupItems>
      </fieldGroup>
    </cacheField>
    <cacheField name="Horas (Fehca Factura)" numFmtId="0" databaseField="0">
      <fieldGroup base="6">
        <rangePr groupBy="hours" startDate="2023-04-01T01:11:00" endDate="2023-04-07T07:51:00"/>
        <groupItems count="26">
          <s v="&lt;01/04/2023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7/04/2023"/>
        </groupItems>
      </fieldGroup>
    </cacheField>
    <cacheField name="Días (Fehca Factura)" numFmtId="0" databaseField="0">
      <fieldGroup base="6">
        <rangePr groupBy="days" startDate="2023-04-01T01:11:00" endDate="2023-04-07T07:51:00"/>
        <groupItems count="368">
          <s v="&lt;01/04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7/04/2023"/>
        </groupItems>
      </fieldGroup>
    </cacheField>
  </cacheFields>
  <extLst>
    <ext xmlns:x14="http://schemas.microsoft.com/office/spreadsheetml/2009/9/main" uri="{725AE2AE-9491-48be-B2B4-4EB974FC3084}">
      <x14:pivotCacheDefinition pivotCacheId="8225335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3">
  <r>
    <x v="0"/>
    <n v="10"/>
    <x v="0"/>
    <s v="Descripcion del Plato_7"/>
    <n v="14"/>
    <n v="24"/>
    <n v="2"/>
    <n v="25"/>
    <x v="0"/>
  </r>
  <r>
    <x v="0"/>
    <n v="10"/>
    <x v="1"/>
    <s v="Descripcion del Plato_2"/>
    <n v="18"/>
    <n v="30"/>
    <n v="3"/>
    <n v="32"/>
    <x v="1"/>
  </r>
  <r>
    <x v="1"/>
    <n v="6"/>
    <x v="2"/>
    <s v="Descripcion del Plato_17"/>
    <n v="19"/>
    <n v="31"/>
    <n v="1"/>
    <n v="51"/>
    <x v="0"/>
  </r>
  <r>
    <x v="1"/>
    <n v="6"/>
    <x v="3"/>
    <s v="Descripcion del Plato_6"/>
    <n v="16"/>
    <n v="27"/>
    <n v="1"/>
    <n v="34"/>
    <x v="1"/>
  </r>
  <r>
    <x v="2"/>
    <n v="20"/>
    <x v="4"/>
    <s v="Descripcion del Plato_20"/>
    <n v="25"/>
    <n v="40"/>
    <n v="1"/>
    <n v="9"/>
    <x v="1"/>
  </r>
  <r>
    <x v="2"/>
    <n v="20"/>
    <x v="2"/>
    <s v="Descripcion del Plato_17"/>
    <n v="19"/>
    <n v="31"/>
    <n v="1"/>
    <n v="27"/>
    <x v="0"/>
  </r>
  <r>
    <x v="2"/>
    <n v="20"/>
    <x v="5"/>
    <s v="Descripcion del Plato_19"/>
    <n v="22"/>
    <n v="36"/>
    <n v="1"/>
    <n v="36"/>
    <x v="0"/>
  </r>
  <r>
    <x v="2"/>
    <n v="20"/>
    <x v="6"/>
    <s v="Descripcion del Plato_9"/>
    <n v="17"/>
    <n v="29"/>
    <n v="2"/>
    <n v="54"/>
    <x v="1"/>
  </r>
  <r>
    <x v="3"/>
    <n v="3"/>
    <x v="7"/>
    <s v="Descripcion del Plato_11"/>
    <n v="20"/>
    <n v="33"/>
    <n v="3"/>
    <n v="23"/>
    <x v="1"/>
  </r>
  <r>
    <x v="3"/>
    <n v="3"/>
    <x v="8"/>
    <s v="Descripcion del Plato_16"/>
    <n v="16"/>
    <n v="28"/>
    <n v="3"/>
    <n v="17"/>
    <x v="0"/>
  </r>
  <r>
    <x v="4"/>
    <n v="8"/>
    <x v="9"/>
    <s v="Descripcion del Plato_12"/>
    <n v="11"/>
    <n v="19"/>
    <n v="1"/>
    <n v="8"/>
    <x v="0"/>
  </r>
  <r>
    <x v="4"/>
    <n v="8"/>
    <x v="0"/>
    <s v="Descripcion del Plato_7"/>
    <n v="14"/>
    <n v="24"/>
    <n v="2"/>
    <n v="9"/>
    <x v="1"/>
  </r>
  <r>
    <x v="5"/>
    <n v="7"/>
    <x v="10"/>
    <s v="Descripcion del Plato_8"/>
    <n v="21"/>
    <n v="35"/>
    <n v="2"/>
    <n v="11"/>
    <x v="1"/>
  </r>
  <r>
    <x v="6"/>
    <n v="17"/>
    <x v="11"/>
    <s v="Descripcion del Plato_15"/>
    <n v="19"/>
    <n v="32"/>
    <n v="2"/>
    <n v="15"/>
    <x v="1"/>
  </r>
  <r>
    <x v="6"/>
    <n v="17"/>
    <x v="5"/>
    <s v="Descripcion del Plato_19"/>
    <n v="22"/>
    <n v="36"/>
    <n v="3"/>
    <n v="26"/>
    <x v="0"/>
  </r>
  <r>
    <x v="7"/>
    <n v="11"/>
    <x v="12"/>
    <s v="Descripcion del Plato_5"/>
    <n v="13"/>
    <n v="22"/>
    <n v="3"/>
    <n v="11"/>
    <x v="0"/>
  </r>
  <r>
    <x v="7"/>
    <n v="11"/>
    <x v="8"/>
    <s v="Descripcion del Plato_16"/>
    <n v="16"/>
    <n v="28"/>
    <n v="2"/>
    <n v="8"/>
    <x v="0"/>
  </r>
  <r>
    <x v="7"/>
    <n v="11"/>
    <x v="4"/>
    <s v="Descripcion del Plato_20"/>
    <n v="25"/>
    <n v="40"/>
    <n v="3"/>
    <n v="36"/>
    <x v="0"/>
  </r>
  <r>
    <x v="8"/>
    <n v="15"/>
    <x v="1"/>
    <s v="Descripcion del Plato_2"/>
    <n v="18"/>
    <n v="30"/>
    <n v="1"/>
    <n v="51"/>
    <x v="0"/>
  </r>
  <r>
    <x v="8"/>
    <n v="15"/>
    <x v="0"/>
    <s v="Descripcion del Plato_7"/>
    <n v="14"/>
    <n v="24"/>
    <n v="1"/>
    <n v="49"/>
    <x v="1"/>
  </r>
  <r>
    <x v="8"/>
    <n v="15"/>
    <x v="9"/>
    <s v="Descripcion del Plato_12"/>
    <n v="11"/>
    <n v="19"/>
    <n v="1"/>
    <n v="15"/>
    <x v="0"/>
  </r>
  <r>
    <x v="8"/>
    <n v="15"/>
    <x v="11"/>
    <s v="Descripcion del Plato_15"/>
    <n v="19"/>
    <n v="32"/>
    <n v="3"/>
    <n v="31"/>
    <x v="0"/>
  </r>
  <r>
    <x v="9"/>
    <n v="17"/>
    <x v="13"/>
    <s v="Descripcion del Plato_18"/>
    <n v="20"/>
    <n v="34"/>
    <n v="2"/>
    <n v="10"/>
    <x v="1"/>
  </r>
  <r>
    <x v="9"/>
    <n v="17"/>
    <x v="4"/>
    <s v="Descripcion del Plato_20"/>
    <n v="25"/>
    <n v="40"/>
    <n v="2"/>
    <n v="19"/>
    <x v="0"/>
  </r>
  <r>
    <x v="10"/>
    <n v="14"/>
    <x v="8"/>
    <s v="Descripcion del Plato_16"/>
    <n v="16"/>
    <n v="28"/>
    <n v="1"/>
    <n v="32"/>
    <x v="1"/>
  </r>
  <r>
    <x v="10"/>
    <n v="14"/>
    <x v="1"/>
    <s v="Descripcion del Plato_2"/>
    <n v="18"/>
    <n v="30"/>
    <n v="2"/>
    <n v="24"/>
    <x v="1"/>
  </r>
  <r>
    <x v="11"/>
    <n v="14"/>
    <x v="8"/>
    <s v="Descripcion del Plato_16"/>
    <n v="16"/>
    <n v="28"/>
    <n v="1"/>
    <n v="5"/>
    <x v="1"/>
  </r>
  <r>
    <x v="11"/>
    <n v="14"/>
    <x v="5"/>
    <s v="Descripcion del Plato_19"/>
    <n v="22"/>
    <n v="36"/>
    <n v="3"/>
    <n v="44"/>
    <x v="0"/>
  </r>
  <r>
    <x v="11"/>
    <n v="14"/>
    <x v="10"/>
    <s v="Descripcion del Plato_8"/>
    <n v="21"/>
    <n v="35"/>
    <n v="2"/>
    <n v="6"/>
    <x v="0"/>
  </r>
  <r>
    <x v="11"/>
    <n v="14"/>
    <x v="4"/>
    <s v="Descripcion del Plato_20"/>
    <n v="25"/>
    <n v="40"/>
    <n v="3"/>
    <n v="40"/>
    <x v="0"/>
  </r>
  <r>
    <x v="12"/>
    <n v="2"/>
    <x v="6"/>
    <s v="Descripcion del Plato_9"/>
    <n v="17"/>
    <n v="29"/>
    <n v="3"/>
    <n v="59"/>
    <x v="1"/>
  </r>
  <r>
    <x v="13"/>
    <n v="16"/>
    <x v="14"/>
    <s v="Descripcion del Plato_3"/>
    <n v="12"/>
    <n v="20"/>
    <n v="1"/>
    <n v="36"/>
    <x v="0"/>
  </r>
  <r>
    <x v="13"/>
    <n v="16"/>
    <x v="7"/>
    <s v="Descripcion del Plato_11"/>
    <n v="20"/>
    <n v="33"/>
    <n v="1"/>
    <n v="26"/>
    <x v="0"/>
  </r>
  <r>
    <x v="13"/>
    <n v="16"/>
    <x v="15"/>
    <s v="Descripcion del Plato_14"/>
    <n v="14"/>
    <n v="23"/>
    <n v="2"/>
    <n v="44"/>
    <x v="1"/>
  </r>
  <r>
    <x v="13"/>
    <n v="16"/>
    <x v="1"/>
    <s v="Descripcion del Plato_2"/>
    <n v="18"/>
    <n v="30"/>
    <n v="1"/>
    <n v="48"/>
    <x v="0"/>
  </r>
  <r>
    <x v="14"/>
    <n v="6"/>
    <x v="8"/>
    <s v="Descripcion del Plato_16"/>
    <n v="16"/>
    <n v="28"/>
    <n v="2"/>
    <n v="25"/>
    <x v="0"/>
  </r>
  <r>
    <x v="14"/>
    <n v="6"/>
    <x v="16"/>
    <s v="Descripcion del Plato_13"/>
    <n v="13"/>
    <n v="21"/>
    <n v="3"/>
    <n v="27"/>
    <x v="0"/>
  </r>
  <r>
    <x v="14"/>
    <n v="6"/>
    <x v="10"/>
    <s v="Descripcion del Plato_8"/>
    <n v="21"/>
    <n v="35"/>
    <n v="3"/>
    <n v="51"/>
    <x v="0"/>
  </r>
  <r>
    <x v="15"/>
    <n v="20"/>
    <x v="8"/>
    <s v="Descripcion del Plato_16"/>
    <n v="16"/>
    <n v="28"/>
    <n v="1"/>
    <n v="38"/>
    <x v="0"/>
  </r>
  <r>
    <x v="16"/>
    <n v="14"/>
    <x v="10"/>
    <s v="Descripcion del Plato_8"/>
    <n v="21"/>
    <n v="35"/>
    <n v="1"/>
    <n v="43"/>
    <x v="1"/>
  </r>
  <r>
    <x v="16"/>
    <n v="14"/>
    <x v="17"/>
    <s v="Descripcion del Plato_4"/>
    <n v="10"/>
    <n v="18"/>
    <n v="2"/>
    <n v="58"/>
    <x v="0"/>
  </r>
  <r>
    <x v="16"/>
    <n v="14"/>
    <x v="12"/>
    <s v="Descripcion del Plato_5"/>
    <n v="13"/>
    <n v="22"/>
    <n v="3"/>
    <n v="57"/>
    <x v="1"/>
  </r>
  <r>
    <x v="17"/>
    <n v="9"/>
    <x v="6"/>
    <s v="Descripcion del Plato_9"/>
    <n v="17"/>
    <n v="29"/>
    <n v="1"/>
    <n v="23"/>
    <x v="0"/>
  </r>
  <r>
    <x v="17"/>
    <n v="9"/>
    <x v="4"/>
    <s v="Descripcion del Plato_20"/>
    <n v="25"/>
    <n v="40"/>
    <n v="2"/>
    <n v="54"/>
    <x v="0"/>
  </r>
  <r>
    <x v="17"/>
    <n v="9"/>
    <x v="18"/>
    <s v="Descripcion del Plato_10"/>
    <n v="15"/>
    <n v="26"/>
    <n v="3"/>
    <n v="23"/>
    <x v="0"/>
  </r>
  <r>
    <x v="17"/>
    <n v="9"/>
    <x v="11"/>
    <s v="Descripcion del Plato_15"/>
    <n v="19"/>
    <n v="32"/>
    <n v="2"/>
    <n v="34"/>
    <x v="0"/>
  </r>
  <r>
    <x v="18"/>
    <n v="18"/>
    <x v="4"/>
    <s v="Descripcion del Plato_20"/>
    <n v="25"/>
    <n v="40"/>
    <n v="2"/>
    <n v="44"/>
    <x v="1"/>
  </r>
  <r>
    <x v="19"/>
    <n v="8"/>
    <x v="10"/>
    <s v="Descripcion del Plato_8"/>
    <n v="21"/>
    <n v="35"/>
    <n v="3"/>
    <n v="50"/>
    <x v="1"/>
  </r>
  <r>
    <x v="19"/>
    <n v="8"/>
    <x v="19"/>
    <s v="Descripcion del Plato_1"/>
    <n v="15"/>
    <n v="25"/>
    <n v="2"/>
    <n v="6"/>
    <x v="1"/>
  </r>
  <r>
    <x v="19"/>
    <n v="8"/>
    <x v="15"/>
    <s v="Descripcion del Plato_14"/>
    <n v="14"/>
    <n v="23"/>
    <n v="1"/>
    <n v="14"/>
    <x v="1"/>
  </r>
  <r>
    <x v="20"/>
    <n v="12"/>
    <x v="4"/>
    <s v="Descripcion del Plato_20"/>
    <n v="25"/>
    <n v="40"/>
    <n v="3"/>
    <n v="20"/>
    <x v="0"/>
  </r>
  <r>
    <x v="20"/>
    <n v="12"/>
    <x v="14"/>
    <s v="Descripcion del Plato_3"/>
    <n v="12"/>
    <n v="20"/>
    <n v="2"/>
    <n v="43"/>
    <x v="0"/>
  </r>
  <r>
    <x v="20"/>
    <n v="12"/>
    <x v="11"/>
    <s v="Descripcion del Plato_15"/>
    <n v="19"/>
    <n v="32"/>
    <n v="2"/>
    <n v="44"/>
    <x v="1"/>
  </r>
  <r>
    <x v="20"/>
    <n v="12"/>
    <x v="19"/>
    <s v="Descripcion del Plato_1"/>
    <n v="15"/>
    <n v="25"/>
    <n v="2"/>
    <n v="45"/>
    <x v="1"/>
  </r>
  <r>
    <x v="21"/>
    <n v="15"/>
    <x v="17"/>
    <s v="Descripcion del Plato_4"/>
    <n v="10"/>
    <n v="18"/>
    <n v="1"/>
    <n v="32"/>
    <x v="0"/>
  </r>
  <r>
    <x v="21"/>
    <n v="15"/>
    <x v="13"/>
    <s v="Descripcion del Plato_18"/>
    <n v="20"/>
    <n v="34"/>
    <n v="3"/>
    <n v="19"/>
    <x v="0"/>
  </r>
  <r>
    <x v="21"/>
    <n v="15"/>
    <x v="6"/>
    <s v="Descripcion del Plato_9"/>
    <n v="17"/>
    <n v="29"/>
    <n v="2"/>
    <n v="13"/>
    <x v="1"/>
  </r>
  <r>
    <x v="21"/>
    <n v="15"/>
    <x v="10"/>
    <s v="Descripcion del Plato_8"/>
    <n v="21"/>
    <n v="35"/>
    <n v="1"/>
    <n v="59"/>
    <x v="1"/>
  </r>
  <r>
    <x v="22"/>
    <n v="1"/>
    <x v="9"/>
    <s v="Descripcion del Plato_12"/>
    <n v="11"/>
    <n v="19"/>
    <n v="3"/>
    <n v="46"/>
    <x v="1"/>
  </r>
  <r>
    <x v="22"/>
    <n v="1"/>
    <x v="3"/>
    <s v="Descripcion del Plato_6"/>
    <n v="16"/>
    <n v="27"/>
    <n v="3"/>
    <n v="17"/>
    <x v="1"/>
  </r>
  <r>
    <x v="23"/>
    <n v="5"/>
    <x v="18"/>
    <s v="Descripcion del Plato_10"/>
    <n v="15"/>
    <n v="26"/>
    <n v="3"/>
    <n v="45"/>
    <x v="0"/>
  </r>
  <r>
    <x v="23"/>
    <n v="5"/>
    <x v="6"/>
    <s v="Descripcion del Plato_9"/>
    <n v="17"/>
    <n v="29"/>
    <n v="1"/>
    <n v="46"/>
    <x v="0"/>
  </r>
  <r>
    <x v="23"/>
    <n v="5"/>
    <x v="15"/>
    <s v="Descripcion del Plato_14"/>
    <n v="14"/>
    <n v="23"/>
    <n v="2"/>
    <n v="42"/>
    <x v="1"/>
  </r>
  <r>
    <x v="23"/>
    <n v="5"/>
    <x v="4"/>
    <s v="Descripcion del Plato_20"/>
    <n v="25"/>
    <n v="40"/>
    <n v="2"/>
    <n v="47"/>
    <x v="1"/>
  </r>
  <r>
    <x v="24"/>
    <n v="12"/>
    <x v="13"/>
    <s v="Descripcion del Plato_18"/>
    <n v="20"/>
    <n v="34"/>
    <n v="1"/>
    <n v="35"/>
    <x v="1"/>
  </r>
  <r>
    <x v="25"/>
    <n v="18"/>
    <x v="17"/>
    <s v="Descripcion del Plato_4"/>
    <n v="10"/>
    <n v="18"/>
    <n v="2"/>
    <n v="13"/>
    <x v="1"/>
  </r>
  <r>
    <x v="25"/>
    <n v="18"/>
    <x v="16"/>
    <s v="Descripcion del Plato_13"/>
    <n v="13"/>
    <n v="21"/>
    <n v="2"/>
    <n v="54"/>
    <x v="0"/>
  </r>
  <r>
    <x v="25"/>
    <n v="18"/>
    <x v="0"/>
    <s v="Descripcion del Plato_7"/>
    <n v="14"/>
    <n v="24"/>
    <n v="2"/>
    <n v="42"/>
    <x v="1"/>
  </r>
  <r>
    <x v="26"/>
    <n v="4"/>
    <x v="10"/>
    <s v="Descripcion del Plato_8"/>
    <n v="21"/>
    <n v="35"/>
    <n v="1"/>
    <n v="17"/>
    <x v="0"/>
  </r>
  <r>
    <x v="26"/>
    <n v="4"/>
    <x v="18"/>
    <s v="Descripcion del Plato_10"/>
    <n v="15"/>
    <n v="26"/>
    <n v="1"/>
    <n v="38"/>
    <x v="1"/>
  </r>
  <r>
    <x v="27"/>
    <n v="2"/>
    <x v="17"/>
    <s v="Descripcion del Plato_4"/>
    <n v="10"/>
    <n v="18"/>
    <n v="2"/>
    <n v="17"/>
    <x v="1"/>
  </r>
  <r>
    <x v="27"/>
    <n v="2"/>
    <x v="6"/>
    <s v="Descripcion del Plato_9"/>
    <n v="17"/>
    <n v="29"/>
    <n v="2"/>
    <n v="39"/>
    <x v="1"/>
  </r>
  <r>
    <x v="28"/>
    <n v="20"/>
    <x v="19"/>
    <s v="Descripcion del Plato_1"/>
    <n v="15"/>
    <n v="25"/>
    <n v="3"/>
    <n v="22"/>
    <x v="1"/>
  </r>
  <r>
    <x v="28"/>
    <n v="20"/>
    <x v="17"/>
    <s v="Descripcion del Plato_4"/>
    <n v="10"/>
    <n v="18"/>
    <n v="2"/>
    <n v="18"/>
    <x v="0"/>
  </r>
  <r>
    <x v="28"/>
    <n v="20"/>
    <x v="2"/>
    <s v="Descripcion del Plato_17"/>
    <n v="19"/>
    <n v="31"/>
    <n v="2"/>
    <n v="31"/>
    <x v="1"/>
  </r>
  <r>
    <x v="29"/>
    <n v="14"/>
    <x v="18"/>
    <s v="Descripcion del Plato_10"/>
    <n v="15"/>
    <n v="26"/>
    <n v="2"/>
    <n v="14"/>
    <x v="0"/>
  </r>
  <r>
    <x v="29"/>
    <n v="14"/>
    <x v="14"/>
    <s v="Descripcion del Plato_3"/>
    <n v="12"/>
    <n v="20"/>
    <n v="3"/>
    <n v="55"/>
    <x v="0"/>
  </r>
  <r>
    <x v="30"/>
    <n v="13"/>
    <x v="6"/>
    <s v="Descripcion del Plato_9"/>
    <n v="17"/>
    <n v="29"/>
    <n v="1"/>
    <n v="59"/>
    <x v="1"/>
  </r>
  <r>
    <x v="30"/>
    <n v="13"/>
    <x v="9"/>
    <s v="Descripcion del Plato_12"/>
    <n v="11"/>
    <n v="19"/>
    <n v="2"/>
    <n v="46"/>
    <x v="1"/>
  </r>
  <r>
    <x v="31"/>
    <n v="5"/>
    <x v="11"/>
    <s v="Descripcion del Plato_15"/>
    <n v="19"/>
    <n v="32"/>
    <n v="2"/>
    <n v="50"/>
    <x v="1"/>
  </r>
  <r>
    <x v="31"/>
    <n v="5"/>
    <x v="7"/>
    <s v="Descripcion del Plato_11"/>
    <n v="20"/>
    <n v="33"/>
    <n v="1"/>
    <n v="20"/>
    <x v="1"/>
  </r>
  <r>
    <x v="31"/>
    <n v="5"/>
    <x v="18"/>
    <s v="Descripcion del Plato_10"/>
    <n v="15"/>
    <n v="26"/>
    <n v="3"/>
    <n v="35"/>
    <x v="0"/>
  </r>
  <r>
    <x v="31"/>
    <n v="5"/>
    <x v="17"/>
    <s v="Descripcion del Plato_4"/>
    <n v="10"/>
    <n v="18"/>
    <n v="2"/>
    <n v="23"/>
    <x v="0"/>
  </r>
  <r>
    <x v="32"/>
    <n v="4"/>
    <x v="10"/>
    <s v="Descripcion del Plato_8"/>
    <n v="21"/>
    <n v="35"/>
    <n v="3"/>
    <n v="6"/>
    <x v="1"/>
  </r>
  <r>
    <x v="32"/>
    <n v="4"/>
    <x v="3"/>
    <s v="Descripcion del Plato_6"/>
    <n v="16"/>
    <n v="27"/>
    <n v="1"/>
    <n v="59"/>
    <x v="0"/>
  </r>
  <r>
    <x v="32"/>
    <n v="4"/>
    <x v="11"/>
    <s v="Descripcion del Plato_15"/>
    <n v="19"/>
    <n v="32"/>
    <n v="3"/>
    <n v="55"/>
    <x v="1"/>
  </r>
  <r>
    <x v="32"/>
    <n v="4"/>
    <x v="18"/>
    <s v="Descripcion del Plato_10"/>
    <n v="15"/>
    <n v="26"/>
    <n v="3"/>
    <n v="10"/>
    <x v="0"/>
  </r>
  <r>
    <x v="33"/>
    <n v="15"/>
    <x v="13"/>
    <s v="Descripcion del Plato_18"/>
    <n v="20"/>
    <n v="34"/>
    <n v="1"/>
    <n v="46"/>
    <x v="0"/>
  </r>
  <r>
    <x v="33"/>
    <n v="15"/>
    <x v="18"/>
    <s v="Descripcion del Plato_10"/>
    <n v="15"/>
    <n v="26"/>
    <n v="3"/>
    <n v="19"/>
    <x v="1"/>
  </r>
  <r>
    <x v="34"/>
    <n v="13"/>
    <x v="1"/>
    <s v="Descripcion del Plato_2"/>
    <n v="18"/>
    <n v="30"/>
    <n v="3"/>
    <n v="5"/>
    <x v="1"/>
  </r>
  <r>
    <x v="34"/>
    <n v="13"/>
    <x v="6"/>
    <s v="Descripcion del Plato_9"/>
    <n v="17"/>
    <n v="29"/>
    <n v="1"/>
    <n v="8"/>
    <x v="0"/>
  </r>
  <r>
    <x v="34"/>
    <n v="13"/>
    <x v="7"/>
    <s v="Descripcion del Plato_11"/>
    <n v="20"/>
    <n v="33"/>
    <n v="1"/>
    <n v="21"/>
    <x v="0"/>
  </r>
  <r>
    <x v="34"/>
    <n v="13"/>
    <x v="2"/>
    <s v="Descripcion del Plato_17"/>
    <n v="19"/>
    <n v="31"/>
    <n v="2"/>
    <n v="31"/>
    <x v="1"/>
  </r>
  <r>
    <x v="35"/>
    <n v="5"/>
    <x v="1"/>
    <s v="Descripcion del Plato_2"/>
    <n v="18"/>
    <n v="30"/>
    <n v="1"/>
    <n v="38"/>
    <x v="0"/>
  </r>
  <r>
    <x v="36"/>
    <n v="20"/>
    <x v="16"/>
    <s v="Descripcion del Plato_13"/>
    <n v="13"/>
    <n v="21"/>
    <n v="1"/>
    <n v="47"/>
    <x v="0"/>
  </r>
  <r>
    <x v="37"/>
    <n v="10"/>
    <x v="2"/>
    <s v="Descripcion del Plato_17"/>
    <n v="19"/>
    <n v="31"/>
    <n v="3"/>
    <n v="21"/>
    <x v="1"/>
  </r>
  <r>
    <x v="37"/>
    <n v="10"/>
    <x v="10"/>
    <s v="Descripcion del Plato_8"/>
    <n v="21"/>
    <n v="35"/>
    <n v="2"/>
    <n v="34"/>
    <x v="0"/>
  </r>
  <r>
    <x v="37"/>
    <n v="10"/>
    <x v="5"/>
    <s v="Descripcion del Plato_19"/>
    <n v="22"/>
    <n v="36"/>
    <n v="2"/>
    <n v="43"/>
    <x v="0"/>
  </r>
  <r>
    <x v="38"/>
    <n v="15"/>
    <x v="5"/>
    <s v="Descripcion del Plato_19"/>
    <n v="22"/>
    <n v="36"/>
    <n v="3"/>
    <n v="57"/>
    <x v="0"/>
  </r>
  <r>
    <x v="39"/>
    <n v="1"/>
    <x v="6"/>
    <s v="Descripcion del Plato_9"/>
    <n v="17"/>
    <n v="29"/>
    <n v="3"/>
    <n v="15"/>
    <x v="1"/>
  </r>
  <r>
    <x v="39"/>
    <n v="1"/>
    <x v="7"/>
    <s v="Descripcion del Plato_11"/>
    <n v="20"/>
    <n v="33"/>
    <n v="1"/>
    <n v="50"/>
    <x v="1"/>
  </r>
  <r>
    <x v="39"/>
    <n v="1"/>
    <x v="8"/>
    <s v="Descripcion del Plato_16"/>
    <n v="16"/>
    <n v="28"/>
    <n v="1"/>
    <n v="13"/>
    <x v="1"/>
  </r>
  <r>
    <x v="40"/>
    <n v="7"/>
    <x v="11"/>
    <s v="Descripcion del Plato_15"/>
    <n v="19"/>
    <n v="32"/>
    <n v="3"/>
    <n v="23"/>
    <x v="1"/>
  </r>
  <r>
    <x v="40"/>
    <n v="7"/>
    <x v="18"/>
    <s v="Descripcion del Plato_10"/>
    <n v="15"/>
    <n v="26"/>
    <n v="3"/>
    <n v="47"/>
    <x v="1"/>
  </r>
  <r>
    <x v="40"/>
    <n v="7"/>
    <x v="1"/>
    <s v="Descripcion del Plato_2"/>
    <n v="18"/>
    <n v="30"/>
    <n v="1"/>
    <n v="19"/>
    <x v="1"/>
  </r>
  <r>
    <x v="41"/>
    <n v="14"/>
    <x v="12"/>
    <s v="Descripcion del Plato_5"/>
    <n v="13"/>
    <n v="22"/>
    <n v="1"/>
    <n v="57"/>
    <x v="1"/>
  </r>
  <r>
    <x v="41"/>
    <n v="14"/>
    <x v="4"/>
    <s v="Descripcion del Plato_20"/>
    <n v="25"/>
    <n v="40"/>
    <n v="2"/>
    <n v="12"/>
    <x v="1"/>
  </r>
  <r>
    <x v="42"/>
    <n v="8"/>
    <x v="11"/>
    <s v="Descripcion del Plato_15"/>
    <n v="19"/>
    <n v="32"/>
    <n v="1"/>
    <n v="6"/>
    <x v="1"/>
  </r>
  <r>
    <x v="42"/>
    <n v="8"/>
    <x v="13"/>
    <s v="Descripcion del Plato_18"/>
    <n v="20"/>
    <n v="34"/>
    <n v="2"/>
    <n v="59"/>
    <x v="1"/>
  </r>
  <r>
    <x v="42"/>
    <n v="8"/>
    <x v="0"/>
    <s v="Descripcion del Plato_7"/>
    <n v="14"/>
    <n v="24"/>
    <n v="3"/>
    <n v="57"/>
    <x v="0"/>
  </r>
  <r>
    <x v="42"/>
    <n v="8"/>
    <x v="2"/>
    <s v="Descripcion del Plato_17"/>
    <n v="19"/>
    <n v="31"/>
    <n v="1"/>
    <n v="24"/>
    <x v="0"/>
  </r>
  <r>
    <x v="43"/>
    <n v="18"/>
    <x v="18"/>
    <s v="Descripcion del Plato_10"/>
    <n v="15"/>
    <n v="26"/>
    <n v="1"/>
    <n v="34"/>
    <x v="1"/>
  </r>
  <r>
    <x v="43"/>
    <n v="18"/>
    <x v="19"/>
    <s v="Descripcion del Plato_1"/>
    <n v="15"/>
    <n v="25"/>
    <n v="3"/>
    <n v="8"/>
    <x v="0"/>
  </r>
  <r>
    <x v="43"/>
    <n v="18"/>
    <x v="16"/>
    <s v="Descripcion del Plato_13"/>
    <n v="13"/>
    <n v="21"/>
    <n v="1"/>
    <n v="43"/>
    <x v="0"/>
  </r>
  <r>
    <x v="44"/>
    <n v="17"/>
    <x v="17"/>
    <s v="Descripcion del Plato_4"/>
    <n v="10"/>
    <n v="18"/>
    <n v="3"/>
    <n v="47"/>
    <x v="0"/>
  </r>
  <r>
    <x v="45"/>
    <n v="10"/>
    <x v="1"/>
    <s v="Descripcion del Plato_2"/>
    <n v="18"/>
    <n v="30"/>
    <n v="2"/>
    <n v="23"/>
    <x v="1"/>
  </r>
  <r>
    <x v="45"/>
    <n v="10"/>
    <x v="13"/>
    <s v="Descripcion del Plato_18"/>
    <n v="20"/>
    <n v="34"/>
    <n v="1"/>
    <n v="48"/>
    <x v="1"/>
  </r>
  <r>
    <x v="45"/>
    <n v="10"/>
    <x v="15"/>
    <s v="Descripcion del Plato_14"/>
    <n v="14"/>
    <n v="23"/>
    <n v="2"/>
    <n v="15"/>
    <x v="0"/>
  </r>
  <r>
    <x v="46"/>
    <n v="18"/>
    <x v="7"/>
    <s v="Descripcion del Plato_11"/>
    <n v="20"/>
    <n v="33"/>
    <n v="2"/>
    <n v="56"/>
    <x v="0"/>
  </r>
  <r>
    <x v="46"/>
    <n v="18"/>
    <x v="15"/>
    <s v="Descripcion del Plato_14"/>
    <n v="14"/>
    <n v="23"/>
    <n v="1"/>
    <n v="17"/>
    <x v="1"/>
  </r>
  <r>
    <x v="46"/>
    <n v="18"/>
    <x v="14"/>
    <s v="Descripcion del Plato_3"/>
    <n v="12"/>
    <n v="20"/>
    <n v="1"/>
    <n v="14"/>
    <x v="1"/>
  </r>
  <r>
    <x v="47"/>
    <n v="17"/>
    <x v="3"/>
    <s v="Descripcion del Plato_6"/>
    <n v="16"/>
    <n v="27"/>
    <n v="3"/>
    <n v="37"/>
    <x v="1"/>
  </r>
  <r>
    <x v="47"/>
    <n v="17"/>
    <x v="12"/>
    <s v="Descripcion del Plato_5"/>
    <n v="13"/>
    <n v="22"/>
    <n v="2"/>
    <n v="55"/>
    <x v="0"/>
  </r>
  <r>
    <x v="47"/>
    <n v="17"/>
    <x v="7"/>
    <s v="Descripcion del Plato_11"/>
    <n v="20"/>
    <n v="33"/>
    <n v="1"/>
    <n v="32"/>
    <x v="1"/>
  </r>
  <r>
    <x v="48"/>
    <n v="8"/>
    <x v="0"/>
    <s v="Descripcion del Plato_7"/>
    <n v="14"/>
    <n v="24"/>
    <n v="3"/>
    <n v="9"/>
    <x v="0"/>
  </r>
  <r>
    <x v="48"/>
    <n v="8"/>
    <x v="11"/>
    <s v="Descripcion del Plato_15"/>
    <n v="19"/>
    <n v="32"/>
    <n v="3"/>
    <n v="27"/>
    <x v="0"/>
  </r>
  <r>
    <x v="48"/>
    <n v="8"/>
    <x v="17"/>
    <s v="Descripcion del Plato_4"/>
    <n v="10"/>
    <n v="18"/>
    <n v="1"/>
    <n v="45"/>
    <x v="1"/>
  </r>
  <r>
    <x v="49"/>
    <n v="19"/>
    <x v="11"/>
    <s v="Descripcion del Plato_15"/>
    <n v="19"/>
    <n v="32"/>
    <n v="1"/>
    <n v="6"/>
    <x v="0"/>
  </r>
  <r>
    <x v="49"/>
    <n v="19"/>
    <x v="12"/>
    <s v="Descripcion del Plato_5"/>
    <n v="13"/>
    <n v="22"/>
    <n v="2"/>
    <n v="15"/>
    <x v="0"/>
  </r>
  <r>
    <x v="50"/>
    <n v="12"/>
    <x v="15"/>
    <s v="Descripcion del Plato_14"/>
    <n v="14"/>
    <n v="23"/>
    <n v="2"/>
    <n v="33"/>
    <x v="1"/>
  </r>
  <r>
    <x v="50"/>
    <n v="12"/>
    <x v="7"/>
    <s v="Descripcion del Plato_11"/>
    <n v="20"/>
    <n v="33"/>
    <n v="3"/>
    <n v="56"/>
    <x v="0"/>
  </r>
  <r>
    <x v="50"/>
    <n v="12"/>
    <x v="12"/>
    <s v="Descripcion del Plato_5"/>
    <n v="13"/>
    <n v="22"/>
    <n v="2"/>
    <n v="53"/>
    <x v="0"/>
  </r>
  <r>
    <x v="50"/>
    <n v="12"/>
    <x v="17"/>
    <s v="Descripcion del Plato_4"/>
    <n v="10"/>
    <n v="18"/>
    <n v="2"/>
    <n v="22"/>
    <x v="0"/>
  </r>
  <r>
    <x v="51"/>
    <n v="7"/>
    <x v="7"/>
    <s v="Descripcion del Plato_11"/>
    <n v="20"/>
    <n v="33"/>
    <n v="3"/>
    <n v="13"/>
    <x v="0"/>
  </r>
  <r>
    <x v="51"/>
    <n v="7"/>
    <x v="2"/>
    <s v="Descripcion del Plato_17"/>
    <n v="19"/>
    <n v="31"/>
    <n v="2"/>
    <n v="17"/>
    <x v="1"/>
  </r>
  <r>
    <x v="51"/>
    <n v="7"/>
    <x v="13"/>
    <s v="Descripcion del Plato_18"/>
    <n v="20"/>
    <n v="34"/>
    <n v="3"/>
    <n v="32"/>
    <x v="0"/>
  </r>
  <r>
    <x v="52"/>
    <n v="16"/>
    <x v="15"/>
    <s v="Descripcion del Plato_14"/>
    <n v="14"/>
    <n v="23"/>
    <n v="3"/>
    <n v="47"/>
    <x v="1"/>
  </r>
  <r>
    <x v="52"/>
    <n v="16"/>
    <x v="1"/>
    <s v="Descripcion del Plato_2"/>
    <n v="18"/>
    <n v="30"/>
    <n v="3"/>
    <n v="39"/>
    <x v="1"/>
  </r>
  <r>
    <x v="52"/>
    <n v="16"/>
    <x v="5"/>
    <s v="Descripcion del Plato_19"/>
    <n v="22"/>
    <n v="36"/>
    <n v="3"/>
    <n v="26"/>
    <x v="0"/>
  </r>
  <r>
    <x v="53"/>
    <n v="6"/>
    <x v="10"/>
    <s v="Descripcion del Plato_8"/>
    <n v="21"/>
    <n v="35"/>
    <n v="3"/>
    <n v="47"/>
    <x v="0"/>
  </r>
  <r>
    <x v="53"/>
    <n v="6"/>
    <x v="2"/>
    <s v="Descripcion del Plato_17"/>
    <n v="19"/>
    <n v="31"/>
    <n v="1"/>
    <n v="55"/>
    <x v="1"/>
  </r>
  <r>
    <x v="53"/>
    <n v="6"/>
    <x v="17"/>
    <s v="Descripcion del Plato_4"/>
    <n v="10"/>
    <n v="18"/>
    <n v="1"/>
    <n v="55"/>
    <x v="1"/>
  </r>
  <r>
    <x v="53"/>
    <n v="6"/>
    <x v="7"/>
    <s v="Descripcion del Plato_11"/>
    <n v="20"/>
    <n v="33"/>
    <n v="1"/>
    <n v="46"/>
    <x v="1"/>
  </r>
  <r>
    <x v="54"/>
    <n v="20"/>
    <x v="7"/>
    <s v="Descripcion del Plato_11"/>
    <n v="20"/>
    <n v="33"/>
    <n v="3"/>
    <n v="27"/>
    <x v="1"/>
  </r>
  <r>
    <x v="54"/>
    <n v="20"/>
    <x v="0"/>
    <s v="Descripcion del Plato_7"/>
    <n v="14"/>
    <n v="24"/>
    <n v="1"/>
    <n v="5"/>
    <x v="0"/>
  </r>
  <r>
    <x v="54"/>
    <n v="20"/>
    <x v="5"/>
    <s v="Descripcion del Plato_19"/>
    <n v="22"/>
    <n v="36"/>
    <n v="1"/>
    <n v="51"/>
    <x v="1"/>
  </r>
  <r>
    <x v="54"/>
    <n v="20"/>
    <x v="11"/>
    <s v="Descripcion del Plato_15"/>
    <n v="19"/>
    <n v="32"/>
    <n v="3"/>
    <n v="13"/>
    <x v="0"/>
  </r>
  <r>
    <x v="55"/>
    <n v="1"/>
    <x v="6"/>
    <s v="Descripcion del Plato_9"/>
    <n v="17"/>
    <n v="29"/>
    <n v="1"/>
    <n v="38"/>
    <x v="0"/>
  </r>
  <r>
    <x v="55"/>
    <n v="1"/>
    <x v="9"/>
    <s v="Descripcion del Plato_12"/>
    <n v="11"/>
    <n v="19"/>
    <n v="1"/>
    <n v="40"/>
    <x v="1"/>
  </r>
  <r>
    <x v="56"/>
    <n v="18"/>
    <x v="10"/>
    <s v="Descripcion del Plato_8"/>
    <n v="21"/>
    <n v="35"/>
    <n v="1"/>
    <n v="21"/>
    <x v="1"/>
  </r>
  <r>
    <x v="56"/>
    <n v="18"/>
    <x v="4"/>
    <s v="Descripcion del Plato_20"/>
    <n v="25"/>
    <n v="40"/>
    <n v="1"/>
    <n v="30"/>
    <x v="1"/>
  </r>
  <r>
    <x v="56"/>
    <n v="18"/>
    <x v="12"/>
    <s v="Descripcion del Plato_5"/>
    <n v="13"/>
    <n v="22"/>
    <n v="1"/>
    <n v="10"/>
    <x v="0"/>
  </r>
  <r>
    <x v="56"/>
    <n v="18"/>
    <x v="5"/>
    <s v="Descripcion del Plato_19"/>
    <n v="22"/>
    <n v="36"/>
    <n v="2"/>
    <n v="7"/>
    <x v="1"/>
  </r>
  <r>
    <x v="57"/>
    <n v="8"/>
    <x v="12"/>
    <s v="Descripcion del Plato_5"/>
    <n v="13"/>
    <n v="22"/>
    <n v="1"/>
    <n v="17"/>
    <x v="1"/>
  </r>
  <r>
    <x v="57"/>
    <n v="8"/>
    <x v="14"/>
    <s v="Descripcion del Plato_3"/>
    <n v="12"/>
    <n v="20"/>
    <n v="3"/>
    <n v="56"/>
    <x v="1"/>
  </r>
  <r>
    <x v="58"/>
    <n v="8"/>
    <x v="9"/>
    <s v="Descripcion del Plato_12"/>
    <n v="11"/>
    <n v="19"/>
    <n v="2"/>
    <n v="13"/>
    <x v="0"/>
  </r>
  <r>
    <x v="58"/>
    <n v="8"/>
    <x v="15"/>
    <s v="Descripcion del Plato_14"/>
    <n v="14"/>
    <n v="23"/>
    <n v="2"/>
    <n v="9"/>
    <x v="0"/>
  </r>
  <r>
    <x v="58"/>
    <n v="8"/>
    <x v="17"/>
    <s v="Descripcion del Plato_4"/>
    <n v="10"/>
    <n v="18"/>
    <n v="2"/>
    <n v="13"/>
    <x v="1"/>
  </r>
  <r>
    <x v="58"/>
    <n v="8"/>
    <x v="4"/>
    <s v="Descripcion del Plato_20"/>
    <n v="25"/>
    <n v="40"/>
    <n v="1"/>
    <n v="13"/>
    <x v="1"/>
  </r>
  <r>
    <x v="59"/>
    <n v="6"/>
    <x v="17"/>
    <s v="Descripcion del Plato_4"/>
    <n v="10"/>
    <n v="18"/>
    <n v="2"/>
    <n v="23"/>
    <x v="0"/>
  </r>
  <r>
    <x v="59"/>
    <n v="6"/>
    <x v="7"/>
    <s v="Descripcion del Plato_11"/>
    <n v="20"/>
    <n v="33"/>
    <n v="2"/>
    <n v="20"/>
    <x v="1"/>
  </r>
  <r>
    <x v="60"/>
    <n v="10"/>
    <x v="4"/>
    <s v="Descripcion del Plato_20"/>
    <n v="25"/>
    <n v="40"/>
    <n v="2"/>
    <n v="56"/>
    <x v="0"/>
  </r>
  <r>
    <x v="60"/>
    <n v="10"/>
    <x v="17"/>
    <s v="Descripcion del Plato_4"/>
    <n v="10"/>
    <n v="18"/>
    <n v="1"/>
    <n v="39"/>
    <x v="1"/>
  </r>
  <r>
    <x v="60"/>
    <n v="10"/>
    <x v="1"/>
    <s v="Descripcion del Plato_2"/>
    <n v="18"/>
    <n v="30"/>
    <n v="2"/>
    <n v="13"/>
    <x v="0"/>
  </r>
  <r>
    <x v="60"/>
    <n v="10"/>
    <x v="8"/>
    <s v="Descripcion del Plato_16"/>
    <n v="16"/>
    <n v="28"/>
    <n v="3"/>
    <n v="51"/>
    <x v="1"/>
  </r>
  <r>
    <x v="61"/>
    <n v="2"/>
    <x v="1"/>
    <s v="Descripcion del Plato_2"/>
    <n v="18"/>
    <n v="30"/>
    <n v="2"/>
    <n v="59"/>
    <x v="1"/>
  </r>
  <r>
    <x v="61"/>
    <n v="2"/>
    <x v="9"/>
    <s v="Descripcion del Plato_12"/>
    <n v="11"/>
    <n v="19"/>
    <n v="3"/>
    <n v="46"/>
    <x v="1"/>
  </r>
  <r>
    <x v="61"/>
    <n v="2"/>
    <x v="2"/>
    <s v="Descripcion del Plato_17"/>
    <n v="19"/>
    <n v="31"/>
    <n v="1"/>
    <n v="50"/>
    <x v="1"/>
  </r>
  <r>
    <x v="62"/>
    <n v="17"/>
    <x v="14"/>
    <s v="Descripcion del Plato_3"/>
    <n v="12"/>
    <n v="20"/>
    <n v="1"/>
    <n v="10"/>
    <x v="1"/>
  </r>
  <r>
    <x v="62"/>
    <n v="17"/>
    <x v="10"/>
    <s v="Descripcion del Plato_8"/>
    <n v="21"/>
    <n v="35"/>
    <n v="1"/>
    <n v="20"/>
    <x v="0"/>
  </r>
  <r>
    <x v="63"/>
    <n v="3"/>
    <x v="14"/>
    <s v="Descripcion del Plato_3"/>
    <n v="12"/>
    <n v="20"/>
    <n v="3"/>
    <n v="25"/>
    <x v="0"/>
  </r>
  <r>
    <x v="63"/>
    <n v="3"/>
    <x v="4"/>
    <s v="Descripcion del Plato_20"/>
    <n v="25"/>
    <n v="40"/>
    <n v="3"/>
    <n v="47"/>
    <x v="1"/>
  </r>
  <r>
    <x v="63"/>
    <n v="3"/>
    <x v="5"/>
    <s v="Descripcion del Plato_19"/>
    <n v="22"/>
    <n v="36"/>
    <n v="3"/>
    <n v="10"/>
    <x v="0"/>
  </r>
  <r>
    <x v="64"/>
    <n v="5"/>
    <x v="8"/>
    <s v="Descripcion del Plato_16"/>
    <n v="16"/>
    <n v="28"/>
    <n v="1"/>
    <n v="32"/>
    <x v="1"/>
  </r>
  <r>
    <x v="64"/>
    <n v="5"/>
    <x v="2"/>
    <s v="Descripcion del Plato_17"/>
    <n v="19"/>
    <n v="31"/>
    <n v="1"/>
    <n v="55"/>
    <x v="1"/>
  </r>
  <r>
    <x v="64"/>
    <n v="5"/>
    <x v="9"/>
    <s v="Descripcion del Plato_12"/>
    <n v="11"/>
    <n v="19"/>
    <n v="3"/>
    <n v="51"/>
    <x v="0"/>
  </r>
  <r>
    <x v="64"/>
    <n v="5"/>
    <x v="4"/>
    <s v="Descripcion del Plato_20"/>
    <n v="25"/>
    <n v="40"/>
    <n v="2"/>
    <n v="17"/>
    <x v="0"/>
  </r>
  <r>
    <x v="65"/>
    <n v="18"/>
    <x v="5"/>
    <s v="Descripcion del Plato_19"/>
    <n v="22"/>
    <n v="36"/>
    <n v="1"/>
    <n v="29"/>
    <x v="0"/>
  </r>
  <r>
    <x v="65"/>
    <n v="18"/>
    <x v="4"/>
    <s v="Descripcion del Plato_20"/>
    <n v="25"/>
    <n v="40"/>
    <n v="3"/>
    <n v="30"/>
    <x v="0"/>
  </r>
  <r>
    <x v="65"/>
    <n v="18"/>
    <x v="17"/>
    <s v="Descripcion del Plato_4"/>
    <n v="10"/>
    <n v="18"/>
    <n v="3"/>
    <n v="55"/>
    <x v="1"/>
  </r>
  <r>
    <x v="66"/>
    <n v="2"/>
    <x v="4"/>
    <s v="Descripcion del Plato_20"/>
    <n v="25"/>
    <n v="40"/>
    <n v="1"/>
    <n v="22"/>
    <x v="0"/>
  </r>
  <r>
    <x v="66"/>
    <n v="2"/>
    <x v="5"/>
    <s v="Descripcion del Plato_19"/>
    <n v="22"/>
    <n v="36"/>
    <n v="3"/>
    <n v="59"/>
    <x v="1"/>
  </r>
  <r>
    <x v="66"/>
    <n v="2"/>
    <x v="18"/>
    <s v="Descripcion del Plato_10"/>
    <n v="15"/>
    <n v="26"/>
    <n v="3"/>
    <n v="15"/>
    <x v="1"/>
  </r>
  <r>
    <x v="66"/>
    <n v="2"/>
    <x v="1"/>
    <s v="Descripcion del Plato_2"/>
    <n v="18"/>
    <n v="30"/>
    <n v="1"/>
    <n v="35"/>
    <x v="1"/>
  </r>
  <r>
    <x v="67"/>
    <n v="8"/>
    <x v="15"/>
    <s v="Descripcion del Plato_14"/>
    <n v="14"/>
    <n v="23"/>
    <n v="3"/>
    <n v="43"/>
    <x v="0"/>
  </r>
  <r>
    <x v="67"/>
    <n v="8"/>
    <x v="8"/>
    <s v="Descripcion del Plato_16"/>
    <n v="16"/>
    <n v="28"/>
    <n v="1"/>
    <n v="19"/>
    <x v="1"/>
  </r>
  <r>
    <x v="67"/>
    <n v="8"/>
    <x v="11"/>
    <s v="Descripcion del Plato_15"/>
    <n v="19"/>
    <n v="32"/>
    <n v="3"/>
    <n v="57"/>
    <x v="1"/>
  </r>
  <r>
    <x v="67"/>
    <n v="8"/>
    <x v="19"/>
    <s v="Descripcion del Plato_1"/>
    <n v="15"/>
    <n v="25"/>
    <n v="1"/>
    <n v="26"/>
    <x v="1"/>
  </r>
  <r>
    <x v="68"/>
    <n v="5"/>
    <x v="16"/>
    <s v="Descripcion del Plato_13"/>
    <n v="13"/>
    <n v="21"/>
    <n v="3"/>
    <n v="20"/>
    <x v="0"/>
  </r>
  <r>
    <x v="68"/>
    <n v="5"/>
    <x v="0"/>
    <s v="Descripcion del Plato_7"/>
    <n v="14"/>
    <n v="24"/>
    <n v="3"/>
    <n v="48"/>
    <x v="1"/>
  </r>
  <r>
    <x v="68"/>
    <n v="5"/>
    <x v="7"/>
    <s v="Descripcion del Plato_11"/>
    <n v="20"/>
    <n v="33"/>
    <n v="3"/>
    <n v="24"/>
    <x v="1"/>
  </r>
  <r>
    <x v="69"/>
    <n v="17"/>
    <x v="19"/>
    <s v="Descripcion del Plato_1"/>
    <n v="15"/>
    <n v="25"/>
    <n v="2"/>
    <n v="19"/>
    <x v="1"/>
  </r>
  <r>
    <x v="69"/>
    <n v="17"/>
    <x v="13"/>
    <s v="Descripcion del Plato_18"/>
    <n v="20"/>
    <n v="34"/>
    <n v="2"/>
    <n v="21"/>
    <x v="1"/>
  </r>
  <r>
    <x v="70"/>
    <n v="18"/>
    <x v="1"/>
    <s v="Descripcion del Plato_2"/>
    <n v="18"/>
    <n v="30"/>
    <n v="3"/>
    <n v="20"/>
    <x v="1"/>
  </r>
  <r>
    <x v="70"/>
    <n v="18"/>
    <x v="15"/>
    <s v="Descripcion del Plato_14"/>
    <n v="14"/>
    <n v="23"/>
    <n v="2"/>
    <n v="29"/>
    <x v="1"/>
  </r>
  <r>
    <x v="71"/>
    <n v="17"/>
    <x v="16"/>
    <s v="Descripcion del Plato_13"/>
    <n v="13"/>
    <n v="21"/>
    <n v="1"/>
    <n v="17"/>
    <x v="1"/>
  </r>
  <r>
    <x v="71"/>
    <n v="17"/>
    <x v="17"/>
    <s v="Descripcion del Plato_4"/>
    <n v="10"/>
    <n v="18"/>
    <n v="3"/>
    <n v="37"/>
    <x v="1"/>
  </r>
  <r>
    <x v="72"/>
    <n v="1"/>
    <x v="3"/>
    <s v="Descripcion del Plato_6"/>
    <n v="16"/>
    <n v="27"/>
    <n v="3"/>
    <n v="20"/>
    <x v="0"/>
  </r>
  <r>
    <x v="73"/>
    <n v="19"/>
    <x v="18"/>
    <s v="Descripcion del Plato_10"/>
    <n v="15"/>
    <n v="26"/>
    <n v="2"/>
    <n v="39"/>
    <x v="1"/>
  </r>
  <r>
    <x v="73"/>
    <n v="19"/>
    <x v="13"/>
    <s v="Descripcion del Plato_18"/>
    <n v="20"/>
    <n v="34"/>
    <n v="3"/>
    <n v="37"/>
    <x v="0"/>
  </r>
  <r>
    <x v="73"/>
    <n v="19"/>
    <x v="11"/>
    <s v="Descripcion del Plato_15"/>
    <n v="19"/>
    <n v="32"/>
    <n v="2"/>
    <n v="24"/>
    <x v="1"/>
  </r>
  <r>
    <x v="74"/>
    <n v="19"/>
    <x v="4"/>
    <s v="Descripcion del Plato_20"/>
    <n v="25"/>
    <n v="40"/>
    <n v="1"/>
    <n v="35"/>
    <x v="0"/>
  </r>
  <r>
    <x v="74"/>
    <n v="19"/>
    <x v="15"/>
    <s v="Descripcion del Plato_14"/>
    <n v="14"/>
    <n v="23"/>
    <n v="3"/>
    <n v="16"/>
    <x v="1"/>
  </r>
  <r>
    <x v="75"/>
    <n v="17"/>
    <x v="1"/>
    <s v="Descripcion del Plato_2"/>
    <n v="18"/>
    <n v="30"/>
    <n v="3"/>
    <n v="13"/>
    <x v="1"/>
  </r>
  <r>
    <x v="75"/>
    <n v="17"/>
    <x v="17"/>
    <s v="Descripcion del Plato_4"/>
    <n v="10"/>
    <n v="18"/>
    <n v="1"/>
    <n v="34"/>
    <x v="1"/>
  </r>
  <r>
    <x v="75"/>
    <n v="17"/>
    <x v="0"/>
    <s v="Descripcion del Plato_7"/>
    <n v="14"/>
    <n v="24"/>
    <n v="1"/>
    <n v="20"/>
    <x v="0"/>
  </r>
  <r>
    <x v="75"/>
    <n v="17"/>
    <x v="18"/>
    <s v="Descripcion del Plato_10"/>
    <n v="15"/>
    <n v="26"/>
    <n v="1"/>
    <n v="30"/>
    <x v="0"/>
  </r>
  <r>
    <x v="76"/>
    <n v="3"/>
    <x v="17"/>
    <s v="Descripcion del Plato_4"/>
    <n v="10"/>
    <n v="18"/>
    <n v="1"/>
    <n v="34"/>
    <x v="1"/>
  </r>
  <r>
    <x v="76"/>
    <n v="3"/>
    <x v="0"/>
    <s v="Descripcion del Plato_7"/>
    <n v="14"/>
    <n v="24"/>
    <n v="2"/>
    <n v="55"/>
    <x v="0"/>
  </r>
  <r>
    <x v="76"/>
    <n v="3"/>
    <x v="7"/>
    <s v="Descripcion del Plato_11"/>
    <n v="20"/>
    <n v="33"/>
    <n v="1"/>
    <n v="8"/>
    <x v="1"/>
  </r>
  <r>
    <x v="77"/>
    <n v="7"/>
    <x v="9"/>
    <s v="Descripcion del Plato_12"/>
    <n v="11"/>
    <n v="19"/>
    <n v="3"/>
    <n v="54"/>
    <x v="1"/>
  </r>
  <r>
    <x v="78"/>
    <n v="16"/>
    <x v="6"/>
    <s v="Descripcion del Plato_9"/>
    <n v="17"/>
    <n v="29"/>
    <n v="3"/>
    <n v="14"/>
    <x v="0"/>
  </r>
  <r>
    <x v="78"/>
    <n v="16"/>
    <x v="7"/>
    <s v="Descripcion del Plato_11"/>
    <n v="20"/>
    <n v="33"/>
    <n v="3"/>
    <n v="14"/>
    <x v="1"/>
  </r>
  <r>
    <x v="78"/>
    <n v="16"/>
    <x v="14"/>
    <s v="Descripcion del Plato_3"/>
    <n v="12"/>
    <n v="20"/>
    <n v="3"/>
    <n v="25"/>
    <x v="0"/>
  </r>
  <r>
    <x v="78"/>
    <n v="16"/>
    <x v="16"/>
    <s v="Descripcion del Plato_13"/>
    <n v="13"/>
    <n v="21"/>
    <n v="3"/>
    <n v="43"/>
    <x v="0"/>
  </r>
  <r>
    <x v="79"/>
    <n v="18"/>
    <x v="12"/>
    <s v="Descripcion del Plato_5"/>
    <n v="13"/>
    <n v="22"/>
    <n v="2"/>
    <n v="5"/>
    <x v="0"/>
  </r>
  <r>
    <x v="79"/>
    <n v="18"/>
    <x v="6"/>
    <s v="Descripcion del Plato_9"/>
    <n v="17"/>
    <n v="29"/>
    <n v="1"/>
    <n v="34"/>
    <x v="1"/>
  </r>
  <r>
    <x v="79"/>
    <n v="18"/>
    <x v="0"/>
    <s v="Descripcion del Plato_7"/>
    <n v="14"/>
    <n v="24"/>
    <n v="2"/>
    <n v="28"/>
    <x v="0"/>
  </r>
  <r>
    <x v="80"/>
    <n v="17"/>
    <x v="2"/>
    <s v="Descripcion del Plato_17"/>
    <n v="19"/>
    <n v="31"/>
    <n v="2"/>
    <n v="59"/>
    <x v="1"/>
  </r>
  <r>
    <x v="81"/>
    <n v="16"/>
    <x v="19"/>
    <s v="Descripcion del Plato_1"/>
    <n v="15"/>
    <n v="25"/>
    <n v="2"/>
    <n v="11"/>
    <x v="1"/>
  </r>
  <r>
    <x v="81"/>
    <n v="16"/>
    <x v="1"/>
    <s v="Descripcion del Plato_2"/>
    <n v="18"/>
    <n v="30"/>
    <n v="1"/>
    <n v="8"/>
    <x v="1"/>
  </r>
  <r>
    <x v="82"/>
    <n v="15"/>
    <x v="3"/>
    <s v="Descripcion del Plato_6"/>
    <n v="16"/>
    <n v="27"/>
    <n v="2"/>
    <n v="14"/>
    <x v="0"/>
  </r>
  <r>
    <x v="82"/>
    <n v="15"/>
    <x v="14"/>
    <s v="Descripcion del Plato_3"/>
    <n v="12"/>
    <n v="20"/>
    <n v="1"/>
    <n v="30"/>
    <x v="1"/>
  </r>
  <r>
    <x v="82"/>
    <n v="15"/>
    <x v="11"/>
    <s v="Descripcion del Plato_15"/>
    <n v="19"/>
    <n v="32"/>
    <n v="3"/>
    <n v="50"/>
    <x v="0"/>
  </r>
  <r>
    <x v="83"/>
    <n v="19"/>
    <x v="1"/>
    <s v="Descripcion del Plato_2"/>
    <n v="18"/>
    <n v="30"/>
    <n v="2"/>
    <n v="10"/>
    <x v="1"/>
  </r>
  <r>
    <x v="84"/>
    <n v="8"/>
    <x v="8"/>
    <s v="Descripcion del Plato_16"/>
    <n v="16"/>
    <n v="28"/>
    <n v="3"/>
    <n v="26"/>
    <x v="1"/>
  </r>
  <r>
    <x v="84"/>
    <n v="8"/>
    <x v="5"/>
    <s v="Descripcion del Plato_19"/>
    <n v="22"/>
    <n v="36"/>
    <n v="2"/>
    <n v="33"/>
    <x v="1"/>
  </r>
  <r>
    <x v="84"/>
    <n v="8"/>
    <x v="14"/>
    <s v="Descripcion del Plato_3"/>
    <n v="12"/>
    <n v="20"/>
    <n v="1"/>
    <n v="54"/>
    <x v="1"/>
  </r>
  <r>
    <x v="84"/>
    <n v="8"/>
    <x v="11"/>
    <s v="Descripcion del Plato_15"/>
    <n v="19"/>
    <n v="32"/>
    <n v="1"/>
    <n v="29"/>
    <x v="1"/>
  </r>
  <r>
    <x v="85"/>
    <n v="20"/>
    <x v="19"/>
    <s v="Descripcion del Plato_1"/>
    <n v="15"/>
    <n v="25"/>
    <n v="2"/>
    <n v="8"/>
    <x v="1"/>
  </r>
  <r>
    <x v="86"/>
    <n v="3"/>
    <x v="17"/>
    <s v="Descripcion del Plato_4"/>
    <n v="10"/>
    <n v="18"/>
    <n v="2"/>
    <n v="55"/>
    <x v="0"/>
  </r>
  <r>
    <x v="86"/>
    <n v="3"/>
    <x v="11"/>
    <s v="Descripcion del Plato_15"/>
    <n v="19"/>
    <n v="32"/>
    <n v="1"/>
    <n v="5"/>
    <x v="1"/>
  </r>
  <r>
    <x v="86"/>
    <n v="3"/>
    <x v="2"/>
    <s v="Descripcion del Plato_17"/>
    <n v="19"/>
    <n v="31"/>
    <n v="1"/>
    <n v="11"/>
    <x v="0"/>
  </r>
  <r>
    <x v="87"/>
    <n v="18"/>
    <x v="4"/>
    <s v="Descripcion del Plato_20"/>
    <n v="25"/>
    <n v="40"/>
    <n v="1"/>
    <n v="12"/>
    <x v="0"/>
  </r>
  <r>
    <x v="87"/>
    <n v="18"/>
    <x v="9"/>
    <s v="Descripcion del Plato_12"/>
    <n v="11"/>
    <n v="19"/>
    <n v="3"/>
    <n v="46"/>
    <x v="1"/>
  </r>
  <r>
    <x v="87"/>
    <n v="18"/>
    <x v="18"/>
    <s v="Descripcion del Plato_10"/>
    <n v="15"/>
    <n v="26"/>
    <n v="1"/>
    <n v="59"/>
    <x v="0"/>
  </r>
  <r>
    <x v="88"/>
    <n v="11"/>
    <x v="15"/>
    <s v="Descripcion del Plato_14"/>
    <n v="14"/>
    <n v="23"/>
    <n v="3"/>
    <n v="44"/>
    <x v="1"/>
  </r>
  <r>
    <x v="88"/>
    <n v="11"/>
    <x v="13"/>
    <s v="Descripcion del Plato_18"/>
    <n v="20"/>
    <n v="34"/>
    <n v="2"/>
    <n v="58"/>
    <x v="0"/>
  </r>
  <r>
    <x v="88"/>
    <n v="11"/>
    <x v="12"/>
    <s v="Descripcion del Plato_5"/>
    <n v="13"/>
    <n v="22"/>
    <n v="1"/>
    <n v="40"/>
    <x v="1"/>
  </r>
  <r>
    <x v="89"/>
    <n v="6"/>
    <x v="13"/>
    <s v="Descripcion del Plato_18"/>
    <n v="20"/>
    <n v="34"/>
    <n v="1"/>
    <n v="48"/>
    <x v="1"/>
  </r>
  <r>
    <x v="90"/>
    <n v="1"/>
    <x v="10"/>
    <s v="Descripcion del Plato_8"/>
    <n v="21"/>
    <n v="35"/>
    <n v="3"/>
    <n v="21"/>
    <x v="1"/>
  </r>
  <r>
    <x v="90"/>
    <n v="1"/>
    <x v="16"/>
    <s v="Descripcion del Plato_13"/>
    <n v="13"/>
    <n v="21"/>
    <n v="3"/>
    <n v="52"/>
    <x v="0"/>
  </r>
  <r>
    <x v="90"/>
    <n v="1"/>
    <x v="12"/>
    <s v="Descripcion del Plato_5"/>
    <n v="13"/>
    <n v="22"/>
    <n v="2"/>
    <n v="11"/>
    <x v="0"/>
  </r>
  <r>
    <x v="90"/>
    <n v="1"/>
    <x v="3"/>
    <s v="Descripcion del Plato_6"/>
    <n v="16"/>
    <n v="27"/>
    <n v="3"/>
    <n v="48"/>
    <x v="0"/>
  </r>
  <r>
    <x v="91"/>
    <n v="6"/>
    <x v="6"/>
    <s v="Descripcion del Plato_9"/>
    <n v="17"/>
    <n v="29"/>
    <n v="2"/>
    <n v="36"/>
    <x v="0"/>
  </r>
  <r>
    <x v="91"/>
    <n v="6"/>
    <x v="0"/>
    <s v="Descripcion del Plato_7"/>
    <n v="14"/>
    <n v="24"/>
    <n v="1"/>
    <n v="6"/>
    <x v="1"/>
  </r>
  <r>
    <x v="92"/>
    <n v="2"/>
    <x v="6"/>
    <s v="Descripcion del Plato_9"/>
    <n v="17"/>
    <n v="29"/>
    <n v="1"/>
    <n v="18"/>
    <x v="1"/>
  </r>
  <r>
    <x v="93"/>
    <n v="12"/>
    <x v="1"/>
    <s v="Descripcion del Plato_2"/>
    <n v="18"/>
    <n v="30"/>
    <n v="3"/>
    <n v="19"/>
    <x v="1"/>
  </r>
  <r>
    <x v="93"/>
    <n v="12"/>
    <x v="11"/>
    <s v="Descripcion del Plato_15"/>
    <n v="19"/>
    <n v="32"/>
    <n v="2"/>
    <n v="56"/>
    <x v="1"/>
  </r>
  <r>
    <x v="93"/>
    <n v="12"/>
    <x v="7"/>
    <s v="Descripcion del Plato_11"/>
    <n v="20"/>
    <n v="33"/>
    <n v="3"/>
    <n v="54"/>
    <x v="1"/>
  </r>
  <r>
    <x v="94"/>
    <n v="12"/>
    <x v="9"/>
    <s v="Descripcion del Plato_12"/>
    <n v="11"/>
    <n v="19"/>
    <n v="3"/>
    <n v="19"/>
    <x v="1"/>
  </r>
  <r>
    <x v="94"/>
    <n v="12"/>
    <x v="11"/>
    <s v="Descripcion del Plato_15"/>
    <n v="19"/>
    <n v="32"/>
    <n v="3"/>
    <n v="22"/>
    <x v="1"/>
  </r>
  <r>
    <x v="95"/>
    <n v="16"/>
    <x v="7"/>
    <s v="Descripcion del Plato_11"/>
    <n v="20"/>
    <n v="33"/>
    <n v="2"/>
    <n v="47"/>
    <x v="0"/>
  </r>
  <r>
    <x v="95"/>
    <n v="16"/>
    <x v="9"/>
    <s v="Descripcion del Plato_12"/>
    <n v="11"/>
    <n v="19"/>
    <n v="2"/>
    <n v="10"/>
    <x v="0"/>
  </r>
  <r>
    <x v="95"/>
    <n v="16"/>
    <x v="0"/>
    <s v="Descripcion del Plato_7"/>
    <n v="14"/>
    <n v="24"/>
    <n v="3"/>
    <n v="19"/>
    <x v="1"/>
  </r>
  <r>
    <x v="96"/>
    <n v="14"/>
    <x v="18"/>
    <s v="Descripcion del Plato_10"/>
    <n v="15"/>
    <n v="26"/>
    <n v="1"/>
    <n v="17"/>
    <x v="1"/>
  </r>
  <r>
    <x v="96"/>
    <n v="14"/>
    <x v="14"/>
    <s v="Descripcion del Plato_3"/>
    <n v="12"/>
    <n v="20"/>
    <n v="3"/>
    <n v="5"/>
    <x v="0"/>
  </r>
  <r>
    <x v="96"/>
    <n v="14"/>
    <x v="13"/>
    <s v="Descripcion del Plato_18"/>
    <n v="20"/>
    <n v="34"/>
    <n v="3"/>
    <n v="57"/>
    <x v="0"/>
  </r>
  <r>
    <x v="97"/>
    <n v="7"/>
    <x v="14"/>
    <s v="Descripcion del Plato_3"/>
    <n v="12"/>
    <n v="20"/>
    <n v="3"/>
    <n v="56"/>
    <x v="1"/>
  </r>
  <r>
    <x v="97"/>
    <n v="7"/>
    <x v="6"/>
    <s v="Descripcion del Plato_9"/>
    <n v="17"/>
    <n v="29"/>
    <n v="3"/>
    <n v="33"/>
    <x v="1"/>
  </r>
  <r>
    <x v="97"/>
    <n v="7"/>
    <x v="9"/>
    <s v="Descripcion del Plato_12"/>
    <n v="11"/>
    <n v="19"/>
    <n v="1"/>
    <n v="51"/>
    <x v="1"/>
  </r>
  <r>
    <x v="98"/>
    <n v="2"/>
    <x v="1"/>
    <s v="Descripcion del Plato_2"/>
    <n v="18"/>
    <n v="30"/>
    <n v="2"/>
    <n v="27"/>
    <x v="1"/>
  </r>
  <r>
    <x v="98"/>
    <n v="2"/>
    <x v="2"/>
    <s v="Descripcion del Plato_17"/>
    <n v="19"/>
    <n v="31"/>
    <n v="1"/>
    <n v="5"/>
    <x v="1"/>
  </r>
  <r>
    <x v="98"/>
    <n v="2"/>
    <x v="9"/>
    <s v="Descripcion del Plato_12"/>
    <n v="11"/>
    <n v="19"/>
    <n v="1"/>
    <n v="9"/>
    <x v="0"/>
  </r>
  <r>
    <x v="98"/>
    <n v="2"/>
    <x v="6"/>
    <s v="Descripcion del Plato_9"/>
    <n v="17"/>
    <n v="29"/>
    <n v="1"/>
    <n v="45"/>
    <x v="0"/>
  </r>
  <r>
    <x v="99"/>
    <n v="18"/>
    <x v="0"/>
    <s v="Descripcion del Plato_7"/>
    <n v="14"/>
    <n v="24"/>
    <n v="3"/>
    <n v="48"/>
    <x v="1"/>
  </r>
  <r>
    <x v="99"/>
    <n v="18"/>
    <x v="12"/>
    <s v="Descripcion del Plato_5"/>
    <n v="13"/>
    <n v="22"/>
    <n v="2"/>
    <n v="33"/>
    <x v="0"/>
  </r>
  <r>
    <x v="99"/>
    <n v="18"/>
    <x v="19"/>
    <s v="Descripcion del Plato_1"/>
    <n v="15"/>
    <n v="25"/>
    <n v="2"/>
    <n v="22"/>
    <x v="1"/>
  </r>
  <r>
    <x v="100"/>
    <n v="1"/>
    <x v="2"/>
    <s v="Descripcion del Plato_17"/>
    <n v="19"/>
    <n v="31"/>
    <n v="1"/>
    <n v="24"/>
    <x v="1"/>
  </r>
  <r>
    <x v="100"/>
    <n v="1"/>
    <x v="19"/>
    <s v="Descripcion del Plato_1"/>
    <n v="15"/>
    <n v="25"/>
    <n v="2"/>
    <n v="41"/>
    <x v="1"/>
  </r>
  <r>
    <x v="100"/>
    <n v="1"/>
    <x v="12"/>
    <s v="Descripcion del Plato_5"/>
    <n v="13"/>
    <n v="22"/>
    <n v="1"/>
    <n v="35"/>
    <x v="1"/>
  </r>
  <r>
    <x v="100"/>
    <n v="1"/>
    <x v="10"/>
    <s v="Descripcion del Plato_8"/>
    <n v="21"/>
    <n v="35"/>
    <n v="1"/>
    <n v="34"/>
    <x v="1"/>
  </r>
  <r>
    <x v="101"/>
    <n v="19"/>
    <x v="8"/>
    <s v="Descripcion del Plato_16"/>
    <n v="16"/>
    <n v="28"/>
    <n v="3"/>
    <n v="17"/>
    <x v="1"/>
  </r>
  <r>
    <x v="101"/>
    <n v="19"/>
    <x v="6"/>
    <s v="Descripcion del Plato_9"/>
    <n v="17"/>
    <n v="29"/>
    <n v="3"/>
    <n v="29"/>
    <x v="0"/>
  </r>
  <r>
    <x v="102"/>
    <n v="13"/>
    <x v="16"/>
    <s v="Descripcion del Plato_13"/>
    <n v="13"/>
    <n v="21"/>
    <n v="1"/>
    <n v="57"/>
    <x v="1"/>
  </r>
  <r>
    <x v="102"/>
    <n v="13"/>
    <x v="13"/>
    <s v="Descripcion del Plato_18"/>
    <n v="20"/>
    <n v="34"/>
    <n v="1"/>
    <n v="9"/>
    <x v="0"/>
  </r>
  <r>
    <x v="102"/>
    <n v="13"/>
    <x v="17"/>
    <s v="Descripcion del Plato_4"/>
    <n v="10"/>
    <n v="18"/>
    <n v="1"/>
    <n v="33"/>
    <x v="1"/>
  </r>
  <r>
    <x v="103"/>
    <n v="14"/>
    <x v="15"/>
    <s v="Descripcion del Plato_14"/>
    <n v="14"/>
    <n v="23"/>
    <n v="2"/>
    <n v="43"/>
    <x v="1"/>
  </r>
  <r>
    <x v="103"/>
    <n v="14"/>
    <x v="2"/>
    <s v="Descripcion del Plato_17"/>
    <n v="19"/>
    <n v="31"/>
    <n v="1"/>
    <n v="12"/>
    <x v="0"/>
  </r>
  <r>
    <x v="104"/>
    <n v="14"/>
    <x v="14"/>
    <s v="Descripcion del Plato_3"/>
    <n v="12"/>
    <n v="20"/>
    <n v="3"/>
    <n v="9"/>
    <x v="0"/>
  </r>
  <r>
    <x v="104"/>
    <n v="14"/>
    <x v="3"/>
    <s v="Descripcion del Plato_6"/>
    <n v="16"/>
    <n v="27"/>
    <n v="3"/>
    <n v="34"/>
    <x v="0"/>
  </r>
  <r>
    <x v="105"/>
    <n v="15"/>
    <x v="13"/>
    <s v="Descripcion del Plato_18"/>
    <n v="20"/>
    <n v="34"/>
    <n v="2"/>
    <n v="29"/>
    <x v="0"/>
  </r>
  <r>
    <x v="106"/>
    <n v="11"/>
    <x v="11"/>
    <s v="Descripcion del Plato_15"/>
    <n v="19"/>
    <n v="32"/>
    <n v="2"/>
    <n v="48"/>
    <x v="0"/>
  </r>
  <r>
    <x v="106"/>
    <n v="11"/>
    <x v="6"/>
    <s v="Descripcion del Plato_9"/>
    <n v="17"/>
    <n v="29"/>
    <n v="3"/>
    <n v="51"/>
    <x v="1"/>
  </r>
  <r>
    <x v="106"/>
    <n v="11"/>
    <x v="13"/>
    <s v="Descripcion del Plato_18"/>
    <n v="20"/>
    <n v="34"/>
    <n v="3"/>
    <n v="42"/>
    <x v="1"/>
  </r>
  <r>
    <x v="107"/>
    <n v="3"/>
    <x v="6"/>
    <s v="Descripcion del Plato_9"/>
    <n v="17"/>
    <n v="29"/>
    <n v="2"/>
    <n v="23"/>
    <x v="0"/>
  </r>
  <r>
    <x v="107"/>
    <n v="3"/>
    <x v="17"/>
    <s v="Descripcion del Plato_4"/>
    <n v="10"/>
    <n v="18"/>
    <n v="1"/>
    <n v="10"/>
    <x v="1"/>
  </r>
  <r>
    <x v="107"/>
    <n v="3"/>
    <x v="14"/>
    <s v="Descripcion del Plato_3"/>
    <n v="12"/>
    <n v="20"/>
    <n v="1"/>
    <n v="26"/>
    <x v="1"/>
  </r>
  <r>
    <x v="107"/>
    <n v="3"/>
    <x v="8"/>
    <s v="Descripcion del Plato_16"/>
    <n v="16"/>
    <n v="28"/>
    <n v="1"/>
    <n v="56"/>
    <x v="0"/>
  </r>
  <r>
    <x v="108"/>
    <n v="10"/>
    <x v="13"/>
    <s v="Descripcion del Plato_18"/>
    <n v="20"/>
    <n v="34"/>
    <n v="3"/>
    <n v="54"/>
    <x v="1"/>
  </r>
  <r>
    <x v="108"/>
    <n v="10"/>
    <x v="15"/>
    <s v="Descripcion del Plato_14"/>
    <n v="14"/>
    <n v="23"/>
    <n v="1"/>
    <n v="26"/>
    <x v="1"/>
  </r>
  <r>
    <x v="108"/>
    <n v="10"/>
    <x v="12"/>
    <s v="Descripcion del Plato_5"/>
    <n v="13"/>
    <n v="22"/>
    <n v="2"/>
    <n v="38"/>
    <x v="0"/>
  </r>
  <r>
    <x v="109"/>
    <n v="5"/>
    <x v="6"/>
    <s v="Descripcion del Plato_9"/>
    <n v="17"/>
    <n v="29"/>
    <n v="2"/>
    <n v="38"/>
    <x v="0"/>
  </r>
  <r>
    <x v="109"/>
    <n v="5"/>
    <x v="18"/>
    <s v="Descripcion del Plato_10"/>
    <n v="15"/>
    <n v="26"/>
    <n v="3"/>
    <n v="27"/>
    <x v="0"/>
  </r>
  <r>
    <x v="109"/>
    <n v="5"/>
    <x v="3"/>
    <s v="Descripcion del Plato_6"/>
    <n v="16"/>
    <n v="27"/>
    <n v="1"/>
    <n v="56"/>
    <x v="1"/>
  </r>
  <r>
    <x v="110"/>
    <n v="3"/>
    <x v="11"/>
    <s v="Descripcion del Plato_15"/>
    <n v="19"/>
    <n v="32"/>
    <n v="1"/>
    <n v="47"/>
    <x v="1"/>
  </r>
  <r>
    <x v="110"/>
    <n v="3"/>
    <x v="12"/>
    <s v="Descripcion del Plato_5"/>
    <n v="13"/>
    <n v="22"/>
    <n v="3"/>
    <n v="5"/>
    <x v="0"/>
  </r>
  <r>
    <x v="110"/>
    <n v="3"/>
    <x v="0"/>
    <s v="Descripcion del Plato_7"/>
    <n v="14"/>
    <n v="24"/>
    <n v="2"/>
    <n v="48"/>
    <x v="0"/>
  </r>
  <r>
    <x v="110"/>
    <n v="3"/>
    <x v="6"/>
    <s v="Descripcion del Plato_9"/>
    <n v="17"/>
    <n v="29"/>
    <n v="2"/>
    <n v="37"/>
    <x v="1"/>
  </r>
  <r>
    <x v="111"/>
    <n v="6"/>
    <x v="14"/>
    <s v="Descripcion del Plato_3"/>
    <n v="12"/>
    <n v="20"/>
    <n v="1"/>
    <n v="16"/>
    <x v="1"/>
  </r>
  <r>
    <x v="112"/>
    <n v="4"/>
    <x v="13"/>
    <s v="Descripcion del Plato_18"/>
    <n v="20"/>
    <n v="34"/>
    <n v="2"/>
    <n v="51"/>
    <x v="0"/>
  </r>
  <r>
    <x v="113"/>
    <n v="7"/>
    <x v="1"/>
    <s v="Descripcion del Plato_2"/>
    <n v="18"/>
    <n v="30"/>
    <n v="3"/>
    <n v="36"/>
    <x v="0"/>
  </r>
  <r>
    <x v="113"/>
    <n v="7"/>
    <x v="6"/>
    <s v="Descripcion del Plato_9"/>
    <n v="17"/>
    <n v="29"/>
    <n v="3"/>
    <n v="22"/>
    <x v="0"/>
  </r>
  <r>
    <x v="113"/>
    <n v="7"/>
    <x v="17"/>
    <s v="Descripcion del Plato_4"/>
    <n v="10"/>
    <n v="18"/>
    <n v="3"/>
    <n v="31"/>
    <x v="1"/>
  </r>
  <r>
    <x v="113"/>
    <n v="7"/>
    <x v="12"/>
    <s v="Descripcion del Plato_5"/>
    <n v="13"/>
    <n v="22"/>
    <n v="1"/>
    <n v="42"/>
    <x v="1"/>
  </r>
  <r>
    <x v="114"/>
    <n v="12"/>
    <x v="3"/>
    <s v="Descripcion del Plato_6"/>
    <n v="16"/>
    <n v="27"/>
    <n v="3"/>
    <n v="23"/>
    <x v="1"/>
  </r>
  <r>
    <x v="114"/>
    <n v="12"/>
    <x v="1"/>
    <s v="Descripcion del Plato_2"/>
    <n v="18"/>
    <n v="30"/>
    <n v="2"/>
    <n v="32"/>
    <x v="1"/>
  </r>
  <r>
    <x v="114"/>
    <n v="12"/>
    <x v="11"/>
    <s v="Descripcion del Plato_15"/>
    <n v="19"/>
    <n v="32"/>
    <n v="3"/>
    <n v="43"/>
    <x v="1"/>
  </r>
  <r>
    <x v="115"/>
    <n v="8"/>
    <x v="11"/>
    <s v="Descripcion del Plato_15"/>
    <n v="19"/>
    <n v="32"/>
    <n v="3"/>
    <n v="54"/>
    <x v="1"/>
  </r>
  <r>
    <x v="115"/>
    <n v="8"/>
    <x v="10"/>
    <s v="Descripcion del Plato_8"/>
    <n v="21"/>
    <n v="35"/>
    <n v="1"/>
    <n v="21"/>
    <x v="0"/>
  </r>
  <r>
    <x v="115"/>
    <n v="8"/>
    <x v="5"/>
    <s v="Descripcion del Plato_19"/>
    <n v="22"/>
    <n v="36"/>
    <n v="1"/>
    <n v="26"/>
    <x v="1"/>
  </r>
  <r>
    <x v="115"/>
    <n v="8"/>
    <x v="13"/>
    <s v="Descripcion del Plato_18"/>
    <n v="20"/>
    <n v="34"/>
    <n v="3"/>
    <n v="28"/>
    <x v="1"/>
  </r>
  <r>
    <x v="116"/>
    <n v="8"/>
    <x v="10"/>
    <s v="Descripcion del Plato_8"/>
    <n v="21"/>
    <n v="35"/>
    <n v="2"/>
    <n v="8"/>
    <x v="1"/>
  </r>
  <r>
    <x v="117"/>
    <n v="13"/>
    <x v="17"/>
    <s v="Descripcion del Plato_4"/>
    <n v="10"/>
    <n v="18"/>
    <n v="3"/>
    <n v="39"/>
    <x v="0"/>
  </r>
  <r>
    <x v="117"/>
    <n v="13"/>
    <x v="15"/>
    <s v="Descripcion del Plato_14"/>
    <n v="14"/>
    <n v="23"/>
    <n v="3"/>
    <n v="22"/>
    <x v="1"/>
  </r>
  <r>
    <x v="117"/>
    <n v="13"/>
    <x v="3"/>
    <s v="Descripcion del Plato_6"/>
    <n v="16"/>
    <n v="27"/>
    <n v="2"/>
    <n v="52"/>
    <x v="1"/>
  </r>
  <r>
    <x v="117"/>
    <n v="13"/>
    <x v="11"/>
    <s v="Descripcion del Plato_15"/>
    <n v="19"/>
    <n v="32"/>
    <n v="1"/>
    <n v="23"/>
    <x v="1"/>
  </r>
  <r>
    <x v="118"/>
    <n v="17"/>
    <x v="18"/>
    <s v="Descripcion del Plato_10"/>
    <n v="15"/>
    <n v="26"/>
    <n v="1"/>
    <n v="7"/>
    <x v="0"/>
  </r>
  <r>
    <x v="118"/>
    <n v="17"/>
    <x v="5"/>
    <s v="Descripcion del Plato_19"/>
    <n v="22"/>
    <n v="36"/>
    <n v="2"/>
    <n v="13"/>
    <x v="1"/>
  </r>
  <r>
    <x v="118"/>
    <n v="17"/>
    <x v="17"/>
    <s v="Descripcion del Plato_4"/>
    <n v="10"/>
    <n v="18"/>
    <n v="2"/>
    <n v="34"/>
    <x v="1"/>
  </r>
  <r>
    <x v="119"/>
    <n v="4"/>
    <x v="2"/>
    <s v="Descripcion del Plato_17"/>
    <n v="19"/>
    <n v="31"/>
    <n v="3"/>
    <n v="56"/>
    <x v="1"/>
  </r>
  <r>
    <x v="119"/>
    <n v="4"/>
    <x v="18"/>
    <s v="Descripcion del Plato_10"/>
    <n v="15"/>
    <n v="26"/>
    <n v="2"/>
    <n v="41"/>
    <x v="1"/>
  </r>
  <r>
    <x v="120"/>
    <n v="5"/>
    <x v="18"/>
    <s v="Descripcion del Plato_10"/>
    <n v="15"/>
    <n v="26"/>
    <n v="2"/>
    <n v="38"/>
    <x v="0"/>
  </r>
  <r>
    <x v="121"/>
    <n v="6"/>
    <x v="10"/>
    <s v="Descripcion del Plato_8"/>
    <n v="21"/>
    <n v="35"/>
    <n v="3"/>
    <n v="32"/>
    <x v="0"/>
  </r>
  <r>
    <x v="122"/>
    <n v="16"/>
    <x v="0"/>
    <s v="Descripcion del Plato_7"/>
    <n v="14"/>
    <n v="24"/>
    <n v="1"/>
    <n v="33"/>
    <x v="1"/>
  </r>
  <r>
    <x v="123"/>
    <n v="16"/>
    <x v="14"/>
    <s v="Descripcion del Plato_3"/>
    <n v="12"/>
    <n v="20"/>
    <n v="2"/>
    <n v="43"/>
    <x v="0"/>
  </r>
  <r>
    <x v="123"/>
    <n v="16"/>
    <x v="19"/>
    <s v="Descripcion del Plato_1"/>
    <n v="15"/>
    <n v="25"/>
    <n v="1"/>
    <n v="27"/>
    <x v="1"/>
  </r>
  <r>
    <x v="123"/>
    <n v="16"/>
    <x v="7"/>
    <s v="Descripcion del Plato_11"/>
    <n v="20"/>
    <n v="33"/>
    <n v="3"/>
    <n v="9"/>
    <x v="1"/>
  </r>
  <r>
    <x v="123"/>
    <n v="16"/>
    <x v="6"/>
    <s v="Descripcion del Plato_9"/>
    <n v="17"/>
    <n v="29"/>
    <n v="2"/>
    <n v="59"/>
    <x v="1"/>
  </r>
  <r>
    <x v="124"/>
    <n v="14"/>
    <x v="8"/>
    <s v="Descripcion del Plato_16"/>
    <n v="16"/>
    <n v="28"/>
    <n v="2"/>
    <n v="38"/>
    <x v="1"/>
  </r>
  <r>
    <x v="124"/>
    <n v="14"/>
    <x v="13"/>
    <s v="Descripcion del Plato_18"/>
    <n v="20"/>
    <n v="34"/>
    <n v="2"/>
    <n v="15"/>
    <x v="0"/>
  </r>
  <r>
    <x v="124"/>
    <n v="14"/>
    <x v="14"/>
    <s v="Descripcion del Plato_3"/>
    <n v="12"/>
    <n v="20"/>
    <n v="3"/>
    <n v="31"/>
    <x v="0"/>
  </r>
  <r>
    <x v="125"/>
    <n v="18"/>
    <x v="8"/>
    <s v="Descripcion del Plato_16"/>
    <n v="16"/>
    <n v="28"/>
    <n v="1"/>
    <n v="19"/>
    <x v="1"/>
  </r>
  <r>
    <x v="125"/>
    <n v="18"/>
    <x v="10"/>
    <s v="Descripcion del Plato_8"/>
    <n v="21"/>
    <n v="35"/>
    <n v="1"/>
    <n v="40"/>
    <x v="1"/>
  </r>
  <r>
    <x v="125"/>
    <n v="18"/>
    <x v="0"/>
    <s v="Descripcion del Plato_7"/>
    <n v="14"/>
    <n v="24"/>
    <n v="3"/>
    <n v="27"/>
    <x v="0"/>
  </r>
  <r>
    <x v="125"/>
    <n v="18"/>
    <x v="1"/>
    <s v="Descripcion del Plato_2"/>
    <n v="18"/>
    <n v="30"/>
    <n v="1"/>
    <n v="53"/>
    <x v="0"/>
  </r>
  <r>
    <x v="126"/>
    <n v="6"/>
    <x v="5"/>
    <s v="Descripcion del Plato_19"/>
    <n v="22"/>
    <n v="36"/>
    <n v="2"/>
    <n v="30"/>
    <x v="1"/>
  </r>
  <r>
    <x v="127"/>
    <n v="2"/>
    <x v="19"/>
    <s v="Descripcion del Plato_1"/>
    <n v="15"/>
    <n v="25"/>
    <n v="3"/>
    <n v="53"/>
    <x v="0"/>
  </r>
  <r>
    <x v="127"/>
    <n v="2"/>
    <x v="17"/>
    <s v="Descripcion del Plato_4"/>
    <n v="10"/>
    <n v="18"/>
    <n v="3"/>
    <n v="50"/>
    <x v="1"/>
  </r>
  <r>
    <x v="127"/>
    <n v="2"/>
    <x v="0"/>
    <s v="Descripcion del Plato_7"/>
    <n v="14"/>
    <n v="24"/>
    <n v="2"/>
    <n v="35"/>
    <x v="1"/>
  </r>
  <r>
    <x v="127"/>
    <n v="2"/>
    <x v="2"/>
    <s v="Descripcion del Plato_17"/>
    <n v="19"/>
    <n v="31"/>
    <n v="2"/>
    <n v="34"/>
    <x v="1"/>
  </r>
  <r>
    <x v="128"/>
    <n v="16"/>
    <x v="9"/>
    <s v="Descripcion del Plato_12"/>
    <n v="11"/>
    <n v="19"/>
    <n v="3"/>
    <n v="6"/>
    <x v="1"/>
  </r>
  <r>
    <x v="128"/>
    <n v="16"/>
    <x v="14"/>
    <s v="Descripcion del Plato_3"/>
    <n v="12"/>
    <n v="20"/>
    <n v="1"/>
    <n v="24"/>
    <x v="0"/>
  </r>
  <r>
    <x v="128"/>
    <n v="16"/>
    <x v="6"/>
    <s v="Descripcion del Plato_9"/>
    <n v="17"/>
    <n v="29"/>
    <n v="1"/>
    <n v="50"/>
    <x v="0"/>
  </r>
  <r>
    <x v="129"/>
    <n v="10"/>
    <x v="10"/>
    <s v="Descripcion del Plato_8"/>
    <n v="21"/>
    <n v="35"/>
    <n v="1"/>
    <n v="25"/>
    <x v="1"/>
  </r>
  <r>
    <x v="130"/>
    <n v="7"/>
    <x v="4"/>
    <s v="Descripcion del Plato_20"/>
    <n v="25"/>
    <n v="40"/>
    <n v="1"/>
    <n v="43"/>
    <x v="1"/>
  </r>
  <r>
    <x v="130"/>
    <n v="7"/>
    <x v="17"/>
    <s v="Descripcion del Plato_4"/>
    <n v="10"/>
    <n v="18"/>
    <n v="3"/>
    <n v="20"/>
    <x v="0"/>
  </r>
  <r>
    <x v="130"/>
    <n v="7"/>
    <x v="16"/>
    <s v="Descripcion del Plato_13"/>
    <n v="13"/>
    <n v="21"/>
    <n v="3"/>
    <n v="57"/>
    <x v="1"/>
  </r>
  <r>
    <x v="131"/>
    <n v="9"/>
    <x v="15"/>
    <s v="Descripcion del Plato_14"/>
    <n v="14"/>
    <n v="23"/>
    <n v="1"/>
    <n v="6"/>
    <x v="1"/>
  </r>
  <r>
    <x v="131"/>
    <n v="9"/>
    <x v="5"/>
    <s v="Descripcion del Plato_19"/>
    <n v="22"/>
    <n v="36"/>
    <n v="1"/>
    <n v="18"/>
    <x v="0"/>
  </r>
  <r>
    <x v="131"/>
    <n v="9"/>
    <x v="16"/>
    <s v="Descripcion del Plato_13"/>
    <n v="13"/>
    <n v="21"/>
    <n v="2"/>
    <n v="53"/>
    <x v="0"/>
  </r>
  <r>
    <x v="131"/>
    <n v="9"/>
    <x v="10"/>
    <s v="Descripcion del Plato_8"/>
    <n v="21"/>
    <n v="35"/>
    <n v="3"/>
    <n v="25"/>
    <x v="1"/>
  </r>
  <r>
    <x v="132"/>
    <n v="20"/>
    <x v="11"/>
    <s v="Descripcion del Plato_15"/>
    <n v="19"/>
    <n v="32"/>
    <n v="1"/>
    <n v="5"/>
    <x v="0"/>
  </r>
  <r>
    <x v="132"/>
    <n v="20"/>
    <x v="13"/>
    <s v="Descripcion del Plato_18"/>
    <n v="20"/>
    <n v="34"/>
    <n v="1"/>
    <n v="45"/>
    <x v="1"/>
  </r>
  <r>
    <x v="132"/>
    <n v="20"/>
    <x v="2"/>
    <s v="Descripcion del Plato_17"/>
    <n v="19"/>
    <n v="31"/>
    <n v="2"/>
    <n v="46"/>
    <x v="0"/>
  </r>
  <r>
    <x v="132"/>
    <n v="20"/>
    <x v="17"/>
    <s v="Descripcion del Plato_4"/>
    <n v="10"/>
    <n v="18"/>
    <n v="3"/>
    <n v="11"/>
    <x v="0"/>
  </r>
  <r>
    <x v="133"/>
    <n v="3"/>
    <x v="0"/>
    <s v="Descripcion del Plato_7"/>
    <n v="14"/>
    <n v="24"/>
    <n v="1"/>
    <n v="19"/>
    <x v="0"/>
  </r>
  <r>
    <x v="133"/>
    <n v="3"/>
    <x v="11"/>
    <s v="Descripcion del Plato_15"/>
    <n v="19"/>
    <n v="32"/>
    <n v="3"/>
    <n v="29"/>
    <x v="0"/>
  </r>
  <r>
    <x v="134"/>
    <n v="11"/>
    <x v="2"/>
    <s v="Descripcion del Plato_17"/>
    <n v="19"/>
    <n v="31"/>
    <n v="3"/>
    <n v="17"/>
    <x v="0"/>
  </r>
  <r>
    <x v="134"/>
    <n v="11"/>
    <x v="4"/>
    <s v="Descripcion del Plato_20"/>
    <n v="25"/>
    <n v="40"/>
    <n v="2"/>
    <n v="42"/>
    <x v="0"/>
  </r>
  <r>
    <x v="134"/>
    <n v="11"/>
    <x v="6"/>
    <s v="Descripcion del Plato_9"/>
    <n v="17"/>
    <n v="29"/>
    <n v="3"/>
    <n v="29"/>
    <x v="1"/>
  </r>
  <r>
    <x v="135"/>
    <n v="6"/>
    <x v="4"/>
    <s v="Descripcion del Plato_20"/>
    <n v="25"/>
    <n v="40"/>
    <n v="2"/>
    <n v="13"/>
    <x v="1"/>
  </r>
  <r>
    <x v="136"/>
    <n v="13"/>
    <x v="16"/>
    <s v="Descripcion del Plato_13"/>
    <n v="13"/>
    <n v="21"/>
    <n v="3"/>
    <n v="41"/>
    <x v="1"/>
  </r>
  <r>
    <x v="137"/>
    <n v="6"/>
    <x v="2"/>
    <s v="Descripcion del Plato_17"/>
    <n v="19"/>
    <n v="31"/>
    <n v="2"/>
    <n v="40"/>
    <x v="0"/>
  </r>
  <r>
    <x v="137"/>
    <n v="6"/>
    <x v="9"/>
    <s v="Descripcion del Plato_12"/>
    <n v="11"/>
    <n v="19"/>
    <n v="2"/>
    <n v="6"/>
    <x v="0"/>
  </r>
  <r>
    <x v="137"/>
    <n v="6"/>
    <x v="18"/>
    <s v="Descripcion del Plato_10"/>
    <n v="15"/>
    <n v="26"/>
    <n v="3"/>
    <n v="7"/>
    <x v="1"/>
  </r>
  <r>
    <x v="137"/>
    <n v="6"/>
    <x v="1"/>
    <s v="Descripcion del Plato_2"/>
    <n v="18"/>
    <n v="30"/>
    <n v="2"/>
    <n v="44"/>
    <x v="1"/>
  </r>
  <r>
    <x v="138"/>
    <n v="16"/>
    <x v="10"/>
    <s v="Descripcion del Plato_8"/>
    <n v="21"/>
    <n v="35"/>
    <n v="1"/>
    <n v="26"/>
    <x v="0"/>
  </r>
  <r>
    <x v="139"/>
    <n v="11"/>
    <x v="19"/>
    <s v="Descripcion del Plato_1"/>
    <n v="15"/>
    <n v="25"/>
    <n v="2"/>
    <n v="35"/>
    <x v="0"/>
  </r>
  <r>
    <x v="139"/>
    <n v="11"/>
    <x v="10"/>
    <s v="Descripcion del Plato_8"/>
    <n v="21"/>
    <n v="35"/>
    <n v="3"/>
    <n v="35"/>
    <x v="1"/>
  </r>
  <r>
    <x v="139"/>
    <n v="11"/>
    <x v="17"/>
    <s v="Descripcion del Plato_4"/>
    <n v="10"/>
    <n v="18"/>
    <n v="2"/>
    <n v="48"/>
    <x v="1"/>
  </r>
  <r>
    <x v="140"/>
    <n v="4"/>
    <x v="16"/>
    <s v="Descripcion del Plato_13"/>
    <n v="13"/>
    <n v="21"/>
    <n v="1"/>
    <n v="28"/>
    <x v="1"/>
  </r>
  <r>
    <x v="141"/>
    <n v="14"/>
    <x v="0"/>
    <s v="Descripcion del Plato_7"/>
    <n v="14"/>
    <n v="24"/>
    <n v="3"/>
    <n v="37"/>
    <x v="0"/>
  </r>
  <r>
    <x v="141"/>
    <n v="14"/>
    <x v="15"/>
    <s v="Descripcion del Plato_14"/>
    <n v="14"/>
    <n v="23"/>
    <n v="3"/>
    <n v="11"/>
    <x v="1"/>
  </r>
  <r>
    <x v="141"/>
    <n v="14"/>
    <x v="4"/>
    <s v="Descripcion del Plato_20"/>
    <n v="25"/>
    <n v="40"/>
    <n v="1"/>
    <n v="22"/>
    <x v="0"/>
  </r>
  <r>
    <x v="142"/>
    <n v="9"/>
    <x v="19"/>
    <s v="Descripcion del Plato_1"/>
    <n v="15"/>
    <n v="25"/>
    <n v="2"/>
    <n v="16"/>
    <x v="1"/>
  </r>
  <r>
    <x v="143"/>
    <n v="18"/>
    <x v="5"/>
    <s v="Descripcion del Plato_19"/>
    <n v="22"/>
    <n v="36"/>
    <n v="1"/>
    <n v="27"/>
    <x v="1"/>
  </r>
  <r>
    <x v="143"/>
    <n v="18"/>
    <x v="9"/>
    <s v="Descripcion del Plato_12"/>
    <n v="11"/>
    <n v="19"/>
    <n v="3"/>
    <n v="51"/>
    <x v="0"/>
  </r>
  <r>
    <x v="143"/>
    <n v="18"/>
    <x v="6"/>
    <s v="Descripcion del Plato_9"/>
    <n v="17"/>
    <n v="29"/>
    <n v="2"/>
    <n v="38"/>
    <x v="0"/>
  </r>
  <r>
    <x v="143"/>
    <n v="18"/>
    <x v="13"/>
    <s v="Descripcion del Plato_18"/>
    <n v="20"/>
    <n v="34"/>
    <n v="1"/>
    <n v="34"/>
    <x v="1"/>
  </r>
  <r>
    <x v="144"/>
    <n v="2"/>
    <x v="12"/>
    <s v="Descripcion del Plato_5"/>
    <n v="13"/>
    <n v="22"/>
    <n v="3"/>
    <n v="59"/>
    <x v="0"/>
  </r>
  <r>
    <x v="144"/>
    <n v="2"/>
    <x v="1"/>
    <s v="Descripcion del Plato_2"/>
    <n v="18"/>
    <n v="30"/>
    <n v="2"/>
    <n v="47"/>
    <x v="1"/>
  </r>
  <r>
    <x v="145"/>
    <n v="8"/>
    <x v="2"/>
    <s v="Descripcion del Plato_17"/>
    <n v="19"/>
    <n v="31"/>
    <n v="2"/>
    <n v="47"/>
    <x v="1"/>
  </r>
  <r>
    <x v="146"/>
    <n v="5"/>
    <x v="4"/>
    <s v="Descripcion del Plato_20"/>
    <n v="25"/>
    <n v="40"/>
    <n v="1"/>
    <n v="13"/>
    <x v="1"/>
  </r>
  <r>
    <x v="146"/>
    <n v="5"/>
    <x v="12"/>
    <s v="Descripcion del Plato_5"/>
    <n v="13"/>
    <n v="22"/>
    <n v="2"/>
    <n v="20"/>
    <x v="0"/>
  </r>
  <r>
    <x v="147"/>
    <n v="10"/>
    <x v="6"/>
    <s v="Descripcion del Plato_9"/>
    <n v="17"/>
    <n v="29"/>
    <n v="2"/>
    <n v="31"/>
    <x v="0"/>
  </r>
  <r>
    <x v="147"/>
    <n v="10"/>
    <x v="13"/>
    <s v="Descripcion del Plato_18"/>
    <n v="20"/>
    <n v="34"/>
    <n v="2"/>
    <n v="57"/>
    <x v="0"/>
  </r>
  <r>
    <x v="147"/>
    <n v="10"/>
    <x v="14"/>
    <s v="Descripcion del Plato_3"/>
    <n v="12"/>
    <n v="20"/>
    <n v="3"/>
    <n v="46"/>
    <x v="0"/>
  </r>
  <r>
    <x v="147"/>
    <n v="10"/>
    <x v="18"/>
    <s v="Descripcion del Plato_10"/>
    <n v="15"/>
    <n v="26"/>
    <n v="1"/>
    <n v="25"/>
    <x v="0"/>
  </r>
  <r>
    <x v="148"/>
    <n v="18"/>
    <x v="13"/>
    <s v="Descripcion del Plato_18"/>
    <n v="20"/>
    <n v="34"/>
    <n v="3"/>
    <n v="28"/>
    <x v="1"/>
  </r>
  <r>
    <x v="148"/>
    <n v="18"/>
    <x v="1"/>
    <s v="Descripcion del Plato_2"/>
    <n v="18"/>
    <n v="30"/>
    <n v="1"/>
    <n v="38"/>
    <x v="1"/>
  </r>
  <r>
    <x v="148"/>
    <n v="18"/>
    <x v="17"/>
    <s v="Descripcion del Plato_4"/>
    <n v="10"/>
    <n v="18"/>
    <n v="2"/>
    <n v="25"/>
    <x v="0"/>
  </r>
  <r>
    <x v="148"/>
    <n v="18"/>
    <x v="6"/>
    <s v="Descripcion del Plato_9"/>
    <n v="17"/>
    <n v="29"/>
    <n v="2"/>
    <n v="48"/>
    <x v="1"/>
  </r>
  <r>
    <x v="149"/>
    <n v="18"/>
    <x v="12"/>
    <s v="Descripcion del Plato_5"/>
    <n v="13"/>
    <n v="22"/>
    <n v="2"/>
    <n v="19"/>
    <x v="0"/>
  </r>
  <r>
    <x v="149"/>
    <n v="18"/>
    <x v="7"/>
    <s v="Descripcion del Plato_11"/>
    <n v="20"/>
    <n v="33"/>
    <n v="2"/>
    <n v="57"/>
    <x v="1"/>
  </r>
  <r>
    <x v="149"/>
    <n v="18"/>
    <x v="14"/>
    <s v="Descripcion del Plato_3"/>
    <n v="12"/>
    <n v="20"/>
    <n v="2"/>
    <n v="30"/>
    <x v="1"/>
  </r>
  <r>
    <x v="150"/>
    <n v="6"/>
    <x v="15"/>
    <s v="Descripcion del Plato_14"/>
    <n v="14"/>
    <n v="23"/>
    <n v="3"/>
    <n v="13"/>
    <x v="0"/>
  </r>
  <r>
    <x v="150"/>
    <n v="6"/>
    <x v="16"/>
    <s v="Descripcion del Plato_13"/>
    <n v="13"/>
    <n v="21"/>
    <n v="3"/>
    <n v="6"/>
    <x v="0"/>
  </r>
  <r>
    <x v="151"/>
    <n v="5"/>
    <x v="8"/>
    <s v="Descripcion del Plato_16"/>
    <n v="16"/>
    <n v="28"/>
    <n v="2"/>
    <n v="12"/>
    <x v="0"/>
  </r>
  <r>
    <x v="152"/>
    <n v="10"/>
    <x v="7"/>
    <s v="Descripcion del Plato_11"/>
    <n v="20"/>
    <n v="33"/>
    <n v="3"/>
    <n v="10"/>
    <x v="1"/>
  </r>
  <r>
    <x v="152"/>
    <n v="10"/>
    <x v="0"/>
    <s v="Descripcion del Plato_7"/>
    <n v="14"/>
    <n v="24"/>
    <n v="1"/>
    <n v="53"/>
    <x v="1"/>
  </r>
  <r>
    <x v="152"/>
    <n v="10"/>
    <x v="4"/>
    <s v="Descripcion del Plato_20"/>
    <n v="25"/>
    <n v="40"/>
    <n v="2"/>
    <n v="26"/>
    <x v="0"/>
  </r>
  <r>
    <x v="153"/>
    <n v="11"/>
    <x v="5"/>
    <s v="Descripcion del Plato_19"/>
    <n v="22"/>
    <n v="36"/>
    <n v="3"/>
    <n v="52"/>
    <x v="0"/>
  </r>
  <r>
    <x v="153"/>
    <n v="11"/>
    <x v="17"/>
    <s v="Descripcion del Plato_4"/>
    <n v="10"/>
    <n v="18"/>
    <n v="2"/>
    <n v="30"/>
    <x v="0"/>
  </r>
  <r>
    <x v="154"/>
    <n v="7"/>
    <x v="3"/>
    <s v="Descripcion del Plato_6"/>
    <n v="16"/>
    <n v="27"/>
    <n v="2"/>
    <n v="24"/>
    <x v="1"/>
  </r>
  <r>
    <x v="154"/>
    <n v="7"/>
    <x v="2"/>
    <s v="Descripcion del Plato_17"/>
    <n v="19"/>
    <n v="31"/>
    <n v="2"/>
    <n v="43"/>
    <x v="0"/>
  </r>
  <r>
    <x v="154"/>
    <n v="7"/>
    <x v="14"/>
    <s v="Descripcion del Plato_3"/>
    <n v="12"/>
    <n v="20"/>
    <n v="1"/>
    <n v="33"/>
    <x v="1"/>
  </r>
  <r>
    <x v="155"/>
    <n v="6"/>
    <x v="8"/>
    <s v="Descripcion del Plato_16"/>
    <n v="16"/>
    <n v="28"/>
    <n v="2"/>
    <n v="6"/>
    <x v="0"/>
  </r>
  <r>
    <x v="156"/>
    <n v="13"/>
    <x v="19"/>
    <s v="Descripcion del Plato_1"/>
    <n v="15"/>
    <n v="25"/>
    <n v="3"/>
    <n v="48"/>
    <x v="1"/>
  </r>
  <r>
    <x v="156"/>
    <n v="13"/>
    <x v="8"/>
    <s v="Descripcion del Plato_16"/>
    <n v="16"/>
    <n v="28"/>
    <n v="1"/>
    <n v="54"/>
    <x v="1"/>
  </r>
  <r>
    <x v="156"/>
    <n v="13"/>
    <x v="1"/>
    <s v="Descripcion del Plato_2"/>
    <n v="18"/>
    <n v="30"/>
    <n v="2"/>
    <n v="27"/>
    <x v="0"/>
  </r>
  <r>
    <x v="156"/>
    <n v="13"/>
    <x v="5"/>
    <s v="Descripcion del Plato_19"/>
    <n v="22"/>
    <n v="36"/>
    <n v="3"/>
    <n v="21"/>
    <x v="0"/>
  </r>
  <r>
    <x v="157"/>
    <n v="5"/>
    <x v="9"/>
    <s v="Descripcion del Plato_12"/>
    <n v="11"/>
    <n v="19"/>
    <n v="1"/>
    <n v="57"/>
    <x v="0"/>
  </r>
  <r>
    <x v="157"/>
    <n v="5"/>
    <x v="18"/>
    <s v="Descripcion del Plato_10"/>
    <n v="15"/>
    <n v="26"/>
    <n v="3"/>
    <n v="55"/>
    <x v="0"/>
  </r>
  <r>
    <x v="157"/>
    <n v="5"/>
    <x v="5"/>
    <s v="Descripcion del Plato_19"/>
    <n v="22"/>
    <n v="36"/>
    <n v="3"/>
    <n v="7"/>
    <x v="0"/>
  </r>
  <r>
    <x v="157"/>
    <n v="5"/>
    <x v="10"/>
    <s v="Descripcion del Plato_8"/>
    <n v="21"/>
    <n v="35"/>
    <n v="3"/>
    <n v="16"/>
    <x v="1"/>
  </r>
  <r>
    <x v="158"/>
    <n v="16"/>
    <x v="6"/>
    <s v="Descripcion del Plato_9"/>
    <n v="17"/>
    <n v="29"/>
    <n v="3"/>
    <n v="23"/>
    <x v="1"/>
  </r>
  <r>
    <x v="158"/>
    <n v="16"/>
    <x v="2"/>
    <s v="Descripcion del Plato_17"/>
    <n v="19"/>
    <n v="31"/>
    <n v="1"/>
    <n v="5"/>
    <x v="0"/>
  </r>
  <r>
    <x v="158"/>
    <n v="16"/>
    <x v="17"/>
    <s v="Descripcion del Plato_4"/>
    <n v="10"/>
    <n v="18"/>
    <n v="2"/>
    <n v="6"/>
    <x v="0"/>
  </r>
  <r>
    <x v="158"/>
    <n v="16"/>
    <x v="7"/>
    <s v="Descripcion del Plato_11"/>
    <n v="20"/>
    <n v="33"/>
    <n v="3"/>
    <n v="40"/>
    <x v="0"/>
  </r>
  <r>
    <x v="159"/>
    <n v="19"/>
    <x v="5"/>
    <s v="Descripcion del Plato_19"/>
    <n v="22"/>
    <n v="36"/>
    <n v="3"/>
    <n v="20"/>
    <x v="0"/>
  </r>
  <r>
    <x v="159"/>
    <n v="19"/>
    <x v="0"/>
    <s v="Descripcion del Plato_7"/>
    <n v="14"/>
    <n v="24"/>
    <n v="2"/>
    <n v="47"/>
    <x v="0"/>
  </r>
  <r>
    <x v="160"/>
    <n v="13"/>
    <x v="8"/>
    <s v="Descripcion del Plato_16"/>
    <n v="16"/>
    <n v="28"/>
    <n v="3"/>
    <n v="57"/>
    <x v="0"/>
  </r>
  <r>
    <x v="161"/>
    <n v="14"/>
    <x v="0"/>
    <s v="Descripcion del Plato_7"/>
    <n v="14"/>
    <n v="24"/>
    <n v="3"/>
    <n v="25"/>
    <x v="0"/>
  </r>
  <r>
    <x v="162"/>
    <n v="6"/>
    <x v="2"/>
    <s v="Descripcion del Plato_17"/>
    <n v="19"/>
    <n v="31"/>
    <n v="3"/>
    <n v="8"/>
    <x v="1"/>
  </r>
  <r>
    <x v="162"/>
    <n v="6"/>
    <x v="1"/>
    <s v="Descripcion del Plato_2"/>
    <n v="18"/>
    <n v="30"/>
    <n v="3"/>
    <n v="16"/>
    <x v="1"/>
  </r>
  <r>
    <x v="162"/>
    <n v="6"/>
    <x v="7"/>
    <s v="Descripcion del Plato_11"/>
    <n v="20"/>
    <n v="33"/>
    <n v="2"/>
    <n v="40"/>
    <x v="1"/>
  </r>
  <r>
    <x v="162"/>
    <n v="6"/>
    <x v="12"/>
    <s v="Descripcion del Plato_5"/>
    <n v="13"/>
    <n v="22"/>
    <n v="1"/>
    <n v="7"/>
    <x v="0"/>
  </r>
  <r>
    <x v="163"/>
    <n v="8"/>
    <x v="12"/>
    <s v="Descripcion del Plato_5"/>
    <n v="13"/>
    <n v="22"/>
    <n v="1"/>
    <n v="43"/>
    <x v="1"/>
  </r>
  <r>
    <x v="163"/>
    <n v="8"/>
    <x v="5"/>
    <s v="Descripcion del Plato_19"/>
    <n v="22"/>
    <n v="36"/>
    <n v="1"/>
    <n v="7"/>
    <x v="0"/>
  </r>
  <r>
    <x v="163"/>
    <n v="8"/>
    <x v="11"/>
    <s v="Descripcion del Plato_15"/>
    <n v="19"/>
    <n v="32"/>
    <n v="2"/>
    <n v="20"/>
    <x v="0"/>
  </r>
  <r>
    <x v="163"/>
    <n v="8"/>
    <x v="0"/>
    <s v="Descripcion del Plato_7"/>
    <n v="14"/>
    <n v="24"/>
    <n v="2"/>
    <n v="35"/>
    <x v="0"/>
  </r>
  <r>
    <x v="164"/>
    <n v="10"/>
    <x v="0"/>
    <s v="Descripcion del Plato_7"/>
    <n v="14"/>
    <n v="24"/>
    <n v="2"/>
    <n v="15"/>
    <x v="1"/>
  </r>
  <r>
    <x v="164"/>
    <n v="10"/>
    <x v="16"/>
    <s v="Descripcion del Plato_13"/>
    <n v="13"/>
    <n v="21"/>
    <n v="2"/>
    <n v="41"/>
    <x v="0"/>
  </r>
  <r>
    <x v="165"/>
    <n v="12"/>
    <x v="15"/>
    <s v="Descripcion del Plato_14"/>
    <n v="14"/>
    <n v="23"/>
    <n v="2"/>
    <n v="22"/>
    <x v="1"/>
  </r>
  <r>
    <x v="166"/>
    <n v="5"/>
    <x v="9"/>
    <s v="Descripcion del Plato_12"/>
    <n v="11"/>
    <n v="19"/>
    <n v="1"/>
    <n v="29"/>
    <x v="0"/>
  </r>
  <r>
    <x v="166"/>
    <n v="5"/>
    <x v="13"/>
    <s v="Descripcion del Plato_18"/>
    <n v="20"/>
    <n v="34"/>
    <n v="3"/>
    <n v="11"/>
    <x v="0"/>
  </r>
  <r>
    <x v="166"/>
    <n v="5"/>
    <x v="2"/>
    <s v="Descripcion del Plato_17"/>
    <n v="19"/>
    <n v="31"/>
    <n v="1"/>
    <n v="36"/>
    <x v="1"/>
  </r>
  <r>
    <x v="167"/>
    <n v="17"/>
    <x v="12"/>
    <s v="Descripcion del Plato_5"/>
    <n v="13"/>
    <n v="22"/>
    <n v="2"/>
    <n v="7"/>
    <x v="1"/>
  </r>
  <r>
    <x v="168"/>
    <n v="19"/>
    <x v="16"/>
    <s v="Descripcion del Plato_13"/>
    <n v="13"/>
    <n v="21"/>
    <n v="2"/>
    <n v="44"/>
    <x v="1"/>
  </r>
  <r>
    <x v="168"/>
    <n v="19"/>
    <x v="13"/>
    <s v="Descripcion del Plato_18"/>
    <n v="20"/>
    <n v="34"/>
    <n v="2"/>
    <n v="59"/>
    <x v="1"/>
  </r>
  <r>
    <x v="168"/>
    <n v="19"/>
    <x v="12"/>
    <s v="Descripcion del Plato_5"/>
    <n v="13"/>
    <n v="22"/>
    <n v="2"/>
    <n v="7"/>
    <x v="0"/>
  </r>
  <r>
    <x v="169"/>
    <n v="12"/>
    <x v="14"/>
    <s v="Descripcion del Plato_3"/>
    <n v="12"/>
    <n v="20"/>
    <n v="3"/>
    <n v="16"/>
    <x v="0"/>
  </r>
  <r>
    <x v="169"/>
    <n v="12"/>
    <x v="6"/>
    <s v="Descripcion del Plato_9"/>
    <n v="17"/>
    <n v="29"/>
    <n v="3"/>
    <n v="16"/>
    <x v="0"/>
  </r>
  <r>
    <x v="169"/>
    <n v="12"/>
    <x v="5"/>
    <s v="Descripcion del Plato_19"/>
    <n v="22"/>
    <n v="36"/>
    <n v="1"/>
    <n v="33"/>
    <x v="1"/>
  </r>
  <r>
    <x v="169"/>
    <n v="12"/>
    <x v="1"/>
    <s v="Descripcion del Plato_2"/>
    <n v="18"/>
    <n v="30"/>
    <n v="2"/>
    <n v="8"/>
    <x v="1"/>
  </r>
  <r>
    <x v="170"/>
    <n v="16"/>
    <x v="18"/>
    <s v="Descripcion del Plato_10"/>
    <n v="15"/>
    <n v="26"/>
    <n v="2"/>
    <n v="29"/>
    <x v="0"/>
  </r>
  <r>
    <x v="170"/>
    <n v="16"/>
    <x v="6"/>
    <s v="Descripcion del Plato_9"/>
    <n v="17"/>
    <n v="29"/>
    <n v="3"/>
    <n v="22"/>
    <x v="1"/>
  </r>
  <r>
    <x v="171"/>
    <n v="12"/>
    <x v="13"/>
    <s v="Descripcion del Plato_18"/>
    <n v="20"/>
    <n v="34"/>
    <n v="2"/>
    <n v="27"/>
    <x v="1"/>
  </r>
  <r>
    <x v="172"/>
    <n v="11"/>
    <x v="3"/>
    <s v="Descripcion del Plato_6"/>
    <n v="16"/>
    <n v="27"/>
    <n v="3"/>
    <n v="15"/>
    <x v="1"/>
  </r>
  <r>
    <x v="172"/>
    <n v="11"/>
    <x v="11"/>
    <s v="Descripcion del Plato_15"/>
    <n v="19"/>
    <n v="32"/>
    <n v="3"/>
    <n v="52"/>
    <x v="1"/>
  </r>
  <r>
    <x v="173"/>
    <n v="10"/>
    <x v="1"/>
    <s v="Descripcion del Plato_2"/>
    <n v="18"/>
    <n v="30"/>
    <n v="2"/>
    <n v="12"/>
    <x v="1"/>
  </r>
  <r>
    <x v="174"/>
    <n v="14"/>
    <x v="11"/>
    <s v="Descripcion del Plato_15"/>
    <n v="19"/>
    <n v="32"/>
    <n v="3"/>
    <n v="9"/>
    <x v="1"/>
  </r>
  <r>
    <x v="174"/>
    <n v="14"/>
    <x v="0"/>
    <s v="Descripcion del Plato_7"/>
    <n v="14"/>
    <n v="24"/>
    <n v="2"/>
    <n v="38"/>
    <x v="0"/>
  </r>
  <r>
    <x v="175"/>
    <n v="20"/>
    <x v="16"/>
    <s v="Descripcion del Plato_13"/>
    <n v="13"/>
    <n v="21"/>
    <n v="3"/>
    <n v="48"/>
    <x v="1"/>
  </r>
  <r>
    <x v="176"/>
    <n v="4"/>
    <x v="0"/>
    <s v="Descripcion del Plato_7"/>
    <n v="14"/>
    <n v="24"/>
    <n v="2"/>
    <n v="10"/>
    <x v="1"/>
  </r>
  <r>
    <x v="176"/>
    <n v="4"/>
    <x v="18"/>
    <s v="Descripcion del Plato_10"/>
    <n v="15"/>
    <n v="26"/>
    <n v="1"/>
    <n v="40"/>
    <x v="0"/>
  </r>
  <r>
    <x v="176"/>
    <n v="4"/>
    <x v="16"/>
    <s v="Descripcion del Plato_13"/>
    <n v="13"/>
    <n v="21"/>
    <n v="2"/>
    <n v="45"/>
    <x v="1"/>
  </r>
  <r>
    <x v="176"/>
    <n v="4"/>
    <x v="9"/>
    <s v="Descripcion del Plato_12"/>
    <n v="11"/>
    <n v="19"/>
    <n v="3"/>
    <n v="47"/>
    <x v="0"/>
  </r>
  <r>
    <x v="177"/>
    <n v="11"/>
    <x v="1"/>
    <s v="Descripcion del Plato_2"/>
    <n v="18"/>
    <n v="30"/>
    <n v="1"/>
    <n v="55"/>
    <x v="1"/>
  </r>
  <r>
    <x v="177"/>
    <n v="11"/>
    <x v="10"/>
    <s v="Descripcion del Plato_8"/>
    <n v="21"/>
    <n v="35"/>
    <n v="1"/>
    <n v="16"/>
    <x v="1"/>
  </r>
  <r>
    <x v="177"/>
    <n v="11"/>
    <x v="12"/>
    <s v="Descripcion del Plato_5"/>
    <n v="13"/>
    <n v="22"/>
    <n v="2"/>
    <n v="20"/>
    <x v="0"/>
  </r>
  <r>
    <x v="177"/>
    <n v="11"/>
    <x v="7"/>
    <s v="Descripcion del Plato_11"/>
    <n v="20"/>
    <n v="33"/>
    <n v="3"/>
    <n v="55"/>
    <x v="0"/>
  </r>
  <r>
    <x v="178"/>
    <n v="12"/>
    <x v="2"/>
    <s v="Descripcion del Plato_17"/>
    <n v="19"/>
    <n v="31"/>
    <n v="2"/>
    <n v="26"/>
    <x v="0"/>
  </r>
  <r>
    <x v="179"/>
    <n v="10"/>
    <x v="6"/>
    <s v="Descripcion del Plato_9"/>
    <n v="17"/>
    <n v="29"/>
    <n v="1"/>
    <n v="35"/>
    <x v="1"/>
  </r>
  <r>
    <x v="179"/>
    <n v="10"/>
    <x v="1"/>
    <s v="Descripcion del Plato_2"/>
    <n v="18"/>
    <n v="30"/>
    <n v="3"/>
    <n v="20"/>
    <x v="1"/>
  </r>
  <r>
    <x v="179"/>
    <n v="10"/>
    <x v="14"/>
    <s v="Descripcion del Plato_3"/>
    <n v="12"/>
    <n v="20"/>
    <n v="1"/>
    <n v="50"/>
    <x v="0"/>
  </r>
  <r>
    <x v="179"/>
    <n v="10"/>
    <x v="3"/>
    <s v="Descripcion del Plato_6"/>
    <n v="16"/>
    <n v="27"/>
    <n v="1"/>
    <n v="56"/>
    <x v="0"/>
  </r>
  <r>
    <x v="180"/>
    <n v="15"/>
    <x v="3"/>
    <s v="Descripcion del Plato_6"/>
    <n v="16"/>
    <n v="27"/>
    <n v="1"/>
    <n v="55"/>
    <x v="1"/>
  </r>
  <r>
    <x v="181"/>
    <n v="18"/>
    <x v="9"/>
    <s v="Descripcion del Plato_12"/>
    <n v="11"/>
    <n v="19"/>
    <n v="2"/>
    <n v="11"/>
    <x v="1"/>
  </r>
  <r>
    <x v="182"/>
    <n v="18"/>
    <x v="11"/>
    <s v="Descripcion del Plato_15"/>
    <n v="19"/>
    <n v="32"/>
    <n v="2"/>
    <n v="52"/>
    <x v="0"/>
  </r>
  <r>
    <x v="182"/>
    <n v="18"/>
    <x v="18"/>
    <s v="Descripcion del Plato_10"/>
    <n v="15"/>
    <n v="26"/>
    <n v="1"/>
    <n v="10"/>
    <x v="0"/>
  </r>
  <r>
    <x v="182"/>
    <n v="18"/>
    <x v="14"/>
    <s v="Descripcion del Plato_3"/>
    <n v="12"/>
    <n v="20"/>
    <n v="3"/>
    <n v="58"/>
    <x v="0"/>
  </r>
  <r>
    <x v="182"/>
    <n v="18"/>
    <x v="10"/>
    <s v="Descripcion del Plato_8"/>
    <n v="21"/>
    <n v="35"/>
    <n v="3"/>
    <n v="46"/>
    <x v="0"/>
  </r>
  <r>
    <x v="183"/>
    <n v="4"/>
    <x v="8"/>
    <s v="Descripcion del Plato_16"/>
    <n v="16"/>
    <n v="28"/>
    <n v="3"/>
    <n v="6"/>
    <x v="1"/>
  </r>
  <r>
    <x v="183"/>
    <n v="4"/>
    <x v="3"/>
    <s v="Descripcion del Plato_6"/>
    <n v="16"/>
    <n v="27"/>
    <n v="3"/>
    <n v="10"/>
    <x v="0"/>
  </r>
  <r>
    <x v="183"/>
    <n v="4"/>
    <x v="14"/>
    <s v="Descripcion del Plato_3"/>
    <n v="12"/>
    <n v="20"/>
    <n v="2"/>
    <n v="13"/>
    <x v="1"/>
  </r>
  <r>
    <x v="184"/>
    <n v="16"/>
    <x v="16"/>
    <s v="Descripcion del Plato_13"/>
    <n v="13"/>
    <n v="21"/>
    <n v="3"/>
    <n v="34"/>
    <x v="0"/>
  </r>
  <r>
    <x v="184"/>
    <n v="16"/>
    <x v="8"/>
    <s v="Descripcion del Plato_16"/>
    <n v="16"/>
    <n v="28"/>
    <n v="1"/>
    <n v="6"/>
    <x v="1"/>
  </r>
  <r>
    <x v="185"/>
    <n v="13"/>
    <x v="3"/>
    <s v="Descripcion del Plato_6"/>
    <n v="16"/>
    <n v="27"/>
    <n v="3"/>
    <n v="16"/>
    <x v="0"/>
  </r>
  <r>
    <x v="185"/>
    <n v="13"/>
    <x v="11"/>
    <s v="Descripcion del Plato_15"/>
    <n v="19"/>
    <n v="32"/>
    <n v="3"/>
    <n v="23"/>
    <x v="1"/>
  </r>
  <r>
    <x v="185"/>
    <n v="13"/>
    <x v="2"/>
    <s v="Descripcion del Plato_17"/>
    <n v="19"/>
    <n v="31"/>
    <n v="3"/>
    <n v="54"/>
    <x v="0"/>
  </r>
  <r>
    <x v="186"/>
    <n v="5"/>
    <x v="13"/>
    <s v="Descripcion del Plato_18"/>
    <n v="20"/>
    <n v="34"/>
    <n v="2"/>
    <n v="28"/>
    <x v="1"/>
  </r>
  <r>
    <x v="186"/>
    <n v="5"/>
    <x v="18"/>
    <s v="Descripcion del Plato_10"/>
    <n v="15"/>
    <n v="26"/>
    <n v="1"/>
    <n v="51"/>
    <x v="0"/>
  </r>
  <r>
    <x v="186"/>
    <n v="5"/>
    <x v="6"/>
    <s v="Descripcion del Plato_9"/>
    <n v="17"/>
    <n v="29"/>
    <n v="3"/>
    <n v="11"/>
    <x v="0"/>
  </r>
  <r>
    <x v="186"/>
    <n v="5"/>
    <x v="3"/>
    <s v="Descripcion del Plato_6"/>
    <n v="16"/>
    <n v="27"/>
    <n v="1"/>
    <n v="36"/>
    <x v="1"/>
  </r>
  <r>
    <x v="187"/>
    <n v="20"/>
    <x v="2"/>
    <s v="Descripcion del Plato_17"/>
    <n v="19"/>
    <n v="31"/>
    <n v="1"/>
    <n v="58"/>
    <x v="0"/>
  </r>
  <r>
    <x v="187"/>
    <n v="20"/>
    <x v="18"/>
    <s v="Descripcion del Plato_10"/>
    <n v="15"/>
    <n v="26"/>
    <n v="2"/>
    <n v="47"/>
    <x v="0"/>
  </r>
  <r>
    <x v="188"/>
    <n v="11"/>
    <x v="13"/>
    <s v="Descripcion del Plato_18"/>
    <n v="20"/>
    <n v="34"/>
    <n v="2"/>
    <n v="42"/>
    <x v="1"/>
  </r>
  <r>
    <x v="188"/>
    <n v="11"/>
    <x v="18"/>
    <s v="Descripcion del Plato_10"/>
    <n v="15"/>
    <n v="26"/>
    <n v="2"/>
    <n v="22"/>
    <x v="1"/>
  </r>
  <r>
    <x v="188"/>
    <n v="11"/>
    <x v="0"/>
    <s v="Descripcion del Plato_7"/>
    <n v="14"/>
    <n v="24"/>
    <n v="3"/>
    <n v="53"/>
    <x v="1"/>
  </r>
  <r>
    <x v="189"/>
    <n v="5"/>
    <x v="17"/>
    <s v="Descripcion del Plato_4"/>
    <n v="10"/>
    <n v="18"/>
    <n v="1"/>
    <n v="39"/>
    <x v="0"/>
  </r>
  <r>
    <x v="189"/>
    <n v="5"/>
    <x v="4"/>
    <s v="Descripcion del Plato_20"/>
    <n v="25"/>
    <n v="40"/>
    <n v="2"/>
    <n v="45"/>
    <x v="0"/>
  </r>
  <r>
    <x v="189"/>
    <n v="5"/>
    <x v="10"/>
    <s v="Descripcion del Plato_8"/>
    <n v="21"/>
    <n v="35"/>
    <n v="1"/>
    <n v="11"/>
    <x v="1"/>
  </r>
  <r>
    <x v="189"/>
    <n v="5"/>
    <x v="15"/>
    <s v="Descripcion del Plato_14"/>
    <n v="14"/>
    <n v="23"/>
    <n v="3"/>
    <n v="7"/>
    <x v="1"/>
  </r>
  <r>
    <x v="190"/>
    <n v="12"/>
    <x v="19"/>
    <s v="Descripcion del Plato_1"/>
    <n v="15"/>
    <n v="25"/>
    <n v="3"/>
    <n v="32"/>
    <x v="1"/>
  </r>
  <r>
    <x v="190"/>
    <n v="12"/>
    <x v="6"/>
    <s v="Descripcion del Plato_9"/>
    <n v="17"/>
    <n v="29"/>
    <n v="3"/>
    <n v="55"/>
    <x v="0"/>
  </r>
  <r>
    <x v="191"/>
    <n v="17"/>
    <x v="19"/>
    <s v="Descripcion del Plato_1"/>
    <n v="15"/>
    <n v="25"/>
    <n v="3"/>
    <n v="26"/>
    <x v="0"/>
  </r>
  <r>
    <x v="192"/>
    <n v="3"/>
    <x v="18"/>
    <s v="Descripcion del Plato_10"/>
    <n v="15"/>
    <n v="26"/>
    <n v="2"/>
    <n v="57"/>
    <x v="1"/>
  </r>
  <r>
    <x v="192"/>
    <n v="3"/>
    <x v="5"/>
    <s v="Descripcion del Plato_19"/>
    <n v="22"/>
    <n v="36"/>
    <n v="2"/>
    <n v="59"/>
    <x v="0"/>
  </r>
  <r>
    <x v="192"/>
    <n v="3"/>
    <x v="3"/>
    <s v="Descripcion del Plato_6"/>
    <n v="16"/>
    <n v="27"/>
    <n v="1"/>
    <n v="31"/>
    <x v="1"/>
  </r>
  <r>
    <x v="192"/>
    <n v="3"/>
    <x v="15"/>
    <s v="Descripcion del Plato_14"/>
    <n v="14"/>
    <n v="23"/>
    <n v="3"/>
    <n v="24"/>
    <x v="0"/>
  </r>
  <r>
    <x v="193"/>
    <n v="3"/>
    <x v="7"/>
    <s v="Descripcion del Plato_11"/>
    <n v="20"/>
    <n v="33"/>
    <n v="2"/>
    <n v="18"/>
    <x v="0"/>
  </r>
  <r>
    <x v="193"/>
    <n v="3"/>
    <x v="1"/>
    <s v="Descripcion del Plato_2"/>
    <n v="18"/>
    <n v="30"/>
    <n v="1"/>
    <n v="50"/>
    <x v="0"/>
  </r>
  <r>
    <x v="194"/>
    <n v="2"/>
    <x v="19"/>
    <s v="Descripcion del Plato_1"/>
    <n v="15"/>
    <n v="25"/>
    <n v="2"/>
    <n v="51"/>
    <x v="0"/>
  </r>
  <r>
    <x v="195"/>
    <n v="4"/>
    <x v="14"/>
    <s v="Descripcion del Plato_3"/>
    <n v="12"/>
    <n v="20"/>
    <n v="3"/>
    <n v="34"/>
    <x v="1"/>
  </r>
  <r>
    <x v="195"/>
    <n v="4"/>
    <x v="15"/>
    <s v="Descripcion del Plato_14"/>
    <n v="14"/>
    <n v="23"/>
    <n v="2"/>
    <n v="51"/>
    <x v="0"/>
  </r>
  <r>
    <x v="195"/>
    <n v="4"/>
    <x v="6"/>
    <s v="Descripcion del Plato_9"/>
    <n v="17"/>
    <n v="29"/>
    <n v="1"/>
    <n v="47"/>
    <x v="1"/>
  </r>
  <r>
    <x v="195"/>
    <n v="4"/>
    <x v="8"/>
    <s v="Descripcion del Plato_16"/>
    <n v="16"/>
    <n v="28"/>
    <n v="2"/>
    <n v="44"/>
    <x v="1"/>
  </r>
  <r>
    <x v="196"/>
    <n v="5"/>
    <x v="13"/>
    <s v="Descripcion del Plato_18"/>
    <n v="20"/>
    <n v="34"/>
    <n v="3"/>
    <n v="22"/>
    <x v="0"/>
  </r>
  <r>
    <x v="196"/>
    <n v="5"/>
    <x v="3"/>
    <s v="Descripcion del Plato_6"/>
    <n v="16"/>
    <n v="27"/>
    <n v="1"/>
    <n v="50"/>
    <x v="0"/>
  </r>
  <r>
    <x v="197"/>
    <n v="9"/>
    <x v="3"/>
    <s v="Descripcion del Plato_6"/>
    <n v="16"/>
    <n v="27"/>
    <n v="2"/>
    <n v="33"/>
    <x v="0"/>
  </r>
  <r>
    <x v="198"/>
    <n v="11"/>
    <x v="6"/>
    <s v="Descripcion del Plato_9"/>
    <n v="17"/>
    <n v="29"/>
    <n v="3"/>
    <n v="31"/>
    <x v="0"/>
  </r>
  <r>
    <x v="198"/>
    <n v="11"/>
    <x v="10"/>
    <s v="Descripcion del Plato_8"/>
    <n v="21"/>
    <n v="35"/>
    <n v="3"/>
    <n v="41"/>
    <x v="1"/>
  </r>
  <r>
    <x v="198"/>
    <n v="11"/>
    <x v="16"/>
    <s v="Descripcion del Plato_13"/>
    <n v="13"/>
    <n v="21"/>
    <n v="2"/>
    <n v="18"/>
    <x v="1"/>
  </r>
  <r>
    <x v="198"/>
    <n v="11"/>
    <x v="3"/>
    <s v="Descripcion del Plato_6"/>
    <n v="16"/>
    <n v="27"/>
    <n v="1"/>
    <n v="52"/>
    <x v="1"/>
  </r>
  <r>
    <x v="199"/>
    <n v="11"/>
    <x v="9"/>
    <s v="Descripcion del Plato_12"/>
    <n v="11"/>
    <n v="19"/>
    <n v="2"/>
    <n v="39"/>
    <x v="0"/>
  </r>
  <r>
    <x v="199"/>
    <n v="11"/>
    <x v="19"/>
    <s v="Descripcion del Plato_1"/>
    <n v="15"/>
    <n v="25"/>
    <n v="2"/>
    <n v="28"/>
    <x v="1"/>
  </r>
  <r>
    <x v="200"/>
    <n v="3"/>
    <x v="0"/>
    <s v="Descripcion del Plato_7"/>
    <n v="14"/>
    <n v="24"/>
    <n v="3"/>
    <n v="58"/>
    <x v="1"/>
  </r>
  <r>
    <x v="201"/>
    <n v="16"/>
    <x v="5"/>
    <s v="Descripcion del Plato_19"/>
    <n v="22"/>
    <n v="36"/>
    <n v="2"/>
    <n v="46"/>
    <x v="1"/>
  </r>
  <r>
    <x v="201"/>
    <n v="16"/>
    <x v="4"/>
    <s v="Descripcion del Plato_20"/>
    <n v="25"/>
    <n v="40"/>
    <n v="2"/>
    <n v="47"/>
    <x v="0"/>
  </r>
  <r>
    <x v="201"/>
    <n v="16"/>
    <x v="0"/>
    <s v="Descripcion del Plato_7"/>
    <n v="14"/>
    <n v="24"/>
    <n v="1"/>
    <n v="5"/>
    <x v="0"/>
  </r>
  <r>
    <x v="201"/>
    <n v="16"/>
    <x v="1"/>
    <s v="Descripcion del Plato_2"/>
    <n v="18"/>
    <n v="30"/>
    <n v="1"/>
    <n v="58"/>
    <x v="0"/>
  </r>
  <r>
    <x v="202"/>
    <n v="5"/>
    <x v="2"/>
    <s v="Descripcion del Plato_17"/>
    <n v="19"/>
    <n v="31"/>
    <n v="3"/>
    <n v="51"/>
    <x v="0"/>
  </r>
  <r>
    <x v="202"/>
    <n v="5"/>
    <x v="16"/>
    <s v="Descripcion del Plato_13"/>
    <n v="13"/>
    <n v="21"/>
    <n v="3"/>
    <n v="34"/>
    <x v="1"/>
  </r>
  <r>
    <x v="203"/>
    <n v="16"/>
    <x v="0"/>
    <s v="Descripcion del Plato_7"/>
    <n v="14"/>
    <n v="24"/>
    <n v="2"/>
    <n v="21"/>
    <x v="0"/>
  </r>
  <r>
    <x v="204"/>
    <n v="14"/>
    <x v="11"/>
    <s v="Descripcion del Plato_15"/>
    <n v="19"/>
    <n v="32"/>
    <n v="1"/>
    <n v="34"/>
    <x v="0"/>
  </r>
  <r>
    <x v="204"/>
    <n v="14"/>
    <x v="6"/>
    <s v="Descripcion del Plato_9"/>
    <n v="17"/>
    <n v="29"/>
    <n v="1"/>
    <n v="52"/>
    <x v="1"/>
  </r>
  <r>
    <x v="205"/>
    <n v="4"/>
    <x v="1"/>
    <s v="Descripcion del Plato_2"/>
    <n v="18"/>
    <n v="30"/>
    <n v="1"/>
    <n v="58"/>
    <x v="1"/>
  </r>
  <r>
    <x v="206"/>
    <n v="20"/>
    <x v="18"/>
    <s v="Descripcion del Plato_10"/>
    <n v="15"/>
    <n v="26"/>
    <n v="2"/>
    <n v="37"/>
    <x v="0"/>
  </r>
  <r>
    <x v="206"/>
    <n v="20"/>
    <x v="10"/>
    <s v="Descripcion del Plato_8"/>
    <n v="21"/>
    <n v="35"/>
    <n v="1"/>
    <n v="55"/>
    <x v="1"/>
  </r>
  <r>
    <x v="206"/>
    <n v="20"/>
    <x v="2"/>
    <s v="Descripcion del Plato_17"/>
    <n v="19"/>
    <n v="31"/>
    <n v="3"/>
    <n v="19"/>
    <x v="1"/>
  </r>
  <r>
    <x v="207"/>
    <n v="16"/>
    <x v="11"/>
    <s v="Descripcion del Plato_15"/>
    <n v="19"/>
    <n v="32"/>
    <n v="1"/>
    <n v="18"/>
    <x v="1"/>
  </r>
  <r>
    <x v="207"/>
    <n v="16"/>
    <x v="5"/>
    <s v="Descripcion del Plato_19"/>
    <n v="22"/>
    <n v="36"/>
    <n v="3"/>
    <n v="29"/>
    <x v="1"/>
  </r>
  <r>
    <x v="207"/>
    <n v="16"/>
    <x v="14"/>
    <s v="Descripcion del Plato_3"/>
    <n v="12"/>
    <n v="20"/>
    <n v="2"/>
    <n v="53"/>
    <x v="0"/>
  </r>
  <r>
    <x v="208"/>
    <n v="9"/>
    <x v="15"/>
    <s v="Descripcion del Plato_14"/>
    <n v="14"/>
    <n v="23"/>
    <n v="3"/>
    <n v="35"/>
    <x v="1"/>
  </r>
  <r>
    <x v="208"/>
    <n v="9"/>
    <x v="13"/>
    <s v="Descripcion del Plato_18"/>
    <n v="20"/>
    <n v="34"/>
    <n v="2"/>
    <n v="40"/>
    <x v="1"/>
  </r>
  <r>
    <x v="208"/>
    <n v="9"/>
    <x v="19"/>
    <s v="Descripcion del Plato_1"/>
    <n v="15"/>
    <n v="25"/>
    <n v="1"/>
    <n v="42"/>
    <x v="0"/>
  </r>
  <r>
    <x v="208"/>
    <n v="9"/>
    <x v="18"/>
    <s v="Descripcion del Plato_10"/>
    <n v="15"/>
    <n v="26"/>
    <n v="2"/>
    <n v="54"/>
    <x v="0"/>
  </r>
  <r>
    <x v="209"/>
    <n v="10"/>
    <x v="16"/>
    <s v="Descripcion del Plato_13"/>
    <n v="13"/>
    <n v="21"/>
    <n v="1"/>
    <n v="28"/>
    <x v="1"/>
  </r>
  <r>
    <x v="209"/>
    <n v="10"/>
    <x v="1"/>
    <s v="Descripcion del Plato_2"/>
    <n v="18"/>
    <n v="30"/>
    <n v="1"/>
    <n v="50"/>
    <x v="0"/>
  </r>
  <r>
    <x v="209"/>
    <n v="10"/>
    <x v="0"/>
    <s v="Descripcion del Plato_7"/>
    <n v="14"/>
    <n v="24"/>
    <n v="1"/>
    <n v="34"/>
    <x v="0"/>
  </r>
  <r>
    <x v="209"/>
    <n v="10"/>
    <x v="4"/>
    <s v="Descripcion del Plato_20"/>
    <n v="25"/>
    <n v="40"/>
    <n v="3"/>
    <n v="46"/>
    <x v="0"/>
  </r>
  <r>
    <x v="210"/>
    <n v="1"/>
    <x v="16"/>
    <s v="Descripcion del Plato_13"/>
    <n v="13"/>
    <n v="21"/>
    <n v="3"/>
    <n v="54"/>
    <x v="1"/>
  </r>
  <r>
    <x v="210"/>
    <n v="1"/>
    <x v="17"/>
    <s v="Descripcion del Plato_4"/>
    <n v="10"/>
    <n v="18"/>
    <n v="2"/>
    <n v="45"/>
    <x v="0"/>
  </r>
  <r>
    <x v="210"/>
    <n v="1"/>
    <x v="19"/>
    <s v="Descripcion del Plato_1"/>
    <n v="15"/>
    <n v="25"/>
    <n v="2"/>
    <n v="9"/>
    <x v="0"/>
  </r>
  <r>
    <x v="210"/>
    <n v="1"/>
    <x v="14"/>
    <s v="Descripcion del Plato_3"/>
    <n v="12"/>
    <n v="20"/>
    <n v="1"/>
    <n v="27"/>
    <x v="0"/>
  </r>
  <r>
    <x v="211"/>
    <n v="14"/>
    <x v="1"/>
    <s v="Descripcion del Plato_2"/>
    <n v="18"/>
    <n v="30"/>
    <n v="3"/>
    <n v="35"/>
    <x v="1"/>
  </r>
  <r>
    <x v="211"/>
    <n v="14"/>
    <x v="18"/>
    <s v="Descripcion del Plato_10"/>
    <n v="15"/>
    <n v="26"/>
    <n v="3"/>
    <n v="43"/>
    <x v="1"/>
  </r>
  <r>
    <x v="211"/>
    <n v="14"/>
    <x v="16"/>
    <s v="Descripcion del Plato_13"/>
    <n v="13"/>
    <n v="21"/>
    <n v="1"/>
    <n v="31"/>
    <x v="1"/>
  </r>
  <r>
    <x v="211"/>
    <n v="14"/>
    <x v="8"/>
    <s v="Descripcion del Plato_16"/>
    <n v="16"/>
    <n v="28"/>
    <n v="2"/>
    <n v="55"/>
    <x v="1"/>
  </r>
  <r>
    <x v="212"/>
    <n v="13"/>
    <x v="3"/>
    <s v="Descripcion del Plato_6"/>
    <n v="16"/>
    <n v="27"/>
    <n v="1"/>
    <n v="53"/>
    <x v="0"/>
  </r>
  <r>
    <x v="212"/>
    <n v="13"/>
    <x v="1"/>
    <s v="Descripcion del Plato_2"/>
    <n v="18"/>
    <n v="30"/>
    <n v="2"/>
    <n v="47"/>
    <x v="1"/>
  </r>
  <r>
    <x v="213"/>
    <n v="2"/>
    <x v="13"/>
    <s v="Descripcion del Plato_18"/>
    <n v="20"/>
    <n v="34"/>
    <n v="2"/>
    <n v="14"/>
    <x v="0"/>
  </r>
  <r>
    <x v="213"/>
    <n v="2"/>
    <x v="4"/>
    <s v="Descripcion del Plato_20"/>
    <n v="25"/>
    <n v="40"/>
    <n v="3"/>
    <n v="12"/>
    <x v="1"/>
  </r>
  <r>
    <x v="213"/>
    <n v="2"/>
    <x v="14"/>
    <s v="Descripcion del Plato_3"/>
    <n v="12"/>
    <n v="20"/>
    <n v="2"/>
    <n v="12"/>
    <x v="1"/>
  </r>
  <r>
    <x v="214"/>
    <n v="6"/>
    <x v="13"/>
    <s v="Descripcion del Plato_18"/>
    <n v="20"/>
    <n v="34"/>
    <n v="2"/>
    <n v="12"/>
    <x v="0"/>
  </r>
  <r>
    <x v="214"/>
    <n v="6"/>
    <x v="1"/>
    <s v="Descripcion del Plato_2"/>
    <n v="18"/>
    <n v="30"/>
    <n v="3"/>
    <n v="34"/>
    <x v="0"/>
  </r>
  <r>
    <x v="215"/>
    <n v="17"/>
    <x v="19"/>
    <s v="Descripcion del Plato_1"/>
    <n v="15"/>
    <n v="25"/>
    <n v="1"/>
    <n v="42"/>
    <x v="0"/>
  </r>
  <r>
    <x v="215"/>
    <n v="17"/>
    <x v="16"/>
    <s v="Descripcion del Plato_13"/>
    <n v="13"/>
    <n v="21"/>
    <n v="3"/>
    <n v="36"/>
    <x v="0"/>
  </r>
  <r>
    <x v="215"/>
    <n v="17"/>
    <x v="3"/>
    <s v="Descripcion del Plato_6"/>
    <n v="16"/>
    <n v="27"/>
    <n v="2"/>
    <n v="42"/>
    <x v="0"/>
  </r>
  <r>
    <x v="216"/>
    <n v="1"/>
    <x v="11"/>
    <s v="Descripcion del Plato_15"/>
    <n v="19"/>
    <n v="32"/>
    <n v="3"/>
    <n v="13"/>
    <x v="1"/>
  </r>
  <r>
    <x v="217"/>
    <n v="13"/>
    <x v="9"/>
    <s v="Descripcion del Plato_12"/>
    <n v="11"/>
    <n v="19"/>
    <n v="3"/>
    <n v="24"/>
    <x v="1"/>
  </r>
  <r>
    <x v="217"/>
    <n v="13"/>
    <x v="3"/>
    <s v="Descripcion del Plato_6"/>
    <n v="16"/>
    <n v="27"/>
    <n v="3"/>
    <n v="16"/>
    <x v="0"/>
  </r>
  <r>
    <x v="217"/>
    <n v="13"/>
    <x v="15"/>
    <s v="Descripcion del Plato_14"/>
    <n v="14"/>
    <n v="23"/>
    <n v="2"/>
    <n v="6"/>
    <x v="0"/>
  </r>
  <r>
    <x v="218"/>
    <n v="1"/>
    <x v="15"/>
    <s v="Descripcion del Plato_14"/>
    <n v="14"/>
    <n v="23"/>
    <n v="2"/>
    <n v="12"/>
    <x v="0"/>
  </r>
  <r>
    <x v="218"/>
    <n v="1"/>
    <x v="2"/>
    <s v="Descripcion del Plato_17"/>
    <n v="19"/>
    <n v="31"/>
    <n v="3"/>
    <n v="11"/>
    <x v="1"/>
  </r>
  <r>
    <x v="219"/>
    <n v="15"/>
    <x v="0"/>
    <s v="Descripcion del Plato_7"/>
    <n v="14"/>
    <n v="24"/>
    <n v="1"/>
    <n v="13"/>
    <x v="0"/>
  </r>
  <r>
    <x v="220"/>
    <n v="16"/>
    <x v="11"/>
    <s v="Descripcion del Plato_15"/>
    <n v="19"/>
    <n v="32"/>
    <n v="3"/>
    <n v="29"/>
    <x v="0"/>
  </r>
  <r>
    <x v="220"/>
    <n v="16"/>
    <x v="13"/>
    <s v="Descripcion del Plato_18"/>
    <n v="20"/>
    <n v="34"/>
    <n v="2"/>
    <n v="54"/>
    <x v="1"/>
  </r>
  <r>
    <x v="220"/>
    <n v="16"/>
    <x v="6"/>
    <s v="Descripcion del Plato_9"/>
    <n v="17"/>
    <n v="29"/>
    <n v="1"/>
    <n v="25"/>
    <x v="0"/>
  </r>
  <r>
    <x v="221"/>
    <n v="3"/>
    <x v="15"/>
    <s v="Descripcion del Plato_14"/>
    <n v="14"/>
    <n v="23"/>
    <n v="3"/>
    <n v="29"/>
    <x v="0"/>
  </r>
  <r>
    <x v="221"/>
    <n v="3"/>
    <x v="8"/>
    <s v="Descripcion del Plato_16"/>
    <n v="16"/>
    <n v="28"/>
    <n v="1"/>
    <n v="56"/>
    <x v="0"/>
  </r>
  <r>
    <x v="222"/>
    <n v="19"/>
    <x v="11"/>
    <s v="Descripcion del Plato_15"/>
    <n v="19"/>
    <n v="32"/>
    <n v="1"/>
    <n v="53"/>
    <x v="0"/>
  </r>
  <r>
    <x v="223"/>
    <n v="7"/>
    <x v="18"/>
    <s v="Descripcion del Plato_10"/>
    <n v="15"/>
    <n v="26"/>
    <n v="2"/>
    <n v="20"/>
    <x v="0"/>
  </r>
  <r>
    <x v="224"/>
    <n v="19"/>
    <x v="7"/>
    <s v="Descripcion del Plato_11"/>
    <n v="20"/>
    <n v="33"/>
    <n v="3"/>
    <n v="56"/>
    <x v="1"/>
  </r>
  <r>
    <x v="224"/>
    <n v="19"/>
    <x v="15"/>
    <s v="Descripcion del Plato_14"/>
    <n v="14"/>
    <n v="23"/>
    <n v="3"/>
    <n v="38"/>
    <x v="1"/>
  </r>
  <r>
    <x v="225"/>
    <n v="7"/>
    <x v="14"/>
    <s v="Descripcion del Plato_3"/>
    <n v="12"/>
    <n v="20"/>
    <n v="2"/>
    <n v="7"/>
    <x v="0"/>
  </r>
  <r>
    <x v="225"/>
    <n v="7"/>
    <x v="16"/>
    <s v="Descripcion del Plato_13"/>
    <n v="13"/>
    <n v="21"/>
    <n v="1"/>
    <n v="29"/>
    <x v="1"/>
  </r>
  <r>
    <x v="225"/>
    <n v="7"/>
    <x v="3"/>
    <s v="Descripcion del Plato_6"/>
    <n v="16"/>
    <n v="27"/>
    <n v="3"/>
    <n v="56"/>
    <x v="0"/>
  </r>
  <r>
    <x v="225"/>
    <n v="7"/>
    <x v="6"/>
    <s v="Descripcion del Plato_9"/>
    <n v="17"/>
    <n v="29"/>
    <n v="1"/>
    <n v="54"/>
    <x v="1"/>
  </r>
  <r>
    <x v="226"/>
    <n v="17"/>
    <x v="0"/>
    <s v="Descripcion del Plato_7"/>
    <n v="14"/>
    <n v="24"/>
    <n v="1"/>
    <n v="58"/>
    <x v="0"/>
  </r>
  <r>
    <x v="226"/>
    <n v="17"/>
    <x v="2"/>
    <s v="Descripcion del Plato_17"/>
    <n v="19"/>
    <n v="31"/>
    <n v="3"/>
    <n v="15"/>
    <x v="1"/>
  </r>
  <r>
    <x v="226"/>
    <n v="17"/>
    <x v="8"/>
    <s v="Descripcion del Plato_16"/>
    <n v="16"/>
    <n v="28"/>
    <n v="1"/>
    <n v="13"/>
    <x v="0"/>
  </r>
  <r>
    <x v="226"/>
    <n v="17"/>
    <x v="7"/>
    <s v="Descripcion del Plato_11"/>
    <n v="20"/>
    <n v="33"/>
    <n v="2"/>
    <n v="33"/>
    <x v="0"/>
  </r>
  <r>
    <x v="227"/>
    <n v="16"/>
    <x v="15"/>
    <s v="Descripcion del Plato_14"/>
    <n v="14"/>
    <n v="23"/>
    <n v="3"/>
    <n v="35"/>
    <x v="0"/>
  </r>
  <r>
    <x v="228"/>
    <n v="14"/>
    <x v="19"/>
    <s v="Descripcion del Plato_1"/>
    <n v="15"/>
    <n v="25"/>
    <n v="1"/>
    <n v="28"/>
    <x v="1"/>
  </r>
  <r>
    <x v="228"/>
    <n v="14"/>
    <x v="10"/>
    <s v="Descripcion del Plato_8"/>
    <n v="21"/>
    <n v="35"/>
    <n v="1"/>
    <n v="43"/>
    <x v="0"/>
  </r>
  <r>
    <x v="228"/>
    <n v="14"/>
    <x v="5"/>
    <s v="Descripcion del Plato_19"/>
    <n v="22"/>
    <n v="36"/>
    <n v="1"/>
    <n v="19"/>
    <x v="1"/>
  </r>
  <r>
    <x v="228"/>
    <n v="14"/>
    <x v="8"/>
    <s v="Descripcion del Plato_16"/>
    <n v="16"/>
    <n v="28"/>
    <n v="1"/>
    <n v="27"/>
    <x v="1"/>
  </r>
  <r>
    <x v="229"/>
    <n v="5"/>
    <x v="11"/>
    <s v="Descripcion del Plato_15"/>
    <n v="19"/>
    <n v="32"/>
    <n v="3"/>
    <n v="10"/>
    <x v="1"/>
  </r>
  <r>
    <x v="229"/>
    <n v="5"/>
    <x v="8"/>
    <s v="Descripcion del Plato_16"/>
    <n v="16"/>
    <n v="28"/>
    <n v="2"/>
    <n v="24"/>
    <x v="1"/>
  </r>
  <r>
    <x v="229"/>
    <n v="5"/>
    <x v="2"/>
    <s v="Descripcion del Plato_17"/>
    <n v="19"/>
    <n v="31"/>
    <n v="2"/>
    <n v="57"/>
    <x v="1"/>
  </r>
  <r>
    <x v="230"/>
    <n v="8"/>
    <x v="16"/>
    <s v="Descripcion del Plato_13"/>
    <n v="13"/>
    <n v="21"/>
    <n v="2"/>
    <n v="29"/>
    <x v="1"/>
  </r>
  <r>
    <x v="230"/>
    <n v="8"/>
    <x v="13"/>
    <s v="Descripcion del Plato_18"/>
    <n v="20"/>
    <n v="34"/>
    <n v="3"/>
    <n v="17"/>
    <x v="1"/>
  </r>
  <r>
    <x v="230"/>
    <n v="8"/>
    <x v="2"/>
    <s v="Descripcion del Plato_17"/>
    <n v="19"/>
    <n v="31"/>
    <n v="1"/>
    <n v="53"/>
    <x v="1"/>
  </r>
  <r>
    <x v="230"/>
    <n v="8"/>
    <x v="7"/>
    <s v="Descripcion del Plato_11"/>
    <n v="20"/>
    <n v="33"/>
    <n v="1"/>
    <n v="51"/>
    <x v="0"/>
  </r>
  <r>
    <x v="231"/>
    <n v="2"/>
    <x v="0"/>
    <s v="Descripcion del Plato_7"/>
    <n v="14"/>
    <n v="24"/>
    <n v="1"/>
    <n v="50"/>
    <x v="1"/>
  </r>
  <r>
    <x v="231"/>
    <n v="2"/>
    <x v="3"/>
    <s v="Descripcion del Plato_6"/>
    <n v="16"/>
    <n v="27"/>
    <n v="2"/>
    <n v="30"/>
    <x v="1"/>
  </r>
  <r>
    <x v="231"/>
    <n v="2"/>
    <x v="1"/>
    <s v="Descripcion del Plato_2"/>
    <n v="18"/>
    <n v="30"/>
    <n v="2"/>
    <n v="40"/>
    <x v="1"/>
  </r>
  <r>
    <x v="231"/>
    <n v="2"/>
    <x v="18"/>
    <s v="Descripcion del Plato_10"/>
    <n v="15"/>
    <n v="26"/>
    <n v="2"/>
    <n v="19"/>
    <x v="0"/>
  </r>
  <r>
    <x v="232"/>
    <n v="8"/>
    <x v="9"/>
    <s v="Descripcion del Plato_12"/>
    <n v="11"/>
    <n v="19"/>
    <n v="2"/>
    <n v="31"/>
    <x v="1"/>
  </r>
  <r>
    <x v="233"/>
    <n v="17"/>
    <x v="1"/>
    <s v="Descripcion del Plato_2"/>
    <n v="18"/>
    <n v="30"/>
    <n v="2"/>
    <n v="41"/>
    <x v="1"/>
  </r>
  <r>
    <x v="233"/>
    <n v="17"/>
    <x v="0"/>
    <s v="Descripcion del Plato_7"/>
    <n v="14"/>
    <n v="24"/>
    <n v="3"/>
    <n v="35"/>
    <x v="0"/>
  </r>
  <r>
    <x v="233"/>
    <n v="17"/>
    <x v="2"/>
    <s v="Descripcion del Plato_17"/>
    <n v="19"/>
    <n v="31"/>
    <n v="3"/>
    <n v="23"/>
    <x v="1"/>
  </r>
  <r>
    <x v="234"/>
    <n v="13"/>
    <x v="7"/>
    <s v="Descripcion del Plato_11"/>
    <n v="20"/>
    <n v="33"/>
    <n v="1"/>
    <n v="25"/>
    <x v="0"/>
  </r>
  <r>
    <x v="235"/>
    <n v="12"/>
    <x v="7"/>
    <s v="Descripcion del Plato_11"/>
    <n v="20"/>
    <n v="33"/>
    <n v="3"/>
    <n v="21"/>
    <x v="0"/>
  </r>
  <r>
    <x v="235"/>
    <n v="12"/>
    <x v="12"/>
    <s v="Descripcion del Plato_5"/>
    <n v="13"/>
    <n v="22"/>
    <n v="1"/>
    <n v="7"/>
    <x v="0"/>
  </r>
  <r>
    <x v="235"/>
    <n v="12"/>
    <x v="10"/>
    <s v="Descripcion del Plato_8"/>
    <n v="21"/>
    <n v="35"/>
    <n v="2"/>
    <n v="43"/>
    <x v="1"/>
  </r>
  <r>
    <x v="235"/>
    <n v="12"/>
    <x v="11"/>
    <s v="Descripcion del Plato_15"/>
    <n v="19"/>
    <n v="32"/>
    <n v="2"/>
    <n v="30"/>
    <x v="0"/>
  </r>
  <r>
    <x v="236"/>
    <n v="4"/>
    <x v="15"/>
    <s v="Descripcion del Plato_14"/>
    <n v="14"/>
    <n v="23"/>
    <n v="2"/>
    <n v="12"/>
    <x v="0"/>
  </r>
  <r>
    <x v="236"/>
    <n v="4"/>
    <x v="1"/>
    <s v="Descripcion del Plato_2"/>
    <n v="18"/>
    <n v="30"/>
    <n v="2"/>
    <n v="25"/>
    <x v="1"/>
  </r>
  <r>
    <x v="237"/>
    <n v="13"/>
    <x v="5"/>
    <s v="Descripcion del Plato_19"/>
    <n v="22"/>
    <n v="36"/>
    <n v="2"/>
    <n v="45"/>
    <x v="1"/>
  </r>
  <r>
    <x v="238"/>
    <n v="12"/>
    <x v="18"/>
    <s v="Descripcion del Plato_10"/>
    <n v="15"/>
    <n v="26"/>
    <n v="1"/>
    <n v="36"/>
    <x v="0"/>
  </r>
  <r>
    <x v="238"/>
    <n v="12"/>
    <x v="0"/>
    <s v="Descripcion del Plato_7"/>
    <n v="14"/>
    <n v="24"/>
    <n v="2"/>
    <n v="37"/>
    <x v="0"/>
  </r>
  <r>
    <x v="239"/>
    <n v="9"/>
    <x v="2"/>
    <s v="Descripcion del Plato_17"/>
    <n v="19"/>
    <n v="31"/>
    <n v="3"/>
    <n v="32"/>
    <x v="1"/>
  </r>
  <r>
    <x v="239"/>
    <n v="9"/>
    <x v="15"/>
    <s v="Descripcion del Plato_14"/>
    <n v="14"/>
    <n v="23"/>
    <n v="3"/>
    <n v="32"/>
    <x v="1"/>
  </r>
  <r>
    <x v="239"/>
    <n v="9"/>
    <x v="17"/>
    <s v="Descripcion del Plato_4"/>
    <n v="10"/>
    <n v="18"/>
    <n v="2"/>
    <n v="46"/>
    <x v="0"/>
  </r>
  <r>
    <x v="239"/>
    <n v="9"/>
    <x v="11"/>
    <s v="Descripcion del Plato_15"/>
    <n v="19"/>
    <n v="32"/>
    <n v="3"/>
    <n v="19"/>
    <x v="0"/>
  </r>
  <r>
    <x v="240"/>
    <n v="12"/>
    <x v="17"/>
    <s v="Descripcion del Plato_4"/>
    <n v="10"/>
    <n v="18"/>
    <n v="1"/>
    <n v="11"/>
    <x v="1"/>
  </r>
  <r>
    <x v="241"/>
    <n v="12"/>
    <x v="18"/>
    <s v="Descripcion del Plato_10"/>
    <n v="15"/>
    <n v="26"/>
    <n v="1"/>
    <n v="54"/>
    <x v="0"/>
  </r>
  <r>
    <x v="241"/>
    <n v="12"/>
    <x v="19"/>
    <s v="Descripcion del Plato_1"/>
    <n v="15"/>
    <n v="25"/>
    <n v="3"/>
    <n v="40"/>
    <x v="1"/>
  </r>
  <r>
    <x v="241"/>
    <n v="12"/>
    <x v="7"/>
    <s v="Descripcion del Plato_11"/>
    <n v="20"/>
    <n v="33"/>
    <n v="1"/>
    <n v="5"/>
    <x v="0"/>
  </r>
  <r>
    <x v="242"/>
    <n v="4"/>
    <x v="4"/>
    <s v="Descripcion del Plato_20"/>
    <n v="25"/>
    <n v="40"/>
    <n v="3"/>
    <n v="22"/>
    <x v="1"/>
  </r>
  <r>
    <x v="243"/>
    <n v="17"/>
    <x v="4"/>
    <s v="Descripcion del Plato_20"/>
    <n v="25"/>
    <n v="40"/>
    <n v="3"/>
    <n v="30"/>
    <x v="0"/>
  </r>
  <r>
    <x v="243"/>
    <n v="17"/>
    <x v="9"/>
    <s v="Descripcion del Plato_12"/>
    <n v="11"/>
    <n v="19"/>
    <n v="2"/>
    <n v="59"/>
    <x v="0"/>
  </r>
  <r>
    <x v="244"/>
    <n v="11"/>
    <x v="17"/>
    <s v="Descripcion del Plato_4"/>
    <n v="10"/>
    <n v="18"/>
    <n v="3"/>
    <n v="45"/>
    <x v="1"/>
  </r>
  <r>
    <x v="244"/>
    <n v="11"/>
    <x v="2"/>
    <s v="Descripcion del Plato_17"/>
    <n v="19"/>
    <n v="31"/>
    <n v="1"/>
    <n v="23"/>
    <x v="0"/>
  </r>
  <r>
    <x v="244"/>
    <n v="11"/>
    <x v="4"/>
    <s v="Descripcion del Plato_20"/>
    <n v="25"/>
    <n v="40"/>
    <n v="2"/>
    <n v="23"/>
    <x v="0"/>
  </r>
  <r>
    <x v="244"/>
    <n v="11"/>
    <x v="5"/>
    <s v="Descripcion del Plato_19"/>
    <n v="22"/>
    <n v="36"/>
    <n v="3"/>
    <n v="25"/>
    <x v="1"/>
  </r>
  <r>
    <x v="245"/>
    <n v="2"/>
    <x v="3"/>
    <s v="Descripcion del Plato_6"/>
    <n v="16"/>
    <n v="27"/>
    <n v="3"/>
    <n v="36"/>
    <x v="1"/>
  </r>
  <r>
    <x v="245"/>
    <n v="2"/>
    <x v="0"/>
    <s v="Descripcion del Plato_7"/>
    <n v="14"/>
    <n v="24"/>
    <n v="2"/>
    <n v="10"/>
    <x v="0"/>
  </r>
  <r>
    <x v="245"/>
    <n v="2"/>
    <x v="10"/>
    <s v="Descripcion del Plato_8"/>
    <n v="21"/>
    <n v="35"/>
    <n v="3"/>
    <n v="48"/>
    <x v="0"/>
  </r>
  <r>
    <x v="245"/>
    <n v="2"/>
    <x v="2"/>
    <s v="Descripcion del Plato_17"/>
    <n v="19"/>
    <n v="31"/>
    <n v="3"/>
    <n v="52"/>
    <x v="0"/>
  </r>
  <r>
    <x v="246"/>
    <n v="11"/>
    <x v="7"/>
    <s v="Descripcion del Plato_11"/>
    <n v="20"/>
    <n v="33"/>
    <n v="2"/>
    <n v="59"/>
    <x v="1"/>
  </r>
  <r>
    <x v="247"/>
    <n v="12"/>
    <x v="13"/>
    <s v="Descripcion del Plato_18"/>
    <n v="20"/>
    <n v="34"/>
    <n v="1"/>
    <n v="32"/>
    <x v="1"/>
  </r>
  <r>
    <x v="247"/>
    <n v="12"/>
    <x v="6"/>
    <s v="Descripcion del Plato_9"/>
    <n v="17"/>
    <n v="29"/>
    <n v="3"/>
    <n v="51"/>
    <x v="1"/>
  </r>
  <r>
    <x v="247"/>
    <n v="12"/>
    <x v="3"/>
    <s v="Descripcion del Plato_6"/>
    <n v="16"/>
    <n v="27"/>
    <n v="2"/>
    <n v="6"/>
    <x v="1"/>
  </r>
  <r>
    <x v="247"/>
    <n v="12"/>
    <x v="19"/>
    <s v="Descripcion del Plato_1"/>
    <n v="15"/>
    <n v="25"/>
    <n v="2"/>
    <n v="31"/>
    <x v="0"/>
  </r>
  <r>
    <x v="248"/>
    <n v="8"/>
    <x v="12"/>
    <s v="Descripcion del Plato_5"/>
    <n v="13"/>
    <n v="22"/>
    <n v="2"/>
    <n v="51"/>
    <x v="1"/>
  </r>
  <r>
    <x v="248"/>
    <n v="8"/>
    <x v="17"/>
    <s v="Descripcion del Plato_4"/>
    <n v="10"/>
    <n v="18"/>
    <n v="2"/>
    <n v="58"/>
    <x v="0"/>
  </r>
  <r>
    <x v="249"/>
    <n v="8"/>
    <x v="14"/>
    <s v="Descripcion del Plato_3"/>
    <n v="12"/>
    <n v="20"/>
    <n v="1"/>
    <n v="29"/>
    <x v="1"/>
  </r>
  <r>
    <x v="250"/>
    <n v="12"/>
    <x v="18"/>
    <s v="Descripcion del Plato_10"/>
    <n v="15"/>
    <n v="26"/>
    <n v="1"/>
    <n v="25"/>
    <x v="1"/>
  </r>
  <r>
    <x v="250"/>
    <n v="12"/>
    <x v="12"/>
    <s v="Descripcion del Plato_5"/>
    <n v="13"/>
    <n v="22"/>
    <n v="1"/>
    <n v="34"/>
    <x v="0"/>
  </r>
  <r>
    <x v="250"/>
    <n v="12"/>
    <x v="15"/>
    <s v="Descripcion del Plato_14"/>
    <n v="14"/>
    <n v="23"/>
    <n v="1"/>
    <n v="23"/>
    <x v="1"/>
  </r>
  <r>
    <x v="250"/>
    <n v="12"/>
    <x v="9"/>
    <s v="Descripcion del Plato_12"/>
    <n v="11"/>
    <n v="19"/>
    <n v="2"/>
    <n v="40"/>
    <x v="1"/>
  </r>
  <r>
    <x v="251"/>
    <n v="4"/>
    <x v="19"/>
    <s v="Descripcion del Plato_1"/>
    <n v="15"/>
    <n v="25"/>
    <n v="2"/>
    <n v="53"/>
    <x v="1"/>
  </r>
  <r>
    <x v="251"/>
    <n v="4"/>
    <x v="18"/>
    <s v="Descripcion del Plato_10"/>
    <n v="15"/>
    <n v="26"/>
    <n v="2"/>
    <n v="31"/>
    <x v="0"/>
  </r>
  <r>
    <x v="252"/>
    <n v="8"/>
    <x v="19"/>
    <s v="Descripcion del Plato_1"/>
    <n v="15"/>
    <n v="25"/>
    <n v="1"/>
    <n v="18"/>
    <x v="0"/>
  </r>
  <r>
    <x v="252"/>
    <n v="8"/>
    <x v="16"/>
    <s v="Descripcion del Plato_13"/>
    <n v="13"/>
    <n v="21"/>
    <n v="2"/>
    <n v="8"/>
    <x v="0"/>
  </r>
  <r>
    <x v="252"/>
    <n v="8"/>
    <x v="6"/>
    <s v="Descripcion del Plato_9"/>
    <n v="17"/>
    <n v="29"/>
    <n v="3"/>
    <n v="29"/>
    <x v="1"/>
  </r>
  <r>
    <x v="253"/>
    <n v="10"/>
    <x v="2"/>
    <s v="Descripcion del Plato_17"/>
    <n v="19"/>
    <n v="31"/>
    <n v="3"/>
    <n v="33"/>
    <x v="0"/>
  </r>
  <r>
    <x v="253"/>
    <n v="10"/>
    <x v="18"/>
    <s v="Descripcion del Plato_10"/>
    <n v="15"/>
    <n v="26"/>
    <n v="2"/>
    <n v="10"/>
    <x v="1"/>
  </r>
  <r>
    <x v="253"/>
    <n v="10"/>
    <x v="13"/>
    <s v="Descripcion del Plato_18"/>
    <n v="20"/>
    <n v="34"/>
    <n v="2"/>
    <n v="56"/>
    <x v="0"/>
  </r>
  <r>
    <x v="253"/>
    <n v="10"/>
    <x v="8"/>
    <s v="Descripcion del Plato_16"/>
    <n v="16"/>
    <n v="28"/>
    <n v="3"/>
    <n v="42"/>
    <x v="1"/>
  </r>
  <r>
    <x v="254"/>
    <n v="8"/>
    <x v="19"/>
    <s v="Descripcion del Plato_1"/>
    <n v="15"/>
    <n v="25"/>
    <n v="1"/>
    <n v="37"/>
    <x v="0"/>
  </r>
  <r>
    <x v="255"/>
    <n v="5"/>
    <x v="16"/>
    <s v="Descripcion del Plato_13"/>
    <n v="13"/>
    <n v="21"/>
    <n v="1"/>
    <n v="16"/>
    <x v="0"/>
  </r>
  <r>
    <x v="256"/>
    <n v="12"/>
    <x v="15"/>
    <s v="Descripcion del Plato_14"/>
    <n v="14"/>
    <n v="23"/>
    <n v="2"/>
    <n v="28"/>
    <x v="1"/>
  </r>
  <r>
    <x v="257"/>
    <n v="12"/>
    <x v="19"/>
    <s v="Descripcion del Plato_1"/>
    <n v="15"/>
    <n v="25"/>
    <n v="1"/>
    <n v="59"/>
    <x v="0"/>
  </r>
  <r>
    <x v="257"/>
    <n v="12"/>
    <x v="14"/>
    <s v="Descripcion del Plato_3"/>
    <n v="12"/>
    <n v="20"/>
    <n v="1"/>
    <n v="31"/>
    <x v="0"/>
  </r>
  <r>
    <x v="257"/>
    <n v="12"/>
    <x v="11"/>
    <s v="Descripcion del Plato_15"/>
    <n v="19"/>
    <n v="32"/>
    <n v="1"/>
    <n v="5"/>
    <x v="0"/>
  </r>
  <r>
    <x v="257"/>
    <n v="12"/>
    <x v="4"/>
    <s v="Descripcion del Plato_20"/>
    <n v="25"/>
    <n v="40"/>
    <n v="1"/>
    <n v="10"/>
    <x v="0"/>
  </r>
  <r>
    <x v="258"/>
    <n v="10"/>
    <x v="3"/>
    <s v="Descripcion del Plato_6"/>
    <n v="16"/>
    <n v="27"/>
    <n v="3"/>
    <n v="11"/>
    <x v="1"/>
  </r>
  <r>
    <x v="259"/>
    <n v="20"/>
    <x v="15"/>
    <s v="Descripcion del Plato_14"/>
    <n v="14"/>
    <n v="23"/>
    <n v="3"/>
    <n v="49"/>
    <x v="1"/>
  </r>
  <r>
    <x v="260"/>
    <n v="8"/>
    <x v="11"/>
    <s v="Descripcion del Plato_15"/>
    <n v="19"/>
    <n v="32"/>
    <n v="3"/>
    <n v="19"/>
    <x v="1"/>
  </r>
  <r>
    <x v="260"/>
    <n v="8"/>
    <x v="6"/>
    <s v="Descripcion del Plato_9"/>
    <n v="17"/>
    <n v="29"/>
    <n v="2"/>
    <n v="36"/>
    <x v="1"/>
  </r>
  <r>
    <x v="261"/>
    <n v="18"/>
    <x v="12"/>
    <s v="Descripcion del Plato_5"/>
    <n v="13"/>
    <n v="22"/>
    <n v="1"/>
    <n v="28"/>
    <x v="1"/>
  </r>
  <r>
    <x v="261"/>
    <n v="18"/>
    <x v="2"/>
    <s v="Descripcion del Plato_17"/>
    <n v="19"/>
    <n v="31"/>
    <n v="3"/>
    <n v="20"/>
    <x v="1"/>
  </r>
  <r>
    <x v="262"/>
    <n v="5"/>
    <x v="11"/>
    <s v="Descripcion del Plato_15"/>
    <n v="19"/>
    <n v="32"/>
    <n v="1"/>
    <n v="37"/>
    <x v="1"/>
  </r>
  <r>
    <x v="262"/>
    <n v="5"/>
    <x v="10"/>
    <s v="Descripcion del Plato_8"/>
    <n v="21"/>
    <n v="35"/>
    <n v="1"/>
    <n v="30"/>
    <x v="1"/>
  </r>
  <r>
    <x v="262"/>
    <n v="5"/>
    <x v="1"/>
    <s v="Descripcion del Plato_2"/>
    <n v="18"/>
    <n v="30"/>
    <n v="1"/>
    <n v="42"/>
    <x v="0"/>
  </r>
  <r>
    <x v="262"/>
    <n v="5"/>
    <x v="0"/>
    <s v="Descripcion del Plato_7"/>
    <n v="14"/>
    <n v="24"/>
    <n v="1"/>
    <n v="40"/>
    <x v="1"/>
  </r>
  <r>
    <x v="263"/>
    <n v="2"/>
    <x v="10"/>
    <s v="Descripcion del Plato_8"/>
    <n v="21"/>
    <n v="35"/>
    <n v="2"/>
    <n v="39"/>
    <x v="1"/>
  </r>
  <r>
    <x v="263"/>
    <n v="2"/>
    <x v="11"/>
    <s v="Descripcion del Plato_15"/>
    <n v="19"/>
    <n v="32"/>
    <n v="1"/>
    <n v="27"/>
    <x v="1"/>
  </r>
  <r>
    <x v="263"/>
    <n v="2"/>
    <x v="1"/>
    <s v="Descripcion del Plato_2"/>
    <n v="18"/>
    <n v="30"/>
    <n v="1"/>
    <n v="37"/>
    <x v="0"/>
  </r>
  <r>
    <x v="263"/>
    <n v="2"/>
    <x v="19"/>
    <s v="Descripcion del Plato_1"/>
    <n v="15"/>
    <n v="25"/>
    <n v="2"/>
    <n v="14"/>
    <x v="0"/>
  </r>
  <r>
    <x v="264"/>
    <n v="6"/>
    <x v="15"/>
    <s v="Descripcion del Plato_14"/>
    <n v="14"/>
    <n v="23"/>
    <n v="1"/>
    <n v="12"/>
    <x v="0"/>
  </r>
  <r>
    <x v="264"/>
    <n v="6"/>
    <x v="2"/>
    <s v="Descripcion del Plato_17"/>
    <n v="19"/>
    <n v="31"/>
    <n v="1"/>
    <n v="17"/>
    <x v="1"/>
  </r>
  <r>
    <x v="264"/>
    <n v="6"/>
    <x v="3"/>
    <s v="Descripcion del Plato_6"/>
    <n v="16"/>
    <n v="27"/>
    <n v="1"/>
    <n v="56"/>
    <x v="0"/>
  </r>
  <r>
    <x v="264"/>
    <n v="6"/>
    <x v="1"/>
    <s v="Descripcion del Plato_2"/>
    <n v="18"/>
    <n v="30"/>
    <n v="3"/>
    <n v="50"/>
    <x v="1"/>
  </r>
  <r>
    <x v="265"/>
    <n v="4"/>
    <x v="0"/>
    <s v="Descripcion del Plato_7"/>
    <n v="14"/>
    <n v="24"/>
    <n v="1"/>
    <n v="53"/>
    <x v="0"/>
  </r>
  <r>
    <x v="265"/>
    <n v="4"/>
    <x v="19"/>
    <s v="Descripcion del Plato_1"/>
    <n v="15"/>
    <n v="25"/>
    <n v="3"/>
    <n v="53"/>
    <x v="0"/>
  </r>
  <r>
    <x v="266"/>
    <n v="7"/>
    <x v="11"/>
    <s v="Descripcion del Plato_15"/>
    <n v="19"/>
    <n v="32"/>
    <n v="1"/>
    <n v="45"/>
    <x v="1"/>
  </r>
  <r>
    <x v="266"/>
    <n v="7"/>
    <x v="8"/>
    <s v="Descripcion del Plato_16"/>
    <n v="16"/>
    <n v="28"/>
    <n v="2"/>
    <n v="23"/>
    <x v="0"/>
  </r>
  <r>
    <x v="266"/>
    <n v="7"/>
    <x v="1"/>
    <s v="Descripcion del Plato_2"/>
    <n v="18"/>
    <n v="30"/>
    <n v="1"/>
    <n v="28"/>
    <x v="1"/>
  </r>
  <r>
    <x v="267"/>
    <n v="14"/>
    <x v="0"/>
    <s v="Descripcion del Plato_7"/>
    <n v="14"/>
    <n v="24"/>
    <n v="1"/>
    <n v="39"/>
    <x v="1"/>
  </r>
  <r>
    <x v="267"/>
    <n v="14"/>
    <x v="12"/>
    <s v="Descripcion del Plato_5"/>
    <n v="13"/>
    <n v="22"/>
    <n v="2"/>
    <n v="44"/>
    <x v="1"/>
  </r>
  <r>
    <x v="268"/>
    <n v="11"/>
    <x v="5"/>
    <s v="Descripcion del Plato_19"/>
    <n v="22"/>
    <n v="36"/>
    <n v="3"/>
    <n v="13"/>
    <x v="0"/>
  </r>
  <r>
    <x v="268"/>
    <n v="11"/>
    <x v="4"/>
    <s v="Descripcion del Plato_20"/>
    <n v="25"/>
    <n v="40"/>
    <n v="1"/>
    <n v="58"/>
    <x v="1"/>
  </r>
  <r>
    <x v="268"/>
    <n v="11"/>
    <x v="13"/>
    <s v="Descripcion del Plato_18"/>
    <n v="20"/>
    <n v="34"/>
    <n v="3"/>
    <n v="30"/>
    <x v="1"/>
  </r>
  <r>
    <x v="269"/>
    <n v="10"/>
    <x v="13"/>
    <s v="Descripcion del Plato_18"/>
    <n v="20"/>
    <n v="34"/>
    <n v="3"/>
    <n v="26"/>
    <x v="0"/>
  </r>
  <r>
    <x v="270"/>
    <n v="3"/>
    <x v="12"/>
    <s v="Descripcion del Plato_5"/>
    <n v="13"/>
    <n v="22"/>
    <n v="2"/>
    <n v="55"/>
    <x v="1"/>
  </r>
  <r>
    <x v="271"/>
    <n v="7"/>
    <x v="0"/>
    <s v="Descripcion del Plato_7"/>
    <n v="14"/>
    <n v="24"/>
    <n v="2"/>
    <n v="36"/>
    <x v="0"/>
  </r>
  <r>
    <x v="271"/>
    <n v="7"/>
    <x v="10"/>
    <s v="Descripcion del Plato_8"/>
    <n v="21"/>
    <n v="35"/>
    <n v="1"/>
    <n v="47"/>
    <x v="1"/>
  </r>
  <r>
    <x v="272"/>
    <n v="20"/>
    <x v="11"/>
    <s v="Descripcion del Plato_15"/>
    <n v="19"/>
    <n v="32"/>
    <n v="1"/>
    <n v="22"/>
    <x v="1"/>
  </r>
  <r>
    <x v="272"/>
    <n v="20"/>
    <x v="12"/>
    <s v="Descripcion del Plato_5"/>
    <n v="13"/>
    <n v="22"/>
    <n v="3"/>
    <n v="40"/>
    <x v="0"/>
  </r>
  <r>
    <x v="272"/>
    <n v="20"/>
    <x v="19"/>
    <s v="Descripcion del Plato_1"/>
    <n v="15"/>
    <n v="25"/>
    <n v="1"/>
    <n v="5"/>
    <x v="1"/>
  </r>
  <r>
    <x v="273"/>
    <n v="7"/>
    <x v="18"/>
    <s v="Descripcion del Plato_10"/>
    <n v="15"/>
    <n v="26"/>
    <n v="3"/>
    <n v="33"/>
    <x v="0"/>
  </r>
  <r>
    <x v="273"/>
    <n v="7"/>
    <x v="9"/>
    <s v="Descripcion del Plato_12"/>
    <n v="11"/>
    <n v="19"/>
    <n v="2"/>
    <n v="42"/>
    <x v="1"/>
  </r>
  <r>
    <x v="274"/>
    <n v="5"/>
    <x v="7"/>
    <s v="Descripcion del Plato_11"/>
    <n v="20"/>
    <n v="33"/>
    <n v="1"/>
    <n v="32"/>
    <x v="1"/>
  </r>
  <r>
    <x v="274"/>
    <n v="5"/>
    <x v="2"/>
    <s v="Descripcion del Plato_17"/>
    <n v="19"/>
    <n v="31"/>
    <n v="2"/>
    <n v="32"/>
    <x v="0"/>
  </r>
  <r>
    <x v="274"/>
    <n v="5"/>
    <x v="18"/>
    <s v="Descripcion del Plato_10"/>
    <n v="15"/>
    <n v="26"/>
    <n v="1"/>
    <n v="58"/>
    <x v="0"/>
  </r>
  <r>
    <x v="275"/>
    <n v="15"/>
    <x v="12"/>
    <s v="Descripcion del Plato_5"/>
    <n v="13"/>
    <n v="22"/>
    <n v="2"/>
    <n v="49"/>
    <x v="0"/>
  </r>
  <r>
    <x v="275"/>
    <n v="15"/>
    <x v="18"/>
    <s v="Descripcion del Plato_10"/>
    <n v="15"/>
    <n v="26"/>
    <n v="1"/>
    <n v="36"/>
    <x v="1"/>
  </r>
  <r>
    <x v="276"/>
    <n v="4"/>
    <x v="2"/>
    <s v="Descripcion del Plato_17"/>
    <n v="19"/>
    <n v="31"/>
    <n v="3"/>
    <n v="29"/>
    <x v="0"/>
  </r>
  <r>
    <x v="277"/>
    <n v="5"/>
    <x v="2"/>
    <s v="Descripcion del Plato_17"/>
    <n v="19"/>
    <n v="31"/>
    <n v="3"/>
    <n v="33"/>
    <x v="0"/>
  </r>
  <r>
    <x v="277"/>
    <n v="5"/>
    <x v="0"/>
    <s v="Descripcion del Plato_7"/>
    <n v="14"/>
    <n v="24"/>
    <n v="2"/>
    <n v="28"/>
    <x v="1"/>
  </r>
  <r>
    <x v="278"/>
    <n v="11"/>
    <x v="4"/>
    <s v="Descripcion del Plato_20"/>
    <n v="25"/>
    <n v="40"/>
    <n v="3"/>
    <n v="48"/>
    <x v="1"/>
  </r>
  <r>
    <x v="278"/>
    <n v="11"/>
    <x v="10"/>
    <s v="Descripcion del Plato_8"/>
    <n v="21"/>
    <n v="35"/>
    <n v="1"/>
    <n v="28"/>
    <x v="0"/>
  </r>
  <r>
    <x v="278"/>
    <n v="11"/>
    <x v="17"/>
    <s v="Descripcion del Plato_4"/>
    <n v="10"/>
    <n v="18"/>
    <n v="1"/>
    <n v="58"/>
    <x v="0"/>
  </r>
  <r>
    <x v="278"/>
    <n v="11"/>
    <x v="8"/>
    <s v="Descripcion del Plato_16"/>
    <n v="16"/>
    <n v="28"/>
    <n v="1"/>
    <n v="8"/>
    <x v="0"/>
  </r>
  <r>
    <x v="279"/>
    <n v="14"/>
    <x v="0"/>
    <s v="Descripcion del Plato_7"/>
    <n v="14"/>
    <n v="24"/>
    <n v="2"/>
    <n v="52"/>
    <x v="0"/>
  </r>
  <r>
    <x v="279"/>
    <n v="14"/>
    <x v="15"/>
    <s v="Descripcion del Plato_14"/>
    <n v="14"/>
    <n v="23"/>
    <n v="3"/>
    <n v="34"/>
    <x v="0"/>
  </r>
  <r>
    <x v="280"/>
    <n v="18"/>
    <x v="7"/>
    <s v="Descripcion del Plato_11"/>
    <n v="20"/>
    <n v="33"/>
    <n v="2"/>
    <n v="9"/>
    <x v="1"/>
  </r>
  <r>
    <x v="281"/>
    <n v="6"/>
    <x v="17"/>
    <s v="Descripcion del Plato_4"/>
    <n v="10"/>
    <n v="18"/>
    <n v="3"/>
    <n v="57"/>
    <x v="1"/>
  </r>
  <r>
    <x v="281"/>
    <n v="6"/>
    <x v="14"/>
    <s v="Descripcion del Plato_3"/>
    <n v="12"/>
    <n v="20"/>
    <n v="1"/>
    <n v="57"/>
    <x v="1"/>
  </r>
  <r>
    <x v="282"/>
    <n v="19"/>
    <x v="18"/>
    <s v="Descripcion del Plato_10"/>
    <n v="15"/>
    <n v="26"/>
    <n v="3"/>
    <n v="6"/>
    <x v="0"/>
  </r>
  <r>
    <x v="283"/>
    <n v="11"/>
    <x v="14"/>
    <s v="Descripcion del Plato_3"/>
    <n v="12"/>
    <n v="20"/>
    <n v="3"/>
    <n v="45"/>
    <x v="0"/>
  </r>
  <r>
    <x v="283"/>
    <n v="11"/>
    <x v="3"/>
    <s v="Descripcion del Plato_6"/>
    <n v="16"/>
    <n v="27"/>
    <n v="1"/>
    <n v="59"/>
    <x v="0"/>
  </r>
  <r>
    <x v="283"/>
    <n v="11"/>
    <x v="9"/>
    <s v="Descripcion del Plato_12"/>
    <n v="11"/>
    <n v="19"/>
    <n v="2"/>
    <n v="41"/>
    <x v="0"/>
  </r>
  <r>
    <x v="283"/>
    <n v="11"/>
    <x v="7"/>
    <s v="Descripcion del Plato_11"/>
    <n v="20"/>
    <n v="33"/>
    <n v="1"/>
    <n v="50"/>
    <x v="1"/>
  </r>
  <r>
    <x v="284"/>
    <n v="18"/>
    <x v="16"/>
    <s v="Descripcion del Plato_13"/>
    <n v="13"/>
    <n v="21"/>
    <n v="2"/>
    <n v="12"/>
    <x v="1"/>
  </r>
  <r>
    <x v="285"/>
    <n v="15"/>
    <x v="13"/>
    <s v="Descripcion del Plato_18"/>
    <n v="20"/>
    <n v="34"/>
    <n v="2"/>
    <n v="25"/>
    <x v="0"/>
  </r>
  <r>
    <x v="286"/>
    <n v="20"/>
    <x v="11"/>
    <s v="Descripcion del Plato_15"/>
    <n v="19"/>
    <n v="32"/>
    <n v="3"/>
    <n v="46"/>
    <x v="0"/>
  </r>
  <r>
    <x v="286"/>
    <n v="20"/>
    <x v="15"/>
    <s v="Descripcion del Plato_14"/>
    <n v="14"/>
    <n v="23"/>
    <n v="2"/>
    <n v="58"/>
    <x v="0"/>
  </r>
  <r>
    <x v="286"/>
    <n v="20"/>
    <x v="1"/>
    <s v="Descripcion del Plato_2"/>
    <n v="18"/>
    <n v="30"/>
    <n v="2"/>
    <n v="17"/>
    <x v="1"/>
  </r>
  <r>
    <x v="287"/>
    <n v="15"/>
    <x v="0"/>
    <s v="Descripcion del Plato_7"/>
    <n v="14"/>
    <n v="24"/>
    <n v="2"/>
    <n v="6"/>
    <x v="1"/>
  </r>
  <r>
    <x v="287"/>
    <n v="15"/>
    <x v="9"/>
    <s v="Descripcion del Plato_12"/>
    <n v="11"/>
    <n v="19"/>
    <n v="2"/>
    <n v="32"/>
    <x v="0"/>
  </r>
  <r>
    <x v="288"/>
    <n v="15"/>
    <x v="14"/>
    <s v="Descripcion del Plato_3"/>
    <n v="12"/>
    <n v="20"/>
    <n v="3"/>
    <n v="20"/>
    <x v="0"/>
  </r>
  <r>
    <x v="288"/>
    <n v="15"/>
    <x v="18"/>
    <s v="Descripcion del Plato_10"/>
    <n v="15"/>
    <n v="26"/>
    <n v="3"/>
    <n v="48"/>
    <x v="1"/>
  </r>
  <r>
    <x v="289"/>
    <n v="19"/>
    <x v="4"/>
    <s v="Descripcion del Plato_20"/>
    <n v="25"/>
    <n v="40"/>
    <n v="1"/>
    <n v="57"/>
    <x v="0"/>
  </r>
  <r>
    <x v="290"/>
    <n v="2"/>
    <x v="13"/>
    <s v="Descripcion del Plato_18"/>
    <n v="20"/>
    <n v="34"/>
    <n v="2"/>
    <n v="28"/>
    <x v="1"/>
  </r>
  <r>
    <x v="290"/>
    <n v="2"/>
    <x v="19"/>
    <s v="Descripcion del Plato_1"/>
    <n v="15"/>
    <n v="25"/>
    <n v="1"/>
    <n v="41"/>
    <x v="0"/>
  </r>
  <r>
    <x v="290"/>
    <n v="2"/>
    <x v="10"/>
    <s v="Descripcion del Plato_8"/>
    <n v="21"/>
    <n v="35"/>
    <n v="3"/>
    <n v="12"/>
    <x v="1"/>
  </r>
  <r>
    <x v="290"/>
    <n v="2"/>
    <x v="2"/>
    <s v="Descripcion del Plato_17"/>
    <n v="19"/>
    <n v="31"/>
    <n v="2"/>
    <n v="14"/>
    <x v="0"/>
  </r>
  <r>
    <x v="291"/>
    <n v="10"/>
    <x v="8"/>
    <s v="Descripcion del Plato_16"/>
    <n v="16"/>
    <n v="28"/>
    <n v="3"/>
    <n v="23"/>
    <x v="1"/>
  </r>
  <r>
    <x v="292"/>
    <n v="16"/>
    <x v="8"/>
    <s v="Descripcion del Plato_16"/>
    <n v="16"/>
    <n v="28"/>
    <n v="3"/>
    <n v="44"/>
    <x v="0"/>
  </r>
  <r>
    <x v="292"/>
    <n v="16"/>
    <x v="1"/>
    <s v="Descripcion del Plato_2"/>
    <n v="18"/>
    <n v="30"/>
    <n v="2"/>
    <n v="29"/>
    <x v="0"/>
  </r>
  <r>
    <x v="292"/>
    <n v="16"/>
    <x v="5"/>
    <s v="Descripcion del Plato_19"/>
    <n v="22"/>
    <n v="36"/>
    <n v="2"/>
    <n v="47"/>
    <x v="0"/>
  </r>
  <r>
    <x v="293"/>
    <n v="17"/>
    <x v="2"/>
    <s v="Descripcion del Plato_17"/>
    <n v="19"/>
    <n v="31"/>
    <n v="2"/>
    <n v="31"/>
    <x v="1"/>
  </r>
  <r>
    <x v="293"/>
    <n v="17"/>
    <x v="5"/>
    <s v="Descripcion del Plato_19"/>
    <n v="22"/>
    <n v="36"/>
    <n v="3"/>
    <n v="13"/>
    <x v="0"/>
  </r>
  <r>
    <x v="293"/>
    <n v="17"/>
    <x v="17"/>
    <s v="Descripcion del Plato_4"/>
    <n v="10"/>
    <n v="18"/>
    <n v="3"/>
    <n v="33"/>
    <x v="0"/>
  </r>
  <r>
    <x v="293"/>
    <n v="17"/>
    <x v="13"/>
    <s v="Descripcion del Plato_18"/>
    <n v="20"/>
    <n v="34"/>
    <n v="3"/>
    <n v="9"/>
    <x v="1"/>
  </r>
  <r>
    <x v="294"/>
    <n v="3"/>
    <x v="11"/>
    <s v="Descripcion del Plato_15"/>
    <n v="19"/>
    <n v="32"/>
    <n v="1"/>
    <n v="44"/>
    <x v="1"/>
  </r>
  <r>
    <x v="294"/>
    <n v="3"/>
    <x v="1"/>
    <s v="Descripcion del Plato_2"/>
    <n v="18"/>
    <n v="30"/>
    <n v="3"/>
    <n v="35"/>
    <x v="0"/>
  </r>
  <r>
    <x v="294"/>
    <n v="3"/>
    <x v="2"/>
    <s v="Descripcion del Plato_17"/>
    <n v="19"/>
    <n v="31"/>
    <n v="2"/>
    <n v="39"/>
    <x v="1"/>
  </r>
  <r>
    <x v="294"/>
    <n v="3"/>
    <x v="16"/>
    <s v="Descripcion del Plato_13"/>
    <n v="13"/>
    <n v="21"/>
    <n v="3"/>
    <n v="59"/>
    <x v="0"/>
  </r>
  <r>
    <x v="295"/>
    <n v="14"/>
    <x v="15"/>
    <s v="Descripcion del Plato_14"/>
    <n v="14"/>
    <n v="23"/>
    <n v="1"/>
    <n v="20"/>
    <x v="0"/>
  </r>
  <r>
    <x v="295"/>
    <n v="14"/>
    <x v="5"/>
    <s v="Descripcion del Plato_19"/>
    <n v="22"/>
    <n v="36"/>
    <n v="1"/>
    <n v="26"/>
    <x v="1"/>
  </r>
  <r>
    <x v="296"/>
    <n v="4"/>
    <x v="6"/>
    <s v="Descripcion del Plato_9"/>
    <n v="17"/>
    <n v="29"/>
    <n v="2"/>
    <n v="59"/>
    <x v="1"/>
  </r>
  <r>
    <x v="296"/>
    <n v="4"/>
    <x v="17"/>
    <s v="Descripcion del Plato_4"/>
    <n v="10"/>
    <n v="18"/>
    <n v="3"/>
    <n v="13"/>
    <x v="1"/>
  </r>
  <r>
    <x v="296"/>
    <n v="4"/>
    <x v="16"/>
    <s v="Descripcion del Plato_13"/>
    <n v="13"/>
    <n v="21"/>
    <n v="3"/>
    <n v="40"/>
    <x v="1"/>
  </r>
  <r>
    <x v="297"/>
    <n v="11"/>
    <x v="3"/>
    <s v="Descripcion del Plato_6"/>
    <n v="16"/>
    <n v="27"/>
    <n v="3"/>
    <n v="46"/>
    <x v="0"/>
  </r>
  <r>
    <x v="297"/>
    <n v="11"/>
    <x v="5"/>
    <s v="Descripcion del Plato_19"/>
    <n v="22"/>
    <n v="36"/>
    <n v="3"/>
    <n v="49"/>
    <x v="0"/>
  </r>
  <r>
    <x v="297"/>
    <n v="11"/>
    <x v="12"/>
    <s v="Descripcion del Plato_5"/>
    <n v="13"/>
    <n v="22"/>
    <n v="3"/>
    <n v="46"/>
    <x v="1"/>
  </r>
  <r>
    <x v="298"/>
    <n v="6"/>
    <x v="14"/>
    <s v="Descripcion del Plato_3"/>
    <n v="12"/>
    <n v="20"/>
    <n v="1"/>
    <n v="17"/>
    <x v="0"/>
  </r>
  <r>
    <x v="298"/>
    <n v="6"/>
    <x v="5"/>
    <s v="Descripcion del Plato_19"/>
    <n v="22"/>
    <n v="36"/>
    <n v="2"/>
    <n v="55"/>
    <x v="0"/>
  </r>
  <r>
    <x v="298"/>
    <n v="6"/>
    <x v="0"/>
    <s v="Descripcion del Plato_7"/>
    <n v="14"/>
    <n v="24"/>
    <n v="3"/>
    <n v="15"/>
    <x v="1"/>
  </r>
  <r>
    <x v="298"/>
    <n v="6"/>
    <x v="17"/>
    <s v="Descripcion del Plato_4"/>
    <n v="10"/>
    <n v="18"/>
    <n v="1"/>
    <n v="26"/>
    <x v="0"/>
  </r>
  <r>
    <x v="299"/>
    <n v="18"/>
    <x v="4"/>
    <s v="Descripcion del Plato_20"/>
    <n v="25"/>
    <n v="40"/>
    <n v="3"/>
    <n v="54"/>
    <x v="1"/>
  </r>
  <r>
    <x v="299"/>
    <n v="18"/>
    <x v="17"/>
    <s v="Descripcion del Plato_4"/>
    <n v="10"/>
    <n v="18"/>
    <n v="3"/>
    <n v="14"/>
    <x v="0"/>
  </r>
  <r>
    <x v="299"/>
    <n v="18"/>
    <x v="18"/>
    <s v="Descripcion del Plato_10"/>
    <n v="15"/>
    <n v="26"/>
    <n v="1"/>
    <n v="22"/>
    <x v="1"/>
  </r>
  <r>
    <x v="299"/>
    <n v="18"/>
    <x v="1"/>
    <s v="Descripcion del Plato_2"/>
    <n v="18"/>
    <n v="30"/>
    <n v="3"/>
    <n v="28"/>
    <x v="0"/>
  </r>
  <r>
    <x v="300"/>
    <n v="8"/>
    <x v="2"/>
    <s v="Descripcion del Plato_17"/>
    <n v="19"/>
    <n v="31"/>
    <n v="3"/>
    <n v="23"/>
    <x v="1"/>
  </r>
  <r>
    <x v="300"/>
    <n v="8"/>
    <x v="18"/>
    <s v="Descripcion del Plato_10"/>
    <n v="15"/>
    <n v="26"/>
    <n v="2"/>
    <n v="57"/>
    <x v="1"/>
  </r>
  <r>
    <x v="300"/>
    <n v="8"/>
    <x v="6"/>
    <s v="Descripcion del Plato_9"/>
    <n v="17"/>
    <n v="29"/>
    <n v="2"/>
    <n v="49"/>
    <x v="0"/>
  </r>
  <r>
    <x v="300"/>
    <n v="8"/>
    <x v="14"/>
    <s v="Descripcion del Plato_3"/>
    <n v="12"/>
    <n v="20"/>
    <n v="1"/>
    <n v="54"/>
    <x v="0"/>
  </r>
  <r>
    <x v="301"/>
    <n v="5"/>
    <x v="11"/>
    <s v="Descripcion del Plato_15"/>
    <n v="19"/>
    <n v="32"/>
    <n v="3"/>
    <n v="15"/>
    <x v="0"/>
  </r>
  <r>
    <x v="302"/>
    <n v="14"/>
    <x v="14"/>
    <s v="Descripcion del Plato_3"/>
    <n v="12"/>
    <n v="20"/>
    <n v="2"/>
    <n v="13"/>
    <x v="0"/>
  </r>
  <r>
    <x v="302"/>
    <n v="14"/>
    <x v="4"/>
    <s v="Descripcion del Plato_20"/>
    <n v="25"/>
    <n v="40"/>
    <n v="3"/>
    <n v="16"/>
    <x v="0"/>
  </r>
  <r>
    <x v="302"/>
    <n v="14"/>
    <x v="18"/>
    <s v="Descripcion del Plato_10"/>
    <n v="15"/>
    <n v="26"/>
    <n v="1"/>
    <n v="56"/>
    <x v="1"/>
  </r>
  <r>
    <x v="302"/>
    <n v="14"/>
    <x v="0"/>
    <s v="Descripcion del Plato_7"/>
    <n v="14"/>
    <n v="24"/>
    <n v="1"/>
    <n v="7"/>
    <x v="0"/>
  </r>
  <r>
    <x v="303"/>
    <n v="6"/>
    <x v="11"/>
    <s v="Descripcion del Plato_15"/>
    <n v="19"/>
    <n v="32"/>
    <n v="2"/>
    <n v="9"/>
    <x v="0"/>
  </r>
  <r>
    <x v="303"/>
    <n v="6"/>
    <x v="16"/>
    <s v="Descripcion del Plato_13"/>
    <n v="13"/>
    <n v="21"/>
    <n v="2"/>
    <n v="7"/>
    <x v="1"/>
  </r>
  <r>
    <x v="303"/>
    <n v="6"/>
    <x v="4"/>
    <s v="Descripcion del Plato_20"/>
    <n v="25"/>
    <n v="40"/>
    <n v="2"/>
    <n v="48"/>
    <x v="0"/>
  </r>
  <r>
    <x v="303"/>
    <n v="6"/>
    <x v="2"/>
    <s v="Descripcion del Plato_17"/>
    <n v="19"/>
    <n v="31"/>
    <n v="3"/>
    <n v="21"/>
    <x v="0"/>
  </r>
  <r>
    <x v="304"/>
    <n v="1"/>
    <x v="10"/>
    <s v="Descripcion del Plato_8"/>
    <n v="21"/>
    <n v="35"/>
    <n v="3"/>
    <n v="17"/>
    <x v="0"/>
  </r>
  <r>
    <x v="304"/>
    <n v="1"/>
    <x v="15"/>
    <s v="Descripcion del Plato_14"/>
    <n v="14"/>
    <n v="23"/>
    <n v="1"/>
    <n v="48"/>
    <x v="0"/>
  </r>
  <r>
    <x v="305"/>
    <n v="7"/>
    <x v="11"/>
    <s v="Descripcion del Plato_15"/>
    <n v="19"/>
    <n v="32"/>
    <n v="1"/>
    <n v="21"/>
    <x v="1"/>
  </r>
  <r>
    <x v="306"/>
    <n v="20"/>
    <x v="16"/>
    <s v="Descripcion del Plato_13"/>
    <n v="13"/>
    <n v="21"/>
    <n v="3"/>
    <n v="39"/>
    <x v="1"/>
  </r>
  <r>
    <x v="307"/>
    <n v="14"/>
    <x v="13"/>
    <s v="Descripcion del Plato_18"/>
    <n v="20"/>
    <n v="34"/>
    <n v="1"/>
    <n v="44"/>
    <x v="1"/>
  </r>
  <r>
    <x v="307"/>
    <n v="14"/>
    <x v="10"/>
    <s v="Descripcion del Plato_8"/>
    <n v="21"/>
    <n v="35"/>
    <n v="2"/>
    <n v="41"/>
    <x v="0"/>
  </r>
  <r>
    <x v="307"/>
    <n v="14"/>
    <x v="2"/>
    <s v="Descripcion del Plato_17"/>
    <n v="19"/>
    <n v="31"/>
    <n v="2"/>
    <n v="42"/>
    <x v="0"/>
  </r>
  <r>
    <x v="307"/>
    <n v="14"/>
    <x v="8"/>
    <s v="Descripcion del Plato_16"/>
    <n v="16"/>
    <n v="28"/>
    <n v="2"/>
    <n v="59"/>
    <x v="0"/>
  </r>
  <r>
    <x v="308"/>
    <n v="9"/>
    <x v="4"/>
    <s v="Descripcion del Plato_20"/>
    <n v="25"/>
    <n v="40"/>
    <n v="1"/>
    <n v="29"/>
    <x v="0"/>
  </r>
  <r>
    <x v="308"/>
    <n v="9"/>
    <x v="2"/>
    <s v="Descripcion del Plato_17"/>
    <n v="19"/>
    <n v="31"/>
    <n v="2"/>
    <n v="43"/>
    <x v="1"/>
  </r>
  <r>
    <x v="308"/>
    <n v="9"/>
    <x v="10"/>
    <s v="Descripcion del Plato_8"/>
    <n v="21"/>
    <n v="35"/>
    <n v="2"/>
    <n v="51"/>
    <x v="1"/>
  </r>
  <r>
    <x v="309"/>
    <n v="17"/>
    <x v="18"/>
    <s v="Descripcion del Plato_10"/>
    <n v="15"/>
    <n v="26"/>
    <n v="3"/>
    <n v="43"/>
    <x v="0"/>
  </r>
  <r>
    <x v="309"/>
    <n v="17"/>
    <x v="1"/>
    <s v="Descripcion del Plato_2"/>
    <n v="18"/>
    <n v="30"/>
    <n v="2"/>
    <n v="54"/>
    <x v="1"/>
  </r>
  <r>
    <x v="310"/>
    <n v="6"/>
    <x v="0"/>
    <s v="Descripcion del Plato_7"/>
    <n v="14"/>
    <n v="24"/>
    <n v="1"/>
    <n v="46"/>
    <x v="1"/>
  </r>
  <r>
    <x v="310"/>
    <n v="6"/>
    <x v="6"/>
    <s v="Descripcion del Plato_9"/>
    <n v="17"/>
    <n v="29"/>
    <n v="1"/>
    <n v="28"/>
    <x v="1"/>
  </r>
  <r>
    <x v="311"/>
    <n v="2"/>
    <x v="11"/>
    <s v="Descripcion del Plato_15"/>
    <n v="19"/>
    <n v="32"/>
    <n v="2"/>
    <n v="45"/>
    <x v="1"/>
  </r>
  <r>
    <x v="311"/>
    <n v="2"/>
    <x v="10"/>
    <s v="Descripcion del Plato_8"/>
    <n v="21"/>
    <n v="35"/>
    <n v="2"/>
    <n v="10"/>
    <x v="1"/>
  </r>
  <r>
    <x v="312"/>
    <n v="10"/>
    <x v="9"/>
    <s v="Descripcion del Plato_12"/>
    <n v="11"/>
    <n v="19"/>
    <n v="2"/>
    <n v="27"/>
    <x v="1"/>
  </r>
  <r>
    <x v="312"/>
    <n v="10"/>
    <x v="2"/>
    <s v="Descripcion del Plato_17"/>
    <n v="19"/>
    <n v="31"/>
    <n v="2"/>
    <n v="38"/>
    <x v="0"/>
  </r>
  <r>
    <x v="312"/>
    <n v="10"/>
    <x v="5"/>
    <s v="Descripcion del Plato_19"/>
    <n v="22"/>
    <n v="36"/>
    <n v="3"/>
    <n v="26"/>
    <x v="0"/>
  </r>
  <r>
    <x v="312"/>
    <n v="10"/>
    <x v="0"/>
    <s v="Descripcion del Plato_7"/>
    <n v="14"/>
    <n v="24"/>
    <n v="1"/>
    <n v="15"/>
    <x v="1"/>
  </r>
  <r>
    <x v="313"/>
    <n v="20"/>
    <x v="3"/>
    <s v="Descripcion del Plato_6"/>
    <n v="16"/>
    <n v="27"/>
    <n v="1"/>
    <n v="5"/>
    <x v="0"/>
  </r>
  <r>
    <x v="314"/>
    <n v="14"/>
    <x v="19"/>
    <s v="Descripcion del Plato_1"/>
    <n v="15"/>
    <n v="25"/>
    <n v="1"/>
    <n v="16"/>
    <x v="1"/>
  </r>
  <r>
    <x v="314"/>
    <n v="14"/>
    <x v="8"/>
    <s v="Descripcion del Plato_16"/>
    <n v="16"/>
    <n v="28"/>
    <n v="1"/>
    <n v="7"/>
    <x v="1"/>
  </r>
  <r>
    <x v="314"/>
    <n v="14"/>
    <x v="6"/>
    <s v="Descripcion del Plato_9"/>
    <n v="17"/>
    <n v="29"/>
    <n v="3"/>
    <n v="52"/>
    <x v="1"/>
  </r>
  <r>
    <x v="314"/>
    <n v="14"/>
    <x v="16"/>
    <s v="Descripcion del Plato_13"/>
    <n v="13"/>
    <n v="21"/>
    <n v="1"/>
    <n v="51"/>
    <x v="1"/>
  </r>
  <r>
    <x v="315"/>
    <n v="2"/>
    <x v="17"/>
    <s v="Descripcion del Plato_4"/>
    <n v="10"/>
    <n v="18"/>
    <n v="1"/>
    <n v="30"/>
    <x v="0"/>
  </r>
  <r>
    <x v="315"/>
    <n v="2"/>
    <x v="16"/>
    <s v="Descripcion del Plato_13"/>
    <n v="13"/>
    <n v="21"/>
    <n v="1"/>
    <n v="23"/>
    <x v="0"/>
  </r>
  <r>
    <x v="315"/>
    <n v="2"/>
    <x v="3"/>
    <s v="Descripcion del Plato_6"/>
    <n v="16"/>
    <n v="27"/>
    <n v="3"/>
    <n v="53"/>
    <x v="1"/>
  </r>
  <r>
    <x v="315"/>
    <n v="2"/>
    <x v="4"/>
    <s v="Descripcion del Plato_20"/>
    <n v="25"/>
    <n v="40"/>
    <n v="1"/>
    <n v="52"/>
    <x v="1"/>
  </r>
  <r>
    <x v="316"/>
    <n v="17"/>
    <x v="12"/>
    <s v="Descripcion del Plato_5"/>
    <n v="13"/>
    <n v="22"/>
    <n v="2"/>
    <n v="20"/>
    <x v="1"/>
  </r>
  <r>
    <x v="316"/>
    <n v="17"/>
    <x v="13"/>
    <s v="Descripcion del Plato_18"/>
    <n v="20"/>
    <n v="34"/>
    <n v="3"/>
    <n v="37"/>
    <x v="1"/>
  </r>
  <r>
    <x v="316"/>
    <n v="17"/>
    <x v="11"/>
    <s v="Descripcion del Plato_15"/>
    <n v="19"/>
    <n v="32"/>
    <n v="1"/>
    <n v="31"/>
    <x v="1"/>
  </r>
  <r>
    <x v="317"/>
    <n v="13"/>
    <x v="6"/>
    <s v="Descripcion del Plato_9"/>
    <n v="17"/>
    <n v="29"/>
    <n v="1"/>
    <n v="39"/>
    <x v="1"/>
  </r>
  <r>
    <x v="318"/>
    <n v="1"/>
    <x v="11"/>
    <s v="Descripcion del Plato_15"/>
    <n v="19"/>
    <n v="32"/>
    <n v="3"/>
    <n v="16"/>
    <x v="1"/>
  </r>
  <r>
    <x v="318"/>
    <n v="1"/>
    <x v="10"/>
    <s v="Descripcion del Plato_8"/>
    <n v="21"/>
    <n v="35"/>
    <n v="2"/>
    <n v="17"/>
    <x v="0"/>
  </r>
  <r>
    <x v="318"/>
    <n v="1"/>
    <x v="4"/>
    <s v="Descripcion del Plato_20"/>
    <n v="25"/>
    <n v="40"/>
    <n v="1"/>
    <n v="38"/>
    <x v="1"/>
  </r>
  <r>
    <x v="318"/>
    <n v="1"/>
    <x v="2"/>
    <s v="Descripcion del Plato_17"/>
    <n v="19"/>
    <n v="31"/>
    <n v="2"/>
    <n v="55"/>
    <x v="1"/>
  </r>
  <r>
    <x v="319"/>
    <n v="9"/>
    <x v="16"/>
    <s v="Descripcion del Plato_13"/>
    <n v="13"/>
    <n v="21"/>
    <n v="2"/>
    <n v="44"/>
    <x v="1"/>
  </r>
  <r>
    <x v="319"/>
    <n v="9"/>
    <x v="12"/>
    <s v="Descripcion del Plato_5"/>
    <n v="13"/>
    <n v="22"/>
    <n v="1"/>
    <n v="44"/>
    <x v="1"/>
  </r>
  <r>
    <x v="319"/>
    <n v="9"/>
    <x v="13"/>
    <s v="Descripcion del Plato_18"/>
    <n v="20"/>
    <n v="34"/>
    <n v="1"/>
    <n v="42"/>
    <x v="0"/>
  </r>
  <r>
    <x v="320"/>
    <n v="18"/>
    <x v="8"/>
    <s v="Descripcion del Plato_16"/>
    <n v="16"/>
    <n v="28"/>
    <n v="1"/>
    <n v="34"/>
    <x v="1"/>
  </r>
  <r>
    <x v="320"/>
    <n v="18"/>
    <x v="12"/>
    <s v="Descripcion del Plato_5"/>
    <n v="13"/>
    <n v="22"/>
    <n v="2"/>
    <n v="22"/>
    <x v="1"/>
  </r>
  <r>
    <x v="320"/>
    <n v="18"/>
    <x v="15"/>
    <s v="Descripcion del Plato_14"/>
    <n v="14"/>
    <n v="23"/>
    <n v="3"/>
    <n v="39"/>
    <x v="0"/>
  </r>
  <r>
    <x v="321"/>
    <n v="12"/>
    <x v="11"/>
    <s v="Descripcion del Plato_15"/>
    <n v="19"/>
    <n v="32"/>
    <n v="2"/>
    <n v="8"/>
    <x v="0"/>
  </r>
  <r>
    <x v="321"/>
    <n v="12"/>
    <x v="16"/>
    <s v="Descripcion del Plato_13"/>
    <n v="13"/>
    <n v="21"/>
    <n v="1"/>
    <n v="52"/>
    <x v="1"/>
  </r>
  <r>
    <x v="322"/>
    <n v="8"/>
    <x v="12"/>
    <s v="Descripcion del Plato_5"/>
    <n v="13"/>
    <n v="22"/>
    <n v="3"/>
    <n v="37"/>
    <x v="1"/>
  </r>
  <r>
    <x v="322"/>
    <n v="8"/>
    <x v="6"/>
    <s v="Descripcion del Plato_9"/>
    <n v="17"/>
    <n v="29"/>
    <n v="2"/>
    <n v="33"/>
    <x v="0"/>
  </r>
  <r>
    <x v="322"/>
    <n v="8"/>
    <x v="0"/>
    <s v="Descripcion del Plato_7"/>
    <n v="14"/>
    <n v="24"/>
    <n v="2"/>
    <n v="30"/>
    <x v="0"/>
  </r>
  <r>
    <x v="322"/>
    <n v="8"/>
    <x v="17"/>
    <s v="Descripcion del Plato_4"/>
    <n v="10"/>
    <n v="18"/>
    <n v="2"/>
    <n v="22"/>
    <x v="1"/>
  </r>
  <r>
    <x v="323"/>
    <n v="9"/>
    <x v="1"/>
    <s v="Descripcion del Plato_2"/>
    <n v="18"/>
    <n v="30"/>
    <n v="1"/>
    <n v="15"/>
    <x v="1"/>
  </r>
  <r>
    <x v="323"/>
    <n v="9"/>
    <x v="3"/>
    <s v="Descripcion del Plato_6"/>
    <n v="16"/>
    <n v="27"/>
    <n v="3"/>
    <n v="58"/>
    <x v="0"/>
  </r>
  <r>
    <x v="323"/>
    <n v="9"/>
    <x v="18"/>
    <s v="Descripcion del Plato_10"/>
    <n v="15"/>
    <n v="26"/>
    <n v="1"/>
    <n v="17"/>
    <x v="0"/>
  </r>
  <r>
    <x v="324"/>
    <n v="18"/>
    <x v="16"/>
    <s v="Descripcion del Plato_13"/>
    <n v="13"/>
    <n v="21"/>
    <n v="1"/>
    <n v="26"/>
    <x v="1"/>
  </r>
  <r>
    <x v="324"/>
    <n v="18"/>
    <x v="2"/>
    <s v="Descripcion del Plato_17"/>
    <n v="19"/>
    <n v="31"/>
    <n v="1"/>
    <n v="5"/>
    <x v="1"/>
  </r>
  <r>
    <x v="324"/>
    <n v="18"/>
    <x v="10"/>
    <s v="Descripcion del Plato_8"/>
    <n v="21"/>
    <n v="35"/>
    <n v="2"/>
    <n v="13"/>
    <x v="1"/>
  </r>
  <r>
    <x v="324"/>
    <n v="18"/>
    <x v="11"/>
    <s v="Descripcion del Plato_15"/>
    <n v="19"/>
    <n v="32"/>
    <n v="1"/>
    <n v="27"/>
    <x v="0"/>
  </r>
  <r>
    <x v="325"/>
    <n v="14"/>
    <x v="10"/>
    <s v="Descripcion del Plato_8"/>
    <n v="21"/>
    <n v="35"/>
    <n v="1"/>
    <n v="14"/>
    <x v="0"/>
  </r>
  <r>
    <x v="325"/>
    <n v="14"/>
    <x v="17"/>
    <s v="Descripcion del Plato_4"/>
    <n v="10"/>
    <n v="18"/>
    <n v="1"/>
    <n v="28"/>
    <x v="0"/>
  </r>
  <r>
    <x v="325"/>
    <n v="14"/>
    <x v="8"/>
    <s v="Descripcion del Plato_16"/>
    <n v="16"/>
    <n v="28"/>
    <n v="1"/>
    <n v="49"/>
    <x v="0"/>
  </r>
  <r>
    <x v="326"/>
    <n v="12"/>
    <x v="13"/>
    <s v="Descripcion del Plato_18"/>
    <n v="20"/>
    <n v="34"/>
    <n v="3"/>
    <n v="33"/>
    <x v="0"/>
  </r>
  <r>
    <x v="326"/>
    <n v="12"/>
    <x v="17"/>
    <s v="Descripcion del Plato_4"/>
    <n v="10"/>
    <n v="18"/>
    <n v="1"/>
    <n v="7"/>
    <x v="1"/>
  </r>
  <r>
    <x v="326"/>
    <n v="12"/>
    <x v="3"/>
    <s v="Descripcion del Plato_6"/>
    <n v="16"/>
    <n v="27"/>
    <n v="1"/>
    <n v="34"/>
    <x v="0"/>
  </r>
  <r>
    <x v="327"/>
    <n v="4"/>
    <x v="10"/>
    <s v="Descripcion del Plato_8"/>
    <n v="21"/>
    <n v="35"/>
    <n v="1"/>
    <n v="21"/>
    <x v="0"/>
  </r>
  <r>
    <x v="328"/>
    <n v="13"/>
    <x v="16"/>
    <s v="Descripcion del Plato_13"/>
    <n v="13"/>
    <n v="21"/>
    <n v="2"/>
    <n v="56"/>
    <x v="0"/>
  </r>
  <r>
    <x v="328"/>
    <n v="13"/>
    <x v="4"/>
    <s v="Descripcion del Plato_20"/>
    <n v="25"/>
    <n v="40"/>
    <n v="2"/>
    <n v="17"/>
    <x v="0"/>
  </r>
  <r>
    <x v="328"/>
    <n v="13"/>
    <x v="2"/>
    <s v="Descripcion del Plato_17"/>
    <n v="19"/>
    <n v="31"/>
    <n v="2"/>
    <n v="58"/>
    <x v="0"/>
  </r>
  <r>
    <x v="328"/>
    <n v="13"/>
    <x v="15"/>
    <s v="Descripcion del Plato_14"/>
    <n v="14"/>
    <n v="23"/>
    <n v="1"/>
    <n v="8"/>
    <x v="0"/>
  </r>
  <r>
    <x v="329"/>
    <n v="10"/>
    <x v="19"/>
    <s v="Descripcion del Plato_1"/>
    <n v="15"/>
    <n v="25"/>
    <n v="2"/>
    <n v="25"/>
    <x v="1"/>
  </r>
  <r>
    <x v="329"/>
    <n v="10"/>
    <x v="8"/>
    <s v="Descripcion del Plato_16"/>
    <n v="16"/>
    <n v="28"/>
    <n v="2"/>
    <n v="43"/>
    <x v="0"/>
  </r>
  <r>
    <x v="329"/>
    <n v="10"/>
    <x v="15"/>
    <s v="Descripcion del Plato_14"/>
    <n v="14"/>
    <n v="23"/>
    <n v="3"/>
    <n v="21"/>
    <x v="0"/>
  </r>
  <r>
    <x v="329"/>
    <n v="10"/>
    <x v="16"/>
    <s v="Descripcion del Plato_13"/>
    <n v="13"/>
    <n v="21"/>
    <n v="2"/>
    <n v="51"/>
    <x v="1"/>
  </r>
  <r>
    <x v="330"/>
    <n v="20"/>
    <x v="9"/>
    <s v="Descripcion del Plato_12"/>
    <n v="11"/>
    <n v="19"/>
    <n v="1"/>
    <n v="5"/>
    <x v="0"/>
  </r>
  <r>
    <x v="330"/>
    <n v="20"/>
    <x v="10"/>
    <s v="Descripcion del Plato_8"/>
    <n v="21"/>
    <n v="35"/>
    <n v="3"/>
    <n v="26"/>
    <x v="1"/>
  </r>
  <r>
    <x v="330"/>
    <n v="20"/>
    <x v="0"/>
    <s v="Descripcion del Plato_7"/>
    <n v="14"/>
    <n v="24"/>
    <n v="1"/>
    <n v="55"/>
    <x v="0"/>
  </r>
  <r>
    <x v="330"/>
    <n v="20"/>
    <x v="19"/>
    <s v="Descripcion del Plato_1"/>
    <n v="15"/>
    <n v="25"/>
    <n v="1"/>
    <n v="35"/>
    <x v="0"/>
  </r>
  <r>
    <x v="331"/>
    <n v="6"/>
    <x v="4"/>
    <s v="Descripcion del Plato_20"/>
    <n v="25"/>
    <n v="40"/>
    <n v="3"/>
    <n v="17"/>
    <x v="0"/>
  </r>
  <r>
    <x v="332"/>
    <n v="6"/>
    <x v="5"/>
    <s v="Descripcion del Plato_19"/>
    <n v="22"/>
    <n v="36"/>
    <n v="1"/>
    <n v="38"/>
    <x v="1"/>
  </r>
  <r>
    <x v="332"/>
    <n v="6"/>
    <x v="17"/>
    <s v="Descripcion del Plato_4"/>
    <n v="10"/>
    <n v="18"/>
    <n v="2"/>
    <n v="23"/>
    <x v="1"/>
  </r>
  <r>
    <x v="333"/>
    <n v="12"/>
    <x v="16"/>
    <s v="Descripcion del Plato_13"/>
    <n v="13"/>
    <n v="21"/>
    <n v="2"/>
    <n v="36"/>
    <x v="1"/>
  </r>
  <r>
    <x v="333"/>
    <n v="12"/>
    <x v="15"/>
    <s v="Descripcion del Plato_14"/>
    <n v="14"/>
    <n v="23"/>
    <n v="1"/>
    <n v="58"/>
    <x v="0"/>
  </r>
  <r>
    <x v="333"/>
    <n v="12"/>
    <x v="0"/>
    <s v="Descripcion del Plato_7"/>
    <n v="14"/>
    <n v="24"/>
    <n v="2"/>
    <n v="31"/>
    <x v="0"/>
  </r>
  <r>
    <x v="333"/>
    <n v="12"/>
    <x v="1"/>
    <s v="Descripcion del Plato_2"/>
    <n v="18"/>
    <n v="30"/>
    <n v="2"/>
    <n v="31"/>
    <x v="0"/>
  </r>
  <r>
    <x v="334"/>
    <n v="14"/>
    <x v="1"/>
    <s v="Descripcion del Plato_2"/>
    <n v="18"/>
    <n v="30"/>
    <n v="1"/>
    <n v="33"/>
    <x v="1"/>
  </r>
  <r>
    <x v="334"/>
    <n v="14"/>
    <x v="8"/>
    <s v="Descripcion del Plato_16"/>
    <n v="16"/>
    <n v="28"/>
    <n v="3"/>
    <n v="36"/>
    <x v="1"/>
  </r>
  <r>
    <x v="335"/>
    <n v="4"/>
    <x v="16"/>
    <s v="Descripcion del Plato_13"/>
    <n v="13"/>
    <n v="21"/>
    <n v="2"/>
    <n v="12"/>
    <x v="1"/>
  </r>
  <r>
    <x v="335"/>
    <n v="4"/>
    <x v="9"/>
    <s v="Descripcion del Plato_12"/>
    <n v="11"/>
    <n v="19"/>
    <n v="2"/>
    <n v="33"/>
    <x v="1"/>
  </r>
  <r>
    <x v="335"/>
    <n v="4"/>
    <x v="18"/>
    <s v="Descripcion del Plato_10"/>
    <n v="15"/>
    <n v="26"/>
    <n v="3"/>
    <n v="20"/>
    <x v="1"/>
  </r>
  <r>
    <x v="336"/>
    <n v="11"/>
    <x v="0"/>
    <s v="Descripcion del Plato_7"/>
    <n v="14"/>
    <n v="24"/>
    <n v="3"/>
    <n v="53"/>
    <x v="0"/>
  </r>
  <r>
    <x v="336"/>
    <n v="11"/>
    <x v="8"/>
    <s v="Descripcion del Plato_16"/>
    <n v="16"/>
    <n v="28"/>
    <n v="1"/>
    <n v="5"/>
    <x v="1"/>
  </r>
  <r>
    <x v="337"/>
    <n v="18"/>
    <x v="13"/>
    <s v="Descripcion del Plato_18"/>
    <n v="20"/>
    <n v="34"/>
    <n v="3"/>
    <n v="44"/>
    <x v="0"/>
  </r>
  <r>
    <x v="337"/>
    <n v="18"/>
    <x v="16"/>
    <s v="Descripcion del Plato_13"/>
    <n v="13"/>
    <n v="21"/>
    <n v="1"/>
    <n v="10"/>
    <x v="1"/>
  </r>
  <r>
    <x v="337"/>
    <n v="18"/>
    <x v="11"/>
    <s v="Descripcion del Plato_15"/>
    <n v="19"/>
    <n v="32"/>
    <n v="3"/>
    <n v="30"/>
    <x v="1"/>
  </r>
  <r>
    <x v="337"/>
    <n v="18"/>
    <x v="14"/>
    <s v="Descripcion del Plato_3"/>
    <n v="12"/>
    <n v="20"/>
    <n v="3"/>
    <n v="59"/>
    <x v="0"/>
  </r>
  <r>
    <x v="338"/>
    <n v="13"/>
    <x v="6"/>
    <s v="Descripcion del Plato_9"/>
    <n v="17"/>
    <n v="29"/>
    <n v="2"/>
    <n v="6"/>
    <x v="1"/>
  </r>
  <r>
    <x v="338"/>
    <n v="13"/>
    <x v="15"/>
    <s v="Descripcion del Plato_14"/>
    <n v="14"/>
    <n v="23"/>
    <n v="2"/>
    <n v="40"/>
    <x v="0"/>
  </r>
  <r>
    <x v="339"/>
    <n v="15"/>
    <x v="4"/>
    <s v="Descripcion del Plato_20"/>
    <n v="25"/>
    <n v="40"/>
    <n v="2"/>
    <n v="35"/>
    <x v="1"/>
  </r>
  <r>
    <x v="339"/>
    <n v="15"/>
    <x v="8"/>
    <s v="Descripcion del Plato_16"/>
    <n v="16"/>
    <n v="28"/>
    <n v="3"/>
    <n v="56"/>
    <x v="0"/>
  </r>
  <r>
    <x v="340"/>
    <n v="14"/>
    <x v="8"/>
    <s v="Descripcion del Plato_16"/>
    <n v="16"/>
    <n v="28"/>
    <n v="1"/>
    <n v="46"/>
    <x v="0"/>
  </r>
  <r>
    <x v="340"/>
    <n v="14"/>
    <x v="12"/>
    <s v="Descripcion del Plato_5"/>
    <n v="13"/>
    <n v="22"/>
    <n v="2"/>
    <n v="34"/>
    <x v="1"/>
  </r>
  <r>
    <x v="340"/>
    <n v="14"/>
    <x v="10"/>
    <s v="Descripcion del Plato_8"/>
    <n v="21"/>
    <n v="35"/>
    <n v="3"/>
    <n v="8"/>
    <x v="1"/>
  </r>
  <r>
    <x v="341"/>
    <n v="19"/>
    <x v="15"/>
    <s v="Descripcion del Plato_14"/>
    <n v="14"/>
    <n v="23"/>
    <n v="2"/>
    <n v="23"/>
    <x v="1"/>
  </r>
  <r>
    <x v="341"/>
    <n v="19"/>
    <x v="8"/>
    <s v="Descripcion del Plato_16"/>
    <n v="16"/>
    <n v="28"/>
    <n v="2"/>
    <n v="31"/>
    <x v="1"/>
  </r>
  <r>
    <x v="342"/>
    <n v="12"/>
    <x v="13"/>
    <s v="Descripcion del Plato_18"/>
    <n v="20"/>
    <n v="34"/>
    <n v="2"/>
    <n v="58"/>
    <x v="1"/>
  </r>
  <r>
    <x v="342"/>
    <n v="12"/>
    <x v="15"/>
    <s v="Descripcion del Plato_14"/>
    <n v="14"/>
    <n v="23"/>
    <n v="3"/>
    <n v="43"/>
    <x v="0"/>
  </r>
  <r>
    <x v="343"/>
    <n v="15"/>
    <x v="10"/>
    <s v="Descripcion del Plato_8"/>
    <n v="21"/>
    <n v="35"/>
    <n v="1"/>
    <n v="11"/>
    <x v="1"/>
  </r>
  <r>
    <x v="343"/>
    <n v="15"/>
    <x v="2"/>
    <s v="Descripcion del Plato_17"/>
    <n v="19"/>
    <n v="31"/>
    <n v="2"/>
    <n v="28"/>
    <x v="1"/>
  </r>
  <r>
    <x v="343"/>
    <n v="15"/>
    <x v="11"/>
    <s v="Descripcion del Plato_15"/>
    <n v="19"/>
    <n v="32"/>
    <n v="2"/>
    <n v="19"/>
    <x v="1"/>
  </r>
  <r>
    <x v="343"/>
    <n v="15"/>
    <x v="12"/>
    <s v="Descripcion del Plato_5"/>
    <n v="13"/>
    <n v="22"/>
    <n v="1"/>
    <n v="28"/>
    <x v="0"/>
  </r>
  <r>
    <x v="344"/>
    <n v="16"/>
    <x v="9"/>
    <s v="Descripcion del Plato_12"/>
    <n v="11"/>
    <n v="19"/>
    <n v="2"/>
    <n v="18"/>
    <x v="0"/>
  </r>
  <r>
    <x v="345"/>
    <n v="1"/>
    <x v="5"/>
    <s v="Descripcion del Plato_19"/>
    <n v="22"/>
    <n v="36"/>
    <n v="2"/>
    <n v="22"/>
    <x v="1"/>
  </r>
  <r>
    <x v="346"/>
    <n v="7"/>
    <x v="10"/>
    <s v="Descripcion del Plato_8"/>
    <n v="21"/>
    <n v="35"/>
    <n v="2"/>
    <n v="44"/>
    <x v="0"/>
  </r>
  <r>
    <x v="347"/>
    <n v="16"/>
    <x v="18"/>
    <s v="Descripcion del Plato_10"/>
    <n v="15"/>
    <n v="26"/>
    <n v="1"/>
    <n v="31"/>
    <x v="1"/>
  </r>
  <r>
    <x v="347"/>
    <n v="16"/>
    <x v="14"/>
    <s v="Descripcion del Plato_3"/>
    <n v="12"/>
    <n v="20"/>
    <n v="3"/>
    <n v="57"/>
    <x v="0"/>
  </r>
  <r>
    <x v="348"/>
    <n v="13"/>
    <x v="1"/>
    <s v="Descripcion del Plato_2"/>
    <n v="18"/>
    <n v="30"/>
    <n v="2"/>
    <n v="25"/>
    <x v="1"/>
  </r>
  <r>
    <x v="348"/>
    <n v="13"/>
    <x v="9"/>
    <s v="Descripcion del Plato_12"/>
    <n v="11"/>
    <n v="19"/>
    <n v="3"/>
    <n v="7"/>
    <x v="0"/>
  </r>
  <r>
    <x v="348"/>
    <n v="13"/>
    <x v="10"/>
    <s v="Descripcion del Plato_8"/>
    <n v="21"/>
    <n v="35"/>
    <n v="1"/>
    <n v="53"/>
    <x v="0"/>
  </r>
  <r>
    <x v="349"/>
    <n v="2"/>
    <x v="2"/>
    <s v="Descripcion del Plato_17"/>
    <n v="19"/>
    <n v="31"/>
    <n v="2"/>
    <n v="52"/>
    <x v="1"/>
  </r>
  <r>
    <x v="349"/>
    <n v="2"/>
    <x v="3"/>
    <s v="Descripcion del Plato_6"/>
    <n v="16"/>
    <n v="27"/>
    <n v="3"/>
    <n v="57"/>
    <x v="1"/>
  </r>
  <r>
    <x v="350"/>
    <n v="1"/>
    <x v="11"/>
    <s v="Descripcion del Plato_15"/>
    <n v="19"/>
    <n v="32"/>
    <n v="3"/>
    <n v="18"/>
    <x v="1"/>
  </r>
  <r>
    <x v="350"/>
    <n v="1"/>
    <x v="10"/>
    <s v="Descripcion del Plato_8"/>
    <n v="21"/>
    <n v="35"/>
    <n v="3"/>
    <n v="7"/>
    <x v="1"/>
  </r>
  <r>
    <x v="351"/>
    <n v="1"/>
    <x v="7"/>
    <s v="Descripcion del Plato_11"/>
    <n v="20"/>
    <n v="33"/>
    <n v="3"/>
    <n v="7"/>
    <x v="1"/>
  </r>
  <r>
    <x v="352"/>
    <n v="7"/>
    <x v="12"/>
    <s v="Descripcion del Plato_5"/>
    <n v="13"/>
    <n v="22"/>
    <n v="2"/>
    <n v="50"/>
    <x v="1"/>
  </r>
  <r>
    <x v="352"/>
    <n v="7"/>
    <x v="1"/>
    <s v="Descripcion del Plato_2"/>
    <n v="18"/>
    <n v="30"/>
    <n v="1"/>
    <n v="16"/>
    <x v="0"/>
  </r>
  <r>
    <x v="352"/>
    <n v="7"/>
    <x v="10"/>
    <s v="Descripcion del Plato_8"/>
    <n v="21"/>
    <n v="35"/>
    <n v="2"/>
    <n v="37"/>
    <x v="0"/>
  </r>
  <r>
    <x v="352"/>
    <n v="7"/>
    <x v="13"/>
    <s v="Descripcion del Plato_18"/>
    <n v="20"/>
    <n v="34"/>
    <n v="2"/>
    <n v="25"/>
    <x v="1"/>
  </r>
  <r>
    <x v="353"/>
    <n v="12"/>
    <x v="9"/>
    <s v="Descripcion del Plato_12"/>
    <n v="11"/>
    <n v="19"/>
    <n v="3"/>
    <n v="32"/>
    <x v="1"/>
  </r>
  <r>
    <x v="353"/>
    <n v="12"/>
    <x v="11"/>
    <s v="Descripcion del Plato_15"/>
    <n v="19"/>
    <n v="32"/>
    <n v="2"/>
    <n v="49"/>
    <x v="1"/>
  </r>
  <r>
    <x v="353"/>
    <n v="12"/>
    <x v="17"/>
    <s v="Descripcion del Plato_4"/>
    <n v="10"/>
    <n v="18"/>
    <n v="2"/>
    <n v="7"/>
    <x v="1"/>
  </r>
  <r>
    <x v="353"/>
    <n v="12"/>
    <x v="0"/>
    <s v="Descripcion del Plato_7"/>
    <n v="14"/>
    <n v="24"/>
    <n v="1"/>
    <n v="49"/>
    <x v="1"/>
  </r>
  <r>
    <x v="354"/>
    <n v="4"/>
    <x v="18"/>
    <s v="Descripcion del Plato_10"/>
    <n v="15"/>
    <n v="26"/>
    <n v="1"/>
    <n v="7"/>
    <x v="1"/>
  </r>
  <r>
    <x v="355"/>
    <n v="1"/>
    <x v="17"/>
    <s v="Descripcion del Plato_4"/>
    <n v="10"/>
    <n v="18"/>
    <n v="2"/>
    <n v="7"/>
    <x v="0"/>
  </r>
  <r>
    <x v="356"/>
    <n v="17"/>
    <x v="19"/>
    <s v="Descripcion del Plato_1"/>
    <n v="15"/>
    <n v="25"/>
    <n v="1"/>
    <n v="12"/>
    <x v="0"/>
  </r>
  <r>
    <x v="356"/>
    <n v="17"/>
    <x v="14"/>
    <s v="Descripcion del Plato_3"/>
    <n v="12"/>
    <n v="20"/>
    <n v="2"/>
    <n v="5"/>
    <x v="1"/>
  </r>
  <r>
    <x v="356"/>
    <n v="17"/>
    <x v="3"/>
    <s v="Descripcion del Plato_6"/>
    <n v="16"/>
    <n v="27"/>
    <n v="3"/>
    <n v="31"/>
    <x v="1"/>
  </r>
  <r>
    <x v="356"/>
    <n v="17"/>
    <x v="12"/>
    <s v="Descripcion del Plato_5"/>
    <n v="13"/>
    <n v="22"/>
    <n v="1"/>
    <n v="48"/>
    <x v="0"/>
  </r>
  <r>
    <x v="357"/>
    <n v="13"/>
    <x v="18"/>
    <s v="Descripcion del Plato_10"/>
    <n v="15"/>
    <n v="26"/>
    <n v="2"/>
    <n v="50"/>
    <x v="0"/>
  </r>
  <r>
    <x v="357"/>
    <n v="13"/>
    <x v="17"/>
    <s v="Descripcion del Plato_4"/>
    <n v="10"/>
    <n v="18"/>
    <n v="3"/>
    <n v="50"/>
    <x v="1"/>
  </r>
  <r>
    <x v="357"/>
    <n v="13"/>
    <x v="14"/>
    <s v="Descripcion del Plato_3"/>
    <n v="12"/>
    <n v="20"/>
    <n v="3"/>
    <n v="52"/>
    <x v="0"/>
  </r>
  <r>
    <x v="358"/>
    <n v="11"/>
    <x v="12"/>
    <s v="Descripcion del Plato_5"/>
    <n v="13"/>
    <n v="22"/>
    <n v="1"/>
    <n v="26"/>
    <x v="1"/>
  </r>
  <r>
    <x v="358"/>
    <n v="11"/>
    <x v="8"/>
    <s v="Descripcion del Plato_16"/>
    <n v="16"/>
    <n v="28"/>
    <n v="3"/>
    <n v="57"/>
    <x v="1"/>
  </r>
  <r>
    <x v="358"/>
    <n v="11"/>
    <x v="6"/>
    <s v="Descripcion del Plato_9"/>
    <n v="17"/>
    <n v="29"/>
    <n v="2"/>
    <n v="12"/>
    <x v="1"/>
  </r>
  <r>
    <x v="358"/>
    <n v="11"/>
    <x v="18"/>
    <s v="Descripcion del Plato_10"/>
    <n v="15"/>
    <n v="26"/>
    <n v="1"/>
    <n v="50"/>
    <x v="1"/>
  </r>
  <r>
    <x v="359"/>
    <n v="16"/>
    <x v="16"/>
    <s v="Descripcion del Plato_13"/>
    <n v="13"/>
    <n v="21"/>
    <n v="1"/>
    <n v="42"/>
    <x v="0"/>
  </r>
  <r>
    <x v="359"/>
    <n v="16"/>
    <x v="1"/>
    <s v="Descripcion del Plato_2"/>
    <n v="18"/>
    <n v="30"/>
    <n v="3"/>
    <n v="36"/>
    <x v="1"/>
  </r>
  <r>
    <x v="359"/>
    <n v="16"/>
    <x v="18"/>
    <s v="Descripcion del Plato_10"/>
    <n v="15"/>
    <n v="26"/>
    <n v="1"/>
    <n v="51"/>
    <x v="1"/>
  </r>
  <r>
    <x v="359"/>
    <n v="16"/>
    <x v="11"/>
    <s v="Descripcion del Plato_15"/>
    <n v="19"/>
    <n v="32"/>
    <n v="3"/>
    <n v="30"/>
    <x v="1"/>
  </r>
  <r>
    <x v="360"/>
    <n v="16"/>
    <x v="6"/>
    <s v="Descripcion del Plato_9"/>
    <n v="17"/>
    <n v="29"/>
    <n v="1"/>
    <n v="58"/>
    <x v="0"/>
  </r>
  <r>
    <x v="360"/>
    <n v="16"/>
    <x v="0"/>
    <s v="Descripcion del Plato_7"/>
    <n v="14"/>
    <n v="24"/>
    <n v="3"/>
    <n v="54"/>
    <x v="1"/>
  </r>
  <r>
    <x v="361"/>
    <n v="15"/>
    <x v="14"/>
    <s v="Descripcion del Plato_3"/>
    <n v="12"/>
    <n v="20"/>
    <n v="1"/>
    <n v="41"/>
    <x v="0"/>
  </r>
  <r>
    <x v="361"/>
    <n v="15"/>
    <x v="0"/>
    <s v="Descripcion del Plato_7"/>
    <n v="14"/>
    <n v="24"/>
    <n v="1"/>
    <n v="58"/>
    <x v="0"/>
  </r>
  <r>
    <x v="361"/>
    <n v="15"/>
    <x v="17"/>
    <s v="Descripcion del Plato_4"/>
    <n v="10"/>
    <n v="18"/>
    <n v="1"/>
    <n v="24"/>
    <x v="0"/>
  </r>
  <r>
    <x v="362"/>
    <n v="5"/>
    <x v="1"/>
    <s v="Descripcion del Plato_2"/>
    <n v="18"/>
    <n v="30"/>
    <n v="1"/>
    <n v="48"/>
    <x v="0"/>
  </r>
  <r>
    <x v="362"/>
    <n v="5"/>
    <x v="0"/>
    <s v="Descripcion del Plato_7"/>
    <n v="14"/>
    <n v="24"/>
    <n v="3"/>
    <n v="41"/>
    <x v="1"/>
  </r>
  <r>
    <x v="362"/>
    <n v="5"/>
    <x v="5"/>
    <s v="Descripcion del Plato_19"/>
    <n v="22"/>
    <n v="36"/>
    <n v="2"/>
    <n v="42"/>
    <x v="0"/>
  </r>
  <r>
    <x v="362"/>
    <n v="5"/>
    <x v="7"/>
    <s v="Descripcion del Plato_11"/>
    <n v="20"/>
    <n v="33"/>
    <n v="2"/>
    <n v="18"/>
    <x v="0"/>
  </r>
  <r>
    <x v="363"/>
    <n v="15"/>
    <x v="8"/>
    <s v="Descripcion del Plato_16"/>
    <n v="16"/>
    <n v="28"/>
    <n v="2"/>
    <n v="52"/>
    <x v="0"/>
  </r>
  <r>
    <x v="363"/>
    <n v="15"/>
    <x v="12"/>
    <s v="Descripcion del Plato_5"/>
    <n v="13"/>
    <n v="22"/>
    <n v="1"/>
    <n v="20"/>
    <x v="0"/>
  </r>
  <r>
    <x v="363"/>
    <n v="15"/>
    <x v="19"/>
    <s v="Descripcion del Plato_1"/>
    <n v="15"/>
    <n v="25"/>
    <n v="2"/>
    <n v="14"/>
    <x v="0"/>
  </r>
  <r>
    <x v="363"/>
    <n v="15"/>
    <x v="6"/>
    <s v="Descripcion del Plato_9"/>
    <n v="17"/>
    <n v="29"/>
    <n v="1"/>
    <n v="26"/>
    <x v="0"/>
  </r>
  <r>
    <x v="364"/>
    <n v="4"/>
    <x v="5"/>
    <s v="Descripcion del Plato_19"/>
    <n v="22"/>
    <n v="36"/>
    <n v="3"/>
    <n v="25"/>
    <x v="1"/>
  </r>
  <r>
    <x v="365"/>
    <n v="17"/>
    <x v="3"/>
    <s v="Descripcion del Plato_6"/>
    <n v="16"/>
    <n v="27"/>
    <n v="2"/>
    <n v="30"/>
    <x v="0"/>
  </r>
  <r>
    <x v="365"/>
    <n v="17"/>
    <x v="10"/>
    <s v="Descripcion del Plato_8"/>
    <n v="21"/>
    <n v="35"/>
    <n v="3"/>
    <n v="51"/>
    <x v="1"/>
  </r>
  <r>
    <x v="365"/>
    <n v="17"/>
    <x v="4"/>
    <s v="Descripcion del Plato_20"/>
    <n v="25"/>
    <n v="40"/>
    <n v="2"/>
    <n v="9"/>
    <x v="0"/>
  </r>
  <r>
    <x v="366"/>
    <n v="12"/>
    <x v="18"/>
    <s v="Descripcion del Plato_10"/>
    <n v="15"/>
    <n v="26"/>
    <n v="2"/>
    <n v="34"/>
    <x v="1"/>
  </r>
  <r>
    <x v="366"/>
    <n v="12"/>
    <x v="6"/>
    <s v="Descripcion del Plato_9"/>
    <n v="17"/>
    <n v="29"/>
    <n v="1"/>
    <n v="26"/>
    <x v="1"/>
  </r>
  <r>
    <x v="366"/>
    <n v="12"/>
    <x v="14"/>
    <s v="Descripcion del Plato_3"/>
    <n v="12"/>
    <n v="20"/>
    <n v="1"/>
    <n v="13"/>
    <x v="1"/>
  </r>
  <r>
    <x v="367"/>
    <n v="13"/>
    <x v="7"/>
    <s v="Descripcion del Plato_11"/>
    <n v="20"/>
    <n v="33"/>
    <n v="3"/>
    <n v="45"/>
    <x v="0"/>
  </r>
  <r>
    <x v="367"/>
    <n v="13"/>
    <x v="0"/>
    <s v="Descripcion del Plato_7"/>
    <n v="14"/>
    <n v="24"/>
    <n v="1"/>
    <n v="40"/>
    <x v="1"/>
  </r>
  <r>
    <x v="368"/>
    <n v="20"/>
    <x v="2"/>
    <s v="Descripcion del Plato_17"/>
    <n v="19"/>
    <n v="31"/>
    <n v="2"/>
    <n v="7"/>
    <x v="1"/>
  </r>
  <r>
    <x v="368"/>
    <n v="20"/>
    <x v="15"/>
    <s v="Descripcion del Plato_14"/>
    <n v="14"/>
    <n v="23"/>
    <n v="2"/>
    <n v="7"/>
    <x v="1"/>
  </r>
  <r>
    <x v="368"/>
    <n v="20"/>
    <x v="8"/>
    <s v="Descripcion del Plato_16"/>
    <n v="16"/>
    <n v="28"/>
    <n v="2"/>
    <n v="8"/>
    <x v="1"/>
  </r>
  <r>
    <x v="368"/>
    <n v="20"/>
    <x v="18"/>
    <s v="Descripcion del Plato_10"/>
    <n v="15"/>
    <n v="26"/>
    <n v="3"/>
    <n v="20"/>
    <x v="1"/>
  </r>
  <r>
    <x v="369"/>
    <n v="13"/>
    <x v="5"/>
    <s v="Descripcion del Plato_19"/>
    <n v="22"/>
    <n v="36"/>
    <n v="2"/>
    <n v="33"/>
    <x v="1"/>
  </r>
  <r>
    <x v="370"/>
    <n v="4"/>
    <x v="2"/>
    <s v="Descripcion del Plato_17"/>
    <n v="19"/>
    <n v="31"/>
    <n v="2"/>
    <n v="11"/>
    <x v="1"/>
  </r>
  <r>
    <x v="370"/>
    <n v="4"/>
    <x v="5"/>
    <s v="Descripcion del Plato_19"/>
    <n v="22"/>
    <n v="36"/>
    <n v="1"/>
    <n v="13"/>
    <x v="0"/>
  </r>
  <r>
    <x v="370"/>
    <n v="4"/>
    <x v="8"/>
    <s v="Descripcion del Plato_16"/>
    <n v="16"/>
    <n v="28"/>
    <n v="2"/>
    <n v="11"/>
    <x v="0"/>
  </r>
  <r>
    <x v="370"/>
    <n v="4"/>
    <x v="15"/>
    <s v="Descripcion del Plato_14"/>
    <n v="14"/>
    <n v="23"/>
    <n v="2"/>
    <n v="14"/>
    <x v="1"/>
  </r>
  <r>
    <x v="371"/>
    <n v="14"/>
    <x v="17"/>
    <s v="Descripcion del Plato_4"/>
    <n v="10"/>
    <n v="18"/>
    <n v="2"/>
    <n v="22"/>
    <x v="0"/>
  </r>
  <r>
    <x v="372"/>
    <n v="19"/>
    <x v="16"/>
    <s v="Descripcion del Plato_13"/>
    <n v="13"/>
    <n v="21"/>
    <n v="1"/>
    <n v="41"/>
    <x v="1"/>
  </r>
  <r>
    <x v="372"/>
    <n v="19"/>
    <x v="10"/>
    <s v="Descripcion del Plato_8"/>
    <n v="21"/>
    <n v="35"/>
    <n v="1"/>
    <n v="49"/>
    <x v="0"/>
  </r>
  <r>
    <x v="372"/>
    <n v="19"/>
    <x v="12"/>
    <s v="Descripcion del Plato_5"/>
    <n v="13"/>
    <n v="22"/>
    <n v="2"/>
    <n v="17"/>
    <x v="1"/>
  </r>
  <r>
    <x v="372"/>
    <n v="19"/>
    <x v="14"/>
    <s v="Descripcion del Plato_3"/>
    <n v="12"/>
    <n v="20"/>
    <n v="3"/>
    <n v="9"/>
    <x v="1"/>
  </r>
  <r>
    <x v="373"/>
    <n v="18"/>
    <x v="10"/>
    <s v="Descripcion del Plato_8"/>
    <n v="21"/>
    <n v="35"/>
    <n v="1"/>
    <n v="9"/>
    <x v="1"/>
  </r>
  <r>
    <x v="374"/>
    <n v="18"/>
    <x v="2"/>
    <s v="Descripcion del Plato_17"/>
    <n v="19"/>
    <n v="31"/>
    <n v="3"/>
    <n v="27"/>
    <x v="0"/>
  </r>
  <r>
    <x v="375"/>
    <n v="16"/>
    <x v="15"/>
    <s v="Descripcion del Plato_14"/>
    <n v="14"/>
    <n v="23"/>
    <n v="2"/>
    <n v="5"/>
    <x v="1"/>
  </r>
  <r>
    <x v="376"/>
    <n v="5"/>
    <x v="13"/>
    <s v="Descripcion del Plato_18"/>
    <n v="20"/>
    <n v="34"/>
    <n v="2"/>
    <n v="13"/>
    <x v="0"/>
  </r>
  <r>
    <x v="376"/>
    <n v="5"/>
    <x v="11"/>
    <s v="Descripcion del Plato_15"/>
    <n v="19"/>
    <n v="32"/>
    <n v="1"/>
    <n v="33"/>
    <x v="0"/>
  </r>
  <r>
    <x v="377"/>
    <n v="3"/>
    <x v="1"/>
    <s v="Descripcion del Plato_2"/>
    <n v="18"/>
    <n v="30"/>
    <n v="1"/>
    <n v="14"/>
    <x v="1"/>
  </r>
  <r>
    <x v="377"/>
    <n v="3"/>
    <x v="9"/>
    <s v="Descripcion del Plato_12"/>
    <n v="11"/>
    <n v="19"/>
    <n v="1"/>
    <n v="7"/>
    <x v="1"/>
  </r>
  <r>
    <x v="378"/>
    <n v="4"/>
    <x v="10"/>
    <s v="Descripcion del Plato_8"/>
    <n v="21"/>
    <n v="35"/>
    <n v="2"/>
    <n v="6"/>
    <x v="0"/>
  </r>
  <r>
    <x v="379"/>
    <n v="5"/>
    <x v="7"/>
    <s v="Descripcion del Plato_11"/>
    <n v="20"/>
    <n v="33"/>
    <n v="3"/>
    <n v="58"/>
    <x v="0"/>
  </r>
  <r>
    <x v="379"/>
    <n v="5"/>
    <x v="9"/>
    <s v="Descripcion del Plato_12"/>
    <n v="11"/>
    <n v="19"/>
    <n v="2"/>
    <n v="35"/>
    <x v="0"/>
  </r>
  <r>
    <x v="380"/>
    <n v="4"/>
    <x v="18"/>
    <s v="Descripcion del Plato_10"/>
    <n v="15"/>
    <n v="26"/>
    <n v="3"/>
    <n v="35"/>
    <x v="0"/>
  </r>
  <r>
    <x v="380"/>
    <n v="4"/>
    <x v="7"/>
    <s v="Descripcion del Plato_11"/>
    <n v="20"/>
    <n v="33"/>
    <n v="2"/>
    <n v="12"/>
    <x v="0"/>
  </r>
  <r>
    <x v="381"/>
    <n v="20"/>
    <x v="6"/>
    <s v="Descripcion del Plato_9"/>
    <n v="17"/>
    <n v="29"/>
    <n v="3"/>
    <n v="54"/>
    <x v="1"/>
  </r>
  <r>
    <x v="382"/>
    <n v="6"/>
    <x v="5"/>
    <s v="Descripcion del Plato_19"/>
    <n v="22"/>
    <n v="36"/>
    <n v="3"/>
    <n v="9"/>
    <x v="1"/>
  </r>
  <r>
    <x v="383"/>
    <n v="1"/>
    <x v="17"/>
    <s v="Descripcion del Plato_4"/>
    <n v="10"/>
    <n v="18"/>
    <n v="2"/>
    <n v="26"/>
    <x v="0"/>
  </r>
  <r>
    <x v="383"/>
    <n v="1"/>
    <x v="9"/>
    <s v="Descripcion del Plato_12"/>
    <n v="11"/>
    <n v="19"/>
    <n v="3"/>
    <n v="35"/>
    <x v="1"/>
  </r>
  <r>
    <x v="383"/>
    <n v="1"/>
    <x v="3"/>
    <s v="Descripcion del Plato_6"/>
    <n v="16"/>
    <n v="27"/>
    <n v="1"/>
    <n v="49"/>
    <x v="1"/>
  </r>
  <r>
    <x v="384"/>
    <n v="6"/>
    <x v="1"/>
    <s v="Descripcion del Plato_2"/>
    <n v="18"/>
    <n v="30"/>
    <n v="2"/>
    <n v="22"/>
    <x v="0"/>
  </r>
  <r>
    <x v="385"/>
    <n v="5"/>
    <x v="7"/>
    <s v="Descripcion del Plato_11"/>
    <n v="20"/>
    <n v="33"/>
    <n v="3"/>
    <n v="40"/>
    <x v="1"/>
  </r>
  <r>
    <x v="386"/>
    <n v="6"/>
    <x v="2"/>
    <s v="Descripcion del Plato_17"/>
    <n v="19"/>
    <n v="31"/>
    <n v="3"/>
    <n v="18"/>
    <x v="1"/>
  </r>
  <r>
    <x v="387"/>
    <n v="18"/>
    <x v="2"/>
    <s v="Descripcion del Plato_17"/>
    <n v="19"/>
    <n v="31"/>
    <n v="2"/>
    <n v="52"/>
    <x v="1"/>
  </r>
  <r>
    <x v="387"/>
    <n v="18"/>
    <x v="5"/>
    <s v="Descripcion del Plato_19"/>
    <n v="22"/>
    <n v="36"/>
    <n v="2"/>
    <n v="37"/>
    <x v="0"/>
  </r>
  <r>
    <x v="387"/>
    <n v="18"/>
    <x v="6"/>
    <s v="Descripcion del Plato_9"/>
    <n v="17"/>
    <n v="29"/>
    <n v="2"/>
    <n v="31"/>
    <x v="1"/>
  </r>
  <r>
    <x v="387"/>
    <n v="18"/>
    <x v="7"/>
    <s v="Descripcion del Plato_11"/>
    <n v="20"/>
    <n v="33"/>
    <n v="3"/>
    <n v="51"/>
    <x v="1"/>
  </r>
  <r>
    <x v="388"/>
    <n v="19"/>
    <x v="7"/>
    <s v="Descripcion del Plato_11"/>
    <n v="20"/>
    <n v="33"/>
    <n v="1"/>
    <n v="24"/>
    <x v="0"/>
  </r>
  <r>
    <x v="389"/>
    <n v="9"/>
    <x v="12"/>
    <s v="Descripcion del Plato_5"/>
    <n v="13"/>
    <n v="22"/>
    <n v="2"/>
    <n v="52"/>
    <x v="1"/>
  </r>
  <r>
    <x v="389"/>
    <n v="9"/>
    <x v="18"/>
    <s v="Descripcion del Plato_10"/>
    <n v="15"/>
    <n v="26"/>
    <n v="3"/>
    <n v="13"/>
    <x v="1"/>
  </r>
  <r>
    <x v="389"/>
    <n v="9"/>
    <x v="16"/>
    <s v="Descripcion del Plato_13"/>
    <n v="13"/>
    <n v="21"/>
    <n v="1"/>
    <n v="28"/>
    <x v="1"/>
  </r>
  <r>
    <x v="390"/>
    <n v="15"/>
    <x v="12"/>
    <s v="Descripcion del Plato_5"/>
    <n v="13"/>
    <n v="22"/>
    <n v="1"/>
    <n v="35"/>
    <x v="0"/>
  </r>
  <r>
    <x v="391"/>
    <n v="14"/>
    <x v="11"/>
    <s v="Descripcion del Plato_15"/>
    <n v="19"/>
    <n v="32"/>
    <n v="3"/>
    <n v="17"/>
    <x v="0"/>
  </r>
  <r>
    <x v="391"/>
    <n v="14"/>
    <x v="0"/>
    <s v="Descripcion del Plato_7"/>
    <n v="14"/>
    <n v="24"/>
    <n v="1"/>
    <n v="37"/>
    <x v="1"/>
  </r>
  <r>
    <x v="392"/>
    <n v="13"/>
    <x v="9"/>
    <s v="Descripcion del Plato_12"/>
    <n v="11"/>
    <n v="19"/>
    <n v="2"/>
    <n v="40"/>
    <x v="0"/>
  </r>
  <r>
    <x v="392"/>
    <n v="13"/>
    <x v="10"/>
    <s v="Descripcion del Plato_8"/>
    <n v="21"/>
    <n v="35"/>
    <n v="3"/>
    <n v="23"/>
    <x v="0"/>
  </r>
  <r>
    <x v="392"/>
    <n v="13"/>
    <x v="16"/>
    <s v="Descripcion del Plato_13"/>
    <n v="13"/>
    <n v="21"/>
    <n v="1"/>
    <n v="20"/>
    <x v="1"/>
  </r>
  <r>
    <x v="392"/>
    <n v="13"/>
    <x v="12"/>
    <s v="Descripcion del Plato_5"/>
    <n v="13"/>
    <n v="22"/>
    <n v="2"/>
    <n v="26"/>
    <x v="1"/>
  </r>
  <r>
    <x v="393"/>
    <n v="17"/>
    <x v="0"/>
    <s v="Descripcion del Plato_7"/>
    <n v="14"/>
    <n v="24"/>
    <n v="2"/>
    <n v="5"/>
    <x v="0"/>
  </r>
  <r>
    <x v="393"/>
    <n v="17"/>
    <x v="6"/>
    <s v="Descripcion del Plato_9"/>
    <n v="17"/>
    <n v="29"/>
    <n v="1"/>
    <n v="42"/>
    <x v="1"/>
  </r>
  <r>
    <x v="394"/>
    <n v="2"/>
    <x v="9"/>
    <s v="Descripcion del Plato_12"/>
    <n v="11"/>
    <n v="19"/>
    <n v="2"/>
    <n v="8"/>
    <x v="0"/>
  </r>
  <r>
    <x v="395"/>
    <n v="11"/>
    <x v="14"/>
    <s v="Descripcion del Plato_3"/>
    <n v="12"/>
    <n v="20"/>
    <n v="1"/>
    <n v="31"/>
    <x v="1"/>
  </r>
  <r>
    <x v="395"/>
    <n v="11"/>
    <x v="16"/>
    <s v="Descripcion del Plato_13"/>
    <n v="13"/>
    <n v="21"/>
    <n v="3"/>
    <n v="26"/>
    <x v="1"/>
  </r>
  <r>
    <x v="396"/>
    <n v="4"/>
    <x v="3"/>
    <s v="Descripcion del Plato_6"/>
    <n v="16"/>
    <n v="27"/>
    <n v="2"/>
    <n v="10"/>
    <x v="1"/>
  </r>
  <r>
    <x v="396"/>
    <n v="4"/>
    <x v="2"/>
    <s v="Descripcion del Plato_17"/>
    <n v="19"/>
    <n v="31"/>
    <n v="3"/>
    <n v="59"/>
    <x v="1"/>
  </r>
  <r>
    <x v="397"/>
    <n v="9"/>
    <x v="8"/>
    <s v="Descripcion del Plato_16"/>
    <n v="16"/>
    <n v="28"/>
    <n v="2"/>
    <n v="50"/>
    <x v="0"/>
  </r>
  <r>
    <x v="397"/>
    <n v="9"/>
    <x v="7"/>
    <s v="Descripcion del Plato_11"/>
    <n v="20"/>
    <n v="33"/>
    <n v="2"/>
    <n v="21"/>
    <x v="1"/>
  </r>
  <r>
    <x v="398"/>
    <n v="7"/>
    <x v="7"/>
    <s v="Descripcion del Plato_11"/>
    <n v="20"/>
    <n v="33"/>
    <n v="3"/>
    <n v="45"/>
    <x v="0"/>
  </r>
  <r>
    <x v="398"/>
    <n v="7"/>
    <x v="5"/>
    <s v="Descripcion del Plato_19"/>
    <n v="22"/>
    <n v="36"/>
    <n v="3"/>
    <n v="46"/>
    <x v="1"/>
  </r>
  <r>
    <x v="399"/>
    <n v="9"/>
    <x v="4"/>
    <s v="Descripcion del Plato_20"/>
    <n v="25"/>
    <n v="40"/>
    <n v="2"/>
    <n v="28"/>
    <x v="0"/>
  </r>
  <r>
    <x v="399"/>
    <n v="9"/>
    <x v="8"/>
    <s v="Descripcion del Plato_16"/>
    <n v="16"/>
    <n v="28"/>
    <n v="2"/>
    <n v="13"/>
    <x v="0"/>
  </r>
  <r>
    <x v="399"/>
    <n v="9"/>
    <x v="2"/>
    <s v="Descripcion del Plato_17"/>
    <n v="19"/>
    <n v="31"/>
    <n v="2"/>
    <n v="38"/>
    <x v="1"/>
  </r>
  <r>
    <x v="400"/>
    <n v="16"/>
    <x v="16"/>
    <s v="Descripcion del Plato_13"/>
    <n v="13"/>
    <n v="21"/>
    <n v="2"/>
    <n v="20"/>
    <x v="0"/>
  </r>
  <r>
    <x v="401"/>
    <n v="18"/>
    <x v="19"/>
    <s v="Descripcion del Plato_1"/>
    <n v="15"/>
    <n v="25"/>
    <n v="2"/>
    <n v="16"/>
    <x v="1"/>
  </r>
  <r>
    <x v="401"/>
    <n v="18"/>
    <x v="9"/>
    <s v="Descripcion del Plato_12"/>
    <n v="11"/>
    <n v="19"/>
    <n v="3"/>
    <n v="29"/>
    <x v="1"/>
  </r>
  <r>
    <x v="401"/>
    <n v="18"/>
    <x v="12"/>
    <s v="Descripcion del Plato_5"/>
    <n v="13"/>
    <n v="22"/>
    <n v="2"/>
    <n v="21"/>
    <x v="0"/>
  </r>
  <r>
    <x v="402"/>
    <n v="14"/>
    <x v="12"/>
    <s v="Descripcion del Plato_5"/>
    <n v="13"/>
    <n v="22"/>
    <n v="3"/>
    <n v="17"/>
    <x v="0"/>
  </r>
  <r>
    <x v="402"/>
    <n v="14"/>
    <x v="17"/>
    <s v="Descripcion del Plato_4"/>
    <n v="10"/>
    <n v="18"/>
    <n v="2"/>
    <n v="5"/>
    <x v="1"/>
  </r>
  <r>
    <x v="402"/>
    <n v="14"/>
    <x v="11"/>
    <s v="Descripcion del Plato_15"/>
    <n v="19"/>
    <n v="32"/>
    <n v="2"/>
    <n v="8"/>
    <x v="1"/>
  </r>
  <r>
    <x v="402"/>
    <n v="14"/>
    <x v="0"/>
    <s v="Descripcion del Plato_7"/>
    <n v="14"/>
    <n v="24"/>
    <n v="1"/>
    <n v="55"/>
    <x v="1"/>
  </r>
  <r>
    <x v="403"/>
    <n v="17"/>
    <x v="16"/>
    <s v="Descripcion del Plato_13"/>
    <n v="13"/>
    <n v="21"/>
    <n v="2"/>
    <n v="20"/>
    <x v="0"/>
  </r>
  <r>
    <x v="403"/>
    <n v="17"/>
    <x v="14"/>
    <s v="Descripcion del Plato_3"/>
    <n v="12"/>
    <n v="20"/>
    <n v="1"/>
    <n v="53"/>
    <x v="1"/>
  </r>
  <r>
    <x v="403"/>
    <n v="17"/>
    <x v="4"/>
    <s v="Descripcion del Plato_20"/>
    <n v="25"/>
    <n v="40"/>
    <n v="3"/>
    <n v="29"/>
    <x v="1"/>
  </r>
  <r>
    <x v="404"/>
    <n v="5"/>
    <x v="18"/>
    <s v="Descripcion del Plato_10"/>
    <n v="15"/>
    <n v="26"/>
    <n v="1"/>
    <n v="41"/>
    <x v="1"/>
  </r>
  <r>
    <x v="404"/>
    <n v="5"/>
    <x v="4"/>
    <s v="Descripcion del Plato_20"/>
    <n v="25"/>
    <n v="40"/>
    <n v="1"/>
    <n v="44"/>
    <x v="0"/>
  </r>
  <r>
    <x v="404"/>
    <n v="5"/>
    <x v="14"/>
    <s v="Descripcion del Plato_3"/>
    <n v="12"/>
    <n v="20"/>
    <n v="2"/>
    <n v="13"/>
    <x v="1"/>
  </r>
  <r>
    <x v="405"/>
    <n v="14"/>
    <x v="14"/>
    <s v="Descripcion del Plato_3"/>
    <n v="12"/>
    <n v="20"/>
    <n v="3"/>
    <n v="6"/>
    <x v="0"/>
  </r>
  <r>
    <x v="405"/>
    <n v="14"/>
    <x v="10"/>
    <s v="Descripcion del Plato_8"/>
    <n v="21"/>
    <n v="35"/>
    <n v="2"/>
    <n v="56"/>
    <x v="0"/>
  </r>
  <r>
    <x v="405"/>
    <n v="14"/>
    <x v="19"/>
    <s v="Descripcion del Plato_1"/>
    <n v="15"/>
    <n v="25"/>
    <n v="1"/>
    <n v="55"/>
    <x v="1"/>
  </r>
  <r>
    <x v="406"/>
    <n v="4"/>
    <x v="14"/>
    <s v="Descripcion del Plato_3"/>
    <n v="12"/>
    <n v="20"/>
    <n v="3"/>
    <n v="32"/>
    <x v="0"/>
  </r>
  <r>
    <x v="406"/>
    <n v="4"/>
    <x v="10"/>
    <s v="Descripcion del Plato_8"/>
    <n v="21"/>
    <n v="35"/>
    <n v="1"/>
    <n v="18"/>
    <x v="1"/>
  </r>
  <r>
    <x v="407"/>
    <n v="17"/>
    <x v="19"/>
    <s v="Descripcion del Plato_1"/>
    <n v="15"/>
    <n v="25"/>
    <n v="1"/>
    <n v="58"/>
    <x v="1"/>
  </r>
  <r>
    <x v="407"/>
    <n v="17"/>
    <x v="0"/>
    <s v="Descripcion del Plato_7"/>
    <n v="14"/>
    <n v="24"/>
    <n v="3"/>
    <n v="11"/>
    <x v="0"/>
  </r>
  <r>
    <x v="407"/>
    <n v="17"/>
    <x v="13"/>
    <s v="Descripcion del Plato_18"/>
    <n v="20"/>
    <n v="34"/>
    <n v="1"/>
    <n v="37"/>
    <x v="1"/>
  </r>
  <r>
    <x v="408"/>
    <n v="15"/>
    <x v="16"/>
    <s v="Descripcion del Plato_13"/>
    <n v="13"/>
    <n v="21"/>
    <n v="3"/>
    <n v="44"/>
    <x v="1"/>
  </r>
  <r>
    <x v="408"/>
    <n v="15"/>
    <x v="4"/>
    <s v="Descripcion del Plato_20"/>
    <n v="25"/>
    <n v="40"/>
    <n v="1"/>
    <n v="43"/>
    <x v="0"/>
  </r>
  <r>
    <x v="408"/>
    <n v="15"/>
    <x v="8"/>
    <s v="Descripcion del Plato_16"/>
    <n v="16"/>
    <n v="28"/>
    <n v="1"/>
    <n v="47"/>
    <x v="0"/>
  </r>
  <r>
    <x v="408"/>
    <n v="15"/>
    <x v="0"/>
    <s v="Descripcion del Plato_7"/>
    <n v="14"/>
    <n v="24"/>
    <n v="3"/>
    <n v="29"/>
    <x v="0"/>
  </r>
  <r>
    <x v="409"/>
    <n v="1"/>
    <x v="14"/>
    <s v="Descripcion del Plato_3"/>
    <n v="12"/>
    <n v="20"/>
    <n v="1"/>
    <n v="50"/>
    <x v="1"/>
  </r>
  <r>
    <x v="409"/>
    <n v="1"/>
    <x v="5"/>
    <s v="Descripcion del Plato_19"/>
    <n v="22"/>
    <n v="36"/>
    <n v="1"/>
    <n v="41"/>
    <x v="0"/>
  </r>
  <r>
    <x v="410"/>
    <n v="3"/>
    <x v="4"/>
    <s v="Descripcion del Plato_20"/>
    <n v="25"/>
    <n v="40"/>
    <n v="3"/>
    <n v="36"/>
    <x v="1"/>
  </r>
  <r>
    <x v="410"/>
    <n v="3"/>
    <x v="17"/>
    <s v="Descripcion del Plato_4"/>
    <n v="10"/>
    <n v="18"/>
    <n v="1"/>
    <n v="33"/>
    <x v="0"/>
  </r>
  <r>
    <x v="410"/>
    <n v="3"/>
    <x v="3"/>
    <s v="Descripcion del Plato_6"/>
    <n v="16"/>
    <n v="27"/>
    <n v="3"/>
    <n v="9"/>
    <x v="0"/>
  </r>
  <r>
    <x v="411"/>
    <n v="11"/>
    <x v="2"/>
    <s v="Descripcion del Plato_17"/>
    <n v="19"/>
    <n v="31"/>
    <n v="3"/>
    <n v="57"/>
    <x v="1"/>
  </r>
  <r>
    <x v="412"/>
    <n v="13"/>
    <x v="10"/>
    <s v="Descripcion del Plato_8"/>
    <n v="21"/>
    <n v="35"/>
    <n v="1"/>
    <n v="12"/>
    <x v="1"/>
  </r>
  <r>
    <x v="413"/>
    <n v="14"/>
    <x v="7"/>
    <s v="Descripcion del Plato_11"/>
    <n v="20"/>
    <n v="33"/>
    <n v="1"/>
    <n v="38"/>
    <x v="0"/>
  </r>
  <r>
    <x v="414"/>
    <n v="14"/>
    <x v="3"/>
    <s v="Descripcion del Plato_6"/>
    <n v="16"/>
    <n v="27"/>
    <n v="2"/>
    <n v="32"/>
    <x v="0"/>
  </r>
  <r>
    <x v="414"/>
    <n v="14"/>
    <x v="13"/>
    <s v="Descripcion del Plato_18"/>
    <n v="20"/>
    <n v="34"/>
    <n v="2"/>
    <n v="16"/>
    <x v="1"/>
  </r>
  <r>
    <x v="414"/>
    <n v="14"/>
    <x v="5"/>
    <s v="Descripcion del Plato_19"/>
    <n v="22"/>
    <n v="36"/>
    <n v="1"/>
    <n v="39"/>
    <x v="0"/>
  </r>
  <r>
    <x v="415"/>
    <n v="20"/>
    <x v="19"/>
    <s v="Descripcion del Plato_1"/>
    <n v="15"/>
    <n v="25"/>
    <n v="1"/>
    <n v="9"/>
    <x v="1"/>
  </r>
  <r>
    <x v="416"/>
    <n v="7"/>
    <x v="6"/>
    <s v="Descripcion del Plato_9"/>
    <n v="17"/>
    <n v="29"/>
    <n v="1"/>
    <n v="23"/>
    <x v="0"/>
  </r>
  <r>
    <x v="416"/>
    <n v="7"/>
    <x v="4"/>
    <s v="Descripcion del Plato_20"/>
    <n v="25"/>
    <n v="40"/>
    <n v="1"/>
    <n v="17"/>
    <x v="0"/>
  </r>
  <r>
    <x v="416"/>
    <n v="7"/>
    <x v="9"/>
    <s v="Descripcion del Plato_12"/>
    <n v="11"/>
    <n v="19"/>
    <n v="1"/>
    <n v="16"/>
    <x v="1"/>
  </r>
  <r>
    <x v="416"/>
    <n v="7"/>
    <x v="3"/>
    <s v="Descripcion del Plato_6"/>
    <n v="16"/>
    <n v="27"/>
    <n v="2"/>
    <n v="34"/>
    <x v="1"/>
  </r>
  <r>
    <x v="417"/>
    <n v="17"/>
    <x v="19"/>
    <s v="Descripcion del Plato_1"/>
    <n v="15"/>
    <n v="25"/>
    <n v="1"/>
    <n v="45"/>
    <x v="0"/>
  </r>
  <r>
    <x v="417"/>
    <n v="17"/>
    <x v="2"/>
    <s v="Descripcion del Plato_17"/>
    <n v="19"/>
    <n v="31"/>
    <n v="3"/>
    <n v="55"/>
    <x v="1"/>
  </r>
  <r>
    <x v="418"/>
    <n v="11"/>
    <x v="13"/>
    <s v="Descripcion del Plato_18"/>
    <n v="20"/>
    <n v="34"/>
    <n v="1"/>
    <n v="7"/>
    <x v="1"/>
  </r>
  <r>
    <x v="418"/>
    <n v="11"/>
    <x v="7"/>
    <s v="Descripcion del Plato_11"/>
    <n v="20"/>
    <n v="33"/>
    <n v="1"/>
    <n v="57"/>
    <x v="0"/>
  </r>
  <r>
    <x v="419"/>
    <n v="18"/>
    <x v="13"/>
    <s v="Descripcion del Plato_18"/>
    <n v="20"/>
    <n v="34"/>
    <n v="2"/>
    <n v="33"/>
    <x v="0"/>
  </r>
  <r>
    <x v="419"/>
    <n v="18"/>
    <x v="14"/>
    <s v="Descripcion del Plato_3"/>
    <n v="12"/>
    <n v="20"/>
    <n v="3"/>
    <n v="10"/>
    <x v="0"/>
  </r>
  <r>
    <x v="419"/>
    <n v="18"/>
    <x v="19"/>
    <s v="Descripcion del Plato_1"/>
    <n v="15"/>
    <n v="25"/>
    <n v="2"/>
    <n v="28"/>
    <x v="0"/>
  </r>
  <r>
    <x v="419"/>
    <n v="18"/>
    <x v="11"/>
    <s v="Descripcion del Plato_15"/>
    <n v="19"/>
    <n v="32"/>
    <n v="2"/>
    <n v="34"/>
    <x v="0"/>
  </r>
  <r>
    <x v="420"/>
    <n v="10"/>
    <x v="2"/>
    <s v="Descripcion del Plato_17"/>
    <n v="19"/>
    <n v="31"/>
    <n v="1"/>
    <n v="18"/>
    <x v="1"/>
  </r>
  <r>
    <x v="420"/>
    <n v="10"/>
    <x v="17"/>
    <s v="Descripcion del Plato_4"/>
    <n v="10"/>
    <n v="18"/>
    <n v="3"/>
    <n v="53"/>
    <x v="1"/>
  </r>
  <r>
    <x v="421"/>
    <n v="12"/>
    <x v="18"/>
    <s v="Descripcion del Plato_10"/>
    <n v="15"/>
    <n v="26"/>
    <n v="2"/>
    <n v="7"/>
    <x v="1"/>
  </r>
  <r>
    <x v="421"/>
    <n v="12"/>
    <x v="5"/>
    <s v="Descripcion del Plato_19"/>
    <n v="22"/>
    <n v="36"/>
    <n v="1"/>
    <n v="27"/>
    <x v="0"/>
  </r>
  <r>
    <x v="422"/>
    <n v="4"/>
    <x v="8"/>
    <s v="Descripcion del Plato_16"/>
    <n v="16"/>
    <n v="28"/>
    <n v="2"/>
    <n v="24"/>
    <x v="0"/>
  </r>
  <r>
    <x v="422"/>
    <n v="4"/>
    <x v="11"/>
    <s v="Descripcion del Plato_15"/>
    <n v="19"/>
    <n v="32"/>
    <n v="3"/>
    <n v="7"/>
    <x v="1"/>
  </r>
  <r>
    <x v="423"/>
    <n v="13"/>
    <x v="12"/>
    <s v="Descripcion del Plato_5"/>
    <n v="13"/>
    <n v="22"/>
    <n v="3"/>
    <n v="43"/>
    <x v="0"/>
  </r>
  <r>
    <x v="423"/>
    <n v="13"/>
    <x v="3"/>
    <s v="Descripcion del Plato_6"/>
    <n v="16"/>
    <n v="27"/>
    <n v="3"/>
    <n v="45"/>
    <x v="1"/>
  </r>
  <r>
    <x v="424"/>
    <n v="18"/>
    <x v="9"/>
    <s v="Descripcion del Plato_12"/>
    <n v="11"/>
    <n v="19"/>
    <n v="1"/>
    <n v="28"/>
    <x v="1"/>
  </r>
  <r>
    <x v="425"/>
    <n v="5"/>
    <x v="7"/>
    <s v="Descripcion del Plato_11"/>
    <n v="20"/>
    <n v="33"/>
    <n v="1"/>
    <n v="8"/>
    <x v="1"/>
  </r>
  <r>
    <x v="425"/>
    <n v="5"/>
    <x v="8"/>
    <s v="Descripcion del Plato_16"/>
    <n v="16"/>
    <n v="28"/>
    <n v="2"/>
    <n v="38"/>
    <x v="1"/>
  </r>
  <r>
    <x v="425"/>
    <n v="5"/>
    <x v="19"/>
    <s v="Descripcion del Plato_1"/>
    <n v="15"/>
    <n v="25"/>
    <n v="2"/>
    <n v="23"/>
    <x v="0"/>
  </r>
  <r>
    <x v="425"/>
    <n v="5"/>
    <x v="5"/>
    <s v="Descripcion del Plato_19"/>
    <n v="22"/>
    <n v="36"/>
    <n v="3"/>
    <n v="47"/>
    <x v="1"/>
  </r>
  <r>
    <x v="426"/>
    <n v="2"/>
    <x v="19"/>
    <s v="Descripcion del Plato_1"/>
    <n v="15"/>
    <n v="25"/>
    <n v="3"/>
    <n v="34"/>
    <x v="1"/>
  </r>
  <r>
    <x v="426"/>
    <n v="2"/>
    <x v="10"/>
    <s v="Descripcion del Plato_8"/>
    <n v="21"/>
    <n v="35"/>
    <n v="2"/>
    <n v="52"/>
    <x v="0"/>
  </r>
  <r>
    <x v="426"/>
    <n v="2"/>
    <x v="15"/>
    <s v="Descripcion del Plato_14"/>
    <n v="14"/>
    <n v="23"/>
    <n v="1"/>
    <n v="24"/>
    <x v="1"/>
  </r>
  <r>
    <x v="426"/>
    <n v="2"/>
    <x v="9"/>
    <s v="Descripcion del Plato_12"/>
    <n v="11"/>
    <n v="19"/>
    <n v="2"/>
    <n v="56"/>
    <x v="0"/>
  </r>
  <r>
    <x v="427"/>
    <n v="7"/>
    <x v="4"/>
    <s v="Descripcion del Plato_20"/>
    <n v="25"/>
    <n v="40"/>
    <n v="1"/>
    <n v="38"/>
    <x v="0"/>
  </r>
  <r>
    <x v="427"/>
    <n v="7"/>
    <x v="15"/>
    <s v="Descripcion del Plato_14"/>
    <n v="14"/>
    <n v="23"/>
    <n v="1"/>
    <n v="46"/>
    <x v="0"/>
  </r>
  <r>
    <x v="427"/>
    <n v="7"/>
    <x v="19"/>
    <s v="Descripcion del Plato_1"/>
    <n v="15"/>
    <n v="25"/>
    <n v="2"/>
    <n v="48"/>
    <x v="0"/>
  </r>
  <r>
    <x v="427"/>
    <n v="7"/>
    <x v="2"/>
    <s v="Descripcion del Plato_17"/>
    <n v="19"/>
    <n v="31"/>
    <n v="2"/>
    <n v="47"/>
    <x v="0"/>
  </r>
  <r>
    <x v="428"/>
    <n v="8"/>
    <x v="18"/>
    <s v="Descripcion del Plato_10"/>
    <n v="15"/>
    <n v="26"/>
    <n v="3"/>
    <n v="27"/>
    <x v="0"/>
  </r>
  <r>
    <x v="429"/>
    <n v="7"/>
    <x v="19"/>
    <s v="Descripcion del Plato_1"/>
    <n v="15"/>
    <n v="25"/>
    <n v="1"/>
    <n v="49"/>
    <x v="0"/>
  </r>
  <r>
    <x v="430"/>
    <n v="15"/>
    <x v="1"/>
    <s v="Descripcion del Plato_2"/>
    <n v="18"/>
    <n v="30"/>
    <n v="2"/>
    <n v="20"/>
    <x v="0"/>
  </r>
  <r>
    <x v="431"/>
    <n v="10"/>
    <x v="14"/>
    <s v="Descripcion del Plato_3"/>
    <n v="12"/>
    <n v="20"/>
    <n v="3"/>
    <n v="16"/>
    <x v="1"/>
  </r>
  <r>
    <x v="431"/>
    <n v="10"/>
    <x v="16"/>
    <s v="Descripcion del Plato_13"/>
    <n v="13"/>
    <n v="21"/>
    <n v="1"/>
    <n v="27"/>
    <x v="0"/>
  </r>
  <r>
    <x v="431"/>
    <n v="10"/>
    <x v="8"/>
    <s v="Descripcion del Plato_16"/>
    <n v="16"/>
    <n v="28"/>
    <n v="1"/>
    <n v="31"/>
    <x v="0"/>
  </r>
  <r>
    <x v="432"/>
    <n v="10"/>
    <x v="1"/>
    <s v="Descripcion del Plato_2"/>
    <n v="18"/>
    <n v="30"/>
    <n v="1"/>
    <n v="56"/>
    <x v="1"/>
  </r>
  <r>
    <x v="432"/>
    <n v="10"/>
    <x v="0"/>
    <s v="Descripcion del Plato_7"/>
    <n v="14"/>
    <n v="24"/>
    <n v="3"/>
    <n v="18"/>
    <x v="0"/>
  </r>
  <r>
    <x v="433"/>
    <n v="15"/>
    <x v="18"/>
    <s v="Descripcion del Plato_10"/>
    <n v="15"/>
    <n v="26"/>
    <n v="2"/>
    <n v="26"/>
    <x v="0"/>
  </r>
  <r>
    <x v="433"/>
    <n v="15"/>
    <x v="12"/>
    <s v="Descripcion del Plato_5"/>
    <n v="13"/>
    <n v="22"/>
    <n v="2"/>
    <n v="32"/>
    <x v="1"/>
  </r>
  <r>
    <x v="434"/>
    <n v="17"/>
    <x v="18"/>
    <s v="Descripcion del Plato_10"/>
    <n v="15"/>
    <n v="26"/>
    <n v="2"/>
    <n v="14"/>
    <x v="0"/>
  </r>
  <r>
    <x v="434"/>
    <n v="17"/>
    <x v="16"/>
    <s v="Descripcion del Plato_13"/>
    <n v="13"/>
    <n v="21"/>
    <n v="2"/>
    <n v="42"/>
    <x v="0"/>
  </r>
  <r>
    <x v="434"/>
    <n v="17"/>
    <x v="1"/>
    <s v="Descripcion del Plato_2"/>
    <n v="18"/>
    <n v="30"/>
    <n v="2"/>
    <n v="55"/>
    <x v="1"/>
  </r>
  <r>
    <x v="435"/>
    <n v="10"/>
    <x v="8"/>
    <s v="Descripcion del Plato_16"/>
    <n v="16"/>
    <n v="28"/>
    <n v="2"/>
    <n v="45"/>
    <x v="1"/>
  </r>
  <r>
    <x v="436"/>
    <n v="16"/>
    <x v="10"/>
    <s v="Descripcion del Plato_8"/>
    <n v="21"/>
    <n v="35"/>
    <n v="2"/>
    <n v="51"/>
    <x v="1"/>
  </r>
  <r>
    <x v="437"/>
    <n v="2"/>
    <x v="7"/>
    <s v="Descripcion del Plato_11"/>
    <n v="20"/>
    <n v="33"/>
    <n v="1"/>
    <n v="51"/>
    <x v="1"/>
  </r>
  <r>
    <x v="438"/>
    <n v="15"/>
    <x v="7"/>
    <s v="Descripcion del Plato_11"/>
    <n v="20"/>
    <n v="33"/>
    <n v="3"/>
    <n v="35"/>
    <x v="0"/>
  </r>
  <r>
    <x v="438"/>
    <n v="15"/>
    <x v="18"/>
    <s v="Descripcion del Plato_10"/>
    <n v="15"/>
    <n v="26"/>
    <n v="3"/>
    <n v="29"/>
    <x v="1"/>
  </r>
  <r>
    <x v="439"/>
    <n v="13"/>
    <x v="15"/>
    <s v="Descripcion del Plato_14"/>
    <n v="14"/>
    <n v="23"/>
    <n v="2"/>
    <n v="36"/>
    <x v="0"/>
  </r>
  <r>
    <x v="439"/>
    <n v="13"/>
    <x v="9"/>
    <s v="Descripcion del Plato_12"/>
    <n v="11"/>
    <n v="19"/>
    <n v="2"/>
    <n v="9"/>
    <x v="0"/>
  </r>
  <r>
    <x v="440"/>
    <n v="13"/>
    <x v="10"/>
    <s v="Descripcion del Plato_8"/>
    <n v="21"/>
    <n v="35"/>
    <n v="3"/>
    <n v="54"/>
    <x v="0"/>
  </r>
  <r>
    <x v="440"/>
    <n v="13"/>
    <x v="18"/>
    <s v="Descripcion del Plato_10"/>
    <n v="15"/>
    <n v="26"/>
    <n v="3"/>
    <n v="36"/>
    <x v="1"/>
  </r>
  <r>
    <x v="441"/>
    <n v="15"/>
    <x v="13"/>
    <s v="Descripcion del Plato_18"/>
    <n v="20"/>
    <n v="34"/>
    <n v="3"/>
    <n v="29"/>
    <x v="1"/>
  </r>
  <r>
    <x v="441"/>
    <n v="15"/>
    <x v="19"/>
    <s v="Descripcion del Plato_1"/>
    <n v="15"/>
    <n v="25"/>
    <n v="1"/>
    <n v="57"/>
    <x v="0"/>
  </r>
  <r>
    <x v="441"/>
    <n v="15"/>
    <x v="5"/>
    <s v="Descripcion del Plato_19"/>
    <n v="22"/>
    <n v="36"/>
    <n v="3"/>
    <n v="45"/>
    <x v="0"/>
  </r>
  <r>
    <x v="442"/>
    <n v="4"/>
    <x v="15"/>
    <s v="Descripcion del Plato_14"/>
    <n v="14"/>
    <n v="23"/>
    <n v="1"/>
    <n v="30"/>
    <x v="0"/>
  </r>
  <r>
    <x v="442"/>
    <n v="4"/>
    <x v="11"/>
    <s v="Descripcion del Plato_15"/>
    <n v="19"/>
    <n v="32"/>
    <n v="1"/>
    <n v="52"/>
    <x v="0"/>
  </r>
  <r>
    <x v="442"/>
    <n v="4"/>
    <x v="18"/>
    <s v="Descripcion del Plato_10"/>
    <n v="15"/>
    <n v="26"/>
    <n v="3"/>
    <n v="55"/>
    <x v="0"/>
  </r>
  <r>
    <x v="442"/>
    <n v="4"/>
    <x v="8"/>
    <s v="Descripcion del Plato_16"/>
    <n v="16"/>
    <n v="28"/>
    <n v="3"/>
    <n v="18"/>
    <x v="0"/>
  </r>
  <r>
    <x v="443"/>
    <n v="8"/>
    <x v="15"/>
    <s v="Descripcion del Plato_14"/>
    <n v="14"/>
    <n v="23"/>
    <n v="1"/>
    <n v="32"/>
    <x v="1"/>
  </r>
  <r>
    <x v="443"/>
    <n v="8"/>
    <x v="0"/>
    <s v="Descripcion del Plato_7"/>
    <n v="14"/>
    <n v="24"/>
    <n v="3"/>
    <n v="49"/>
    <x v="1"/>
  </r>
  <r>
    <x v="444"/>
    <n v="6"/>
    <x v="3"/>
    <s v="Descripcion del Plato_6"/>
    <n v="16"/>
    <n v="27"/>
    <n v="3"/>
    <n v="26"/>
    <x v="0"/>
  </r>
  <r>
    <x v="445"/>
    <n v="12"/>
    <x v="16"/>
    <s v="Descripcion del Plato_13"/>
    <n v="13"/>
    <n v="21"/>
    <n v="1"/>
    <n v="8"/>
    <x v="1"/>
  </r>
  <r>
    <x v="446"/>
    <n v="8"/>
    <x v="14"/>
    <s v="Descripcion del Plato_3"/>
    <n v="12"/>
    <n v="20"/>
    <n v="2"/>
    <n v="29"/>
    <x v="1"/>
  </r>
  <r>
    <x v="446"/>
    <n v="8"/>
    <x v="9"/>
    <s v="Descripcion del Plato_12"/>
    <n v="11"/>
    <n v="19"/>
    <n v="3"/>
    <n v="50"/>
    <x v="1"/>
  </r>
  <r>
    <x v="446"/>
    <n v="8"/>
    <x v="8"/>
    <s v="Descripcion del Plato_16"/>
    <n v="16"/>
    <n v="28"/>
    <n v="3"/>
    <n v="7"/>
    <x v="0"/>
  </r>
  <r>
    <x v="447"/>
    <n v="4"/>
    <x v="9"/>
    <s v="Descripcion del Plato_12"/>
    <n v="11"/>
    <n v="19"/>
    <n v="2"/>
    <n v="26"/>
    <x v="1"/>
  </r>
  <r>
    <x v="447"/>
    <n v="4"/>
    <x v="7"/>
    <s v="Descripcion del Plato_11"/>
    <n v="20"/>
    <n v="33"/>
    <n v="3"/>
    <n v="40"/>
    <x v="1"/>
  </r>
  <r>
    <x v="448"/>
    <n v="3"/>
    <x v="11"/>
    <s v="Descripcion del Plato_15"/>
    <n v="19"/>
    <n v="32"/>
    <n v="2"/>
    <n v="33"/>
    <x v="1"/>
  </r>
  <r>
    <x v="449"/>
    <n v="9"/>
    <x v="17"/>
    <s v="Descripcion del Plato_4"/>
    <n v="10"/>
    <n v="18"/>
    <n v="2"/>
    <n v="13"/>
    <x v="1"/>
  </r>
  <r>
    <x v="449"/>
    <n v="9"/>
    <x v="5"/>
    <s v="Descripcion del Plato_19"/>
    <n v="22"/>
    <n v="36"/>
    <n v="1"/>
    <n v="21"/>
    <x v="0"/>
  </r>
  <r>
    <x v="450"/>
    <n v="3"/>
    <x v="10"/>
    <s v="Descripcion del Plato_8"/>
    <n v="21"/>
    <n v="35"/>
    <n v="1"/>
    <n v="23"/>
    <x v="1"/>
  </r>
  <r>
    <x v="450"/>
    <n v="3"/>
    <x v="15"/>
    <s v="Descripcion del Plato_14"/>
    <n v="14"/>
    <n v="23"/>
    <n v="1"/>
    <n v="41"/>
    <x v="1"/>
  </r>
  <r>
    <x v="450"/>
    <n v="3"/>
    <x v="13"/>
    <s v="Descripcion del Plato_18"/>
    <n v="20"/>
    <n v="34"/>
    <n v="1"/>
    <n v="39"/>
    <x v="0"/>
  </r>
  <r>
    <x v="451"/>
    <n v="9"/>
    <x v="2"/>
    <s v="Descripcion del Plato_17"/>
    <n v="19"/>
    <n v="31"/>
    <n v="3"/>
    <n v="53"/>
    <x v="0"/>
  </r>
  <r>
    <x v="451"/>
    <n v="9"/>
    <x v="12"/>
    <s v="Descripcion del Plato_5"/>
    <n v="13"/>
    <n v="22"/>
    <n v="2"/>
    <n v="28"/>
    <x v="0"/>
  </r>
  <r>
    <x v="451"/>
    <n v="9"/>
    <x v="16"/>
    <s v="Descripcion del Plato_13"/>
    <n v="13"/>
    <n v="21"/>
    <n v="1"/>
    <n v="42"/>
    <x v="1"/>
  </r>
  <r>
    <x v="452"/>
    <n v="6"/>
    <x v="13"/>
    <s v="Descripcion del Plato_18"/>
    <n v="20"/>
    <n v="34"/>
    <n v="1"/>
    <n v="42"/>
    <x v="0"/>
  </r>
  <r>
    <x v="452"/>
    <n v="6"/>
    <x v="11"/>
    <s v="Descripcion del Plato_15"/>
    <n v="19"/>
    <n v="32"/>
    <n v="3"/>
    <n v="58"/>
    <x v="0"/>
  </r>
  <r>
    <x v="453"/>
    <n v="1"/>
    <x v="3"/>
    <s v="Descripcion del Plato_6"/>
    <n v="16"/>
    <n v="27"/>
    <n v="2"/>
    <n v="49"/>
    <x v="0"/>
  </r>
  <r>
    <x v="453"/>
    <n v="1"/>
    <x v="9"/>
    <s v="Descripcion del Plato_12"/>
    <n v="11"/>
    <n v="19"/>
    <n v="3"/>
    <n v="18"/>
    <x v="1"/>
  </r>
  <r>
    <x v="453"/>
    <n v="1"/>
    <x v="5"/>
    <s v="Descripcion del Plato_19"/>
    <n v="22"/>
    <n v="36"/>
    <n v="2"/>
    <n v="42"/>
    <x v="1"/>
  </r>
  <r>
    <x v="453"/>
    <n v="1"/>
    <x v="19"/>
    <s v="Descripcion del Plato_1"/>
    <n v="15"/>
    <n v="25"/>
    <n v="2"/>
    <n v="44"/>
    <x v="0"/>
  </r>
  <r>
    <x v="454"/>
    <n v="12"/>
    <x v="0"/>
    <s v="Descripcion del Plato_7"/>
    <n v="14"/>
    <n v="24"/>
    <n v="2"/>
    <n v="11"/>
    <x v="0"/>
  </r>
  <r>
    <x v="455"/>
    <n v="13"/>
    <x v="4"/>
    <s v="Descripcion del Plato_20"/>
    <n v="25"/>
    <n v="40"/>
    <n v="2"/>
    <n v="47"/>
    <x v="1"/>
  </r>
  <r>
    <x v="455"/>
    <n v="13"/>
    <x v="13"/>
    <s v="Descripcion del Plato_18"/>
    <n v="20"/>
    <n v="34"/>
    <n v="2"/>
    <n v="24"/>
    <x v="0"/>
  </r>
  <r>
    <x v="456"/>
    <n v="18"/>
    <x v="7"/>
    <s v="Descripcion del Plato_11"/>
    <n v="20"/>
    <n v="33"/>
    <n v="3"/>
    <n v="43"/>
    <x v="1"/>
  </r>
  <r>
    <x v="456"/>
    <n v="18"/>
    <x v="9"/>
    <s v="Descripcion del Plato_12"/>
    <n v="11"/>
    <n v="19"/>
    <n v="2"/>
    <n v="15"/>
    <x v="1"/>
  </r>
  <r>
    <x v="457"/>
    <n v="4"/>
    <x v="8"/>
    <s v="Descripcion del Plato_16"/>
    <n v="16"/>
    <n v="28"/>
    <n v="2"/>
    <n v="11"/>
    <x v="1"/>
  </r>
  <r>
    <x v="457"/>
    <n v="4"/>
    <x v="13"/>
    <s v="Descripcion del Plato_18"/>
    <n v="20"/>
    <n v="34"/>
    <n v="3"/>
    <n v="28"/>
    <x v="0"/>
  </r>
  <r>
    <x v="457"/>
    <n v="4"/>
    <x v="7"/>
    <s v="Descripcion del Plato_11"/>
    <n v="20"/>
    <n v="33"/>
    <n v="2"/>
    <n v="6"/>
    <x v="0"/>
  </r>
  <r>
    <x v="457"/>
    <n v="4"/>
    <x v="12"/>
    <s v="Descripcion del Plato_5"/>
    <n v="13"/>
    <n v="22"/>
    <n v="2"/>
    <n v="44"/>
    <x v="0"/>
  </r>
  <r>
    <x v="458"/>
    <n v="20"/>
    <x v="8"/>
    <s v="Descripcion del Plato_16"/>
    <n v="16"/>
    <n v="28"/>
    <n v="3"/>
    <n v="30"/>
    <x v="0"/>
  </r>
  <r>
    <x v="459"/>
    <n v="19"/>
    <x v="8"/>
    <s v="Descripcion del Plato_16"/>
    <n v="16"/>
    <n v="28"/>
    <n v="1"/>
    <n v="40"/>
    <x v="1"/>
  </r>
  <r>
    <x v="459"/>
    <n v="19"/>
    <x v="18"/>
    <s v="Descripcion del Plato_10"/>
    <n v="15"/>
    <n v="26"/>
    <n v="1"/>
    <n v="8"/>
    <x v="1"/>
  </r>
  <r>
    <x v="459"/>
    <n v="19"/>
    <x v="19"/>
    <s v="Descripcion del Plato_1"/>
    <n v="15"/>
    <n v="25"/>
    <n v="2"/>
    <n v="43"/>
    <x v="0"/>
  </r>
  <r>
    <x v="459"/>
    <n v="19"/>
    <x v="0"/>
    <s v="Descripcion del Plato_7"/>
    <n v="14"/>
    <n v="24"/>
    <n v="3"/>
    <n v="33"/>
    <x v="0"/>
  </r>
  <r>
    <x v="460"/>
    <n v="4"/>
    <x v="10"/>
    <s v="Descripcion del Plato_8"/>
    <n v="21"/>
    <n v="35"/>
    <n v="2"/>
    <n v="38"/>
    <x v="1"/>
  </r>
  <r>
    <x v="460"/>
    <n v="4"/>
    <x v="6"/>
    <s v="Descripcion del Plato_9"/>
    <n v="17"/>
    <n v="29"/>
    <n v="1"/>
    <n v="28"/>
    <x v="0"/>
  </r>
  <r>
    <x v="461"/>
    <n v="9"/>
    <x v="7"/>
    <s v="Descripcion del Plato_11"/>
    <n v="20"/>
    <n v="33"/>
    <n v="3"/>
    <n v="11"/>
    <x v="0"/>
  </r>
  <r>
    <x v="462"/>
    <n v="7"/>
    <x v="2"/>
    <s v="Descripcion del Plato_17"/>
    <n v="19"/>
    <n v="31"/>
    <n v="3"/>
    <n v="14"/>
    <x v="1"/>
  </r>
  <r>
    <x v="463"/>
    <n v="16"/>
    <x v="18"/>
    <s v="Descripcion del Plato_10"/>
    <n v="15"/>
    <n v="26"/>
    <n v="3"/>
    <n v="50"/>
    <x v="1"/>
  </r>
  <r>
    <x v="463"/>
    <n v="16"/>
    <x v="3"/>
    <s v="Descripcion del Plato_6"/>
    <n v="16"/>
    <n v="27"/>
    <n v="2"/>
    <n v="24"/>
    <x v="0"/>
  </r>
  <r>
    <x v="463"/>
    <n v="16"/>
    <x v="12"/>
    <s v="Descripcion del Plato_5"/>
    <n v="13"/>
    <n v="22"/>
    <n v="1"/>
    <n v="10"/>
    <x v="0"/>
  </r>
  <r>
    <x v="464"/>
    <n v="4"/>
    <x v="19"/>
    <s v="Descripcion del Plato_1"/>
    <n v="15"/>
    <n v="25"/>
    <n v="3"/>
    <n v="37"/>
    <x v="0"/>
  </r>
  <r>
    <x v="464"/>
    <n v="4"/>
    <x v="15"/>
    <s v="Descripcion del Plato_14"/>
    <n v="14"/>
    <n v="23"/>
    <n v="2"/>
    <n v="23"/>
    <x v="1"/>
  </r>
  <r>
    <x v="465"/>
    <n v="4"/>
    <x v="12"/>
    <s v="Descripcion del Plato_5"/>
    <n v="13"/>
    <n v="22"/>
    <n v="1"/>
    <n v="50"/>
    <x v="1"/>
  </r>
  <r>
    <x v="465"/>
    <n v="4"/>
    <x v="1"/>
    <s v="Descripcion del Plato_2"/>
    <n v="18"/>
    <n v="30"/>
    <n v="3"/>
    <n v="52"/>
    <x v="0"/>
  </r>
  <r>
    <x v="465"/>
    <n v="4"/>
    <x v="8"/>
    <s v="Descripcion del Plato_16"/>
    <n v="16"/>
    <n v="28"/>
    <n v="1"/>
    <n v="43"/>
    <x v="0"/>
  </r>
  <r>
    <x v="466"/>
    <n v="15"/>
    <x v="7"/>
    <s v="Descripcion del Plato_11"/>
    <n v="20"/>
    <n v="33"/>
    <n v="3"/>
    <n v="13"/>
    <x v="0"/>
  </r>
  <r>
    <x v="466"/>
    <n v="15"/>
    <x v="12"/>
    <s v="Descripcion del Plato_5"/>
    <n v="13"/>
    <n v="22"/>
    <n v="2"/>
    <n v="59"/>
    <x v="0"/>
  </r>
  <r>
    <x v="467"/>
    <n v="14"/>
    <x v="9"/>
    <s v="Descripcion del Plato_12"/>
    <n v="11"/>
    <n v="19"/>
    <n v="2"/>
    <n v="38"/>
    <x v="1"/>
  </r>
  <r>
    <x v="467"/>
    <n v="14"/>
    <x v="14"/>
    <s v="Descripcion del Plato_3"/>
    <n v="12"/>
    <n v="20"/>
    <n v="2"/>
    <n v="16"/>
    <x v="1"/>
  </r>
  <r>
    <x v="467"/>
    <n v="14"/>
    <x v="8"/>
    <s v="Descripcion del Plato_16"/>
    <n v="16"/>
    <n v="28"/>
    <n v="1"/>
    <n v="9"/>
    <x v="1"/>
  </r>
  <r>
    <x v="468"/>
    <n v="1"/>
    <x v="10"/>
    <s v="Descripcion del Plato_8"/>
    <n v="21"/>
    <n v="35"/>
    <n v="3"/>
    <n v="22"/>
    <x v="1"/>
  </r>
  <r>
    <x v="468"/>
    <n v="1"/>
    <x v="11"/>
    <s v="Descripcion del Plato_15"/>
    <n v="19"/>
    <n v="32"/>
    <n v="1"/>
    <n v="44"/>
    <x v="0"/>
  </r>
  <r>
    <x v="469"/>
    <n v="17"/>
    <x v="0"/>
    <s v="Descripcion del Plato_7"/>
    <n v="14"/>
    <n v="24"/>
    <n v="1"/>
    <n v="44"/>
    <x v="0"/>
  </r>
  <r>
    <x v="469"/>
    <n v="17"/>
    <x v="17"/>
    <s v="Descripcion del Plato_4"/>
    <n v="10"/>
    <n v="18"/>
    <n v="3"/>
    <n v="28"/>
    <x v="0"/>
  </r>
  <r>
    <x v="470"/>
    <n v="7"/>
    <x v="10"/>
    <s v="Descripcion del Plato_8"/>
    <n v="21"/>
    <n v="35"/>
    <n v="3"/>
    <n v="57"/>
    <x v="0"/>
  </r>
  <r>
    <x v="471"/>
    <n v="20"/>
    <x v="10"/>
    <s v="Descripcion del Plato_8"/>
    <n v="21"/>
    <n v="35"/>
    <n v="2"/>
    <n v="42"/>
    <x v="0"/>
  </r>
  <r>
    <x v="471"/>
    <n v="20"/>
    <x v="12"/>
    <s v="Descripcion del Plato_5"/>
    <n v="13"/>
    <n v="22"/>
    <n v="2"/>
    <n v="31"/>
    <x v="1"/>
  </r>
  <r>
    <x v="472"/>
    <n v="13"/>
    <x v="12"/>
    <s v="Descripcion del Plato_5"/>
    <n v="13"/>
    <n v="22"/>
    <n v="2"/>
    <n v="51"/>
    <x v="1"/>
  </r>
  <r>
    <x v="472"/>
    <n v="13"/>
    <x v="10"/>
    <s v="Descripcion del Plato_8"/>
    <n v="21"/>
    <n v="35"/>
    <n v="1"/>
    <n v="10"/>
    <x v="0"/>
  </r>
  <r>
    <x v="473"/>
    <n v="2"/>
    <x v="13"/>
    <s v="Descripcion del Plato_18"/>
    <n v="20"/>
    <n v="34"/>
    <n v="1"/>
    <n v="55"/>
    <x v="1"/>
  </r>
  <r>
    <x v="473"/>
    <n v="2"/>
    <x v="6"/>
    <s v="Descripcion del Plato_9"/>
    <n v="17"/>
    <n v="29"/>
    <n v="1"/>
    <n v="37"/>
    <x v="0"/>
  </r>
  <r>
    <x v="473"/>
    <n v="2"/>
    <x v="2"/>
    <s v="Descripcion del Plato_17"/>
    <n v="19"/>
    <n v="31"/>
    <n v="1"/>
    <n v="34"/>
    <x v="1"/>
  </r>
  <r>
    <x v="473"/>
    <n v="2"/>
    <x v="8"/>
    <s v="Descripcion del Plato_16"/>
    <n v="16"/>
    <n v="28"/>
    <n v="3"/>
    <n v="35"/>
    <x v="0"/>
  </r>
  <r>
    <x v="474"/>
    <n v="18"/>
    <x v="0"/>
    <s v="Descripcion del Plato_7"/>
    <n v="14"/>
    <n v="24"/>
    <n v="3"/>
    <n v="21"/>
    <x v="1"/>
  </r>
  <r>
    <x v="474"/>
    <n v="18"/>
    <x v="13"/>
    <s v="Descripcion del Plato_18"/>
    <n v="20"/>
    <n v="34"/>
    <n v="3"/>
    <n v="14"/>
    <x v="1"/>
  </r>
  <r>
    <x v="475"/>
    <n v="13"/>
    <x v="0"/>
    <s v="Descripcion del Plato_7"/>
    <n v="14"/>
    <n v="24"/>
    <n v="2"/>
    <n v="55"/>
    <x v="1"/>
  </r>
  <r>
    <x v="475"/>
    <n v="13"/>
    <x v="13"/>
    <s v="Descripcion del Plato_18"/>
    <n v="20"/>
    <n v="34"/>
    <n v="1"/>
    <n v="34"/>
    <x v="0"/>
  </r>
  <r>
    <x v="475"/>
    <n v="13"/>
    <x v="11"/>
    <s v="Descripcion del Plato_15"/>
    <n v="19"/>
    <n v="32"/>
    <n v="3"/>
    <n v="5"/>
    <x v="1"/>
  </r>
  <r>
    <x v="475"/>
    <n v="13"/>
    <x v="4"/>
    <s v="Descripcion del Plato_20"/>
    <n v="25"/>
    <n v="40"/>
    <n v="1"/>
    <n v="21"/>
    <x v="0"/>
  </r>
  <r>
    <x v="476"/>
    <n v="8"/>
    <x v="13"/>
    <s v="Descripcion del Plato_18"/>
    <n v="20"/>
    <n v="34"/>
    <n v="2"/>
    <n v="34"/>
    <x v="1"/>
  </r>
  <r>
    <x v="476"/>
    <n v="8"/>
    <x v="15"/>
    <s v="Descripcion del Plato_14"/>
    <n v="14"/>
    <n v="23"/>
    <n v="2"/>
    <n v="13"/>
    <x v="1"/>
  </r>
  <r>
    <x v="476"/>
    <n v="8"/>
    <x v="0"/>
    <s v="Descripcion del Plato_7"/>
    <n v="14"/>
    <n v="24"/>
    <n v="2"/>
    <n v="47"/>
    <x v="1"/>
  </r>
  <r>
    <x v="476"/>
    <n v="8"/>
    <x v="16"/>
    <s v="Descripcion del Plato_13"/>
    <n v="13"/>
    <n v="21"/>
    <n v="2"/>
    <n v="21"/>
    <x v="0"/>
  </r>
  <r>
    <x v="477"/>
    <n v="7"/>
    <x v="1"/>
    <s v="Descripcion del Plato_2"/>
    <n v="18"/>
    <n v="30"/>
    <n v="2"/>
    <n v="54"/>
    <x v="1"/>
  </r>
  <r>
    <x v="477"/>
    <n v="7"/>
    <x v="6"/>
    <s v="Descripcion del Plato_9"/>
    <n v="17"/>
    <n v="29"/>
    <n v="2"/>
    <n v="36"/>
    <x v="1"/>
  </r>
  <r>
    <x v="478"/>
    <n v="1"/>
    <x v="17"/>
    <s v="Descripcion del Plato_4"/>
    <n v="10"/>
    <n v="18"/>
    <n v="1"/>
    <n v="45"/>
    <x v="0"/>
  </r>
  <r>
    <x v="478"/>
    <n v="1"/>
    <x v="13"/>
    <s v="Descripcion del Plato_18"/>
    <n v="20"/>
    <n v="34"/>
    <n v="1"/>
    <n v="38"/>
    <x v="1"/>
  </r>
  <r>
    <x v="479"/>
    <n v="1"/>
    <x v="10"/>
    <s v="Descripcion del Plato_8"/>
    <n v="21"/>
    <n v="35"/>
    <n v="3"/>
    <n v="57"/>
    <x v="1"/>
  </r>
  <r>
    <x v="479"/>
    <n v="1"/>
    <x v="3"/>
    <s v="Descripcion del Plato_6"/>
    <n v="16"/>
    <n v="27"/>
    <n v="2"/>
    <n v="8"/>
    <x v="0"/>
  </r>
  <r>
    <x v="480"/>
    <n v="9"/>
    <x v="18"/>
    <s v="Descripcion del Plato_10"/>
    <n v="15"/>
    <n v="26"/>
    <n v="2"/>
    <n v="58"/>
    <x v="1"/>
  </r>
  <r>
    <x v="481"/>
    <n v="9"/>
    <x v="16"/>
    <s v="Descripcion del Plato_13"/>
    <n v="13"/>
    <n v="21"/>
    <n v="3"/>
    <n v="21"/>
    <x v="1"/>
  </r>
  <r>
    <x v="482"/>
    <n v="2"/>
    <x v="3"/>
    <s v="Descripcion del Plato_6"/>
    <n v="16"/>
    <n v="27"/>
    <n v="3"/>
    <n v="53"/>
    <x v="0"/>
  </r>
  <r>
    <x v="483"/>
    <n v="18"/>
    <x v="19"/>
    <s v="Descripcion del Plato_1"/>
    <n v="15"/>
    <n v="25"/>
    <n v="3"/>
    <n v="34"/>
    <x v="1"/>
  </r>
  <r>
    <x v="484"/>
    <n v="6"/>
    <x v="0"/>
    <s v="Descripcion del Plato_7"/>
    <n v="14"/>
    <n v="24"/>
    <n v="3"/>
    <n v="23"/>
    <x v="0"/>
  </r>
  <r>
    <x v="484"/>
    <n v="6"/>
    <x v="5"/>
    <s v="Descripcion del Plato_19"/>
    <n v="22"/>
    <n v="36"/>
    <n v="2"/>
    <n v="56"/>
    <x v="0"/>
  </r>
  <r>
    <x v="485"/>
    <n v="15"/>
    <x v="5"/>
    <s v="Descripcion del Plato_19"/>
    <n v="22"/>
    <n v="36"/>
    <n v="2"/>
    <n v="7"/>
    <x v="0"/>
  </r>
  <r>
    <x v="485"/>
    <n v="15"/>
    <x v="14"/>
    <s v="Descripcion del Plato_3"/>
    <n v="12"/>
    <n v="20"/>
    <n v="1"/>
    <n v="19"/>
    <x v="0"/>
  </r>
  <r>
    <x v="485"/>
    <n v="15"/>
    <x v="13"/>
    <s v="Descripcion del Plato_18"/>
    <n v="20"/>
    <n v="34"/>
    <n v="1"/>
    <n v="9"/>
    <x v="0"/>
  </r>
  <r>
    <x v="485"/>
    <n v="15"/>
    <x v="0"/>
    <s v="Descripcion del Plato_7"/>
    <n v="14"/>
    <n v="24"/>
    <n v="1"/>
    <n v="24"/>
    <x v="0"/>
  </r>
  <r>
    <x v="486"/>
    <n v="17"/>
    <x v="13"/>
    <s v="Descripcion del Plato_18"/>
    <n v="20"/>
    <n v="34"/>
    <n v="2"/>
    <n v="58"/>
    <x v="1"/>
  </r>
  <r>
    <x v="486"/>
    <n v="17"/>
    <x v="2"/>
    <s v="Descripcion del Plato_17"/>
    <n v="19"/>
    <n v="31"/>
    <n v="2"/>
    <n v="29"/>
    <x v="1"/>
  </r>
  <r>
    <x v="486"/>
    <n v="17"/>
    <x v="12"/>
    <s v="Descripcion del Plato_5"/>
    <n v="13"/>
    <n v="22"/>
    <n v="1"/>
    <n v="5"/>
    <x v="1"/>
  </r>
  <r>
    <x v="487"/>
    <n v="10"/>
    <x v="17"/>
    <s v="Descripcion del Plato_4"/>
    <n v="10"/>
    <n v="18"/>
    <n v="3"/>
    <n v="54"/>
    <x v="0"/>
  </r>
  <r>
    <x v="487"/>
    <n v="10"/>
    <x v="15"/>
    <s v="Descripcion del Plato_14"/>
    <n v="14"/>
    <n v="23"/>
    <n v="3"/>
    <n v="52"/>
    <x v="0"/>
  </r>
  <r>
    <x v="487"/>
    <n v="10"/>
    <x v="2"/>
    <s v="Descripcion del Plato_17"/>
    <n v="19"/>
    <n v="31"/>
    <n v="2"/>
    <n v="18"/>
    <x v="1"/>
  </r>
  <r>
    <x v="488"/>
    <n v="3"/>
    <x v="4"/>
    <s v="Descripcion del Plato_20"/>
    <n v="25"/>
    <n v="40"/>
    <n v="2"/>
    <n v="28"/>
    <x v="1"/>
  </r>
  <r>
    <x v="488"/>
    <n v="3"/>
    <x v="15"/>
    <s v="Descripcion del Plato_14"/>
    <n v="14"/>
    <n v="23"/>
    <n v="3"/>
    <n v="6"/>
    <x v="1"/>
  </r>
  <r>
    <x v="489"/>
    <n v="1"/>
    <x v="18"/>
    <s v="Descripcion del Plato_10"/>
    <n v="15"/>
    <n v="26"/>
    <n v="3"/>
    <n v="34"/>
    <x v="0"/>
  </r>
  <r>
    <x v="489"/>
    <n v="1"/>
    <x v="11"/>
    <s v="Descripcion del Plato_15"/>
    <n v="19"/>
    <n v="32"/>
    <n v="1"/>
    <n v="55"/>
    <x v="0"/>
  </r>
  <r>
    <x v="489"/>
    <n v="1"/>
    <x v="13"/>
    <s v="Descripcion del Plato_18"/>
    <n v="20"/>
    <n v="34"/>
    <n v="3"/>
    <n v="42"/>
    <x v="0"/>
  </r>
  <r>
    <x v="490"/>
    <n v="7"/>
    <x v="6"/>
    <s v="Descripcion del Plato_9"/>
    <n v="17"/>
    <n v="29"/>
    <n v="2"/>
    <n v="30"/>
    <x v="0"/>
  </r>
  <r>
    <x v="490"/>
    <n v="7"/>
    <x v="1"/>
    <s v="Descripcion del Plato_2"/>
    <n v="18"/>
    <n v="30"/>
    <n v="2"/>
    <n v="11"/>
    <x v="0"/>
  </r>
  <r>
    <x v="491"/>
    <n v="4"/>
    <x v="7"/>
    <s v="Descripcion del Plato_11"/>
    <n v="20"/>
    <n v="33"/>
    <n v="3"/>
    <n v="15"/>
    <x v="0"/>
  </r>
  <r>
    <x v="491"/>
    <n v="4"/>
    <x v="16"/>
    <s v="Descripcion del Plato_13"/>
    <n v="13"/>
    <n v="21"/>
    <n v="3"/>
    <n v="8"/>
    <x v="0"/>
  </r>
  <r>
    <x v="491"/>
    <n v="4"/>
    <x v="0"/>
    <s v="Descripcion del Plato_7"/>
    <n v="14"/>
    <n v="24"/>
    <n v="2"/>
    <n v="26"/>
    <x v="0"/>
  </r>
  <r>
    <x v="492"/>
    <n v="2"/>
    <x v="17"/>
    <s v="Descripcion del Plato_4"/>
    <n v="10"/>
    <n v="18"/>
    <n v="3"/>
    <n v="8"/>
    <x v="1"/>
  </r>
  <r>
    <x v="493"/>
    <n v="20"/>
    <x v="11"/>
    <s v="Descripcion del Plato_15"/>
    <n v="19"/>
    <n v="32"/>
    <n v="2"/>
    <n v="9"/>
    <x v="0"/>
  </r>
  <r>
    <x v="493"/>
    <n v="20"/>
    <x v="5"/>
    <s v="Descripcion del Plato_19"/>
    <n v="22"/>
    <n v="36"/>
    <n v="3"/>
    <n v="22"/>
    <x v="0"/>
  </r>
  <r>
    <x v="494"/>
    <n v="11"/>
    <x v="4"/>
    <s v="Descripcion del Plato_20"/>
    <n v="25"/>
    <n v="40"/>
    <n v="3"/>
    <n v="13"/>
    <x v="1"/>
  </r>
  <r>
    <x v="494"/>
    <n v="11"/>
    <x v="3"/>
    <s v="Descripcion del Plato_6"/>
    <n v="16"/>
    <n v="27"/>
    <n v="2"/>
    <n v="9"/>
    <x v="1"/>
  </r>
  <r>
    <x v="494"/>
    <n v="11"/>
    <x v="8"/>
    <s v="Descripcion del Plato_16"/>
    <n v="16"/>
    <n v="28"/>
    <n v="2"/>
    <n v="44"/>
    <x v="0"/>
  </r>
  <r>
    <x v="494"/>
    <n v="11"/>
    <x v="7"/>
    <s v="Descripcion del Plato_11"/>
    <n v="20"/>
    <n v="33"/>
    <n v="1"/>
    <n v="36"/>
    <x v="1"/>
  </r>
  <r>
    <x v="495"/>
    <n v="1"/>
    <x v="7"/>
    <s v="Descripcion del Plato_11"/>
    <n v="20"/>
    <n v="33"/>
    <n v="1"/>
    <n v="28"/>
    <x v="0"/>
  </r>
  <r>
    <x v="495"/>
    <n v="1"/>
    <x v="13"/>
    <s v="Descripcion del Plato_18"/>
    <n v="20"/>
    <n v="34"/>
    <n v="3"/>
    <n v="23"/>
    <x v="0"/>
  </r>
  <r>
    <x v="495"/>
    <n v="1"/>
    <x v="9"/>
    <s v="Descripcion del Plato_12"/>
    <n v="11"/>
    <n v="19"/>
    <n v="3"/>
    <n v="41"/>
    <x v="1"/>
  </r>
  <r>
    <x v="495"/>
    <n v="1"/>
    <x v="2"/>
    <s v="Descripcion del Plato_17"/>
    <n v="19"/>
    <n v="31"/>
    <n v="1"/>
    <n v="41"/>
    <x v="1"/>
  </r>
  <r>
    <x v="496"/>
    <n v="13"/>
    <x v="1"/>
    <s v="Descripcion del Plato_2"/>
    <n v="18"/>
    <n v="30"/>
    <n v="1"/>
    <n v="6"/>
    <x v="1"/>
  </r>
  <r>
    <x v="496"/>
    <n v="13"/>
    <x v="4"/>
    <s v="Descripcion del Plato_20"/>
    <n v="25"/>
    <n v="40"/>
    <n v="3"/>
    <n v="32"/>
    <x v="1"/>
  </r>
  <r>
    <x v="497"/>
    <n v="20"/>
    <x v="9"/>
    <s v="Descripcion del Plato_12"/>
    <n v="11"/>
    <n v="19"/>
    <n v="1"/>
    <n v="32"/>
    <x v="0"/>
  </r>
  <r>
    <x v="498"/>
    <n v="5"/>
    <x v="18"/>
    <s v="Descripcion del Plato_10"/>
    <n v="15"/>
    <n v="26"/>
    <n v="3"/>
    <n v="52"/>
    <x v="0"/>
  </r>
  <r>
    <x v="498"/>
    <n v="5"/>
    <x v="1"/>
    <s v="Descripcion del Plato_2"/>
    <n v="18"/>
    <n v="30"/>
    <n v="1"/>
    <n v="36"/>
    <x v="1"/>
  </r>
  <r>
    <x v="498"/>
    <n v="5"/>
    <x v="19"/>
    <s v="Descripcion del Plato_1"/>
    <n v="15"/>
    <n v="25"/>
    <n v="2"/>
    <n v="42"/>
    <x v="1"/>
  </r>
  <r>
    <x v="499"/>
    <n v="4"/>
    <x v="3"/>
    <s v="Descripcion del Plato_6"/>
    <n v="16"/>
    <n v="27"/>
    <n v="1"/>
    <n v="22"/>
    <x v="1"/>
  </r>
  <r>
    <x v="499"/>
    <n v="4"/>
    <x v="12"/>
    <s v="Descripcion del Plato_5"/>
    <n v="13"/>
    <n v="22"/>
    <n v="3"/>
    <n v="20"/>
    <x v="0"/>
  </r>
  <r>
    <x v="500"/>
    <n v="7"/>
    <x v="4"/>
    <s v="Descripcion del Plato_20"/>
    <n v="25"/>
    <n v="40"/>
    <n v="1"/>
    <n v="18"/>
    <x v="1"/>
  </r>
  <r>
    <x v="500"/>
    <n v="7"/>
    <x v="16"/>
    <s v="Descripcion del Plato_13"/>
    <n v="13"/>
    <n v="21"/>
    <n v="2"/>
    <n v="15"/>
    <x v="1"/>
  </r>
  <r>
    <x v="500"/>
    <n v="7"/>
    <x v="8"/>
    <s v="Descripcion del Plato_16"/>
    <n v="16"/>
    <n v="28"/>
    <n v="2"/>
    <n v="6"/>
    <x v="0"/>
  </r>
  <r>
    <x v="501"/>
    <n v="5"/>
    <x v="12"/>
    <s v="Descripcion del Plato_5"/>
    <n v="13"/>
    <n v="22"/>
    <n v="1"/>
    <n v="33"/>
    <x v="0"/>
  </r>
  <r>
    <x v="501"/>
    <n v="5"/>
    <x v="17"/>
    <s v="Descripcion del Plato_4"/>
    <n v="10"/>
    <n v="18"/>
    <n v="1"/>
    <n v="5"/>
    <x v="0"/>
  </r>
  <r>
    <x v="501"/>
    <n v="5"/>
    <x v="7"/>
    <s v="Descripcion del Plato_11"/>
    <n v="20"/>
    <n v="33"/>
    <n v="3"/>
    <n v="35"/>
    <x v="1"/>
  </r>
  <r>
    <x v="502"/>
    <n v="3"/>
    <x v="4"/>
    <s v="Descripcion del Plato_20"/>
    <n v="25"/>
    <n v="40"/>
    <n v="2"/>
    <n v="52"/>
    <x v="0"/>
  </r>
  <r>
    <x v="502"/>
    <n v="3"/>
    <x v="9"/>
    <s v="Descripcion del Plato_12"/>
    <n v="11"/>
    <n v="19"/>
    <n v="3"/>
    <n v="33"/>
    <x v="1"/>
  </r>
  <r>
    <x v="503"/>
    <n v="2"/>
    <x v="3"/>
    <s v="Descripcion del Plato_6"/>
    <n v="16"/>
    <n v="27"/>
    <n v="2"/>
    <n v="19"/>
    <x v="0"/>
  </r>
  <r>
    <x v="504"/>
    <n v="5"/>
    <x v="4"/>
    <s v="Descripcion del Plato_20"/>
    <n v="25"/>
    <n v="40"/>
    <n v="2"/>
    <n v="56"/>
    <x v="0"/>
  </r>
  <r>
    <x v="504"/>
    <n v="5"/>
    <x v="19"/>
    <s v="Descripcion del Plato_1"/>
    <n v="15"/>
    <n v="25"/>
    <n v="3"/>
    <n v="59"/>
    <x v="0"/>
  </r>
  <r>
    <x v="505"/>
    <n v="18"/>
    <x v="10"/>
    <s v="Descripcion del Plato_8"/>
    <n v="21"/>
    <n v="35"/>
    <n v="2"/>
    <n v="5"/>
    <x v="1"/>
  </r>
  <r>
    <x v="506"/>
    <n v="18"/>
    <x v="13"/>
    <s v="Descripcion del Plato_18"/>
    <n v="20"/>
    <n v="34"/>
    <n v="3"/>
    <n v="53"/>
    <x v="0"/>
  </r>
  <r>
    <x v="506"/>
    <n v="18"/>
    <x v="5"/>
    <s v="Descripcion del Plato_19"/>
    <n v="22"/>
    <n v="36"/>
    <n v="3"/>
    <n v="16"/>
    <x v="1"/>
  </r>
  <r>
    <x v="507"/>
    <n v="6"/>
    <x v="11"/>
    <s v="Descripcion del Plato_15"/>
    <n v="19"/>
    <n v="32"/>
    <n v="1"/>
    <n v="34"/>
    <x v="1"/>
  </r>
  <r>
    <x v="508"/>
    <n v="5"/>
    <x v="4"/>
    <s v="Descripcion del Plato_20"/>
    <n v="25"/>
    <n v="40"/>
    <n v="2"/>
    <n v="47"/>
    <x v="0"/>
  </r>
  <r>
    <x v="509"/>
    <n v="6"/>
    <x v="5"/>
    <s v="Descripcion del Plato_19"/>
    <n v="22"/>
    <n v="36"/>
    <n v="1"/>
    <n v="48"/>
    <x v="0"/>
  </r>
  <r>
    <x v="510"/>
    <n v="2"/>
    <x v="15"/>
    <s v="Descripcion del Plato_14"/>
    <n v="14"/>
    <n v="23"/>
    <n v="3"/>
    <n v="14"/>
    <x v="0"/>
  </r>
  <r>
    <x v="510"/>
    <n v="2"/>
    <x v="13"/>
    <s v="Descripcion del Plato_18"/>
    <n v="20"/>
    <n v="34"/>
    <n v="2"/>
    <n v="24"/>
    <x v="0"/>
  </r>
  <r>
    <x v="511"/>
    <n v="2"/>
    <x v="14"/>
    <s v="Descripcion del Plato_3"/>
    <n v="12"/>
    <n v="20"/>
    <n v="1"/>
    <n v="6"/>
    <x v="1"/>
  </r>
  <r>
    <x v="511"/>
    <n v="2"/>
    <x v="5"/>
    <s v="Descripcion del Plato_19"/>
    <n v="22"/>
    <n v="36"/>
    <n v="3"/>
    <n v="53"/>
    <x v="1"/>
  </r>
  <r>
    <x v="512"/>
    <n v="8"/>
    <x v="17"/>
    <s v="Descripcion del Plato_4"/>
    <n v="10"/>
    <n v="18"/>
    <n v="3"/>
    <n v="56"/>
    <x v="1"/>
  </r>
  <r>
    <x v="513"/>
    <n v="18"/>
    <x v="18"/>
    <s v="Descripcion del Plato_10"/>
    <n v="15"/>
    <n v="26"/>
    <n v="2"/>
    <n v="21"/>
    <x v="0"/>
  </r>
  <r>
    <x v="513"/>
    <n v="18"/>
    <x v="9"/>
    <s v="Descripcion del Plato_12"/>
    <n v="11"/>
    <n v="19"/>
    <n v="2"/>
    <n v="56"/>
    <x v="1"/>
  </r>
  <r>
    <x v="513"/>
    <n v="18"/>
    <x v="14"/>
    <s v="Descripcion del Plato_3"/>
    <n v="12"/>
    <n v="20"/>
    <n v="1"/>
    <n v="25"/>
    <x v="1"/>
  </r>
  <r>
    <x v="513"/>
    <n v="18"/>
    <x v="11"/>
    <s v="Descripcion del Plato_15"/>
    <n v="19"/>
    <n v="32"/>
    <n v="2"/>
    <n v="10"/>
    <x v="0"/>
  </r>
  <r>
    <x v="514"/>
    <n v="19"/>
    <x v="17"/>
    <s v="Descripcion del Plato_4"/>
    <n v="10"/>
    <n v="18"/>
    <n v="1"/>
    <n v="13"/>
    <x v="1"/>
  </r>
  <r>
    <x v="515"/>
    <n v="7"/>
    <x v="9"/>
    <s v="Descripcion del Plato_12"/>
    <n v="11"/>
    <n v="19"/>
    <n v="3"/>
    <n v="43"/>
    <x v="0"/>
  </r>
  <r>
    <x v="515"/>
    <n v="7"/>
    <x v="15"/>
    <s v="Descripcion del Plato_14"/>
    <n v="14"/>
    <n v="23"/>
    <n v="3"/>
    <n v="40"/>
    <x v="0"/>
  </r>
  <r>
    <x v="515"/>
    <n v="7"/>
    <x v="14"/>
    <s v="Descripcion del Plato_3"/>
    <n v="12"/>
    <n v="20"/>
    <n v="1"/>
    <n v="14"/>
    <x v="0"/>
  </r>
  <r>
    <x v="516"/>
    <n v="4"/>
    <x v="0"/>
    <s v="Descripcion del Plato_7"/>
    <n v="14"/>
    <n v="24"/>
    <n v="1"/>
    <n v="6"/>
    <x v="0"/>
  </r>
  <r>
    <x v="516"/>
    <n v="4"/>
    <x v="9"/>
    <s v="Descripcion del Plato_12"/>
    <n v="11"/>
    <n v="19"/>
    <n v="3"/>
    <n v="44"/>
    <x v="0"/>
  </r>
  <r>
    <x v="516"/>
    <n v="4"/>
    <x v="12"/>
    <s v="Descripcion del Plato_5"/>
    <n v="13"/>
    <n v="22"/>
    <n v="1"/>
    <n v="15"/>
    <x v="1"/>
  </r>
  <r>
    <x v="517"/>
    <n v="5"/>
    <x v="7"/>
    <s v="Descripcion del Plato_11"/>
    <n v="20"/>
    <n v="33"/>
    <n v="1"/>
    <n v="48"/>
    <x v="0"/>
  </r>
  <r>
    <x v="517"/>
    <n v="5"/>
    <x v="12"/>
    <s v="Descripcion del Plato_5"/>
    <n v="13"/>
    <n v="22"/>
    <n v="2"/>
    <n v="5"/>
    <x v="1"/>
  </r>
  <r>
    <x v="518"/>
    <n v="6"/>
    <x v="3"/>
    <s v="Descripcion del Plato_6"/>
    <n v="16"/>
    <n v="27"/>
    <n v="3"/>
    <n v="49"/>
    <x v="0"/>
  </r>
  <r>
    <x v="518"/>
    <n v="6"/>
    <x v="4"/>
    <s v="Descripcion del Plato_20"/>
    <n v="25"/>
    <n v="40"/>
    <n v="3"/>
    <n v="51"/>
    <x v="1"/>
  </r>
  <r>
    <x v="518"/>
    <n v="6"/>
    <x v="12"/>
    <s v="Descripcion del Plato_5"/>
    <n v="13"/>
    <n v="22"/>
    <n v="2"/>
    <n v="56"/>
    <x v="0"/>
  </r>
  <r>
    <x v="519"/>
    <n v="4"/>
    <x v="6"/>
    <s v="Descripcion del Plato_9"/>
    <n v="17"/>
    <n v="29"/>
    <n v="1"/>
    <n v="46"/>
    <x v="0"/>
  </r>
  <r>
    <x v="519"/>
    <n v="4"/>
    <x v="13"/>
    <s v="Descripcion del Plato_18"/>
    <n v="20"/>
    <n v="34"/>
    <n v="2"/>
    <n v="21"/>
    <x v="0"/>
  </r>
  <r>
    <x v="519"/>
    <n v="4"/>
    <x v="2"/>
    <s v="Descripcion del Plato_17"/>
    <n v="19"/>
    <n v="31"/>
    <n v="3"/>
    <n v="22"/>
    <x v="1"/>
  </r>
  <r>
    <x v="519"/>
    <n v="4"/>
    <x v="1"/>
    <s v="Descripcion del Plato_2"/>
    <n v="18"/>
    <n v="30"/>
    <n v="3"/>
    <n v="32"/>
    <x v="0"/>
  </r>
  <r>
    <x v="520"/>
    <n v="18"/>
    <x v="19"/>
    <s v="Descripcion del Plato_1"/>
    <n v="15"/>
    <n v="25"/>
    <n v="2"/>
    <n v="52"/>
    <x v="1"/>
  </r>
  <r>
    <x v="520"/>
    <n v="18"/>
    <x v="6"/>
    <s v="Descripcion del Plato_9"/>
    <n v="17"/>
    <n v="29"/>
    <n v="2"/>
    <n v="18"/>
    <x v="0"/>
  </r>
  <r>
    <x v="520"/>
    <n v="18"/>
    <x v="13"/>
    <s v="Descripcion del Plato_18"/>
    <n v="20"/>
    <n v="34"/>
    <n v="3"/>
    <n v="21"/>
    <x v="1"/>
  </r>
  <r>
    <x v="521"/>
    <n v="2"/>
    <x v="8"/>
    <s v="Descripcion del Plato_16"/>
    <n v="16"/>
    <n v="28"/>
    <n v="3"/>
    <n v="47"/>
    <x v="1"/>
  </r>
  <r>
    <x v="522"/>
    <n v="4"/>
    <x v="3"/>
    <s v="Descripcion del Plato_6"/>
    <n v="16"/>
    <n v="27"/>
    <n v="3"/>
    <n v="51"/>
    <x v="0"/>
  </r>
  <r>
    <x v="523"/>
    <n v="16"/>
    <x v="12"/>
    <s v="Descripcion del Plato_5"/>
    <n v="13"/>
    <n v="22"/>
    <n v="1"/>
    <n v="46"/>
    <x v="1"/>
  </r>
  <r>
    <x v="523"/>
    <n v="16"/>
    <x v="3"/>
    <s v="Descripcion del Plato_6"/>
    <n v="16"/>
    <n v="27"/>
    <n v="2"/>
    <n v="15"/>
    <x v="0"/>
  </r>
  <r>
    <x v="524"/>
    <n v="16"/>
    <x v="15"/>
    <s v="Descripcion del Plato_14"/>
    <n v="14"/>
    <n v="23"/>
    <n v="3"/>
    <n v="23"/>
    <x v="1"/>
  </r>
  <r>
    <x v="524"/>
    <n v="16"/>
    <x v="10"/>
    <s v="Descripcion del Plato_8"/>
    <n v="21"/>
    <n v="35"/>
    <n v="1"/>
    <n v="14"/>
    <x v="0"/>
  </r>
  <r>
    <x v="524"/>
    <n v="16"/>
    <x v="2"/>
    <s v="Descripcion del Plato_17"/>
    <n v="19"/>
    <n v="31"/>
    <n v="3"/>
    <n v="40"/>
    <x v="1"/>
  </r>
  <r>
    <x v="525"/>
    <n v="4"/>
    <x v="7"/>
    <s v="Descripcion del Plato_11"/>
    <n v="20"/>
    <n v="33"/>
    <n v="1"/>
    <n v="22"/>
    <x v="0"/>
  </r>
  <r>
    <x v="526"/>
    <n v="19"/>
    <x v="3"/>
    <s v="Descripcion del Plato_6"/>
    <n v="16"/>
    <n v="27"/>
    <n v="2"/>
    <n v="31"/>
    <x v="0"/>
  </r>
  <r>
    <x v="527"/>
    <n v="14"/>
    <x v="14"/>
    <s v="Descripcion del Plato_3"/>
    <n v="12"/>
    <n v="20"/>
    <n v="1"/>
    <n v="29"/>
    <x v="0"/>
  </r>
  <r>
    <x v="527"/>
    <n v="14"/>
    <x v="4"/>
    <s v="Descripcion del Plato_20"/>
    <n v="25"/>
    <n v="40"/>
    <n v="1"/>
    <n v="47"/>
    <x v="0"/>
  </r>
  <r>
    <x v="527"/>
    <n v="14"/>
    <x v="17"/>
    <s v="Descripcion del Plato_4"/>
    <n v="10"/>
    <n v="18"/>
    <n v="1"/>
    <n v="45"/>
    <x v="1"/>
  </r>
  <r>
    <x v="528"/>
    <n v="1"/>
    <x v="13"/>
    <s v="Descripcion del Plato_18"/>
    <n v="20"/>
    <n v="34"/>
    <n v="1"/>
    <n v="24"/>
    <x v="1"/>
  </r>
  <r>
    <x v="528"/>
    <n v="1"/>
    <x v="5"/>
    <s v="Descripcion del Plato_19"/>
    <n v="22"/>
    <n v="36"/>
    <n v="2"/>
    <n v="51"/>
    <x v="0"/>
  </r>
  <r>
    <x v="528"/>
    <n v="1"/>
    <x v="15"/>
    <s v="Descripcion del Plato_14"/>
    <n v="14"/>
    <n v="23"/>
    <n v="2"/>
    <n v="27"/>
    <x v="1"/>
  </r>
  <r>
    <x v="528"/>
    <n v="1"/>
    <x v="8"/>
    <s v="Descripcion del Plato_16"/>
    <n v="16"/>
    <n v="28"/>
    <n v="2"/>
    <n v="55"/>
    <x v="0"/>
  </r>
  <r>
    <x v="529"/>
    <n v="7"/>
    <x v="17"/>
    <s v="Descripcion del Plato_4"/>
    <n v="10"/>
    <n v="18"/>
    <n v="3"/>
    <n v="37"/>
    <x v="1"/>
  </r>
  <r>
    <x v="529"/>
    <n v="7"/>
    <x v="8"/>
    <s v="Descripcion del Plato_16"/>
    <n v="16"/>
    <n v="28"/>
    <n v="2"/>
    <n v="50"/>
    <x v="1"/>
  </r>
  <r>
    <x v="529"/>
    <n v="7"/>
    <x v="19"/>
    <s v="Descripcion del Plato_1"/>
    <n v="15"/>
    <n v="25"/>
    <n v="2"/>
    <n v="19"/>
    <x v="0"/>
  </r>
  <r>
    <x v="530"/>
    <n v="9"/>
    <x v="16"/>
    <s v="Descripcion del Plato_13"/>
    <n v="13"/>
    <n v="21"/>
    <n v="3"/>
    <n v="41"/>
    <x v="0"/>
  </r>
  <r>
    <x v="530"/>
    <n v="9"/>
    <x v="4"/>
    <s v="Descripcion del Plato_20"/>
    <n v="25"/>
    <n v="40"/>
    <n v="1"/>
    <n v="43"/>
    <x v="0"/>
  </r>
  <r>
    <x v="530"/>
    <n v="9"/>
    <x v="17"/>
    <s v="Descripcion del Plato_4"/>
    <n v="10"/>
    <n v="18"/>
    <n v="3"/>
    <n v="56"/>
    <x v="1"/>
  </r>
  <r>
    <x v="530"/>
    <n v="9"/>
    <x v="6"/>
    <s v="Descripcion del Plato_9"/>
    <n v="17"/>
    <n v="29"/>
    <n v="3"/>
    <n v="59"/>
    <x v="1"/>
  </r>
  <r>
    <x v="531"/>
    <n v="13"/>
    <x v="16"/>
    <s v="Descripcion del Plato_13"/>
    <n v="13"/>
    <n v="21"/>
    <n v="1"/>
    <n v="24"/>
    <x v="1"/>
  </r>
  <r>
    <x v="531"/>
    <n v="13"/>
    <x v="18"/>
    <s v="Descripcion del Plato_10"/>
    <n v="15"/>
    <n v="26"/>
    <n v="2"/>
    <n v="28"/>
    <x v="0"/>
  </r>
  <r>
    <x v="531"/>
    <n v="13"/>
    <x v="11"/>
    <s v="Descripcion del Plato_15"/>
    <n v="19"/>
    <n v="32"/>
    <n v="2"/>
    <n v="7"/>
    <x v="1"/>
  </r>
  <r>
    <x v="532"/>
    <n v="1"/>
    <x v="14"/>
    <s v="Descripcion del Plato_3"/>
    <n v="12"/>
    <n v="20"/>
    <n v="1"/>
    <n v="34"/>
    <x v="0"/>
  </r>
  <r>
    <x v="532"/>
    <n v="1"/>
    <x v="16"/>
    <s v="Descripcion del Plato_13"/>
    <n v="13"/>
    <n v="21"/>
    <n v="1"/>
    <n v="14"/>
    <x v="1"/>
  </r>
  <r>
    <x v="533"/>
    <n v="1"/>
    <x v="0"/>
    <s v="Descripcion del Plato_7"/>
    <n v="14"/>
    <n v="24"/>
    <n v="2"/>
    <n v="56"/>
    <x v="1"/>
  </r>
  <r>
    <x v="533"/>
    <n v="1"/>
    <x v="6"/>
    <s v="Descripcion del Plato_9"/>
    <n v="17"/>
    <n v="29"/>
    <n v="1"/>
    <n v="10"/>
    <x v="1"/>
  </r>
  <r>
    <x v="533"/>
    <n v="1"/>
    <x v="10"/>
    <s v="Descripcion del Plato_8"/>
    <n v="21"/>
    <n v="35"/>
    <n v="2"/>
    <n v="10"/>
    <x v="0"/>
  </r>
  <r>
    <x v="534"/>
    <n v="15"/>
    <x v="4"/>
    <s v="Descripcion del Plato_20"/>
    <n v="25"/>
    <n v="40"/>
    <n v="3"/>
    <n v="48"/>
    <x v="1"/>
  </r>
  <r>
    <x v="534"/>
    <n v="15"/>
    <x v="6"/>
    <s v="Descripcion del Plato_9"/>
    <n v="17"/>
    <n v="29"/>
    <n v="3"/>
    <n v="9"/>
    <x v="0"/>
  </r>
  <r>
    <x v="534"/>
    <n v="15"/>
    <x v="0"/>
    <s v="Descripcion del Plato_7"/>
    <n v="14"/>
    <n v="24"/>
    <n v="2"/>
    <n v="42"/>
    <x v="0"/>
  </r>
  <r>
    <x v="534"/>
    <n v="15"/>
    <x v="16"/>
    <s v="Descripcion del Plato_13"/>
    <n v="13"/>
    <n v="21"/>
    <n v="1"/>
    <n v="14"/>
    <x v="0"/>
  </r>
  <r>
    <x v="535"/>
    <n v="9"/>
    <x v="17"/>
    <s v="Descripcion del Plato_4"/>
    <n v="10"/>
    <n v="18"/>
    <n v="1"/>
    <n v="29"/>
    <x v="1"/>
  </r>
  <r>
    <x v="535"/>
    <n v="9"/>
    <x v="6"/>
    <s v="Descripcion del Plato_9"/>
    <n v="17"/>
    <n v="29"/>
    <n v="2"/>
    <n v="52"/>
    <x v="0"/>
  </r>
  <r>
    <x v="535"/>
    <n v="9"/>
    <x v="15"/>
    <s v="Descripcion del Plato_14"/>
    <n v="14"/>
    <n v="23"/>
    <n v="2"/>
    <n v="38"/>
    <x v="0"/>
  </r>
  <r>
    <x v="535"/>
    <n v="9"/>
    <x v="1"/>
    <s v="Descripcion del Plato_2"/>
    <n v="18"/>
    <n v="30"/>
    <n v="3"/>
    <n v="33"/>
    <x v="0"/>
  </r>
  <r>
    <x v="536"/>
    <n v="18"/>
    <x v="16"/>
    <s v="Descripcion del Plato_13"/>
    <n v="13"/>
    <n v="21"/>
    <n v="3"/>
    <n v="21"/>
    <x v="1"/>
  </r>
  <r>
    <x v="537"/>
    <n v="14"/>
    <x v="1"/>
    <s v="Descripcion del Plato_2"/>
    <n v="18"/>
    <n v="30"/>
    <n v="1"/>
    <n v="55"/>
    <x v="1"/>
  </r>
  <r>
    <x v="537"/>
    <n v="14"/>
    <x v="15"/>
    <s v="Descripcion del Plato_14"/>
    <n v="14"/>
    <n v="23"/>
    <n v="1"/>
    <n v="39"/>
    <x v="0"/>
  </r>
  <r>
    <x v="537"/>
    <n v="14"/>
    <x v="7"/>
    <s v="Descripcion del Plato_11"/>
    <n v="20"/>
    <n v="33"/>
    <n v="1"/>
    <n v="58"/>
    <x v="1"/>
  </r>
  <r>
    <x v="537"/>
    <n v="14"/>
    <x v="8"/>
    <s v="Descripcion del Plato_16"/>
    <n v="16"/>
    <n v="28"/>
    <n v="2"/>
    <n v="46"/>
    <x v="0"/>
  </r>
  <r>
    <x v="538"/>
    <n v="18"/>
    <x v="1"/>
    <s v="Descripcion del Plato_2"/>
    <n v="18"/>
    <n v="30"/>
    <n v="3"/>
    <n v="43"/>
    <x v="1"/>
  </r>
  <r>
    <x v="538"/>
    <n v="18"/>
    <x v="3"/>
    <s v="Descripcion del Plato_6"/>
    <n v="16"/>
    <n v="27"/>
    <n v="1"/>
    <n v="40"/>
    <x v="1"/>
  </r>
  <r>
    <x v="538"/>
    <n v="18"/>
    <x v="6"/>
    <s v="Descripcion del Plato_9"/>
    <n v="17"/>
    <n v="29"/>
    <n v="3"/>
    <n v="18"/>
    <x v="0"/>
  </r>
  <r>
    <x v="538"/>
    <n v="18"/>
    <x v="17"/>
    <s v="Descripcion del Plato_4"/>
    <n v="10"/>
    <n v="18"/>
    <n v="2"/>
    <n v="28"/>
    <x v="0"/>
  </r>
  <r>
    <x v="539"/>
    <n v="6"/>
    <x v="17"/>
    <s v="Descripcion del Plato_4"/>
    <n v="10"/>
    <n v="18"/>
    <n v="3"/>
    <n v="47"/>
    <x v="0"/>
  </r>
  <r>
    <x v="539"/>
    <n v="6"/>
    <x v="10"/>
    <s v="Descripcion del Plato_8"/>
    <n v="21"/>
    <n v="35"/>
    <n v="2"/>
    <n v="35"/>
    <x v="0"/>
  </r>
  <r>
    <x v="540"/>
    <n v="19"/>
    <x v="9"/>
    <s v="Descripcion del Plato_12"/>
    <n v="11"/>
    <n v="19"/>
    <n v="2"/>
    <n v="31"/>
    <x v="0"/>
  </r>
  <r>
    <x v="540"/>
    <n v="19"/>
    <x v="7"/>
    <s v="Descripcion del Plato_11"/>
    <n v="20"/>
    <n v="33"/>
    <n v="2"/>
    <n v="21"/>
    <x v="0"/>
  </r>
  <r>
    <x v="540"/>
    <n v="19"/>
    <x v="6"/>
    <s v="Descripcion del Plato_9"/>
    <n v="17"/>
    <n v="29"/>
    <n v="1"/>
    <n v="35"/>
    <x v="0"/>
  </r>
  <r>
    <x v="540"/>
    <n v="19"/>
    <x v="15"/>
    <s v="Descripcion del Plato_14"/>
    <n v="14"/>
    <n v="23"/>
    <n v="3"/>
    <n v="37"/>
    <x v="0"/>
  </r>
  <r>
    <x v="541"/>
    <n v="9"/>
    <x v="13"/>
    <s v="Descripcion del Plato_18"/>
    <n v="20"/>
    <n v="34"/>
    <n v="2"/>
    <n v="17"/>
    <x v="1"/>
  </r>
  <r>
    <x v="541"/>
    <n v="9"/>
    <x v="18"/>
    <s v="Descripcion del Plato_10"/>
    <n v="15"/>
    <n v="26"/>
    <n v="1"/>
    <n v="46"/>
    <x v="0"/>
  </r>
  <r>
    <x v="541"/>
    <n v="9"/>
    <x v="3"/>
    <s v="Descripcion del Plato_6"/>
    <n v="16"/>
    <n v="27"/>
    <n v="2"/>
    <n v="52"/>
    <x v="1"/>
  </r>
  <r>
    <x v="542"/>
    <n v="19"/>
    <x v="8"/>
    <s v="Descripcion del Plato_16"/>
    <n v="16"/>
    <n v="28"/>
    <n v="2"/>
    <n v="27"/>
    <x v="1"/>
  </r>
  <r>
    <x v="542"/>
    <n v="19"/>
    <x v="3"/>
    <s v="Descripcion del Plato_6"/>
    <n v="16"/>
    <n v="27"/>
    <n v="2"/>
    <n v="5"/>
    <x v="0"/>
  </r>
  <r>
    <x v="542"/>
    <n v="19"/>
    <x v="11"/>
    <s v="Descripcion del Plato_15"/>
    <n v="19"/>
    <n v="32"/>
    <n v="3"/>
    <n v="42"/>
    <x v="1"/>
  </r>
  <r>
    <x v="543"/>
    <n v="7"/>
    <x v="10"/>
    <s v="Descripcion del Plato_8"/>
    <n v="21"/>
    <n v="35"/>
    <n v="2"/>
    <n v="48"/>
    <x v="0"/>
  </r>
  <r>
    <x v="544"/>
    <n v="20"/>
    <x v="7"/>
    <s v="Descripcion del Plato_11"/>
    <n v="20"/>
    <n v="33"/>
    <n v="3"/>
    <n v="57"/>
    <x v="1"/>
  </r>
  <r>
    <x v="544"/>
    <n v="20"/>
    <x v="2"/>
    <s v="Descripcion del Plato_17"/>
    <n v="19"/>
    <n v="31"/>
    <n v="1"/>
    <n v="42"/>
    <x v="1"/>
  </r>
  <r>
    <x v="545"/>
    <n v="5"/>
    <x v="11"/>
    <s v="Descripcion del Plato_15"/>
    <n v="19"/>
    <n v="32"/>
    <n v="2"/>
    <n v="33"/>
    <x v="1"/>
  </r>
  <r>
    <x v="545"/>
    <n v="5"/>
    <x v="8"/>
    <s v="Descripcion del Plato_16"/>
    <n v="16"/>
    <n v="28"/>
    <n v="1"/>
    <n v="58"/>
    <x v="1"/>
  </r>
  <r>
    <x v="546"/>
    <n v="9"/>
    <x v="2"/>
    <s v="Descripcion del Plato_17"/>
    <n v="19"/>
    <n v="31"/>
    <n v="3"/>
    <n v="13"/>
    <x v="0"/>
  </r>
  <r>
    <x v="546"/>
    <n v="9"/>
    <x v="7"/>
    <s v="Descripcion del Plato_11"/>
    <n v="20"/>
    <n v="33"/>
    <n v="3"/>
    <n v="54"/>
    <x v="1"/>
  </r>
  <r>
    <x v="546"/>
    <n v="9"/>
    <x v="10"/>
    <s v="Descripcion del Plato_8"/>
    <n v="21"/>
    <n v="35"/>
    <n v="1"/>
    <n v="30"/>
    <x v="1"/>
  </r>
  <r>
    <x v="547"/>
    <n v="4"/>
    <x v="13"/>
    <s v="Descripcion del Plato_18"/>
    <n v="20"/>
    <n v="34"/>
    <n v="1"/>
    <n v="58"/>
    <x v="1"/>
  </r>
  <r>
    <x v="547"/>
    <n v="4"/>
    <x v="2"/>
    <s v="Descripcion del Plato_17"/>
    <n v="19"/>
    <n v="31"/>
    <n v="2"/>
    <n v="48"/>
    <x v="1"/>
  </r>
  <r>
    <x v="548"/>
    <n v="12"/>
    <x v="19"/>
    <s v="Descripcion del Plato_1"/>
    <n v="15"/>
    <n v="25"/>
    <n v="1"/>
    <n v="19"/>
    <x v="0"/>
  </r>
  <r>
    <x v="548"/>
    <n v="12"/>
    <x v="10"/>
    <s v="Descripcion del Plato_8"/>
    <n v="21"/>
    <n v="35"/>
    <n v="1"/>
    <n v="20"/>
    <x v="1"/>
  </r>
  <r>
    <x v="548"/>
    <n v="12"/>
    <x v="13"/>
    <s v="Descripcion del Plato_18"/>
    <n v="20"/>
    <n v="34"/>
    <n v="3"/>
    <n v="59"/>
    <x v="0"/>
  </r>
  <r>
    <x v="549"/>
    <n v="1"/>
    <x v="1"/>
    <s v="Descripcion del Plato_2"/>
    <n v="18"/>
    <n v="30"/>
    <n v="2"/>
    <n v="28"/>
    <x v="1"/>
  </r>
  <r>
    <x v="549"/>
    <n v="1"/>
    <x v="0"/>
    <s v="Descripcion del Plato_7"/>
    <n v="14"/>
    <n v="24"/>
    <n v="1"/>
    <n v="5"/>
    <x v="0"/>
  </r>
  <r>
    <x v="549"/>
    <n v="1"/>
    <x v="14"/>
    <s v="Descripcion del Plato_3"/>
    <n v="12"/>
    <n v="20"/>
    <n v="2"/>
    <n v="24"/>
    <x v="0"/>
  </r>
  <r>
    <x v="550"/>
    <n v="4"/>
    <x v="1"/>
    <s v="Descripcion del Plato_2"/>
    <n v="18"/>
    <n v="30"/>
    <n v="1"/>
    <n v="32"/>
    <x v="1"/>
  </r>
  <r>
    <x v="550"/>
    <n v="4"/>
    <x v="14"/>
    <s v="Descripcion del Plato_3"/>
    <n v="12"/>
    <n v="20"/>
    <n v="3"/>
    <n v="11"/>
    <x v="0"/>
  </r>
  <r>
    <x v="550"/>
    <n v="4"/>
    <x v="17"/>
    <s v="Descripcion del Plato_4"/>
    <n v="10"/>
    <n v="18"/>
    <n v="1"/>
    <n v="29"/>
    <x v="0"/>
  </r>
  <r>
    <x v="550"/>
    <n v="4"/>
    <x v="16"/>
    <s v="Descripcion del Plato_13"/>
    <n v="13"/>
    <n v="21"/>
    <n v="3"/>
    <n v="51"/>
    <x v="1"/>
  </r>
  <r>
    <x v="551"/>
    <n v="11"/>
    <x v="4"/>
    <s v="Descripcion del Plato_20"/>
    <n v="25"/>
    <n v="40"/>
    <n v="3"/>
    <n v="26"/>
    <x v="1"/>
  </r>
  <r>
    <x v="551"/>
    <n v="11"/>
    <x v="16"/>
    <s v="Descripcion del Plato_13"/>
    <n v="13"/>
    <n v="21"/>
    <n v="3"/>
    <n v="57"/>
    <x v="1"/>
  </r>
  <r>
    <x v="551"/>
    <n v="11"/>
    <x v="14"/>
    <s v="Descripcion del Plato_3"/>
    <n v="12"/>
    <n v="20"/>
    <n v="3"/>
    <n v="32"/>
    <x v="1"/>
  </r>
  <r>
    <x v="552"/>
    <n v="14"/>
    <x v="1"/>
    <s v="Descripcion del Plato_2"/>
    <n v="18"/>
    <n v="30"/>
    <n v="3"/>
    <n v="26"/>
    <x v="1"/>
  </r>
  <r>
    <x v="552"/>
    <n v="14"/>
    <x v="19"/>
    <s v="Descripcion del Plato_1"/>
    <n v="15"/>
    <n v="25"/>
    <n v="2"/>
    <n v="56"/>
    <x v="0"/>
  </r>
  <r>
    <x v="552"/>
    <n v="14"/>
    <x v="12"/>
    <s v="Descripcion del Plato_5"/>
    <n v="13"/>
    <n v="22"/>
    <n v="2"/>
    <n v="54"/>
    <x v="0"/>
  </r>
  <r>
    <x v="552"/>
    <n v="14"/>
    <x v="9"/>
    <s v="Descripcion del Plato_12"/>
    <n v="11"/>
    <n v="19"/>
    <n v="1"/>
    <n v="42"/>
    <x v="1"/>
  </r>
  <r>
    <x v="553"/>
    <n v="10"/>
    <x v="15"/>
    <s v="Descripcion del Plato_14"/>
    <n v="14"/>
    <n v="23"/>
    <n v="2"/>
    <n v="55"/>
    <x v="1"/>
  </r>
  <r>
    <x v="553"/>
    <n v="10"/>
    <x v="4"/>
    <s v="Descripcion del Plato_20"/>
    <n v="25"/>
    <n v="40"/>
    <n v="3"/>
    <n v="16"/>
    <x v="0"/>
  </r>
  <r>
    <x v="554"/>
    <n v="20"/>
    <x v="1"/>
    <s v="Descripcion del Plato_2"/>
    <n v="18"/>
    <n v="30"/>
    <n v="1"/>
    <n v="46"/>
    <x v="0"/>
  </r>
  <r>
    <x v="555"/>
    <n v="9"/>
    <x v="12"/>
    <s v="Descripcion del Plato_5"/>
    <n v="13"/>
    <n v="22"/>
    <n v="1"/>
    <n v="36"/>
    <x v="0"/>
  </r>
  <r>
    <x v="555"/>
    <n v="9"/>
    <x v="17"/>
    <s v="Descripcion del Plato_4"/>
    <n v="10"/>
    <n v="18"/>
    <n v="3"/>
    <n v="30"/>
    <x v="1"/>
  </r>
  <r>
    <x v="556"/>
    <n v="7"/>
    <x v="11"/>
    <s v="Descripcion del Plato_15"/>
    <n v="19"/>
    <n v="32"/>
    <n v="2"/>
    <n v="47"/>
    <x v="1"/>
  </r>
  <r>
    <x v="556"/>
    <n v="7"/>
    <x v="16"/>
    <s v="Descripcion del Plato_13"/>
    <n v="13"/>
    <n v="21"/>
    <n v="3"/>
    <n v="22"/>
    <x v="1"/>
  </r>
  <r>
    <x v="556"/>
    <n v="7"/>
    <x v="19"/>
    <s v="Descripcion del Plato_1"/>
    <n v="15"/>
    <n v="25"/>
    <n v="2"/>
    <n v="38"/>
    <x v="0"/>
  </r>
  <r>
    <x v="557"/>
    <n v="6"/>
    <x v="11"/>
    <s v="Descripcion del Plato_15"/>
    <n v="19"/>
    <n v="32"/>
    <n v="3"/>
    <n v="56"/>
    <x v="0"/>
  </r>
  <r>
    <x v="557"/>
    <n v="6"/>
    <x v="19"/>
    <s v="Descripcion del Plato_1"/>
    <n v="15"/>
    <n v="25"/>
    <n v="2"/>
    <n v="54"/>
    <x v="1"/>
  </r>
  <r>
    <x v="557"/>
    <n v="6"/>
    <x v="7"/>
    <s v="Descripcion del Plato_11"/>
    <n v="20"/>
    <n v="33"/>
    <n v="1"/>
    <n v="57"/>
    <x v="0"/>
  </r>
  <r>
    <x v="558"/>
    <n v="11"/>
    <x v="7"/>
    <s v="Descripcion del Plato_11"/>
    <n v="20"/>
    <n v="33"/>
    <n v="3"/>
    <n v="41"/>
    <x v="1"/>
  </r>
  <r>
    <x v="559"/>
    <n v="6"/>
    <x v="17"/>
    <s v="Descripcion del Plato_4"/>
    <n v="10"/>
    <n v="18"/>
    <n v="2"/>
    <n v="36"/>
    <x v="1"/>
  </r>
  <r>
    <x v="559"/>
    <n v="6"/>
    <x v="19"/>
    <s v="Descripcion del Plato_1"/>
    <n v="15"/>
    <n v="25"/>
    <n v="3"/>
    <n v="12"/>
    <x v="1"/>
  </r>
  <r>
    <x v="560"/>
    <n v="4"/>
    <x v="17"/>
    <s v="Descripcion del Plato_4"/>
    <n v="10"/>
    <n v="18"/>
    <n v="1"/>
    <n v="56"/>
    <x v="1"/>
  </r>
  <r>
    <x v="560"/>
    <n v="4"/>
    <x v="15"/>
    <s v="Descripcion del Plato_14"/>
    <n v="14"/>
    <n v="23"/>
    <n v="2"/>
    <n v="8"/>
    <x v="1"/>
  </r>
  <r>
    <x v="561"/>
    <n v="20"/>
    <x v="4"/>
    <s v="Descripcion del Plato_20"/>
    <n v="25"/>
    <n v="40"/>
    <n v="3"/>
    <n v="41"/>
    <x v="0"/>
  </r>
  <r>
    <x v="561"/>
    <n v="20"/>
    <x v="6"/>
    <s v="Descripcion del Plato_9"/>
    <n v="17"/>
    <n v="29"/>
    <n v="2"/>
    <n v="7"/>
    <x v="0"/>
  </r>
  <r>
    <x v="561"/>
    <n v="20"/>
    <x v="0"/>
    <s v="Descripcion del Plato_7"/>
    <n v="14"/>
    <n v="24"/>
    <n v="2"/>
    <n v="22"/>
    <x v="0"/>
  </r>
  <r>
    <x v="561"/>
    <n v="20"/>
    <x v="2"/>
    <s v="Descripcion del Plato_17"/>
    <n v="19"/>
    <n v="31"/>
    <n v="2"/>
    <n v="42"/>
    <x v="1"/>
  </r>
  <r>
    <x v="562"/>
    <n v="12"/>
    <x v="3"/>
    <s v="Descripcion del Plato_6"/>
    <n v="16"/>
    <n v="27"/>
    <n v="2"/>
    <n v="37"/>
    <x v="1"/>
  </r>
  <r>
    <x v="563"/>
    <n v="9"/>
    <x v="5"/>
    <s v="Descripcion del Plato_19"/>
    <n v="22"/>
    <n v="36"/>
    <n v="1"/>
    <n v="7"/>
    <x v="1"/>
  </r>
  <r>
    <x v="563"/>
    <n v="9"/>
    <x v="4"/>
    <s v="Descripcion del Plato_20"/>
    <n v="25"/>
    <n v="40"/>
    <n v="2"/>
    <n v="36"/>
    <x v="1"/>
  </r>
  <r>
    <x v="563"/>
    <n v="9"/>
    <x v="14"/>
    <s v="Descripcion del Plato_3"/>
    <n v="12"/>
    <n v="20"/>
    <n v="2"/>
    <n v="11"/>
    <x v="1"/>
  </r>
  <r>
    <x v="564"/>
    <n v="3"/>
    <x v="11"/>
    <s v="Descripcion del Plato_15"/>
    <n v="19"/>
    <n v="32"/>
    <n v="3"/>
    <n v="19"/>
    <x v="0"/>
  </r>
  <r>
    <x v="564"/>
    <n v="3"/>
    <x v="17"/>
    <s v="Descripcion del Plato_4"/>
    <n v="10"/>
    <n v="18"/>
    <n v="3"/>
    <n v="53"/>
    <x v="1"/>
  </r>
  <r>
    <x v="564"/>
    <n v="3"/>
    <x v="7"/>
    <s v="Descripcion del Plato_11"/>
    <n v="20"/>
    <n v="33"/>
    <n v="2"/>
    <n v="21"/>
    <x v="1"/>
  </r>
  <r>
    <x v="564"/>
    <n v="3"/>
    <x v="10"/>
    <s v="Descripcion del Plato_8"/>
    <n v="21"/>
    <n v="35"/>
    <n v="1"/>
    <n v="5"/>
    <x v="1"/>
  </r>
  <r>
    <x v="565"/>
    <n v="4"/>
    <x v="18"/>
    <s v="Descripcion del Plato_10"/>
    <n v="15"/>
    <n v="26"/>
    <n v="3"/>
    <n v="56"/>
    <x v="0"/>
  </r>
  <r>
    <x v="566"/>
    <n v="15"/>
    <x v="8"/>
    <s v="Descripcion del Plato_16"/>
    <n v="16"/>
    <n v="28"/>
    <n v="2"/>
    <n v="9"/>
    <x v="0"/>
  </r>
  <r>
    <x v="566"/>
    <n v="15"/>
    <x v="7"/>
    <s v="Descripcion del Plato_11"/>
    <n v="20"/>
    <n v="33"/>
    <n v="2"/>
    <n v="34"/>
    <x v="1"/>
  </r>
  <r>
    <x v="566"/>
    <n v="15"/>
    <x v="13"/>
    <s v="Descripcion del Plato_18"/>
    <n v="20"/>
    <n v="34"/>
    <n v="2"/>
    <n v="18"/>
    <x v="0"/>
  </r>
  <r>
    <x v="566"/>
    <n v="15"/>
    <x v="16"/>
    <s v="Descripcion del Plato_13"/>
    <n v="13"/>
    <n v="21"/>
    <n v="3"/>
    <n v="41"/>
    <x v="1"/>
  </r>
  <r>
    <x v="567"/>
    <n v="5"/>
    <x v="13"/>
    <s v="Descripcion del Plato_18"/>
    <n v="20"/>
    <n v="34"/>
    <n v="3"/>
    <n v="40"/>
    <x v="0"/>
  </r>
  <r>
    <x v="567"/>
    <n v="5"/>
    <x v="4"/>
    <s v="Descripcion del Plato_20"/>
    <n v="25"/>
    <n v="40"/>
    <n v="2"/>
    <n v="44"/>
    <x v="1"/>
  </r>
  <r>
    <x v="568"/>
    <n v="12"/>
    <x v="13"/>
    <s v="Descripcion del Plato_18"/>
    <n v="20"/>
    <n v="34"/>
    <n v="2"/>
    <n v="26"/>
    <x v="0"/>
  </r>
  <r>
    <x v="568"/>
    <n v="12"/>
    <x v="16"/>
    <s v="Descripcion del Plato_13"/>
    <n v="13"/>
    <n v="21"/>
    <n v="3"/>
    <n v="32"/>
    <x v="1"/>
  </r>
  <r>
    <x v="569"/>
    <n v="1"/>
    <x v="7"/>
    <s v="Descripcion del Plato_11"/>
    <n v="20"/>
    <n v="33"/>
    <n v="1"/>
    <n v="38"/>
    <x v="0"/>
  </r>
  <r>
    <x v="569"/>
    <n v="1"/>
    <x v="18"/>
    <s v="Descripcion del Plato_10"/>
    <n v="15"/>
    <n v="26"/>
    <n v="2"/>
    <n v="8"/>
    <x v="1"/>
  </r>
  <r>
    <x v="570"/>
    <n v="15"/>
    <x v="3"/>
    <s v="Descripcion del Plato_6"/>
    <n v="16"/>
    <n v="27"/>
    <n v="2"/>
    <n v="26"/>
    <x v="0"/>
  </r>
  <r>
    <x v="571"/>
    <n v="19"/>
    <x v="1"/>
    <s v="Descripcion del Plato_2"/>
    <n v="18"/>
    <n v="30"/>
    <n v="1"/>
    <n v="34"/>
    <x v="1"/>
  </r>
  <r>
    <x v="571"/>
    <n v="19"/>
    <x v="12"/>
    <s v="Descripcion del Plato_5"/>
    <n v="13"/>
    <n v="22"/>
    <n v="2"/>
    <n v="10"/>
    <x v="1"/>
  </r>
  <r>
    <x v="572"/>
    <n v="7"/>
    <x v="16"/>
    <s v="Descripcion del Plato_13"/>
    <n v="13"/>
    <n v="21"/>
    <n v="3"/>
    <n v="41"/>
    <x v="0"/>
  </r>
  <r>
    <x v="572"/>
    <n v="7"/>
    <x v="13"/>
    <s v="Descripcion del Plato_18"/>
    <n v="20"/>
    <n v="34"/>
    <n v="3"/>
    <n v="28"/>
    <x v="1"/>
  </r>
  <r>
    <x v="573"/>
    <n v="20"/>
    <x v="18"/>
    <s v="Descripcion del Plato_10"/>
    <n v="15"/>
    <n v="26"/>
    <n v="3"/>
    <n v="50"/>
    <x v="1"/>
  </r>
  <r>
    <x v="573"/>
    <n v="20"/>
    <x v="5"/>
    <s v="Descripcion del Plato_19"/>
    <n v="22"/>
    <n v="36"/>
    <n v="2"/>
    <n v="40"/>
    <x v="0"/>
  </r>
  <r>
    <x v="573"/>
    <n v="20"/>
    <x v="17"/>
    <s v="Descripcion del Plato_4"/>
    <n v="10"/>
    <n v="18"/>
    <n v="2"/>
    <n v="37"/>
    <x v="1"/>
  </r>
  <r>
    <x v="573"/>
    <n v="20"/>
    <x v="16"/>
    <s v="Descripcion del Plato_13"/>
    <n v="13"/>
    <n v="21"/>
    <n v="1"/>
    <n v="41"/>
    <x v="1"/>
  </r>
  <r>
    <x v="574"/>
    <n v="15"/>
    <x v="17"/>
    <s v="Descripcion del Plato_4"/>
    <n v="10"/>
    <n v="18"/>
    <n v="1"/>
    <n v="44"/>
    <x v="0"/>
  </r>
  <r>
    <x v="575"/>
    <n v="9"/>
    <x v="7"/>
    <s v="Descripcion del Plato_11"/>
    <n v="20"/>
    <n v="33"/>
    <n v="1"/>
    <n v="46"/>
    <x v="0"/>
  </r>
  <r>
    <x v="575"/>
    <n v="9"/>
    <x v="2"/>
    <s v="Descripcion del Plato_17"/>
    <n v="19"/>
    <n v="31"/>
    <n v="3"/>
    <n v="32"/>
    <x v="0"/>
  </r>
  <r>
    <x v="575"/>
    <n v="9"/>
    <x v="5"/>
    <s v="Descripcion del Plato_19"/>
    <n v="22"/>
    <n v="36"/>
    <n v="3"/>
    <n v="37"/>
    <x v="1"/>
  </r>
  <r>
    <x v="576"/>
    <n v="5"/>
    <x v="17"/>
    <s v="Descripcion del Plato_4"/>
    <n v="10"/>
    <n v="18"/>
    <n v="1"/>
    <n v="10"/>
    <x v="1"/>
  </r>
  <r>
    <x v="576"/>
    <n v="5"/>
    <x v="12"/>
    <s v="Descripcion del Plato_5"/>
    <n v="13"/>
    <n v="22"/>
    <n v="1"/>
    <n v="15"/>
    <x v="0"/>
  </r>
  <r>
    <x v="577"/>
    <n v="11"/>
    <x v="1"/>
    <s v="Descripcion del Plato_2"/>
    <n v="18"/>
    <n v="30"/>
    <n v="3"/>
    <n v="44"/>
    <x v="0"/>
  </r>
  <r>
    <x v="578"/>
    <n v="9"/>
    <x v="19"/>
    <s v="Descripcion del Plato_1"/>
    <n v="15"/>
    <n v="25"/>
    <n v="2"/>
    <n v="48"/>
    <x v="0"/>
  </r>
  <r>
    <x v="579"/>
    <n v="10"/>
    <x v="7"/>
    <s v="Descripcion del Plato_11"/>
    <n v="20"/>
    <n v="33"/>
    <n v="1"/>
    <n v="30"/>
    <x v="0"/>
  </r>
  <r>
    <x v="580"/>
    <n v="18"/>
    <x v="7"/>
    <s v="Descripcion del Plato_11"/>
    <n v="20"/>
    <n v="33"/>
    <n v="1"/>
    <n v="15"/>
    <x v="0"/>
  </r>
  <r>
    <x v="580"/>
    <n v="18"/>
    <x v="1"/>
    <s v="Descripcion del Plato_2"/>
    <n v="18"/>
    <n v="30"/>
    <n v="3"/>
    <n v="40"/>
    <x v="0"/>
  </r>
  <r>
    <x v="581"/>
    <n v="3"/>
    <x v="3"/>
    <s v="Descripcion del Plato_6"/>
    <n v="16"/>
    <n v="27"/>
    <n v="2"/>
    <n v="42"/>
    <x v="1"/>
  </r>
  <r>
    <x v="582"/>
    <n v="9"/>
    <x v="9"/>
    <s v="Descripcion del Plato_12"/>
    <n v="11"/>
    <n v="19"/>
    <n v="3"/>
    <n v="15"/>
    <x v="0"/>
  </r>
  <r>
    <x v="582"/>
    <n v="9"/>
    <x v="17"/>
    <s v="Descripcion del Plato_4"/>
    <n v="10"/>
    <n v="18"/>
    <n v="1"/>
    <n v="11"/>
    <x v="0"/>
  </r>
  <r>
    <x v="582"/>
    <n v="9"/>
    <x v="0"/>
    <s v="Descripcion del Plato_7"/>
    <n v="14"/>
    <n v="24"/>
    <n v="2"/>
    <n v="29"/>
    <x v="1"/>
  </r>
  <r>
    <x v="582"/>
    <n v="9"/>
    <x v="4"/>
    <s v="Descripcion del Plato_20"/>
    <n v="25"/>
    <n v="40"/>
    <n v="3"/>
    <n v="50"/>
    <x v="1"/>
  </r>
  <r>
    <x v="583"/>
    <n v="9"/>
    <x v="16"/>
    <s v="Descripcion del Plato_13"/>
    <n v="13"/>
    <n v="21"/>
    <n v="1"/>
    <n v="57"/>
    <x v="1"/>
  </r>
  <r>
    <x v="583"/>
    <n v="9"/>
    <x v="2"/>
    <s v="Descripcion del Plato_17"/>
    <n v="19"/>
    <n v="31"/>
    <n v="2"/>
    <n v="34"/>
    <x v="0"/>
  </r>
  <r>
    <x v="583"/>
    <n v="9"/>
    <x v="8"/>
    <s v="Descripcion del Plato_16"/>
    <n v="16"/>
    <n v="28"/>
    <n v="2"/>
    <n v="23"/>
    <x v="0"/>
  </r>
  <r>
    <x v="584"/>
    <n v="3"/>
    <x v="11"/>
    <s v="Descripcion del Plato_15"/>
    <n v="19"/>
    <n v="32"/>
    <n v="1"/>
    <n v="35"/>
    <x v="1"/>
  </r>
  <r>
    <x v="584"/>
    <n v="3"/>
    <x v="10"/>
    <s v="Descripcion del Plato_8"/>
    <n v="21"/>
    <n v="35"/>
    <n v="1"/>
    <n v="8"/>
    <x v="1"/>
  </r>
  <r>
    <x v="584"/>
    <n v="3"/>
    <x v="17"/>
    <s v="Descripcion del Plato_4"/>
    <n v="10"/>
    <n v="18"/>
    <n v="2"/>
    <n v="22"/>
    <x v="0"/>
  </r>
  <r>
    <x v="584"/>
    <n v="3"/>
    <x v="19"/>
    <s v="Descripcion del Plato_1"/>
    <n v="15"/>
    <n v="25"/>
    <n v="1"/>
    <n v="30"/>
    <x v="1"/>
  </r>
  <r>
    <x v="585"/>
    <n v="17"/>
    <x v="7"/>
    <s v="Descripcion del Plato_11"/>
    <n v="20"/>
    <n v="33"/>
    <n v="3"/>
    <n v="47"/>
    <x v="1"/>
  </r>
  <r>
    <x v="585"/>
    <n v="17"/>
    <x v="0"/>
    <s v="Descripcion del Plato_7"/>
    <n v="14"/>
    <n v="24"/>
    <n v="3"/>
    <n v="45"/>
    <x v="0"/>
  </r>
  <r>
    <x v="586"/>
    <n v="7"/>
    <x v="0"/>
    <s v="Descripcion del Plato_7"/>
    <n v="14"/>
    <n v="24"/>
    <n v="2"/>
    <n v="43"/>
    <x v="1"/>
  </r>
  <r>
    <x v="587"/>
    <n v="15"/>
    <x v="18"/>
    <s v="Descripcion del Plato_10"/>
    <n v="15"/>
    <n v="26"/>
    <n v="1"/>
    <n v="25"/>
    <x v="1"/>
  </r>
  <r>
    <x v="587"/>
    <n v="15"/>
    <x v="19"/>
    <s v="Descripcion del Plato_1"/>
    <n v="15"/>
    <n v="25"/>
    <n v="3"/>
    <n v="12"/>
    <x v="1"/>
  </r>
  <r>
    <x v="588"/>
    <n v="10"/>
    <x v="15"/>
    <s v="Descripcion del Plato_14"/>
    <n v="14"/>
    <n v="23"/>
    <n v="1"/>
    <n v="45"/>
    <x v="0"/>
  </r>
  <r>
    <x v="588"/>
    <n v="10"/>
    <x v="13"/>
    <s v="Descripcion del Plato_18"/>
    <n v="20"/>
    <n v="34"/>
    <n v="3"/>
    <n v="59"/>
    <x v="0"/>
  </r>
  <r>
    <x v="588"/>
    <n v="10"/>
    <x v="16"/>
    <s v="Descripcion del Plato_13"/>
    <n v="13"/>
    <n v="21"/>
    <n v="3"/>
    <n v="7"/>
    <x v="0"/>
  </r>
  <r>
    <x v="588"/>
    <n v="10"/>
    <x v="11"/>
    <s v="Descripcion del Plato_15"/>
    <n v="19"/>
    <n v="32"/>
    <n v="3"/>
    <n v="9"/>
    <x v="0"/>
  </r>
  <r>
    <x v="589"/>
    <n v="3"/>
    <x v="13"/>
    <s v="Descripcion del Plato_18"/>
    <n v="20"/>
    <n v="34"/>
    <n v="3"/>
    <n v="43"/>
    <x v="1"/>
  </r>
  <r>
    <x v="589"/>
    <n v="3"/>
    <x v="14"/>
    <s v="Descripcion del Plato_3"/>
    <n v="12"/>
    <n v="20"/>
    <n v="1"/>
    <n v="21"/>
    <x v="1"/>
  </r>
  <r>
    <x v="590"/>
    <n v="11"/>
    <x v="4"/>
    <s v="Descripcion del Plato_20"/>
    <n v="25"/>
    <n v="40"/>
    <n v="3"/>
    <n v="51"/>
    <x v="0"/>
  </r>
  <r>
    <x v="591"/>
    <n v="5"/>
    <x v="12"/>
    <s v="Descripcion del Plato_5"/>
    <n v="13"/>
    <n v="22"/>
    <n v="2"/>
    <n v="59"/>
    <x v="0"/>
  </r>
  <r>
    <x v="591"/>
    <n v="5"/>
    <x v="19"/>
    <s v="Descripcion del Plato_1"/>
    <n v="15"/>
    <n v="25"/>
    <n v="2"/>
    <n v="42"/>
    <x v="0"/>
  </r>
  <r>
    <x v="592"/>
    <n v="17"/>
    <x v="4"/>
    <s v="Descripcion del Plato_20"/>
    <n v="25"/>
    <n v="40"/>
    <n v="1"/>
    <n v="30"/>
    <x v="0"/>
  </r>
  <r>
    <x v="592"/>
    <n v="17"/>
    <x v="2"/>
    <s v="Descripcion del Plato_17"/>
    <n v="19"/>
    <n v="31"/>
    <n v="1"/>
    <n v="8"/>
    <x v="0"/>
  </r>
  <r>
    <x v="592"/>
    <n v="17"/>
    <x v="7"/>
    <s v="Descripcion del Plato_11"/>
    <n v="20"/>
    <n v="33"/>
    <n v="2"/>
    <n v="5"/>
    <x v="1"/>
  </r>
  <r>
    <x v="592"/>
    <n v="17"/>
    <x v="5"/>
    <s v="Descripcion del Plato_19"/>
    <n v="22"/>
    <n v="36"/>
    <n v="2"/>
    <n v="5"/>
    <x v="0"/>
  </r>
  <r>
    <x v="593"/>
    <n v="17"/>
    <x v="7"/>
    <s v="Descripcion del Plato_11"/>
    <n v="20"/>
    <n v="33"/>
    <n v="1"/>
    <n v="5"/>
    <x v="0"/>
  </r>
  <r>
    <x v="593"/>
    <n v="17"/>
    <x v="12"/>
    <s v="Descripcion del Plato_5"/>
    <n v="13"/>
    <n v="22"/>
    <n v="3"/>
    <n v="44"/>
    <x v="0"/>
  </r>
  <r>
    <x v="593"/>
    <n v="17"/>
    <x v="14"/>
    <s v="Descripcion del Plato_3"/>
    <n v="12"/>
    <n v="20"/>
    <n v="2"/>
    <n v="49"/>
    <x v="0"/>
  </r>
  <r>
    <x v="594"/>
    <n v="9"/>
    <x v="16"/>
    <s v="Descripcion del Plato_13"/>
    <n v="13"/>
    <n v="21"/>
    <n v="2"/>
    <n v="5"/>
    <x v="0"/>
  </r>
  <r>
    <x v="594"/>
    <n v="9"/>
    <x v="1"/>
    <s v="Descripcion del Plato_2"/>
    <n v="18"/>
    <n v="30"/>
    <n v="1"/>
    <n v="44"/>
    <x v="1"/>
  </r>
  <r>
    <x v="595"/>
    <n v="18"/>
    <x v="15"/>
    <s v="Descripcion del Plato_14"/>
    <n v="14"/>
    <n v="23"/>
    <n v="2"/>
    <n v="47"/>
    <x v="1"/>
  </r>
  <r>
    <x v="595"/>
    <n v="18"/>
    <x v="0"/>
    <s v="Descripcion del Plato_7"/>
    <n v="14"/>
    <n v="24"/>
    <n v="2"/>
    <n v="50"/>
    <x v="1"/>
  </r>
  <r>
    <x v="595"/>
    <n v="18"/>
    <x v="11"/>
    <s v="Descripcion del Plato_15"/>
    <n v="19"/>
    <n v="32"/>
    <n v="3"/>
    <n v="42"/>
    <x v="1"/>
  </r>
  <r>
    <x v="595"/>
    <n v="18"/>
    <x v="19"/>
    <s v="Descripcion del Plato_1"/>
    <n v="15"/>
    <n v="25"/>
    <n v="2"/>
    <n v="19"/>
    <x v="0"/>
  </r>
  <r>
    <x v="596"/>
    <n v="16"/>
    <x v="8"/>
    <s v="Descripcion del Plato_16"/>
    <n v="16"/>
    <n v="28"/>
    <n v="1"/>
    <n v="39"/>
    <x v="1"/>
  </r>
  <r>
    <x v="596"/>
    <n v="16"/>
    <x v="17"/>
    <s v="Descripcion del Plato_4"/>
    <n v="10"/>
    <n v="18"/>
    <n v="1"/>
    <n v="55"/>
    <x v="1"/>
  </r>
  <r>
    <x v="596"/>
    <n v="16"/>
    <x v="4"/>
    <s v="Descripcion del Plato_20"/>
    <n v="25"/>
    <n v="40"/>
    <n v="2"/>
    <n v="39"/>
    <x v="1"/>
  </r>
  <r>
    <x v="596"/>
    <n v="16"/>
    <x v="0"/>
    <s v="Descripcion del Plato_7"/>
    <n v="14"/>
    <n v="24"/>
    <n v="1"/>
    <n v="8"/>
    <x v="1"/>
  </r>
  <r>
    <x v="597"/>
    <n v="9"/>
    <x v="18"/>
    <s v="Descripcion del Plato_10"/>
    <n v="15"/>
    <n v="26"/>
    <n v="2"/>
    <n v="44"/>
    <x v="0"/>
  </r>
  <r>
    <x v="597"/>
    <n v="9"/>
    <x v="11"/>
    <s v="Descripcion del Plato_15"/>
    <n v="19"/>
    <n v="32"/>
    <n v="2"/>
    <n v="22"/>
    <x v="0"/>
  </r>
  <r>
    <x v="597"/>
    <n v="9"/>
    <x v="2"/>
    <s v="Descripcion del Plato_17"/>
    <n v="19"/>
    <n v="31"/>
    <n v="3"/>
    <n v="15"/>
    <x v="0"/>
  </r>
  <r>
    <x v="598"/>
    <n v="11"/>
    <x v="13"/>
    <s v="Descripcion del Plato_18"/>
    <n v="20"/>
    <n v="34"/>
    <n v="2"/>
    <n v="5"/>
    <x v="0"/>
  </r>
  <r>
    <x v="598"/>
    <n v="11"/>
    <x v="2"/>
    <s v="Descripcion del Plato_17"/>
    <n v="19"/>
    <n v="31"/>
    <n v="1"/>
    <n v="49"/>
    <x v="0"/>
  </r>
  <r>
    <x v="598"/>
    <n v="11"/>
    <x v="10"/>
    <s v="Descripcion del Plato_8"/>
    <n v="21"/>
    <n v="35"/>
    <n v="2"/>
    <n v="54"/>
    <x v="0"/>
  </r>
  <r>
    <x v="599"/>
    <n v="14"/>
    <x v="8"/>
    <s v="Descripcion del Plato_16"/>
    <n v="16"/>
    <n v="28"/>
    <n v="3"/>
    <n v="22"/>
    <x v="1"/>
  </r>
  <r>
    <x v="599"/>
    <n v="14"/>
    <x v="1"/>
    <s v="Descripcion del Plato_2"/>
    <n v="18"/>
    <n v="30"/>
    <n v="2"/>
    <n v="43"/>
    <x v="0"/>
  </r>
  <r>
    <x v="600"/>
    <n v="13"/>
    <x v="4"/>
    <s v="Descripcion del Plato_20"/>
    <n v="25"/>
    <n v="40"/>
    <n v="2"/>
    <n v="11"/>
    <x v="1"/>
  </r>
  <r>
    <x v="600"/>
    <n v="13"/>
    <x v="8"/>
    <s v="Descripcion del Plato_16"/>
    <n v="16"/>
    <n v="28"/>
    <n v="3"/>
    <n v="28"/>
    <x v="0"/>
  </r>
  <r>
    <x v="600"/>
    <n v="13"/>
    <x v="15"/>
    <s v="Descripcion del Plato_14"/>
    <n v="14"/>
    <n v="23"/>
    <n v="1"/>
    <n v="44"/>
    <x v="1"/>
  </r>
  <r>
    <x v="600"/>
    <n v="13"/>
    <x v="10"/>
    <s v="Descripcion del Plato_8"/>
    <n v="21"/>
    <n v="35"/>
    <n v="3"/>
    <n v="32"/>
    <x v="0"/>
  </r>
  <r>
    <x v="601"/>
    <n v="12"/>
    <x v="10"/>
    <s v="Descripcion del Plato_8"/>
    <n v="21"/>
    <n v="35"/>
    <n v="2"/>
    <n v="56"/>
    <x v="0"/>
  </r>
  <r>
    <x v="601"/>
    <n v="12"/>
    <x v="12"/>
    <s v="Descripcion del Plato_5"/>
    <n v="13"/>
    <n v="22"/>
    <n v="3"/>
    <n v="58"/>
    <x v="0"/>
  </r>
  <r>
    <x v="601"/>
    <n v="12"/>
    <x v="1"/>
    <s v="Descripcion del Plato_2"/>
    <n v="18"/>
    <n v="30"/>
    <n v="3"/>
    <n v="12"/>
    <x v="0"/>
  </r>
  <r>
    <x v="601"/>
    <n v="12"/>
    <x v="4"/>
    <s v="Descripcion del Plato_20"/>
    <n v="25"/>
    <n v="40"/>
    <n v="1"/>
    <n v="36"/>
    <x v="1"/>
  </r>
  <r>
    <x v="602"/>
    <n v="19"/>
    <x v="2"/>
    <s v="Descripcion del Plato_17"/>
    <n v="19"/>
    <n v="31"/>
    <n v="2"/>
    <n v="17"/>
    <x v="0"/>
  </r>
  <r>
    <x v="603"/>
    <n v="14"/>
    <x v="10"/>
    <s v="Descripcion del Plato_8"/>
    <n v="21"/>
    <n v="35"/>
    <n v="3"/>
    <n v="42"/>
    <x v="0"/>
  </r>
  <r>
    <x v="604"/>
    <n v="19"/>
    <x v="14"/>
    <s v="Descripcion del Plato_3"/>
    <n v="12"/>
    <n v="20"/>
    <n v="1"/>
    <n v="47"/>
    <x v="0"/>
  </r>
  <r>
    <x v="604"/>
    <n v="19"/>
    <x v="4"/>
    <s v="Descripcion del Plato_20"/>
    <n v="25"/>
    <n v="40"/>
    <n v="1"/>
    <n v="24"/>
    <x v="1"/>
  </r>
  <r>
    <x v="604"/>
    <n v="19"/>
    <x v="10"/>
    <s v="Descripcion del Plato_8"/>
    <n v="21"/>
    <n v="35"/>
    <n v="2"/>
    <n v="55"/>
    <x v="1"/>
  </r>
  <r>
    <x v="604"/>
    <n v="19"/>
    <x v="1"/>
    <s v="Descripcion del Plato_2"/>
    <n v="18"/>
    <n v="30"/>
    <n v="3"/>
    <n v="50"/>
    <x v="1"/>
  </r>
  <r>
    <x v="605"/>
    <n v="1"/>
    <x v="19"/>
    <s v="Descripcion del Plato_1"/>
    <n v="15"/>
    <n v="25"/>
    <n v="2"/>
    <n v="47"/>
    <x v="0"/>
  </r>
  <r>
    <x v="605"/>
    <n v="1"/>
    <x v="3"/>
    <s v="Descripcion del Plato_6"/>
    <n v="16"/>
    <n v="27"/>
    <n v="3"/>
    <n v="48"/>
    <x v="1"/>
  </r>
  <r>
    <x v="605"/>
    <n v="1"/>
    <x v="18"/>
    <s v="Descripcion del Plato_10"/>
    <n v="15"/>
    <n v="26"/>
    <n v="2"/>
    <n v="50"/>
    <x v="1"/>
  </r>
  <r>
    <x v="606"/>
    <n v="10"/>
    <x v="4"/>
    <s v="Descripcion del Plato_20"/>
    <n v="25"/>
    <n v="40"/>
    <n v="1"/>
    <n v="25"/>
    <x v="0"/>
  </r>
  <r>
    <x v="606"/>
    <n v="10"/>
    <x v="8"/>
    <s v="Descripcion del Plato_16"/>
    <n v="16"/>
    <n v="28"/>
    <n v="1"/>
    <n v="44"/>
    <x v="0"/>
  </r>
  <r>
    <x v="607"/>
    <n v="7"/>
    <x v="6"/>
    <s v="Descripcion del Plato_9"/>
    <n v="17"/>
    <n v="29"/>
    <n v="1"/>
    <n v="45"/>
    <x v="0"/>
  </r>
  <r>
    <x v="608"/>
    <n v="1"/>
    <x v="11"/>
    <s v="Descripcion del Plato_15"/>
    <n v="19"/>
    <n v="32"/>
    <n v="1"/>
    <n v="27"/>
    <x v="1"/>
  </r>
  <r>
    <x v="609"/>
    <n v="19"/>
    <x v="18"/>
    <s v="Descripcion del Plato_10"/>
    <n v="15"/>
    <n v="26"/>
    <n v="1"/>
    <n v="39"/>
    <x v="1"/>
  </r>
  <r>
    <x v="609"/>
    <n v="19"/>
    <x v="17"/>
    <s v="Descripcion del Plato_4"/>
    <n v="10"/>
    <n v="18"/>
    <n v="1"/>
    <n v="8"/>
    <x v="0"/>
  </r>
  <r>
    <x v="610"/>
    <n v="13"/>
    <x v="16"/>
    <s v="Descripcion del Plato_13"/>
    <n v="13"/>
    <n v="21"/>
    <n v="2"/>
    <n v="53"/>
    <x v="1"/>
  </r>
  <r>
    <x v="610"/>
    <n v="13"/>
    <x v="5"/>
    <s v="Descripcion del Plato_19"/>
    <n v="22"/>
    <n v="36"/>
    <n v="1"/>
    <n v="30"/>
    <x v="1"/>
  </r>
  <r>
    <x v="611"/>
    <n v="11"/>
    <x v="3"/>
    <s v="Descripcion del Plato_6"/>
    <n v="16"/>
    <n v="27"/>
    <n v="1"/>
    <n v="26"/>
    <x v="0"/>
  </r>
  <r>
    <x v="611"/>
    <n v="11"/>
    <x v="5"/>
    <s v="Descripcion del Plato_19"/>
    <n v="22"/>
    <n v="36"/>
    <n v="3"/>
    <n v="37"/>
    <x v="0"/>
  </r>
  <r>
    <x v="611"/>
    <n v="11"/>
    <x v="8"/>
    <s v="Descripcion del Plato_16"/>
    <n v="16"/>
    <n v="28"/>
    <n v="2"/>
    <n v="15"/>
    <x v="0"/>
  </r>
  <r>
    <x v="611"/>
    <n v="11"/>
    <x v="14"/>
    <s v="Descripcion del Plato_3"/>
    <n v="12"/>
    <n v="20"/>
    <n v="2"/>
    <n v="51"/>
    <x v="0"/>
  </r>
  <r>
    <x v="612"/>
    <n v="1"/>
    <x v="9"/>
    <s v="Descripcion del Plato_12"/>
    <n v="11"/>
    <n v="19"/>
    <n v="3"/>
    <n v="41"/>
    <x v="1"/>
  </r>
  <r>
    <x v="612"/>
    <n v="1"/>
    <x v="15"/>
    <s v="Descripcion del Plato_14"/>
    <n v="14"/>
    <n v="23"/>
    <n v="3"/>
    <n v="23"/>
    <x v="1"/>
  </r>
  <r>
    <x v="612"/>
    <n v="1"/>
    <x v="17"/>
    <s v="Descripcion del Plato_4"/>
    <n v="10"/>
    <n v="18"/>
    <n v="3"/>
    <n v="31"/>
    <x v="1"/>
  </r>
  <r>
    <x v="612"/>
    <n v="1"/>
    <x v="10"/>
    <s v="Descripcion del Plato_8"/>
    <n v="21"/>
    <n v="35"/>
    <n v="3"/>
    <n v="57"/>
    <x v="1"/>
  </r>
  <r>
    <x v="613"/>
    <n v="19"/>
    <x v="0"/>
    <s v="Descripcion del Plato_7"/>
    <n v="14"/>
    <n v="24"/>
    <n v="3"/>
    <n v="50"/>
    <x v="0"/>
  </r>
  <r>
    <x v="614"/>
    <n v="7"/>
    <x v="2"/>
    <s v="Descripcion del Plato_17"/>
    <n v="19"/>
    <n v="31"/>
    <n v="3"/>
    <n v="50"/>
    <x v="0"/>
  </r>
  <r>
    <x v="614"/>
    <n v="7"/>
    <x v="15"/>
    <s v="Descripcion del Plato_14"/>
    <n v="14"/>
    <n v="23"/>
    <n v="3"/>
    <n v="43"/>
    <x v="0"/>
  </r>
  <r>
    <x v="614"/>
    <n v="7"/>
    <x v="19"/>
    <s v="Descripcion del Plato_1"/>
    <n v="15"/>
    <n v="25"/>
    <n v="3"/>
    <n v="41"/>
    <x v="0"/>
  </r>
  <r>
    <x v="614"/>
    <n v="7"/>
    <x v="11"/>
    <s v="Descripcion del Plato_15"/>
    <n v="19"/>
    <n v="32"/>
    <n v="3"/>
    <n v="22"/>
    <x v="1"/>
  </r>
  <r>
    <x v="615"/>
    <n v="4"/>
    <x v="0"/>
    <s v="Descripcion del Plato_7"/>
    <n v="14"/>
    <n v="24"/>
    <n v="3"/>
    <n v="33"/>
    <x v="0"/>
  </r>
  <r>
    <x v="615"/>
    <n v="4"/>
    <x v="1"/>
    <s v="Descripcion del Plato_2"/>
    <n v="18"/>
    <n v="30"/>
    <n v="2"/>
    <n v="14"/>
    <x v="1"/>
  </r>
  <r>
    <x v="616"/>
    <n v="13"/>
    <x v="18"/>
    <s v="Descripcion del Plato_10"/>
    <n v="15"/>
    <n v="26"/>
    <n v="2"/>
    <n v="18"/>
    <x v="1"/>
  </r>
  <r>
    <x v="616"/>
    <n v="13"/>
    <x v="1"/>
    <s v="Descripcion del Plato_2"/>
    <n v="18"/>
    <n v="30"/>
    <n v="3"/>
    <n v="33"/>
    <x v="1"/>
  </r>
  <r>
    <x v="617"/>
    <n v="3"/>
    <x v="11"/>
    <s v="Descripcion del Plato_15"/>
    <n v="19"/>
    <n v="32"/>
    <n v="2"/>
    <n v="6"/>
    <x v="1"/>
  </r>
  <r>
    <x v="617"/>
    <n v="3"/>
    <x v="2"/>
    <s v="Descripcion del Plato_17"/>
    <n v="19"/>
    <n v="31"/>
    <n v="3"/>
    <n v="35"/>
    <x v="0"/>
  </r>
  <r>
    <x v="617"/>
    <n v="3"/>
    <x v="17"/>
    <s v="Descripcion del Plato_4"/>
    <n v="10"/>
    <n v="18"/>
    <n v="3"/>
    <n v="24"/>
    <x v="0"/>
  </r>
  <r>
    <x v="617"/>
    <n v="3"/>
    <x v="5"/>
    <s v="Descripcion del Plato_19"/>
    <n v="22"/>
    <n v="36"/>
    <n v="3"/>
    <n v="53"/>
    <x v="0"/>
  </r>
  <r>
    <x v="618"/>
    <n v="6"/>
    <x v="3"/>
    <s v="Descripcion del Plato_6"/>
    <n v="16"/>
    <n v="27"/>
    <n v="2"/>
    <n v="40"/>
    <x v="0"/>
  </r>
  <r>
    <x v="618"/>
    <n v="6"/>
    <x v="18"/>
    <s v="Descripcion del Plato_10"/>
    <n v="15"/>
    <n v="26"/>
    <n v="3"/>
    <n v="56"/>
    <x v="1"/>
  </r>
  <r>
    <x v="619"/>
    <n v="16"/>
    <x v="9"/>
    <s v="Descripcion del Plato_12"/>
    <n v="11"/>
    <n v="19"/>
    <n v="3"/>
    <n v="40"/>
    <x v="1"/>
  </r>
  <r>
    <x v="620"/>
    <n v="5"/>
    <x v="10"/>
    <s v="Descripcion del Plato_8"/>
    <n v="21"/>
    <n v="35"/>
    <n v="3"/>
    <n v="8"/>
    <x v="1"/>
  </r>
  <r>
    <x v="621"/>
    <n v="7"/>
    <x v="2"/>
    <s v="Descripcion del Plato_17"/>
    <n v="19"/>
    <n v="31"/>
    <n v="3"/>
    <n v="53"/>
    <x v="0"/>
  </r>
  <r>
    <x v="621"/>
    <n v="7"/>
    <x v="8"/>
    <s v="Descripcion del Plato_16"/>
    <n v="16"/>
    <n v="28"/>
    <n v="1"/>
    <n v="25"/>
    <x v="0"/>
  </r>
  <r>
    <x v="622"/>
    <n v="13"/>
    <x v="12"/>
    <s v="Descripcion del Plato_5"/>
    <n v="13"/>
    <n v="22"/>
    <n v="2"/>
    <n v="23"/>
    <x v="0"/>
  </r>
  <r>
    <x v="622"/>
    <n v="13"/>
    <x v="10"/>
    <s v="Descripcion del Plato_8"/>
    <n v="21"/>
    <n v="35"/>
    <n v="2"/>
    <n v="59"/>
    <x v="0"/>
  </r>
  <r>
    <x v="622"/>
    <n v="13"/>
    <x v="19"/>
    <s v="Descripcion del Plato_1"/>
    <n v="15"/>
    <n v="25"/>
    <n v="1"/>
    <n v="20"/>
    <x v="0"/>
  </r>
  <r>
    <x v="622"/>
    <n v="13"/>
    <x v="11"/>
    <s v="Descripcion del Plato_15"/>
    <n v="19"/>
    <n v="32"/>
    <n v="3"/>
    <n v="43"/>
    <x v="1"/>
  </r>
  <r>
    <x v="623"/>
    <n v="1"/>
    <x v="5"/>
    <s v="Descripcion del Plato_19"/>
    <n v="22"/>
    <n v="36"/>
    <n v="1"/>
    <n v="19"/>
    <x v="1"/>
  </r>
  <r>
    <x v="623"/>
    <n v="1"/>
    <x v="0"/>
    <s v="Descripcion del Plato_7"/>
    <n v="14"/>
    <n v="24"/>
    <n v="1"/>
    <n v="45"/>
    <x v="0"/>
  </r>
  <r>
    <x v="623"/>
    <n v="1"/>
    <x v="16"/>
    <s v="Descripcion del Plato_13"/>
    <n v="13"/>
    <n v="21"/>
    <n v="2"/>
    <n v="15"/>
    <x v="1"/>
  </r>
  <r>
    <x v="624"/>
    <n v="5"/>
    <x v="17"/>
    <s v="Descripcion del Plato_4"/>
    <n v="10"/>
    <n v="18"/>
    <n v="2"/>
    <n v="12"/>
    <x v="0"/>
  </r>
  <r>
    <x v="624"/>
    <n v="5"/>
    <x v="4"/>
    <s v="Descripcion del Plato_20"/>
    <n v="25"/>
    <n v="40"/>
    <n v="1"/>
    <n v="46"/>
    <x v="1"/>
  </r>
  <r>
    <x v="624"/>
    <n v="5"/>
    <x v="16"/>
    <s v="Descripcion del Plato_13"/>
    <n v="13"/>
    <n v="21"/>
    <n v="3"/>
    <n v="39"/>
    <x v="0"/>
  </r>
  <r>
    <x v="625"/>
    <n v="14"/>
    <x v="1"/>
    <s v="Descripcion del Plato_2"/>
    <n v="18"/>
    <n v="30"/>
    <n v="2"/>
    <n v="11"/>
    <x v="0"/>
  </r>
  <r>
    <x v="625"/>
    <n v="14"/>
    <x v="0"/>
    <s v="Descripcion del Plato_7"/>
    <n v="14"/>
    <n v="24"/>
    <n v="2"/>
    <n v="36"/>
    <x v="1"/>
  </r>
  <r>
    <x v="625"/>
    <n v="14"/>
    <x v="6"/>
    <s v="Descripcion del Plato_9"/>
    <n v="17"/>
    <n v="29"/>
    <n v="1"/>
    <n v="11"/>
    <x v="1"/>
  </r>
  <r>
    <x v="626"/>
    <n v="4"/>
    <x v="16"/>
    <s v="Descripcion del Plato_13"/>
    <n v="13"/>
    <n v="21"/>
    <n v="1"/>
    <n v="37"/>
    <x v="0"/>
  </r>
  <r>
    <x v="627"/>
    <n v="2"/>
    <x v="0"/>
    <s v="Descripcion del Plato_7"/>
    <n v="14"/>
    <n v="24"/>
    <n v="2"/>
    <n v="10"/>
    <x v="0"/>
  </r>
  <r>
    <x v="627"/>
    <n v="2"/>
    <x v="4"/>
    <s v="Descripcion del Plato_20"/>
    <n v="25"/>
    <n v="40"/>
    <n v="3"/>
    <n v="33"/>
    <x v="1"/>
  </r>
  <r>
    <x v="628"/>
    <n v="17"/>
    <x v="13"/>
    <s v="Descripcion del Plato_18"/>
    <n v="20"/>
    <n v="34"/>
    <n v="1"/>
    <n v="22"/>
    <x v="1"/>
  </r>
  <r>
    <x v="628"/>
    <n v="17"/>
    <x v="14"/>
    <s v="Descripcion del Plato_3"/>
    <n v="12"/>
    <n v="20"/>
    <n v="3"/>
    <n v="19"/>
    <x v="0"/>
  </r>
  <r>
    <x v="628"/>
    <n v="17"/>
    <x v="17"/>
    <s v="Descripcion del Plato_4"/>
    <n v="10"/>
    <n v="18"/>
    <n v="2"/>
    <n v="43"/>
    <x v="1"/>
  </r>
  <r>
    <x v="629"/>
    <n v="2"/>
    <x v="2"/>
    <s v="Descripcion del Plato_17"/>
    <n v="19"/>
    <n v="31"/>
    <n v="2"/>
    <n v="19"/>
    <x v="0"/>
  </r>
  <r>
    <x v="629"/>
    <n v="2"/>
    <x v="4"/>
    <s v="Descripcion del Plato_20"/>
    <n v="25"/>
    <n v="40"/>
    <n v="3"/>
    <n v="56"/>
    <x v="0"/>
  </r>
  <r>
    <x v="630"/>
    <n v="6"/>
    <x v="12"/>
    <s v="Descripcion del Plato_5"/>
    <n v="13"/>
    <n v="22"/>
    <n v="3"/>
    <n v="46"/>
    <x v="0"/>
  </r>
  <r>
    <x v="631"/>
    <n v="16"/>
    <x v="11"/>
    <s v="Descripcion del Plato_15"/>
    <n v="19"/>
    <n v="32"/>
    <n v="3"/>
    <n v="41"/>
    <x v="1"/>
  </r>
  <r>
    <x v="631"/>
    <n v="16"/>
    <x v="7"/>
    <s v="Descripcion del Plato_11"/>
    <n v="20"/>
    <n v="33"/>
    <n v="1"/>
    <n v="47"/>
    <x v="0"/>
  </r>
  <r>
    <x v="632"/>
    <n v="16"/>
    <x v="1"/>
    <s v="Descripcion del Plato_2"/>
    <n v="18"/>
    <n v="30"/>
    <n v="3"/>
    <n v="10"/>
    <x v="0"/>
  </r>
  <r>
    <x v="632"/>
    <n v="16"/>
    <x v="0"/>
    <s v="Descripcion del Plato_7"/>
    <n v="14"/>
    <n v="24"/>
    <n v="2"/>
    <n v="51"/>
    <x v="1"/>
  </r>
  <r>
    <x v="632"/>
    <n v="16"/>
    <x v="12"/>
    <s v="Descripcion del Plato_5"/>
    <n v="13"/>
    <n v="22"/>
    <n v="2"/>
    <n v="34"/>
    <x v="0"/>
  </r>
  <r>
    <x v="632"/>
    <n v="16"/>
    <x v="17"/>
    <s v="Descripcion del Plato_4"/>
    <n v="10"/>
    <n v="18"/>
    <n v="3"/>
    <n v="54"/>
    <x v="1"/>
  </r>
  <r>
    <x v="633"/>
    <n v="2"/>
    <x v="12"/>
    <s v="Descripcion del Plato_5"/>
    <n v="13"/>
    <n v="22"/>
    <n v="2"/>
    <n v="25"/>
    <x v="0"/>
  </r>
  <r>
    <x v="633"/>
    <n v="2"/>
    <x v="4"/>
    <s v="Descripcion del Plato_20"/>
    <n v="25"/>
    <n v="40"/>
    <n v="3"/>
    <n v="38"/>
    <x v="1"/>
  </r>
  <r>
    <x v="633"/>
    <n v="2"/>
    <x v="19"/>
    <s v="Descripcion del Plato_1"/>
    <n v="15"/>
    <n v="25"/>
    <n v="3"/>
    <n v="43"/>
    <x v="1"/>
  </r>
  <r>
    <x v="633"/>
    <n v="2"/>
    <x v="10"/>
    <s v="Descripcion del Plato_8"/>
    <n v="21"/>
    <n v="35"/>
    <n v="3"/>
    <n v="51"/>
    <x v="0"/>
  </r>
  <r>
    <x v="634"/>
    <n v="5"/>
    <x v="6"/>
    <s v="Descripcion del Plato_9"/>
    <n v="17"/>
    <n v="29"/>
    <n v="2"/>
    <n v="25"/>
    <x v="1"/>
  </r>
  <r>
    <x v="635"/>
    <n v="14"/>
    <x v="0"/>
    <s v="Descripcion del Plato_7"/>
    <n v="14"/>
    <n v="24"/>
    <n v="2"/>
    <n v="45"/>
    <x v="0"/>
  </r>
  <r>
    <x v="635"/>
    <n v="14"/>
    <x v="9"/>
    <s v="Descripcion del Plato_12"/>
    <n v="11"/>
    <n v="19"/>
    <n v="3"/>
    <n v="54"/>
    <x v="1"/>
  </r>
  <r>
    <x v="635"/>
    <n v="14"/>
    <x v="16"/>
    <s v="Descripcion del Plato_13"/>
    <n v="13"/>
    <n v="21"/>
    <n v="1"/>
    <n v="52"/>
    <x v="1"/>
  </r>
  <r>
    <x v="636"/>
    <n v="6"/>
    <x v="7"/>
    <s v="Descripcion del Plato_11"/>
    <n v="20"/>
    <n v="33"/>
    <n v="1"/>
    <n v="23"/>
    <x v="1"/>
  </r>
  <r>
    <x v="636"/>
    <n v="6"/>
    <x v="13"/>
    <s v="Descripcion del Plato_18"/>
    <n v="20"/>
    <n v="34"/>
    <n v="1"/>
    <n v="6"/>
    <x v="1"/>
  </r>
  <r>
    <x v="636"/>
    <n v="6"/>
    <x v="19"/>
    <s v="Descripcion del Plato_1"/>
    <n v="15"/>
    <n v="25"/>
    <n v="2"/>
    <n v="32"/>
    <x v="0"/>
  </r>
  <r>
    <x v="637"/>
    <n v="16"/>
    <x v="1"/>
    <s v="Descripcion del Plato_2"/>
    <n v="18"/>
    <n v="30"/>
    <n v="3"/>
    <n v="44"/>
    <x v="0"/>
  </r>
  <r>
    <x v="638"/>
    <n v="8"/>
    <x v="18"/>
    <s v="Descripcion del Plato_10"/>
    <n v="15"/>
    <n v="26"/>
    <n v="2"/>
    <n v="52"/>
    <x v="0"/>
  </r>
  <r>
    <x v="638"/>
    <n v="8"/>
    <x v="2"/>
    <s v="Descripcion del Plato_17"/>
    <n v="19"/>
    <n v="31"/>
    <n v="2"/>
    <n v="29"/>
    <x v="0"/>
  </r>
  <r>
    <x v="638"/>
    <n v="8"/>
    <x v="9"/>
    <s v="Descripcion del Plato_12"/>
    <n v="11"/>
    <n v="19"/>
    <n v="2"/>
    <n v="55"/>
    <x v="0"/>
  </r>
  <r>
    <x v="639"/>
    <n v="14"/>
    <x v="18"/>
    <s v="Descripcion del Plato_10"/>
    <n v="15"/>
    <n v="26"/>
    <n v="3"/>
    <n v="7"/>
    <x v="1"/>
  </r>
  <r>
    <x v="639"/>
    <n v="14"/>
    <x v="16"/>
    <s v="Descripcion del Plato_13"/>
    <n v="13"/>
    <n v="21"/>
    <n v="2"/>
    <n v="12"/>
    <x v="0"/>
  </r>
  <r>
    <x v="639"/>
    <n v="14"/>
    <x v="7"/>
    <s v="Descripcion del Plato_11"/>
    <n v="20"/>
    <n v="33"/>
    <n v="3"/>
    <n v="56"/>
    <x v="1"/>
  </r>
  <r>
    <x v="640"/>
    <n v="2"/>
    <x v="6"/>
    <s v="Descripcion del Plato_9"/>
    <n v="17"/>
    <n v="29"/>
    <n v="3"/>
    <n v="17"/>
    <x v="0"/>
  </r>
  <r>
    <x v="640"/>
    <n v="2"/>
    <x v="19"/>
    <s v="Descripcion del Plato_1"/>
    <n v="15"/>
    <n v="25"/>
    <n v="3"/>
    <n v="28"/>
    <x v="1"/>
  </r>
  <r>
    <x v="640"/>
    <n v="2"/>
    <x v="15"/>
    <s v="Descripcion del Plato_14"/>
    <n v="14"/>
    <n v="23"/>
    <n v="2"/>
    <n v="29"/>
    <x v="0"/>
  </r>
  <r>
    <x v="641"/>
    <n v="15"/>
    <x v="16"/>
    <s v="Descripcion del Plato_13"/>
    <n v="13"/>
    <n v="21"/>
    <n v="3"/>
    <n v="6"/>
    <x v="1"/>
  </r>
  <r>
    <x v="641"/>
    <n v="15"/>
    <x v="18"/>
    <s v="Descripcion del Plato_10"/>
    <n v="15"/>
    <n v="26"/>
    <n v="1"/>
    <n v="57"/>
    <x v="1"/>
  </r>
  <r>
    <x v="641"/>
    <n v="15"/>
    <x v="6"/>
    <s v="Descripcion del Plato_9"/>
    <n v="17"/>
    <n v="29"/>
    <n v="3"/>
    <n v="18"/>
    <x v="1"/>
  </r>
  <r>
    <x v="642"/>
    <n v="17"/>
    <x v="7"/>
    <s v="Descripcion del Plato_11"/>
    <n v="20"/>
    <n v="33"/>
    <n v="1"/>
    <n v="18"/>
    <x v="0"/>
  </r>
  <r>
    <x v="643"/>
    <n v="9"/>
    <x v="2"/>
    <s v="Descripcion del Plato_17"/>
    <n v="19"/>
    <n v="31"/>
    <n v="3"/>
    <n v="51"/>
    <x v="0"/>
  </r>
  <r>
    <x v="644"/>
    <n v="6"/>
    <x v="7"/>
    <s v="Descripcion del Plato_11"/>
    <n v="20"/>
    <n v="33"/>
    <n v="3"/>
    <n v="43"/>
    <x v="1"/>
  </r>
  <r>
    <x v="644"/>
    <n v="6"/>
    <x v="3"/>
    <s v="Descripcion del Plato_6"/>
    <n v="16"/>
    <n v="27"/>
    <n v="3"/>
    <n v="54"/>
    <x v="0"/>
  </r>
  <r>
    <x v="645"/>
    <n v="12"/>
    <x v="10"/>
    <s v="Descripcion del Plato_8"/>
    <n v="21"/>
    <n v="35"/>
    <n v="2"/>
    <n v="36"/>
    <x v="0"/>
  </r>
  <r>
    <x v="646"/>
    <n v="12"/>
    <x v="17"/>
    <s v="Descripcion del Plato_4"/>
    <n v="10"/>
    <n v="18"/>
    <n v="2"/>
    <n v="13"/>
    <x v="1"/>
  </r>
  <r>
    <x v="646"/>
    <n v="12"/>
    <x v="2"/>
    <s v="Descripcion del Plato_17"/>
    <n v="19"/>
    <n v="31"/>
    <n v="2"/>
    <n v="26"/>
    <x v="1"/>
  </r>
  <r>
    <x v="647"/>
    <n v="9"/>
    <x v="8"/>
    <s v="Descripcion del Plato_16"/>
    <n v="16"/>
    <n v="28"/>
    <n v="2"/>
    <n v="47"/>
    <x v="0"/>
  </r>
  <r>
    <x v="648"/>
    <n v="9"/>
    <x v="6"/>
    <s v="Descripcion del Plato_9"/>
    <n v="17"/>
    <n v="29"/>
    <n v="3"/>
    <n v="22"/>
    <x v="1"/>
  </r>
  <r>
    <x v="648"/>
    <n v="9"/>
    <x v="8"/>
    <s v="Descripcion del Plato_16"/>
    <n v="16"/>
    <n v="28"/>
    <n v="3"/>
    <n v="40"/>
    <x v="0"/>
  </r>
  <r>
    <x v="648"/>
    <n v="9"/>
    <x v="19"/>
    <s v="Descripcion del Plato_1"/>
    <n v="15"/>
    <n v="25"/>
    <n v="1"/>
    <n v="32"/>
    <x v="1"/>
  </r>
  <r>
    <x v="648"/>
    <n v="9"/>
    <x v="14"/>
    <s v="Descripcion del Plato_3"/>
    <n v="12"/>
    <n v="20"/>
    <n v="3"/>
    <n v="15"/>
    <x v="0"/>
  </r>
  <r>
    <x v="649"/>
    <n v="11"/>
    <x v="16"/>
    <s v="Descripcion del Plato_13"/>
    <n v="13"/>
    <n v="21"/>
    <n v="2"/>
    <n v="18"/>
    <x v="1"/>
  </r>
  <r>
    <x v="649"/>
    <n v="11"/>
    <x v="6"/>
    <s v="Descripcion del Plato_9"/>
    <n v="17"/>
    <n v="29"/>
    <n v="2"/>
    <n v="35"/>
    <x v="1"/>
  </r>
  <r>
    <x v="649"/>
    <n v="11"/>
    <x v="11"/>
    <s v="Descripcion del Plato_15"/>
    <n v="19"/>
    <n v="32"/>
    <n v="1"/>
    <n v="12"/>
    <x v="1"/>
  </r>
  <r>
    <x v="649"/>
    <n v="11"/>
    <x v="10"/>
    <s v="Descripcion del Plato_8"/>
    <n v="21"/>
    <n v="35"/>
    <n v="3"/>
    <n v="11"/>
    <x v="0"/>
  </r>
  <r>
    <x v="650"/>
    <n v="16"/>
    <x v="4"/>
    <s v="Descripcion del Plato_20"/>
    <n v="25"/>
    <n v="40"/>
    <n v="2"/>
    <n v="50"/>
    <x v="0"/>
  </r>
  <r>
    <x v="650"/>
    <n v="16"/>
    <x v="16"/>
    <s v="Descripcion del Plato_13"/>
    <n v="13"/>
    <n v="21"/>
    <n v="3"/>
    <n v="9"/>
    <x v="0"/>
  </r>
  <r>
    <x v="650"/>
    <n v="16"/>
    <x v="7"/>
    <s v="Descripcion del Plato_11"/>
    <n v="20"/>
    <n v="33"/>
    <n v="2"/>
    <n v="29"/>
    <x v="0"/>
  </r>
  <r>
    <x v="651"/>
    <n v="14"/>
    <x v="2"/>
    <s v="Descripcion del Plato_17"/>
    <n v="19"/>
    <n v="31"/>
    <n v="2"/>
    <n v="12"/>
    <x v="0"/>
  </r>
  <r>
    <x v="651"/>
    <n v="14"/>
    <x v="5"/>
    <s v="Descripcion del Plato_19"/>
    <n v="22"/>
    <n v="36"/>
    <n v="3"/>
    <n v="38"/>
    <x v="1"/>
  </r>
  <r>
    <x v="652"/>
    <n v="13"/>
    <x v="8"/>
    <s v="Descripcion del Plato_16"/>
    <n v="16"/>
    <n v="28"/>
    <n v="3"/>
    <n v="51"/>
    <x v="1"/>
  </r>
  <r>
    <x v="652"/>
    <n v="13"/>
    <x v="1"/>
    <s v="Descripcion del Plato_2"/>
    <n v="18"/>
    <n v="30"/>
    <n v="3"/>
    <n v="46"/>
    <x v="0"/>
  </r>
  <r>
    <x v="652"/>
    <n v="13"/>
    <x v="10"/>
    <s v="Descripcion del Plato_8"/>
    <n v="21"/>
    <n v="35"/>
    <n v="2"/>
    <n v="53"/>
    <x v="0"/>
  </r>
  <r>
    <x v="653"/>
    <n v="12"/>
    <x v="12"/>
    <s v="Descripcion del Plato_5"/>
    <n v="13"/>
    <n v="22"/>
    <n v="1"/>
    <n v="31"/>
    <x v="0"/>
  </r>
  <r>
    <x v="653"/>
    <n v="12"/>
    <x v="14"/>
    <s v="Descripcion del Plato_3"/>
    <n v="12"/>
    <n v="20"/>
    <n v="1"/>
    <n v="13"/>
    <x v="0"/>
  </r>
  <r>
    <x v="654"/>
    <n v="5"/>
    <x v="2"/>
    <s v="Descripcion del Plato_17"/>
    <n v="19"/>
    <n v="31"/>
    <n v="3"/>
    <n v="36"/>
    <x v="1"/>
  </r>
  <r>
    <x v="655"/>
    <n v="19"/>
    <x v="15"/>
    <s v="Descripcion del Plato_14"/>
    <n v="14"/>
    <n v="23"/>
    <n v="1"/>
    <n v="13"/>
    <x v="0"/>
  </r>
  <r>
    <x v="655"/>
    <n v="19"/>
    <x v="14"/>
    <s v="Descripcion del Plato_3"/>
    <n v="12"/>
    <n v="20"/>
    <n v="3"/>
    <n v="44"/>
    <x v="1"/>
  </r>
  <r>
    <x v="655"/>
    <n v="19"/>
    <x v="9"/>
    <s v="Descripcion del Plato_12"/>
    <n v="11"/>
    <n v="19"/>
    <n v="2"/>
    <n v="39"/>
    <x v="1"/>
  </r>
  <r>
    <x v="655"/>
    <n v="19"/>
    <x v="5"/>
    <s v="Descripcion del Plato_19"/>
    <n v="22"/>
    <n v="36"/>
    <n v="1"/>
    <n v="14"/>
    <x v="0"/>
  </r>
  <r>
    <x v="656"/>
    <n v="1"/>
    <x v="4"/>
    <s v="Descripcion del Plato_20"/>
    <n v="25"/>
    <n v="40"/>
    <n v="2"/>
    <n v="55"/>
    <x v="1"/>
  </r>
  <r>
    <x v="656"/>
    <n v="1"/>
    <x v="15"/>
    <s v="Descripcion del Plato_14"/>
    <n v="14"/>
    <n v="23"/>
    <n v="2"/>
    <n v="39"/>
    <x v="1"/>
  </r>
  <r>
    <x v="656"/>
    <n v="1"/>
    <x v="10"/>
    <s v="Descripcion del Plato_8"/>
    <n v="21"/>
    <n v="35"/>
    <n v="2"/>
    <n v="40"/>
    <x v="1"/>
  </r>
  <r>
    <x v="657"/>
    <n v="19"/>
    <x v="11"/>
    <s v="Descripcion del Plato_15"/>
    <n v="19"/>
    <n v="32"/>
    <n v="1"/>
    <n v="21"/>
    <x v="1"/>
  </r>
  <r>
    <x v="657"/>
    <n v="19"/>
    <x v="3"/>
    <s v="Descripcion del Plato_6"/>
    <n v="16"/>
    <n v="27"/>
    <n v="2"/>
    <n v="27"/>
    <x v="1"/>
  </r>
  <r>
    <x v="658"/>
    <n v="9"/>
    <x v="6"/>
    <s v="Descripcion del Plato_9"/>
    <n v="17"/>
    <n v="29"/>
    <n v="3"/>
    <n v="31"/>
    <x v="0"/>
  </r>
  <r>
    <x v="659"/>
    <n v="19"/>
    <x v="9"/>
    <s v="Descripcion del Plato_12"/>
    <n v="11"/>
    <n v="19"/>
    <n v="2"/>
    <n v="24"/>
    <x v="1"/>
  </r>
  <r>
    <x v="659"/>
    <n v="19"/>
    <x v="1"/>
    <s v="Descripcion del Plato_2"/>
    <n v="18"/>
    <n v="30"/>
    <n v="3"/>
    <n v="16"/>
    <x v="0"/>
  </r>
  <r>
    <x v="659"/>
    <n v="19"/>
    <x v="4"/>
    <s v="Descripcion del Plato_20"/>
    <n v="25"/>
    <n v="40"/>
    <n v="2"/>
    <n v="5"/>
    <x v="1"/>
  </r>
  <r>
    <x v="660"/>
    <n v="16"/>
    <x v="15"/>
    <s v="Descripcion del Plato_14"/>
    <n v="14"/>
    <n v="23"/>
    <n v="3"/>
    <n v="56"/>
    <x v="1"/>
  </r>
  <r>
    <x v="660"/>
    <n v="16"/>
    <x v="2"/>
    <s v="Descripcion del Plato_17"/>
    <n v="19"/>
    <n v="31"/>
    <n v="1"/>
    <n v="22"/>
    <x v="1"/>
  </r>
  <r>
    <x v="660"/>
    <n v="16"/>
    <x v="19"/>
    <s v="Descripcion del Plato_1"/>
    <n v="15"/>
    <n v="25"/>
    <n v="2"/>
    <n v="30"/>
    <x v="0"/>
  </r>
  <r>
    <x v="660"/>
    <n v="16"/>
    <x v="8"/>
    <s v="Descripcion del Plato_16"/>
    <n v="16"/>
    <n v="28"/>
    <n v="2"/>
    <n v="27"/>
    <x v="1"/>
  </r>
  <r>
    <x v="661"/>
    <n v="15"/>
    <x v="0"/>
    <s v="Descripcion del Plato_7"/>
    <n v="14"/>
    <n v="24"/>
    <n v="3"/>
    <n v="34"/>
    <x v="0"/>
  </r>
  <r>
    <x v="661"/>
    <n v="15"/>
    <x v="19"/>
    <s v="Descripcion del Plato_1"/>
    <n v="15"/>
    <n v="25"/>
    <n v="1"/>
    <n v="10"/>
    <x v="1"/>
  </r>
  <r>
    <x v="661"/>
    <n v="15"/>
    <x v="5"/>
    <s v="Descripcion del Plato_19"/>
    <n v="22"/>
    <n v="36"/>
    <n v="1"/>
    <n v="41"/>
    <x v="0"/>
  </r>
  <r>
    <x v="662"/>
    <n v="3"/>
    <x v="17"/>
    <s v="Descripcion del Plato_4"/>
    <n v="10"/>
    <n v="18"/>
    <n v="2"/>
    <n v="40"/>
    <x v="1"/>
  </r>
  <r>
    <x v="662"/>
    <n v="3"/>
    <x v="6"/>
    <s v="Descripcion del Plato_9"/>
    <n v="17"/>
    <n v="29"/>
    <n v="2"/>
    <n v="5"/>
    <x v="1"/>
  </r>
  <r>
    <x v="662"/>
    <n v="3"/>
    <x v="14"/>
    <s v="Descripcion del Plato_3"/>
    <n v="12"/>
    <n v="20"/>
    <n v="1"/>
    <n v="42"/>
    <x v="1"/>
  </r>
  <r>
    <x v="663"/>
    <n v="20"/>
    <x v="17"/>
    <s v="Descripcion del Plato_4"/>
    <n v="10"/>
    <n v="18"/>
    <n v="1"/>
    <n v="9"/>
    <x v="0"/>
  </r>
  <r>
    <x v="663"/>
    <n v="20"/>
    <x v="9"/>
    <s v="Descripcion del Plato_12"/>
    <n v="11"/>
    <n v="19"/>
    <n v="2"/>
    <n v="42"/>
    <x v="0"/>
  </r>
  <r>
    <x v="663"/>
    <n v="20"/>
    <x v="12"/>
    <s v="Descripcion del Plato_5"/>
    <n v="13"/>
    <n v="22"/>
    <n v="3"/>
    <n v="48"/>
    <x v="1"/>
  </r>
  <r>
    <x v="664"/>
    <n v="6"/>
    <x v="19"/>
    <s v="Descripcion del Plato_1"/>
    <n v="15"/>
    <n v="25"/>
    <n v="3"/>
    <n v="25"/>
    <x v="1"/>
  </r>
  <r>
    <x v="664"/>
    <n v="6"/>
    <x v="3"/>
    <s v="Descripcion del Plato_6"/>
    <n v="16"/>
    <n v="27"/>
    <n v="2"/>
    <n v="15"/>
    <x v="1"/>
  </r>
  <r>
    <x v="665"/>
    <n v="8"/>
    <x v="14"/>
    <s v="Descripcion del Plato_3"/>
    <n v="12"/>
    <n v="20"/>
    <n v="2"/>
    <n v="27"/>
    <x v="1"/>
  </r>
  <r>
    <x v="666"/>
    <n v="6"/>
    <x v="5"/>
    <s v="Descripcion del Plato_19"/>
    <n v="22"/>
    <n v="36"/>
    <n v="1"/>
    <n v="12"/>
    <x v="0"/>
  </r>
  <r>
    <x v="667"/>
    <n v="12"/>
    <x v="18"/>
    <s v="Descripcion del Plato_10"/>
    <n v="15"/>
    <n v="26"/>
    <n v="3"/>
    <n v="59"/>
    <x v="0"/>
  </r>
  <r>
    <x v="667"/>
    <n v="12"/>
    <x v="0"/>
    <s v="Descripcion del Plato_7"/>
    <n v="14"/>
    <n v="24"/>
    <n v="2"/>
    <n v="9"/>
    <x v="1"/>
  </r>
  <r>
    <x v="667"/>
    <n v="12"/>
    <x v="19"/>
    <s v="Descripcion del Plato_1"/>
    <n v="15"/>
    <n v="25"/>
    <n v="3"/>
    <n v="47"/>
    <x v="0"/>
  </r>
  <r>
    <x v="668"/>
    <n v="10"/>
    <x v="2"/>
    <s v="Descripcion del Plato_17"/>
    <n v="19"/>
    <n v="31"/>
    <n v="1"/>
    <n v="13"/>
    <x v="1"/>
  </r>
  <r>
    <x v="668"/>
    <n v="10"/>
    <x v="3"/>
    <s v="Descripcion del Plato_6"/>
    <n v="16"/>
    <n v="27"/>
    <n v="2"/>
    <n v="14"/>
    <x v="1"/>
  </r>
  <r>
    <x v="668"/>
    <n v="10"/>
    <x v="11"/>
    <s v="Descripcion del Plato_15"/>
    <n v="19"/>
    <n v="32"/>
    <n v="3"/>
    <n v="42"/>
    <x v="1"/>
  </r>
  <r>
    <x v="669"/>
    <n v="16"/>
    <x v="15"/>
    <s v="Descripcion del Plato_14"/>
    <n v="14"/>
    <n v="23"/>
    <n v="1"/>
    <n v="26"/>
    <x v="0"/>
  </r>
  <r>
    <x v="669"/>
    <n v="16"/>
    <x v="10"/>
    <s v="Descripcion del Plato_8"/>
    <n v="21"/>
    <n v="35"/>
    <n v="1"/>
    <n v="17"/>
    <x v="1"/>
  </r>
  <r>
    <x v="669"/>
    <n v="16"/>
    <x v="5"/>
    <s v="Descripcion del Plato_19"/>
    <n v="22"/>
    <n v="36"/>
    <n v="1"/>
    <n v="32"/>
    <x v="0"/>
  </r>
  <r>
    <x v="670"/>
    <n v="17"/>
    <x v="10"/>
    <s v="Descripcion del Plato_8"/>
    <n v="21"/>
    <n v="35"/>
    <n v="2"/>
    <n v="29"/>
    <x v="1"/>
  </r>
  <r>
    <x v="670"/>
    <n v="17"/>
    <x v="19"/>
    <s v="Descripcion del Plato_1"/>
    <n v="15"/>
    <n v="25"/>
    <n v="2"/>
    <n v="32"/>
    <x v="0"/>
  </r>
  <r>
    <x v="670"/>
    <n v="17"/>
    <x v="11"/>
    <s v="Descripcion del Plato_15"/>
    <n v="19"/>
    <n v="32"/>
    <n v="2"/>
    <n v="34"/>
    <x v="0"/>
  </r>
  <r>
    <x v="671"/>
    <n v="12"/>
    <x v="11"/>
    <s v="Descripcion del Plato_15"/>
    <n v="19"/>
    <n v="32"/>
    <n v="3"/>
    <n v="21"/>
    <x v="1"/>
  </r>
  <r>
    <x v="671"/>
    <n v="12"/>
    <x v="16"/>
    <s v="Descripcion del Plato_13"/>
    <n v="13"/>
    <n v="21"/>
    <n v="2"/>
    <n v="15"/>
    <x v="1"/>
  </r>
  <r>
    <x v="671"/>
    <n v="12"/>
    <x v="9"/>
    <s v="Descripcion del Plato_12"/>
    <n v="11"/>
    <n v="19"/>
    <n v="1"/>
    <n v="42"/>
    <x v="0"/>
  </r>
  <r>
    <x v="672"/>
    <n v="20"/>
    <x v="4"/>
    <s v="Descripcion del Plato_20"/>
    <n v="25"/>
    <n v="40"/>
    <n v="2"/>
    <n v="13"/>
    <x v="0"/>
  </r>
  <r>
    <x v="672"/>
    <n v="20"/>
    <x v="10"/>
    <s v="Descripcion del Plato_8"/>
    <n v="21"/>
    <n v="35"/>
    <n v="3"/>
    <n v="10"/>
    <x v="0"/>
  </r>
  <r>
    <x v="672"/>
    <n v="20"/>
    <x v="1"/>
    <s v="Descripcion del Plato_2"/>
    <n v="18"/>
    <n v="30"/>
    <n v="1"/>
    <n v="25"/>
    <x v="0"/>
  </r>
  <r>
    <x v="672"/>
    <n v="20"/>
    <x v="19"/>
    <s v="Descripcion del Plato_1"/>
    <n v="15"/>
    <n v="25"/>
    <n v="2"/>
    <n v="45"/>
    <x v="1"/>
  </r>
  <r>
    <x v="673"/>
    <n v="1"/>
    <x v="9"/>
    <s v="Descripcion del Plato_12"/>
    <n v="11"/>
    <n v="19"/>
    <n v="3"/>
    <n v="11"/>
    <x v="0"/>
  </r>
  <r>
    <x v="673"/>
    <n v="1"/>
    <x v="17"/>
    <s v="Descripcion del Plato_4"/>
    <n v="10"/>
    <n v="18"/>
    <n v="2"/>
    <n v="12"/>
    <x v="0"/>
  </r>
  <r>
    <x v="673"/>
    <n v="1"/>
    <x v="2"/>
    <s v="Descripcion del Plato_17"/>
    <n v="19"/>
    <n v="31"/>
    <n v="3"/>
    <n v="7"/>
    <x v="1"/>
  </r>
  <r>
    <x v="673"/>
    <n v="1"/>
    <x v="16"/>
    <s v="Descripcion del Plato_13"/>
    <n v="13"/>
    <n v="21"/>
    <n v="1"/>
    <n v="35"/>
    <x v="0"/>
  </r>
  <r>
    <x v="674"/>
    <n v="5"/>
    <x v="19"/>
    <s v="Descripcion del Plato_1"/>
    <n v="15"/>
    <n v="25"/>
    <n v="1"/>
    <n v="8"/>
    <x v="0"/>
  </r>
  <r>
    <x v="674"/>
    <n v="5"/>
    <x v="14"/>
    <s v="Descripcion del Plato_3"/>
    <n v="12"/>
    <n v="20"/>
    <n v="3"/>
    <n v="54"/>
    <x v="1"/>
  </r>
  <r>
    <x v="674"/>
    <n v="5"/>
    <x v="5"/>
    <s v="Descripcion del Plato_19"/>
    <n v="22"/>
    <n v="36"/>
    <n v="3"/>
    <n v="59"/>
    <x v="0"/>
  </r>
  <r>
    <x v="675"/>
    <n v="7"/>
    <x v="2"/>
    <s v="Descripcion del Plato_17"/>
    <n v="19"/>
    <n v="31"/>
    <n v="1"/>
    <n v="45"/>
    <x v="0"/>
  </r>
  <r>
    <x v="675"/>
    <n v="7"/>
    <x v="15"/>
    <s v="Descripcion del Plato_14"/>
    <n v="14"/>
    <n v="23"/>
    <n v="1"/>
    <n v="40"/>
    <x v="1"/>
  </r>
  <r>
    <x v="675"/>
    <n v="7"/>
    <x v="8"/>
    <s v="Descripcion del Plato_16"/>
    <n v="16"/>
    <n v="28"/>
    <n v="1"/>
    <n v="12"/>
    <x v="1"/>
  </r>
  <r>
    <x v="675"/>
    <n v="7"/>
    <x v="16"/>
    <s v="Descripcion del Plato_13"/>
    <n v="13"/>
    <n v="21"/>
    <n v="2"/>
    <n v="24"/>
    <x v="0"/>
  </r>
  <r>
    <x v="676"/>
    <n v="14"/>
    <x v="14"/>
    <s v="Descripcion del Plato_3"/>
    <n v="12"/>
    <n v="20"/>
    <n v="2"/>
    <n v="55"/>
    <x v="0"/>
  </r>
  <r>
    <x v="676"/>
    <n v="14"/>
    <x v="10"/>
    <s v="Descripcion del Plato_8"/>
    <n v="21"/>
    <n v="35"/>
    <n v="2"/>
    <n v="59"/>
    <x v="1"/>
  </r>
  <r>
    <x v="676"/>
    <n v="14"/>
    <x v="13"/>
    <s v="Descripcion del Plato_18"/>
    <n v="20"/>
    <n v="34"/>
    <n v="1"/>
    <n v="34"/>
    <x v="1"/>
  </r>
  <r>
    <x v="677"/>
    <n v="19"/>
    <x v="6"/>
    <s v="Descripcion del Plato_9"/>
    <n v="17"/>
    <n v="29"/>
    <n v="1"/>
    <n v="27"/>
    <x v="0"/>
  </r>
  <r>
    <x v="677"/>
    <n v="19"/>
    <x v="9"/>
    <s v="Descripcion del Plato_12"/>
    <n v="11"/>
    <n v="19"/>
    <n v="3"/>
    <n v="37"/>
    <x v="1"/>
  </r>
  <r>
    <x v="677"/>
    <n v="19"/>
    <x v="10"/>
    <s v="Descripcion del Plato_8"/>
    <n v="21"/>
    <n v="35"/>
    <n v="2"/>
    <n v="37"/>
    <x v="1"/>
  </r>
  <r>
    <x v="677"/>
    <n v="19"/>
    <x v="0"/>
    <s v="Descripcion del Plato_7"/>
    <n v="14"/>
    <n v="24"/>
    <n v="2"/>
    <n v="20"/>
    <x v="1"/>
  </r>
  <r>
    <x v="678"/>
    <n v="9"/>
    <x v="16"/>
    <s v="Descripcion del Plato_13"/>
    <n v="13"/>
    <n v="21"/>
    <n v="2"/>
    <n v="27"/>
    <x v="1"/>
  </r>
  <r>
    <x v="678"/>
    <n v="9"/>
    <x v="18"/>
    <s v="Descripcion del Plato_10"/>
    <n v="15"/>
    <n v="26"/>
    <n v="1"/>
    <n v="11"/>
    <x v="1"/>
  </r>
  <r>
    <x v="678"/>
    <n v="9"/>
    <x v="8"/>
    <s v="Descripcion del Plato_16"/>
    <n v="16"/>
    <n v="28"/>
    <n v="2"/>
    <n v="16"/>
    <x v="1"/>
  </r>
  <r>
    <x v="678"/>
    <n v="9"/>
    <x v="19"/>
    <s v="Descripcion del Plato_1"/>
    <n v="15"/>
    <n v="25"/>
    <n v="3"/>
    <n v="52"/>
    <x v="1"/>
  </r>
  <r>
    <x v="679"/>
    <n v="5"/>
    <x v="17"/>
    <s v="Descripcion del Plato_4"/>
    <n v="10"/>
    <n v="18"/>
    <n v="2"/>
    <n v="6"/>
    <x v="1"/>
  </r>
  <r>
    <x v="679"/>
    <n v="5"/>
    <x v="14"/>
    <s v="Descripcion del Plato_3"/>
    <n v="12"/>
    <n v="20"/>
    <n v="3"/>
    <n v="49"/>
    <x v="1"/>
  </r>
  <r>
    <x v="679"/>
    <n v="5"/>
    <x v="7"/>
    <s v="Descripcion del Plato_11"/>
    <n v="20"/>
    <n v="33"/>
    <n v="2"/>
    <n v="56"/>
    <x v="0"/>
  </r>
  <r>
    <x v="680"/>
    <n v="2"/>
    <x v="7"/>
    <s v="Descripcion del Plato_11"/>
    <n v="20"/>
    <n v="33"/>
    <n v="1"/>
    <n v="44"/>
    <x v="0"/>
  </r>
  <r>
    <x v="680"/>
    <n v="2"/>
    <x v="16"/>
    <s v="Descripcion del Plato_13"/>
    <n v="13"/>
    <n v="21"/>
    <n v="2"/>
    <n v="21"/>
    <x v="1"/>
  </r>
  <r>
    <x v="681"/>
    <n v="1"/>
    <x v="15"/>
    <s v="Descripcion del Plato_14"/>
    <n v="14"/>
    <n v="23"/>
    <n v="1"/>
    <n v="43"/>
    <x v="0"/>
  </r>
  <r>
    <x v="682"/>
    <n v="2"/>
    <x v="12"/>
    <s v="Descripcion del Plato_5"/>
    <n v="13"/>
    <n v="22"/>
    <n v="1"/>
    <n v="25"/>
    <x v="1"/>
  </r>
  <r>
    <x v="682"/>
    <n v="2"/>
    <x v="14"/>
    <s v="Descripcion del Plato_3"/>
    <n v="12"/>
    <n v="20"/>
    <n v="2"/>
    <n v="35"/>
    <x v="0"/>
  </r>
  <r>
    <x v="682"/>
    <n v="2"/>
    <x v="4"/>
    <s v="Descripcion del Plato_20"/>
    <n v="25"/>
    <n v="40"/>
    <n v="1"/>
    <n v="6"/>
    <x v="1"/>
  </r>
  <r>
    <x v="682"/>
    <n v="2"/>
    <x v="2"/>
    <s v="Descripcion del Plato_17"/>
    <n v="19"/>
    <n v="31"/>
    <n v="2"/>
    <n v="16"/>
    <x v="1"/>
  </r>
  <r>
    <x v="683"/>
    <n v="10"/>
    <x v="5"/>
    <s v="Descripcion del Plato_19"/>
    <n v="22"/>
    <n v="36"/>
    <n v="1"/>
    <n v="38"/>
    <x v="0"/>
  </r>
  <r>
    <x v="683"/>
    <n v="10"/>
    <x v="2"/>
    <s v="Descripcion del Plato_17"/>
    <n v="19"/>
    <n v="31"/>
    <n v="1"/>
    <n v="10"/>
    <x v="1"/>
  </r>
  <r>
    <x v="683"/>
    <n v="10"/>
    <x v="18"/>
    <s v="Descripcion del Plato_10"/>
    <n v="15"/>
    <n v="26"/>
    <n v="1"/>
    <n v="25"/>
    <x v="0"/>
  </r>
  <r>
    <x v="683"/>
    <n v="10"/>
    <x v="6"/>
    <s v="Descripcion del Plato_9"/>
    <n v="17"/>
    <n v="29"/>
    <n v="3"/>
    <n v="37"/>
    <x v="0"/>
  </r>
  <r>
    <x v="684"/>
    <n v="5"/>
    <x v="3"/>
    <s v="Descripcion del Plato_6"/>
    <n v="16"/>
    <n v="27"/>
    <n v="2"/>
    <n v="17"/>
    <x v="1"/>
  </r>
  <r>
    <x v="685"/>
    <n v="10"/>
    <x v="2"/>
    <s v="Descripcion del Plato_17"/>
    <n v="19"/>
    <n v="31"/>
    <n v="2"/>
    <n v="37"/>
    <x v="0"/>
  </r>
  <r>
    <x v="685"/>
    <n v="10"/>
    <x v="14"/>
    <s v="Descripcion del Plato_3"/>
    <n v="12"/>
    <n v="20"/>
    <n v="2"/>
    <n v="21"/>
    <x v="1"/>
  </r>
  <r>
    <x v="686"/>
    <n v="2"/>
    <x v="5"/>
    <s v="Descripcion del Plato_19"/>
    <n v="22"/>
    <n v="36"/>
    <n v="2"/>
    <n v="29"/>
    <x v="0"/>
  </r>
  <r>
    <x v="687"/>
    <n v="3"/>
    <x v="6"/>
    <s v="Descripcion del Plato_9"/>
    <n v="17"/>
    <n v="29"/>
    <n v="1"/>
    <n v="14"/>
    <x v="1"/>
  </r>
  <r>
    <x v="688"/>
    <n v="14"/>
    <x v="15"/>
    <s v="Descripcion del Plato_14"/>
    <n v="14"/>
    <n v="23"/>
    <n v="3"/>
    <n v="16"/>
    <x v="0"/>
  </r>
  <r>
    <x v="688"/>
    <n v="14"/>
    <x v="19"/>
    <s v="Descripcion del Plato_1"/>
    <n v="15"/>
    <n v="25"/>
    <n v="3"/>
    <n v="7"/>
    <x v="0"/>
  </r>
  <r>
    <x v="688"/>
    <n v="14"/>
    <x v="16"/>
    <s v="Descripcion del Plato_13"/>
    <n v="13"/>
    <n v="21"/>
    <n v="1"/>
    <n v="6"/>
    <x v="1"/>
  </r>
  <r>
    <x v="689"/>
    <n v="15"/>
    <x v="4"/>
    <s v="Descripcion del Plato_20"/>
    <n v="25"/>
    <n v="40"/>
    <n v="1"/>
    <n v="49"/>
    <x v="0"/>
  </r>
  <r>
    <x v="689"/>
    <n v="15"/>
    <x v="2"/>
    <s v="Descripcion del Plato_17"/>
    <n v="19"/>
    <n v="31"/>
    <n v="2"/>
    <n v="16"/>
    <x v="0"/>
  </r>
  <r>
    <x v="689"/>
    <n v="15"/>
    <x v="8"/>
    <s v="Descripcion del Plato_16"/>
    <n v="16"/>
    <n v="28"/>
    <n v="2"/>
    <n v="54"/>
    <x v="0"/>
  </r>
  <r>
    <x v="689"/>
    <n v="15"/>
    <x v="7"/>
    <s v="Descripcion del Plato_11"/>
    <n v="20"/>
    <n v="33"/>
    <n v="1"/>
    <n v="24"/>
    <x v="0"/>
  </r>
  <r>
    <x v="690"/>
    <n v="19"/>
    <x v="12"/>
    <s v="Descripcion del Plato_5"/>
    <n v="13"/>
    <n v="22"/>
    <n v="3"/>
    <n v="34"/>
    <x v="0"/>
  </r>
  <r>
    <x v="691"/>
    <n v="9"/>
    <x v="10"/>
    <s v="Descripcion del Plato_8"/>
    <n v="21"/>
    <n v="35"/>
    <n v="3"/>
    <n v="33"/>
    <x v="1"/>
  </r>
  <r>
    <x v="691"/>
    <n v="9"/>
    <x v="1"/>
    <s v="Descripcion del Plato_2"/>
    <n v="18"/>
    <n v="30"/>
    <n v="1"/>
    <n v="49"/>
    <x v="0"/>
  </r>
  <r>
    <x v="691"/>
    <n v="9"/>
    <x v="17"/>
    <s v="Descripcion del Plato_4"/>
    <n v="10"/>
    <n v="18"/>
    <n v="1"/>
    <n v="11"/>
    <x v="0"/>
  </r>
  <r>
    <x v="691"/>
    <n v="9"/>
    <x v="14"/>
    <s v="Descripcion del Plato_3"/>
    <n v="12"/>
    <n v="20"/>
    <n v="1"/>
    <n v="7"/>
    <x v="0"/>
  </r>
  <r>
    <x v="692"/>
    <n v="15"/>
    <x v="5"/>
    <s v="Descripcion del Plato_19"/>
    <n v="22"/>
    <n v="36"/>
    <n v="1"/>
    <n v="20"/>
    <x v="0"/>
  </r>
  <r>
    <x v="692"/>
    <n v="15"/>
    <x v="16"/>
    <s v="Descripcion del Plato_13"/>
    <n v="13"/>
    <n v="21"/>
    <n v="2"/>
    <n v="24"/>
    <x v="0"/>
  </r>
  <r>
    <x v="693"/>
    <n v="5"/>
    <x v="14"/>
    <s v="Descripcion del Plato_3"/>
    <n v="12"/>
    <n v="20"/>
    <n v="3"/>
    <n v="20"/>
    <x v="0"/>
  </r>
  <r>
    <x v="693"/>
    <n v="5"/>
    <x v="17"/>
    <s v="Descripcion del Plato_4"/>
    <n v="10"/>
    <n v="18"/>
    <n v="2"/>
    <n v="26"/>
    <x v="1"/>
  </r>
  <r>
    <x v="693"/>
    <n v="5"/>
    <x v="4"/>
    <s v="Descripcion del Plato_20"/>
    <n v="25"/>
    <n v="40"/>
    <n v="1"/>
    <n v="40"/>
    <x v="0"/>
  </r>
  <r>
    <x v="693"/>
    <n v="5"/>
    <x v="16"/>
    <s v="Descripcion del Plato_13"/>
    <n v="13"/>
    <n v="21"/>
    <n v="1"/>
    <n v="42"/>
    <x v="1"/>
  </r>
  <r>
    <x v="694"/>
    <n v="9"/>
    <x v="8"/>
    <s v="Descripcion del Plato_16"/>
    <n v="16"/>
    <n v="28"/>
    <n v="2"/>
    <n v="30"/>
    <x v="1"/>
  </r>
  <r>
    <x v="694"/>
    <n v="9"/>
    <x v="1"/>
    <s v="Descripcion del Plato_2"/>
    <n v="18"/>
    <n v="30"/>
    <n v="2"/>
    <n v="7"/>
    <x v="1"/>
  </r>
  <r>
    <x v="695"/>
    <n v="2"/>
    <x v="15"/>
    <s v="Descripcion del Plato_14"/>
    <n v="14"/>
    <n v="23"/>
    <n v="2"/>
    <n v="23"/>
    <x v="0"/>
  </r>
  <r>
    <x v="696"/>
    <n v="4"/>
    <x v="15"/>
    <s v="Descripcion del Plato_14"/>
    <n v="14"/>
    <n v="23"/>
    <n v="2"/>
    <n v="24"/>
    <x v="0"/>
  </r>
  <r>
    <x v="696"/>
    <n v="4"/>
    <x v="7"/>
    <s v="Descripcion del Plato_11"/>
    <n v="20"/>
    <n v="33"/>
    <n v="2"/>
    <n v="41"/>
    <x v="1"/>
  </r>
  <r>
    <x v="696"/>
    <n v="4"/>
    <x v="1"/>
    <s v="Descripcion del Plato_2"/>
    <n v="18"/>
    <n v="30"/>
    <n v="2"/>
    <n v="35"/>
    <x v="1"/>
  </r>
  <r>
    <x v="696"/>
    <n v="4"/>
    <x v="3"/>
    <s v="Descripcion del Plato_6"/>
    <n v="16"/>
    <n v="27"/>
    <n v="1"/>
    <n v="7"/>
    <x v="0"/>
  </r>
  <r>
    <x v="697"/>
    <n v="19"/>
    <x v="3"/>
    <s v="Descripcion del Plato_6"/>
    <n v="16"/>
    <n v="27"/>
    <n v="1"/>
    <n v="55"/>
    <x v="1"/>
  </r>
  <r>
    <x v="697"/>
    <n v="19"/>
    <x v="18"/>
    <s v="Descripcion del Plato_10"/>
    <n v="15"/>
    <n v="26"/>
    <n v="1"/>
    <n v="12"/>
    <x v="1"/>
  </r>
  <r>
    <x v="697"/>
    <n v="19"/>
    <x v="15"/>
    <s v="Descripcion del Plato_14"/>
    <n v="14"/>
    <n v="23"/>
    <n v="3"/>
    <n v="19"/>
    <x v="1"/>
  </r>
  <r>
    <x v="697"/>
    <n v="19"/>
    <x v="16"/>
    <s v="Descripcion del Plato_13"/>
    <n v="13"/>
    <n v="21"/>
    <n v="3"/>
    <n v="15"/>
    <x v="1"/>
  </r>
  <r>
    <x v="698"/>
    <n v="8"/>
    <x v="6"/>
    <s v="Descripcion del Plato_9"/>
    <n v="17"/>
    <n v="29"/>
    <n v="2"/>
    <n v="11"/>
    <x v="1"/>
  </r>
  <r>
    <x v="699"/>
    <n v="8"/>
    <x v="13"/>
    <s v="Descripcion del Plato_18"/>
    <n v="20"/>
    <n v="34"/>
    <n v="3"/>
    <n v="37"/>
    <x v="1"/>
  </r>
  <r>
    <x v="699"/>
    <n v="8"/>
    <x v="18"/>
    <s v="Descripcion del Plato_10"/>
    <n v="15"/>
    <n v="26"/>
    <n v="3"/>
    <n v="35"/>
    <x v="1"/>
  </r>
  <r>
    <x v="699"/>
    <n v="8"/>
    <x v="3"/>
    <s v="Descripcion del Plato_6"/>
    <n v="16"/>
    <n v="27"/>
    <n v="2"/>
    <n v="14"/>
    <x v="1"/>
  </r>
  <r>
    <x v="700"/>
    <n v="19"/>
    <x v="7"/>
    <s v="Descripcion del Plato_11"/>
    <n v="20"/>
    <n v="33"/>
    <n v="2"/>
    <n v="42"/>
    <x v="1"/>
  </r>
  <r>
    <x v="700"/>
    <n v="19"/>
    <x v="17"/>
    <s v="Descripcion del Plato_4"/>
    <n v="10"/>
    <n v="18"/>
    <n v="2"/>
    <n v="55"/>
    <x v="1"/>
  </r>
  <r>
    <x v="701"/>
    <n v="13"/>
    <x v="17"/>
    <s v="Descripcion del Plato_4"/>
    <n v="10"/>
    <n v="18"/>
    <n v="2"/>
    <n v="59"/>
    <x v="0"/>
  </r>
  <r>
    <x v="701"/>
    <n v="13"/>
    <x v="16"/>
    <s v="Descripcion del Plato_13"/>
    <n v="13"/>
    <n v="21"/>
    <n v="1"/>
    <n v="36"/>
    <x v="0"/>
  </r>
  <r>
    <x v="701"/>
    <n v="13"/>
    <x v="3"/>
    <s v="Descripcion del Plato_6"/>
    <n v="16"/>
    <n v="27"/>
    <n v="2"/>
    <n v="29"/>
    <x v="1"/>
  </r>
  <r>
    <x v="701"/>
    <n v="13"/>
    <x v="8"/>
    <s v="Descripcion del Plato_16"/>
    <n v="16"/>
    <n v="28"/>
    <n v="3"/>
    <n v="31"/>
    <x v="0"/>
  </r>
  <r>
    <x v="702"/>
    <n v="9"/>
    <x v="16"/>
    <s v="Descripcion del Plato_13"/>
    <n v="13"/>
    <n v="21"/>
    <n v="3"/>
    <n v="29"/>
    <x v="1"/>
  </r>
  <r>
    <x v="703"/>
    <n v="13"/>
    <x v="17"/>
    <s v="Descripcion del Plato_4"/>
    <n v="10"/>
    <n v="18"/>
    <n v="1"/>
    <n v="38"/>
    <x v="0"/>
  </r>
  <r>
    <x v="704"/>
    <n v="12"/>
    <x v="14"/>
    <s v="Descripcion del Plato_3"/>
    <n v="12"/>
    <n v="20"/>
    <n v="3"/>
    <n v="25"/>
    <x v="1"/>
  </r>
  <r>
    <x v="704"/>
    <n v="12"/>
    <x v="18"/>
    <s v="Descripcion del Plato_10"/>
    <n v="15"/>
    <n v="26"/>
    <n v="2"/>
    <n v="8"/>
    <x v="0"/>
  </r>
  <r>
    <x v="705"/>
    <n v="20"/>
    <x v="17"/>
    <s v="Descripcion del Plato_4"/>
    <n v="10"/>
    <n v="18"/>
    <n v="3"/>
    <n v="33"/>
    <x v="1"/>
  </r>
  <r>
    <x v="706"/>
    <n v="15"/>
    <x v="11"/>
    <s v="Descripcion del Plato_15"/>
    <n v="19"/>
    <n v="32"/>
    <n v="1"/>
    <n v="31"/>
    <x v="0"/>
  </r>
  <r>
    <x v="706"/>
    <n v="15"/>
    <x v="16"/>
    <s v="Descripcion del Plato_13"/>
    <n v="13"/>
    <n v="21"/>
    <n v="1"/>
    <n v="42"/>
    <x v="1"/>
  </r>
  <r>
    <x v="706"/>
    <n v="15"/>
    <x v="1"/>
    <s v="Descripcion del Plato_2"/>
    <n v="18"/>
    <n v="30"/>
    <n v="2"/>
    <n v="53"/>
    <x v="0"/>
  </r>
  <r>
    <x v="706"/>
    <n v="15"/>
    <x v="5"/>
    <s v="Descripcion del Plato_19"/>
    <n v="22"/>
    <n v="36"/>
    <n v="2"/>
    <n v="11"/>
    <x v="0"/>
  </r>
  <r>
    <x v="707"/>
    <n v="5"/>
    <x v="3"/>
    <s v="Descripcion del Plato_6"/>
    <n v="16"/>
    <n v="27"/>
    <n v="2"/>
    <n v="24"/>
    <x v="1"/>
  </r>
  <r>
    <x v="708"/>
    <n v="8"/>
    <x v="16"/>
    <s v="Descripcion del Plato_13"/>
    <n v="13"/>
    <n v="21"/>
    <n v="2"/>
    <n v="7"/>
    <x v="0"/>
  </r>
  <r>
    <x v="708"/>
    <n v="8"/>
    <x v="10"/>
    <s v="Descripcion del Plato_8"/>
    <n v="21"/>
    <n v="35"/>
    <n v="1"/>
    <n v="33"/>
    <x v="1"/>
  </r>
  <r>
    <x v="708"/>
    <n v="8"/>
    <x v="7"/>
    <s v="Descripcion del Plato_11"/>
    <n v="20"/>
    <n v="33"/>
    <n v="2"/>
    <n v="27"/>
    <x v="1"/>
  </r>
  <r>
    <x v="708"/>
    <n v="8"/>
    <x v="19"/>
    <s v="Descripcion del Plato_1"/>
    <n v="15"/>
    <n v="25"/>
    <n v="2"/>
    <n v="31"/>
    <x v="0"/>
  </r>
  <r>
    <x v="709"/>
    <n v="18"/>
    <x v="14"/>
    <s v="Descripcion del Plato_3"/>
    <n v="12"/>
    <n v="20"/>
    <n v="2"/>
    <n v="32"/>
    <x v="0"/>
  </r>
  <r>
    <x v="709"/>
    <n v="18"/>
    <x v="9"/>
    <s v="Descripcion del Plato_12"/>
    <n v="11"/>
    <n v="19"/>
    <n v="3"/>
    <n v="45"/>
    <x v="1"/>
  </r>
  <r>
    <x v="709"/>
    <n v="18"/>
    <x v="17"/>
    <s v="Descripcion del Plato_4"/>
    <n v="10"/>
    <n v="18"/>
    <n v="1"/>
    <n v="20"/>
    <x v="1"/>
  </r>
  <r>
    <x v="709"/>
    <n v="18"/>
    <x v="15"/>
    <s v="Descripcion del Plato_14"/>
    <n v="14"/>
    <n v="23"/>
    <n v="1"/>
    <n v="43"/>
    <x v="1"/>
  </r>
  <r>
    <x v="710"/>
    <n v="20"/>
    <x v="13"/>
    <s v="Descripcion del Plato_18"/>
    <n v="20"/>
    <n v="34"/>
    <n v="3"/>
    <n v="43"/>
    <x v="0"/>
  </r>
  <r>
    <x v="710"/>
    <n v="20"/>
    <x v="11"/>
    <s v="Descripcion del Plato_15"/>
    <n v="19"/>
    <n v="32"/>
    <n v="2"/>
    <n v="16"/>
    <x v="1"/>
  </r>
  <r>
    <x v="711"/>
    <n v="10"/>
    <x v="0"/>
    <s v="Descripcion del Plato_7"/>
    <n v="14"/>
    <n v="24"/>
    <n v="2"/>
    <n v="49"/>
    <x v="0"/>
  </r>
  <r>
    <x v="712"/>
    <n v="6"/>
    <x v="7"/>
    <s v="Descripcion del Plato_11"/>
    <n v="20"/>
    <n v="33"/>
    <n v="3"/>
    <n v="41"/>
    <x v="1"/>
  </r>
  <r>
    <x v="712"/>
    <n v="6"/>
    <x v="6"/>
    <s v="Descripcion del Plato_9"/>
    <n v="17"/>
    <n v="29"/>
    <n v="3"/>
    <n v="14"/>
    <x v="1"/>
  </r>
  <r>
    <x v="712"/>
    <n v="6"/>
    <x v="11"/>
    <s v="Descripcion del Plato_15"/>
    <n v="19"/>
    <n v="32"/>
    <n v="3"/>
    <n v="45"/>
    <x v="0"/>
  </r>
  <r>
    <x v="712"/>
    <n v="6"/>
    <x v="18"/>
    <s v="Descripcion del Plato_10"/>
    <n v="15"/>
    <n v="26"/>
    <n v="3"/>
    <n v="25"/>
    <x v="0"/>
  </r>
  <r>
    <x v="713"/>
    <n v="19"/>
    <x v="13"/>
    <s v="Descripcion del Plato_18"/>
    <n v="20"/>
    <n v="34"/>
    <n v="3"/>
    <n v="17"/>
    <x v="1"/>
  </r>
  <r>
    <x v="713"/>
    <n v="19"/>
    <x v="1"/>
    <s v="Descripcion del Plato_2"/>
    <n v="18"/>
    <n v="30"/>
    <n v="3"/>
    <n v="17"/>
    <x v="1"/>
  </r>
  <r>
    <x v="713"/>
    <n v="19"/>
    <x v="7"/>
    <s v="Descripcion del Plato_11"/>
    <n v="20"/>
    <n v="33"/>
    <n v="1"/>
    <n v="29"/>
    <x v="1"/>
  </r>
  <r>
    <x v="714"/>
    <n v="12"/>
    <x v="1"/>
    <s v="Descripcion del Plato_2"/>
    <n v="18"/>
    <n v="30"/>
    <n v="3"/>
    <n v="35"/>
    <x v="0"/>
  </r>
  <r>
    <x v="714"/>
    <n v="12"/>
    <x v="3"/>
    <s v="Descripcion del Plato_6"/>
    <n v="16"/>
    <n v="27"/>
    <n v="1"/>
    <n v="14"/>
    <x v="0"/>
  </r>
  <r>
    <x v="714"/>
    <n v="12"/>
    <x v="19"/>
    <s v="Descripcion del Plato_1"/>
    <n v="15"/>
    <n v="25"/>
    <n v="3"/>
    <n v="38"/>
    <x v="0"/>
  </r>
  <r>
    <x v="714"/>
    <n v="12"/>
    <x v="17"/>
    <s v="Descripcion del Plato_4"/>
    <n v="10"/>
    <n v="18"/>
    <n v="3"/>
    <n v="49"/>
    <x v="1"/>
  </r>
  <r>
    <x v="715"/>
    <n v="12"/>
    <x v="16"/>
    <s v="Descripcion del Plato_13"/>
    <n v="13"/>
    <n v="21"/>
    <n v="3"/>
    <n v="12"/>
    <x v="0"/>
  </r>
  <r>
    <x v="715"/>
    <n v="12"/>
    <x v="19"/>
    <s v="Descripcion del Plato_1"/>
    <n v="15"/>
    <n v="25"/>
    <n v="3"/>
    <n v="48"/>
    <x v="0"/>
  </r>
  <r>
    <x v="715"/>
    <n v="12"/>
    <x v="2"/>
    <s v="Descripcion del Plato_17"/>
    <n v="19"/>
    <n v="31"/>
    <n v="3"/>
    <n v="30"/>
    <x v="1"/>
  </r>
  <r>
    <x v="716"/>
    <n v="8"/>
    <x v="12"/>
    <s v="Descripcion del Plato_5"/>
    <n v="13"/>
    <n v="22"/>
    <n v="2"/>
    <n v="23"/>
    <x v="1"/>
  </r>
  <r>
    <x v="716"/>
    <n v="8"/>
    <x v="1"/>
    <s v="Descripcion del Plato_2"/>
    <n v="18"/>
    <n v="30"/>
    <n v="1"/>
    <n v="36"/>
    <x v="1"/>
  </r>
  <r>
    <x v="716"/>
    <n v="8"/>
    <x v="3"/>
    <s v="Descripcion del Plato_6"/>
    <n v="16"/>
    <n v="27"/>
    <n v="3"/>
    <n v="13"/>
    <x v="1"/>
  </r>
  <r>
    <x v="717"/>
    <n v="7"/>
    <x v="14"/>
    <s v="Descripcion del Plato_3"/>
    <n v="12"/>
    <n v="20"/>
    <n v="1"/>
    <n v="58"/>
    <x v="1"/>
  </r>
  <r>
    <x v="718"/>
    <n v="16"/>
    <x v="4"/>
    <s v="Descripcion del Plato_20"/>
    <n v="25"/>
    <n v="40"/>
    <n v="1"/>
    <n v="15"/>
    <x v="0"/>
  </r>
  <r>
    <x v="718"/>
    <n v="16"/>
    <x v="9"/>
    <s v="Descripcion del Plato_12"/>
    <n v="11"/>
    <n v="19"/>
    <n v="2"/>
    <n v="34"/>
    <x v="0"/>
  </r>
  <r>
    <x v="718"/>
    <n v="16"/>
    <x v="6"/>
    <s v="Descripcion del Plato_9"/>
    <n v="17"/>
    <n v="29"/>
    <n v="1"/>
    <n v="21"/>
    <x v="0"/>
  </r>
  <r>
    <x v="719"/>
    <n v="4"/>
    <x v="7"/>
    <s v="Descripcion del Plato_11"/>
    <n v="20"/>
    <n v="33"/>
    <n v="1"/>
    <n v="36"/>
    <x v="0"/>
  </r>
  <r>
    <x v="719"/>
    <n v="4"/>
    <x v="6"/>
    <s v="Descripcion del Plato_9"/>
    <n v="17"/>
    <n v="29"/>
    <n v="3"/>
    <n v="44"/>
    <x v="1"/>
  </r>
  <r>
    <x v="719"/>
    <n v="4"/>
    <x v="0"/>
    <s v="Descripcion del Plato_7"/>
    <n v="14"/>
    <n v="24"/>
    <n v="2"/>
    <n v="53"/>
    <x v="1"/>
  </r>
  <r>
    <x v="720"/>
    <n v="6"/>
    <x v="6"/>
    <s v="Descripcion del Plato_9"/>
    <n v="17"/>
    <n v="29"/>
    <n v="1"/>
    <n v="20"/>
    <x v="1"/>
  </r>
  <r>
    <x v="720"/>
    <n v="6"/>
    <x v="5"/>
    <s v="Descripcion del Plato_19"/>
    <n v="22"/>
    <n v="36"/>
    <n v="1"/>
    <n v="15"/>
    <x v="1"/>
  </r>
  <r>
    <x v="720"/>
    <n v="6"/>
    <x v="0"/>
    <s v="Descripcion del Plato_7"/>
    <n v="14"/>
    <n v="24"/>
    <n v="3"/>
    <n v="44"/>
    <x v="0"/>
  </r>
  <r>
    <x v="720"/>
    <n v="6"/>
    <x v="3"/>
    <s v="Descripcion del Plato_6"/>
    <n v="16"/>
    <n v="27"/>
    <n v="3"/>
    <n v="54"/>
    <x v="1"/>
  </r>
  <r>
    <x v="721"/>
    <n v="13"/>
    <x v="16"/>
    <s v="Descripcion del Plato_13"/>
    <n v="13"/>
    <n v="21"/>
    <n v="3"/>
    <n v="43"/>
    <x v="0"/>
  </r>
  <r>
    <x v="721"/>
    <n v="13"/>
    <x v="12"/>
    <s v="Descripcion del Plato_5"/>
    <n v="13"/>
    <n v="22"/>
    <n v="1"/>
    <n v="16"/>
    <x v="0"/>
  </r>
  <r>
    <x v="722"/>
    <n v="12"/>
    <x v="8"/>
    <s v="Descripcion del Plato_16"/>
    <n v="16"/>
    <n v="28"/>
    <n v="2"/>
    <n v="22"/>
    <x v="0"/>
  </r>
  <r>
    <x v="722"/>
    <n v="12"/>
    <x v="10"/>
    <s v="Descripcion del Plato_8"/>
    <n v="21"/>
    <n v="35"/>
    <n v="2"/>
    <n v="9"/>
    <x v="0"/>
  </r>
  <r>
    <x v="723"/>
    <n v="8"/>
    <x v="12"/>
    <s v="Descripcion del Plato_5"/>
    <n v="13"/>
    <n v="22"/>
    <n v="3"/>
    <n v="56"/>
    <x v="0"/>
  </r>
  <r>
    <x v="724"/>
    <n v="10"/>
    <x v="13"/>
    <s v="Descripcion del Plato_18"/>
    <n v="20"/>
    <n v="34"/>
    <n v="3"/>
    <n v="30"/>
    <x v="0"/>
  </r>
  <r>
    <x v="724"/>
    <n v="10"/>
    <x v="12"/>
    <s v="Descripcion del Plato_5"/>
    <n v="13"/>
    <n v="22"/>
    <n v="3"/>
    <n v="55"/>
    <x v="0"/>
  </r>
  <r>
    <x v="725"/>
    <n v="11"/>
    <x v="12"/>
    <s v="Descripcion del Plato_5"/>
    <n v="13"/>
    <n v="22"/>
    <n v="2"/>
    <n v="6"/>
    <x v="0"/>
  </r>
  <r>
    <x v="725"/>
    <n v="11"/>
    <x v="5"/>
    <s v="Descripcion del Plato_19"/>
    <n v="22"/>
    <n v="36"/>
    <n v="1"/>
    <n v="13"/>
    <x v="0"/>
  </r>
  <r>
    <x v="725"/>
    <n v="11"/>
    <x v="15"/>
    <s v="Descripcion del Plato_14"/>
    <n v="14"/>
    <n v="23"/>
    <n v="2"/>
    <n v="55"/>
    <x v="0"/>
  </r>
  <r>
    <x v="726"/>
    <n v="17"/>
    <x v="14"/>
    <s v="Descripcion del Plato_3"/>
    <n v="12"/>
    <n v="20"/>
    <n v="2"/>
    <n v="21"/>
    <x v="1"/>
  </r>
  <r>
    <x v="727"/>
    <n v="9"/>
    <x v="17"/>
    <s v="Descripcion del Plato_4"/>
    <n v="10"/>
    <n v="18"/>
    <n v="1"/>
    <n v="42"/>
    <x v="0"/>
  </r>
  <r>
    <x v="727"/>
    <n v="9"/>
    <x v="3"/>
    <s v="Descripcion del Plato_6"/>
    <n v="16"/>
    <n v="27"/>
    <n v="3"/>
    <n v="8"/>
    <x v="0"/>
  </r>
  <r>
    <x v="727"/>
    <n v="9"/>
    <x v="11"/>
    <s v="Descripcion del Plato_15"/>
    <n v="19"/>
    <n v="32"/>
    <n v="3"/>
    <n v="22"/>
    <x v="0"/>
  </r>
  <r>
    <x v="728"/>
    <n v="20"/>
    <x v="13"/>
    <s v="Descripcion del Plato_18"/>
    <n v="20"/>
    <n v="34"/>
    <n v="2"/>
    <n v="57"/>
    <x v="0"/>
  </r>
  <r>
    <x v="728"/>
    <n v="20"/>
    <x v="14"/>
    <s v="Descripcion del Plato_3"/>
    <n v="12"/>
    <n v="20"/>
    <n v="3"/>
    <n v="8"/>
    <x v="1"/>
  </r>
  <r>
    <x v="729"/>
    <n v="8"/>
    <x v="1"/>
    <s v="Descripcion del Plato_2"/>
    <n v="18"/>
    <n v="30"/>
    <n v="3"/>
    <n v="32"/>
    <x v="1"/>
  </r>
  <r>
    <x v="729"/>
    <n v="8"/>
    <x v="0"/>
    <s v="Descripcion del Plato_7"/>
    <n v="14"/>
    <n v="24"/>
    <n v="1"/>
    <n v="47"/>
    <x v="1"/>
  </r>
  <r>
    <x v="730"/>
    <n v="17"/>
    <x v="11"/>
    <s v="Descripcion del Plato_15"/>
    <n v="19"/>
    <n v="32"/>
    <n v="2"/>
    <n v="47"/>
    <x v="1"/>
  </r>
  <r>
    <x v="731"/>
    <n v="12"/>
    <x v="4"/>
    <s v="Descripcion del Plato_20"/>
    <n v="25"/>
    <n v="40"/>
    <n v="3"/>
    <n v="29"/>
    <x v="0"/>
  </r>
  <r>
    <x v="731"/>
    <n v="12"/>
    <x v="18"/>
    <s v="Descripcion del Plato_10"/>
    <n v="15"/>
    <n v="26"/>
    <n v="3"/>
    <n v="36"/>
    <x v="1"/>
  </r>
  <r>
    <x v="731"/>
    <n v="12"/>
    <x v="5"/>
    <s v="Descripcion del Plato_19"/>
    <n v="22"/>
    <n v="36"/>
    <n v="3"/>
    <n v="56"/>
    <x v="1"/>
  </r>
  <r>
    <x v="732"/>
    <n v="14"/>
    <x v="5"/>
    <s v="Descripcion del Plato_19"/>
    <n v="22"/>
    <n v="36"/>
    <n v="3"/>
    <n v="31"/>
    <x v="1"/>
  </r>
  <r>
    <x v="732"/>
    <n v="14"/>
    <x v="0"/>
    <s v="Descripcion del Plato_7"/>
    <n v="14"/>
    <n v="24"/>
    <n v="1"/>
    <n v="34"/>
    <x v="0"/>
  </r>
  <r>
    <x v="732"/>
    <n v="14"/>
    <x v="3"/>
    <s v="Descripcion del Plato_6"/>
    <n v="16"/>
    <n v="27"/>
    <n v="2"/>
    <n v="9"/>
    <x v="1"/>
  </r>
  <r>
    <x v="733"/>
    <n v="14"/>
    <x v="11"/>
    <s v="Descripcion del Plato_15"/>
    <n v="19"/>
    <n v="32"/>
    <n v="3"/>
    <n v="11"/>
    <x v="1"/>
  </r>
  <r>
    <x v="733"/>
    <n v="14"/>
    <x v="0"/>
    <s v="Descripcion del Plato_7"/>
    <n v="14"/>
    <n v="24"/>
    <n v="1"/>
    <n v="16"/>
    <x v="0"/>
  </r>
  <r>
    <x v="733"/>
    <n v="14"/>
    <x v="9"/>
    <s v="Descripcion del Plato_12"/>
    <n v="11"/>
    <n v="19"/>
    <n v="1"/>
    <n v="25"/>
    <x v="0"/>
  </r>
  <r>
    <x v="734"/>
    <n v="20"/>
    <x v="15"/>
    <s v="Descripcion del Plato_14"/>
    <n v="14"/>
    <n v="23"/>
    <n v="2"/>
    <n v="30"/>
    <x v="1"/>
  </r>
  <r>
    <x v="734"/>
    <n v="20"/>
    <x v="11"/>
    <s v="Descripcion del Plato_15"/>
    <n v="19"/>
    <n v="32"/>
    <n v="3"/>
    <n v="57"/>
    <x v="0"/>
  </r>
  <r>
    <x v="735"/>
    <n v="17"/>
    <x v="12"/>
    <s v="Descripcion del Plato_5"/>
    <n v="13"/>
    <n v="22"/>
    <n v="3"/>
    <n v="22"/>
    <x v="1"/>
  </r>
  <r>
    <x v="735"/>
    <n v="17"/>
    <x v="8"/>
    <s v="Descripcion del Plato_16"/>
    <n v="16"/>
    <n v="28"/>
    <n v="2"/>
    <n v="43"/>
    <x v="0"/>
  </r>
  <r>
    <x v="735"/>
    <n v="17"/>
    <x v="2"/>
    <s v="Descripcion del Plato_17"/>
    <n v="19"/>
    <n v="31"/>
    <n v="3"/>
    <n v="27"/>
    <x v="1"/>
  </r>
  <r>
    <x v="736"/>
    <n v="6"/>
    <x v="6"/>
    <s v="Descripcion del Plato_9"/>
    <n v="17"/>
    <n v="29"/>
    <n v="2"/>
    <n v="17"/>
    <x v="1"/>
  </r>
  <r>
    <x v="736"/>
    <n v="6"/>
    <x v="1"/>
    <s v="Descripcion del Plato_2"/>
    <n v="18"/>
    <n v="30"/>
    <n v="2"/>
    <n v="5"/>
    <x v="0"/>
  </r>
  <r>
    <x v="737"/>
    <n v="15"/>
    <x v="18"/>
    <s v="Descripcion del Plato_10"/>
    <n v="15"/>
    <n v="26"/>
    <n v="2"/>
    <n v="59"/>
    <x v="0"/>
  </r>
  <r>
    <x v="737"/>
    <n v="15"/>
    <x v="8"/>
    <s v="Descripcion del Plato_16"/>
    <n v="16"/>
    <n v="28"/>
    <n v="1"/>
    <n v="15"/>
    <x v="0"/>
  </r>
  <r>
    <x v="737"/>
    <n v="15"/>
    <x v="17"/>
    <s v="Descripcion del Plato_4"/>
    <n v="10"/>
    <n v="18"/>
    <n v="3"/>
    <n v="20"/>
    <x v="1"/>
  </r>
  <r>
    <x v="738"/>
    <n v="10"/>
    <x v="15"/>
    <s v="Descripcion del Plato_14"/>
    <n v="14"/>
    <n v="23"/>
    <n v="2"/>
    <n v="54"/>
    <x v="0"/>
  </r>
  <r>
    <x v="739"/>
    <n v="16"/>
    <x v="8"/>
    <s v="Descripcion del Plato_16"/>
    <n v="16"/>
    <n v="28"/>
    <n v="3"/>
    <n v="31"/>
    <x v="0"/>
  </r>
  <r>
    <x v="739"/>
    <n v="16"/>
    <x v="11"/>
    <s v="Descripcion del Plato_15"/>
    <n v="19"/>
    <n v="32"/>
    <n v="1"/>
    <n v="16"/>
    <x v="1"/>
  </r>
  <r>
    <x v="739"/>
    <n v="16"/>
    <x v="5"/>
    <s v="Descripcion del Plato_19"/>
    <n v="22"/>
    <n v="36"/>
    <n v="3"/>
    <n v="45"/>
    <x v="1"/>
  </r>
  <r>
    <x v="739"/>
    <n v="16"/>
    <x v="15"/>
    <s v="Descripcion del Plato_14"/>
    <n v="14"/>
    <n v="23"/>
    <n v="3"/>
    <n v="21"/>
    <x v="1"/>
  </r>
  <r>
    <x v="740"/>
    <n v="14"/>
    <x v="0"/>
    <s v="Descripcion del Plato_7"/>
    <n v="14"/>
    <n v="24"/>
    <n v="3"/>
    <n v="52"/>
    <x v="1"/>
  </r>
  <r>
    <x v="740"/>
    <n v="14"/>
    <x v="6"/>
    <s v="Descripcion del Plato_9"/>
    <n v="17"/>
    <n v="29"/>
    <n v="2"/>
    <n v="40"/>
    <x v="0"/>
  </r>
  <r>
    <x v="740"/>
    <n v="14"/>
    <x v="7"/>
    <s v="Descripcion del Plato_11"/>
    <n v="20"/>
    <n v="33"/>
    <n v="3"/>
    <n v="39"/>
    <x v="1"/>
  </r>
  <r>
    <x v="740"/>
    <n v="14"/>
    <x v="8"/>
    <s v="Descripcion del Plato_16"/>
    <n v="16"/>
    <n v="28"/>
    <n v="2"/>
    <n v="34"/>
    <x v="1"/>
  </r>
  <r>
    <x v="741"/>
    <n v="20"/>
    <x v="2"/>
    <s v="Descripcion del Plato_17"/>
    <n v="19"/>
    <n v="31"/>
    <n v="1"/>
    <n v="41"/>
    <x v="1"/>
  </r>
  <r>
    <x v="741"/>
    <n v="20"/>
    <x v="1"/>
    <s v="Descripcion del Plato_2"/>
    <n v="18"/>
    <n v="30"/>
    <n v="3"/>
    <n v="43"/>
    <x v="0"/>
  </r>
  <r>
    <x v="741"/>
    <n v="20"/>
    <x v="18"/>
    <s v="Descripcion del Plato_10"/>
    <n v="15"/>
    <n v="26"/>
    <n v="1"/>
    <n v="26"/>
    <x v="1"/>
  </r>
  <r>
    <x v="741"/>
    <n v="20"/>
    <x v="9"/>
    <s v="Descripcion del Plato_12"/>
    <n v="11"/>
    <n v="19"/>
    <n v="1"/>
    <n v="35"/>
    <x v="0"/>
  </r>
  <r>
    <x v="742"/>
    <n v="19"/>
    <x v="18"/>
    <s v="Descripcion del Plato_10"/>
    <n v="15"/>
    <n v="26"/>
    <n v="2"/>
    <n v="59"/>
    <x v="1"/>
  </r>
  <r>
    <x v="742"/>
    <n v="19"/>
    <x v="17"/>
    <s v="Descripcion del Plato_4"/>
    <n v="10"/>
    <n v="18"/>
    <n v="2"/>
    <n v="41"/>
    <x v="0"/>
  </r>
  <r>
    <x v="742"/>
    <n v="19"/>
    <x v="15"/>
    <s v="Descripcion del Plato_14"/>
    <n v="14"/>
    <n v="23"/>
    <n v="2"/>
    <n v="43"/>
    <x v="1"/>
  </r>
  <r>
    <x v="743"/>
    <n v="11"/>
    <x v="17"/>
    <s v="Descripcion del Plato_4"/>
    <n v="10"/>
    <n v="18"/>
    <n v="1"/>
    <n v="57"/>
    <x v="0"/>
  </r>
  <r>
    <x v="743"/>
    <n v="11"/>
    <x v="6"/>
    <s v="Descripcion del Plato_9"/>
    <n v="17"/>
    <n v="29"/>
    <n v="2"/>
    <n v="10"/>
    <x v="0"/>
  </r>
  <r>
    <x v="744"/>
    <n v="3"/>
    <x v="10"/>
    <s v="Descripcion del Plato_8"/>
    <n v="21"/>
    <n v="35"/>
    <n v="3"/>
    <n v="34"/>
    <x v="0"/>
  </r>
  <r>
    <x v="744"/>
    <n v="3"/>
    <x v="0"/>
    <s v="Descripcion del Plato_7"/>
    <n v="14"/>
    <n v="24"/>
    <n v="2"/>
    <n v="9"/>
    <x v="0"/>
  </r>
  <r>
    <x v="744"/>
    <n v="3"/>
    <x v="19"/>
    <s v="Descripcion del Plato_1"/>
    <n v="15"/>
    <n v="25"/>
    <n v="2"/>
    <n v="23"/>
    <x v="0"/>
  </r>
  <r>
    <x v="744"/>
    <n v="3"/>
    <x v="3"/>
    <s v="Descripcion del Plato_6"/>
    <n v="16"/>
    <n v="27"/>
    <n v="3"/>
    <n v="7"/>
    <x v="1"/>
  </r>
  <r>
    <x v="745"/>
    <n v="13"/>
    <x v="10"/>
    <s v="Descripcion del Plato_8"/>
    <n v="21"/>
    <n v="35"/>
    <n v="3"/>
    <n v="34"/>
    <x v="0"/>
  </r>
  <r>
    <x v="745"/>
    <n v="13"/>
    <x v="11"/>
    <s v="Descripcion del Plato_15"/>
    <n v="19"/>
    <n v="32"/>
    <n v="3"/>
    <n v="43"/>
    <x v="0"/>
  </r>
  <r>
    <x v="746"/>
    <n v="16"/>
    <x v="19"/>
    <s v="Descripcion del Plato_1"/>
    <n v="15"/>
    <n v="25"/>
    <n v="1"/>
    <n v="28"/>
    <x v="0"/>
  </r>
  <r>
    <x v="747"/>
    <n v="2"/>
    <x v="11"/>
    <s v="Descripcion del Plato_15"/>
    <n v="19"/>
    <n v="32"/>
    <n v="1"/>
    <n v="5"/>
    <x v="1"/>
  </r>
  <r>
    <x v="747"/>
    <n v="2"/>
    <x v="18"/>
    <s v="Descripcion del Plato_10"/>
    <n v="15"/>
    <n v="26"/>
    <n v="3"/>
    <n v="32"/>
    <x v="0"/>
  </r>
  <r>
    <x v="748"/>
    <n v="1"/>
    <x v="10"/>
    <s v="Descripcion del Plato_8"/>
    <n v="21"/>
    <n v="35"/>
    <n v="2"/>
    <n v="8"/>
    <x v="0"/>
  </r>
  <r>
    <x v="749"/>
    <n v="6"/>
    <x v="2"/>
    <s v="Descripcion del Plato_17"/>
    <n v="19"/>
    <n v="31"/>
    <n v="3"/>
    <n v="47"/>
    <x v="0"/>
  </r>
  <r>
    <x v="749"/>
    <n v="6"/>
    <x v="18"/>
    <s v="Descripcion del Plato_10"/>
    <n v="15"/>
    <n v="26"/>
    <n v="1"/>
    <n v="39"/>
    <x v="0"/>
  </r>
  <r>
    <x v="750"/>
    <n v="17"/>
    <x v="6"/>
    <s v="Descripcion del Plato_9"/>
    <n v="17"/>
    <n v="29"/>
    <n v="1"/>
    <n v="37"/>
    <x v="0"/>
  </r>
  <r>
    <x v="750"/>
    <n v="17"/>
    <x v="19"/>
    <s v="Descripcion del Plato_1"/>
    <n v="15"/>
    <n v="25"/>
    <n v="3"/>
    <n v="31"/>
    <x v="1"/>
  </r>
  <r>
    <x v="750"/>
    <n v="17"/>
    <x v="12"/>
    <s v="Descripcion del Plato_5"/>
    <n v="13"/>
    <n v="22"/>
    <n v="3"/>
    <n v="19"/>
    <x v="0"/>
  </r>
  <r>
    <x v="751"/>
    <n v="3"/>
    <x v="1"/>
    <s v="Descripcion del Plato_2"/>
    <n v="18"/>
    <n v="30"/>
    <n v="2"/>
    <n v="30"/>
    <x v="1"/>
  </r>
  <r>
    <x v="752"/>
    <n v="11"/>
    <x v="11"/>
    <s v="Descripcion del Plato_15"/>
    <n v="19"/>
    <n v="32"/>
    <n v="1"/>
    <n v="35"/>
    <x v="1"/>
  </r>
  <r>
    <x v="752"/>
    <n v="11"/>
    <x v="15"/>
    <s v="Descripcion del Plato_14"/>
    <n v="14"/>
    <n v="23"/>
    <n v="1"/>
    <n v="23"/>
    <x v="1"/>
  </r>
  <r>
    <x v="752"/>
    <n v="11"/>
    <x v="0"/>
    <s v="Descripcion del Plato_7"/>
    <n v="14"/>
    <n v="24"/>
    <n v="3"/>
    <n v="24"/>
    <x v="0"/>
  </r>
  <r>
    <x v="752"/>
    <n v="11"/>
    <x v="5"/>
    <s v="Descripcion del Plato_19"/>
    <n v="22"/>
    <n v="36"/>
    <n v="1"/>
    <n v="46"/>
    <x v="0"/>
  </r>
  <r>
    <x v="753"/>
    <n v="8"/>
    <x v="0"/>
    <s v="Descripcion del Plato_7"/>
    <n v="14"/>
    <n v="24"/>
    <n v="3"/>
    <n v="26"/>
    <x v="0"/>
  </r>
  <r>
    <x v="753"/>
    <n v="8"/>
    <x v="3"/>
    <s v="Descripcion del Plato_6"/>
    <n v="16"/>
    <n v="27"/>
    <n v="3"/>
    <n v="11"/>
    <x v="1"/>
  </r>
  <r>
    <x v="753"/>
    <n v="8"/>
    <x v="8"/>
    <s v="Descripcion del Plato_16"/>
    <n v="16"/>
    <n v="28"/>
    <n v="3"/>
    <n v="52"/>
    <x v="0"/>
  </r>
  <r>
    <x v="754"/>
    <n v="12"/>
    <x v="16"/>
    <s v="Descripcion del Plato_13"/>
    <n v="13"/>
    <n v="21"/>
    <n v="1"/>
    <n v="6"/>
    <x v="0"/>
  </r>
  <r>
    <x v="754"/>
    <n v="12"/>
    <x v="19"/>
    <s v="Descripcion del Plato_1"/>
    <n v="15"/>
    <n v="25"/>
    <n v="3"/>
    <n v="37"/>
    <x v="0"/>
  </r>
  <r>
    <x v="754"/>
    <n v="12"/>
    <x v="9"/>
    <s v="Descripcion del Plato_12"/>
    <n v="11"/>
    <n v="19"/>
    <n v="3"/>
    <n v="46"/>
    <x v="0"/>
  </r>
  <r>
    <x v="754"/>
    <n v="12"/>
    <x v="6"/>
    <s v="Descripcion del Plato_9"/>
    <n v="17"/>
    <n v="29"/>
    <n v="2"/>
    <n v="20"/>
    <x v="1"/>
  </r>
  <r>
    <x v="755"/>
    <n v="11"/>
    <x v="2"/>
    <s v="Descripcion del Plato_17"/>
    <n v="19"/>
    <n v="31"/>
    <n v="1"/>
    <n v="21"/>
    <x v="0"/>
  </r>
  <r>
    <x v="755"/>
    <n v="11"/>
    <x v="9"/>
    <s v="Descripcion del Plato_12"/>
    <n v="11"/>
    <n v="19"/>
    <n v="1"/>
    <n v="13"/>
    <x v="0"/>
  </r>
  <r>
    <x v="756"/>
    <n v="3"/>
    <x v="1"/>
    <s v="Descripcion del Plato_2"/>
    <n v="18"/>
    <n v="30"/>
    <n v="2"/>
    <n v="40"/>
    <x v="0"/>
  </r>
  <r>
    <x v="757"/>
    <n v="18"/>
    <x v="1"/>
    <s v="Descripcion del Plato_2"/>
    <n v="18"/>
    <n v="30"/>
    <n v="1"/>
    <n v="32"/>
    <x v="0"/>
  </r>
  <r>
    <x v="757"/>
    <n v="18"/>
    <x v="12"/>
    <s v="Descripcion del Plato_5"/>
    <n v="13"/>
    <n v="22"/>
    <n v="1"/>
    <n v="9"/>
    <x v="1"/>
  </r>
  <r>
    <x v="758"/>
    <n v="20"/>
    <x v="7"/>
    <s v="Descripcion del Plato_11"/>
    <n v="20"/>
    <n v="33"/>
    <n v="3"/>
    <n v="48"/>
    <x v="0"/>
  </r>
  <r>
    <x v="758"/>
    <n v="20"/>
    <x v="3"/>
    <s v="Descripcion del Plato_6"/>
    <n v="16"/>
    <n v="27"/>
    <n v="3"/>
    <n v="51"/>
    <x v="0"/>
  </r>
  <r>
    <x v="758"/>
    <n v="20"/>
    <x v="19"/>
    <s v="Descripcion del Plato_1"/>
    <n v="15"/>
    <n v="25"/>
    <n v="3"/>
    <n v="41"/>
    <x v="0"/>
  </r>
  <r>
    <x v="758"/>
    <n v="20"/>
    <x v="6"/>
    <s v="Descripcion del Plato_9"/>
    <n v="17"/>
    <n v="29"/>
    <n v="3"/>
    <n v="56"/>
    <x v="1"/>
  </r>
  <r>
    <x v="759"/>
    <n v="5"/>
    <x v="10"/>
    <s v="Descripcion del Plato_8"/>
    <n v="21"/>
    <n v="35"/>
    <n v="3"/>
    <n v="20"/>
    <x v="0"/>
  </r>
  <r>
    <x v="760"/>
    <n v="4"/>
    <x v="0"/>
    <s v="Descripcion del Plato_7"/>
    <n v="14"/>
    <n v="24"/>
    <n v="3"/>
    <n v="54"/>
    <x v="1"/>
  </r>
  <r>
    <x v="760"/>
    <n v="4"/>
    <x v="8"/>
    <s v="Descripcion del Plato_16"/>
    <n v="16"/>
    <n v="28"/>
    <n v="2"/>
    <n v="20"/>
    <x v="0"/>
  </r>
  <r>
    <x v="760"/>
    <n v="4"/>
    <x v="15"/>
    <s v="Descripcion del Plato_14"/>
    <n v="14"/>
    <n v="23"/>
    <n v="2"/>
    <n v="28"/>
    <x v="0"/>
  </r>
  <r>
    <x v="761"/>
    <n v="4"/>
    <x v="16"/>
    <s v="Descripcion del Plato_13"/>
    <n v="13"/>
    <n v="21"/>
    <n v="1"/>
    <n v="20"/>
    <x v="1"/>
  </r>
  <r>
    <x v="761"/>
    <n v="4"/>
    <x v="18"/>
    <s v="Descripcion del Plato_10"/>
    <n v="15"/>
    <n v="26"/>
    <n v="3"/>
    <n v="9"/>
    <x v="0"/>
  </r>
  <r>
    <x v="762"/>
    <n v="18"/>
    <x v="7"/>
    <s v="Descripcion del Plato_11"/>
    <n v="20"/>
    <n v="33"/>
    <n v="2"/>
    <n v="14"/>
    <x v="1"/>
  </r>
  <r>
    <x v="762"/>
    <n v="18"/>
    <x v="9"/>
    <s v="Descripcion del Plato_12"/>
    <n v="11"/>
    <n v="19"/>
    <n v="2"/>
    <n v="18"/>
    <x v="1"/>
  </r>
  <r>
    <x v="763"/>
    <n v="20"/>
    <x v="3"/>
    <s v="Descripcion del Plato_6"/>
    <n v="16"/>
    <n v="27"/>
    <n v="1"/>
    <n v="53"/>
    <x v="0"/>
  </r>
  <r>
    <x v="763"/>
    <n v="20"/>
    <x v="13"/>
    <s v="Descripcion del Plato_18"/>
    <n v="20"/>
    <n v="34"/>
    <n v="1"/>
    <n v="24"/>
    <x v="0"/>
  </r>
  <r>
    <x v="763"/>
    <n v="20"/>
    <x v="0"/>
    <s v="Descripcion del Plato_7"/>
    <n v="14"/>
    <n v="24"/>
    <n v="1"/>
    <n v="35"/>
    <x v="0"/>
  </r>
  <r>
    <x v="764"/>
    <n v="20"/>
    <x v="18"/>
    <s v="Descripcion del Plato_10"/>
    <n v="15"/>
    <n v="26"/>
    <n v="3"/>
    <n v="55"/>
    <x v="1"/>
  </r>
  <r>
    <x v="764"/>
    <n v="20"/>
    <x v="8"/>
    <s v="Descripcion del Plato_16"/>
    <n v="16"/>
    <n v="28"/>
    <n v="2"/>
    <n v="14"/>
    <x v="0"/>
  </r>
  <r>
    <x v="764"/>
    <n v="20"/>
    <x v="16"/>
    <s v="Descripcion del Plato_13"/>
    <n v="13"/>
    <n v="21"/>
    <n v="3"/>
    <n v="52"/>
    <x v="0"/>
  </r>
  <r>
    <x v="764"/>
    <n v="20"/>
    <x v="5"/>
    <s v="Descripcion del Plato_19"/>
    <n v="22"/>
    <n v="36"/>
    <n v="1"/>
    <n v="43"/>
    <x v="0"/>
  </r>
  <r>
    <x v="765"/>
    <n v="17"/>
    <x v="1"/>
    <s v="Descripcion del Plato_2"/>
    <n v="18"/>
    <n v="30"/>
    <n v="2"/>
    <n v="52"/>
    <x v="0"/>
  </r>
  <r>
    <x v="765"/>
    <n v="17"/>
    <x v="9"/>
    <s v="Descripcion del Plato_12"/>
    <n v="11"/>
    <n v="19"/>
    <n v="1"/>
    <n v="59"/>
    <x v="0"/>
  </r>
  <r>
    <x v="765"/>
    <n v="17"/>
    <x v="14"/>
    <s v="Descripcion del Plato_3"/>
    <n v="12"/>
    <n v="20"/>
    <n v="3"/>
    <n v="7"/>
    <x v="0"/>
  </r>
  <r>
    <x v="765"/>
    <n v="17"/>
    <x v="15"/>
    <s v="Descripcion del Plato_14"/>
    <n v="14"/>
    <n v="23"/>
    <n v="2"/>
    <n v="16"/>
    <x v="1"/>
  </r>
  <r>
    <x v="766"/>
    <n v="10"/>
    <x v="6"/>
    <s v="Descripcion del Plato_9"/>
    <n v="17"/>
    <n v="29"/>
    <n v="2"/>
    <n v="12"/>
    <x v="1"/>
  </r>
  <r>
    <x v="766"/>
    <n v="10"/>
    <x v="0"/>
    <s v="Descripcion del Plato_7"/>
    <n v="14"/>
    <n v="24"/>
    <n v="2"/>
    <n v="30"/>
    <x v="1"/>
  </r>
  <r>
    <x v="766"/>
    <n v="10"/>
    <x v="16"/>
    <s v="Descripcion del Plato_13"/>
    <n v="13"/>
    <n v="21"/>
    <n v="3"/>
    <n v="43"/>
    <x v="1"/>
  </r>
  <r>
    <x v="767"/>
    <m/>
    <x v="20"/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n v="10"/>
    <s v="Cliente_724"/>
    <n v="6"/>
    <n v="57"/>
    <x v="0"/>
    <d v="2023-04-01T03:50:00"/>
    <x v="0"/>
    <n v="162.9999999969732"/>
    <d v="1899-12-30T02:43:00"/>
    <d v="1899-12-30T01:46:00"/>
    <x v="0"/>
    <x v="0"/>
    <x v="0"/>
    <x v="0"/>
    <n v="48.55"/>
    <n v="186.55"/>
    <s v="Reservada"/>
    <n v="1"/>
    <x v="0"/>
    <s v="Plato_7, Plato_2"/>
  </r>
  <r>
    <n v="6"/>
    <s v="Cliente_538"/>
    <n v="6"/>
    <n v="85"/>
    <x v="1"/>
    <d v="2023-04-01T03:49:00"/>
    <x v="1"/>
    <n v="140.99999999860302"/>
    <d v="1899-12-30T02:21:00"/>
    <d v="1899-12-30T00:56:00"/>
    <x v="0"/>
    <x v="1"/>
    <x v="1"/>
    <x v="1"/>
    <n v="43.3"/>
    <n v="101.3"/>
    <s v="Reservada"/>
    <n v="2"/>
    <x v="1"/>
    <s v="Plato_17, Plato_6"/>
  </r>
  <r>
    <n v="20"/>
    <s v="Cliente_911"/>
    <n v="1"/>
    <n v="126"/>
    <x v="2"/>
    <d v="2023-04-01T03:56:00"/>
    <x v="2"/>
    <n v="207.00000000419095"/>
    <d v="1899-12-30T03:27:00"/>
    <d v="1899-12-30T01:21:00"/>
    <x v="0"/>
    <x v="2"/>
    <x v="1"/>
    <x v="2"/>
    <n v="30.87"/>
    <n v="195.87"/>
    <s v="Libre"/>
    <n v="3"/>
    <x v="2"/>
    <s v="Plato_20, Plato_17, Plato_19, Plato_9"/>
  </r>
  <r>
    <n v="3"/>
    <s v="Cliente_129"/>
    <n v="1"/>
    <n v="40"/>
    <x v="3"/>
    <d v="2023-04-01T04:31:00"/>
    <x v="3"/>
    <n v="88.000000003958121"/>
    <d v="1899-12-30T01:28:00"/>
    <d v="1899-12-30T00:48:00"/>
    <x v="0"/>
    <x v="3"/>
    <x v="0"/>
    <x v="2"/>
    <n v="34.68"/>
    <n v="217.68"/>
    <s v="Libre"/>
    <n v="4"/>
    <x v="3"/>
    <s v="Plato_11, Plato_16"/>
  </r>
  <r>
    <n v="8"/>
    <s v="Cliente_938"/>
    <n v="2"/>
    <n v="17"/>
    <x v="4"/>
    <d v="2023-04-01T02:06:00"/>
    <x v="4"/>
    <n v="124.99999999883585"/>
    <d v="1899-12-30T02:05:00"/>
    <d v="1899-12-30T01:48:00"/>
    <x v="0"/>
    <x v="4"/>
    <x v="0"/>
    <x v="2"/>
    <n v="24.33"/>
    <n v="91.33"/>
    <s v="Libre"/>
    <n v="5"/>
    <x v="4"/>
    <s v="Plato_12, Plato_7"/>
  </r>
  <r>
    <n v="7"/>
    <s v="Cliente_965"/>
    <n v="5"/>
    <n v="11"/>
    <x v="5"/>
    <d v="2023-04-01T03:32:00"/>
    <x v="5"/>
    <n v="127.99999999813735"/>
    <d v="1899-12-30T02:08:00"/>
    <d v="1899-12-30T01:57:00"/>
    <x v="0"/>
    <x v="4"/>
    <x v="2"/>
    <x v="2"/>
    <n v="26.57"/>
    <n v="96.57"/>
    <s v="Libre"/>
    <n v="6"/>
    <x v="4"/>
    <s v="Plato_8"/>
  </r>
  <r>
    <n v="17"/>
    <s v="Cliente_306"/>
    <n v="6"/>
    <n v="41"/>
    <x v="6"/>
    <d v="2023-04-01T04:22:00"/>
    <x v="6"/>
    <n v="144.99999999068677"/>
    <d v="1899-12-30T02:40:00"/>
    <d v="1899-12-30T01:59:00"/>
    <x v="0"/>
    <x v="2"/>
    <x v="2"/>
    <x v="2"/>
    <n v="10.54"/>
    <n v="182.54"/>
    <s v="Ocupada"/>
    <n v="7"/>
    <x v="5"/>
    <s v="Plato_15, Plato_19"/>
  </r>
  <r>
    <n v="11"/>
    <s v="Cliente_974"/>
    <n v="1"/>
    <n v="55"/>
    <x v="7"/>
    <d v="2023-04-01T04:49:00"/>
    <x v="7"/>
    <n v="158.00000000162981"/>
    <d v="1899-12-30T02:38:00"/>
    <d v="1899-12-30T01:43:00"/>
    <x v="0"/>
    <x v="2"/>
    <x v="1"/>
    <x v="2"/>
    <n v="49.18"/>
    <n v="291.18"/>
    <s v="Reservada"/>
    <n v="8"/>
    <x v="3"/>
    <s v="Plato_5, Plato_16, Plato_20"/>
  </r>
  <r>
    <n v="15"/>
    <s v="Cliente_740"/>
    <n v="5"/>
    <n v="146"/>
    <x v="8"/>
    <d v="2023-04-01T04:25:00"/>
    <x v="8"/>
    <n v="142.00000000186265"/>
    <d v="1899-12-30T02:22:00"/>
    <d v="1899-12-30T00:00:00"/>
    <x v="1"/>
    <x v="2"/>
    <x v="0"/>
    <x v="0"/>
    <n v="46.85"/>
    <n v="215.85"/>
    <s v="Libre"/>
    <n v="9"/>
    <x v="6"/>
    <s v="Plato_2, Plato_7, Plato_12, Plato_15"/>
  </r>
  <r>
    <n v="17"/>
    <s v="Cliente_33"/>
    <n v="1"/>
    <n v="29"/>
    <x v="9"/>
    <d v="2023-04-01T01:53:00"/>
    <x v="9"/>
    <n v="111.00000000558794"/>
    <d v="1899-12-30T02:06:00"/>
    <d v="1899-12-30T01:37:00"/>
    <x v="0"/>
    <x v="4"/>
    <x v="0"/>
    <x v="2"/>
    <n v="16.600000000000001"/>
    <n v="164.6"/>
    <s v="Ocupada"/>
    <n v="10"/>
    <x v="7"/>
    <s v="Plato_18, Plato_20"/>
  </r>
  <r>
    <n v="14"/>
    <s v="Cliente_881"/>
    <n v="1"/>
    <n v="56"/>
    <x v="10"/>
    <d v="2023-04-01T06:33:00"/>
    <x v="10"/>
    <n v="166.99999999953434"/>
    <d v="1899-12-30T02:47:00"/>
    <d v="1899-12-30T01:51:00"/>
    <x v="0"/>
    <x v="1"/>
    <x v="0"/>
    <x v="2"/>
    <n v="32.89"/>
    <n v="120.89"/>
    <s v="Libre"/>
    <n v="11"/>
    <x v="4"/>
    <s v="Plato_16, Plato_2"/>
  </r>
  <r>
    <n v="14"/>
    <s v="Cliente_890"/>
    <n v="6"/>
    <n v="95"/>
    <x v="11"/>
    <d v="2023-04-01T03:23:00"/>
    <x v="11"/>
    <n v="198.99999999906868"/>
    <d v="1899-12-30T03:34:00"/>
    <d v="1899-12-30T01:59:00"/>
    <x v="0"/>
    <x v="4"/>
    <x v="2"/>
    <x v="2"/>
    <n v="45.27"/>
    <n v="371.27"/>
    <s v="Ocupada"/>
    <n v="12"/>
    <x v="1"/>
    <s v="Plato_16, Plato_19, Plato_8, Plato_20"/>
  </r>
  <r>
    <n v="2"/>
    <s v="Cliente_873"/>
    <n v="1"/>
    <n v="59"/>
    <x v="12"/>
    <d v="2023-04-01T05:32:00"/>
    <x v="12"/>
    <n v="143.00000000512227"/>
    <d v="1899-12-30T02:38:00"/>
    <d v="1899-12-30T01:39:00"/>
    <x v="0"/>
    <x v="3"/>
    <x v="0"/>
    <x v="1"/>
    <n v="22.06"/>
    <n v="109.06"/>
    <s v="Ocupada"/>
    <n v="13"/>
    <x v="2"/>
    <s v="Plato_9"/>
  </r>
  <r>
    <n v="16"/>
    <s v="Cliente_780"/>
    <n v="6"/>
    <n v="154"/>
    <x v="13"/>
    <d v="2023-04-01T01:58:00"/>
    <x v="13"/>
    <n v="100.00000000116415"/>
    <d v="1899-12-30T01:40:00"/>
    <d v="1899-12-30T00:00:00"/>
    <x v="1"/>
    <x v="2"/>
    <x v="0"/>
    <x v="1"/>
    <n v="48.76"/>
    <n v="177.76"/>
    <s v="Libre"/>
    <n v="14"/>
    <x v="4"/>
    <s v="Plato_3, Plato_11, Plato_14, Plato_2"/>
  </r>
  <r>
    <n v="6"/>
    <s v="Cliente_728"/>
    <n v="4"/>
    <n v="103"/>
    <x v="14"/>
    <d v="2023-04-01T04:59:00"/>
    <x v="14"/>
    <n v="94.999999995343387"/>
    <d v="1899-12-30T01:50:00"/>
    <d v="1899-12-30T00:07:00"/>
    <x v="0"/>
    <x v="1"/>
    <x v="1"/>
    <x v="2"/>
    <n v="28.77"/>
    <n v="252.77"/>
    <s v="Ocupada"/>
    <n v="15"/>
    <x v="7"/>
    <s v="Plato_16, Plato_13, Plato_8"/>
  </r>
  <r>
    <n v="20"/>
    <s v="Cliente_175"/>
    <n v="5"/>
    <n v="38"/>
    <x v="15"/>
    <d v="2023-04-01T04:24:00"/>
    <x v="15"/>
    <n v="113.00000000162981"/>
    <d v="1899-12-30T01:53:00"/>
    <d v="1899-12-30T01:15:00"/>
    <x v="0"/>
    <x v="4"/>
    <x v="0"/>
    <x v="1"/>
    <n v="37.9"/>
    <n v="65.900000000000006"/>
    <s v="Reservada"/>
    <n v="16"/>
    <x v="6"/>
    <s v="Plato_16"/>
  </r>
  <r>
    <n v="14"/>
    <s v="Cliente_200"/>
    <n v="6"/>
    <n v="158"/>
    <x v="16"/>
    <d v="2023-04-01T03:27:00"/>
    <x v="16"/>
    <n v="198.00000000628643"/>
    <d v="1899-12-30T03:18:00"/>
    <d v="1899-12-30T00:40:00"/>
    <x v="0"/>
    <x v="2"/>
    <x v="1"/>
    <x v="2"/>
    <n v="12.17"/>
    <n v="149.16999999999999"/>
    <s v="Libre"/>
    <n v="17"/>
    <x v="8"/>
    <s v="Plato_8, Plato_4, Plato_5"/>
  </r>
  <r>
    <n v="9"/>
    <s v="Cliente_190"/>
    <n v="2"/>
    <n v="134"/>
    <x v="17"/>
    <d v="2023-04-01T04:26:00"/>
    <x v="17"/>
    <n v="139.99999999534339"/>
    <d v="1899-12-30T02:20:00"/>
    <d v="1899-12-30T00:06:00"/>
    <x v="0"/>
    <x v="2"/>
    <x v="1"/>
    <x v="2"/>
    <n v="33.090000000000003"/>
    <n v="284.09000000000003"/>
    <s v="Libre"/>
    <n v="18"/>
    <x v="1"/>
    <s v="Plato_9, Plato_20, Plato_10, Plato_15"/>
  </r>
  <r>
    <n v="18"/>
    <s v="Cliente_290"/>
    <n v="3"/>
    <n v="44"/>
    <x v="18"/>
    <d v="2023-04-01T03:29:00"/>
    <x v="18"/>
    <n v="174.00000000139698"/>
    <d v="1899-12-30T02:54:00"/>
    <d v="1899-12-30T02:10:00"/>
    <x v="0"/>
    <x v="2"/>
    <x v="0"/>
    <x v="2"/>
    <n v="17.45"/>
    <n v="97.45"/>
    <s v="Libre"/>
    <n v="19"/>
    <x v="9"/>
    <s v="Plato_20"/>
  </r>
  <r>
    <n v="8"/>
    <s v="Cliente_972"/>
    <n v="2"/>
    <n v="70"/>
    <x v="19"/>
    <d v="2023-04-01T05:12:00"/>
    <x v="19"/>
    <n v="226.99999999604188"/>
    <d v="1899-12-30T03:47:00"/>
    <d v="1899-12-30T02:37:00"/>
    <x v="0"/>
    <x v="0"/>
    <x v="0"/>
    <x v="2"/>
    <n v="31.7"/>
    <n v="209.7"/>
    <s v="Reservada"/>
    <n v="20"/>
    <x v="9"/>
    <s v="Plato_8, Plato_1, Plato_14"/>
  </r>
  <r>
    <n v="12"/>
    <s v="Cliente_210"/>
    <n v="2"/>
    <n v="152"/>
    <x v="20"/>
    <d v="2023-04-01T05:52:00"/>
    <x v="20"/>
    <n v="132.99999999348074"/>
    <d v="1899-12-30T02:13:00"/>
    <d v="1899-12-30T00:00:00"/>
    <x v="1"/>
    <x v="0"/>
    <x v="0"/>
    <x v="2"/>
    <n v="20.53"/>
    <n v="294.52999999999997"/>
    <s v="Reservada"/>
    <n v="21"/>
    <x v="7"/>
    <s v="Plato_20, Plato_3, Plato_15, Plato_1"/>
  </r>
  <r>
    <n v="15"/>
    <s v="Cliente_88"/>
    <n v="1"/>
    <n v="123"/>
    <x v="21"/>
    <d v="2023-04-01T04:47:00"/>
    <x v="21"/>
    <n v="150.99999999976717"/>
    <d v="1899-12-30T02:31:00"/>
    <d v="1899-12-30T00:28:00"/>
    <x v="0"/>
    <x v="4"/>
    <x v="0"/>
    <x v="2"/>
    <n v="45.41"/>
    <n v="258.40999999999997"/>
    <s v="Libre"/>
    <n v="22"/>
    <x v="8"/>
    <s v="Plato_4, Plato_18, Plato_9, Plato_8"/>
  </r>
  <r>
    <n v="1"/>
    <s v="Cliente_427"/>
    <n v="5"/>
    <n v="63"/>
    <x v="22"/>
    <d v="2023-04-01T04:09:00"/>
    <x v="22"/>
    <n v="85.000000004656613"/>
    <d v="1899-12-30T01:25:00"/>
    <d v="1899-12-30T00:22:00"/>
    <x v="0"/>
    <x v="3"/>
    <x v="2"/>
    <x v="2"/>
    <n v="38.46"/>
    <n v="176.46"/>
    <s v="Libre"/>
    <n v="23"/>
    <x v="9"/>
    <s v="Plato_12, Plato_6"/>
  </r>
  <r>
    <n v="5"/>
    <s v="Cliente_424"/>
    <n v="5"/>
    <n v="180"/>
    <x v="23"/>
    <d v="2023-04-01T06:20:00"/>
    <x v="23"/>
    <n v="198.99999999906868"/>
    <d v="1899-12-30T03:34:00"/>
    <d v="1899-12-30T00:34:00"/>
    <x v="0"/>
    <x v="0"/>
    <x v="0"/>
    <x v="2"/>
    <n v="38.18"/>
    <n v="271.18"/>
    <s v="Ocupada"/>
    <n v="24"/>
    <x v="5"/>
    <s v="Plato_10, Plato_9, Plato_14, Plato_20"/>
  </r>
  <r>
    <n v="12"/>
    <s v="Cliente_824"/>
    <n v="5"/>
    <n v="35"/>
    <x v="23"/>
    <d v="2023-04-01T04:59:00"/>
    <x v="14"/>
    <n v="117.9999999969732"/>
    <d v="1899-12-30T02:13:00"/>
    <d v="1899-12-30T01:38:00"/>
    <x v="0"/>
    <x v="3"/>
    <x v="2"/>
    <x v="0"/>
    <n v="46.15"/>
    <n v="80.150000000000006"/>
    <s v="Ocupada"/>
    <n v="25"/>
    <x v="1"/>
    <s v="Plato_18"/>
  </r>
  <r>
    <n v="18"/>
    <s v="Cliente_107"/>
    <n v="2"/>
    <n v="109"/>
    <x v="24"/>
    <d v="2023-04-01T05:47:00"/>
    <x v="24"/>
    <n v="223.00000000395812"/>
    <d v="1899-12-30T03:58:00"/>
    <d v="1899-12-30T02:09:00"/>
    <x v="0"/>
    <x v="3"/>
    <x v="1"/>
    <x v="2"/>
    <n v="10.37"/>
    <n v="136.37"/>
    <s v="Ocupada"/>
    <n v="26"/>
    <x v="7"/>
    <s v="Plato_4, Plato_13, Plato_7"/>
  </r>
  <r>
    <n v="4"/>
    <s v="Cliente_775"/>
    <n v="2"/>
    <n v="55"/>
    <x v="25"/>
    <d v="2023-04-01T02:27:00"/>
    <x v="25"/>
    <n v="68.000000001629815"/>
    <d v="1899-12-30T01:23:00"/>
    <d v="1899-12-30T00:28:00"/>
    <x v="0"/>
    <x v="3"/>
    <x v="0"/>
    <x v="2"/>
    <n v="19.27"/>
    <n v="80.27"/>
    <s v="Ocupada"/>
    <n v="27"/>
    <x v="2"/>
    <s v="Plato_8, Plato_10"/>
  </r>
  <r>
    <n v="2"/>
    <s v="Cliente_358"/>
    <n v="2"/>
    <n v="56"/>
    <x v="26"/>
    <d v="2023-04-01T03:16:00"/>
    <x v="26"/>
    <n v="146.99999999720603"/>
    <d v="1899-12-30T02:27:00"/>
    <d v="1899-12-30T01:31:00"/>
    <x v="0"/>
    <x v="4"/>
    <x v="2"/>
    <x v="2"/>
    <n v="41.22"/>
    <n v="135.22"/>
    <s v="Reservada"/>
    <n v="28"/>
    <x v="10"/>
    <s v="Plato_4, Plato_9"/>
  </r>
  <r>
    <n v="20"/>
    <s v="Cliente_377"/>
    <n v="5"/>
    <n v="71"/>
    <x v="27"/>
    <d v="2023-04-01T06:10:00"/>
    <x v="27"/>
    <n v="188.00000000512227"/>
    <d v="1899-12-30T03:23:00"/>
    <d v="1899-12-30T02:12:00"/>
    <x v="0"/>
    <x v="2"/>
    <x v="0"/>
    <x v="2"/>
    <n v="14.83"/>
    <n v="187.83"/>
    <s v="Ocupada"/>
    <n v="29"/>
    <x v="8"/>
    <s v="Plato_1, Plato_4, Plato_17"/>
  </r>
  <r>
    <n v="14"/>
    <s v="Cliente_361"/>
    <n v="4"/>
    <n v="69"/>
    <x v="28"/>
    <d v="2023-04-01T06:13:00"/>
    <x v="28"/>
    <n v="197.99999999580905"/>
    <d v="1899-12-30T03:18:00"/>
    <d v="1899-12-30T02:09:00"/>
    <x v="0"/>
    <x v="4"/>
    <x v="0"/>
    <x v="1"/>
    <n v="26.29"/>
    <n v="138.29"/>
    <s v="Libre"/>
    <n v="30"/>
    <x v="5"/>
    <s v="Plato_10, Plato_3"/>
  </r>
  <r>
    <n v="13"/>
    <s v="Cliente_229"/>
    <n v="3"/>
    <n v="105"/>
    <x v="29"/>
    <d v="2023-04-01T06:02:00"/>
    <x v="29"/>
    <n v="190.9999999939464"/>
    <d v="1899-12-30T03:26:00"/>
    <d v="1899-12-30T01:41:00"/>
    <x v="0"/>
    <x v="2"/>
    <x v="1"/>
    <x v="2"/>
    <n v="19.809999999999999"/>
    <n v="86.81"/>
    <s v="Ocupada"/>
    <n v="31"/>
    <x v="10"/>
    <s v="Plato_9, Plato_12"/>
  </r>
  <r>
    <n v="5"/>
    <s v="Cliente_27"/>
    <n v="1"/>
    <n v="128"/>
    <x v="30"/>
    <d v="2023-04-01T06:49:00"/>
    <x v="30"/>
    <n v="220.99999999743886"/>
    <d v="1899-12-30T03:56:00"/>
    <d v="1899-12-30T01:48:00"/>
    <x v="0"/>
    <x v="1"/>
    <x v="0"/>
    <x v="2"/>
    <n v="28.25"/>
    <n v="239.25"/>
    <s v="Ocupada"/>
    <n v="32"/>
    <x v="7"/>
    <s v="Plato_15, Plato_11, Plato_10, Plato_4"/>
  </r>
  <r>
    <n v="4"/>
    <s v="Cliente_103"/>
    <n v="5"/>
    <n v="130"/>
    <x v="31"/>
    <d v="2023-04-01T06:21:00"/>
    <x v="31"/>
    <n v="167.99999999231659"/>
    <d v="1899-12-30T03:03:00"/>
    <d v="1899-12-30T00:53:00"/>
    <x v="0"/>
    <x v="4"/>
    <x v="2"/>
    <x v="0"/>
    <n v="20.38"/>
    <n v="326.38"/>
    <s v="Ocupada"/>
    <n v="33"/>
    <x v="4"/>
    <s v="Plato_8, Plato_6, Plato_15, Plato_10"/>
  </r>
  <r>
    <n v="15"/>
    <s v="Cliente_1"/>
    <n v="1"/>
    <n v="65"/>
    <x v="21"/>
    <d v="2023-04-01T06:07:00"/>
    <x v="32"/>
    <n v="230.99999999860302"/>
    <d v="1899-12-30T03:51:00"/>
    <d v="1899-12-30T02:46:00"/>
    <x v="0"/>
    <x v="4"/>
    <x v="1"/>
    <x v="2"/>
    <n v="13.08"/>
    <n v="125.08"/>
    <s v="Libre"/>
    <n v="34"/>
    <x v="4"/>
    <s v="Plato_18, Plato_10"/>
  </r>
  <r>
    <n v="13"/>
    <s v="Cliente_828"/>
    <n v="2"/>
    <n v="65"/>
    <x v="32"/>
    <d v="2023-04-01T05:55:00"/>
    <x v="33"/>
    <n v="157.00000000884756"/>
    <d v="1899-12-30T02:52:00"/>
    <d v="1899-12-30T01:47:00"/>
    <x v="0"/>
    <x v="0"/>
    <x v="0"/>
    <x v="2"/>
    <n v="15.75"/>
    <n v="229.75"/>
    <s v="Ocupada"/>
    <n v="35"/>
    <x v="4"/>
    <s v="Plato_2, Plato_9, Plato_11, Plato_17"/>
  </r>
  <r>
    <n v="5"/>
    <s v="Cliente_874"/>
    <n v="5"/>
    <n v="38"/>
    <x v="33"/>
    <d v="2023-04-01T06:26:00"/>
    <x v="34"/>
    <n v="178.99999999674037"/>
    <d v="1899-12-30T03:14:00"/>
    <d v="1899-12-30T02:36:00"/>
    <x v="0"/>
    <x v="2"/>
    <x v="0"/>
    <x v="2"/>
    <n v="45.28"/>
    <n v="75.28"/>
    <s v="Ocupada"/>
    <n v="36"/>
    <x v="6"/>
    <s v="Plato_2"/>
  </r>
  <r>
    <n v="20"/>
    <s v="Cliente_999"/>
    <n v="1"/>
    <n v="47"/>
    <x v="14"/>
    <d v="2023-04-01T06:02:00"/>
    <x v="29"/>
    <n v="157.99999999115244"/>
    <d v="1899-12-30T02:53:00"/>
    <d v="1899-12-30T02:06:00"/>
    <x v="0"/>
    <x v="3"/>
    <x v="2"/>
    <x v="2"/>
    <n v="10.39"/>
    <n v="31.39"/>
    <s v="Ocupada"/>
    <n v="37"/>
    <x v="2"/>
    <s v="Plato_13"/>
  </r>
  <r>
    <n v="10"/>
    <s v="Cliente_167"/>
    <n v="6"/>
    <n v="98"/>
    <x v="34"/>
    <d v="2023-04-01T03:53:00"/>
    <x v="35"/>
    <n v="75.00000000349246"/>
    <d v="1899-12-30T01:15:00"/>
    <d v="1899-12-30T00:00:00"/>
    <x v="1"/>
    <x v="4"/>
    <x v="0"/>
    <x v="0"/>
    <n v="16.309999999999999"/>
    <n v="251.31"/>
    <s v="Reservada"/>
    <n v="38"/>
    <x v="9"/>
    <s v="Plato_17, Plato_8, Plato_19"/>
  </r>
  <r>
    <n v="15"/>
    <s v="Cliente_606"/>
    <n v="3"/>
    <n v="57"/>
    <x v="35"/>
    <d v="2023-04-01T07:39:00"/>
    <x v="36"/>
    <n v="238.00000000046566"/>
    <d v="1899-12-30T04:13:00"/>
    <d v="1899-12-30T03:16:00"/>
    <x v="0"/>
    <x v="2"/>
    <x v="2"/>
    <x v="1"/>
    <n v="48.36"/>
    <n v="156.36000000000001"/>
    <s v="Ocupada"/>
    <n v="39"/>
    <x v="6"/>
    <s v="Plato_19"/>
  </r>
  <r>
    <n v="1"/>
    <s v="Cliente_710"/>
    <n v="1"/>
    <n v="78"/>
    <x v="36"/>
    <d v="2023-04-01T04:05:00"/>
    <x v="37"/>
    <n v="124.99999999883585"/>
    <d v="1899-12-30T02:05:00"/>
    <d v="1899-12-30T00:47:00"/>
    <x v="0"/>
    <x v="0"/>
    <x v="0"/>
    <x v="1"/>
    <n v="13.68"/>
    <n v="161.68"/>
    <s v="Libre"/>
    <n v="40"/>
    <x v="10"/>
    <s v="Plato_9, Plato_11, Plato_16"/>
  </r>
  <r>
    <n v="7"/>
    <s v="Cliente_870"/>
    <n v="4"/>
    <n v="89"/>
    <x v="37"/>
    <d v="2023-04-01T04:20:00"/>
    <x v="38"/>
    <n v="126.00000000209548"/>
    <d v="1899-12-30T02:21:00"/>
    <d v="1899-12-30T00:52:00"/>
    <x v="0"/>
    <x v="2"/>
    <x v="0"/>
    <x v="2"/>
    <n v="15.24"/>
    <n v="219.24"/>
    <s v="Ocupada"/>
    <n v="41"/>
    <x v="4"/>
    <s v="Plato_15, Plato_10, Plato_2"/>
  </r>
  <r>
    <n v="14"/>
    <s v="Cliente_230"/>
    <n v="1"/>
    <n v="69"/>
    <x v="38"/>
    <d v="2023-04-01T01:46:00"/>
    <x v="39"/>
    <n v="81.000000002095476"/>
    <d v="1899-12-30T01:21:00"/>
    <d v="1899-12-30T00:12:00"/>
    <x v="0"/>
    <x v="2"/>
    <x v="0"/>
    <x v="2"/>
    <n v="49.58"/>
    <n v="151.57999999999998"/>
    <s v="Reservada"/>
    <n v="42"/>
    <x v="6"/>
    <s v="Plato_5, Plato_20"/>
  </r>
  <r>
    <n v="8"/>
    <s v="Cliente_814"/>
    <n v="6"/>
    <n v="146"/>
    <x v="39"/>
    <d v="2023-04-01T03:14:00"/>
    <x v="40"/>
    <n v="132.00000000069849"/>
    <d v="1899-12-30T02:27:00"/>
    <d v="1899-12-30T00:01:00"/>
    <x v="0"/>
    <x v="4"/>
    <x v="0"/>
    <x v="2"/>
    <n v="32.19"/>
    <n v="235.19"/>
    <s v="Ocupada"/>
    <n v="43"/>
    <x v="4"/>
    <s v="Plato_15, Plato_18, Plato_7, Plato_17"/>
  </r>
  <r>
    <n v="18"/>
    <s v="Cliente_710"/>
    <n v="1"/>
    <n v="85"/>
    <x v="40"/>
    <d v="2023-04-01T06:18:00"/>
    <x v="41"/>
    <n v="191.99999999720603"/>
    <d v="1899-12-30T03:12:00"/>
    <d v="1899-12-30T01:47:00"/>
    <x v="0"/>
    <x v="4"/>
    <x v="0"/>
    <x v="2"/>
    <n v="42.6"/>
    <n v="164.6"/>
    <s v="Libre"/>
    <n v="44"/>
    <x v="0"/>
    <s v="Plato_10, Plato_1, Plato_13"/>
  </r>
  <r>
    <n v="17"/>
    <s v="Cliente_640"/>
    <n v="2"/>
    <n v="47"/>
    <x v="41"/>
    <d v="2023-04-01T04:01:00"/>
    <x v="42"/>
    <n v="105.99999999976717"/>
    <d v="1899-12-30T01:46:00"/>
    <d v="1899-12-30T00:59:00"/>
    <x v="0"/>
    <x v="2"/>
    <x v="0"/>
    <x v="2"/>
    <n v="25.41"/>
    <n v="79.41"/>
    <s v="Reservada"/>
    <n v="45"/>
    <x v="4"/>
    <s v="Plato_4"/>
  </r>
  <r>
    <n v="10"/>
    <s v="Cliente_623"/>
    <n v="1"/>
    <n v="86"/>
    <x v="42"/>
    <d v="2023-04-01T03:39:00"/>
    <x v="43"/>
    <n v="111.99999999837019"/>
    <d v="1899-12-30T01:52:00"/>
    <d v="1899-12-30T00:26:00"/>
    <x v="0"/>
    <x v="3"/>
    <x v="0"/>
    <x v="2"/>
    <n v="27.97"/>
    <n v="167.97"/>
    <s v="Libre"/>
    <n v="46"/>
    <x v="9"/>
    <s v="Plato_2, Plato_18, Plato_14"/>
  </r>
  <r>
    <n v="18"/>
    <s v="Cliente_72"/>
    <n v="3"/>
    <n v="87"/>
    <x v="43"/>
    <d v="2023-04-01T07:29:00"/>
    <x v="44"/>
    <n v="238.99999999324791"/>
    <d v="1899-12-30T04:14:00"/>
    <d v="1899-12-30T02:47:00"/>
    <x v="0"/>
    <x v="2"/>
    <x v="0"/>
    <x v="2"/>
    <n v="10.98"/>
    <n v="119.98"/>
    <s v="Ocupada"/>
    <n v="47"/>
    <x v="2"/>
    <s v="Plato_11, Plato_14, Plato_3"/>
  </r>
  <r>
    <n v="17"/>
    <s v="Cliente_963"/>
    <n v="2"/>
    <n v="124"/>
    <x v="44"/>
    <d v="2023-04-01T04:02:00"/>
    <x v="45"/>
    <n v="214.0000000060536"/>
    <d v="1899-12-30T03:34:00"/>
    <d v="1899-12-30T01:30:00"/>
    <x v="0"/>
    <x v="0"/>
    <x v="1"/>
    <x v="2"/>
    <n v="25.31"/>
    <n v="183.31"/>
    <s v="Libre"/>
    <n v="48"/>
    <x v="6"/>
    <s v="Plato_6, Plato_5, Plato_11"/>
  </r>
  <r>
    <n v="8"/>
    <s v="Cliente_929"/>
    <n v="3"/>
    <n v="81"/>
    <x v="45"/>
    <d v="2023-04-01T05:29:00"/>
    <x v="46"/>
    <n v="225"/>
    <d v="1899-12-30T03:45:00"/>
    <d v="1899-12-30T02:24:00"/>
    <x v="0"/>
    <x v="2"/>
    <x v="0"/>
    <x v="2"/>
    <n v="20.92"/>
    <n v="206.92000000000002"/>
    <s v="Libre"/>
    <n v="49"/>
    <x v="7"/>
    <s v="Plato_7, Plato_15, Plato_4"/>
  </r>
  <r>
    <n v="19"/>
    <s v="Cliente_708"/>
    <n v="5"/>
    <n v="21"/>
    <x v="46"/>
    <d v="2023-04-01T06:57:00"/>
    <x v="47"/>
    <n v="182.99999999930151"/>
    <d v="1899-12-30T03:18:00"/>
    <d v="1899-12-30T02:57:00"/>
    <x v="0"/>
    <x v="4"/>
    <x v="0"/>
    <x v="0"/>
    <n v="16.739999999999998"/>
    <n v="92.74"/>
    <s v="Ocupada"/>
    <n v="50"/>
    <x v="10"/>
    <s v="Plato_15, Plato_5"/>
  </r>
  <r>
    <n v="12"/>
    <s v="Cliente_631"/>
    <n v="1"/>
    <n v="164"/>
    <x v="47"/>
    <d v="2023-04-01T03:02:00"/>
    <x v="48"/>
    <n v="79.999999998835847"/>
    <d v="1899-12-30T01:20:00"/>
    <d v="1899-12-30T00:00:00"/>
    <x v="1"/>
    <x v="3"/>
    <x v="2"/>
    <x v="2"/>
    <n v="37.08"/>
    <n v="262.08"/>
    <s v="Reservada"/>
    <n v="51"/>
    <x v="0"/>
    <s v="Plato_14, Plato_11, Plato_5, Plato_4"/>
  </r>
  <r>
    <n v="7"/>
    <s v="Cliente_894"/>
    <n v="4"/>
    <n v="62"/>
    <x v="4"/>
    <d v="2023-04-01T01:11:00"/>
    <x v="49"/>
    <n v="69.999999997671694"/>
    <d v="1899-12-30T01:10:00"/>
    <d v="1899-12-30T00:08:00"/>
    <x v="0"/>
    <x v="0"/>
    <x v="0"/>
    <x v="2"/>
    <n v="46.88"/>
    <n v="309.88"/>
    <s v="Libre"/>
    <n v="52"/>
    <x v="3"/>
    <s v="Plato_11, Plato_17, Plato_18"/>
  </r>
  <r>
    <n v="16"/>
    <s v="Cliente_63"/>
    <n v="5"/>
    <n v="112"/>
    <x v="23"/>
    <d v="2023-04-01T04:44:00"/>
    <x v="50"/>
    <n v="103.00000000046566"/>
    <d v="1899-12-30T01:43:00"/>
    <d v="1899-12-30T00:00:00"/>
    <x v="1"/>
    <x v="3"/>
    <x v="0"/>
    <x v="0"/>
    <n v="36.880000000000003"/>
    <n v="303.88"/>
    <s v="Libre"/>
    <n v="53"/>
    <x v="3"/>
    <s v="Plato_14, Plato_2, Plato_19"/>
  </r>
  <r>
    <n v="6"/>
    <s v="Cliente_144"/>
    <n v="6"/>
    <n v="203"/>
    <x v="48"/>
    <d v="2023-04-01T04:14:00"/>
    <x v="51"/>
    <n v="213.99999999557622"/>
    <d v="1899-12-30T03:34:00"/>
    <d v="1899-12-30T00:11:00"/>
    <x v="0"/>
    <x v="4"/>
    <x v="2"/>
    <x v="2"/>
    <n v="23.36"/>
    <n v="210.36"/>
    <s v="Reservada"/>
    <n v="54"/>
    <x v="6"/>
    <s v="Plato_8, Plato_17, Plato_4, Plato_11"/>
  </r>
  <r>
    <n v="20"/>
    <s v="Cliente_390"/>
    <n v="5"/>
    <n v="96"/>
    <x v="49"/>
    <d v="2023-04-01T05:00:00"/>
    <x v="52"/>
    <n v="210.00000000349246"/>
    <d v="1899-12-30T03:45:00"/>
    <d v="1899-12-30T02:09:00"/>
    <x v="0"/>
    <x v="4"/>
    <x v="2"/>
    <x v="2"/>
    <n v="45.49"/>
    <n v="300.49"/>
    <s v="Ocupada"/>
    <n v="55"/>
    <x v="4"/>
    <s v="Plato_11, Plato_7, Plato_19, Plato_15"/>
  </r>
  <r>
    <n v="1"/>
    <s v="Cliente_728"/>
    <n v="3"/>
    <n v="78"/>
    <x v="50"/>
    <d v="2023-04-01T04:57:00"/>
    <x v="53"/>
    <n v="217.0000000053551"/>
    <d v="1899-12-30T03:37:00"/>
    <d v="1899-12-30T02:19:00"/>
    <x v="0"/>
    <x v="3"/>
    <x v="0"/>
    <x v="0"/>
    <n v="43.2"/>
    <n v="91.2"/>
    <s v="Libre"/>
    <n v="56"/>
    <x v="8"/>
    <s v="Plato_9, Plato_12"/>
  </r>
  <r>
    <n v="18"/>
    <s v="Cliente_886"/>
    <n v="2"/>
    <n v="68"/>
    <x v="51"/>
    <d v="2023-04-01T04:52:00"/>
    <x v="54"/>
    <n v="107.99999999580905"/>
    <d v="1899-12-30T01:48:00"/>
    <d v="1899-12-30T00:40:00"/>
    <x v="0"/>
    <x v="2"/>
    <x v="0"/>
    <x v="2"/>
    <n v="45.45"/>
    <n v="214.45"/>
    <s v="Libre"/>
    <n v="57"/>
    <x v="1"/>
    <s v="Plato_8, Plato_20, Plato_5, Plato_19"/>
  </r>
  <r>
    <n v="8"/>
    <s v="Cliente_510"/>
    <n v="3"/>
    <n v="73"/>
    <x v="52"/>
    <d v="2023-04-01T04:21:00"/>
    <x v="55"/>
    <n v="169.99999999883585"/>
    <d v="1899-12-30T02:50:00"/>
    <d v="1899-12-30T01:37:00"/>
    <x v="0"/>
    <x v="1"/>
    <x v="2"/>
    <x v="2"/>
    <n v="30.7"/>
    <n v="112.7"/>
    <s v="Reservada"/>
    <n v="58"/>
    <x v="2"/>
    <s v="Plato_5, Plato_3"/>
  </r>
  <r>
    <n v="8"/>
    <s v="Cliente_878"/>
    <n v="4"/>
    <n v="48"/>
    <x v="53"/>
    <d v="2023-04-01T05:04:00"/>
    <x v="56"/>
    <n v="222.99999999348074"/>
    <d v="1899-12-30T03:43:00"/>
    <d v="1899-12-30T02:55:00"/>
    <x v="0"/>
    <x v="1"/>
    <x v="0"/>
    <x v="1"/>
    <n v="33.89"/>
    <n v="193.89"/>
    <s v="Libre"/>
    <n v="59"/>
    <x v="1"/>
    <s v="Plato_12, Plato_14, Plato_4, Plato_20"/>
  </r>
  <r>
    <n v="6"/>
    <s v="Cliente_977"/>
    <n v="1"/>
    <n v="43"/>
    <x v="54"/>
    <d v="2023-04-01T05:46:00"/>
    <x v="57"/>
    <n v="216.99999999487773"/>
    <d v="1899-12-30T03:37:00"/>
    <d v="1899-12-30T02:54:00"/>
    <x v="0"/>
    <x v="1"/>
    <x v="0"/>
    <x v="2"/>
    <n v="19.54"/>
    <n v="121.53999999999999"/>
    <s v="Reservada"/>
    <n v="60"/>
    <x v="6"/>
    <s v="Plato_4, Plato_11"/>
  </r>
  <r>
    <n v="10"/>
    <s v="Cliente_553"/>
    <n v="5"/>
    <n v="159"/>
    <x v="55"/>
    <d v="2023-04-01T06:22:00"/>
    <x v="58"/>
    <n v="152.99999999580905"/>
    <d v="1899-12-30T02:48:00"/>
    <d v="1899-12-30T00:09:00"/>
    <x v="0"/>
    <x v="2"/>
    <x v="0"/>
    <x v="2"/>
    <n v="42.87"/>
    <n v="284.87"/>
    <s v="Ocupada"/>
    <n v="61"/>
    <x v="9"/>
    <s v="Plato_20, Plato_4, Plato_2, Plato_16"/>
  </r>
  <r>
    <n v="2"/>
    <s v="Cliente_792"/>
    <n v="1"/>
    <n v="155"/>
    <x v="56"/>
    <d v="2023-04-01T06:24:00"/>
    <x v="59"/>
    <n v="217.0000000053551"/>
    <d v="1899-12-30T03:52:00"/>
    <d v="1899-12-30T01:17:00"/>
    <x v="0"/>
    <x v="1"/>
    <x v="2"/>
    <x v="2"/>
    <n v="37.93"/>
    <n v="185.93"/>
    <s v="Ocupada"/>
    <n v="62"/>
    <x v="10"/>
    <s v="Plato_2, Plato_12, Plato_17"/>
  </r>
  <r>
    <n v="17"/>
    <s v="Cliente_881"/>
    <n v="4"/>
    <n v="30"/>
    <x v="57"/>
    <d v="2023-04-01T04:06:00"/>
    <x v="60"/>
    <n v="204.99999999767169"/>
    <d v="1899-12-30T03:25:00"/>
    <d v="1899-12-30T02:55:00"/>
    <x v="0"/>
    <x v="4"/>
    <x v="0"/>
    <x v="2"/>
    <n v="33.340000000000003"/>
    <n v="88.34"/>
    <s v="Reservada"/>
    <n v="63"/>
    <x v="1"/>
    <s v="Plato_3, Plato_8"/>
  </r>
  <r>
    <n v="3"/>
    <s v="Cliente_265"/>
    <n v="3"/>
    <n v="82"/>
    <x v="58"/>
    <d v="2023-04-01T04:02:00"/>
    <x v="45"/>
    <n v="142.00000000186265"/>
    <d v="1899-12-30T02:22:00"/>
    <d v="1899-12-30T01:00:00"/>
    <x v="0"/>
    <x v="3"/>
    <x v="1"/>
    <x v="1"/>
    <n v="34.770000000000003"/>
    <n v="322.77"/>
    <s v="Reservada"/>
    <n v="64"/>
    <x v="4"/>
    <s v="Plato_3, Plato_20, Plato_19"/>
  </r>
  <r>
    <n v="5"/>
    <s v="Cliente_946"/>
    <n v="1"/>
    <n v="155"/>
    <x v="59"/>
    <d v="2023-04-01T03:03:00"/>
    <x v="61"/>
    <n v="68.999999994412065"/>
    <d v="1899-12-30T01:24:00"/>
    <d v="1899-12-30T00:00:00"/>
    <x v="1"/>
    <x v="0"/>
    <x v="0"/>
    <x v="0"/>
    <n v="14"/>
    <n v="210"/>
    <s v="Ocupada"/>
    <n v="65"/>
    <x v="6"/>
    <s v="Plato_16, Plato_17, Plato_12, Plato_20"/>
  </r>
  <r>
    <n v="18"/>
    <s v="Cliente_614"/>
    <n v="2"/>
    <n v="114"/>
    <x v="60"/>
    <d v="2023-04-01T06:18:00"/>
    <x v="41"/>
    <n v="229.99999999534339"/>
    <d v="1899-12-30T03:50:00"/>
    <d v="1899-12-30T01:56:00"/>
    <x v="0"/>
    <x v="3"/>
    <x v="0"/>
    <x v="2"/>
    <n v="10.88"/>
    <n v="220.88"/>
    <s v="Reservada"/>
    <n v="66"/>
    <x v="0"/>
    <s v="Plato_19, Plato_20, Plato_4"/>
  </r>
  <r>
    <n v="2"/>
    <s v="Cliente_352"/>
    <n v="6"/>
    <n v="131"/>
    <x v="61"/>
    <d v="2023-04-01T05:10:00"/>
    <x v="62"/>
    <n v="85.000000004656613"/>
    <d v="1899-12-30T01:25:00"/>
    <d v="1899-12-30T00:00:00"/>
    <x v="1"/>
    <x v="2"/>
    <x v="0"/>
    <x v="0"/>
    <n v="21.25"/>
    <n v="277.25"/>
    <s v="Reservada"/>
    <n v="67"/>
    <x v="4"/>
    <s v="Plato_20, Plato_19, Plato_10, Plato_2"/>
  </r>
  <r>
    <n v="8"/>
    <s v="Cliente_784"/>
    <n v="4"/>
    <n v="145"/>
    <x v="9"/>
    <d v="2023-04-01T03:15:00"/>
    <x v="63"/>
    <n v="193.00000000046566"/>
    <d v="1899-12-30T03:28:00"/>
    <d v="1899-12-30T01:03:00"/>
    <x v="0"/>
    <x v="3"/>
    <x v="2"/>
    <x v="2"/>
    <n v="45.65"/>
    <n v="263.64999999999998"/>
    <s v="Ocupada"/>
    <n v="68"/>
    <x v="2"/>
    <s v="Plato_14, Plato_16, Plato_15, Plato_1"/>
  </r>
  <r>
    <n v="5"/>
    <s v="Cliente_118"/>
    <n v="4"/>
    <n v="92"/>
    <x v="62"/>
    <d v="2023-04-01T03:57:00"/>
    <x v="64"/>
    <n v="114.99999999767169"/>
    <d v="1899-12-30T01:55:00"/>
    <d v="1899-12-30T00:23:00"/>
    <x v="0"/>
    <x v="2"/>
    <x v="0"/>
    <x v="2"/>
    <n v="31.49"/>
    <n v="265.49"/>
    <s v="Libre"/>
    <n v="69"/>
    <x v="4"/>
    <s v="Plato_13, Plato_7, Plato_11"/>
  </r>
  <r>
    <n v="17"/>
    <s v="Cliente_61"/>
    <n v="4"/>
    <n v="40"/>
    <x v="63"/>
    <d v="2023-04-01T01:22:00"/>
    <x v="65"/>
    <n v="70.999999990453944"/>
    <d v="1899-12-30T01:11:00"/>
    <d v="1899-12-30T00:31:00"/>
    <x v="0"/>
    <x v="4"/>
    <x v="0"/>
    <x v="0"/>
    <n v="28.26"/>
    <n v="146.26"/>
    <s v="Libre"/>
    <n v="70"/>
    <x v="3"/>
    <s v="Plato_1, Plato_18"/>
  </r>
  <r>
    <n v="18"/>
    <s v="Cliente_440"/>
    <n v="4"/>
    <n v="49"/>
    <x v="6"/>
    <d v="2023-04-01T05:56:00"/>
    <x v="66"/>
    <n v="238.99999999324791"/>
    <d v="1899-12-30T04:14:00"/>
    <d v="1899-12-30T03:25:00"/>
    <x v="0"/>
    <x v="0"/>
    <x v="0"/>
    <x v="2"/>
    <n v="24.01"/>
    <n v="160.01"/>
    <s v="Ocupada"/>
    <n v="71"/>
    <x v="3"/>
    <s v="Plato_2, Plato_14"/>
  </r>
  <r>
    <n v="17"/>
    <s v="Cliente_258"/>
    <n v="1"/>
    <n v="54"/>
    <x v="64"/>
    <d v="2023-04-01T05:51:00"/>
    <x v="67"/>
    <n v="188.99999999790452"/>
    <d v="1899-12-30T03:09:00"/>
    <d v="1899-12-30T02:15:00"/>
    <x v="0"/>
    <x v="2"/>
    <x v="0"/>
    <x v="2"/>
    <n v="15.28"/>
    <n v="90.28"/>
    <s v="Reservada"/>
    <n v="72"/>
    <x v="4"/>
    <s v="Plato_13, Plato_4"/>
  </r>
  <r>
    <n v="1"/>
    <s v="Cliente_742"/>
    <n v="4"/>
    <n v="20"/>
    <x v="65"/>
    <d v="2023-04-01T06:09:00"/>
    <x v="68"/>
    <n v="209.99999999301508"/>
    <d v="1899-12-30T03:30:00"/>
    <d v="1899-12-30T03:10:00"/>
    <x v="0"/>
    <x v="4"/>
    <x v="1"/>
    <x v="2"/>
    <n v="34.51"/>
    <n v="115.50999999999999"/>
    <s v="Libre"/>
    <n v="73"/>
    <x v="10"/>
    <s v="Plato_6"/>
  </r>
  <r>
    <n v="19"/>
    <s v="Cliente_865"/>
    <n v="4"/>
    <n v="100"/>
    <x v="66"/>
    <d v="2023-04-01T04:13:00"/>
    <x v="69"/>
    <n v="188.99999999790452"/>
    <d v="1899-12-30T03:09:00"/>
    <d v="1899-12-30T01:29:00"/>
    <x v="0"/>
    <x v="4"/>
    <x v="0"/>
    <x v="2"/>
    <n v="30.83"/>
    <n v="248.82999999999998"/>
    <s v="Libre"/>
    <n v="74"/>
    <x v="2"/>
    <s v="Plato_10, Plato_18, Plato_15"/>
  </r>
  <r>
    <n v="19"/>
    <s v="Cliente_79"/>
    <n v="5"/>
    <n v="51"/>
    <x v="67"/>
    <d v="2023-04-01T04:49:00"/>
    <x v="7"/>
    <n v="72.999999996973202"/>
    <d v="1899-12-30T01:28:00"/>
    <d v="1899-12-30T00:37:00"/>
    <x v="0"/>
    <x v="3"/>
    <x v="0"/>
    <x v="2"/>
    <n v="45.23"/>
    <n v="154.22999999999999"/>
    <s v="Ocupada"/>
    <n v="75"/>
    <x v="5"/>
    <s v="Plato_20, Plato_14"/>
  </r>
  <r>
    <n v="17"/>
    <s v="Cliente_42"/>
    <n v="3"/>
    <n v="97"/>
    <x v="68"/>
    <d v="2023-04-01T05:24:00"/>
    <x v="70"/>
    <n v="146.99999999720603"/>
    <d v="1899-12-30T02:27:00"/>
    <d v="1899-12-30T00:50:00"/>
    <x v="0"/>
    <x v="1"/>
    <x v="0"/>
    <x v="2"/>
    <n v="17.760000000000002"/>
    <n v="175.76"/>
    <s v="Reservada"/>
    <n v="76"/>
    <x v="10"/>
    <s v="Plato_2, Plato_4, Plato_7, Plato_10"/>
  </r>
  <r>
    <n v="3"/>
    <s v="Cliente_374"/>
    <n v="1"/>
    <n v="97"/>
    <x v="69"/>
    <d v="2023-04-01T06:15:00"/>
    <x v="71"/>
    <n v="209.00000000023283"/>
    <d v="1899-12-30T03:29:00"/>
    <d v="1899-12-30T01:52:00"/>
    <x v="0"/>
    <x v="0"/>
    <x v="2"/>
    <x v="2"/>
    <n v="19.88"/>
    <n v="118.88"/>
    <s v="Libre"/>
    <n v="77"/>
    <x v="6"/>
    <s v="Plato_4, Plato_7, Plato_11"/>
  </r>
  <r>
    <n v="7"/>
    <s v="Cliente_636"/>
    <n v="4"/>
    <n v="54"/>
    <x v="70"/>
    <d v="2023-04-01T03:03:00"/>
    <x v="61"/>
    <n v="88.999999996740371"/>
    <d v="1899-12-30T01:29:00"/>
    <d v="1899-12-30T00:35:00"/>
    <x v="0"/>
    <x v="0"/>
    <x v="0"/>
    <x v="2"/>
    <n v="20.02"/>
    <n v="77.02"/>
    <s v="Libre"/>
    <n v="78"/>
    <x v="1"/>
    <s v="Plato_12"/>
  </r>
  <r>
    <n v="16"/>
    <s v="Cliente_753"/>
    <n v="2"/>
    <n v="96"/>
    <x v="70"/>
    <d v="2023-04-01T05:08:00"/>
    <x v="72"/>
    <n v="213.99999999557622"/>
    <d v="1899-12-30T03:34:00"/>
    <d v="1899-12-30T01:58:00"/>
    <x v="0"/>
    <x v="0"/>
    <x v="0"/>
    <x v="2"/>
    <n v="34.01"/>
    <n v="343.01"/>
    <s v="Libre"/>
    <n v="79"/>
    <x v="5"/>
    <s v="Plato_9, Plato_11, Plato_3, Plato_13"/>
  </r>
  <r>
    <n v="18"/>
    <s v="Cliente_632"/>
    <n v="6"/>
    <n v="67"/>
    <x v="37"/>
    <d v="2023-04-01T03:46:00"/>
    <x v="73"/>
    <n v="92.000000006519258"/>
    <d v="1899-12-30T01:32:00"/>
    <d v="1899-12-30T00:25:00"/>
    <x v="0"/>
    <x v="4"/>
    <x v="0"/>
    <x v="2"/>
    <n v="39.049999999999997"/>
    <n v="160.05000000000001"/>
    <s v="Libre"/>
    <n v="80"/>
    <x v="5"/>
    <s v="Plato_5, Plato_9, Plato_7"/>
  </r>
  <r>
    <n v="17"/>
    <s v="Cliente_969"/>
    <n v="4"/>
    <n v="59"/>
    <x v="71"/>
    <d v="2023-04-01T06:31:00"/>
    <x v="74"/>
    <n v="170.9999999916181"/>
    <d v="1899-12-30T03:06:00"/>
    <d v="1899-12-30T02:07:00"/>
    <x v="0"/>
    <x v="3"/>
    <x v="2"/>
    <x v="2"/>
    <n v="23.69"/>
    <n v="85.69"/>
    <s v="Ocupada"/>
    <n v="81"/>
    <x v="7"/>
    <s v="Plato_17"/>
  </r>
  <r>
    <n v="16"/>
    <s v="Cliente_574"/>
    <n v="3"/>
    <n v="19"/>
    <x v="72"/>
    <d v="2023-04-01T07:10:00"/>
    <x v="75"/>
    <n v="225"/>
    <d v="1899-12-30T03:45:00"/>
    <d v="1899-12-30T03:26:00"/>
    <x v="0"/>
    <x v="3"/>
    <x v="1"/>
    <x v="2"/>
    <n v="38.6"/>
    <n v="118.6"/>
    <s v="Libre"/>
    <n v="82"/>
    <x v="3"/>
    <s v="Plato_1, Plato_2"/>
  </r>
  <r>
    <n v="15"/>
    <s v="Cliente_292"/>
    <n v="1"/>
    <n v="94"/>
    <x v="73"/>
    <d v="2023-04-01T06:39:00"/>
    <x v="76"/>
    <n v="177.00000000069849"/>
    <d v="1899-12-30T03:12:00"/>
    <d v="1899-12-30T01:38:00"/>
    <x v="0"/>
    <x v="1"/>
    <x v="2"/>
    <x v="2"/>
    <n v="24.94"/>
    <n v="194.94"/>
    <s v="Ocupada"/>
    <n v="83"/>
    <x v="10"/>
    <s v="Plato_6, Plato_3, Plato_15"/>
  </r>
  <r>
    <n v="19"/>
    <s v="Cliente_148"/>
    <n v="5"/>
    <n v="10"/>
    <x v="47"/>
    <d v="2023-04-01T03:18:00"/>
    <x v="77"/>
    <n v="95.999999998603016"/>
    <d v="1899-12-30T01:51:00"/>
    <d v="1899-12-30T01:41:00"/>
    <x v="0"/>
    <x v="4"/>
    <x v="0"/>
    <x v="2"/>
    <n v="15.11"/>
    <n v="75.11"/>
    <s v="Ocupada"/>
    <n v="84"/>
    <x v="4"/>
    <s v="Plato_2"/>
  </r>
  <r>
    <n v="8"/>
    <s v="Cliente_747"/>
    <n v="3"/>
    <n v="142"/>
    <x v="74"/>
    <d v="2023-04-01T04:31:00"/>
    <x v="3"/>
    <n v="116.00000000093132"/>
    <d v="1899-12-30T01:56:00"/>
    <d v="1899-12-30T00:00:00"/>
    <x v="1"/>
    <x v="2"/>
    <x v="2"/>
    <x v="2"/>
    <n v="45.96"/>
    <n v="253.96"/>
    <s v="Libre"/>
    <n v="85"/>
    <x v="8"/>
    <s v="Plato_16, Plato_19, Plato_3, Plato_15"/>
  </r>
  <r>
    <n v="20"/>
    <s v="Cliente_501"/>
    <n v="3"/>
    <n v="8"/>
    <x v="9"/>
    <d v="2023-04-01T02:08:00"/>
    <x v="78"/>
    <n v="126.00000000209548"/>
    <d v="1899-12-30T02:06:00"/>
    <d v="1899-12-30T01:58:00"/>
    <x v="0"/>
    <x v="3"/>
    <x v="0"/>
    <x v="0"/>
    <n v="11.84"/>
    <n v="61.84"/>
    <s v="Libre"/>
    <n v="86"/>
    <x v="0"/>
    <s v="Plato_1"/>
  </r>
  <r>
    <n v="3"/>
    <s v="Cliente_733"/>
    <n v="2"/>
    <n v="71"/>
    <x v="75"/>
    <d v="2023-04-01T03:18:00"/>
    <x v="77"/>
    <n v="91.999999996041879"/>
    <d v="1899-12-30T01:47:00"/>
    <d v="1899-12-30T00:36:00"/>
    <x v="0"/>
    <x v="4"/>
    <x v="0"/>
    <x v="2"/>
    <n v="29.46"/>
    <n v="128.46"/>
    <s v="Ocupada"/>
    <n v="87"/>
    <x v="5"/>
    <s v="Plato_4, Plato_15, Plato_17"/>
  </r>
  <r>
    <n v="18"/>
    <s v="Cliente_36"/>
    <n v="1"/>
    <n v="117"/>
    <x v="43"/>
    <d v="2023-04-01T06:40:00"/>
    <x v="79"/>
    <n v="190.00000000116415"/>
    <d v="1899-12-30T03:10:00"/>
    <d v="1899-12-30T01:13:00"/>
    <x v="0"/>
    <x v="4"/>
    <x v="0"/>
    <x v="0"/>
    <n v="23.93"/>
    <n v="146.93"/>
    <s v="Reservada"/>
    <n v="88"/>
    <x v="8"/>
    <s v="Plato_20, Plato_12, Plato_10"/>
  </r>
  <r>
    <n v="11"/>
    <s v="Cliente_553"/>
    <n v="4"/>
    <n v="142"/>
    <x v="76"/>
    <d v="2023-04-01T02:19:00"/>
    <x v="80"/>
    <n v="97.000000001862645"/>
    <d v="1899-12-30T01:37:00"/>
    <d v="1899-12-30T00:00:00"/>
    <x v="1"/>
    <x v="3"/>
    <x v="1"/>
    <x v="0"/>
    <n v="12.28"/>
    <n v="171.28"/>
    <s v="Libre"/>
    <n v="89"/>
    <x v="7"/>
    <s v="Plato_14, Plato_18, Plato_5"/>
  </r>
  <r>
    <n v="6"/>
    <s v="Cliente_1000"/>
    <n v="3"/>
    <n v="48"/>
    <x v="77"/>
    <d v="2023-04-01T03:13:00"/>
    <x v="81"/>
    <n v="116.00000000093132"/>
    <d v="1899-12-30T01:56:00"/>
    <d v="1899-12-30T01:08:00"/>
    <x v="0"/>
    <x v="3"/>
    <x v="0"/>
    <x v="0"/>
    <n v="30.69"/>
    <n v="64.69"/>
    <s v="Reservada"/>
    <n v="90"/>
    <x v="8"/>
    <s v="Plato_18"/>
  </r>
  <r>
    <n v="1"/>
    <s v="Cliente_607"/>
    <n v="5"/>
    <n v="132"/>
    <x v="78"/>
    <d v="2023-04-01T05:24:00"/>
    <x v="70"/>
    <n v="105.99999999976717"/>
    <d v="1899-12-30T01:46:00"/>
    <d v="1899-12-30T00:00:00"/>
    <x v="1"/>
    <x v="3"/>
    <x v="0"/>
    <x v="2"/>
    <n v="39.1"/>
    <n v="332.1"/>
    <s v="Reservada"/>
    <n v="91"/>
    <x v="0"/>
    <s v="Plato_8, Plato_13, Plato_5, Plato_6"/>
  </r>
  <r>
    <n v="6"/>
    <s v="Cliente_378"/>
    <n v="2"/>
    <n v="42"/>
    <x v="79"/>
    <d v="2023-04-01T06:09:00"/>
    <x v="68"/>
    <n v="153.99999999906868"/>
    <d v="1899-12-30T02:34:00"/>
    <d v="1899-12-30T01:52:00"/>
    <x v="0"/>
    <x v="2"/>
    <x v="1"/>
    <x v="2"/>
    <n v="12.75"/>
    <n v="94.75"/>
    <s v="Libre"/>
    <n v="92"/>
    <x v="5"/>
    <s v="Plato_9, Plato_7"/>
  </r>
  <r>
    <n v="2"/>
    <s v="Cliente_612"/>
    <n v="2"/>
    <n v="18"/>
    <x v="80"/>
    <d v="2023-04-01T03:48:00"/>
    <x v="82"/>
    <n v="129.00000000139698"/>
    <d v="1899-12-30T02:09:00"/>
    <d v="1899-12-30T01:51:00"/>
    <x v="0"/>
    <x v="2"/>
    <x v="0"/>
    <x v="2"/>
    <n v="45.66"/>
    <n v="74.66"/>
    <s v="Libre"/>
    <n v="93"/>
    <x v="4"/>
    <s v="Plato_9"/>
  </r>
  <r>
    <n v="12"/>
    <s v="Cliente_452"/>
    <n v="1"/>
    <n v="129"/>
    <x v="81"/>
    <d v="2023-04-01T04:53:00"/>
    <x v="83"/>
    <n v="181.00000000325963"/>
    <d v="1899-12-30T03:16:00"/>
    <d v="1899-12-30T01:07:00"/>
    <x v="0"/>
    <x v="4"/>
    <x v="0"/>
    <x v="2"/>
    <n v="28.36"/>
    <n v="281.36"/>
    <s v="Ocupada"/>
    <n v="94"/>
    <x v="9"/>
    <s v="Plato_2, Plato_15, Plato_11"/>
  </r>
  <r>
    <n v="12"/>
    <s v="Cliente_244"/>
    <n v="5"/>
    <n v="41"/>
    <x v="82"/>
    <d v="2023-04-01T06:07:00"/>
    <x v="32"/>
    <n v="168.00000000279397"/>
    <d v="1899-12-30T03:03:00"/>
    <d v="1899-12-30T02:22:00"/>
    <x v="0"/>
    <x v="2"/>
    <x v="2"/>
    <x v="2"/>
    <n v="24.68"/>
    <n v="177.68"/>
    <s v="Ocupada"/>
    <n v="95"/>
    <x v="0"/>
    <s v="Plato_12, Plato_15"/>
  </r>
  <r>
    <n v="16"/>
    <s v="Cliente_840"/>
    <n v="5"/>
    <n v="76"/>
    <x v="83"/>
    <d v="2023-04-01T05:26:00"/>
    <x v="84"/>
    <n v="207.00000000419095"/>
    <d v="1899-12-30T03:27:00"/>
    <d v="1899-12-30T02:11:00"/>
    <x v="0"/>
    <x v="4"/>
    <x v="1"/>
    <x v="2"/>
    <n v="33.630000000000003"/>
    <n v="209.63"/>
    <s v="Libre"/>
    <n v="96"/>
    <x v="6"/>
    <s v="Plato_11, Plato_12, Plato_7"/>
  </r>
  <r>
    <n v="14"/>
    <s v="Cliente_993"/>
    <n v="2"/>
    <n v="79"/>
    <x v="75"/>
    <d v="2023-04-01T03:03:00"/>
    <x v="61"/>
    <n v="76.999999999534339"/>
    <d v="1899-12-30T01:32:00"/>
    <d v="1899-12-30T00:13:00"/>
    <x v="0"/>
    <x v="2"/>
    <x v="2"/>
    <x v="2"/>
    <n v="19.22"/>
    <n v="207.22"/>
    <s v="Ocupada"/>
    <n v="97"/>
    <x v="8"/>
    <s v="Plato_10, Plato_3, Plato_18"/>
  </r>
  <r>
    <n v="7"/>
    <s v="Cliente_29"/>
    <n v="3"/>
    <n v="140"/>
    <x v="84"/>
    <d v="2023-04-01T03:22:00"/>
    <x v="85"/>
    <n v="140.99999999860302"/>
    <d v="1899-12-30T02:36:00"/>
    <d v="1899-12-30T00:16:00"/>
    <x v="0"/>
    <x v="3"/>
    <x v="0"/>
    <x v="2"/>
    <n v="17.149999999999999"/>
    <n v="183.15"/>
    <s v="Ocupada"/>
    <n v="98"/>
    <x v="6"/>
    <s v="Plato_3, Plato_9, Plato_12"/>
  </r>
  <r>
    <n v="2"/>
    <s v="Cliente_873"/>
    <n v="6"/>
    <n v="86"/>
    <x v="85"/>
    <d v="2023-04-01T06:18:00"/>
    <x v="41"/>
    <n v="235.9999999939464"/>
    <d v="1899-12-30T04:11:00"/>
    <d v="1899-12-30T02:45:00"/>
    <x v="0"/>
    <x v="2"/>
    <x v="0"/>
    <x v="2"/>
    <n v="33.549999999999997"/>
    <n v="172.55"/>
    <s v="Ocupada"/>
    <n v="99"/>
    <x v="9"/>
    <s v="Plato_2, Plato_17, Plato_12, Plato_9"/>
  </r>
  <r>
    <n v="18"/>
    <s v="Cliente_965"/>
    <n v="1"/>
    <n v="103"/>
    <x v="86"/>
    <d v="2023-04-01T06:45:00"/>
    <x v="86"/>
    <n v="193.00000000046566"/>
    <d v="1899-12-30T03:13:00"/>
    <d v="1899-12-30T01:30:00"/>
    <x v="0"/>
    <x v="1"/>
    <x v="0"/>
    <x v="2"/>
    <n v="15.15"/>
    <n v="181.15"/>
    <s v="Reservada"/>
    <n v="100"/>
    <x v="3"/>
    <s v="Plato_7, Plato_5, Plato_1"/>
  </r>
  <r>
    <n v="1"/>
    <s v="Cliente_313"/>
    <n v="5"/>
    <n v="134"/>
    <x v="87"/>
    <d v="2023-04-01T02:15:00"/>
    <x v="87"/>
    <n v="120.99999999627471"/>
    <d v="1899-12-30T02:01:00"/>
    <d v="1899-12-30T00:00:00"/>
    <x v="1"/>
    <x v="4"/>
    <x v="0"/>
    <x v="2"/>
    <n v="15.09"/>
    <n v="153.09"/>
    <s v="Libre"/>
    <n v="101"/>
    <x v="5"/>
    <s v="Plato_17, Plato_1, Plato_5, Plato_8"/>
  </r>
  <r>
    <n v="19"/>
    <s v="Cliente_520"/>
    <n v="2"/>
    <n v="46"/>
    <x v="88"/>
    <d v="2023-04-01T04:14:00"/>
    <x v="51"/>
    <n v="161.00000000093132"/>
    <d v="1899-12-30T02:41:00"/>
    <d v="1899-12-30T01:55:00"/>
    <x v="0"/>
    <x v="0"/>
    <x v="0"/>
    <x v="2"/>
    <n v="12.65"/>
    <n v="183.65"/>
    <s v="Reservada"/>
    <n v="102"/>
    <x v="5"/>
    <s v="Plato_16, Plato_9"/>
  </r>
  <r>
    <n v="13"/>
    <s v="Cliente_388"/>
    <n v="3"/>
    <n v="99"/>
    <x v="47"/>
    <d v="2023-04-01T05:10:00"/>
    <x v="62"/>
    <n v="208.00000000745058"/>
    <d v="1899-12-30T03:28:00"/>
    <d v="1899-12-30T01:49:00"/>
    <x v="0"/>
    <x v="4"/>
    <x v="0"/>
    <x v="0"/>
    <n v="26.75"/>
    <n v="99.75"/>
    <s v="Reservada"/>
    <n v="103"/>
    <x v="2"/>
    <s v="Plato_13, Plato_18, Plato_4"/>
  </r>
  <r>
    <n v="14"/>
    <s v="Cliente_384"/>
    <n v="4"/>
    <n v="55"/>
    <x v="1"/>
    <d v="2023-04-01T02:44:00"/>
    <x v="88"/>
    <n v="75.99999999627471"/>
    <d v="1899-12-30T01:16:00"/>
    <d v="1899-12-30T00:21:00"/>
    <x v="0"/>
    <x v="0"/>
    <x v="1"/>
    <x v="0"/>
    <n v="11.12"/>
    <n v="88.12"/>
    <s v="Reservada"/>
    <n v="104"/>
    <x v="7"/>
    <s v="Plato_14, Plato_17"/>
  </r>
  <r>
    <n v="14"/>
    <s v="Cliente_517"/>
    <n v="6"/>
    <n v="43"/>
    <x v="89"/>
    <d v="2023-04-01T04:00:00"/>
    <x v="89"/>
    <n v="161.99999999371357"/>
    <d v="1899-12-30T02:42:00"/>
    <d v="1899-12-30T01:59:00"/>
    <x v="0"/>
    <x v="0"/>
    <x v="0"/>
    <x v="2"/>
    <n v="15.64"/>
    <n v="156.63999999999999"/>
    <s v="Libre"/>
    <n v="105"/>
    <x v="2"/>
    <s v="Plato_3, Plato_6"/>
  </r>
  <r>
    <n v="15"/>
    <s v="Cliente_711"/>
    <n v="3"/>
    <n v="29"/>
    <x v="36"/>
    <d v="2023-04-01T05:08:00"/>
    <x v="72"/>
    <n v="187.9999999946449"/>
    <d v="1899-12-30T03:08:00"/>
    <d v="1899-12-30T02:39:00"/>
    <x v="0"/>
    <x v="4"/>
    <x v="1"/>
    <x v="1"/>
    <n v="22.72"/>
    <n v="90.72"/>
    <s v="Libre"/>
    <n v="106"/>
    <x v="7"/>
    <s v="Plato_18"/>
  </r>
  <r>
    <n v="11"/>
    <s v="Cliente_651"/>
    <n v="5"/>
    <n v="141"/>
    <x v="90"/>
    <d v="2023-04-01T02:58:00"/>
    <x v="90"/>
    <n v="89.00000000721775"/>
    <d v="1899-12-30T01:29:00"/>
    <d v="1899-12-30T00:00:00"/>
    <x v="1"/>
    <x v="2"/>
    <x v="0"/>
    <x v="0"/>
    <n v="48.77"/>
    <n v="301.77"/>
    <s v="Reservada"/>
    <n v="107"/>
    <x v="6"/>
    <s v="Plato_15, Plato_9, Plato_18"/>
  </r>
  <r>
    <n v="3"/>
    <s v="Cliente_545"/>
    <n v="3"/>
    <n v="115"/>
    <x v="91"/>
    <d v="2023-04-01T03:37:00"/>
    <x v="91"/>
    <n v="124.99999999883585"/>
    <d v="1899-12-30T02:05:00"/>
    <d v="1899-12-30T00:10:00"/>
    <x v="0"/>
    <x v="4"/>
    <x v="1"/>
    <x v="0"/>
    <n v="23.26"/>
    <n v="147.26"/>
    <s v="Reservada"/>
    <n v="108"/>
    <x v="3"/>
    <s v="Plato_9, Plato_4, Plato_3, Plato_16"/>
  </r>
  <r>
    <n v="10"/>
    <s v="Cliente_116"/>
    <n v="2"/>
    <n v="118"/>
    <x v="19"/>
    <d v="2023-04-01T02:26:00"/>
    <x v="92"/>
    <n v="60.999999999767169"/>
    <d v="1899-12-30T01:01:00"/>
    <d v="1899-12-30T00:00:00"/>
    <x v="1"/>
    <x v="4"/>
    <x v="1"/>
    <x v="2"/>
    <n v="42.95"/>
    <n v="211.95"/>
    <s v="Libre"/>
    <n v="109"/>
    <x v="8"/>
    <s v="Plato_18, Plato_14, Plato_5"/>
  </r>
  <r>
    <n v="5"/>
    <s v="Cliente_170"/>
    <n v="1"/>
    <n v="121"/>
    <x v="86"/>
    <d v="2023-04-01T06:37:00"/>
    <x v="93"/>
    <n v="184.99999999534339"/>
    <d v="1899-12-30T03:05:00"/>
    <d v="1899-12-30T01:04:00"/>
    <x v="0"/>
    <x v="1"/>
    <x v="0"/>
    <x v="2"/>
    <n v="47.91"/>
    <n v="210.91"/>
    <s v="Reservada"/>
    <n v="110"/>
    <x v="3"/>
    <s v="Plato_9, Plato_10, Plato_6"/>
  </r>
  <r>
    <n v="3"/>
    <s v="Cliente_92"/>
    <n v="2"/>
    <n v="137"/>
    <x v="92"/>
    <d v="2023-04-01T05:07:00"/>
    <x v="94"/>
    <n v="198.99999999906868"/>
    <d v="1899-12-30T03:19:00"/>
    <d v="1899-12-30T01:02:00"/>
    <x v="0"/>
    <x v="0"/>
    <x v="1"/>
    <x v="2"/>
    <n v="18.82"/>
    <n v="222.82"/>
    <s v="Reservada"/>
    <n v="111"/>
    <x v="8"/>
    <s v="Plato_15, Plato_5, Plato_7, Plato_9"/>
  </r>
  <r>
    <n v="6"/>
    <s v="Cliente_552"/>
    <n v="2"/>
    <n v="16"/>
    <x v="93"/>
    <d v="2023-04-01T04:01:00"/>
    <x v="42"/>
    <n v="132.00000000069849"/>
    <d v="1899-12-30T02:27:00"/>
    <d v="1899-12-30T02:11:00"/>
    <x v="0"/>
    <x v="2"/>
    <x v="2"/>
    <x v="1"/>
    <n v="35.36"/>
    <n v="55.36"/>
    <s v="Ocupada"/>
    <n v="112"/>
    <x v="4"/>
    <s v="Plato_3"/>
  </r>
  <r>
    <n v="4"/>
    <s v="Cliente_627"/>
    <n v="2"/>
    <n v="51"/>
    <x v="94"/>
    <d v="2023-04-01T04:21:00"/>
    <x v="55"/>
    <n v="188.99999999790452"/>
    <d v="1899-12-30T03:24:00"/>
    <d v="1899-12-30T02:33:00"/>
    <x v="0"/>
    <x v="0"/>
    <x v="0"/>
    <x v="2"/>
    <n v="29.74"/>
    <n v="97.74"/>
    <s v="Ocupada"/>
    <n v="113"/>
    <x v="2"/>
    <s v="Plato_18"/>
  </r>
  <r>
    <n v="7"/>
    <s v="Cliente_588"/>
    <n v="6"/>
    <n v="131"/>
    <x v="26"/>
    <d v="2023-04-01T03:30:00"/>
    <x v="95"/>
    <n v="161.00000000093132"/>
    <d v="1899-12-30T02:56:00"/>
    <d v="1899-12-30T00:45:00"/>
    <x v="0"/>
    <x v="1"/>
    <x v="0"/>
    <x v="2"/>
    <n v="38.81"/>
    <n v="291.81"/>
    <s v="Ocupada"/>
    <n v="114"/>
    <x v="9"/>
    <s v="Plato_2, Plato_9, Plato_4, Plato_5"/>
  </r>
  <r>
    <n v="12"/>
    <s v="Cliente_313"/>
    <n v="6"/>
    <n v="98"/>
    <x v="95"/>
    <d v="2023-04-01T06:26:00"/>
    <x v="34"/>
    <n v="162.9999999969732"/>
    <d v="1899-12-30T02:58:00"/>
    <d v="1899-12-30T01:20:00"/>
    <x v="0"/>
    <x v="1"/>
    <x v="2"/>
    <x v="0"/>
    <n v="46.46"/>
    <n v="283.45999999999998"/>
    <s v="Ocupada"/>
    <n v="115"/>
    <x v="7"/>
    <s v="Plato_6, Plato_2, Plato_15"/>
  </r>
  <r>
    <n v="8"/>
    <s v="Cliente_949"/>
    <n v="5"/>
    <n v="129"/>
    <x v="96"/>
    <d v="2023-04-01T06:33:00"/>
    <x v="10"/>
    <n v="198.00000000628643"/>
    <d v="1899-12-30T03:33:00"/>
    <d v="1899-12-30T01:24:00"/>
    <x v="0"/>
    <x v="1"/>
    <x v="0"/>
    <x v="2"/>
    <n v="47.69"/>
    <n v="316.69"/>
    <s v="Ocupada"/>
    <n v="116"/>
    <x v="9"/>
    <s v="Plato_15, Plato_8, Plato_19, Plato_18"/>
  </r>
  <r>
    <n v="8"/>
    <s v="Cliente_863"/>
    <n v="4"/>
    <n v="8"/>
    <x v="28"/>
    <d v="2023-04-01T05:45:00"/>
    <x v="96"/>
    <n v="169.99999999883585"/>
    <d v="1899-12-30T03:05:00"/>
    <d v="1899-12-30T02:57:00"/>
    <x v="0"/>
    <x v="0"/>
    <x v="1"/>
    <x v="2"/>
    <n v="11.65"/>
    <n v="81.650000000000006"/>
    <s v="Ocupada"/>
    <n v="117"/>
    <x v="9"/>
    <s v="Plato_8"/>
  </r>
  <r>
    <n v="13"/>
    <s v="Cliente_140"/>
    <n v="1"/>
    <n v="136"/>
    <x v="97"/>
    <d v="2023-04-01T01:45:00"/>
    <x v="97"/>
    <n v="71.000000000931323"/>
    <d v="1899-12-30T01:11:00"/>
    <d v="1899-12-30T00:00:00"/>
    <x v="1"/>
    <x v="3"/>
    <x v="2"/>
    <x v="0"/>
    <n v="49.32"/>
    <n v="258.32"/>
    <s v="Libre"/>
    <n v="118"/>
    <x v="6"/>
    <s v="Plato_4, Plato_14, Plato_6, Plato_15"/>
  </r>
  <r>
    <n v="17"/>
    <s v="Cliente_523"/>
    <n v="3"/>
    <n v="54"/>
    <x v="98"/>
    <d v="2023-04-02T05:03:00"/>
    <x v="98"/>
    <n v="98.999999997904524"/>
    <d v="1899-12-30T01:39:00"/>
    <d v="1899-12-30T00:45:00"/>
    <x v="0"/>
    <x v="2"/>
    <x v="1"/>
    <x v="2"/>
    <n v="11.5"/>
    <n v="145.5"/>
    <s v="Reservada"/>
    <n v="119"/>
    <x v="4"/>
    <s v="Plato_10, Plato_19, Plato_4"/>
  </r>
  <r>
    <n v="4"/>
    <s v="Cliente_916"/>
    <n v="2"/>
    <n v="97"/>
    <x v="99"/>
    <d v="2023-04-02T01:42:00"/>
    <x v="99"/>
    <n v="63.999999999068677"/>
    <d v="1899-12-30T01:04:00"/>
    <d v="1899-12-30T00:00:00"/>
    <x v="1"/>
    <x v="1"/>
    <x v="0"/>
    <x v="1"/>
    <n v="12.51"/>
    <n v="157.51"/>
    <s v="Reservada"/>
    <n v="120"/>
    <x v="7"/>
    <s v="Plato_17, Plato_10"/>
  </r>
  <r>
    <n v="5"/>
    <s v="Cliente_416"/>
    <n v="4"/>
    <n v="38"/>
    <x v="100"/>
    <d v="2023-04-02T06:13:00"/>
    <x v="100"/>
    <n v="148.00000000046566"/>
    <d v="1899-12-30T02:28:00"/>
    <d v="1899-12-30T01:50:00"/>
    <x v="0"/>
    <x v="4"/>
    <x v="0"/>
    <x v="2"/>
    <n v="12.3"/>
    <n v="64.3"/>
    <s v="Reservada"/>
    <n v="121"/>
    <x v="3"/>
    <s v="Plato_10"/>
  </r>
  <r>
    <n v="6"/>
    <s v="Cliente_346"/>
    <n v="6"/>
    <n v="32"/>
    <x v="101"/>
    <d v="2023-04-02T02:48:00"/>
    <x v="101"/>
    <n v="85.000000004656613"/>
    <d v="1899-12-30T01:40:00"/>
    <d v="1899-12-30T01:08:00"/>
    <x v="0"/>
    <x v="1"/>
    <x v="0"/>
    <x v="0"/>
    <n v="20.38"/>
    <n v="125.38"/>
    <s v="Ocupada"/>
    <n v="122"/>
    <x v="1"/>
    <s v="Plato_8"/>
  </r>
  <r>
    <n v="16"/>
    <s v="Cliente_381"/>
    <n v="6"/>
    <n v="33"/>
    <x v="102"/>
    <d v="2023-04-02T04:10:00"/>
    <x v="102"/>
    <n v="60.999999999767169"/>
    <d v="1899-12-30T01:01:00"/>
    <d v="1899-12-30T00:28:00"/>
    <x v="0"/>
    <x v="4"/>
    <x v="0"/>
    <x v="0"/>
    <n v="46.88"/>
    <n v="70.88"/>
    <s v="Reservada"/>
    <n v="123"/>
    <x v="10"/>
    <s v="Plato_7"/>
  </r>
  <r>
    <n v="16"/>
    <s v="Cliente_791"/>
    <n v="5"/>
    <n v="138"/>
    <x v="103"/>
    <d v="2023-04-02T05:22:00"/>
    <x v="103"/>
    <n v="103.00000000046566"/>
    <d v="1899-12-30T01:43:00"/>
    <d v="1899-12-30T00:00:00"/>
    <x v="1"/>
    <x v="0"/>
    <x v="0"/>
    <x v="0"/>
    <n v="10.85"/>
    <n v="232.85"/>
    <s v="Libre"/>
    <n v="124"/>
    <x v="0"/>
    <s v="Plato_3, Plato_1, Plato_11, Plato_9"/>
  </r>
  <r>
    <n v="14"/>
    <s v="Cliente_697"/>
    <n v="2"/>
    <n v="84"/>
    <x v="104"/>
    <d v="2023-04-02T06:13:00"/>
    <x v="100"/>
    <n v="197.0000000030268"/>
    <d v="1899-12-30T03:17:00"/>
    <d v="1899-12-30T01:53:00"/>
    <x v="0"/>
    <x v="0"/>
    <x v="0"/>
    <x v="2"/>
    <n v="24.66"/>
    <n v="208.66"/>
    <s v="Libre"/>
    <n v="125"/>
    <x v="6"/>
    <s v="Plato_16, Plato_18, Plato_3"/>
  </r>
  <r>
    <n v="18"/>
    <s v="Cliente_516"/>
    <n v="3"/>
    <n v="139"/>
    <x v="105"/>
    <d v="2023-04-02T05:12:00"/>
    <x v="104"/>
    <n v="146.99999999720603"/>
    <d v="1899-12-30T02:27:00"/>
    <d v="1899-12-30T00:08:00"/>
    <x v="0"/>
    <x v="1"/>
    <x v="0"/>
    <x v="2"/>
    <n v="41.82"/>
    <n v="206.82"/>
    <s v="Libre"/>
    <n v="126"/>
    <x v="4"/>
    <s v="Plato_16, Plato_8, Plato_7, Plato_2"/>
  </r>
  <r>
    <n v="6"/>
    <s v="Cliente_541"/>
    <n v="4"/>
    <n v="30"/>
    <x v="106"/>
    <d v="2023-04-02T02:28:00"/>
    <x v="105"/>
    <n v="105.99999999976717"/>
    <d v="1899-12-30T01:46:00"/>
    <d v="1899-12-30T01:16:00"/>
    <x v="0"/>
    <x v="4"/>
    <x v="0"/>
    <x v="2"/>
    <n v="32.82"/>
    <n v="104.82"/>
    <s v="Libre"/>
    <n v="127"/>
    <x v="10"/>
    <s v="Plato_19"/>
  </r>
  <r>
    <n v="2"/>
    <s v="Cliente_830"/>
    <n v="5"/>
    <n v="172"/>
    <x v="107"/>
    <d v="2023-04-02T03:28:00"/>
    <x v="106"/>
    <n v="116.99999999371357"/>
    <d v="1899-12-30T02:12:00"/>
    <d v="1899-12-30T00:00:00"/>
    <x v="1"/>
    <x v="2"/>
    <x v="0"/>
    <x v="1"/>
    <n v="49.36"/>
    <n v="288.36"/>
    <s v="Ocupada"/>
    <n v="128"/>
    <x v="7"/>
    <s v="Plato_1, Plato_4, Plato_7, Plato_17"/>
  </r>
  <r>
    <n v="16"/>
    <s v="Cliente_656"/>
    <n v="5"/>
    <n v="80"/>
    <x v="108"/>
    <d v="2023-04-02T02:41:00"/>
    <x v="107"/>
    <n v="120.00000000349246"/>
    <d v="1899-12-30T02:00:00"/>
    <d v="1899-12-30T00:40:00"/>
    <x v="0"/>
    <x v="2"/>
    <x v="0"/>
    <x v="2"/>
    <n v="49.3"/>
    <n v="155.30000000000001"/>
    <s v="Reservada"/>
    <n v="129"/>
    <x v="4"/>
    <s v="Plato_12, Plato_3, Plato_9"/>
  </r>
  <r>
    <n v="10"/>
    <s v="Cliente_486"/>
    <n v="4"/>
    <n v="25"/>
    <x v="109"/>
    <d v="2023-04-02T01:32:00"/>
    <x v="108"/>
    <n v="65.999999995110556"/>
    <d v="1899-12-30T01:06:00"/>
    <d v="1899-12-30T00:41:00"/>
    <x v="0"/>
    <x v="2"/>
    <x v="0"/>
    <x v="2"/>
    <n v="38.130000000000003"/>
    <n v="73.13"/>
    <s v="Libre"/>
    <n v="130"/>
    <x v="1"/>
    <s v="Plato_8"/>
  </r>
  <r>
    <n v="7"/>
    <s v="Cliente_728"/>
    <n v="5"/>
    <n v="120"/>
    <x v="110"/>
    <d v="2023-04-02T04:18:00"/>
    <x v="109"/>
    <n v="214.99999999883585"/>
    <d v="1899-12-30T03:50:00"/>
    <d v="1899-12-30T01:50:00"/>
    <x v="0"/>
    <x v="4"/>
    <x v="0"/>
    <x v="2"/>
    <n v="42.41"/>
    <n v="199.41"/>
    <s v="Ocupada"/>
    <n v="131"/>
    <x v="8"/>
    <s v="Plato_20, Plato_4, Plato_13"/>
  </r>
  <r>
    <n v="9"/>
    <s v="Cliente_774"/>
    <n v="2"/>
    <n v="102"/>
    <x v="111"/>
    <d v="2023-04-02T02:43:00"/>
    <x v="110"/>
    <n v="76.999999999534339"/>
    <d v="1899-12-30T01:17:00"/>
    <d v="1899-12-30T00:00:00"/>
    <x v="1"/>
    <x v="0"/>
    <x v="2"/>
    <x v="0"/>
    <n v="30.96"/>
    <n v="236.96"/>
    <s v="Reservada"/>
    <n v="132"/>
    <x v="6"/>
    <s v="Plato_14, Plato_19, Plato_13, Plato_8"/>
  </r>
  <r>
    <n v="20"/>
    <s v="Cliente_26"/>
    <n v="6"/>
    <n v="107"/>
    <x v="112"/>
    <d v="2023-04-02T03:52:00"/>
    <x v="111"/>
    <n v="178.00000000395812"/>
    <d v="1899-12-30T03:13:00"/>
    <d v="1899-12-30T01:26:00"/>
    <x v="0"/>
    <x v="2"/>
    <x v="0"/>
    <x v="2"/>
    <n v="39.74"/>
    <n v="221.74"/>
    <s v="Ocupada"/>
    <n v="133"/>
    <x v="9"/>
    <s v="Plato_15, Plato_18, Plato_17, Plato_4"/>
  </r>
  <r>
    <n v="3"/>
    <s v="Cliente_273"/>
    <n v="6"/>
    <n v="48"/>
    <x v="113"/>
    <d v="2023-04-02T03:52:00"/>
    <x v="111"/>
    <n v="225"/>
    <d v="1899-12-30T03:45:00"/>
    <d v="1899-12-30T02:57:00"/>
    <x v="0"/>
    <x v="1"/>
    <x v="2"/>
    <x v="2"/>
    <n v="30.1"/>
    <n v="150.1"/>
    <s v="Libre"/>
    <n v="134"/>
    <x v="7"/>
    <s v="Plato_7, Plato_15"/>
  </r>
  <r>
    <n v="11"/>
    <s v="Cliente_798"/>
    <n v="1"/>
    <n v="88"/>
    <x v="114"/>
    <d v="2023-04-02T03:01:00"/>
    <x v="112"/>
    <n v="121.00000000675209"/>
    <d v="1899-12-30T02:16:00"/>
    <d v="1899-12-30T00:48:00"/>
    <x v="0"/>
    <x v="3"/>
    <x v="2"/>
    <x v="2"/>
    <n v="34.700000000000003"/>
    <n v="294.7"/>
    <s v="Ocupada"/>
    <n v="135"/>
    <x v="2"/>
    <s v="Plato_17, Plato_20, Plato_9"/>
  </r>
  <r>
    <n v="6"/>
    <s v="Cliente_8"/>
    <n v="1"/>
    <n v="13"/>
    <x v="115"/>
    <d v="2023-04-02T05:01:00"/>
    <x v="113"/>
    <n v="190.9999999939464"/>
    <d v="1899-12-30T03:26:00"/>
    <d v="1899-12-30T03:13:00"/>
    <x v="0"/>
    <x v="1"/>
    <x v="0"/>
    <x v="2"/>
    <n v="30.25"/>
    <n v="110.25"/>
    <s v="Ocupada"/>
    <n v="136"/>
    <x v="6"/>
    <s v="Plato_20"/>
  </r>
  <r>
    <n v="13"/>
    <s v="Cliente_31"/>
    <n v="3"/>
    <n v="41"/>
    <x v="116"/>
    <d v="2023-04-02T04:11:00"/>
    <x v="114"/>
    <n v="169.99999999883585"/>
    <d v="1899-12-30T03:05:00"/>
    <d v="1899-12-30T02:24:00"/>
    <x v="0"/>
    <x v="4"/>
    <x v="1"/>
    <x v="2"/>
    <n v="12.4"/>
    <n v="75.400000000000006"/>
    <s v="Ocupada"/>
    <n v="137"/>
    <x v="1"/>
    <s v="Plato_13"/>
  </r>
  <r>
    <n v="6"/>
    <s v="Cliente_658"/>
    <n v="2"/>
    <n v="97"/>
    <x v="117"/>
    <d v="2023-04-02T05:09:00"/>
    <x v="115"/>
    <n v="81.000000002095476"/>
    <d v="1899-12-30T01:36:00"/>
    <d v="1899-12-30T00:00:00"/>
    <x v="1"/>
    <x v="2"/>
    <x v="1"/>
    <x v="0"/>
    <n v="32.79"/>
    <n v="270.79000000000002"/>
    <s v="Ocupada"/>
    <n v="138"/>
    <x v="5"/>
    <s v="Plato_17, Plato_12, Plato_10, Plato_2"/>
  </r>
  <r>
    <n v="16"/>
    <s v="Cliente_773"/>
    <n v="3"/>
    <n v="26"/>
    <x v="118"/>
    <d v="2023-04-02T04:39:00"/>
    <x v="116"/>
    <n v="238.99999999324791"/>
    <d v="1899-12-30T03:59:00"/>
    <d v="1899-12-30T03:33:00"/>
    <x v="0"/>
    <x v="2"/>
    <x v="0"/>
    <x v="2"/>
    <n v="47.2"/>
    <n v="82.2"/>
    <s v="Libre"/>
    <n v="139"/>
    <x v="9"/>
    <s v="Plato_8"/>
  </r>
  <r>
    <n v="11"/>
    <s v="Cliente_158"/>
    <n v="4"/>
    <n v="118"/>
    <x v="119"/>
    <d v="2023-04-02T06:29:00"/>
    <x v="117"/>
    <n v="159.99999999767169"/>
    <d v="1899-12-30T02:40:00"/>
    <d v="1899-12-30T00:42:00"/>
    <x v="0"/>
    <x v="2"/>
    <x v="0"/>
    <x v="1"/>
    <n v="32.130000000000003"/>
    <n v="223.13"/>
    <s v="Libre"/>
    <n v="140"/>
    <x v="3"/>
    <s v="Plato_1, Plato_8, Plato_4"/>
  </r>
  <r>
    <n v="4"/>
    <s v="Cliente_569"/>
    <n v="4"/>
    <n v="28"/>
    <x v="120"/>
    <d v="2023-04-02T05:45:00"/>
    <x v="118"/>
    <n v="227.00000000651926"/>
    <d v="1899-12-30T03:47:00"/>
    <d v="1899-12-30T03:19:00"/>
    <x v="0"/>
    <x v="0"/>
    <x v="1"/>
    <x v="2"/>
    <n v="41.56"/>
    <n v="62.56"/>
    <s v="Reservada"/>
    <n v="141"/>
    <x v="8"/>
    <s v="Plato_13"/>
  </r>
  <r>
    <n v="14"/>
    <s v="Cliente_286"/>
    <n v="3"/>
    <n v="70"/>
    <x v="121"/>
    <d v="2023-04-02T04:05:00"/>
    <x v="119"/>
    <n v="120.00000000349246"/>
    <d v="1899-12-30T02:15:00"/>
    <d v="1899-12-30T01:05:00"/>
    <x v="0"/>
    <x v="4"/>
    <x v="0"/>
    <x v="2"/>
    <n v="16.29"/>
    <n v="197.29"/>
    <s v="Ocupada"/>
    <n v="142"/>
    <x v="10"/>
    <s v="Plato_7, Plato_14, Plato_20"/>
  </r>
  <r>
    <n v="9"/>
    <s v="Cliente_199"/>
    <n v="4"/>
    <n v="16"/>
    <x v="122"/>
    <d v="2023-04-02T04:30:00"/>
    <x v="120"/>
    <n v="238.00000000046566"/>
    <d v="1899-12-30T03:58:00"/>
    <d v="1899-12-30T03:42:00"/>
    <x v="0"/>
    <x v="4"/>
    <x v="0"/>
    <x v="1"/>
    <n v="48.26"/>
    <n v="98.259999999999991"/>
    <s v="Libre"/>
    <n v="143"/>
    <x v="4"/>
    <s v="Plato_1"/>
  </r>
  <r>
    <n v="18"/>
    <s v="Cliente_712"/>
    <n v="1"/>
    <n v="150"/>
    <x v="123"/>
    <d v="2023-04-02T05:32:00"/>
    <x v="121"/>
    <n v="153.99999999906868"/>
    <d v="1899-12-30T02:49:00"/>
    <d v="1899-12-30T00:19:00"/>
    <x v="0"/>
    <x v="4"/>
    <x v="2"/>
    <x v="2"/>
    <n v="11.22"/>
    <n v="196.22"/>
    <s v="Ocupada"/>
    <n v="144"/>
    <x v="4"/>
    <s v="Plato_19, Plato_12, Plato_9, Plato_18"/>
  </r>
  <r>
    <n v="2"/>
    <s v="Cliente_56"/>
    <n v="5"/>
    <n v="106"/>
    <x v="124"/>
    <d v="2023-04-02T01:42:00"/>
    <x v="99"/>
    <n v="65.000000002328306"/>
    <d v="1899-12-30T01:20:00"/>
    <d v="1899-12-30T00:00:00"/>
    <x v="1"/>
    <x v="2"/>
    <x v="2"/>
    <x v="2"/>
    <n v="11.32"/>
    <n v="137.32"/>
    <s v="Ocupada"/>
    <n v="145"/>
    <x v="5"/>
    <s v="Plato_5, Plato_2"/>
  </r>
  <r>
    <n v="8"/>
    <s v="Cliente_670"/>
    <n v="6"/>
    <n v="47"/>
    <x v="125"/>
    <d v="2023-04-02T02:54:00"/>
    <x v="122"/>
    <n v="74.000000000232831"/>
    <d v="1899-12-30T01:14:00"/>
    <d v="1899-12-30T00:27:00"/>
    <x v="0"/>
    <x v="0"/>
    <x v="0"/>
    <x v="2"/>
    <n v="38.4"/>
    <n v="100.4"/>
    <s v="Reservada"/>
    <n v="146"/>
    <x v="3"/>
    <s v="Plato_17"/>
  </r>
  <r>
    <n v="5"/>
    <s v="Cliente_909"/>
    <n v="4"/>
    <n v="33"/>
    <x v="126"/>
    <d v="2023-04-02T04:58:00"/>
    <x v="123"/>
    <n v="100.00000000116415"/>
    <d v="1899-12-30T01:40:00"/>
    <d v="1899-12-30T01:07:00"/>
    <x v="0"/>
    <x v="0"/>
    <x v="1"/>
    <x v="2"/>
    <n v="27.14"/>
    <n v="111.14"/>
    <s v="Reservada"/>
    <n v="147"/>
    <x v="1"/>
    <s v="Plato_20, Plato_5"/>
  </r>
  <r>
    <n v="10"/>
    <s v="Cliente_402"/>
    <n v="6"/>
    <n v="159"/>
    <x v="127"/>
    <d v="2023-04-02T05:59:00"/>
    <x v="124"/>
    <n v="126.99999999487773"/>
    <d v="1899-12-30T02:22:00"/>
    <d v="1899-12-30T00:00:00"/>
    <x v="1"/>
    <x v="0"/>
    <x v="0"/>
    <x v="0"/>
    <n v="46.26"/>
    <n v="258.26"/>
    <s v="Ocupada"/>
    <n v="148"/>
    <x v="1"/>
    <s v="Plato_9, Plato_18, Plato_3, Plato_10"/>
  </r>
  <r>
    <n v="18"/>
    <s v="Cliente_709"/>
    <n v="4"/>
    <n v="139"/>
    <x v="128"/>
    <d v="2023-04-02T04:50:00"/>
    <x v="125"/>
    <n v="195.00000000698492"/>
    <d v="1899-12-30T03:30:00"/>
    <d v="1899-12-30T01:11:00"/>
    <x v="0"/>
    <x v="3"/>
    <x v="1"/>
    <x v="2"/>
    <n v="15.92"/>
    <n v="241.92"/>
    <s v="Ocupada"/>
    <n v="149"/>
    <x v="2"/>
    <s v="Plato_18, Plato_2, Plato_4, Plato_9"/>
  </r>
  <r>
    <n v="18"/>
    <s v="Cliente_533"/>
    <n v="6"/>
    <n v="106"/>
    <x v="124"/>
    <d v="2023-04-02T03:10:00"/>
    <x v="126"/>
    <n v="153.00000000628643"/>
    <d v="1899-12-30T02:33:00"/>
    <d v="1899-12-30T00:47:00"/>
    <x v="0"/>
    <x v="1"/>
    <x v="0"/>
    <x v="0"/>
    <n v="48.43"/>
    <n v="198.43"/>
    <s v="Libre"/>
    <n v="150"/>
    <x v="10"/>
    <s v="Plato_5, Plato_11, Plato_3"/>
  </r>
  <r>
    <n v="6"/>
    <s v="Cliente_953"/>
    <n v="2"/>
    <n v="19"/>
    <x v="129"/>
    <d v="2023-04-02T06:53:00"/>
    <x v="127"/>
    <n v="218.00000000861473"/>
    <d v="1899-12-30T03:53:00"/>
    <d v="1899-12-30T03:34:00"/>
    <x v="0"/>
    <x v="4"/>
    <x v="2"/>
    <x v="2"/>
    <n v="41.51"/>
    <n v="173.51"/>
    <s v="Ocupada"/>
    <n v="151"/>
    <x v="8"/>
    <s v="Plato_14, Plato_13"/>
  </r>
  <r>
    <n v="5"/>
    <s v="Cliente_380"/>
    <n v="6"/>
    <n v="12"/>
    <x v="130"/>
    <d v="2023-04-02T02:52:00"/>
    <x v="128"/>
    <n v="97.999999994644895"/>
    <d v="1899-12-30T01:38:00"/>
    <d v="1899-12-30T01:26:00"/>
    <x v="0"/>
    <x v="4"/>
    <x v="0"/>
    <x v="0"/>
    <n v="25.57"/>
    <n v="81.569999999999993"/>
    <s v="Reservada"/>
    <n v="152"/>
    <x v="8"/>
    <s v="Plato_16"/>
  </r>
  <r>
    <n v="10"/>
    <s v="Cliente_870"/>
    <n v="1"/>
    <n v="89"/>
    <x v="131"/>
    <d v="2023-04-02T05:26:00"/>
    <x v="129"/>
    <n v="140.00000000582077"/>
    <d v="1899-12-30T02:35:00"/>
    <d v="1899-12-30T01:06:00"/>
    <x v="0"/>
    <x v="2"/>
    <x v="1"/>
    <x v="0"/>
    <n v="42.84"/>
    <n v="245.84"/>
    <s v="Ocupada"/>
    <n v="153"/>
    <x v="3"/>
    <s v="Plato_11, Plato_7, Plato_20"/>
  </r>
  <r>
    <n v="11"/>
    <s v="Cliente_964"/>
    <n v="6"/>
    <n v="82"/>
    <x v="132"/>
    <d v="2023-04-02T03:36:00"/>
    <x v="130"/>
    <n v="87.000000000698492"/>
    <d v="1899-12-30T01:27:00"/>
    <d v="1899-12-30T00:05:00"/>
    <x v="0"/>
    <x v="1"/>
    <x v="1"/>
    <x v="2"/>
    <n v="17.2"/>
    <n v="161.19999999999999"/>
    <s v="Libre"/>
    <n v="154"/>
    <x v="8"/>
    <s v="Plato_19, Plato_4"/>
  </r>
  <r>
    <n v="7"/>
    <s v="Cliente_939"/>
    <n v="2"/>
    <n v="100"/>
    <x v="133"/>
    <d v="2023-04-02T04:44:00"/>
    <x v="131"/>
    <n v="171.00000000209548"/>
    <d v="1899-12-30T02:51:00"/>
    <d v="1899-12-30T01:11:00"/>
    <x v="0"/>
    <x v="3"/>
    <x v="0"/>
    <x v="2"/>
    <n v="25.72"/>
    <n v="161.72"/>
    <s v="Reservada"/>
    <n v="155"/>
    <x v="5"/>
    <s v="Plato_6, Plato_17, Plato_3"/>
  </r>
  <r>
    <n v="6"/>
    <s v="Cliente_536"/>
    <n v="4"/>
    <n v="6"/>
    <x v="118"/>
    <d v="2023-04-02T04:17:00"/>
    <x v="132"/>
    <n v="216.99999999487773"/>
    <d v="1899-12-30T03:37:00"/>
    <d v="1899-12-30T03:31:00"/>
    <x v="0"/>
    <x v="0"/>
    <x v="2"/>
    <x v="2"/>
    <n v="19.03"/>
    <n v="75.03"/>
    <s v="Libre"/>
    <n v="156"/>
    <x v="0"/>
    <s v="Plato_16"/>
  </r>
  <r>
    <n v="13"/>
    <s v="Cliente_5"/>
    <n v="5"/>
    <n v="150"/>
    <x v="134"/>
    <d v="2023-04-02T06:15:00"/>
    <x v="133"/>
    <n v="172.99999999813735"/>
    <d v="1899-12-30T03:08:00"/>
    <d v="1899-12-30T00:38:00"/>
    <x v="0"/>
    <x v="0"/>
    <x v="1"/>
    <x v="2"/>
    <n v="28.48"/>
    <n v="299.48"/>
    <s v="Ocupada"/>
    <n v="157"/>
    <x v="4"/>
    <s v="Plato_1, Plato_16, Plato_2, Plato_19"/>
  </r>
  <r>
    <n v="5"/>
    <s v="Cliente_115"/>
    <n v="5"/>
    <n v="135"/>
    <x v="105"/>
    <d v="2023-04-02T03:59:00"/>
    <x v="134"/>
    <n v="74.000000000232831"/>
    <d v="1899-12-30T01:14:00"/>
    <d v="1899-12-30T00:00:00"/>
    <x v="1"/>
    <x v="0"/>
    <x v="0"/>
    <x v="2"/>
    <n v="48.75"/>
    <n v="358.75"/>
    <s v="Libre"/>
    <n v="158"/>
    <x v="9"/>
    <s v="Plato_12, Plato_10, Plato_19, Plato_8"/>
  </r>
  <r>
    <n v="16"/>
    <s v="Cliente_580"/>
    <n v="1"/>
    <n v="74"/>
    <x v="135"/>
    <d v="2023-04-02T01:15:00"/>
    <x v="135"/>
    <n v="65.000000002328306"/>
    <d v="1899-12-30T01:20:00"/>
    <d v="1899-12-30T00:06:00"/>
    <x v="0"/>
    <x v="0"/>
    <x v="1"/>
    <x v="2"/>
    <n v="47.81"/>
    <n v="300.81"/>
    <s v="Ocupada"/>
    <n v="159"/>
    <x v="2"/>
    <s v="Plato_9, Plato_17, Plato_4, Plato_11"/>
  </r>
  <r>
    <n v="19"/>
    <s v="Cliente_788"/>
    <n v="6"/>
    <n v="67"/>
    <x v="136"/>
    <d v="2023-04-02T04:33:00"/>
    <x v="136"/>
    <n v="207.00000000419095"/>
    <d v="1899-12-30T03:27:00"/>
    <d v="1899-12-30T02:20:00"/>
    <x v="0"/>
    <x v="2"/>
    <x v="0"/>
    <x v="2"/>
    <n v="26.02"/>
    <n v="182.02"/>
    <s v="Reservada"/>
    <n v="160"/>
    <x v="1"/>
    <s v="Plato_19, Plato_7"/>
  </r>
  <r>
    <n v="13"/>
    <s v="Cliente_892"/>
    <n v="6"/>
    <n v="57"/>
    <x v="137"/>
    <d v="2023-04-02T04:23:00"/>
    <x v="137"/>
    <n v="217.99999999813735"/>
    <d v="1899-12-30T03:38:00"/>
    <d v="1899-12-30T02:41:00"/>
    <x v="0"/>
    <x v="2"/>
    <x v="0"/>
    <x v="2"/>
    <n v="18.86"/>
    <n v="102.86"/>
    <s v="Reservada"/>
    <n v="161"/>
    <x v="3"/>
    <s v="Plato_16"/>
  </r>
  <r>
    <n v="14"/>
    <s v="Cliente_406"/>
    <n v="4"/>
    <n v="25"/>
    <x v="138"/>
    <d v="2023-04-02T02:34:00"/>
    <x v="138"/>
    <n v="97.000000001862645"/>
    <d v="1899-12-30T01:37:00"/>
    <d v="1899-12-30T01:12:00"/>
    <x v="0"/>
    <x v="1"/>
    <x v="0"/>
    <x v="2"/>
    <n v="17.55"/>
    <n v="89.55"/>
    <s v="Reservada"/>
    <n v="162"/>
    <x v="3"/>
    <s v="Plato_7"/>
  </r>
  <r>
    <n v="6"/>
    <s v="Cliente_295"/>
    <n v="1"/>
    <n v="71"/>
    <x v="128"/>
    <d v="2023-04-02T04:09:00"/>
    <x v="139"/>
    <n v="154.00000000954606"/>
    <d v="1899-12-30T02:49:00"/>
    <d v="1899-12-30T01:38:00"/>
    <x v="0"/>
    <x v="3"/>
    <x v="0"/>
    <x v="2"/>
    <n v="14.94"/>
    <n v="285.94"/>
    <s v="Ocupada"/>
    <n v="163"/>
    <x v="9"/>
    <s v="Plato_17, Plato_2, Plato_11, Plato_5"/>
  </r>
  <r>
    <n v="8"/>
    <s v="Cliente_547"/>
    <n v="2"/>
    <n v="105"/>
    <x v="139"/>
    <d v="2023-04-02T06:02:00"/>
    <x v="140"/>
    <n v="207.9999999969732"/>
    <d v="1899-12-30T03:28:00"/>
    <d v="1899-12-30T01:43:00"/>
    <x v="0"/>
    <x v="4"/>
    <x v="2"/>
    <x v="2"/>
    <n v="47.53"/>
    <n v="217.53"/>
    <s v="Reservada"/>
    <n v="164"/>
    <x v="1"/>
    <s v="Plato_5, Plato_19, Plato_15, Plato_7"/>
  </r>
  <r>
    <n v="10"/>
    <s v="Cliente_156"/>
    <n v="3"/>
    <n v="56"/>
    <x v="140"/>
    <d v="2023-04-02T05:12:00"/>
    <x v="104"/>
    <n v="171.00000000209548"/>
    <d v="1899-12-30T03:06:00"/>
    <d v="1899-12-30T02:10:00"/>
    <x v="0"/>
    <x v="0"/>
    <x v="2"/>
    <x v="2"/>
    <n v="41.9"/>
    <n v="131.9"/>
    <s v="Ocupada"/>
    <n v="165"/>
    <x v="4"/>
    <s v="Plato_7, Plato_13"/>
  </r>
  <r>
    <n v="12"/>
    <s v="Cliente_768"/>
    <n v="1"/>
    <n v="22"/>
    <x v="141"/>
    <d v="2023-04-02T02:44:00"/>
    <x v="141"/>
    <n v="85.999999997438863"/>
    <d v="1899-12-30T01:41:00"/>
    <d v="1899-12-30T01:19:00"/>
    <x v="0"/>
    <x v="4"/>
    <x v="0"/>
    <x v="1"/>
    <n v="43.95"/>
    <n v="89.95"/>
    <s v="Ocupada"/>
    <n v="166"/>
    <x v="4"/>
    <s v="Plato_14"/>
  </r>
  <r>
    <n v="5"/>
    <s v="Cliente_359"/>
    <n v="6"/>
    <n v="76"/>
    <x v="142"/>
    <d v="2023-04-02T02:46:00"/>
    <x v="142"/>
    <n v="87.000000000698492"/>
    <d v="1899-12-30T01:27:00"/>
    <d v="1899-12-30T00:11:00"/>
    <x v="0"/>
    <x v="2"/>
    <x v="0"/>
    <x v="0"/>
    <n v="42.74"/>
    <n v="194.74"/>
    <s v="Reservada"/>
    <n v="167"/>
    <x v="10"/>
    <s v="Plato_12, Plato_18, Plato_17"/>
  </r>
  <r>
    <n v="17"/>
    <s v="Cliente_131"/>
    <n v="4"/>
    <n v="7"/>
    <x v="121"/>
    <d v="2023-04-02T03:23:00"/>
    <x v="143"/>
    <n v="78.000000002793968"/>
    <d v="1899-12-30T01:18:00"/>
    <d v="1899-12-30T01:11:00"/>
    <x v="0"/>
    <x v="1"/>
    <x v="0"/>
    <x v="2"/>
    <n v="17.09"/>
    <n v="61.09"/>
    <s v="Reservada"/>
    <n v="168"/>
    <x v="5"/>
    <s v="Plato_5"/>
  </r>
  <r>
    <n v="19"/>
    <s v="Cliente_485"/>
    <n v="1"/>
    <n v="110"/>
    <x v="143"/>
    <d v="2023-04-02T05:14:00"/>
    <x v="144"/>
    <n v="197.99999999580905"/>
    <d v="1899-12-30T03:18:00"/>
    <d v="1899-12-30T01:28:00"/>
    <x v="0"/>
    <x v="0"/>
    <x v="0"/>
    <x v="0"/>
    <n v="16.62"/>
    <n v="170.62"/>
    <s v="Libre"/>
    <n v="169"/>
    <x v="3"/>
    <s v="Plato_13, Plato_18, Plato_5"/>
  </r>
  <r>
    <n v="12"/>
    <s v="Cliente_493"/>
    <n v="2"/>
    <n v="73"/>
    <x v="144"/>
    <d v="2023-04-02T05:26:00"/>
    <x v="129"/>
    <n v="169.0000000060536"/>
    <d v="1899-12-30T02:49:00"/>
    <d v="1899-12-30T01:36:00"/>
    <x v="0"/>
    <x v="2"/>
    <x v="2"/>
    <x v="2"/>
    <n v="25.98"/>
    <n v="268.98"/>
    <s v="Libre"/>
    <n v="170"/>
    <x v="1"/>
    <s v="Plato_3, Plato_9, Plato_19, Plato_2"/>
  </r>
  <r>
    <n v="16"/>
    <s v="Cliente_282"/>
    <n v="6"/>
    <n v="51"/>
    <x v="133"/>
    <d v="2023-04-02T03:04:00"/>
    <x v="145"/>
    <n v="71.000000000931323"/>
    <d v="1899-12-30T01:11:00"/>
    <d v="1899-12-30T00:20:00"/>
    <x v="0"/>
    <x v="2"/>
    <x v="2"/>
    <x v="2"/>
    <n v="46.56"/>
    <n v="185.56"/>
    <s v="Libre"/>
    <n v="171"/>
    <x v="2"/>
    <s v="Plato_10, Plato_9"/>
  </r>
  <r>
    <n v="12"/>
    <s v="Cliente_850"/>
    <n v="3"/>
    <n v="27"/>
    <x v="145"/>
    <d v="2023-04-02T06:06:00"/>
    <x v="146"/>
    <n v="197.0000000030268"/>
    <d v="1899-12-30T03:32:00"/>
    <d v="1899-12-30T03:05:00"/>
    <x v="0"/>
    <x v="1"/>
    <x v="0"/>
    <x v="2"/>
    <n v="45.17"/>
    <n v="113.17"/>
    <s v="Ocupada"/>
    <n v="172"/>
    <x v="6"/>
    <s v="Plato_18"/>
  </r>
  <r>
    <n v="11"/>
    <s v="Cliente_301"/>
    <n v="3"/>
    <n v="67"/>
    <x v="146"/>
    <d v="2023-04-02T03:43:00"/>
    <x v="147"/>
    <n v="205.00000000814907"/>
    <d v="1899-12-30T03:40:00"/>
    <d v="1899-12-30T02:33:00"/>
    <x v="0"/>
    <x v="4"/>
    <x v="0"/>
    <x v="2"/>
    <n v="48.73"/>
    <n v="225.73"/>
    <s v="Ocupada"/>
    <n v="173"/>
    <x v="9"/>
    <s v="Plato_6, Plato_15"/>
  </r>
  <r>
    <n v="10"/>
    <s v="Cliente_124"/>
    <n v="5"/>
    <n v="12"/>
    <x v="147"/>
    <d v="2023-04-02T01:12:00"/>
    <x v="148"/>
    <n v="63.000000006286427"/>
    <d v="1899-12-30T01:03:00"/>
    <d v="1899-12-30T00:51:00"/>
    <x v="0"/>
    <x v="4"/>
    <x v="0"/>
    <x v="2"/>
    <n v="48.24"/>
    <n v="108.24000000000001"/>
    <s v="Reservada"/>
    <n v="174"/>
    <x v="5"/>
    <s v="Plato_2"/>
  </r>
  <r>
    <n v="14"/>
    <s v="Cliente_747"/>
    <n v="3"/>
    <n v="47"/>
    <x v="148"/>
    <d v="2023-04-02T03:04:00"/>
    <x v="145"/>
    <n v="97.000000001862645"/>
    <d v="1899-12-30T01:37:00"/>
    <d v="1899-12-30T00:50:00"/>
    <x v="0"/>
    <x v="0"/>
    <x v="0"/>
    <x v="2"/>
    <n v="27.94"/>
    <n v="171.94"/>
    <s v="Reservada"/>
    <n v="175"/>
    <x v="1"/>
    <s v="Plato_15, Plato_7"/>
  </r>
  <r>
    <n v="20"/>
    <s v="Cliente_741"/>
    <n v="4"/>
    <n v="48"/>
    <x v="149"/>
    <d v="2023-04-02T04:32:00"/>
    <x v="149"/>
    <n v="124.99999999883585"/>
    <d v="1899-12-30T02:20:00"/>
    <d v="1899-12-30T01:32:00"/>
    <x v="0"/>
    <x v="2"/>
    <x v="0"/>
    <x v="2"/>
    <n v="30.5"/>
    <n v="93.5"/>
    <s v="Ocupada"/>
    <n v="176"/>
    <x v="9"/>
    <s v="Plato_13"/>
  </r>
  <r>
    <n v="4"/>
    <s v="Cliente_610"/>
    <n v="1"/>
    <n v="142"/>
    <x v="150"/>
    <d v="2023-04-02T01:14:00"/>
    <x v="150"/>
    <n v="59.99999999650754"/>
    <d v="1899-12-30T01:15:00"/>
    <d v="1899-12-30T00:00:00"/>
    <x v="1"/>
    <x v="4"/>
    <x v="2"/>
    <x v="2"/>
    <n v="10.39"/>
    <n v="183.39"/>
    <s v="Ocupada"/>
    <n v="177"/>
    <x v="4"/>
    <s v="Plato_7, Plato_10, Plato_13, Plato_12"/>
  </r>
  <r>
    <n v="11"/>
    <s v="Cliente_681"/>
    <n v="6"/>
    <n v="146"/>
    <x v="133"/>
    <d v="2023-04-02T05:18:00"/>
    <x v="151"/>
    <n v="204.99999999767169"/>
    <d v="1899-12-30T03:25:00"/>
    <d v="1899-12-30T00:59:00"/>
    <x v="0"/>
    <x v="0"/>
    <x v="2"/>
    <x v="2"/>
    <n v="31.6"/>
    <n v="239.6"/>
    <s v="Reservada"/>
    <n v="178"/>
    <x v="5"/>
    <s v="Plato_2, Plato_8, Plato_5, Plato_11"/>
  </r>
  <r>
    <n v="12"/>
    <s v="Cliente_173"/>
    <n v="2"/>
    <n v="26"/>
    <x v="151"/>
    <d v="2023-04-02T03:08:00"/>
    <x v="152"/>
    <n v="144.0000000083819"/>
    <d v="1899-12-30T02:24:00"/>
    <d v="1899-12-30T01:58:00"/>
    <x v="0"/>
    <x v="4"/>
    <x v="1"/>
    <x v="2"/>
    <n v="13.3"/>
    <n v="75.3"/>
    <s v="Reservada"/>
    <n v="179"/>
    <x v="1"/>
    <s v="Plato_17"/>
  </r>
  <r>
    <n v="10"/>
    <s v="Cliente_55"/>
    <n v="1"/>
    <n v="161"/>
    <x v="140"/>
    <d v="2023-04-02T05:09:00"/>
    <x v="115"/>
    <n v="168.00000000279397"/>
    <d v="1899-12-30T02:48:00"/>
    <d v="1899-12-30T00:07:00"/>
    <x v="0"/>
    <x v="2"/>
    <x v="2"/>
    <x v="2"/>
    <n v="46.61"/>
    <n v="212.61"/>
    <s v="Reservada"/>
    <n v="180"/>
    <x v="2"/>
    <s v="Plato_9, Plato_2, Plato_3, Plato_6"/>
  </r>
  <r>
    <n v="15"/>
    <s v="Cliente_653"/>
    <n v="1"/>
    <n v="55"/>
    <x v="105"/>
    <d v="2023-04-02T03:54:00"/>
    <x v="153"/>
    <n v="68.999999994412065"/>
    <d v="1899-12-30T01:24:00"/>
    <d v="1899-12-30T00:29:00"/>
    <x v="0"/>
    <x v="1"/>
    <x v="2"/>
    <x v="2"/>
    <n v="42.58"/>
    <n v="69.58"/>
    <s v="Ocupada"/>
    <n v="181"/>
    <x v="3"/>
    <s v="Plato_6"/>
  </r>
  <r>
    <n v="18"/>
    <s v="Cliente_628"/>
    <n v="2"/>
    <n v="11"/>
    <x v="152"/>
    <d v="2023-04-02T06:30:00"/>
    <x v="154"/>
    <n v="156.99999999837019"/>
    <d v="1899-12-30T02:37:00"/>
    <d v="1899-12-30T02:26:00"/>
    <x v="0"/>
    <x v="0"/>
    <x v="0"/>
    <x v="0"/>
    <n v="38.36"/>
    <n v="76.36"/>
    <s v="Libre"/>
    <n v="182"/>
    <x v="3"/>
    <s v="Plato_12"/>
  </r>
  <r>
    <n v="18"/>
    <s v="Cliente_715"/>
    <n v="1"/>
    <n v="166"/>
    <x v="153"/>
    <d v="2023-04-02T06:28:00"/>
    <x v="155"/>
    <n v="222.00000000069849"/>
    <d v="1899-12-30T03:57:00"/>
    <d v="1899-12-30T01:11:00"/>
    <x v="0"/>
    <x v="1"/>
    <x v="0"/>
    <x v="2"/>
    <n v="11.69"/>
    <n v="266.69"/>
    <s v="Ocupada"/>
    <n v="183"/>
    <x v="7"/>
    <s v="Plato_15, Plato_10, Plato_3, Plato_8"/>
  </r>
  <r>
    <n v="4"/>
    <s v="Cliente_321"/>
    <n v="6"/>
    <n v="29"/>
    <x v="154"/>
    <d v="2023-04-02T07:01:00"/>
    <x v="156"/>
    <n v="185.99999999860302"/>
    <d v="1899-12-30T03:21:00"/>
    <d v="1899-12-30T02:52:00"/>
    <x v="0"/>
    <x v="3"/>
    <x v="0"/>
    <x v="2"/>
    <n v="24.24"/>
    <n v="229.24"/>
    <s v="Ocupada"/>
    <n v="184"/>
    <x v="9"/>
    <s v="Plato_16, Plato_6, Plato_3"/>
  </r>
  <r>
    <n v="16"/>
    <s v="Cliente_670"/>
    <n v="2"/>
    <n v="40"/>
    <x v="155"/>
    <d v="2023-04-02T06:26:00"/>
    <x v="157"/>
    <n v="219.00000000139698"/>
    <d v="1899-12-30T03:39:00"/>
    <d v="1899-12-30T02:59:00"/>
    <x v="0"/>
    <x v="1"/>
    <x v="1"/>
    <x v="2"/>
    <n v="28.07"/>
    <n v="119.07"/>
    <s v="Libre"/>
    <n v="185"/>
    <x v="7"/>
    <s v="Plato_13, Plato_16"/>
  </r>
  <r>
    <n v="13"/>
    <s v="Cliente_442"/>
    <n v="6"/>
    <n v="93"/>
    <x v="118"/>
    <d v="2023-04-02T04:14:00"/>
    <x v="158"/>
    <n v="213.99999999557622"/>
    <d v="1899-12-30T03:34:00"/>
    <d v="1899-12-30T02:01:00"/>
    <x v="0"/>
    <x v="1"/>
    <x v="0"/>
    <x v="2"/>
    <n v="17.55"/>
    <n v="287.55"/>
    <s v="Reservada"/>
    <n v="186"/>
    <x v="1"/>
    <s v="Plato_6, Plato_15, Plato_17"/>
  </r>
  <r>
    <n v="5"/>
    <s v="Cliente_752"/>
    <n v="1"/>
    <n v="126"/>
    <x v="156"/>
    <d v="2023-04-02T05:28:00"/>
    <x v="159"/>
    <n v="184.99999999534339"/>
    <d v="1899-12-30T03:05:00"/>
    <d v="1899-12-30T00:59:00"/>
    <x v="0"/>
    <x v="4"/>
    <x v="0"/>
    <x v="2"/>
    <n v="17.399999999999999"/>
    <n v="225.4"/>
    <s v="Libre"/>
    <n v="187"/>
    <x v="5"/>
    <s v="Plato_18, Plato_10, Plato_9, Plato_6"/>
  </r>
  <r>
    <n v="20"/>
    <s v="Cliente_727"/>
    <n v="4"/>
    <n v="105"/>
    <x v="157"/>
    <d v="2023-04-02T05:21:00"/>
    <x v="160"/>
    <n v="100.9999999939464"/>
    <d v="1899-12-30T01:41:00"/>
    <d v="1899-12-30T00:00:00"/>
    <x v="1"/>
    <x v="0"/>
    <x v="1"/>
    <x v="2"/>
    <n v="13.95"/>
    <n v="96.95"/>
    <s v="Reservada"/>
    <n v="188"/>
    <x v="1"/>
    <s v="Plato_17, Plato_10"/>
  </r>
  <r>
    <n v="11"/>
    <s v="Cliente_548"/>
    <n v="4"/>
    <n v="117"/>
    <x v="117"/>
    <d v="2023-04-02T06:10:00"/>
    <x v="161"/>
    <n v="142.00000000186265"/>
    <d v="1899-12-30T02:22:00"/>
    <d v="1899-12-30T00:25:00"/>
    <x v="0"/>
    <x v="2"/>
    <x v="0"/>
    <x v="2"/>
    <n v="41.66"/>
    <n v="233.66"/>
    <s v="Reservada"/>
    <n v="189"/>
    <x v="0"/>
    <s v="Plato_18, Plato_10, Plato_7"/>
  </r>
  <r>
    <n v="5"/>
    <s v="Cliente_709"/>
    <n v="2"/>
    <n v="102"/>
    <x v="107"/>
    <d v="2023-04-02T03:22:00"/>
    <x v="162"/>
    <n v="110.99999999511056"/>
    <d v="1899-12-30T01:51:00"/>
    <d v="1899-12-30T00:09:00"/>
    <x v="0"/>
    <x v="2"/>
    <x v="0"/>
    <x v="2"/>
    <n v="38.880000000000003"/>
    <n v="240.88"/>
    <s v="Libre"/>
    <n v="190"/>
    <x v="1"/>
    <s v="Plato_4, Plato_20, Plato_8, Plato_14"/>
  </r>
  <r>
    <n v="12"/>
    <s v="Cliente_30"/>
    <n v="6"/>
    <n v="87"/>
    <x v="158"/>
    <d v="2023-04-02T02:36:00"/>
    <x v="163"/>
    <n v="155.99999999511056"/>
    <d v="1899-12-30T02:51:00"/>
    <d v="1899-12-30T01:24:00"/>
    <x v="0"/>
    <x v="2"/>
    <x v="0"/>
    <x v="2"/>
    <n v="24.36"/>
    <n v="186.36"/>
    <s v="Ocupada"/>
    <n v="191"/>
    <x v="3"/>
    <s v="Plato_1, Plato_9"/>
  </r>
  <r>
    <n v="17"/>
    <s v="Cliente_412"/>
    <n v="4"/>
    <n v="26"/>
    <x v="159"/>
    <d v="2023-04-02T04:53:00"/>
    <x v="164"/>
    <n v="137.00000000651926"/>
    <d v="1899-12-30T02:17:00"/>
    <d v="1899-12-30T01:51:00"/>
    <x v="0"/>
    <x v="2"/>
    <x v="1"/>
    <x v="1"/>
    <n v="15.99"/>
    <n v="90.99"/>
    <s v="Libre"/>
    <n v="192"/>
    <x v="9"/>
    <s v="Plato_1"/>
  </r>
  <r>
    <n v="3"/>
    <s v="Cliente_646"/>
    <n v="5"/>
    <n v="171"/>
    <x v="160"/>
    <d v="2023-04-02T03:04:00"/>
    <x v="145"/>
    <n v="172.0000000053551"/>
    <d v="1899-12-30T02:52:00"/>
    <d v="1899-12-30T00:01:00"/>
    <x v="0"/>
    <x v="3"/>
    <x v="1"/>
    <x v="2"/>
    <n v="24.85"/>
    <n v="244.85"/>
    <s v="Reservada"/>
    <n v="193"/>
    <x v="10"/>
    <s v="Plato_10, Plato_19, Plato_6, Plato_14"/>
  </r>
  <r>
    <n v="3"/>
    <s v="Cliente_151"/>
    <n v="6"/>
    <n v="68"/>
    <x v="161"/>
    <d v="2023-04-02T03:56:00"/>
    <x v="165"/>
    <n v="76.000000006752089"/>
    <d v="1899-12-30T01:16:00"/>
    <d v="1899-12-30T00:08:00"/>
    <x v="0"/>
    <x v="3"/>
    <x v="0"/>
    <x v="0"/>
    <n v="11.41"/>
    <n v="107.41"/>
    <s v="Reservada"/>
    <n v="194"/>
    <x v="4"/>
    <s v="Plato_11, Plato_2"/>
  </r>
  <r>
    <n v="2"/>
    <s v="Cliente_318"/>
    <n v="1"/>
    <n v="51"/>
    <x v="162"/>
    <d v="2023-04-02T04:09:00"/>
    <x v="139"/>
    <n v="65.000000002328306"/>
    <d v="1899-12-30T01:20:00"/>
    <d v="1899-12-30T00:29:00"/>
    <x v="0"/>
    <x v="0"/>
    <x v="0"/>
    <x v="0"/>
    <n v="10.06"/>
    <n v="60.06"/>
    <s v="Ocupada"/>
    <n v="195"/>
    <x v="1"/>
    <s v="Plato_1"/>
  </r>
  <r>
    <n v="4"/>
    <s v="Cliente_965"/>
    <n v="3"/>
    <n v="176"/>
    <x v="163"/>
    <d v="2023-04-02T04:10:00"/>
    <x v="102"/>
    <n v="238.99999999324791"/>
    <d v="1899-12-30T03:59:00"/>
    <d v="1899-12-30T01:03:00"/>
    <x v="0"/>
    <x v="2"/>
    <x v="0"/>
    <x v="2"/>
    <n v="42.65"/>
    <n v="233.65"/>
    <s v="Reservada"/>
    <n v="196"/>
    <x v="0"/>
    <s v="Plato_3, Plato_14, Plato_9, Plato_16"/>
  </r>
  <r>
    <n v="5"/>
    <s v="Cliente_336"/>
    <n v="6"/>
    <n v="72"/>
    <x v="153"/>
    <d v="2023-04-02T04:54:00"/>
    <x v="166"/>
    <n v="128.00000000861473"/>
    <d v="1899-12-30T02:23:00"/>
    <d v="1899-12-30T01:11:00"/>
    <x v="0"/>
    <x v="2"/>
    <x v="1"/>
    <x v="0"/>
    <n v="20.11"/>
    <n v="149.11000000000001"/>
    <s v="Ocupada"/>
    <n v="197"/>
    <x v="1"/>
    <s v="Plato_18, Plato_6"/>
  </r>
  <r>
    <n v="9"/>
    <s v="Cliente_560"/>
    <n v="4"/>
    <n v="33"/>
    <x v="164"/>
    <d v="2023-04-02T03:05:00"/>
    <x v="167"/>
    <n v="148.99999999324791"/>
    <d v="1899-12-30T02:29:00"/>
    <d v="1899-12-30T01:56:00"/>
    <x v="0"/>
    <x v="1"/>
    <x v="0"/>
    <x v="2"/>
    <n v="36.72"/>
    <n v="90.72"/>
    <s v="Reservada"/>
    <n v="198"/>
    <x v="0"/>
    <s v="Plato_6"/>
  </r>
  <r>
    <n v="11"/>
    <s v="Cliente_367"/>
    <n v="5"/>
    <n v="142"/>
    <x v="143"/>
    <d v="2023-04-02T05:40:00"/>
    <x v="168"/>
    <n v="223.99999999674037"/>
    <d v="1899-12-30T03:44:00"/>
    <d v="1899-12-30T01:22:00"/>
    <x v="0"/>
    <x v="2"/>
    <x v="2"/>
    <x v="0"/>
    <n v="13.26"/>
    <n v="274.26"/>
    <s v="Libre"/>
    <n v="199"/>
    <x v="3"/>
    <s v="Plato_9, Plato_8, Plato_13, Plato_6"/>
  </r>
  <r>
    <n v="11"/>
    <s v="Cliente_765"/>
    <n v="4"/>
    <n v="67"/>
    <x v="165"/>
    <d v="2023-04-02T05:26:00"/>
    <x v="129"/>
    <n v="171.00000000209548"/>
    <d v="1899-12-30T02:51:00"/>
    <d v="1899-12-30T01:44:00"/>
    <x v="0"/>
    <x v="0"/>
    <x v="0"/>
    <x v="2"/>
    <n v="48.73"/>
    <n v="136.72999999999999"/>
    <s v="Reservada"/>
    <n v="200"/>
    <x v="1"/>
    <s v="Plato_12, Plato_1"/>
  </r>
  <r>
    <n v="3"/>
    <s v="Cliente_679"/>
    <n v="5"/>
    <n v="58"/>
    <x v="146"/>
    <d v="2023-04-02T01:50:00"/>
    <x v="169"/>
    <n v="92.000000006519258"/>
    <d v="1899-12-30T01:32:00"/>
    <d v="1899-12-30T00:34:00"/>
    <x v="0"/>
    <x v="1"/>
    <x v="2"/>
    <x v="2"/>
    <n v="19.84"/>
    <n v="91.84"/>
    <s v="Reservada"/>
    <n v="201"/>
    <x v="4"/>
    <s v="Plato_7"/>
  </r>
  <r>
    <n v="16"/>
    <s v="Cliente_512"/>
    <n v="5"/>
    <n v="156"/>
    <x v="166"/>
    <d v="2023-04-02T02:00:00"/>
    <x v="170"/>
    <n v="62.000000003026798"/>
    <d v="1899-12-30T01:17:00"/>
    <d v="1899-12-30T00:00:00"/>
    <x v="1"/>
    <x v="0"/>
    <x v="0"/>
    <x v="2"/>
    <n v="24.19"/>
    <n v="230.19"/>
    <s v="Ocupada"/>
    <n v="202"/>
    <x v="6"/>
    <s v="Plato_19, Plato_20, Plato_7, Plato_2"/>
  </r>
  <r>
    <n v="5"/>
    <s v="Cliente_701"/>
    <n v="2"/>
    <n v="85"/>
    <x v="167"/>
    <d v="2023-04-02T05:21:00"/>
    <x v="160"/>
    <n v="84.000000001396984"/>
    <d v="1899-12-30T01:24:00"/>
    <d v="1899-12-30T00:00:00"/>
    <x v="1"/>
    <x v="1"/>
    <x v="0"/>
    <x v="2"/>
    <n v="40.19"/>
    <n v="196.19"/>
    <s v="Libre"/>
    <n v="203"/>
    <x v="4"/>
    <s v="Plato_17, Plato_13"/>
  </r>
  <r>
    <n v="16"/>
    <s v="Cliente_331"/>
    <n v="5"/>
    <n v="21"/>
    <x v="168"/>
    <d v="2023-04-02T02:25:00"/>
    <x v="171"/>
    <n v="127.99999999813735"/>
    <d v="1899-12-30T02:08:00"/>
    <d v="1899-12-30T01:47:00"/>
    <x v="0"/>
    <x v="1"/>
    <x v="0"/>
    <x v="1"/>
    <n v="49.56"/>
    <n v="97.56"/>
    <s v="Libre"/>
    <n v="204"/>
    <x v="7"/>
    <s v="Plato_7"/>
  </r>
  <r>
    <n v="14"/>
    <s v="Cliente_83"/>
    <n v="1"/>
    <n v="86"/>
    <x v="169"/>
    <d v="2023-04-02T06:14:00"/>
    <x v="172"/>
    <n v="239.00000000372529"/>
    <d v="1899-12-30T03:59:00"/>
    <d v="1899-12-30T02:33:00"/>
    <x v="0"/>
    <x v="2"/>
    <x v="0"/>
    <x v="0"/>
    <n v="26.49"/>
    <n v="87.49"/>
    <s v="Libre"/>
    <n v="205"/>
    <x v="9"/>
    <s v="Plato_15, Plato_9"/>
  </r>
  <r>
    <n v="4"/>
    <s v="Cliente_339"/>
    <n v="6"/>
    <n v="58"/>
    <x v="170"/>
    <d v="2023-04-02T06:09:00"/>
    <x v="173"/>
    <n v="161.99999999371357"/>
    <d v="1899-12-30T02:57:00"/>
    <d v="1899-12-30T01:59:00"/>
    <x v="0"/>
    <x v="4"/>
    <x v="0"/>
    <x v="2"/>
    <n v="36.96"/>
    <n v="66.960000000000008"/>
    <s v="Ocupada"/>
    <n v="206"/>
    <x v="6"/>
    <s v="Plato_2"/>
  </r>
  <r>
    <n v="20"/>
    <s v="Cliente_323"/>
    <n v="3"/>
    <n v="111"/>
    <x v="145"/>
    <d v="2023-04-02T04:02:00"/>
    <x v="174"/>
    <n v="73.000000007450581"/>
    <d v="1899-12-30T01:13:00"/>
    <d v="1899-12-30T00:00:00"/>
    <x v="1"/>
    <x v="3"/>
    <x v="2"/>
    <x v="2"/>
    <n v="46.54"/>
    <n v="226.54"/>
    <s v="Reservada"/>
    <n v="207"/>
    <x v="2"/>
    <s v="Plato_10, Plato_8, Plato_17"/>
  </r>
  <r>
    <n v="16"/>
    <s v="Cliente_678"/>
    <n v="4"/>
    <n v="100"/>
    <x v="171"/>
    <d v="2023-04-02T06:36:00"/>
    <x v="175"/>
    <n v="182.99999999930151"/>
    <d v="1899-12-30T03:18:00"/>
    <d v="1899-12-30T01:38:00"/>
    <x v="0"/>
    <x v="1"/>
    <x v="0"/>
    <x v="0"/>
    <n v="36.700000000000003"/>
    <n v="216.7"/>
    <s v="Ocupada"/>
    <n v="208"/>
    <x v="4"/>
    <s v="Plato_15, Plato_19, Plato_3"/>
  </r>
  <r>
    <n v="9"/>
    <s v="Cliente_74"/>
    <n v="6"/>
    <n v="171"/>
    <x v="107"/>
    <d v="2023-04-02T04:06:00"/>
    <x v="176"/>
    <n v="154.99999999185093"/>
    <d v="1899-12-30T02:35:00"/>
    <d v="1899-12-30T00:00:00"/>
    <x v="1"/>
    <x v="1"/>
    <x v="2"/>
    <x v="1"/>
    <n v="34.49"/>
    <n v="248.49"/>
    <s v="Reservada"/>
    <n v="209"/>
    <x v="6"/>
    <s v="Plato_14, Plato_18, Plato_1, Plato_10"/>
  </r>
  <r>
    <n v="10"/>
    <s v="Cliente_146"/>
    <n v="4"/>
    <n v="158"/>
    <x v="172"/>
    <d v="2023-04-02T04:29:00"/>
    <x v="177"/>
    <n v="105.99999999976717"/>
    <d v="1899-12-30T01:46:00"/>
    <d v="1899-12-30T00:00:00"/>
    <x v="1"/>
    <x v="2"/>
    <x v="1"/>
    <x v="2"/>
    <n v="14.67"/>
    <n v="209.67"/>
    <s v="Libre"/>
    <n v="210"/>
    <x v="5"/>
    <s v="Plato_13, Plato_2, Plato_7, Plato_20"/>
  </r>
  <r>
    <n v="1"/>
    <s v="Cliente_212"/>
    <n v="2"/>
    <n v="135"/>
    <x v="157"/>
    <d v="2023-04-02T05:26:00"/>
    <x v="129"/>
    <n v="105.99999999976717"/>
    <d v="1899-12-30T01:46:00"/>
    <d v="1899-12-30T00:00:00"/>
    <x v="1"/>
    <x v="1"/>
    <x v="0"/>
    <x v="0"/>
    <n v="11.13"/>
    <n v="180.13"/>
    <s v="Reservada"/>
    <n v="211"/>
    <x v="10"/>
    <s v="Plato_13, Plato_4, Plato_1, Plato_3"/>
  </r>
  <r>
    <n v="14"/>
    <s v="Cliente_36"/>
    <n v="6"/>
    <n v="164"/>
    <x v="165"/>
    <d v="2023-04-02T03:40:00"/>
    <x v="178"/>
    <n v="65.000000002328306"/>
    <d v="1899-12-30T01:20:00"/>
    <d v="1899-12-30T00:00:00"/>
    <x v="1"/>
    <x v="4"/>
    <x v="0"/>
    <x v="0"/>
    <n v="18.850000000000001"/>
    <n v="263.85000000000002"/>
    <s v="Ocupada"/>
    <n v="212"/>
    <x v="4"/>
    <s v="Plato_2, Plato_10, Plato_13, Plato_16"/>
  </r>
  <r>
    <n v="13"/>
    <s v="Cliente_3"/>
    <n v="6"/>
    <n v="100"/>
    <x v="173"/>
    <d v="2023-04-02T04:58:00"/>
    <x v="123"/>
    <n v="191.99999999720603"/>
    <d v="1899-12-30T03:12:00"/>
    <d v="1899-12-30T01:32:00"/>
    <x v="0"/>
    <x v="3"/>
    <x v="0"/>
    <x v="2"/>
    <n v="28.1"/>
    <n v="115.1"/>
    <s v="Libre"/>
    <n v="213"/>
    <x v="4"/>
    <s v="Plato_6, Plato_2"/>
  </r>
  <r>
    <n v="2"/>
    <s v="Cliente_176"/>
    <n v="4"/>
    <n v="38"/>
    <x v="126"/>
    <d v="2023-04-02T05:09:00"/>
    <x v="115"/>
    <n v="111.00000000558794"/>
    <d v="1899-12-30T02:06:00"/>
    <d v="1899-12-30T01:28:00"/>
    <x v="0"/>
    <x v="1"/>
    <x v="0"/>
    <x v="0"/>
    <n v="33.39"/>
    <n v="261.39"/>
    <s v="Ocupada"/>
    <n v="214"/>
    <x v="10"/>
    <s v="Plato_18, Plato_20, Plato_3"/>
  </r>
  <r>
    <n v="6"/>
    <s v="Cliente_551"/>
    <n v="4"/>
    <n v="46"/>
    <x v="127"/>
    <d v="2023-04-02T06:25:00"/>
    <x v="179"/>
    <n v="152.99999999580905"/>
    <d v="1899-12-30T02:48:00"/>
    <d v="1899-12-30T02:02:00"/>
    <x v="0"/>
    <x v="0"/>
    <x v="0"/>
    <x v="0"/>
    <n v="35.64"/>
    <n v="193.64"/>
    <s v="Ocupada"/>
    <n v="215"/>
    <x v="7"/>
    <s v="Plato_18, Plato_2"/>
  </r>
  <r>
    <n v="17"/>
    <s v="Cliente_240"/>
    <n v="6"/>
    <n v="120"/>
    <x v="173"/>
    <d v="2023-04-02T05:36:00"/>
    <x v="180"/>
    <n v="229.99999999534339"/>
    <d v="1899-12-30T03:50:00"/>
    <d v="1899-12-30T01:50:00"/>
    <x v="0"/>
    <x v="2"/>
    <x v="0"/>
    <x v="2"/>
    <n v="35.69"/>
    <n v="177.69"/>
    <s v="Libre"/>
    <n v="216"/>
    <x v="7"/>
    <s v="Plato_1, Plato_13, Plato_6"/>
  </r>
  <r>
    <n v="1"/>
    <s v="Cliente_124"/>
    <n v="2"/>
    <n v="13"/>
    <x v="112"/>
    <d v="2023-04-02T04:45:00"/>
    <x v="181"/>
    <n v="230.99999999860302"/>
    <d v="1899-12-30T04:06:00"/>
    <d v="1899-12-30T03:53:00"/>
    <x v="0"/>
    <x v="0"/>
    <x v="2"/>
    <x v="2"/>
    <n v="31.17"/>
    <n v="127.17"/>
    <s v="Ocupada"/>
    <n v="217"/>
    <x v="1"/>
    <s v="Plato_15"/>
  </r>
  <r>
    <n v="13"/>
    <s v="Cliente_759"/>
    <n v="3"/>
    <n v="46"/>
    <x v="174"/>
    <d v="2023-04-02T03:41:00"/>
    <x v="182"/>
    <n v="193.99999999324791"/>
    <d v="1899-12-30T03:29:00"/>
    <d v="1899-12-30T02:43:00"/>
    <x v="0"/>
    <x v="3"/>
    <x v="0"/>
    <x v="2"/>
    <n v="23.34"/>
    <n v="207.34"/>
    <s v="Ocupada"/>
    <n v="218"/>
    <x v="10"/>
    <s v="Plato_12, Plato_6, Plato_14"/>
  </r>
  <r>
    <n v="1"/>
    <s v="Cliente_959"/>
    <n v="5"/>
    <n v="23"/>
    <x v="175"/>
    <d v="2023-04-02T04:49:00"/>
    <x v="183"/>
    <n v="136.00000000325963"/>
    <d v="1899-12-30T02:16:00"/>
    <d v="1899-12-30T01:53:00"/>
    <x v="0"/>
    <x v="0"/>
    <x v="0"/>
    <x v="2"/>
    <n v="46.96"/>
    <n v="185.96"/>
    <s v="Libre"/>
    <n v="219"/>
    <x v="5"/>
    <s v="Plato_14, Plato_17"/>
  </r>
  <r>
    <n v="15"/>
    <s v="Cliente_151"/>
    <n v="6"/>
    <n v="13"/>
    <x v="176"/>
    <d v="2023-04-02T04:57:00"/>
    <x v="184"/>
    <n v="236.00000000442378"/>
    <d v="1899-12-30T03:56:00"/>
    <d v="1899-12-30T03:43:00"/>
    <x v="0"/>
    <x v="3"/>
    <x v="0"/>
    <x v="2"/>
    <n v="48.5"/>
    <n v="72.5"/>
    <s v="Reservada"/>
    <n v="220"/>
    <x v="8"/>
    <s v="Plato_7"/>
  </r>
  <r>
    <n v="16"/>
    <s v="Cliente_744"/>
    <n v="1"/>
    <n v="108"/>
    <x v="177"/>
    <d v="2023-04-02T03:05:00"/>
    <x v="167"/>
    <n v="74.000000000232831"/>
    <d v="1899-12-30T01:14:00"/>
    <d v="1899-12-30T00:00:00"/>
    <x v="1"/>
    <x v="0"/>
    <x v="0"/>
    <x v="2"/>
    <n v="17.829999999999998"/>
    <n v="210.82999999999998"/>
    <s v="Libre"/>
    <n v="221"/>
    <x v="9"/>
    <s v="Plato_15, Plato_18, Plato_9"/>
  </r>
  <r>
    <n v="3"/>
    <s v="Cliente_189"/>
    <n v="3"/>
    <n v="85"/>
    <x v="178"/>
    <d v="2023-04-02T06:42:00"/>
    <x v="185"/>
    <n v="184.00000000256114"/>
    <d v="1899-12-30T03:04:00"/>
    <d v="1899-12-30T01:39:00"/>
    <x v="0"/>
    <x v="3"/>
    <x v="2"/>
    <x v="0"/>
    <n v="32.58"/>
    <n v="129.57999999999998"/>
    <s v="Libre"/>
    <n v="222"/>
    <x v="8"/>
    <s v="Plato_14, Plato_16"/>
  </r>
  <r>
    <n v="19"/>
    <s v="Cliente_576"/>
    <n v="2"/>
    <n v="53"/>
    <x v="179"/>
    <d v="2023-04-02T02:50:00"/>
    <x v="186"/>
    <n v="94.000000002561137"/>
    <d v="1899-12-30T01:34:00"/>
    <d v="1899-12-30T00:41:00"/>
    <x v="0"/>
    <x v="3"/>
    <x v="2"/>
    <x v="2"/>
    <n v="49.62"/>
    <n v="81.62"/>
    <s v="Reservada"/>
    <n v="223"/>
    <x v="10"/>
    <s v="Plato_15"/>
  </r>
  <r>
    <n v="7"/>
    <s v="Cliente_474"/>
    <n v="6"/>
    <n v="20"/>
    <x v="180"/>
    <d v="2023-04-02T05:47:00"/>
    <x v="187"/>
    <n v="220.00000000465661"/>
    <d v="1899-12-30T03:55:00"/>
    <d v="1899-12-30T03:35:00"/>
    <x v="0"/>
    <x v="0"/>
    <x v="0"/>
    <x v="2"/>
    <n v="17.61"/>
    <n v="69.61"/>
    <s v="Ocupada"/>
    <n v="224"/>
    <x v="6"/>
    <s v="Plato_10"/>
  </r>
  <r>
    <n v="19"/>
    <s v="Cliente_990"/>
    <n v="4"/>
    <n v="94"/>
    <x v="150"/>
    <d v="2023-04-02T01:24:00"/>
    <x v="188"/>
    <n v="69.999999997671694"/>
    <d v="1899-12-30T01:10:00"/>
    <d v="1899-12-30T00:00:00"/>
    <x v="1"/>
    <x v="0"/>
    <x v="1"/>
    <x v="2"/>
    <n v="35.020000000000003"/>
    <n v="203.02"/>
    <s v="Reservada"/>
    <n v="225"/>
    <x v="4"/>
    <s v="Plato_11, Plato_14"/>
  </r>
  <r>
    <n v="7"/>
    <s v="Cliente_67"/>
    <n v="6"/>
    <n v="146"/>
    <x v="166"/>
    <d v="2023-04-02T04:09:00"/>
    <x v="139"/>
    <n v="191.00000000442378"/>
    <d v="1899-12-30T03:11:00"/>
    <d v="1899-12-30T00:45:00"/>
    <x v="0"/>
    <x v="1"/>
    <x v="2"/>
    <x v="2"/>
    <n v="39.479999999999997"/>
    <n v="210.48"/>
    <s v="Reservada"/>
    <n v="226"/>
    <x v="5"/>
    <s v="Plato_3, Plato_13, Plato_6, Plato_9"/>
  </r>
  <r>
    <n v="17"/>
    <s v="Cliente_378"/>
    <n v="6"/>
    <n v="119"/>
    <x v="181"/>
    <d v="2023-04-02T04:52:00"/>
    <x v="189"/>
    <n v="182.99999999930151"/>
    <d v="1899-12-30T03:03:00"/>
    <d v="1899-12-30T01:04:00"/>
    <x v="0"/>
    <x v="3"/>
    <x v="0"/>
    <x v="2"/>
    <n v="41.05"/>
    <n v="252.05"/>
    <s v="Libre"/>
    <n v="227"/>
    <x v="9"/>
    <s v="Plato_7, Plato_17, Plato_16, Plato_11"/>
  </r>
  <r>
    <n v="16"/>
    <s v="Cliente_445"/>
    <n v="4"/>
    <n v="35"/>
    <x v="125"/>
    <d v="2023-04-02T04:02:00"/>
    <x v="174"/>
    <n v="142.00000000186265"/>
    <d v="1899-12-30T02:37:00"/>
    <d v="1899-12-30T02:02:00"/>
    <x v="0"/>
    <x v="0"/>
    <x v="0"/>
    <x v="2"/>
    <n v="10.66"/>
    <n v="79.66"/>
    <s v="Ocupada"/>
    <n v="228"/>
    <x v="8"/>
    <s v="Plato_14"/>
  </r>
  <r>
    <n v="14"/>
    <s v="Cliente_984"/>
    <n v="3"/>
    <n v="117"/>
    <x v="139"/>
    <d v="2023-04-02T04:30:00"/>
    <x v="120"/>
    <n v="116.00000000093132"/>
    <d v="1899-12-30T01:56:00"/>
    <d v="1899-12-30T00:00:00"/>
    <x v="1"/>
    <x v="2"/>
    <x v="2"/>
    <x v="2"/>
    <n v="28.58"/>
    <n v="152.57999999999998"/>
    <s v="Reservada"/>
    <n v="229"/>
    <x v="6"/>
    <s v="Plato_1, Plato_8, Plato_19, Plato_16"/>
  </r>
  <r>
    <n v="5"/>
    <s v="Cliente_167"/>
    <n v="5"/>
    <n v="91"/>
    <x v="169"/>
    <d v="2023-04-02T04:48:00"/>
    <x v="190"/>
    <n v="152.99999999580905"/>
    <d v="1899-12-30T02:33:00"/>
    <d v="1899-12-30T01:02:00"/>
    <x v="0"/>
    <x v="2"/>
    <x v="0"/>
    <x v="2"/>
    <n v="15.84"/>
    <n v="229.84"/>
    <s v="Libre"/>
    <n v="230"/>
    <x v="5"/>
    <s v="Plato_15, Plato_16, Plato_17"/>
  </r>
  <r>
    <n v="8"/>
    <s v="Cliente_877"/>
    <n v="2"/>
    <n v="150"/>
    <x v="182"/>
    <d v="2023-04-02T03:10:00"/>
    <x v="126"/>
    <n v="117.9999999969732"/>
    <d v="1899-12-30T02:13:00"/>
    <d v="1899-12-30T00:00:00"/>
    <x v="1"/>
    <x v="2"/>
    <x v="0"/>
    <x v="2"/>
    <n v="49.1"/>
    <n v="257.10000000000002"/>
    <s v="Ocupada"/>
    <n v="231"/>
    <x v="4"/>
    <s v="Plato_13, Plato_18, Plato_17, Plato_11"/>
  </r>
  <r>
    <n v="2"/>
    <s v="Cliente_494"/>
    <n v="2"/>
    <n v="139"/>
    <x v="183"/>
    <d v="2023-04-02T03:25:00"/>
    <x v="191"/>
    <n v="81.000000002095476"/>
    <d v="1899-12-30T01:21:00"/>
    <d v="1899-12-30T00:00:00"/>
    <x v="1"/>
    <x v="1"/>
    <x v="0"/>
    <x v="2"/>
    <n v="15.43"/>
    <n v="205.43"/>
    <s v="Reservada"/>
    <n v="232"/>
    <x v="10"/>
    <s v="Plato_7, Plato_6, Plato_2, Plato_10"/>
  </r>
  <r>
    <n v="8"/>
    <s v="Cliente_881"/>
    <n v="1"/>
    <n v="31"/>
    <x v="184"/>
    <d v="2023-04-02T02:39:00"/>
    <x v="192"/>
    <n v="107.0000000030268"/>
    <d v="1899-12-30T01:47:00"/>
    <d v="1899-12-30T01:16:00"/>
    <x v="0"/>
    <x v="2"/>
    <x v="1"/>
    <x v="0"/>
    <n v="45.64"/>
    <n v="83.64"/>
    <s v="Libre"/>
    <n v="233"/>
    <x v="10"/>
    <s v="Plato_12"/>
  </r>
  <r>
    <n v="17"/>
    <s v="Cliente_264"/>
    <n v="6"/>
    <n v="99"/>
    <x v="153"/>
    <d v="2023-04-02T05:28:00"/>
    <x v="159"/>
    <n v="162.00000000419095"/>
    <d v="1899-12-30T02:42:00"/>
    <d v="1899-12-30T01:03:00"/>
    <x v="0"/>
    <x v="0"/>
    <x v="1"/>
    <x v="2"/>
    <n v="10.220000000000001"/>
    <n v="235.22"/>
    <s v="Libre"/>
    <n v="234"/>
    <x v="2"/>
    <s v="Plato_2, Plato_7, Plato_17"/>
  </r>
  <r>
    <n v="13"/>
    <s v="Cliente_230"/>
    <n v="5"/>
    <n v="25"/>
    <x v="185"/>
    <d v="2023-04-02T02:48:00"/>
    <x v="101"/>
    <n v="146.00000000442378"/>
    <d v="1899-12-30T02:26:00"/>
    <d v="1899-12-30T02:01:00"/>
    <x v="0"/>
    <x v="0"/>
    <x v="2"/>
    <x v="2"/>
    <n v="26.37"/>
    <n v="59.370000000000005"/>
    <s v="Reservada"/>
    <n v="235"/>
    <x v="0"/>
    <s v="Plato_11"/>
  </r>
  <r>
    <n v="12"/>
    <s v="Cliente_142"/>
    <n v="2"/>
    <n v="101"/>
    <x v="184"/>
    <d v="2023-04-02T02:26:00"/>
    <x v="193"/>
    <n v="94.000000002561137"/>
    <d v="1899-12-30T01:34:00"/>
    <d v="1899-12-30T00:00:00"/>
    <x v="1"/>
    <x v="0"/>
    <x v="0"/>
    <x v="2"/>
    <n v="39.81"/>
    <n v="294.81"/>
    <s v="Libre"/>
    <n v="236"/>
    <x v="10"/>
    <s v="Plato_11, Plato_5, Plato_8, Plato_15"/>
  </r>
  <r>
    <n v="4"/>
    <s v="Cliente_55"/>
    <n v="6"/>
    <n v="37"/>
    <x v="105"/>
    <d v="2023-04-02T06:00:00"/>
    <x v="194"/>
    <n v="194.99999999650754"/>
    <d v="1899-12-30T03:30:00"/>
    <d v="1899-12-30T02:53:00"/>
    <x v="0"/>
    <x v="2"/>
    <x v="0"/>
    <x v="2"/>
    <n v="13.15"/>
    <n v="119.15"/>
    <s v="Ocupada"/>
    <n v="237"/>
    <x v="4"/>
    <s v="Plato_14, Plato_2"/>
  </r>
  <r>
    <n v="13"/>
    <s v="Cliente_599"/>
    <n v="6"/>
    <n v="45"/>
    <x v="186"/>
    <d v="2023-04-02T04:56:00"/>
    <x v="195"/>
    <n v="159.00000000488944"/>
    <d v="1899-12-30T02:39:00"/>
    <d v="1899-12-30T01:54:00"/>
    <x v="0"/>
    <x v="2"/>
    <x v="1"/>
    <x v="2"/>
    <n v="33.020000000000003"/>
    <n v="105.02000000000001"/>
    <s v="Libre"/>
    <n v="238"/>
    <x v="2"/>
    <s v="Plato_19"/>
  </r>
  <r>
    <n v="12"/>
    <s v="Cliente_856"/>
    <n v="6"/>
    <n v="73"/>
    <x v="153"/>
    <d v="2023-04-02T06:07:00"/>
    <x v="196"/>
    <n v="201.00000000558794"/>
    <d v="1899-12-30T03:21:00"/>
    <d v="1899-12-30T02:08:00"/>
    <x v="0"/>
    <x v="4"/>
    <x v="0"/>
    <x v="1"/>
    <n v="11.76"/>
    <n v="85.76"/>
    <s v="Reservada"/>
    <n v="239"/>
    <x v="2"/>
    <s v="Plato_10, Plato_7"/>
  </r>
  <r>
    <n v="9"/>
    <s v="Cliente_722"/>
    <n v="1"/>
    <n v="129"/>
    <x v="187"/>
    <d v="2023-04-02T03:10:00"/>
    <x v="126"/>
    <n v="174.00000000139698"/>
    <d v="1899-12-30T02:54:00"/>
    <d v="1899-12-30T00:45:00"/>
    <x v="0"/>
    <x v="0"/>
    <x v="0"/>
    <x v="0"/>
    <n v="33.81"/>
    <n v="327.81"/>
    <s v="Libre"/>
    <n v="240"/>
    <x v="4"/>
    <s v="Plato_17, Plato_14, Plato_4, Plato_15"/>
  </r>
  <r>
    <n v="12"/>
    <s v="Cliente_935"/>
    <n v="4"/>
    <n v="11"/>
    <x v="188"/>
    <d v="2023-04-02T01:04:00"/>
    <x v="197"/>
    <n v="59.99999999650754"/>
    <d v="1899-12-30T01:15:00"/>
    <d v="1899-12-30T01:04:00"/>
    <x v="0"/>
    <x v="3"/>
    <x v="0"/>
    <x v="2"/>
    <n v="38.97"/>
    <n v="56.97"/>
    <s v="Ocupada"/>
    <n v="241"/>
    <x v="2"/>
    <s v="Plato_4"/>
  </r>
  <r>
    <n v="12"/>
    <s v="Cliente_961"/>
    <n v="2"/>
    <n v="99"/>
    <x v="189"/>
    <d v="2023-04-02T05:09:00"/>
    <x v="115"/>
    <n v="87.000000000698492"/>
    <d v="1899-12-30T01:27:00"/>
    <d v="1899-12-30T00:00:00"/>
    <x v="1"/>
    <x v="2"/>
    <x v="0"/>
    <x v="2"/>
    <n v="31.29"/>
    <n v="165.29"/>
    <s v="Reservada"/>
    <n v="242"/>
    <x v="5"/>
    <s v="Plato_10, Plato_1, Plato_11"/>
  </r>
  <r>
    <n v="4"/>
    <s v="Cliente_924"/>
    <n v="4"/>
    <n v="22"/>
    <x v="106"/>
    <d v="2023-04-02T04:11:00"/>
    <x v="114"/>
    <n v="209.00000000023283"/>
    <d v="1899-12-30T03:29:00"/>
    <d v="1899-12-30T03:07:00"/>
    <x v="0"/>
    <x v="2"/>
    <x v="0"/>
    <x v="2"/>
    <n v="21.45"/>
    <n v="141.44999999999999"/>
    <s v="Libre"/>
    <n v="243"/>
    <x v="0"/>
    <s v="Plato_20"/>
  </r>
  <r>
    <n v="17"/>
    <s v="Cliente_390"/>
    <n v="6"/>
    <n v="89"/>
    <x v="190"/>
    <d v="2023-04-02T06:01:00"/>
    <x v="198"/>
    <n v="137.00000000651926"/>
    <d v="1899-12-30T02:17:00"/>
    <d v="1899-12-30T00:48:00"/>
    <x v="0"/>
    <x v="0"/>
    <x v="0"/>
    <x v="1"/>
    <n v="17.649999999999999"/>
    <n v="175.65"/>
    <s v="Reservada"/>
    <n v="244"/>
    <x v="4"/>
    <s v="Plato_20, Plato_12"/>
  </r>
  <r>
    <n v="11"/>
    <s v="Cliente_579"/>
    <n v="1"/>
    <n v="116"/>
    <x v="191"/>
    <d v="2023-04-02T06:57:00"/>
    <x v="199"/>
    <n v="206.00000000093132"/>
    <d v="1899-12-30T03:26:00"/>
    <d v="1899-12-30T01:30:00"/>
    <x v="0"/>
    <x v="1"/>
    <x v="0"/>
    <x v="2"/>
    <n v="14.82"/>
    <n v="287.82"/>
    <s v="Reservada"/>
    <n v="245"/>
    <x v="6"/>
    <s v="Plato_4, Plato_17, Plato_20, Plato_19"/>
  </r>
  <r>
    <n v="2"/>
    <s v="Cliente_961"/>
    <n v="6"/>
    <n v="146"/>
    <x v="115"/>
    <d v="2023-04-02T04:09:00"/>
    <x v="139"/>
    <n v="139.00000000256114"/>
    <d v="1899-12-30T02:19:00"/>
    <d v="1899-12-30T00:00:00"/>
    <x v="1"/>
    <x v="2"/>
    <x v="0"/>
    <x v="2"/>
    <n v="42.75"/>
    <n v="369.75"/>
    <s v="Libre"/>
    <n v="246"/>
    <x v="6"/>
    <s v="Plato_6, Plato_7, Plato_8, Plato_17"/>
  </r>
  <r>
    <n v="11"/>
    <s v="Cliente_788"/>
    <n v="6"/>
    <n v="59"/>
    <x v="139"/>
    <d v="2023-04-02T05:21:00"/>
    <x v="160"/>
    <n v="166.99999999953434"/>
    <d v="1899-12-30T03:02:00"/>
    <d v="1899-12-30T02:03:00"/>
    <x v="0"/>
    <x v="2"/>
    <x v="0"/>
    <x v="2"/>
    <n v="49.07"/>
    <n v="115.07"/>
    <s v="Ocupada"/>
    <n v="247"/>
    <x v="8"/>
    <s v="Plato_11"/>
  </r>
  <r>
    <n v="12"/>
    <s v="Cliente_567"/>
    <n v="6"/>
    <n v="120"/>
    <x v="109"/>
    <d v="2023-04-02T02:18:00"/>
    <x v="200"/>
    <n v="111.99999999837019"/>
    <d v="1899-12-30T02:07:00"/>
    <d v="1899-12-30T00:07:00"/>
    <x v="0"/>
    <x v="2"/>
    <x v="0"/>
    <x v="0"/>
    <n v="18.690000000000001"/>
    <n v="243.69"/>
    <s v="Ocupada"/>
    <n v="248"/>
    <x v="9"/>
    <s v="Plato_18, Plato_9, Plato_6, Plato_1"/>
  </r>
  <r>
    <n v="8"/>
    <s v="Cliente_927"/>
    <n v="6"/>
    <n v="109"/>
    <x v="166"/>
    <d v="2023-04-02T03:55:00"/>
    <x v="201"/>
    <n v="177.00000000069849"/>
    <d v="1899-12-30T03:12:00"/>
    <d v="1899-12-30T01:23:00"/>
    <x v="0"/>
    <x v="2"/>
    <x v="2"/>
    <x v="2"/>
    <n v="47.71"/>
    <n v="127.71000000000001"/>
    <s v="Ocupada"/>
    <n v="249"/>
    <x v="0"/>
    <s v="Plato_5, Plato_4"/>
  </r>
  <r>
    <n v="8"/>
    <s v="Cliente_539"/>
    <n v="2"/>
    <n v="29"/>
    <x v="104"/>
    <d v="2023-04-02T06:33:00"/>
    <x v="202"/>
    <n v="217.0000000053551"/>
    <d v="1899-12-30T03:37:00"/>
    <d v="1899-12-30T03:08:00"/>
    <x v="0"/>
    <x v="4"/>
    <x v="0"/>
    <x v="2"/>
    <n v="23.21"/>
    <n v="43.21"/>
    <s v="Libre"/>
    <n v="250"/>
    <x v="0"/>
    <s v="Plato_3"/>
  </r>
  <r>
    <n v="12"/>
    <s v="Cliente_872"/>
    <n v="6"/>
    <n v="122"/>
    <x v="192"/>
    <d v="2023-04-02T04:24:00"/>
    <x v="203"/>
    <n v="184.00000000256114"/>
    <d v="1899-12-30T03:19:00"/>
    <d v="1899-12-30T01:17:00"/>
    <x v="0"/>
    <x v="1"/>
    <x v="0"/>
    <x v="2"/>
    <n v="13.69"/>
    <n v="122.69"/>
    <s v="Ocupada"/>
    <n v="251"/>
    <x v="7"/>
    <s v="Plato_10, Plato_5, Plato_14, Plato_12"/>
  </r>
  <r>
    <n v="4"/>
    <s v="Cliente_425"/>
    <n v="3"/>
    <n v="84"/>
    <x v="193"/>
    <d v="2023-04-02T04:24:00"/>
    <x v="203"/>
    <n v="225"/>
    <d v="1899-12-30T03:45:00"/>
    <d v="1899-12-30T02:21:00"/>
    <x v="0"/>
    <x v="4"/>
    <x v="0"/>
    <x v="2"/>
    <n v="43.81"/>
    <n v="145.81"/>
    <s v="Libre"/>
    <n v="252"/>
    <x v="1"/>
    <s v="Plato_1, Plato_10"/>
  </r>
  <r>
    <n v="8"/>
    <s v="Cliente_700"/>
    <n v="2"/>
    <n v="55"/>
    <x v="112"/>
    <d v="2023-04-02T03:45:00"/>
    <x v="204"/>
    <n v="171.00000000209548"/>
    <d v="1899-12-30T03:06:00"/>
    <d v="1899-12-30T02:11:00"/>
    <x v="0"/>
    <x v="0"/>
    <x v="2"/>
    <x v="2"/>
    <n v="34.69"/>
    <n v="188.69"/>
    <s v="Ocupada"/>
    <n v="253"/>
    <x v="10"/>
    <s v="Plato_1, Plato_13, Plato_9"/>
  </r>
  <r>
    <n v="10"/>
    <s v="Cliente_665"/>
    <n v="6"/>
    <n v="141"/>
    <x v="194"/>
    <d v="2023-04-02T05:47:00"/>
    <x v="187"/>
    <n v="162.00000000419095"/>
    <d v="1899-12-30T02:42:00"/>
    <d v="1899-12-30T00:21:00"/>
    <x v="0"/>
    <x v="1"/>
    <x v="2"/>
    <x v="2"/>
    <n v="36.43"/>
    <n v="333.43"/>
    <s v="Reservada"/>
    <n v="254"/>
    <x v="3"/>
    <s v="Plato_17, Plato_10, Plato_18, Plato_16"/>
  </r>
  <r>
    <n v="8"/>
    <s v="Cliente_978"/>
    <n v="4"/>
    <n v="37"/>
    <x v="156"/>
    <d v="2023-04-02T03:59:00"/>
    <x v="134"/>
    <n v="95.999999998603016"/>
    <d v="1899-12-30T01:36:00"/>
    <d v="1899-12-30T00:59:00"/>
    <x v="0"/>
    <x v="2"/>
    <x v="2"/>
    <x v="1"/>
    <n v="13.34"/>
    <n v="38.340000000000003"/>
    <s v="Reservada"/>
    <n v="255"/>
    <x v="7"/>
    <s v="Plato_1"/>
  </r>
  <r>
    <n v="5"/>
    <s v="Cliente_577"/>
    <n v="2"/>
    <n v="16"/>
    <x v="195"/>
    <d v="2023-04-02T03:27:00"/>
    <x v="205"/>
    <n v="184.00000000256114"/>
    <d v="1899-12-30T03:04:00"/>
    <d v="1899-12-30T02:48:00"/>
    <x v="0"/>
    <x v="3"/>
    <x v="1"/>
    <x v="1"/>
    <n v="49.88"/>
    <n v="70.88"/>
    <s v="Reservada"/>
    <n v="256"/>
    <x v="10"/>
    <s v="Plato_13"/>
  </r>
  <r>
    <n v="12"/>
    <s v="Cliente_429"/>
    <n v="5"/>
    <n v="28"/>
    <x v="196"/>
    <d v="2023-04-02T03:17:00"/>
    <x v="206"/>
    <n v="69.000000004889444"/>
    <d v="1899-12-30T01:09:00"/>
    <d v="1899-12-30T00:41:00"/>
    <x v="0"/>
    <x v="2"/>
    <x v="0"/>
    <x v="2"/>
    <n v="26.78"/>
    <n v="72.78"/>
    <s v="Reservada"/>
    <n v="257"/>
    <x v="8"/>
    <s v="Plato_14"/>
  </r>
  <r>
    <n v="12"/>
    <s v="Cliente_811"/>
    <n v="1"/>
    <n v="105"/>
    <x v="193"/>
    <d v="2023-04-02T04:32:00"/>
    <x v="149"/>
    <n v="232.9999999946449"/>
    <d v="1899-12-30T03:53:00"/>
    <d v="1899-12-30T02:08:00"/>
    <x v="0"/>
    <x v="2"/>
    <x v="1"/>
    <x v="2"/>
    <n v="47.99"/>
    <n v="164.99"/>
    <s v="Reservada"/>
    <n v="258"/>
    <x v="6"/>
    <s v="Plato_1, Plato_3, Plato_15, Plato_20"/>
  </r>
  <r>
    <n v="10"/>
    <s v="Cliente_553"/>
    <n v="5"/>
    <n v="11"/>
    <x v="170"/>
    <d v="2023-04-02T06:16:00"/>
    <x v="207"/>
    <n v="168.99999999557622"/>
    <d v="1899-12-30T03:04:00"/>
    <d v="1899-12-30T02:53:00"/>
    <x v="0"/>
    <x v="1"/>
    <x v="0"/>
    <x v="2"/>
    <n v="46.72"/>
    <n v="127.72"/>
    <s v="Ocupada"/>
    <n v="259"/>
    <x v="5"/>
    <s v="Plato_6"/>
  </r>
  <r>
    <n v="20"/>
    <s v="Cliente_228"/>
    <n v="6"/>
    <n v="49"/>
    <x v="101"/>
    <d v="2023-04-02T04:38:00"/>
    <x v="208"/>
    <n v="195.00000000698492"/>
    <d v="1899-12-30T03:30:00"/>
    <d v="1899-12-30T02:41:00"/>
    <x v="0"/>
    <x v="3"/>
    <x v="0"/>
    <x v="1"/>
    <n v="47.55"/>
    <n v="116.55"/>
    <s v="Ocupada"/>
    <n v="260"/>
    <x v="7"/>
    <s v="Plato_14"/>
  </r>
  <r>
    <n v="8"/>
    <s v="Cliente_249"/>
    <n v="1"/>
    <n v="55"/>
    <x v="197"/>
    <d v="2023-04-02T02:55:00"/>
    <x v="209"/>
    <n v="107.0000000030268"/>
    <d v="1899-12-30T02:02:00"/>
    <d v="1899-12-30T01:07:00"/>
    <x v="0"/>
    <x v="4"/>
    <x v="0"/>
    <x v="2"/>
    <n v="32.42"/>
    <n v="186.42000000000002"/>
    <s v="Ocupada"/>
    <n v="261"/>
    <x v="9"/>
    <s v="Plato_15, Plato_9"/>
  </r>
  <r>
    <n v="18"/>
    <s v="Cliente_326"/>
    <n v="4"/>
    <n v="48"/>
    <x v="190"/>
    <d v="2023-04-02T07:21:00"/>
    <x v="210"/>
    <n v="217.0000000053551"/>
    <d v="1899-12-30T03:52:00"/>
    <d v="1899-12-30T03:04:00"/>
    <x v="0"/>
    <x v="2"/>
    <x v="0"/>
    <x v="2"/>
    <n v="42.83"/>
    <n v="157.82999999999998"/>
    <s v="Ocupada"/>
    <n v="262"/>
    <x v="5"/>
    <s v="Plato_5, Plato_17"/>
  </r>
  <r>
    <n v="5"/>
    <s v="Cliente_697"/>
    <n v="1"/>
    <n v="149"/>
    <x v="198"/>
    <d v="2023-04-02T05:26:00"/>
    <x v="129"/>
    <n v="153.00000000628643"/>
    <d v="1899-12-30T02:33:00"/>
    <d v="1899-12-30T00:04:00"/>
    <x v="0"/>
    <x v="1"/>
    <x v="1"/>
    <x v="2"/>
    <n v="42.96"/>
    <n v="163.96"/>
    <s v="Libre"/>
    <n v="263"/>
    <x v="7"/>
    <s v="Plato_15, Plato_8, Plato_2, Plato_7"/>
  </r>
  <r>
    <n v="2"/>
    <s v="Cliente_281"/>
    <n v="1"/>
    <n v="117"/>
    <x v="199"/>
    <d v="2023-04-02T04:26:00"/>
    <x v="211"/>
    <n v="74.999999993015081"/>
    <d v="1899-12-30T01:15:00"/>
    <d v="1899-12-30T00:00:00"/>
    <x v="1"/>
    <x v="1"/>
    <x v="0"/>
    <x v="2"/>
    <n v="49.21"/>
    <n v="231.21"/>
    <s v="Libre"/>
    <n v="264"/>
    <x v="6"/>
    <s v="Plato_8, Plato_15, Plato_2, Plato_1"/>
  </r>
  <r>
    <n v="6"/>
    <s v="Cliente_686"/>
    <n v="1"/>
    <n v="135"/>
    <x v="200"/>
    <d v="2023-04-02T06:15:00"/>
    <x v="133"/>
    <n v="200.99999999511056"/>
    <d v="1899-12-30T03:21:00"/>
    <d v="1899-12-30T01:06:00"/>
    <x v="0"/>
    <x v="2"/>
    <x v="1"/>
    <x v="0"/>
    <n v="21.48"/>
    <n v="192.48"/>
    <s v="Libre"/>
    <n v="265"/>
    <x v="9"/>
    <s v="Plato_14, Plato_17, Plato_6, Plato_2"/>
  </r>
  <r>
    <n v="4"/>
    <s v="Cliente_418"/>
    <n v="4"/>
    <n v="106"/>
    <x v="201"/>
    <d v="2023-04-02T02:04:00"/>
    <x v="212"/>
    <n v="93.999999992083758"/>
    <d v="1899-12-30T01:34:00"/>
    <d v="1899-12-30T00:00:00"/>
    <x v="1"/>
    <x v="2"/>
    <x v="0"/>
    <x v="2"/>
    <n v="24.75"/>
    <n v="123.75"/>
    <s v="Reservada"/>
    <n v="266"/>
    <x v="3"/>
    <s v="Plato_7, Plato_1"/>
  </r>
  <r>
    <n v="7"/>
    <s v="Cliente_397"/>
    <n v="5"/>
    <n v="96"/>
    <x v="202"/>
    <d v="2023-04-03T03:48:00"/>
    <x v="213"/>
    <n v="101.00000000442378"/>
    <d v="1899-12-30T01:56:00"/>
    <d v="1899-12-30T00:20:00"/>
    <x v="0"/>
    <x v="2"/>
    <x v="2"/>
    <x v="2"/>
    <n v="44.66"/>
    <n v="162.66"/>
    <s v="Ocupada"/>
    <n v="267"/>
    <x v="0"/>
    <s v="Plato_15, Plato_16, Plato_2"/>
  </r>
  <r>
    <n v="14"/>
    <s v="Cliente_477"/>
    <n v="1"/>
    <n v="83"/>
    <x v="203"/>
    <d v="2023-04-03T03:44:00"/>
    <x v="214"/>
    <n v="177.99999999348074"/>
    <d v="1899-12-30T02:58:00"/>
    <d v="1899-12-30T01:35:00"/>
    <x v="0"/>
    <x v="0"/>
    <x v="0"/>
    <x v="0"/>
    <n v="23.16"/>
    <n v="91.16"/>
    <s v="Libre"/>
    <n v="268"/>
    <x v="7"/>
    <s v="Plato_7, Plato_5"/>
  </r>
  <r>
    <n v="11"/>
    <s v="Cliente_300"/>
    <n v="2"/>
    <n v="101"/>
    <x v="204"/>
    <d v="2023-04-03T04:15:00"/>
    <x v="215"/>
    <n v="76.999999999534339"/>
    <d v="1899-12-30T01:17:00"/>
    <d v="1899-12-30T00:00:00"/>
    <x v="1"/>
    <x v="2"/>
    <x v="0"/>
    <x v="0"/>
    <n v="39.17"/>
    <n v="289.17"/>
    <s v="Libre"/>
    <n v="269"/>
    <x v="5"/>
    <s v="Plato_19, Plato_20, Plato_18"/>
  </r>
  <r>
    <n v="10"/>
    <s v="Cliente_775"/>
    <n v="1"/>
    <n v="26"/>
    <x v="205"/>
    <d v="2023-04-03T04:59:00"/>
    <x v="216"/>
    <n v="227.99999999930151"/>
    <d v="1899-12-30T03:48:00"/>
    <d v="1899-12-30T03:22:00"/>
    <x v="0"/>
    <x v="4"/>
    <x v="0"/>
    <x v="2"/>
    <n v="10.130000000000001"/>
    <n v="112.13"/>
    <s v="Libre"/>
    <n v="270"/>
    <x v="8"/>
    <s v="Plato_18"/>
  </r>
  <r>
    <n v="3"/>
    <s v="Cliente_928"/>
    <n v="3"/>
    <n v="55"/>
    <x v="206"/>
    <d v="2023-04-03T05:10:00"/>
    <x v="217"/>
    <n v="210.00000000349246"/>
    <d v="1899-12-30T03:45:00"/>
    <d v="1899-12-30T02:50:00"/>
    <x v="0"/>
    <x v="0"/>
    <x v="0"/>
    <x v="2"/>
    <n v="16.11"/>
    <n v="60.11"/>
    <s v="Ocupada"/>
    <n v="271"/>
    <x v="6"/>
    <s v="Plato_5"/>
  </r>
  <r>
    <n v="7"/>
    <s v="Cliente_132"/>
    <n v="1"/>
    <n v="83"/>
    <x v="207"/>
    <d v="2023-04-03T04:24:00"/>
    <x v="218"/>
    <n v="230.00000000582077"/>
    <d v="1899-12-30T03:50:00"/>
    <d v="1899-12-30T02:27:00"/>
    <x v="0"/>
    <x v="4"/>
    <x v="0"/>
    <x v="2"/>
    <n v="42.73"/>
    <n v="125.72999999999999"/>
    <s v="Reservada"/>
    <n v="272"/>
    <x v="0"/>
    <s v="Plato_7, Plato_8"/>
  </r>
  <r>
    <n v="20"/>
    <s v="Cliente_709"/>
    <n v="5"/>
    <n v="67"/>
    <x v="208"/>
    <d v="2023-04-03T03:29:00"/>
    <x v="219"/>
    <n v="101.99999999720603"/>
    <d v="1899-12-30T01:57:00"/>
    <d v="1899-12-30T00:50:00"/>
    <x v="0"/>
    <x v="2"/>
    <x v="0"/>
    <x v="1"/>
    <n v="36.299999999999997"/>
    <n v="159.30000000000001"/>
    <s v="Ocupada"/>
    <n v="273"/>
    <x v="1"/>
    <s v="Plato_15, Plato_5, Plato_1"/>
  </r>
  <r>
    <n v="7"/>
    <s v="Cliente_53"/>
    <n v="1"/>
    <n v="75"/>
    <x v="209"/>
    <d v="2023-04-03T05:52:00"/>
    <x v="220"/>
    <n v="156.99999999837019"/>
    <d v="1899-12-30T02:52:00"/>
    <d v="1899-12-30T01:37:00"/>
    <x v="0"/>
    <x v="1"/>
    <x v="0"/>
    <x v="0"/>
    <n v="19.93"/>
    <n v="135.93"/>
    <s v="Ocupada"/>
    <n v="274"/>
    <x v="2"/>
    <s v="Plato_10, Plato_12"/>
  </r>
  <r>
    <n v="5"/>
    <s v="Cliente_765"/>
    <n v="3"/>
    <n v="122"/>
    <x v="210"/>
    <d v="2023-04-03T05:58:00"/>
    <x v="221"/>
    <n v="225"/>
    <d v="1899-12-30T03:45:00"/>
    <d v="1899-12-30T01:43:00"/>
    <x v="0"/>
    <x v="2"/>
    <x v="0"/>
    <x v="2"/>
    <n v="49.67"/>
    <n v="170.67000000000002"/>
    <s v="Reservada"/>
    <n v="275"/>
    <x v="6"/>
    <s v="Plato_11, Plato_17, Plato_10"/>
  </r>
  <r>
    <n v="15"/>
    <s v="Cliente_673"/>
    <n v="6"/>
    <n v="85"/>
    <x v="211"/>
    <d v="2023-04-03T05:34:00"/>
    <x v="222"/>
    <n v="178.99999999674037"/>
    <d v="1899-12-30T02:59:00"/>
    <d v="1899-12-30T01:34:00"/>
    <x v="0"/>
    <x v="4"/>
    <x v="0"/>
    <x v="0"/>
    <n v="20.98"/>
    <n v="90.98"/>
    <s v="Reservada"/>
    <n v="276"/>
    <x v="8"/>
    <s v="Plato_5, Plato_10"/>
  </r>
  <r>
    <n v="4"/>
    <s v="Cliente_243"/>
    <n v="2"/>
    <n v="29"/>
    <x v="212"/>
    <d v="2023-04-03T03:56:00"/>
    <x v="223"/>
    <n v="148.00000000046566"/>
    <d v="1899-12-30T02:28:00"/>
    <d v="1899-12-30T01:59:00"/>
    <x v="0"/>
    <x v="3"/>
    <x v="0"/>
    <x v="2"/>
    <n v="10.29"/>
    <n v="103.28999999999999"/>
    <s v="Libre"/>
    <n v="277"/>
    <x v="0"/>
    <s v="Plato_17"/>
  </r>
  <r>
    <n v="5"/>
    <s v="Cliente_999"/>
    <n v="4"/>
    <n v="61"/>
    <x v="213"/>
    <d v="2023-04-03T05:12:00"/>
    <x v="224"/>
    <n v="121.99999999953434"/>
    <d v="1899-12-30T02:02:00"/>
    <d v="1899-12-30T01:01:00"/>
    <x v="0"/>
    <x v="0"/>
    <x v="0"/>
    <x v="1"/>
    <n v="41.36"/>
    <n v="182.36"/>
    <s v="Libre"/>
    <n v="278"/>
    <x v="5"/>
    <s v="Plato_17, Plato_7"/>
  </r>
  <r>
    <n v="11"/>
    <s v="Cliente_510"/>
    <n v="5"/>
    <n v="142"/>
    <x v="214"/>
    <d v="2023-04-03T02:35:00"/>
    <x v="225"/>
    <n v="140.00000000582077"/>
    <d v="1899-12-30T02:20:00"/>
    <d v="1899-12-30T00:00:00"/>
    <x v="1"/>
    <x v="2"/>
    <x v="2"/>
    <x v="2"/>
    <n v="43.53"/>
    <n v="244.53"/>
    <s v="Libre"/>
    <n v="279"/>
    <x v="5"/>
    <s v="Plato_20, Plato_8, Plato_4, Plato_16"/>
  </r>
  <r>
    <n v="14"/>
    <s v="Cliente_730"/>
    <n v="6"/>
    <n v="86"/>
    <x v="215"/>
    <d v="2023-04-03T02:41:00"/>
    <x v="226"/>
    <n v="130.99999999743886"/>
    <d v="1899-12-30T02:11:00"/>
    <d v="1899-12-30T00:45:00"/>
    <x v="0"/>
    <x v="3"/>
    <x v="0"/>
    <x v="2"/>
    <n v="36.08"/>
    <n v="153.07999999999998"/>
    <s v="Reservada"/>
    <n v="280"/>
    <x v="8"/>
    <s v="Plato_7, Plato_14"/>
  </r>
  <r>
    <n v="18"/>
    <s v="Cliente_617"/>
    <n v="2"/>
    <n v="9"/>
    <x v="216"/>
    <d v="2023-04-03T07:50:00"/>
    <x v="227"/>
    <n v="238.00000000046566"/>
    <d v="1899-12-30T04:13:00"/>
    <d v="1899-12-30T04:04:00"/>
    <x v="0"/>
    <x v="4"/>
    <x v="1"/>
    <x v="1"/>
    <n v="44.3"/>
    <n v="110.3"/>
    <s v="Ocupada"/>
    <n v="281"/>
    <x v="4"/>
    <s v="Plato_11"/>
  </r>
  <r>
    <n v="6"/>
    <s v="Cliente_827"/>
    <n v="1"/>
    <n v="114"/>
    <x v="205"/>
    <d v="2023-04-03T05:02:00"/>
    <x v="228"/>
    <n v="230.99999999860302"/>
    <d v="1899-12-30T03:51:00"/>
    <d v="1899-12-30T01:57:00"/>
    <x v="0"/>
    <x v="4"/>
    <x v="0"/>
    <x v="2"/>
    <n v="19.05"/>
    <n v="93.05"/>
    <s v="Libre"/>
    <n v="282"/>
    <x v="7"/>
    <s v="Plato_4, Plato_3"/>
  </r>
  <r>
    <n v="19"/>
    <s v="Cliente_184"/>
    <n v="5"/>
    <n v="6"/>
    <x v="217"/>
    <d v="2023-04-03T04:48:00"/>
    <x v="229"/>
    <n v="223.99999999674037"/>
    <d v="1899-12-30T03:44:00"/>
    <d v="1899-12-30T03:38:00"/>
    <x v="0"/>
    <x v="3"/>
    <x v="2"/>
    <x v="2"/>
    <n v="43.07"/>
    <n v="121.07"/>
    <s v="Libre"/>
    <n v="283"/>
    <x v="2"/>
    <s v="Plato_10"/>
  </r>
  <r>
    <n v="11"/>
    <s v="Cliente_345"/>
    <n v="4"/>
    <n v="195"/>
    <x v="218"/>
    <d v="2023-04-03T04:37:00"/>
    <x v="230"/>
    <n v="129.00000000139698"/>
    <d v="1899-12-30T02:24:00"/>
    <d v="1899-12-30T00:00:00"/>
    <x v="1"/>
    <x v="3"/>
    <x v="0"/>
    <x v="0"/>
    <n v="29.99"/>
    <n v="187.99"/>
    <s v="Ocupada"/>
    <n v="284"/>
    <x v="4"/>
    <s v="Plato_3, Plato_6, Plato_12, Plato_11"/>
  </r>
  <r>
    <n v="18"/>
    <s v="Cliente_277"/>
    <n v="6"/>
    <n v="12"/>
    <x v="219"/>
    <d v="2023-04-03T06:05:00"/>
    <x v="231"/>
    <n v="181.99999999604188"/>
    <d v="1899-12-30T03:02:00"/>
    <d v="1899-12-30T02:50:00"/>
    <x v="0"/>
    <x v="4"/>
    <x v="0"/>
    <x v="0"/>
    <n v="10.94"/>
    <n v="52.94"/>
    <s v="Reservada"/>
    <n v="285"/>
    <x v="0"/>
    <s v="Plato_13"/>
  </r>
  <r>
    <n v="15"/>
    <s v="Cliente_244"/>
    <n v="6"/>
    <n v="25"/>
    <x v="220"/>
    <d v="2023-04-03T02:28:00"/>
    <x v="232"/>
    <n v="126.00000000209548"/>
    <d v="1899-12-30T02:21:00"/>
    <d v="1899-12-30T01:56:00"/>
    <x v="0"/>
    <x v="0"/>
    <x v="0"/>
    <x v="2"/>
    <n v="41.96"/>
    <n v="109.96000000000001"/>
    <s v="Ocupada"/>
    <n v="286"/>
    <x v="10"/>
    <s v="Plato_18"/>
  </r>
  <r>
    <n v="20"/>
    <s v="Cliente_286"/>
    <n v="2"/>
    <n v="121"/>
    <x v="221"/>
    <d v="2023-04-03T04:44:00"/>
    <x v="233"/>
    <n v="67.000000008847564"/>
    <d v="1899-12-30T01:07:00"/>
    <d v="1899-12-30T00:00:00"/>
    <x v="1"/>
    <x v="3"/>
    <x v="0"/>
    <x v="0"/>
    <n v="31.67"/>
    <n v="233.67000000000002"/>
    <s v="Reservada"/>
    <n v="287"/>
    <x v="1"/>
    <s v="Plato_15, Plato_14, Plato_2"/>
  </r>
  <r>
    <n v="15"/>
    <s v="Cliente_981"/>
    <n v="3"/>
    <n v="38"/>
    <x v="222"/>
    <d v="2023-04-03T05:33:00"/>
    <x v="234"/>
    <n v="204.99999999767169"/>
    <d v="1899-12-30T03:25:00"/>
    <d v="1899-12-30T02:47:00"/>
    <x v="0"/>
    <x v="3"/>
    <x v="2"/>
    <x v="2"/>
    <n v="13.3"/>
    <n v="99.3"/>
    <s v="Reservada"/>
    <n v="288"/>
    <x v="7"/>
    <s v="Plato_7, Plato_12"/>
  </r>
  <r>
    <n v="15"/>
    <s v="Cliente_24"/>
    <n v="5"/>
    <n v="68"/>
    <x v="223"/>
    <d v="2023-04-03T06:23:00"/>
    <x v="235"/>
    <n v="194.99999999650754"/>
    <d v="1899-12-30T03:15:00"/>
    <d v="1899-12-30T02:07:00"/>
    <x v="0"/>
    <x v="3"/>
    <x v="0"/>
    <x v="0"/>
    <n v="26.56"/>
    <n v="164.56"/>
    <s v="Libre"/>
    <n v="289"/>
    <x v="0"/>
    <s v="Plato_3, Plato_10"/>
  </r>
  <r>
    <n v="19"/>
    <s v="Cliente_26"/>
    <n v="3"/>
    <n v="57"/>
    <x v="224"/>
    <d v="2023-04-03T04:33:00"/>
    <x v="236"/>
    <n v="146.99999999720603"/>
    <d v="1899-12-30T02:42:00"/>
    <d v="1899-12-30T01:45:00"/>
    <x v="0"/>
    <x v="0"/>
    <x v="0"/>
    <x v="2"/>
    <n v="14.59"/>
    <n v="54.59"/>
    <s v="Ocupada"/>
    <n v="290"/>
    <x v="0"/>
    <s v="Plato_20"/>
  </r>
  <r>
    <n v="2"/>
    <s v="Cliente_463"/>
    <n v="6"/>
    <n v="95"/>
    <x v="225"/>
    <d v="2023-04-03T06:09:00"/>
    <x v="237"/>
    <n v="171.00000000209548"/>
    <d v="1899-12-30T03:06:00"/>
    <d v="1899-12-30T01:31:00"/>
    <x v="0"/>
    <x v="2"/>
    <x v="1"/>
    <x v="1"/>
    <n v="15.44"/>
    <n v="275.44"/>
    <s v="Ocupada"/>
    <n v="291"/>
    <x v="6"/>
    <s v="Plato_18, Plato_1, Plato_8, Plato_17"/>
  </r>
  <r>
    <n v="10"/>
    <s v="Cliente_746"/>
    <n v="3"/>
    <n v="23"/>
    <x v="226"/>
    <d v="2023-04-03T01:51:00"/>
    <x v="238"/>
    <n v="101.99999999720603"/>
    <d v="1899-12-30T01:42:00"/>
    <d v="1899-12-30T01:19:00"/>
    <x v="0"/>
    <x v="0"/>
    <x v="2"/>
    <x v="0"/>
    <n v="29.72"/>
    <n v="113.72"/>
    <s v="Reservada"/>
    <n v="292"/>
    <x v="10"/>
    <s v="Plato_16"/>
  </r>
  <r>
    <n v="16"/>
    <s v="Cliente_409"/>
    <n v="4"/>
    <n v="120"/>
    <x v="227"/>
    <d v="2023-04-03T04:35:00"/>
    <x v="239"/>
    <n v="99.999999990686774"/>
    <d v="1899-12-30T01:40:00"/>
    <d v="1899-12-30T00:00:00"/>
    <x v="1"/>
    <x v="0"/>
    <x v="0"/>
    <x v="0"/>
    <n v="33.11"/>
    <n v="249.11"/>
    <s v="Reservada"/>
    <n v="293"/>
    <x v="10"/>
    <s v="Plato_16, Plato_2, Plato_19"/>
  </r>
  <r>
    <n v="17"/>
    <s v="Cliente_339"/>
    <n v="6"/>
    <n v="86"/>
    <x v="228"/>
    <d v="2023-04-03T03:57:00"/>
    <x v="240"/>
    <n v="210.99999999627471"/>
    <d v="1899-12-30T03:31:00"/>
    <d v="1899-12-30T02:05:00"/>
    <x v="0"/>
    <x v="2"/>
    <x v="1"/>
    <x v="2"/>
    <n v="20.36"/>
    <n v="346.36"/>
    <s v="Libre"/>
    <n v="294"/>
    <x v="1"/>
    <s v="Plato_17, Plato_19, Plato_4, Plato_18"/>
  </r>
  <r>
    <n v="3"/>
    <s v="Cliente_729"/>
    <n v="1"/>
    <n v="177"/>
    <x v="229"/>
    <d v="2023-04-03T02:01:00"/>
    <x v="241"/>
    <n v="110.99999999511056"/>
    <d v="1899-12-30T01:51:00"/>
    <d v="1899-12-30T00:00:00"/>
    <x v="1"/>
    <x v="2"/>
    <x v="0"/>
    <x v="2"/>
    <n v="46.42"/>
    <n v="293.42"/>
    <s v="Reservada"/>
    <n v="295"/>
    <x v="7"/>
    <s v="Plato_15, Plato_2, Plato_17, Plato_13"/>
  </r>
  <r>
    <n v="14"/>
    <s v="Cliente_565"/>
    <n v="1"/>
    <n v="46"/>
    <x v="230"/>
    <d v="2023-04-03T05:58:00"/>
    <x v="221"/>
    <n v="189.0000000083819"/>
    <d v="1899-12-30T03:24:00"/>
    <d v="1899-12-30T02:38:00"/>
    <x v="0"/>
    <x v="2"/>
    <x v="2"/>
    <x v="2"/>
    <n v="29.07"/>
    <n v="88.07"/>
    <s v="Ocupada"/>
    <n v="296"/>
    <x v="0"/>
    <s v="Plato_14, Plato_19"/>
  </r>
  <r>
    <n v="4"/>
    <s v="Cliente_873"/>
    <n v="3"/>
    <n v="112"/>
    <x v="231"/>
    <d v="2023-04-03T04:27:00"/>
    <x v="242"/>
    <n v="204.00000000488944"/>
    <d v="1899-12-30T03:39:00"/>
    <d v="1899-12-30T01:47:00"/>
    <x v="0"/>
    <x v="1"/>
    <x v="0"/>
    <x v="2"/>
    <n v="43.46"/>
    <n v="218.46"/>
    <s v="Ocupada"/>
    <n v="297"/>
    <x v="0"/>
    <s v="Plato_9, Plato_4, Plato_13"/>
  </r>
  <r>
    <n v="11"/>
    <s v="Cliente_195"/>
    <n v="4"/>
    <n v="141"/>
    <x v="232"/>
    <d v="2023-04-03T05:29:00"/>
    <x v="243"/>
    <n v="135"/>
    <d v="1899-12-30T02:15:00"/>
    <d v="1899-12-30T00:00:00"/>
    <x v="1"/>
    <x v="3"/>
    <x v="1"/>
    <x v="2"/>
    <n v="23.24"/>
    <n v="278.24"/>
    <s v="Reservada"/>
    <n v="298"/>
    <x v="6"/>
    <s v="Plato_6, Plato_19, Plato_5"/>
  </r>
  <r>
    <n v="6"/>
    <s v="Cliente_211"/>
    <n v="1"/>
    <n v="113"/>
    <x v="233"/>
    <d v="2023-04-03T02:45:00"/>
    <x v="244"/>
    <n v="86.000000007916242"/>
    <d v="1899-12-30T01:41:00"/>
    <d v="1899-12-30T00:00:00"/>
    <x v="1"/>
    <x v="3"/>
    <x v="2"/>
    <x v="1"/>
    <n v="29.68"/>
    <n v="211.68"/>
    <s v="Ocupada"/>
    <n v="299"/>
    <x v="7"/>
    <s v="Plato_3, Plato_19, Plato_7, Plato_4"/>
  </r>
  <r>
    <n v="18"/>
    <s v="Cliente_516"/>
    <n v="6"/>
    <n v="118"/>
    <x v="234"/>
    <d v="2023-04-03T04:19:00"/>
    <x v="245"/>
    <n v="121.99999999953434"/>
    <d v="1899-12-30T02:02:00"/>
    <d v="1899-12-30T00:04:00"/>
    <x v="0"/>
    <x v="2"/>
    <x v="1"/>
    <x v="2"/>
    <n v="38.380000000000003"/>
    <n v="328.38"/>
    <s v="Reservada"/>
    <n v="300"/>
    <x v="3"/>
    <s v="Plato_20, Plato_4, Plato_10, Plato_2"/>
  </r>
  <r>
    <n v="8"/>
    <s v="Cliente_385"/>
    <n v="6"/>
    <n v="183"/>
    <x v="235"/>
    <d v="2023-04-03T04:08:00"/>
    <x v="246"/>
    <n v="114.00000000488944"/>
    <d v="1899-12-30T01:54:00"/>
    <d v="1899-12-30T00:00:00"/>
    <x v="1"/>
    <x v="3"/>
    <x v="0"/>
    <x v="2"/>
    <n v="16.52"/>
    <n v="239.52"/>
    <s v="Reservada"/>
    <n v="301"/>
    <x v="7"/>
    <s v="Plato_17, Plato_10, Plato_9, Plato_3"/>
  </r>
  <r>
    <n v="5"/>
    <s v="Cliente_929"/>
    <n v="2"/>
    <n v="15"/>
    <x v="236"/>
    <d v="2023-04-03T04:56:00"/>
    <x v="247"/>
    <n v="216.00000000209548"/>
    <d v="1899-12-30T03:36:00"/>
    <d v="1899-12-30T03:21:00"/>
    <x v="0"/>
    <x v="1"/>
    <x v="1"/>
    <x v="2"/>
    <n v="39.89"/>
    <n v="135.88999999999999"/>
    <s v="Reservada"/>
    <n v="302"/>
    <x v="1"/>
    <s v="Plato_15"/>
  </r>
  <r>
    <n v="14"/>
    <s v="Cliente_986"/>
    <n v="5"/>
    <n v="92"/>
    <x v="237"/>
    <d v="2023-04-03T06:24:00"/>
    <x v="248"/>
    <n v="166.00000000675209"/>
    <d v="1899-12-30T03:01:00"/>
    <d v="1899-12-30T01:29:00"/>
    <x v="0"/>
    <x v="3"/>
    <x v="1"/>
    <x v="0"/>
    <n v="16.489999999999998"/>
    <n v="226.49"/>
    <s v="Ocupada"/>
    <n v="303"/>
    <x v="2"/>
    <s v="Plato_3, Plato_20, Plato_10, Plato_7"/>
  </r>
  <r>
    <n v="6"/>
    <s v="Cliente_994"/>
    <n v="4"/>
    <n v="85"/>
    <x v="238"/>
    <d v="2023-04-03T04:40:00"/>
    <x v="249"/>
    <n v="75.99999999627471"/>
    <d v="1899-12-30T01:16:00"/>
    <d v="1899-12-30T00:00:00"/>
    <x v="1"/>
    <x v="1"/>
    <x v="0"/>
    <x v="2"/>
    <n v="22.05"/>
    <n v="301.05"/>
    <s v="Reservada"/>
    <n v="304"/>
    <x v="1"/>
    <s v="Plato_15, Plato_13, Plato_20, Plato_17"/>
  </r>
  <r>
    <n v="1"/>
    <s v="Cliente_648"/>
    <n v="2"/>
    <n v="65"/>
    <x v="239"/>
    <d v="2023-04-03T04:13:00"/>
    <x v="250"/>
    <n v="207.9999999969732"/>
    <d v="1899-12-30T03:28:00"/>
    <d v="1899-12-30T02:23:00"/>
    <x v="0"/>
    <x v="1"/>
    <x v="0"/>
    <x v="2"/>
    <n v="37.92"/>
    <n v="165.92000000000002"/>
    <s v="Reservada"/>
    <n v="305"/>
    <x v="9"/>
    <s v="Plato_8, Plato_14"/>
  </r>
  <r>
    <n v="7"/>
    <s v="Cliente_702"/>
    <n v="4"/>
    <n v="21"/>
    <x v="240"/>
    <d v="2023-04-03T02:32:00"/>
    <x v="251"/>
    <n v="149.00000000372529"/>
    <d v="1899-12-30T02:44:00"/>
    <d v="1899-12-30T02:23:00"/>
    <x v="0"/>
    <x v="3"/>
    <x v="0"/>
    <x v="2"/>
    <n v="16.96"/>
    <n v="48.96"/>
    <s v="Ocupada"/>
    <n v="306"/>
    <x v="9"/>
    <s v="Plato_15"/>
  </r>
  <r>
    <n v="20"/>
    <s v="Cliente_175"/>
    <n v="5"/>
    <n v="39"/>
    <x v="241"/>
    <d v="2023-04-03T05:39:00"/>
    <x v="252"/>
    <n v="150.00000000698492"/>
    <d v="1899-12-30T02:30:00"/>
    <d v="1899-12-30T01:51:00"/>
    <x v="0"/>
    <x v="1"/>
    <x v="0"/>
    <x v="1"/>
    <n v="31.66"/>
    <n v="94.66"/>
    <s v="Libre"/>
    <n v="307"/>
    <x v="4"/>
    <s v="Plato_13"/>
  </r>
  <r>
    <n v="14"/>
    <s v="Cliente_846"/>
    <n v="6"/>
    <n v="186"/>
    <x v="242"/>
    <d v="2023-04-03T04:39:00"/>
    <x v="253"/>
    <n v="164.00000000023283"/>
    <d v="1899-12-30T02:44:00"/>
    <d v="1899-12-30T00:00:00"/>
    <x v="1"/>
    <x v="2"/>
    <x v="0"/>
    <x v="2"/>
    <n v="33.79"/>
    <n v="255.79"/>
    <s v="Reservada"/>
    <n v="308"/>
    <x v="7"/>
    <s v="Plato_18, Plato_8, Plato_17, Plato_16"/>
  </r>
  <r>
    <n v="9"/>
    <s v="Cliente_620"/>
    <n v="3"/>
    <n v="123"/>
    <x v="243"/>
    <d v="2023-04-03T04:05:00"/>
    <x v="254"/>
    <n v="217.0000000053551"/>
    <d v="1899-12-30T03:37:00"/>
    <d v="1899-12-30T01:34:00"/>
    <x v="0"/>
    <x v="1"/>
    <x v="0"/>
    <x v="2"/>
    <n v="36.090000000000003"/>
    <n v="208.09"/>
    <s v="Reservada"/>
    <n v="309"/>
    <x v="10"/>
    <s v="Plato_20, Plato_17, Plato_8"/>
  </r>
  <r>
    <n v="17"/>
    <s v="Cliente_672"/>
    <n v="3"/>
    <n v="97"/>
    <x v="244"/>
    <d v="2023-04-03T06:23:00"/>
    <x v="235"/>
    <n v="198.99999999906868"/>
    <d v="1899-12-30T03:19:00"/>
    <d v="1899-12-30T01:42:00"/>
    <x v="0"/>
    <x v="3"/>
    <x v="2"/>
    <x v="2"/>
    <n v="11.47"/>
    <n v="149.47"/>
    <s v="Libre"/>
    <n v="310"/>
    <x v="7"/>
    <s v="Plato_10, Plato_2"/>
  </r>
  <r>
    <n v="6"/>
    <s v="Cliente_735"/>
    <n v="4"/>
    <n v="74"/>
    <x v="206"/>
    <d v="2023-04-03T02:43:00"/>
    <x v="255"/>
    <n v="62.999999995809048"/>
    <d v="1899-12-30T01:18:00"/>
    <d v="1899-12-30T00:04:00"/>
    <x v="0"/>
    <x v="0"/>
    <x v="1"/>
    <x v="1"/>
    <n v="39.270000000000003"/>
    <n v="92.27000000000001"/>
    <s v="Ocupada"/>
    <n v="311"/>
    <x v="3"/>
    <s v="Plato_7, Plato_9"/>
  </r>
  <r>
    <n v="2"/>
    <s v="Cliente_268"/>
    <n v="4"/>
    <n v="55"/>
    <x v="245"/>
    <d v="2023-04-03T06:12:00"/>
    <x v="256"/>
    <n v="184.99999999534339"/>
    <d v="1899-12-30T03:05:00"/>
    <d v="1899-12-30T02:10:00"/>
    <x v="0"/>
    <x v="0"/>
    <x v="0"/>
    <x v="2"/>
    <n v="30.89"/>
    <n v="164.89"/>
    <s v="Reservada"/>
    <n v="312"/>
    <x v="7"/>
    <s v="Plato_15, Plato_8"/>
  </r>
  <r>
    <n v="10"/>
    <s v="Cliente_974"/>
    <n v="3"/>
    <n v="106"/>
    <x v="246"/>
    <d v="2023-04-03T05:46:00"/>
    <x v="257"/>
    <n v="202.99999999115244"/>
    <d v="1899-12-30T03:23:00"/>
    <d v="1899-12-30T01:37:00"/>
    <x v="0"/>
    <x v="1"/>
    <x v="1"/>
    <x v="0"/>
    <n v="43.14"/>
    <n v="275.14"/>
    <s v="Reservada"/>
    <n v="313"/>
    <x v="0"/>
    <s v="Plato_12, Plato_17, Plato_19, Plato_7"/>
  </r>
  <r>
    <n v="20"/>
    <s v="Cliente_161"/>
    <n v="5"/>
    <n v="5"/>
    <x v="203"/>
    <d v="2023-04-03T03:53:00"/>
    <x v="258"/>
    <n v="187.00000000186265"/>
    <d v="1899-12-30T03:22:00"/>
    <d v="1899-12-30T03:17:00"/>
    <x v="0"/>
    <x v="4"/>
    <x v="0"/>
    <x v="0"/>
    <n v="32.18"/>
    <n v="59.18"/>
    <s v="Ocupada"/>
    <n v="314"/>
    <x v="9"/>
    <s v="Plato_6"/>
  </r>
  <r>
    <n v="14"/>
    <s v="Cliente_600"/>
    <n v="1"/>
    <n v="126"/>
    <x v="247"/>
    <d v="2023-04-03T03:29:00"/>
    <x v="219"/>
    <n v="197.0000000030268"/>
    <d v="1899-12-30T03:17:00"/>
    <d v="1899-12-30T01:11:00"/>
    <x v="0"/>
    <x v="2"/>
    <x v="0"/>
    <x v="2"/>
    <n v="20.6"/>
    <n v="181.6"/>
    <s v="Libre"/>
    <n v="315"/>
    <x v="9"/>
    <s v="Plato_1, Plato_16, Plato_9, Plato_13"/>
  </r>
  <r>
    <n v="2"/>
    <s v="Cliente_654"/>
    <n v="2"/>
    <n v="158"/>
    <x v="248"/>
    <d v="2023-04-03T05:32:00"/>
    <x v="259"/>
    <n v="233.99999999790452"/>
    <d v="1899-12-30T03:54:00"/>
    <d v="1899-12-30T01:16:00"/>
    <x v="0"/>
    <x v="3"/>
    <x v="1"/>
    <x v="2"/>
    <n v="31.13"/>
    <n v="191.13"/>
    <s v="Reservada"/>
    <n v="316"/>
    <x v="4"/>
    <s v="Plato_4, Plato_13, Plato_6, Plato_20"/>
  </r>
  <r>
    <n v="17"/>
    <s v="Cliente_440"/>
    <n v="2"/>
    <n v="88"/>
    <x v="249"/>
    <d v="2023-04-03T06:16:00"/>
    <x v="260"/>
    <n v="230.99999999860302"/>
    <d v="1899-12-30T03:51:00"/>
    <d v="1899-12-30T02:23:00"/>
    <x v="0"/>
    <x v="2"/>
    <x v="1"/>
    <x v="1"/>
    <n v="24.55"/>
    <n v="202.55"/>
    <s v="Libre"/>
    <n v="317"/>
    <x v="7"/>
    <s v="Plato_5, Plato_18, Plato_15"/>
  </r>
  <r>
    <n v="13"/>
    <s v="Cliente_269"/>
    <n v="3"/>
    <n v="39"/>
    <x v="250"/>
    <d v="2023-04-03T05:09:00"/>
    <x v="261"/>
    <n v="95.999999998603016"/>
    <d v="1899-12-30T01:36:00"/>
    <d v="1899-12-30T00:57:00"/>
    <x v="0"/>
    <x v="0"/>
    <x v="2"/>
    <x v="2"/>
    <n v="10.08"/>
    <n v="39.08"/>
    <s v="Reservada"/>
    <n v="318"/>
    <x v="5"/>
    <s v="Plato_9"/>
  </r>
  <r>
    <n v="1"/>
    <s v="Cliente_12"/>
    <n v="1"/>
    <n v="126"/>
    <x v="251"/>
    <d v="2023-04-03T03:59:00"/>
    <x v="262"/>
    <n v="191.00000000442378"/>
    <d v="1899-12-30T03:11:00"/>
    <d v="1899-12-30T01:05:00"/>
    <x v="0"/>
    <x v="1"/>
    <x v="0"/>
    <x v="1"/>
    <n v="30.05"/>
    <n v="298.05"/>
    <s v="Libre"/>
    <n v="319"/>
    <x v="6"/>
    <s v="Plato_15, Plato_8, Plato_20, Plato_17"/>
  </r>
  <r>
    <n v="9"/>
    <s v="Cliente_294"/>
    <n v="1"/>
    <n v="130"/>
    <x v="252"/>
    <d v="2023-04-03T04:17:00"/>
    <x v="263"/>
    <n v="166.99999999953434"/>
    <d v="1899-12-30T02:47:00"/>
    <d v="1899-12-30T00:37:00"/>
    <x v="0"/>
    <x v="0"/>
    <x v="0"/>
    <x v="0"/>
    <n v="44.02"/>
    <n v="142.02000000000001"/>
    <s v="Reservada"/>
    <n v="320"/>
    <x v="0"/>
    <s v="Plato_13, Plato_5, Plato_18"/>
  </r>
  <r>
    <n v="18"/>
    <s v="Cliente_659"/>
    <n v="5"/>
    <n v="95"/>
    <x v="253"/>
    <d v="2023-04-03T04:18:00"/>
    <x v="264"/>
    <n v="134.00000000721775"/>
    <d v="1899-12-30T02:14:00"/>
    <d v="1899-12-30T00:39:00"/>
    <x v="0"/>
    <x v="1"/>
    <x v="0"/>
    <x v="2"/>
    <n v="23.59"/>
    <n v="164.59"/>
    <s v="Libre"/>
    <n v="321"/>
    <x v="5"/>
    <s v="Plato_16, Plato_5, Plato_14"/>
  </r>
  <r>
    <n v="12"/>
    <s v="Cliente_47"/>
    <n v="1"/>
    <n v="60"/>
    <x v="254"/>
    <d v="2023-04-03T05:47:00"/>
    <x v="265"/>
    <n v="126.00000000209548"/>
    <d v="1899-12-30T02:21:00"/>
    <d v="1899-12-30T01:21:00"/>
    <x v="0"/>
    <x v="2"/>
    <x v="2"/>
    <x v="2"/>
    <n v="24.69"/>
    <n v="109.69"/>
    <s v="Ocupada"/>
    <n v="322"/>
    <x v="8"/>
    <s v="Plato_15, Plato_13"/>
  </r>
  <r>
    <n v="8"/>
    <s v="Cliente_544"/>
    <n v="1"/>
    <n v="122"/>
    <x v="255"/>
    <d v="2023-04-03T04:19:00"/>
    <x v="245"/>
    <n v="175.99999999743886"/>
    <d v="1899-12-30T02:56:00"/>
    <d v="1899-12-30T00:54:00"/>
    <x v="0"/>
    <x v="3"/>
    <x v="1"/>
    <x v="1"/>
    <n v="44.3"/>
    <n v="252.3"/>
    <s v="Libre"/>
    <n v="323"/>
    <x v="9"/>
    <s v="Plato_5, Plato_9, Plato_7, Plato_4"/>
  </r>
  <r>
    <n v="9"/>
    <s v="Cliente_633"/>
    <n v="6"/>
    <n v="90"/>
    <x v="256"/>
    <d v="2023-04-03T01:51:00"/>
    <x v="238"/>
    <n v="67.999999991152436"/>
    <d v="1899-12-30T01:08:00"/>
    <d v="1899-12-30T00:00:00"/>
    <x v="1"/>
    <x v="1"/>
    <x v="2"/>
    <x v="2"/>
    <n v="21.6"/>
    <n v="158.6"/>
    <s v="Libre"/>
    <n v="324"/>
    <x v="4"/>
    <s v="Plato_2, Plato_6, Plato_10"/>
  </r>
  <r>
    <n v="18"/>
    <s v="Cliente_154"/>
    <n v="1"/>
    <n v="71"/>
    <x v="257"/>
    <d v="2023-04-03T02:18:00"/>
    <x v="266"/>
    <n v="78.000000002793968"/>
    <d v="1899-12-30T01:18:00"/>
    <d v="1899-12-30T00:07:00"/>
    <x v="0"/>
    <x v="2"/>
    <x v="0"/>
    <x v="2"/>
    <n v="32.5"/>
    <n v="186.5"/>
    <s v="Reservada"/>
    <n v="325"/>
    <x v="4"/>
    <s v="Plato_13, Plato_17, Plato_8, Plato_15"/>
  </r>
  <r>
    <n v="14"/>
    <s v="Cliente_489"/>
    <n v="4"/>
    <n v="91"/>
    <x v="258"/>
    <d v="2023-04-04T05:34:00"/>
    <x v="267"/>
    <n v="235.00000000116415"/>
    <d v="1899-12-30T04:10:00"/>
    <d v="1899-12-30T02:39:00"/>
    <x v="0"/>
    <x v="1"/>
    <x v="1"/>
    <x v="0"/>
    <n v="13.85"/>
    <n v="94.85"/>
    <s v="Ocupada"/>
    <n v="326"/>
    <x v="4"/>
    <s v="Plato_8, Plato_4, Plato_16"/>
  </r>
  <r>
    <n v="12"/>
    <s v="Cliente_336"/>
    <n v="5"/>
    <n v="74"/>
    <x v="259"/>
    <d v="2023-04-04T04:36:00"/>
    <x v="268"/>
    <n v="97.000000001862645"/>
    <d v="1899-12-30T01:37:00"/>
    <d v="1899-12-30T00:23:00"/>
    <x v="0"/>
    <x v="3"/>
    <x v="2"/>
    <x v="2"/>
    <n v="15.08"/>
    <n v="162.08000000000001"/>
    <s v="Reservada"/>
    <n v="327"/>
    <x v="1"/>
    <s v="Plato_18, Plato_4, Plato_6"/>
  </r>
  <r>
    <n v="4"/>
    <s v="Cliente_350"/>
    <n v="3"/>
    <n v="21"/>
    <x v="260"/>
    <d v="2023-04-04T04:07:00"/>
    <x v="269"/>
    <n v="142.9999999946449"/>
    <d v="1899-12-30T02:23:00"/>
    <d v="1899-12-30T02:02:00"/>
    <x v="0"/>
    <x v="2"/>
    <x v="2"/>
    <x v="2"/>
    <n v="13.85"/>
    <n v="48.85"/>
    <s v="Reservada"/>
    <n v="328"/>
    <x v="9"/>
    <s v="Plato_8"/>
  </r>
  <r>
    <n v="13"/>
    <s v="Cliente_797"/>
    <n v="1"/>
    <n v="139"/>
    <x v="261"/>
    <d v="2023-04-04T02:41:00"/>
    <x v="270"/>
    <n v="135"/>
    <d v="1899-12-30T02:30:00"/>
    <d v="1899-12-30T00:11:00"/>
    <x v="0"/>
    <x v="2"/>
    <x v="0"/>
    <x v="2"/>
    <n v="38.89"/>
    <n v="245.89"/>
    <s v="Ocupada"/>
    <n v="329"/>
    <x v="6"/>
    <s v="Plato_13, Plato_20, Plato_17, Plato_14"/>
  </r>
  <r>
    <n v="10"/>
    <s v="Cliente_436"/>
    <n v="6"/>
    <n v="140"/>
    <x v="262"/>
    <d v="2023-04-04T03:57:00"/>
    <x v="271"/>
    <n v="126.99999999487773"/>
    <d v="1899-12-30T02:22:00"/>
    <d v="1899-12-30T00:02:00"/>
    <x v="0"/>
    <x v="0"/>
    <x v="1"/>
    <x v="2"/>
    <n v="32.17"/>
    <n v="249.17000000000002"/>
    <s v="Ocupada"/>
    <n v="330"/>
    <x v="6"/>
    <s v="Plato_1, Plato_16, Plato_14, Plato_13"/>
  </r>
  <r>
    <n v="20"/>
    <s v="Cliente_597"/>
    <n v="3"/>
    <n v="121"/>
    <x v="263"/>
    <d v="2023-04-04T06:17:00"/>
    <x v="272"/>
    <n v="191.00000000442378"/>
    <d v="1899-12-30T03:11:00"/>
    <d v="1899-12-30T01:10:00"/>
    <x v="0"/>
    <x v="4"/>
    <x v="2"/>
    <x v="0"/>
    <n v="36.61"/>
    <n v="209.61"/>
    <s v="Reservada"/>
    <n v="331"/>
    <x v="3"/>
    <s v="Plato_12, Plato_8, Plato_7, Plato_1"/>
  </r>
  <r>
    <n v="6"/>
    <s v="Cliente_823"/>
    <n v="1"/>
    <n v="17"/>
    <x v="264"/>
    <d v="2023-04-04T01:29:00"/>
    <x v="273"/>
    <n v="74.999999993015081"/>
    <d v="1899-12-30T01:15:00"/>
    <d v="1899-12-30T00:58:00"/>
    <x v="0"/>
    <x v="2"/>
    <x v="0"/>
    <x v="0"/>
    <n v="25.21"/>
    <n v="145.21"/>
    <s v="Reservada"/>
    <n v="332"/>
    <x v="10"/>
    <s v="Plato_20"/>
  </r>
  <r>
    <n v="6"/>
    <s v="Cliente_690"/>
    <n v="1"/>
    <n v="61"/>
    <x v="265"/>
    <d v="2023-04-04T04:29:00"/>
    <x v="274"/>
    <n v="78.999999995576218"/>
    <d v="1899-12-30T01:19:00"/>
    <d v="1899-12-30T00:18:00"/>
    <x v="0"/>
    <x v="4"/>
    <x v="2"/>
    <x v="2"/>
    <n v="13.19"/>
    <n v="85.19"/>
    <s v="Libre"/>
    <n v="333"/>
    <x v="3"/>
    <s v="Plato_19, Plato_4"/>
  </r>
  <r>
    <n v="12"/>
    <s v="Cliente_216"/>
    <n v="4"/>
    <n v="156"/>
    <x v="266"/>
    <d v="2023-04-04T06:31:00"/>
    <x v="275"/>
    <n v="219.99999999417923"/>
    <d v="1899-12-30T03:40:00"/>
    <d v="1899-12-30T01:04:00"/>
    <x v="0"/>
    <x v="1"/>
    <x v="1"/>
    <x v="2"/>
    <n v="17.5"/>
    <n v="190.5"/>
    <s v="Libre"/>
    <n v="334"/>
    <x v="10"/>
    <s v="Plato_13, Plato_14, Plato_7, Plato_2"/>
  </r>
  <r>
    <n v="14"/>
    <s v="Cliente_546"/>
    <n v="3"/>
    <n v="69"/>
    <x v="267"/>
    <d v="2023-04-04T03:09:00"/>
    <x v="276"/>
    <n v="72.999999996973202"/>
    <d v="1899-12-30T01:13:00"/>
    <d v="1899-12-30T00:04:00"/>
    <x v="0"/>
    <x v="4"/>
    <x v="0"/>
    <x v="0"/>
    <n v="41.56"/>
    <n v="155.56"/>
    <s v="Libre"/>
    <n v="335"/>
    <x v="2"/>
    <s v="Plato_2, Plato_16"/>
  </r>
  <r>
    <n v="4"/>
    <s v="Cliente_524"/>
    <n v="5"/>
    <n v="65"/>
    <x v="268"/>
    <d v="2023-04-04T04:51:00"/>
    <x v="277"/>
    <n v="195.99999999976717"/>
    <d v="1899-12-30T03:16:00"/>
    <d v="1899-12-30T02:11:00"/>
    <x v="0"/>
    <x v="2"/>
    <x v="2"/>
    <x v="2"/>
    <n v="17.93"/>
    <n v="175.93"/>
    <s v="Libre"/>
    <n v="336"/>
    <x v="10"/>
    <s v="Plato_13, Plato_12, Plato_10"/>
  </r>
  <r>
    <n v="11"/>
    <s v="Cliente_193"/>
    <n v="2"/>
    <n v="58"/>
    <x v="269"/>
    <d v="2023-04-04T04:31:00"/>
    <x v="278"/>
    <n v="172.99999999813735"/>
    <d v="1899-12-30T02:53:00"/>
    <d v="1899-12-30T01:55:00"/>
    <x v="0"/>
    <x v="3"/>
    <x v="2"/>
    <x v="2"/>
    <n v="19.28"/>
    <n v="119.28"/>
    <s v="Reservada"/>
    <n v="337"/>
    <x v="2"/>
    <s v="Plato_7, Plato_16"/>
  </r>
  <r>
    <n v="18"/>
    <s v="Cliente_794"/>
    <n v="2"/>
    <n v="143"/>
    <x v="270"/>
    <d v="2023-04-04T03:30:00"/>
    <x v="279"/>
    <n v="178.00000000395812"/>
    <d v="1899-12-30T02:58:00"/>
    <d v="1899-12-30T00:35:00"/>
    <x v="0"/>
    <x v="3"/>
    <x v="0"/>
    <x v="0"/>
    <n v="30.62"/>
    <n v="309.62"/>
    <s v="Reservada"/>
    <n v="338"/>
    <x v="8"/>
    <s v="Plato_18, Plato_13, Plato_15, Plato_3"/>
  </r>
  <r>
    <n v="13"/>
    <s v="Cliente_602"/>
    <n v="2"/>
    <n v="46"/>
    <x v="271"/>
    <d v="2023-04-04T02:01:00"/>
    <x v="280"/>
    <n v="120.99999999627471"/>
    <d v="1899-12-30T02:01:00"/>
    <d v="1899-12-30T01:15:00"/>
    <x v="0"/>
    <x v="0"/>
    <x v="1"/>
    <x v="0"/>
    <n v="19.600000000000001"/>
    <n v="123.6"/>
    <s v="Reservada"/>
    <n v="339"/>
    <x v="4"/>
    <s v="Plato_9, Plato_14"/>
  </r>
  <r>
    <n v="15"/>
    <s v="Cliente_296"/>
    <n v="1"/>
    <n v="91"/>
    <x v="272"/>
    <d v="2023-04-04T04:38:00"/>
    <x v="281"/>
    <n v="206.00000000093132"/>
    <d v="1899-12-30T03:26:00"/>
    <d v="1899-12-30T01:55:00"/>
    <x v="0"/>
    <x v="0"/>
    <x v="0"/>
    <x v="2"/>
    <n v="38.520000000000003"/>
    <n v="202.52"/>
    <s v="Libre"/>
    <n v="340"/>
    <x v="0"/>
    <s v="Plato_20, Plato_16"/>
  </r>
  <r>
    <n v="14"/>
    <s v="Cliente_568"/>
    <n v="5"/>
    <n v="88"/>
    <x v="273"/>
    <d v="2023-04-04T04:19:00"/>
    <x v="282"/>
    <n v="133.99999999674037"/>
    <d v="1899-12-30T02:14:00"/>
    <d v="1899-12-30T00:46:00"/>
    <x v="0"/>
    <x v="0"/>
    <x v="1"/>
    <x v="2"/>
    <n v="47.05"/>
    <n v="224.05"/>
    <s v="Libre"/>
    <n v="341"/>
    <x v="4"/>
    <s v="Plato_16, Plato_5, Plato_8"/>
  </r>
  <r>
    <n v="19"/>
    <s v="Cliente_897"/>
    <n v="5"/>
    <n v="54"/>
    <x v="274"/>
    <d v="2023-04-04T06:11:00"/>
    <x v="283"/>
    <n v="221.00000000791624"/>
    <d v="1899-12-30T03:41:00"/>
    <d v="1899-12-30T02:47:00"/>
    <x v="0"/>
    <x v="0"/>
    <x v="1"/>
    <x v="2"/>
    <n v="20.059999999999999"/>
    <n v="122.06"/>
    <s v="Libre"/>
    <n v="342"/>
    <x v="6"/>
    <s v="Plato_14, Plato_16"/>
  </r>
  <r>
    <n v="12"/>
    <s v="Cliente_816"/>
    <n v="1"/>
    <n v="101"/>
    <x v="275"/>
    <d v="2023-04-04T05:45:00"/>
    <x v="284"/>
    <n v="108.99999999906868"/>
    <d v="1899-12-30T02:04:00"/>
    <d v="1899-12-30T00:23:00"/>
    <x v="0"/>
    <x v="3"/>
    <x v="0"/>
    <x v="2"/>
    <n v="23.01"/>
    <n v="160.01"/>
    <s v="Ocupada"/>
    <n v="343"/>
    <x v="4"/>
    <s v="Plato_18, Plato_14"/>
  </r>
  <r>
    <n v="15"/>
    <s v="Cliente_221"/>
    <n v="3"/>
    <n v="86"/>
    <x v="276"/>
    <d v="2023-04-04T02:04:00"/>
    <x v="285"/>
    <n v="77.999999992316589"/>
    <d v="1899-12-30T01:33:00"/>
    <d v="1899-12-30T00:07:00"/>
    <x v="0"/>
    <x v="2"/>
    <x v="0"/>
    <x v="2"/>
    <n v="33.01"/>
    <n v="216.01"/>
    <s v="Ocupada"/>
    <n v="344"/>
    <x v="9"/>
    <s v="Plato_8, Plato_17, Plato_15, Plato_5"/>
  </r>
  <r>
    <n v="16"/>
    <s v="Cliente_755"/>
    <n v="3"/>
    <n v="18"/>
    <x v="277"/>
    <d v="2023-04-04T04:19:00"/>
    <x v="282"/>
    <n v="180.99999999278225"/>
    <d v="1899-12-30T03:16:00"/>
    <d v="1899-12-30T02:58:00"/>
    <x v="0"/>
    <x v="4"/>
    <x v="0"/>
    <x v="2"/>
    <n v="13.98"/>
    <n v="51.980000000000004"/>
    <s v="Ocupada"/>
    <n v="345"/>
    <x v="9"/>
    <s v="Plato_12"/>
  </r>
  <r>
    <n v="1"/>
    <s v="Cliente_289"/>
    <n v="5"/>
    <n v="22"/>
    <x v="278"/>
    <d v="2023-04-04T03:56:00"/>
    <x v="286"/>
    <n v="195.99999999976717"/>
    <d v="1899-12-30T03:16:00"/>
    <d v="1899-12-30T02:54:00"/>
    <x v="0"/>
    <x v="3"/>
    <x v="0"/>
    <x v="0"/>
    <n v="35.93"/>
    <n v="107.93"/>
    <s v="Reservada"/>
    <n v="346"/>
    <x v="10"/>
    <s v="Plato_19"/>
  </r>
  <r>
    <n v="7"/>
    <s v="Cliente_476"/>
    <n v="4"/>
    <n v="44"/>
    <x v="279"/>
    <d v="2023-04-04T04:34:00"/>
    <x v="287"/>
    <n v="165.00000000349246"/>
    <d v="1899-12-30T02:45:00"/>
    <d v="1899-12-30T02:01:00"/>
    <x v="0"/>
    <x v="4"/>
    <x v="0"/>
    <x v="2"/>
    <n v="48.52"/>
    <n v="118.52000000000001"/>
    <s v="Reservada"/>
    <n v="347"/>
    <x v="9"/>
    <s v="Plato_8"/>
  </r>
  <r>
    <n v="16"/>
    <s v="Cliente_940"/>
    <n v="2"/>
    <n v="88"/>
    <x v="280"/>
    <d v="2023-04-04T04:59:00"/>
    <x v="288"/>
    <n v="222.00000000069849"/>
    <d v="1899-12-30T03:57:00"/>
    <d v="1899-12-30T02:29:00"/>
    <x v="0"/>
    <x v="2"/>
    <x v="0"/>
    <x v="2"/>
    <n v="30.78"/>
    <n v="116.78"/>
    <s v="Ocupada"/>
    <n v="348"/>
    <x v="3"/>
    <s v="Plato_10, Plato_3"/>
  </r>
  <r>
    <n v="13"/>
    <s v="Cliente_707"/>
    <n v="1"/>
    <n v="85"/>
    <x v="281"/>
    <d v="2023-04-04T07:31:00"/>
    <x v="289"/>
    <n v="223.00000000395812"/>
    <d v="1899-12-30T03:58:00"/>
    <d v="1899-12-30T02:33:00"/>
    <x v="0"/>
    <x v="3"/>
    <x v="1"/>
    <x v="2"/>
    <n v="40.630000000000003"/>
    <n v="192.63"/>
    <s v="Ocupada"/>
    <n v="349"/>
    <x v="2"/>
    <s v="Plato_2, Plato_12, Plato_8"/>
  </r>
  <r>
    <n v="2"/>
    <s v="Cliente_644"/>
    <n v="6"/>
    <n v="109"/>
    <x v="282"/>
    <d v="2023-04-04T02:59:00"/>
    <x v="290"/>
    <n v="143.99999999790452"/>
    <d v="1899-12-30T02:24:00"/>
    <d v="1899-12-30T00:35:00"/>
    <x v="0"/>
    <x v="3"/>
    <x v="1"/>
    <x v="0"/>
    <n v="36.21"/>
    <n v="179.21"/>
    <s v="Reservada"/>
    <n v="350"/>
    <x v="1"/>
    <s v="Plato_17, Plato_6"/>
  </r>
  <r>
    <n v="1"/>
    <s v="Cliente_619"/>
    <n v="6"/>
    <n v="25"/>
    <x v="283"/>
    <d v="2023-04-04T06:09:00"/>
    <x v="291"/>
    <n v="136.99999999604188"/>
    <d v="1899-12-30T02:17:00"/>
    <d v="1899-12-30T01:52:00"/>
    <x v="0"/>
    <x v="1"/>
    <x v="1"/>
    <x v="2"/>
    <n v="48.93"/>
    <n v="249.93"/>
    <s v="Libre"/>
    <n v="351"/>
    <x v="2"/>
    <s v="Plato_15, Plato_8"/>
  </r>
  <r>
    <n v="1"/>
    <s v="Cliente_780"/>
    <n v="3"/>
    <n v="7"/>
    <x v="284"/>
    <d v="2023-04-04T02:53:00"/>
    <x v="292"/>
    <n v="155.99999999511056"/>
    <d v="1899-12-30T02:36:00"/>
    <d v="1899-12-30T02:29:00"/>
    <x v="0"/>
    <x v="0"/>
    <x v="1"/>
    <x v="1"/>
    <n v="17.55"/>
    <n v="116.55"/>
    <s v="Reservada"/>
    <n v="352"/>
    <x v="3"/>
    <s v="Plato_11"/>
  </r>
  <r>
    <n v="7"/>
    <s v="Cliente_833"/>
    <n v="5"/>
    <n v="128"/>
    <x v="285"/>
    <d v="2023-04-04T07:36:00"/>
    <x v="293"/>
    <n v="229.99999999534339"/>
    <d v="1899-12-30T03:50:00"/>
    <d v="1899-12-30T01:42:00"/>
    <x v="0"/>
    <x v="3"/>
    <x v="2"/>
    <x v="2"/>
    <n v="27.37"/>
    <n v="239.37"/>
    <s v="Reservada"/>
    <n v="353"/>
    <x v="2"/>
    <s v="Plato_5, Plato_2, Plato_8, Plato_18"/>
  </r>
  <r>
    <n v="12"/>
    <s v="Cliente_899"/>
    <n v="6"/>
    <n v="137"/>
    <x v="261"/>
    <d v="2023-04-04T03:24:00"/>
    <x v="294"/>
    <n v="178.00000000395812"/>
    <d v="1899-12-30T03:13:00"/>
    <d v="1899-12-30T00:56:00"/>
    <x v="0"/>
    <x v="3"/>
    <x v="1"/>
    <x v="2"/>
    <n v="29.58"/>
    <n v="210.57999999999998"/>
    <s v="Ocupada"/>
    <n v="354"/>
    <x v="3"/>
    <s v="Plato_12, Plato_15, Plato_4, Plato_7"/>
  </r>
  <r>
    <n v="4"/>
    <s v="Cliente_523"/>
    <n v="4"/>
    <n v="7"/>
    <x v="286"/>
    <d v="2023-04-04T05:07:00"/>
    <x v="295"/>
    <n v="205.99999999045394"/>
    <d v="1899-12-30T03:26:00"/>
    <d v="1899-12-30T03:19:00"/>
    <x v="0"/>
    <x v="3"/>
    <x v="1"/>
    <x v="2"/>
    <n v="30.53"/>
    <n v="56.53"/>
    <s v="Reservada"/>
    <n v="355"/>
    <x v="0"/>
    <s v="Plato_10"/>
  </r>
  <r>
    <n v="1"/>
    <s v="Cliente_498"/>
    <n v="1"/>
    <n v="7"/>
    <x v="287"/>
    <d v="2023-04-04T02:18:00"/>
    <x v="296"/>
    <n v="126.00000000209548"/>
    <d v="1899-12-30T02:21:00"/>
    <d v="1899-12-30T02:14:00"/>
    <x v="0"/>
    <x v="0"/>
    <x v="1"/>
    <x v="2"/>
    <n v="28.92"/>
    <n v="64.92"/>
    <s v="Ocupada"/>
    <n v="356"/>
    <x v="2"/>
    <s v="Plato_4"/>
  </r>
  <r>
    <n v="17"/>
    <s v="Cliente_470"/>
    <n v="2"/>
    <n v="96"/>
    <x v="288"/>
    <d v="2023-04-04T04:26:00"/>
    <x v="297"/>
    <n v="187.00000000186265"/>
    <d v="1899-12-30T03:22:00"/>
    <d v="1899-12-30T01:46:00"/>
    <x v="0"/>
    <x v="0"/>
    <x v="1"/>
    <x v="0"/>
    <n v="26.87"/>
    <n v="194.87"/>
    <s v="Ocupada"/>
    <n v="357"/>
    <x v="9"/>
    <s v="Plato_1, Plato_3, Plato_6, Plato_5"/>
  </r>
  <r>
    <n v="13"/>
    <s v="Cliente_827"/>
    <n v="5"/>
    <n v="152"/>
    <x v="289"/>
    <d v="2023-04-04T05:57:00"/>
    <x v="298"/>
    <n v="200.00000000232831"/>
    <d v="1899-12-30T03:20:00"/>
    <d v="1899-12-30T00:48:00"/>
    <x v="0"/>
    <x v="3"/>
    <x v="2"/>
    <x v="2"/>
    <n v="42.1"/>
    <n v="208.1"/>
    <s v="Reservada"/>
    <n v="358"/>
    <x v="7"/>
    <s v="Plato_10, Plato_4, Plato_3"/>
  </r>
  <r>
    <n v="11"/>
    <s v="Cliente_92"/>
    <n v="2"/>
    <n v="145"/>
    <x v="290"/>
    <d v="2023-04-04T04:10:00"/>
    <x v="299"/>
    <n v="209.00000000023283"/>
    <d v="1899-12-30T03:29:00"/>
    <d v="1899-12-30T01:04:00"/>
    <x v="0"/>
    <x v="2"/>
    <x v="0"/>
    <x v="2"/>
    <n v="12.2"/>
    <n v="202.2"/>
    <s v="Reservada"/>
    <n v="359"/>
    <x v="4"/>
    <s v="Plato_5, Plato_16, Plato_9, Plato_10"/>
  </r>
  <r>
    <n v="16"/>
    <s v="Cliente_191"/>
    <n v="3"/>
    <n v="159"/>
    <x v="291"/>
    <d v="2023-04-04T04:58:00"/>
    <x v="300"/>
    <n v="227.99999999930151"/>
    <d v="1899-12-30T04:03:00"/>
    <d v="1899-12-30T01:24:00"/>
    <x v="0"/>
    <x v="0"/>
    <x v="0"/>
    <x v="2"/>
    <n v="39.26"/>
    <n v="272.26"/>
    <s v="Ocupada"/>
    <n v="360"/>
    <x v="4"/>
    <s v="Plato_13, Plato_2, Plato_10, Plato_15"/>
  </r>
  <r>
    <n v="16"/>
    <s v="Cliente_183"/>
    <n v="1"/>
    <n v="112"/>
    <x v="292"/>
    <d v="2023-04-04T05:28:00"/>
    <x v="301"/>
    <n v="214.99999999883585"/>
    <d v="1899-12-30T03:35:00"/>
    <d v="1899-12-30T01:43:00"/>
    <x v="0"/>
    <x v="2"/>
    <x v="2"/>
    <x v="1"/>
    <n v="41.73"/>
    <n v="142.72999999999999"/>
    <s v="Libre"/>
    <n v="361"/>
    <x v="1"/>
    <s v="Plato_9, Plato_7"/>
  </r>
  <r>
    <n v="15"/>
    <s v="Cliente_681"/>
    <n v="2"/>
    <n v="123"/>
    <x v="293"/>
    <d v="2023-04-04T05:59:00"/>
    <x v="302"/>
    <n v="235.9999999939464"/>
    <d v="1899-12-30T03:56:00"/>
    <d v="1899-12-30T01:53:00"/>
    <x v="0"/>
    <x v="1"/>
    <x v="0"/>
    <x v="2"/>
    <n v="47.21"/>
    <n v="109.21000000000001"/>
    <s v="Libre"/>
    <n v="362"/>
    <x v="7"/>
    <s v="Plato_3, Plato_7, Plato_4"/>
  </r>
  <r>
    <n v="5"/>
    <s v="Cliente_499"/>
    <n v="2"/>
    <n v="149"/>
    <x v="294"/>
    <d v="2023-04-04T03:29:00"/>
    <x v="303"/>
    <n v="103.00000000046566"/>
    <d v="1899-12-30T01:58:00"/>
    <d v="1899-12-30T00:00:00"/>
    <x v="1"/>
    <x v="0"/>
    <x v="0"/>
    <x v="2"/>
    <n v="49.02"/>
    <n v="289.02"/>
    <s v="Ocupada"/>
    <n v="363"/>
    <x v="2"/>
    <s v="Plato_2, Plato_7, Plato_19, Plato_11"/>
  </r>
  <r>
    <n v="15"/>
    <s v="Cliente_495"/>
    <n v="2"/>
    <n v="112"/>
    <x v="295"/>
    <d v="2023-04-04T07:10:00"/>
    <x v="304"/>
    <n v="200.00000000232831"/>
    <d v="1899-12-30T03:20:00"/>
    <d v="1899-12-30T01:28:00"/>
    <x v="0"/>
    <x v="3"/>
    <x v="0"/>
    <x v="0"/>
    <n v="48.28"/>
    <n v="205.28"/>
    <s v="Reservada"/>
    <n v="364"/>
    <x v="2"/>
    <s v="Plato_16, Plato_5, Plato_1, Plato_9"/>
  </r>
  <r>
    <n v="4"/>
    <s v="Cliente_54"/>
    <n v="1"/>
    <n v="25"/>
    <x v="296"/>
    <d v="2023-04-04T04:33:00"/>
    <x v="305"/>
    <n v="210.00000000349246"/>
    <d v="1899-12-30T03:45:00"/>
    <d v="1899-12-30T03:20:00"/>
    <x v="0"/>
    <x v="0"/>
    <x v="0"/>
    <x v="1"/>
    <n v="34.97"/>
    <n v="142.97"/>
    <s v="Ocupada"/>
    <n v="365"/>
    <x v="9"/>
    <s v="Plato_19"/>
  </r>
  <r>
    <n v="17"/>
    <s v="Cliente_923"/>
    <n v="5"/>
    <n v="90"/>
    <x v="297"/>
    <d v="2023-04-04T04:46:00"/>
    <x v="306"/>
    <n v="193.00000000046566"/>
    <d v="1899-12-30T03:13:00"/>
    <d v="1899-12-30T01:43:00"/>
    <x v="0"/>
    <x v="0"/>
    <x v="0"/>
    <x v="1"/>
    <n v="10.57"/>
    <n v="249.57"/>
    <s v="Reservada"/>
    <n v="366"/>
    <x v="9"/>
    <s v="Plato_6, Plato_8, Plato_20"/>
  </r>
  <r>
    <n v="12"/>
    <s v="Cliente_453"/>
    <n v="2"/>
    <n v="73"/>
    <x v="298"/>
    <d v="2023-04-04T03:45:00"/>
    <x v="307"/>
    <n v="171.99999999487773"/>
    <d v="1899-12-30T02:52:00"/>
    <d v="1899-12-30T01:39:00"/>
    <x v="0"/>
    <x v="0"/>
    <x v="2"/>
    <x v="2"/>
    <n v="12.62"/>
    <n v="113.62"/>
    <s v="Libre"/>
    <n v="367"/>
    <x v="9"/>
    <s v="Plato_10, Plato_9, Plato_3"/>
  </r>
  <r>
    <n v="13"/>
    <s v="Cliente_14"/>
    <n v="1"/>
    <n v="85"/>
    <x v="299"/>
    <d v="2023-04-04T05:33:00"/>
    <x v="308"/>
    <n v="128.9999999909196"/>
    <d v="1899-12-30T02:24:00"/>
    <d v="1899-12-30T00:59:00"/>
    <x v="0"/>
    <x v="1"/>
    <x v="1"/>
    <x v="0"/>
    <n v="37.65"/>
    <n v="160.65"/>
    <s v="Ocupada"/>
    <n v="368"/>
    <x v="1"/>
    <s v="Plato_11, Plato_7"/>
  </r>
  <r>
    <n v="20"/>
    <s v="Cliente_611"/>
    <n v="2"/>
    <n v="42"/>
    <x v="300"/>
    <d v="2023-04-04T05:54:00"/>
    <x v="309"/>
    <n v="223.00000000395812"/>
    <d v="1899-12-30T03:43:00"/>
    <d v="1899-12-30T03:01:00"/>
    <x v="0"/>
    <x v="3"/>
    <x v="0"/>
    <x v="2"/>
    <n v="34.83"/>
    <n v="276.83"/>
    <s v="Libre"/>
    <n v="369"/>
    <x v="7"/>
    <s v="Plato_17, Plato_14, Plato_16, Plato_10"/>
  </r>
  <r>
    <n v="13"/>
    <s v="Cliente_666"/>
    <n v="6"/>
    <n v="33"/>
    <x v="301"/>
    <d v="2023-04-04T03:23:00"/>
    <x v="310"/>
    <n v="63.000000006286427"/>
    <d v="1899-12-30T01:03:00"/>
    <d v="1899-12-30T00:30:00"/>
    <x v="0"/>
    <x v="0"/>
    <x v="0"/>
    <x v="2"/>
    <n v="47.79"/>
    <n v="119.78999999999999"/>
    <s v="Libre"/>
    <n v="370"/>
    <x v="7"/>
    <s v="Plato_19"/>
  </r>
  <r>
    <n v="4"/>
    <s v="Cliente_505"/>
    <n v="3"/>
    <n v="49"/>
    <x v="302"/>
    <d v="2023-04-04T04:31:00"/>
    <x v="278"/>
    <n v="195.00000000698492"/>
    <d v="1899-12-30T03:30:00"/>
    <d v="1899-12-30T02:41:00"/>
    <x v="0"/>
    <x v="4"/>
    <x v="2"/>
    <x v="2"/>
    <n v="32.51"/>
    <n v="232.51"/>
    <s v="Ocupada"/>
    <n v="371"/>
    <x v="8"/>
    <s v="Plato_17, Plato_19, Plato_16, Plato_14"/>
  </r>
  <r>
    <n v="14"/>
    <s v="Cliente_858"/>
    <n v="5"/>
    <n v="22"/>
    <x v="303"/>
    <d v="2023-04-04T06:14:00"/>
    <x v="311"/>
    <n v="208.00000000745058"/>
    <d v="1899-12-30T03:28:00"/>
    <d v="1899-12-30T03:06:00"/>
    <x v="0"/>
    <x v="2"/>
    <x v="0"/>
    <x v="2"/>
    <n v="17.170000000000002"/>
    <n v="53.17"/>
    <s v="Reservada"/>
    <n v="372"/>
    <x v="2"/>
    <s v="Plato_4"/>
  </r>
  <r>
    <n v="19"/>
    <s v="Cliente_882"/>
    <n v="2"/>
    <n v="116"/>
    <x v="304"/>
    <d v="2023-04-04T03:11:00"/>
    <x v="312"/>
    <n v="154.00000000954606"/>
    <d v="1899-12-30T02:49:00"/>
    <d v="1899-12-30T00:53:00"/>
    <x v="0"/>
    <x v="3"/>
    <x v="1"/>
    <x v="0"/>
    <n v="26.62"/>
    <n v="186.62"/>
    <s v="Ocupada"/>
    <n v="373"/>
    <x v="10"/>
    <s v="Plato_13, Plato_8, Plato_5, Plato_3"/>
  </r>
  <r>
    <n v="18"/>
    <s v="Cliente_275"/>
    <n v="3"/>
    <n v="9"/>
    <x v="305"/>
    <d v="2023-04-04T04:24:00"/>
    <x v="313"/>
    <n v="65.000000002328306"/>
    <d v="1899-12-30T01:05:00"/>
    <d v="1899-12-30T00:56:00"/>
    <x v="0"/>
    <x v="2"/>
    <x v="0"/>
    <x v="2"/>
    <n v="33.35"/>
    <n v="68.349999999999994"/>
    <s v="Libre"/>
    <n v="374"/>
    <x v="3"/>
    <s v="Plato_8"/>
  </r>
  <r>
    <n v="18"/>
    <s v="Cliente_871"/>
    <n v="1"/>
    <n v="27"/>
    <x v="284"/>
    <d v="2023-04-04T03:09:00"/>
    <x v="276"/>
    <n v="171.99999999487773"/>
    <d v="1899-12-30T02:52:00"/>
    <d v="1899-12-30T02:25:00"/>
    <x v="0"/>
    <x v="0"/>
    <x v="0"/>
    <x v="2"/>
    <n v="22.3"/>
    <n v="115.3"/>
    <s v="Reservada"/>
    <n v="375"/>
    <x v="0"/>
    <s v="Plato_17"/>
  </r>
  <r>
    <n v="16"/>
    <s v="Cliente_183"/>
    <n v="4"/>
    <n v="5"/>
    <x v="306"/>
    <d v="2023-04-04T05:12:00"/>
    <x v="314"/>
    <n v="139.00000000256114"/>
    <d v="1899-12-30T02:34:00"/>
    <d v="1899-12-30T02:29:00"/>
    <x v="0"/>
    <x v="1"/>
    <x v="0"/>
    <x v="1"/>
    <n v="27.51"/>
    <n v="73.510000000000005"/>
    <s v="Ocupada"/>
    <n v="376"/>
    <x v="8"/>
    <s v="Plato_14"/>
  </r>
  <r>
    <n v="5"/>
    <s v="Cliente_841"/>
    <n v="1"/>
    <n v="46"/>
    <x v="277"/>
    <d v="2023-04-04T04:46:00"/>
    <x v="306"/>
    <n v="207.9999999969732"/>
    <d v="1899-12-30T03:28:00"/>
    <d v="1899-12-30T02:42:00"/>
    <x v="0"/>
    <x v="4"/>
    <x v="0"/>
    <x v="2"/>
    <n v="14.96"/>
    <n v="114.96000000000001"/>
    <s v="Libre"/>
    <n v="377"/>
    <x v="3"/>
    <s v="Plato_18, Plato_15"/>
  </r>
  <r>
    <n v="3"/>
    <s v="Cliente_789"/>
    <n v="1"/>
    <n v="21"/>
    <x v="307"/>
    <d v="2023-04-04T05:18:00"/>
    <x v="315"/>
    <n v="82.999999998137355"/>
    <d v="1899-12-30T01:23:00"/>
    <d v="1899-12-30T01:02:00"/>
    <x v="0"/>
    <x v="1"/>
    <x v="0"/>
    <x v="1"/>
    <n v="40.31"/>
    <n v="89.31"/>
    <s v="Libre"/>
    <n v="378"/>
    <x v="4"/>
    <s v="Plato_2, Plato_12"/>
  </r>
  <r>
    <n v="4"/>
    <s v="Cliente_442"/>
    <n v="2"/>
    <n v="6"/>
    <x v="308"/>
    <d v="2023-04-04T03:57:00"/>
    <x v="271"/>
    <n v="145.9999999939464"/>
    <d v="1899-12-30T02:41:00"/>
    <d v="1899-12-30T02:35:00"/>
    <x v="0"/>
    <x v="0"/>
    <x v="1"/>
    <x v="2"/>
    <n v="10.61"/>
    <n v="80.61"/>
    <s v="Ocupada"/>
    <n v="379"/>
    <x v="9"/>
    <s v="Plato_8"/>
  </r>
  <r>
    <n v="5"/>
    <s v="Cliente_964"/>
    <n v="1"/>
    <n v="93"/>
    <x v="309"/>
    <d v="2023-04-04T04:33:00"/>
    <x v="305"/>
    <n v="214.99999999883585"/>
    <d v="1899-12-30T03:35:00"/>
    <d v="1899-12-30T02:02:00"/>
    <x v="0"/>
    <x v="0"/>
    <x v="2"/>
    <x v="0"/>
    <n v="22.53"/>
    <n v="159.53"/>
    <s v="Libre"/>
    <n v="380"/>
    <x v="10"/>
    <s v="Plato_11, Plato_12"/>
  </r>
  <r>
    <n v="4"/>
    <s v="Cliente_141"/>
    <n v="1"/>
    <n v="47"/>
    <x v="310"/>
    <d v="2023-04-04T04:32:00"/>
    <x v="316"/>
    <n v="214.99999999883585"/>
    <d v="1899-12-30T03:35:00"/>
    <d v="1899-12-30T02:48:00"/>
    <x v="0"/>
    <x v="1"/>
    <x v="1"/>
    <x v="0"/>
    <n v="27.69"/>
    <n v="171.69"/>
    <s v="Libre"/>
    <n v="381"/>
    <x v="7"/>
    <s v="Plato_10, Plato_11"/>
  </r>
  <r>
    <n v="20"/>
    <s v="Cliente_742"/>
    <n v="6"/>
    <n v="54"/>
    <x v="311"/>
    <d v="2023-04-04T06:27:00"/>
    <x v="317"/>
    <n v="198.00000000628643"/>
    <d v="1899-12-30T03:18:00"/>
    <d v="1899-12-30T02:24:00"/>
    <x v="0"/>
    <x v="2"/>
    <x v="2"/>
    <x v="0"/>
    <n v="19.8"/>
    <n v="106.8"/>
    <s v="Reservada"/>
    <n v="382"/>
    <x v="8"/>
    <s v="Plato_9"/>
  </r>
  <r>
    <n v="6"/>
    <s v="Cliente_992"/>
    <n v="6"/>
    <n v="9"/>
    <x v="312"/>
    <d v="2023-04-04T06:33:00"/>
    <x v="318"/>
    <n v="184.00000000256114"/>
    <d v="1899-12-30T03:04:00"/>
    <d v="1899-12-30T02:55:00"/>
    <x v="0"/>
    <x v="4"/>
    <x v="0"/>
    <x v="2"/>
    <n v="31.33"/>
    <n v="139.32999999999998"/>
    <s v="Libre"/>
    <n v="383"/>
    <x v="9"/>
    <s v="Plato_19"/>
  </r>
  <r>
    <n v="1"/>
    <s v="Cliente_622"/>
    <n v="5"/>
    <n v="110"/>
    <x v="313"/>
    <d v="2023-04-04T02:33:00"/>
    <x v="319"/>
    <n v="141.99999999138527"/>
    <d v="1899-12-30T02:22:00"/>
    <d v="1899-12-30T00:32:00"/>
    <x v="0"/>
    <x v="1"/>
    <x v="1"/>
    <x v="0"/>
    <n v="39.32"/>
    <n v="159.32"/>
    <s v="Reservada"/>
    <n v="384"/>
    <x v="5"/>
    <s v="Plato_4, Plato_12, Plato_6"/>
  </r>
  <r>
    <n v="6"/>
    <s v="Cliente_508"/>
    <n v="6"/>
    <n v="22"/>
    <x v="314"/>
    <d v="2023-04-05T06:43:00"/>
    <x v="320"/>
    <n v="186.0000000090804"/>
    <d v="1899-12-30T03:21:00"/>
    <d v="1899-12-30T02:59:00"/>
    <x v="0"/>
    <x v="0"/>
    <x v="1"/>
    <x v="2"/>
    <n v="11.14"/>
    <n v="71.14"/>
    <s v="Ocupada"/>
    <n v="385"/>
    <x v="0"/>
    <s v="Plato_2"/>
  </r>
  <r>
    <n v="5"/>
    <s v="Cliente_436"/>
    <n v="2"/>
    <n v="40"/>
    <x v="315"/>
    <d v="2023-04-05T02:58:00"/>
    <x v="321"/>
    <n v="145.00000000116415"/>
    <d v="1899-12-30T02:40:00"/>
    <d v="1899-12-30T02:00:00"/>
    <x v="0"/>
    <x v="4"/>
    <x v="0"/>
    <x v="0"/>
    <n v="28.96"/>
    <n v="127.96000000000001"/>
    <s v="Ocupada"/>
    <n v="386"/>
    <x v="5"/>
    <s v="Plato_11"/>
  </r>
  <r>
    <n v="6"/>
    <s v="Cliente_676"/>
    <n v="5"/>
    <n v="18"/>
    <x v="316"/>
    <d v="2023-04-05T06:10:00"/>
    <x v="322"/>
    <n v="181.00000000325963"/>
    <d v="1899-12-30T03:16:00"/>
    <d v="1899-12-30T02:58:00"/>
    <x v="0"/>
    <x v="3"/>
    <x v="0"/>
    <x v="1"/>
    <n v="20.84"/>
    <n v="113.84"/>
    <s v="Ocupada"/>
    <n v="387"/>
    <x v="5"/>
    <s v="Plato_17"/>
  </r>
  <r>
    <n v="18"/>
    <s v="Cliente_768"/>
    <n v="2"/>
    <n v="171"/>
    <x v="315"/>
    <d v="2023-04-05T03:35:00"/>
    <x v="323"/>
    <n v="181.99999999604188"/>
    <d v="1899-12-30T03:02:00"/>
    <d v="1899-12-30T00:11:00"/>
    <x v="0"/>
    <x v="2"/>
    <x v="0"/>
    <x v="2"/>
    <n v="27.03"/>
    <n v="318.02999999999997"/>
    <s v="Libre"/>
    <n v="388"/>
    <x v="0"/>
    <s v="Plato_17, Plato_19, Plato_9, Plato_11"/>
  </r>
  <r>
    <n v="19"/>
    <s v="Cliente_667"/>
    <n v="5"/>
    <n v="24"/>
    <x v="317"/>
    <d v="2023-04-05T02:15:00"/>
    <x v="324"/>
    <n v="133.00000000395812"/>
    <d v="1899-12-30T02:13:00"/>
    <d v="1899-12-30T01:49:00"/>
    <x v="0"/>
    <x v="0"/>
    <x v="0"/>
    <x v="2"/>
    <n v="39.14"/>
    <n v="72.14"/>
    <s v="Reservada"/>
    <n v="389"/>
    <x v="5"/>
    <s v="Plato_11"/>
  </r>
  <r>
    <n v="9"/>
    <s v="Cliente_874"/>
    <n v="2"/>
    <n v="93"/>
    <x v="318"/>
    <d v="2023-04-05T05:19:00"/>
    <x v="325"/>
    <n v="140.00000000582077"/>
    <d v="1899-12-30T02:20:00"/>
    <d v="1899-12-30T00:47:00"/>
    <x v="0"/>
    <x v="0"/>
    <x v="0"/>
    <x v="2"/>
    <n v="42.68"/>
    <n v="185.68"/>
    <s v="Reservada"/>
    <n v="390"/>
    <x v="9"/>
    <s v="Plato_5, Plato_10, Plato_13"/>
  </r>
  <r>
    <n v="15"/>
    <s v="Cliente_609"/>
    <n v="1"/>
    <n v="35"/>
    <x v="319"/>
    <d v="2023-04-05T04:09:00"/>
    <x v="326"/>
    <n v="124.0000000060536"/>
    <d v="1899-12-30T02:04:00"/>
    <d v="1899-12-30T01:29:00"/>
    <x v="0"/>
    <x v="0"/>
    <x v="0"/>
    <x v="2"/>
    <n v="48.6"/>
    <n v="70.599999999999994"/>
    <s v="Reservada"/>
    <n v="391"/>
    <x v="8"/>
    <s v="Plato_5"/>
  </r>
  <r>
    <n v="14"/>
    <s v="Cliente_471"/>
    <n v="3"/>
    <n v="54"/>
    <x v="315"/>
    <d v="2023-04-05T04:08:00"/>
    <x v="327"/>
    <n v="214.99999999883585"/>
    <d v="1899-12-30T03:50:00"/>
    <d v="1899-12-30T02:56:00"/>
    <x v="0"/>
    <x v="2"/>
    <x v="0"/>
    <x v="2"/>
    <n v="32.729999999999997"/>
    <n v="152.72999999999999"/>
    <s v="Ocupada"/>
    <n v="392"/>
    <x v="6"/>
    <s v="Plato_15, Plato_7"/>
  </r>
  <r>
    <n v="13"/>
    <s v="Cliente_196"/>
    <n v="3"/>
    <n v="109"/>
    <x v="320"/>
    <d v="2023-04-05T05:17:00"/>
    <x v="328"/>
    <n v="164.00000000023283"/>
    <d v="1899-12-30T02:59:00"/>
    <d v="1899-12-30T01:10:00"/>
    <x v="0"/>
    <x v="4"/>
    <x v="0"/>
    <x v="2"/>
    <n v="12.54"/>
    <n v="220.54"/>
    <s v="Ocupada"/>
    <n v="393"/>
    <x v="1"/>
    <s v="Plato_12, Plato_8, Plato_13, Plato_5"/>
  </r>
  <r>
    <n v="17"/>
    <s v="Cliente_740"/>
    <n v="1"/>
    <n v="47"/>
    <x v="321"/>
    <d v="2023-04-05T07:02:00"/>
    <x v="329"/>
    <n v="216.00000000209548"/>
    <d v="1899-12-30T03:51:00"/>
    <d v="1899-12-30T03:04:00"/>
    <x v="0"/>
    <x v="0"/>
    <x v="0"/>
    <x v="2"/>
    <n v="18.05"/>
    <n v="95.05"/>
    <s v="Ocupada"/>
    <n v="394"/>
    <x v="2"/>
    <s v="Plato_7, Plato_9"/>
  </r>
  <r>
    <n v="2"/>
    <s v="Cliente_563"/>
    <n v="1"/>
    <n v="8"/>
    <x v="322"/>
    <d v="2023-04-05T05:34:00"/>
    <x v="330"/>
    <n v="236.99999999720603"/>
    <d v="1899-12-30T03:57:00"/>
    <d v="1899-12-30T03:49:00"/>
    <x v="0"/>
    <x v="2"/>
    <x v="0"/>
    <x v="0"/>
    <n v="40.9"/>
    <n v="78.900000000000006"/>
    <s v="Libre"/>
    <n v="395"/>
    <x v="8"/>
    <s v="Plato_12"/>
  </r>
  <r>
    <n v="11"/>
    <s v="Cliente_991"/>
    <n v="1"/>
    <n v="57"/>
    <x v="323"/>
    <d v="2023-04-05T03:36:00"/>
    <x v="331"/>
    <n v="184.00000000256114"/>
    <d v="1899-12-30T03:04:00"/>
    <d v="1899-12-30T02:07:00"/>
    <x v="0"/>
    <x v="2"/>
    <x v="2"/>
    <x v="1"/>
    <n v="34.5"/>
    <n v="117.5"/>
    <s v="Libre"/>
    <n v="396"/>
    <x v="4"/>
    <s v="Plato_3, Plato_13"/>
  </r>
  <r>
    <n v="4"/>
    <s v="Cliente_289"/>
    <n v="2"/>
    <n v="69"/>
    <x v="324"/>
    <d v="2023-04-05T01:34:00"/>
    <x v="332"/>
    <n v="74.000000000232831"/>
    <d v="1899-12-30T01:14:00"/>
    <d v="1899-12-30T00:05:00"/>
    <x v="0"/>
    <x v="4"/>
    <x v="1"/>
    <x v="0"/>
    <n v="37.79"/>
    <n v="184.79"/>
    <s v="Libre"/>
    <n v="397"/>
    <x v="9"/>
    <s v="Plato_6, Plato_17"/>
  </r>
  <r>
    <n v="9"/>
    <s v="Cliente_330"/>
    <n v="5"/>
    <n v="71"/>
    <x v="325"/>
    <d v="2023-04-05T07:05:00"/>
    <x v="333"/>
    <n v="235.00000000116415"/>
    <d v="1899-12-30T03:55:00"/>
    <d v="1899-12-30T02:44:00"/>
    <x v="0"/>
    <x v="1"/>
    <x v="1"/>
    <x v="2"/>
    <n v="48.96"/>
    <n v="170.96"/>
    <s v="Libre"/>
    <n v="398"/>
    <x v="4"/>
    <s v="Plato_16, Plato_11"/>
  </r>
  <r>
    <n v="7"/>
    <s v="Cliente_943"/>
    <n v="6"/>
    <n v="91"/>
    <x v="326"/>
    <d v="2023-04-05T05:40:00"/>
    <x v="334"/>
    <n v="171.99999999487773"/>
    <d v="1899-12-30T02:52:00"/>
    <d v="1899-12-30T01:21:00"/>
    <x v="0"/>
    <x v="3"/>
    <x v="0"/>
    <x v="2"/>
    <n v="27.32"/>
    <n v="234.32"/>
    <s v="Libre"/>
    <n v="399"/>
    <x v="0"/>
    <s v="Plato_11, Plato_19"/>
  </r>
  <r>
    <n v="9"/>
    <s v="Cliente_285"/>
    <n v="4"/>
    <n v="79"/>
    <x v="327"/>
    <d v="2023-04-05T04:14:00"/>
    <x v="335"/>
    <n v="123.00000000279397"/>
    <d v="1899-12-30T02:03:00"/>
    <d v="1899-12-30T00:44:00"/>
    <x v="0"/>
    <x v="4"/>
    <x v="0"/>
    <x v="2"/>
    <n v="42.96"/>
    <n v="240.96"/>
    <s v="Reservada"/>
    <n v="400"/>
    <x v="2"/>
    <s v="Plato_20, Plato_16, Plato_17"/>
  </r>
  <r>
    <n v="16"/>
    <s v="Cliente_12"/>
    <n v="2"/>
    <n v="20"/>
    <x v="328"/>
    <d v="2023-04-05T06:57:00"/>
    <x v="336"/>
    <n v="185.99999999860302"/>
    <d v="1899-12-30T03:21:00"/>
    <d v="1899-12-30T03:01:00"/>
    <x v="0"/>
    <x v="2"/>
    <x v="0"/>
    <x v="2"/>
    <n v="15.87"/>
    <n v="57.87"/>
    <s v="Ocupada"/>
    <n v="401"/>
    <x v="3"/>
    <s v="Plato_13"/>
  </r>
  <r>
    <n v="18"/>
    <s v="Cliente_905"/>
    <n v="1"/>
    <n v="66"/>
    <x v="329"/>
    <d v="2023-04-05T05:08:00"/>
    <x v="337"/>
    <n v="146.99999999720603"/>
    <d v="1899-12-30T02:27:00"/>
    <d v="1899-12-30T01:21:00"/>
    <x v="0"/>
    <x v="0"/>
    <x v="0"/>
    <x v="2"/>
    <n v="31.02"/>
    <n v="182.02"/>
    <s v="Reservada"/>
    <n v="402"/>
    <x v="1"/>
    <s v="Plato_1, Plato_12, Plato_5"/>
  </r>
  <r>
    <n v="14"/>
    <s v="Cliente_543"/>
    <n v="5"/>
    <n v="85"/>
    <x v="330"/>
    <d v="2023-04-05T05:15:00"/>
    <x v="338"/>
    <n v="180"/>
    <d v="1899-12-30T03:00:00"/>
    <d v="1899-12-30T01:35:00"/>
    <x v="0"/>
    <x v="1"/>
    <x v="0"/>
    <x v="2"/>
    <n v="14.76"/>
    <n v="204.76"/>
    <s v="Libre"/>
    <n v="403"/>
    <x v="9"/>
    <s v="Plato_5, Plato_4, Plato_15, Plato_7"/>
  </r>
  <r>
    <n v="17"/>
    <s v="Cliente_897"/>
    <n v="2"/>
    <n v="102"/>
    <x v="331"/>
    <d v="2023-04-05T04:29:00"/>
    <x v="339"/>
    <n v="230.99999999860302"/>
    <d v="1899-12-30T03:51:00"/>
    <d v="1899-12-30T02:09:00"/>
    <x v="0"/>
    <x v="3"/>
    <x v="0"/>
    <x v="2"/>
    <n v="32.56"/>
    <n v="214.56"/>
    <s v="Libre"/>
    <n v="404"/>
    <x v="0"/>
    <s v="Plato_13, Plato_3, Plato_20"/>
  </r>
  <r>
    <n v="5"/>
    <s v="Cliente_239"/>
    <n v="6"/>
    <n v="98"/>
    <x v="332"/>
    <d v="2023-04-05T04:59:00"/>
    <x v="340"/>
    <n v="139.99999999534339"/>
    <d v="1899-12-30T02:20:00"/>
    <d v="1899-12-30T00:42:00"/>
    <x v="0"/>
    <x v="2"/>
    <x v="2"/>
    <x v="2"/>
    <n v="14.56"/>
    <n v="120.56"/>
    <s v="Reservada"/>
    <n v="405"/>
    <x v="10"/>
    <s v="Plato_10, Plato_20, Plato_3"/>
  </r>
  <r>
    <n v="14"/>
    <s v="Cliente_927"/>
    <n v="5"/>
    <n v="117"/>
    <x v="333"/>
    <d v="2023-04-05T02:37:00"/>
    <x v="341"/>
    <n v="127.99999999813735"/>
    <d v="1899-12-30T02:23:00"/>
    <d v="1899-12-30T00:26:00"/>
    <x v="0"/>
    <x v="2"/>
    <x v="2"/>
    <x v="1"/>
    <n v="34.03"/>
    <n v="189.03"/>
    <s v="Ocupada"/>
    <n v="406"/>
    <x v="0"/>
    <s v="Plato_3, Plato_8, Plato_1"/>
  </r>
  <r>
    <n v="4"/>
    <s v="Cliente_315"/>
    <n v="1"/>
    <n v="50"/>
    <x v="334"/>
    <d v="2023-04-05T04:51:00"/>
    <x v="342"/>
    <n v="157.99999999115244"/>
    <d v="1899-12-30T02:38:00"/>
    <d v="1899-12-30T01:48:00"/>
    <x v="0"/>
    <x v="4"/>
    <x v="1"/>
    <x v="0"/>
    <n v="22.98"/>
    <n v="117.98"/>
    <s v="Reservada"/>
    <n v="407"/>
    <x v="8"/>
    <s v="Plato_3, Plato_8"/>
  </r>
  <r>
    <n v="17"/>
    <s v="Cliente_195"/>
    <n v="3"/>
    <n v="106"/>
    <x v="335"/>
    <d v="2023-04-05T04:05:00"/>
    <x v="343"/>
    <n v="188.99999999790452"/>
    <d v="1899-12-30T03:24:00"/>
    <d v="1899-12-30T01:38:00"/>
    <x v="0"/>
    <x v="2"/>
    <x v="0"/>
    <x v="2"/>
    <n v="10.14"/>
    <n v="141.13999999999999"/>
    <s v="Ocupada"/>
    <n v="408"/>
    <x v="9"/>
    <s v="Plato_1, Plato_7, Plato_18"/>
  </r>
  <r>
    <n v="15"/>
    <s v="Cliente_166"/>
    <n v="5"/>
    <n v="163"/>
    <x v="336"/>
    <d v="2023-04-05T03:01:00"/>
    <x v="344"/>
    <n v="66.000000005587935"/>
    <d v="1899-12-30T01:06:00"/>
    <d v="1899-12-30T00:00:00"/>
    <x v="1"/>
    <x v="1"/>
    <x v="0"/>
    <x v="2"/>
    <n v="48.7"/>
    <n v="251.7"/>
    <s v="Reservada"/>
    <n v="409"/>
    <x v="9"/>
    <s v="Plato_13, Plato_20, Plato_16, Plato_7"/>
  </r>
  <r>
    <n v="1"/>
    <s v="Cliente_157"/>
    <n v="3"/>
    <n v="91"/>
    <x v="337"/>
    <d v="2023-04-05T05:23:00"/>
    <x v="345"/>
    <n v="156.00000000558794"/>
    <d v="1899-12-30T02:36:00"/>
    <d v="1899-12-30T01:05:00"/>
    <x v="0"/>
    <x v="4"/>
    <x v="2"/>
    <x v="2"/>
    <n v="43.65"/>
    <n v="99.65"/>
    <s v="Reservada"/>
    <n v="410"/>
    <x v="4"/>
    <s v="Plato_3, Plato_19"/>
  </r>
  <r>
    <n v="3"/>
    <s v="Cliente_212"/>
    <n v="3"/>
    <n v="78"/>
    <x v="327"/>
    <d v="2023-04-05T05:04:00"/>
    <x v="346"/>
    <n v="172.99999999813735"/>
    <d v="1899-12-30T03:08:00"/>
    <d v="1899-12-30T01:50:00"/>
    <x v="0"/>
    <x v="1"/>
    <x v="0"/>
    <x v="0"/>
    <n v="21.88"/>
    <n v="240.88"/>
    <s v="Ocupada"/>
    <n v="411"/>
    <x v="1"/>
    <s v="Plato_20, Plato_4, Plato_6"/>
  </r>
  <r>
    <n v="11"/>
    <s v="Cliente_912"/>
    <n v="4"/>
    <n v="57"/>
    <x v="338"/>
    <d v="2023-04-05T02:03:00"/>
    <x v="347"/>
    <n v="101.00000000442378"/>
    <d v="1899-12-30T01:56:00"/>
    <d v="1899-12-30T00:59:00"/>
    <x v="0"/>
    <x v="3"/>
    <x v="2"/>
    <x v="2"/>
    <n v="12.94"/>
    <n v="105.94"/>
    <s v="Ocupada"/>
    <n v="412"/>
    <x v="4"/>
    <s v="Plato_17"/>
  </r>
  <r>
    <n v="13"/>
    <s v="Cliente_736"/>
    <n v="3"/>
    <n v="12"/>
    <x v="339"/>
    <d v="2023-04-05T04:58:00"/>
    <x v="348"/>
    <n v="142.00000000186265"/>
    <d v="1899-12-30T02:37:00"/>
    <d v="1899-12-30T02:25:00"/>
    <x v="0"/>
    <x v="4"/>
    <x v="2"/>
    <x v="2"/>
    <n v="23.01"/>
    <n v="58.010000000000005"/>
    <s v="Ocupada"/>
    <n v="413"/>
    <x v="10"/>
    <s v="Plato_8"/>
  </r>
  <r>
    <n v="14"/>
    <s v="Cliente_328"/>
    <n v="6"/>
    <n v="38"/>
    <x v="340"/>
    <d v="2023-04-05T07:12:00"/>
    <x v="349"/>
    <n v="209.00000000023283"/>
    <d v="1899-12-30T03:29:00"/>
    <d v="1899-12-30T02:51:00"/>
    <x v="0"/>
    <x v="3"/>
    <x v="1"/>
    <x v="2"/>
    <n v="13.17"/>
    <n v="46.17"/>
    <s v="Reservada"/>
    <n v="414"/>
    <x v="0"/>
    <s v="Plato_11"/>
  </r>
  <r>
    <n v="14"/>
    <s v="Cliente_919"/>
    <n v="4"/>
    <n v="87"/>
    <x v="341"/>
    <d v="2023-04-05T04:35:00"/>
    <x v="350"/>
    <n v="235.9999999939464"/>
    <d v="1899-12-30T04:11:00"/>
    <d v="1899-12-30T02:44:00"/>
    <x v="0"/>
    <x v="4"/>
    <x v="2"/>
    <x v="2"/>
    <n v="20.51"/>
    <n v="178.51"/>
    <s v="Ocupada"/>
    <n v="415"/>
    <x v="2"/>
    <s v="Plato_6, Plato_18, Plato_19"/>
  </r>
  <r>
    <n v="20"/>
    <s v="Cliente_958"/>
    <n v="2"/>
    <n v="9"/>
    <x v="342"/>
    <d v="2023-04-05T06:37:00"/>
    <x v="351"/>
    <n v="213.99999999557622"/>
    <d v="1899-12-30T03:34:00"/>
    <d v="1899-12-30T03:25:00"/>
    <x v="0"/>
    <x v="1"/>
    <x v="2"/>
    <x v="2"/>
    <n v="12.9"/>
    <n v="37.9"/>
    <s v="Reservada"/>
    <n v="416"/>
    <x v="7"/>
    <s v="Plato_1"/>
  </r>
  <r>
    <n v="7"/>
    <s v="Cliente_395"/>
    <n v="2"/>
    <n v="90"/>
    <x v="343"/>
    <d v="2023-04-05T04:33:00"/>
    <x v="352"/>
    <n v="68.000000001629815"/>
    <d v="1899-12-30T01:08:00"/>
    <d v="1899-12-30T00:00:00"/>
    <x v="1"/>
    <x v="2"/>
    <x v="2"/>
    <x v="2"/>
    <n v="35.08"/>
    <n v="177.07999999999998"/>
    <s v="Libre"/>
    <n v="417"/>
    <x v="5"/>
    <s v="Plato_9, Plato_20, Plato_12, Plato_6"/>
  </r>
  <r>
    <n v="17"/>
    <s v="Cliente_287"/>
    <n v="4"/>
    <n v="100"/>
    <x v="344"/>
    <d v="2023-04-05T03:31:00"/>
    <x v="353"/>
    <n v="158.99999999441206"/>
    <d v="1899-12-30T02:39:00"/>
    <d v="1899-12-30T00:59:00"/>
    <x v="0"/>
    <x v="0"/>
    <x v="2"/>
    <x v="2"/>
    <n v="35.51"/>
    <n v="153.51"/>
    <s v="Reservada"/>
    <n v="418"/>
    <x v="0"/>
    <s v="Plato_1, Plato_17"/>
  </r>
  <r>
    <n v="11"/>
    <s v="Cliente_479"/>
    <n v="4"/>
    <n v="64"/>
    <x v="345"/>
    <d v="2023-04-05T05:43:00"/>
    <x v="354"/>
    <n v="148.99999999324791"/>
    <d v="1899-12-30T02:44:00"/>
    <d v="1899-12-30T01:40:00"/>
    <x v="0"/>
    <x v="3"/>
    <x v="0"/>
    <x v="2"/>
    <n v="14.09"/>
    <n v="81.09"/>
    <s v="Ocupada"/>
    <n v="419"/>
    <x v="10"/>
    <s v="Plato_18, Plato_11"/>
  </r>
  <r>
    <n v="18"/>
    <s v="Cliente_33"/>
    <n v="6"/>
    <n v="105"/>
    <x v="346"/>
    <d v="2023-04-05T05:29:00"/>
    <x v="355"/>
    <n v="191.00000000442378"/>
    <d v="1899-12-30T03:26:00"/>
    <d v="1899-12-30T01:41:00"/>
    <x v="0"/>
    <x v="2"/>
    <x v="0"/>
    <x v="2"/>
    <n v="31.49"/>
    <n v="273.49"/>
    <s v="Ocupada"/>
    <n v="420"/>
    <x v="6"/>
    <s v="Plato_18, Plato_3, Plato_1, Plato_15"/>
  </r>
  <r>
    <n v="10"/>
    <s v="Cliente_160"/>
    <n v="1"/>
    <n v="71"/>
    <x v="322"/>
    <d v="2023-04-05T04:07:00"/>
    <x v="356"/>
    <n v="149.99999999650754"/>
    <d v="1899-12-30T02:45:00"/>
    <d v="1899-12-30T01:34:00"/>
    <x v="0"/>
    <x v="1"/>
    <x v="0"/>
    <x v="2"/>
    <n v="17.57"/>
    <n v="102.57"/>
    <s v="Ocupada"/>
    <n v="421"/>
    <x v="9"/>
    <s v="Plato_17, Plato_4"/>
  </r>
  <r>
    <n v="12"/>
    <s v="Cliente_109"/>
    <n v="6"/>
    <n v="34"/>
    <x v="347"/>
    <d v="2023-04-05T03:09:00"/>
    <x v="357"/>
    <n v="152.99999999580905"/>
    <d v="1899-12-30T02:33:00"/>
    <d v="1899-12-30T01:59:00"/>
    <x v="0"/>
    <x v="2"/>
    <x v="0"/>
    <x v="2"/>
    <n v="39.72"/>
    <n v="127.72"/>
    <s v="Reservada"/>
    <n v="422"/>
    <x v="0"/>
    <s v="Plato_10, Plato_19"/>
  </r>
  <r>
    <n v="4"/>
    <s v="Cliente_151"/>
    <n v="2"/>
    <n v="31"/>
    <x v="348"/>
    <d v="2023-04-05T04:57:00"/>
    <x v="358"/>
    <n v="143.00000000512227"/>
    <d v="1899-12-30T02:23:00"/>
    <d v="1899-12-30T01:52:00"/>
    <x v="0"/>
    <x v="1"/>
    <x v="0"/>
    <x v="1"/>
    <n v="34.130000000000003"/>
    <n v="186.13"/>
    <s v="Libre"/>
    <n v="423"/>
    <x v="8"/>
    <s v="Plato_16, Plato_15"/>
  </r>
  <r>
    <n v="13"/>
    <s v="Cliente_342"/>
    <n v="3"/>
    <n v="88"/>
    <x v="349"/>
    <d v="2023-04-05T03:17:00"/>
    <x v="359"/>
    <n v="129.00000000139698"/>
    <d v="1899-12-30T02:09:00"/>
    <d v="1899-12-30T00:41:00"/>
    <x v="0"/>
    <x v="2"/>
    <x v="2"/>
    <x v="1"/>
    <n v="11.02"/>
    <n v="158.02000000000001"/>
    <s v="Reservada"/>
    <n v="424"/>
    <x v="1"/>
    <s v="Plato_5, Plato_6"/>
  </r>
  <r>
    <n v="18"/>
    <s v="Cliente_332"/>
    <n v="3"/>
    <n v="28"/>
    <x v="350"/>
    <d v="2023-04-05T03:45:00"/>
    <x v="360"/>
    <n v="140.99999999860302"/>
    <d v="1899-12-30T02:21:00"/>
    <d v="1899-12-30T01:53:00"/>
    <x v="0"/>
    <x v="2"/>
    <x v="0"/>
    <x v="2"/>
    <n v="49.43"/>
    <n v="68.430000000000007"/>
    <s v="Reservada"/>
    <n v="425"/>
    <x v="4"/>
    <s v="Plato_12"/>
  </r>
  <r>
    <n v="5"/>
    <s v="Cliente_689"/>
    <n v="2"/>
    <n v="116"/>
    <x v="351"/>
    <d v="2023-04-05T05:02:00"/>
    <x v="361"/>
    <n v="110.99999999511056"/>
    <d v="1899-12-30T01:51:00"/>
    <d v="1899-12-30T00:00:00"/>
    <x v="1"/>
    <x v="4"/>
    <x v="0"/>
    <x v="2"/>
    <n v="47.8"/>
    <n v="294.8"/>
    <s v="Reservada"/>
    <n v="426"/>
    <x v="2"/>
    <s v="Plato_11, Plato_16, Plato_1, Plato_19"/>
  </r>
  <r>
    <n v="2"/>
    <s v="Cliente_953"/>
    <n v="4"/>
    <n v="166"/>
    <x v="348"/>
    <d v="2023-04-05T03:43:00"/>
    <x v="362"/>
    <n v="69.000000004889444"/>
    <d v="1899-12-30T01:09:00"/>
    <d v="1899-12-30T00:00:00"/>
    <x v="1"/>
    <x v="2"/>
    <x v="0"/>
    <x v="1"/>
    <n v="43.74"/>
    <n v="249.74"/>
    <s v="Libre"/>
    <n v="427"/>
    <x v="6"/>
    <s v="Plato_1, Plato_8, Plato_14, Plato_12"/>
  </r>
  <r>
    <n v="7"/>
    <s v="Cliente_518"/>
    <n v="5"/>
    <n v="179"/>
    <x v="352"/>
    <d v="2023-04-05T06:03:00"/>
    <x v="363"/>
    <n v="165.00000000349246"/>
    <d v="1899-12-30T02:45:00"/>
    <d v="1899-12-30T00:00:00"/>
    <x v="1"/>
    <x v="4"/>
    <x v="1"/>
    <x v="2"/>
    <n v="15.6"/>
    <n v="190.6"/>
    <s v="Reservada"/>
    <n v="428"/>
    <x v="8"/>
    <s v="Plato_20, Plato_14, Plato_1, Plato_17"/>
  </r>
  <r>
    <n v="8"/>
    <s v="Cliente_348"/>
    <n v="1"/>
    <n v="27"/>
    <x v="353"/>
    <d v="2023-04-05T03:46:00"/>
    <x v="364"/>
    <n v="216.00000000209548"/>
    <d v="1899-12-30T03:36:00"/>
    <d v="1899-12-30T03:09:00"/>
    <x v="0"/>
    <x v="4"/>
    <x v="0"/>
    <x v="2"/>
    <n v="10.95"/>
    <n v="88.95"/>
    <s v="Reservada"/>
    <n v="429"/>
    <x v="2"/>
    <s v="Plato_10"/>
  </r>
  <r>
    <n v="7"/>
    <s v="Cliente_259"/>
    <n v="3"/>
    <n v="49"/>
    <x v="354"/>
    <d v="2023-04-05T03:59:00"/>
    <x v="365"/>
    <n v="98.000000005122274"/>
    <d v="1899-12-30T01:38:00"/>
    <d v="1899-12-30T00:49:00"/>
    <x v="0"/>
    <x v="4"/>
    <x v="0"/>
    <x v="0"/>
    <n v="42.09"/>
    <n v="67.09"/>
    <s v="Reservada"/>
    <n v="430"/>
    <x v="5"/>
    <s v="Plato_1"/>
  </r>
  <r>
    <n v="15"/>
    <s v="Cliente_243"/>
    <n v="5"/>
    <n v="20"/>
    <x v="355"/>
    <d v="2023-04-05T07:25:00"/>
    <x v="366"/>
    <n v="232.00000000186265"/>
    <d v="1899-12-30T03:52:00"/>
    <d v="1899-12-30T03:32:00"/>
    <x v="0"/>
    <x v="3"/>
    <x v="0"/>
    <x v="2"/>
    <n v="39.82"/>
    <n v="99.82"/>
    <s v="Libre"/>
    <n v="431"/>
    <x v="10"/>
    <s v="Plato_2"/>
  </r>
  <r>
    <n v="10"/>
    <s v="Cliente_869"/>
    <n v="2"/>
    <n v="74"/>
    <x v="356"/>
    <d v="2023-04-05T05:54:00"/>
    <x v="367"/>
    <n v="143.00000000512227"/>
    <d v="1899-12-30T02:23:00"/>
    <d v="1899-12-30T01:09:00"/>
    <x v="0"/>
    <x v="4"/>
    <x v="2"/>
    <x v="2"/>
    <n v="18.71"/>
    <n v="127.71000000000001"/>
    <s v="Libre"/>
    <n v="432"/>
    <x v="1"/>
    <s v="Plato_3, Plato_13, Plato_16"/>
  </r>
  <r>
    <n v="10"/>
    <s v="Cliente_306"/>
    <n v="4"/>
    <n v="74"/>
    <x v="357"/>
    <d v="2023-04-05T03:09:00"/>
    <x v="357"/>
    <n v="114.99999999767169"/>
    <d v="1899-12-30T01:55:00"/>
    <d v="1899-12-30T00:41:00"/>
    <x v="0"/>
    <x v="4"/>
    <x v="0"/>
    <x v="2"/>
    <n v="45.77"/>
    <n v="147.77000000000001"/>
    <s v="Reservada"/>
    <n v="433"/>
    <x v="6"/>
    <s v="Plato_2, Plato_7"/>
  </r>
  <r>
    <n v="15"/>
    <s v="Cliente_842"/>
    <n v="4"/>
    <n v="58"/>
    <x v="358"/>
    <d v="2023-04-05T03:55:00"/>
    <x v="368"/>
    <n v="220.00000000465661"/>
    <d v="1899-12-30T03:40:00"/>
    <d v="1899-12-30T02:42:00"/>
    <x v="0"/>
    <x v="4"/>
    <x v="0"/>
    <x v="2"/>
    <n v="37.15"/>
    <n v="133.15"/>
    <s v="Reservada"/>
    <n v="434"/>
    <x v="6"/>
    <s v="Plato_10, Plato_5"/>
  </r>
  <r>
    <n v="17"/>
    <s v="Cliente_349"/>
    <n v="6"/>
    <n v="111"/>
    <x v="359"/>
    <d v="2023-04-05T06:01:00"/>
    <x v="369"/>
    <n v="127.99999999813735"/>
    <d v="1899-12-30T02:23:00"/>
    <d v="1899-12-30T00:32:00"/>
    <x v="0"/>
    <x v="3"/>
    <x v="0"/>
    <x v="2"/>
    <n v="30.48"/>
    <n v="184.48"/>
    <s v="Ocupada"/>
    <n v="435"/>
    <x v="0"/>
    <s v="Plato_10, Plato_13, Plato_2"/>
  </r>
  <r>
    <n v="10"/>
    <s v="Cliente_316"/>
    <n v="3"/>
    <n v="45"/>
    <x v="360"/>
    <d v="2023-04-05T04:04:00"/>
    <x v="370"/>
    <n v="232.00000000186265"/>
    <d v="1899-12-30T04:07:00"/>
    <d v="1899-12-30T03:22:00"/>
    <x v="0"/>
    <x v="3"/>
    <x v="0"/>
    <x v="2"/>
    <n v="10.14"/>
    <n v="66.14"/>
    <s v="Ocupada"/>
    <n v="436"/>
    <x v="2"/>
    <s v="Plato_16"/>
  </r>
  <r>
    <n v="16"/>
    <s v="Cliente_600"/>
    <n v="6"/>
    <n v="51"/>
    <x v="361"/>
    <d v="2023-04-05T05:25:00"/>
    <x v="371"/>
    <n v="143.00000000512227"/>
    <d v="1899-12-30T02:23:00"/>
    <d v="1899-12-30T01:32:00"/>
    <x v="0"/>
    <x v="0"/>
    <x v="0"/>
    <x v="2"/>
    <n v="12.56"/>
    <n v="82.56"/>
    <s v="Reservada"/>
    <n v="437"/>
    <x v="3"/>
    <s v="Plato_8"/>
  </r>
  <r>
    <n v="2"/>
    <s v="Cliente_732"/>
    <n v="1"/>
    <n v="51"/>
    <x v="362"/>
    <d v="2023-04-05T07:33:00"/>
    <x v="372"/>
    <n v="214.99999999883585"/>
    <d v="1899-12-30T03:35:00"/>
    <d v="1899-12-30T02:44:00"/>
    <x v="0"/>
    <x v="1"/>
    <x v="0"/>
    <x v="2"/>
    <n v="19.3"/>
    <n v="52.3"/>
    <s v="Libre"/>
    <n v="438"/>
    <x v="10"/>
    <s v="Plato_11"/>
  </r>
  <r>
    <n v="15"/>
    <s v="Cliente_807"/>
    <n v="1"/>
    <n v="64"/>
    <x v="363"/>
    <d v="2023-04-05T01:23:00"/>
    <x v="373"/>
    <n v="82.999999998137355"/>
    <d v="1899-12-30T01:23:00"/>
    <d v="1899-12-30T00:19:00"/>
    <x v="0"/>
    <x v="0"/>
    <x v="2"/>
    <x v="2"/>
    <n v="25.56"/>
    <n v="202.56"/>
    <s v="Libre"/>
    <n v="439"/>
    <x v="6"/>
    <s v="Plato_11, Plato_10"/>
  </r>
  <r>
    <n v="13"/>
    <s v="Cliente_900"/>
    <n v="1"/>
    <n v="45"/>
    <x v="364"/>
    <d v="2023-04-05T05:48:00"/>
    <x v="374"/>
    <n v="229.00000000256114"/>
    <d v="1899-12-30T04:04:00"/>
    <d v="1899-12-30T03:19:00"/>
    <x v="0"/>
    <x v="2"/>
    <x v="0"/>
    <x v="2"/>
    <n v="38.85"/>
    <n v="122.85"/>
    <s v="Ocupada"/>
    <n v="440"/>
    <x v="10"/>
    <s v="Plato_14, Plato_12"/>
  </r>
  <r>
    <n v="13"/>
    <s v="Cliente_143"/>
    <n v="6"/>
    <n v="90"/>
    <x v="365"/>
    <d v="2023-04-05T03:23:00"/>
    <x v="375"/>
    <n v="139.00000000256114"/>
    <d v="1899-12-30T02:34:00"/>
    <d v="1899-12-30T01:04:00"/>
    <x v="0"/>
    <x v="2"/>
    <x v="0"/>
    <x v="1"/>
    <n v="23.31"/>
    <n v="206.31"/>
    <s v="Ocupada"/>
    <n v="441"/>
    <x v="0"/>
    <s v="Plato_8, Plato_10"/>
  </r>
  <r>
    <n v="15"/>
    <s v="Cliente_405"/>
    <n v="3"/>
    <n v="131"/>
    <x v="366"/>
    <d v="2023-04-05T03:18:00"/>
    <x v="376"/>
    <n v="74.000000000232831"/>
    <d v="1899-12-30T01:29:00"/>
    <d v="1899-12-30T00:00:00"/>
    <x v="1"/>
    <x v="4"/>
    <x v="2"/>
    <x v="2"/>
    <n v="21.07"/>
    <n v="256.07"/>
    <s v="Ocupada"/>
    <n v="442"/>
    <x v="7"/>
    <s v="Plato_18, Plato_1, Plato_19"/>
  </r>
  <r>
    <n v="4"/>
    <s v="Cliente_332"/>
    <n v="2"/>
    <n v="155"/>
    <x v="367"/>
    <d v="2023-04-05T03:14:00"/>
    <x v="377"/>
    <n v="119.00000000023283"/>
    <d v="1899-12-30T01:59:00"/>
    <d v="1899-12-30T00:00:00"/>
    <x v="1"/>
    <x v="2"/>
    <x v="0"/>
    <x v="0"/>
    <n v="14.48"/>
    <n v="231.48"/>
    <s v="Libre"/>
    <n v="443"/>
    <x v="5"/>
    <s v="Plato_14, Plato_15, Plato_10, Plato_16"/>
  </r>
  <r>
    <n v="8"/>
    <s v="Cliente_894"/>
    <n v="5"/>
    <n v="81"/>
    <x v="368"/>
    <d v="2023-04-05T06:08:00"/>
    <x v="378"/>
    <n v="165.00000000349246"/>
    <d v="1899-12-30T02:45:00"/>
    <d v="1899-12-30T01:24:00"/>
    <x v="0"/>
    <x v="1"/>
    <x v="0"/>
    <x v="2"/>
    <n v="25.26"/>
    <n v="120.26"/>
    <s v="Libre"/>
    <n v="444"/>
    <x v="10"/>
    <s v="Plato_14, Plato_7"/>
  </r>
  <r>
    <n v="6"/>
    <s v="Cliente_473"/>
    <n v="5"/>
    <n v="26"/>
    <x v="369"/>
    <d v="2023-04-05T03:09:00"/>
    <x v="357"/>
    <n v="127.99999999813735"/>
    <d v="1899-12-30T02:08:00"/>
    <d v="1899-12-30T01:42:00"/>
    <x v="0"/>
    <x v="1"/>
    <x v="1"/>
    <x v="2"/>
    <n v="14.28"/>
    <n v="95.28"/>
    <s v="Libre"/>
    <n v="445"/>
    <x v="3"/>
    <s v="Plato_6"/>
  </r>
  <r>
    <n v="12"/>
    <s v="Cliente_606"/>
    <n v="2"/>
    <n v="8"/>
    <x v="326"/>
    <d v="2023-04-05T06:13:00"/>
    <x v="379"/>
    <n v="204.99999999767169"/>
    <d v="1899-12-30T03:25:00"/>
    <d v="1899-12-30T03:17:00"/>
    <x v="0"/>
    <x v="1"/>
    <x v="0"/>
    <x v="2"/>
    <n v="35.24"/>
    <n v="56.24"/>
    <s v="Libre"/>
    <n v="446"/>
    <x v="8"/>
    <s v="Plato_13"/>
  </r>
  <r>
    <n v="8"/>
    <s v="Cliente_404"/>
    <n v="2"/>
    <n v="86"/>
    <x v="359"/>
    <d v="2023-04-05T07:24:00"/>
    <x v="380"/>
    <n v="210.99999999627471"/>
    <d v="1899-12-30T03:31:00"/>
    <d v="1899-12-30T02:05:00"/>
    <x v="0"/>
    <x v="4"/>
    <x v="2"/>
    <x v="2"/>
    <n v="28.68"/>
    <n v="209.68"/>
    <s v="Libre"/>
    <n v="447"/>
    <x v="0"/>
    <s v="Plato_3, Plato_12, Plato_16"/>
  </r>
  <r>
    <n v="4"/>
    <s v="Cliente_216"/>
    <n v="5"/>
    <n v="66"/>
    <x v="370"/>
    <d v="2023-04-05T03:35:00"/>
    <x v="323"/>
    <n v="207.9999999969732"/>
    <d v="1899-12-30T03:43:00"/>
    <d v="1899-12-30T02:37:00"/>
    <x v="0"/>
    <x v="4"/>
    <x v="2"/>
    <x v="2"/>
    <n v="35.68"/>
    <n v="172.68"/>
    <s v="Ocupada"/>
    <n v="448"/>
    <x v="5"/>
    <s v="Plato_12, Plato_11"/>
  </r>
  <r>
    <n v="3"/>
    <s v="Cliente_717"/>
    <n v="3"/>
    <n v="33"/>
    <x v="343"/>
    <d v="2023-04-05T05:02:00"/>
    <x v="361"/>
    <n v="97.000000001862645"/>
    <d v="1899-12-30T01:52:00"/>
    <d v="1899-12-30T01:19:00"/>
    <x v="0"/>
    <x v="0"/>
    <x v="0"/>
    <x v="1"/>
    <n v="42.25"/>
    <n v="106.25"/>
    <s v="Ocupada"/>
    <n v="449"/>
    <x v="2"/>
    <s v="Plato_15"/>
  </r>
  <r>
    <n v="9"/>
    <s v="Cliente_783"/>
    <n v="6"/>
    <n v="34"/>
    <x v="328"/>
    <d v="2023-04-05T05:01:00"/>
    <x v="381"/>
    <n v="69.999999997671694"/>
    <d v="1899-12-30T01:25:00"/>
    <d v="1899-12-30T00:51:00"/>
    <x v="0"/>
    <x v="0"/>
    <x v="0"/>
    <x v="2"/>
    <n v="48.9"/>
    <n v="120.9"/>
    <s v="Ocupada"/>
    <n v="450"/>
    <x v="6"/>
    <s v="Plato_4, Plato_19"/>
  </r>
  <r>
    <n v="3"/>
    <s v="Cliente_240"/>
    <n v="1"/>
    <n v="103"/>
    <x v="371"/>
    <d v="2023-04-05T02:26:00"/>
    <x v="382"/>
    <n v="69.000000004889444"/>
    <d v="1899-12-30T01:09:00"/>
    <d v="1899-12-30T00:00:00"/>
    <x v="1"/>
    <x v="3"/>
    <x v="1"/>
    <x v="2"/>
    <n v="46.37"/>
    <n v="138.37"/>
    <s v="Libre"/>
    <n v="451"/>
    <x v="6"/>
    <s v="Plato_8, Plato_14, Plato_18"/>
  </r>
  <r>
    <n v="9"/>
    <s v="Cliente_589"/>
    <n v="1"/>
    <n v="123"/>
    <x v="372"/>
    <d v="2023-04-05T05:19:00"/>
    <x v="325"/>
    <n v="146.00000000442378"/>
    <d v="1899-12-30T02:26:00"/>
    <d v="1899-12-30T00:23:00"/>
    <x v="0"/>
    <x v="4"/>
    <x v="0"/>
    <x v="2"/>
    <n v="43.48"/>
    <n v="201.48"/>
    <s v="Reservada"/>
    <n v="452"/>
    <x v="7"/>
    <s v="Plato_17, Plato_5, Plato_13"/>
  </r>
  <r>
    <n v="6"/>
    <s v="Cliente_284"/>
    <n v="1"/>
    <n v="100"/>
    <x v="373"/>
    <d v="2023-04-05T05:07:00"/>
    <x v="383"/>
    <n v="84.999999994179234"/>
    <d v="1899-12-30T01:25:00"/>
    <d v="1899-12-30T00:00:00"/>
    <x v="1"/>
    <x v="2"/>
    <x v="1"/>
    <x v="2"/>
    <n v="36.83"/>
    <n v="166.82999999999998"/>
    <s v="Libre"/>
    <n v="453"/>
    <x v="9"/>
    <s v="Plato_18, Plato_15"/>
  </r>
  <r>
    <n v="1"/>
    <s v="Cliente_342"/>
    <n v="3"/>
    <n v="153"/>
    <x v="321"/>
    <d v="2023-04-05T04:53:00"/>
    <x v="384"/>
    <n v="87.000000000698492"/>
    <d v="1899-12-30T01:27:00"/>
    <d v="1899-12-30T00:00:00"/>
    <x v="1"/>
    <x v="1"/>
    <x v="0"/>
    <x v="2"/>
    <n v="39.619999999999997"/>
    <n v="272.62"/>
    <s v="Libre"/>
    <n v="454"/>
    <x v="1"/>
    <s v="Plato_6, Plato_12, Plato_19, Plato_1"/>
  </r>
  <r>
    <n v="12"/>
    <s v="Cliente_665"/>
    <n v="6"/>
    <n v="11"/>
    <x v="362"/>
    <d v="2023-04-05T05:54:00"/>
    <x v="367"/>
    <n v="116.00000000093132"/>
    <d v="1899-12-30T01:56:00"/>
    <d v="1899-12-30T01:45:00"/>
    <x v="0"/>
    <x v="3"/>
    <x v="1"/>
    <x v="0"/>
    <n v="19.7"/>
    <n v="67.7"/>
    <s v="Reservada"/>
    <n v="455"/>
    <x v="1"/>
    <s v="Plato_7"/>
  </r>
  <r>
    <n v="13"/>
    <s v="Cliente_207"/>
    <n v="6"/>
    <n v="71"/>
    <x v="374"/>
    <d v="2023-04-05T05:15:00"/>
    <x v="338"/>
    <n v="182.99999999930151"/>
    <d v="1899-12-30T03:03:00"/>
    <d v="1899-12-30T01:52:00"/>
    <x v="0"/>
    <x v="4"/>
    <x v="0"/>
    <x v="2"/>
    <n v="21.94"/>
    <n v="169.94"/>
    <s v="Libre"/>
    <n v="456"/>
    <x v="10"/>
    <s v="Plato_20, Plato_18"/>
  </r>
  <r>
    <n v="18"/>
    <s v="Cliente_531"/>
    <n v="6"/>
    <n v="58"/>
    <x v="375"/>
    <d v="2023-04-05T07:32:00"/>
    <x v="385"/>
    <n v="223.99999999674037"/>
    <d v="1899-12-30T03:44:00"/>
    <d v="1899-12-30T02:46:00"/>
    <x v="0"/>
    <x v="2"/>
    <x v="0"/>
    <x v="1"/>
    <n v="17.260000000000002"/>
    <n v="154.26"/>
    <s v="Reservada"/>
    <n v="457"/>
    <x v="6"/>
    <s v="Plato_11, Plato_12"/>
  </r>
  <r>
    <n v="4"/>
    <s v="Cliente_420"/>
    <n v="3"/>
    <n v="89"/>
    <x v="329"/>
    <d v="2023-04-05T04:21:00"/>
    <x v="386"/>
    <n v="100.00000000116415"/>
    <d v="1899-12-30T01:55:00"/>
    <d v="1899-12-30T00:26:00"/>
    <x v="0"/>
    <x v="4"/>
    <x v="0"/>
    <x v="2"/>
    <n v="15.21"/>
    <n v="283.20999999999998"/>
    <s v="Ocupada"/>
    <n v="458"/>
    <x v="6"/>
    <s v="Plato_16, Plato_18, Plato_11, Plato_5"/>
  </r>
  <r>
    <n v="20"/>
    <s v="Cliente_989"/>
    <n v="1"/>
    <n v="30"/>
    <x v="376"/>
    <d v="2023-04-05T02:12:00"/>
    <x v="387"/>
    <n v="107.99999999580905"/>
    <d v="1899-12-30T02:03:00"/>
    <d v="1899-12-30T01:33:00"/>
    <x v="0"/>
    <x v="1"/>
    <x v="0"/>
    <x v="2"/>
    <n v="32.770000000000003"/>
    <n v="116.77000000000001"/>
    <s v="Ocupada"/>
    <n v="459"/>
    <x v="10"/>
    <s v="Plato_16"/>
  </r>
  <r>
    <n v="19"/>
    <s v="Cliente_964"/>
    <n v="6"/>
    <n v="124"/>
    <x v="377"/>
    <d v="2023-04-05T06:56:00"/>
    <x v="388"/>
    <n v="209.00000000023283"/>
    <d v="1899-12-30T03:29:00"/>
    <d v="1899-12-30T01:25:00"/>
    <x v="0"/>
    <x v="4"/>
    <x v="2"/>
    <x v="2"/>
    <n v="49.6"/>
    <n v="225.6"/>
    <s v="Libre"/>
    <n v="460"/>
    <x v="8"/>
    <s v="Plato_16, Plato_10, Plato_1, Plato_7"/>
  </r>
  <r>
    <n v="4"/>
    <s v="Cliente_421"/>
    <n v="3"/>
    <n v="66"/>
    <x v="378"/>
    <d v="2023-04-05T05:55:00"/>
    <x v="389"/>
    <n v="192.00000000768341"/>
    <d v="1899-12-30T03:12:00"/>
    <d v="1899-12-30T02:06:00"/>
    <x v="0"/>
    <x v="3"/>
    <x v="2"/>
    <x v="1"/>
    <n v="21.51"/>
    <n v="120.51"/>
    <s v="Libre"/>
    <n v="461"/>
    <x v="4"/>
    <s v="Plato_8, Plato_9"/>
  </r>
  <r>
    <n v="9"/>
    <s v="Cliente_27"/>
    <n v="2"/>
    <n v="11"/>
    <x v="374"/>
    <d v="2023-04-05T04:27:00"/>
    <x v="390"/>
    <n v="135"/>
    <d v="1899-12-30T02:15:00"/>
    <d v="1899-12-30T02:04:00"/>
    <x v="0"/>
    <x v="2"/>
    <x v="0"/>
    <x v="2"/>
    <n v="21.17"/>
    <n v="120.17"/>
    <s v="Reservada"/>
    <n v="462"/>
    <x v="0"/>
    <s v="Plato_11"/>
  </r>
  <r>
    <n v="7"/>
    <s v="Cliente_194"/>
    <n v="2"/>
    <n v="14"/>
    <x v="379"/>
    <d v="2023-04-05T03:13:00"/>
    <x v="391"/>
    <n v="139.99999999534339"/>
    <d v="1899-12-30T02:35:00"/>
    <d v="1899-12-30T02:21:00"/>
    <x v="0"/>
    <x v="2"/>
    <x v="0"/>
    <x v="0"/>
    <n v="17.07"/>
    <n v="110.07"/>
    <s v="Ocupada"/>
    <n v="463"/>
    <x v="3"/>
    <s v="Plato_17"/>
  </r>
  <r>
    <n v="16"/>
    <s v="Cliente_440"/>
    <n v="1"/>
    <n v="84"/>
    <x v="380"/>
    <d v="2023-04-05T04:39:00"/>
    <x v="392"/>
    <n v="197.99999999580905"/>
    <d v="1899-12-30T03:18:00"/>
    <d v="1899-12-30T01:54:00"/>
    <x v="0"/>
    <x v="4"/>
    <x v="0"/>
    <x v="2"/>
    <n v="48.5"/>
    <n v="202.5"/>
    <s v="Reservada"/>
    <n v="464"/>
    <x v="9"/>
    <s v="Plato_10, Plato_6, Plato_5"/>
  </r>
  <r>
    <n v="4"/>
    <s v="Cliente_876"/>
    <n v="2"/>
    <n v="60"/>
    <x v="381"/>
    <d v="2023-04-05T03:38:00"/>
    <x v="393"/>
    <n v="146.99999999720603"/>
    <d v="1899-12-30T02:42:00"/>
    <d v="1899-12-30T01:42:00"/>
    <x v="0"/>
    <x v="1"/>
    <x v="0"/>
    <x v="2"/>
    <n v="44.9"/>
    <n v="165.9"/>
    <s v="Ocupada"/>
    <n v="465"/>
    <x v="7"/>
    <s v="Plato_1, Plato_14"/>
  </r>
  <r>
    <n v="4"/>
    <s v="Cliente_365"/>
    <n v="1"/>
    <n v="145"/>
    <x v="382"/>
    <d v="2023-04-05T04:20:00"/>
    <x v="394"/>
    <n v="145.9999999939464"/>
    <d v="1899-12-30T02:26:00"/>
    <d v="1899-12-30T00:01:00"/>
    <x v="0"/>
    <x v="1"/>
    <x v="0"/>
    <x v="2"/>
    <n v="26.63"/>
    <n v="166.63"/>
    <s v="Libre"/>
    <n v="466"/>
    <x v="6"/>
    <s v="Plato_5, Plato_2, Plato_16"/>
  </r>
  <r>
    <n v="15"/>
    <s v="Cliente_185"/>
    <n v="3"/>
    <n v="72"/>
    <x v="383"/>
    <d v="2023-04-05T04:14:00"/>
    <x v="335"/>
    <n v="91.999999996041879"/>
    <d v="1899-12-30T01:32:00"/>
    <d v="1899-12-30T00:20:00"/>
    <x v="0"/>
    <x v="1"/>
    <x v="0"/>
    <x v="0"/>
    <n v="42.31"/>
    <n v="185.31"/>
    <s v="Reservada"/>
    <n v="467"/>
    <x v="4"/>
    <s v="Plato_11, Plato_5"/>
  </r>
  <r>
    <n v="14"/>
    <s v="Cliente_558"/>
    <n v="6"/>
    <n v="63"/>
    <x v="318"/>
    <d v="2023-04-05T05:45:00"/>
    <x v="395"/>
    <n v="166.00000000675209"/>
    <d v="1899-12-30T02:46:00"/>
    <d v="1899-12-30T01:43:00"/>
    <x v="0"/>
    <x v="2"/>
    <x v="1"/>
    <x v="2"/>
    <n v="14.28"/>
    <n v="120.28"/>
    <s v="Reservada"/>
    <n v="468"/>
    <x v="10"/>
    <s v="Plato_12, Plato_3, Plato_16"/>
  </r>
  <r>
    <n v="1"/>
    <s v="Cliente_535"/>
    <n v="2"/>
    <n v="66"/>
    <x v="384"/>
    <d v="2023-04-05T05:22:00"/>
    <x v="396"/>
    <n v="145.00000000116415"/>
    <d v="1899-12-30T02:25:00"/>
    <d v="1899-12-30T01:19:00"/>
    <x v="0"/>
    <x v="1"/>
    <x v="2"/>
    <x v="2"/>
    <n v="25.26"/>
    <n v="162.26"/>
    <s v="Reservada"/>
    <n v="469"/>
    <x v="1"/>
    <s v="Plato_8, Plato_15"/>
  </r>
  <r>
    <n v="17"/>
    <s v="Cliente_18"/>
    <n v="3"/>
    <n v="72"/>
    <x v="385"/>
    <d v="2023-04-05T04:17:00"/>
    <x v="397"/>
    <n v="155.99999999511056"/>
    <d v="1899-12-30T02:51:00"/>
    <d v="1899-12-30T01:39:00"/>
    <x v="0"/>
    <x v="4"/>
    <x v="0"/>
    <x v="2"/>
    <n v="47.46"/>
    <n v="125.46000000000001"/>
    <s v="Ocupada"/>
    <n v="470"/>
    <x v="7"/>
    <s v="Plato_7, Plato_4"/>
  </r>
  <r>
    <n v="7"/>
    <s v="Cliente_696"/>
    <n v="6"/>
    <n v="57"/>
    <x v="386"/>
    <d v="2023-04-05T05:38:00"/>
    <x v="398"/>
    <n v="121.99999999953434"/>
    <d v="1899-12-30T02:02:00"/>
    <d v="1899-12-30T01:05:00"/>
    <x v="0"/>
    <x v="4"/>
    <x v="1"/>
    <x v="0"/>
    <n v="28.49"/>
    <n v="133.49"/>
    <s v="Reservada"/>
    <n v="471"/>
    <x v="4"/>
    <s v="Plato_8"/>
  </r>
  <r>
    <n v="20"/>
    <s v="Cliente_704"/>
    <n v="2"/>
    <n v="73"/>
    <x v="387"/>
    <d v="2023-04-05T06:52:00"/>
    <x v="399"/>
    <n v="175.00000000465661"/>
    <d v="1899-12-30T03:10:00"/>
    <d v="1899-12-30T01:57:00"/>
    <x v="0"/>
    <x v="2"/>
    <x v="0"/>
    <x v="1"/>
    <n v="36.79"/>
    <n v="150.79"/>
    <s v="Ocupada"/>
    <n v="472"/>
    <x v="7"/>
    <s v="Plato_8, Plato_5"/>
  </r>
  <r>
    <n v="13"/>
    <s v="Cliente_720"/>
    <n v="4"/>
    <n v="61"/>
    <x v="388"/>
    <d v="2023-04-06T07:04:00"/>
    <x v="400"/>
    <n v="207.9999999969732"/>
    <d v="1899-12-30T03:43:00"/>
    <d v="1899-12-30T02:42:00"/>
    <x v="0"/>
    <x v="2"/>
    <x v="0"/>
    <x v="0"/>
    <n v="15.63"/>
    <n v="94.63"/>
    <s v="Ocupada"/>
    <n v="473"/>
    <x v="3"/>
    <s v="Plato_5, Plato_8"/>
  </r>
  <r>
    <n v="2"/>
    <s v="Cliente_624"/>
    <n v="6"/>
    <n v="161"/>
    <x v="389"/>
    <d v="2023-04-06T03:32:00"/>
    <x v="401"/>
    <n v="100.00000000116415"/>
    <d v="1899-12-30T01:40:00"/>
    <d v="1899-12-30T00:00:00"/>
    <x v="1"/>
    <x v="4"/>
    <x v="0"/>
    <x v="2"/>
    <n v="21.66"/>
    <n v="199.66"/>
    <s v="Libre"/>
    <n v="474"/>
    <x v="4"/>
    <s v="Plato_18, Plato_9, Plato_17, Plato_16"/>
  </r>
  <r>
    <n v="18"/>
    <s v="Cliente_289"/>
    <n v="4"/>
    <n v="35"/>
    <x v="390"/>
    <d v="2023-04-06T05:50:00"/>
    <x v="402"/>
    <n v="152.99999999580905"/>
    <d v="1899-12-30T02:48:00"/>
    <d v="1899-12-30T02:13:00"/>
    <x v="0"/>
    <x v="3"/>
    <x v="2"/>
    <x v="0"/>
    <n v="19.55"/>
    <n v="193.55"/>
    <s v="Ocupada"/>
    <n v="475"/>
    <x v="3"/>
    <s v="Plato_7, Plato_18"/>
  </r>
  <r>
    <n v="13"/>
    <s v="Cliente_434"/>
    <n v="2"/>
    <n v="115"/>
    <x v="391"/>
    <d v="2023-04-06T01:47:00"/>
    <x v="403"/>
    <n v="104.00000000372529"/>
    <d v="1899-12-30T01:59:00"/>
    <d v="1899-12-30T00:04:00"/>
    <x v="0"/>
    <x v="0"/>
    <x v="1"/>
    <x v="0"/>
    <n v="43.53"/>
    <n v="261.52999999999997"/>
    <s v="Ocupada"/>
    <n v="476"/>
    <x v="3"/>
    <s v="Plato_7, Plato_18, Plato_15, Plato_20"/>
  </r>
  <r>
    <n v="8"/>
    <s v="Cliente_149"/>
    <n v="6"/>
    <n v="115"/>
    <x v="392"/>
    <d v="2023-04-06T02:58:00"/>
    <x v="404"/>
    <n v="79.000000006053597"/>
    <d v="1899-12-30T01:19:00"/>
    <d v="1899-12-30T00:00:00"/>
    <x v="1"/>
    <x v="4"/>
    <x v="1"/>
    <x v="2"/>
    <n v="33.85"/>
    <n v="237.85"/>
    <s v="Reservada"/>
    <n v="477"/>
    <x v="1"/>
    <s v="Plato_18, Plato_14, Plato_7, Plato_13"/>
  </r>
  <r>
    <n v="7"/>
    <s v="Cliente_29"/>
    <n v="5"/>
    <n v="90"/>
    <x v="393"/>
    <d v="2023-04-06T03:28:00"/>
    <x v="405"/>
    <n v="206.99999999371357"/>
    <d v="1899-12-30T03:42:00"/>
    <d v="1899-12-30T02:12:00"/>
    <x v="0"/>
    <x v="1"/>
    <x v="0"/>
    <x v="1"/>
    <n v="32.78"/>
    <n v="150.78"/>
    <s v="Ocupada"/>
    <n v="478"/>
    <x v="6"/>
    <s v="Plato_2, Plato_9"/>
  </r>
  <r>
    <n v="1"/>
    <s v="Cliente_708"/>
    <n v="3"/>
    <n v="83"/>
    <x v="394"/>
    <d v="2023-04-06T04:30:00"/>
    <x v="406"/>
    <n v="227.99999999930151"/>
    <d v="1899-12-30T03:48:00"/>
    <d v="1899-12-30T02:25:00"/>
    <x v="0"/>
    <x v="0"/>
    <x v="0"/>
    <x v="0"/>
    <n v="39.58"/>
    <n v="91.58"/>
    <s v="Reservada"/>
    <n v="479"/>
    <x v="10"/>
    <s v="Plato_4, Plato_18"/>
  </r>
  <r>
    <n v="1"/>
    <s v="Cliente_125"/>
    <n v="5"/>
    <n v="65"/>
    <x v="395"/>
    <d v="2023-04-06T07:19:00"/>
    <x v="407"/>
    <n v="232.9999999946449"/>
    <d v="1899-12-30T03:53:00"/>
    <d v="1899-12-30T02:48:00"/>
    <x v="0"/>
    <x v="3"/>
    <x v="1"/>
    <x v="1"/>
    <n v="18.63"/>
    <n v="177.63"/>
    <s v="Reservada"/>
    <n v="480"/>
    <x v="7"/>
    <s v="Plato_8, Plato_6"/>
  </r>
  <r>
    <n v="9"/>
    <s v="Cliente_618"/>
    <n v="4"/>
    <n v="58"/>
    <x v="396"/>
    <d v="2023-04-06T04:43:00"/>
    <x v="408"/>
    <n v="165.99999999627471"/>
    <d v="1899-12-30T02:46:00"/>
    <d v="1899-12-30T01:48:00"/>
    <x v="0"/>
    <x v="1"/>
    <x v="0"/>
    <x v="2"/>
    <n v="42.02"/>
    <n v="94.02000000000001"/>
    <s v="Reservada"/>
    <n v="481"/>
    <x v="4"/>
    <s v="Plato_10"/>
  </r>
  <r>
    <n v="9"/>
    <s v="Cliente_115"/>
    <n v="4"/>
    <n v="21"/>
    <x v="397"/>
    <d v="2023-04-06T02:59:00"/>
    <x v="409"/>
    <n v="137.99999999930151"/>
    <d v="1899-12-30T02:18:00"/>
    <d v="1899-12-30T01:57:00"/>
    <x v="0"/>
    <x v="0"/>
    <x v="1"/>
    <x v="2"/>
    <n v="18.84"/>
    <n v="81.84"/>
    <s v="Libre"/>
    <n v="482"/>
    <x v="1"/>
    <s v="Plato_13"/>
  </r>
  <r>
    <n v="2"/>
    <s v="Cliente_527"/>
    <n v="4"/>
    <n v="53"/>
    <x v="398"/>
    <d v="2023-04-06T07:01:00"/>
    <x v="410"/>
    <n v="191.00000000442378"/>
    <d v="1899-12-30T03:11:00"/>
    <d v="1899-12-30T02:18:00"/>
    <x v="0"/>
    <x v="1"/>
    <x v="0"/>
    <x v="2"/>
    <n v="12.74"/>
    <n v="93.74"/>
    <s v="Reservada"/>
    <n v="483"/>
    <x v="8"/>
    <s v="Plato_6"/>
  </r>
  <r>
    <n v="18"/>
    <s v="Cliente_71"/>
    <n v="2"/>
    <n v="34"/>
    <x v="399"/>
    <d v="2023-04-06T04:31:00"/>
    <x v="411"/>
    <n v="178.00000000395812"/>
    <d v="1899-12-30T02:58:00"/>
    <d v="1899-12-30T02:24:00"/>
    <x v="0"/>
    <x v="4"/>
    <x v="0"/>
    <x v="2"/>
    <n v="22.76"/>
    <n v="97.76"/>
    <s v="Libre"/>
    <n v="484"/>
    <x v="9"/>
    <s v="Plato_1"/>
  </r>
  <r>
    <n v="6"/>
    <s v="Cliente_524"/>
    <n v="5"/>
    <n v="79"/>
    <x v="400"/>
    <d v="2023-04-06T02:52:00"/>
    <x v="412"/>
    <n v="111.99999999837019"/>
    <d v="1899-12-30T01:52:00"/>
    <d v="1899-12-30T00:33:00"/>
    <x v="0"/>
    <x v="3"/>
    <x v="2"/>
    <x v="2"/>
    <n v="39.07"/>
    <n v="183.07"/>
    <s v="Reservada"/>
    <n v="485"/>
    <x v="6"/>
    <s v="Plato_7, Plato_19"/>
  </r>
  <r>
    <n v="15"/>
    <s v="Cliente_437"/>
    <n v="3"/>
    <n v="59"/>
    <x v="401"/>
    <d v="2023-04-06T06:12:00"/>
    <x v="413"/>
    <n v="204.99999999767169"/>
    <d v="1899-12-30T03:40:00"/>
    <d v="1899-12-30T02:41:00"/>
    <x v="0"/>
    <x v="1"/>
    <x v="1"/>
    <x v="0"/>
    <n v="12.66"/>
    <n v="162.66"/>
    <s v="Ocupada"/>
    <n v="486"/>
    <x v="1"/>
    <s v="Plato_19, Plato_3, Plato_18, Plato_7"/>
  </r>
  <r>
    <n v="17"/>
    <s v="Cliente_946"/>
    <n v="1"/>
    <n v="92"/>
    <x v="402"/>
    <d v="2023-04-06T03:50:00"/>
    <x v="414"/>
    <n v="135.99999999278225"/>
    <d v="1899-12-30T02:31:00"/>
    <d v="1899-12-30T00:59:00"/>
    <x v="0"/>
    <x v="1"/>
    <x v="0"/>
    <x v="2"/>
    <n v="45.76"/>
    <n v="197.76"/>
    <s v="Ocupada"/>
    <n v="487"/>
    <x v="3"/>
    <s v="Plato_18, Plato_17, Plato_5"/>
  </r>
  <r>
    <n v="10"/>
    <s v="Cliente_719"/>
    <n v="4"/>
    <n v="124"/>
    <x v="403"/>
    <d v="2023-04-06T01:58:00"/>
    <x v="415"/>
    <n v="117.9999999969732"/>
    <d v="1899-12-30T01:58:00"/>
    <d v="1899-12-30T00:00:00"/>
    <x v="1"/>
    <x v="0"/>
    <x v="0"/>
    <x v="0"/>
    <n v="37.380000000000003"/>
    <n v="222.38"/>
    <s v="Libre"/>
    <n v="488"/>
    <x v="10"/>
    <s v="Plato_4, Plato_14, Plato_17"/>
  </r>
  <r>
    <n v="3"/>
    <s v="Cliente_354"/>
    <n v="1"/>
    <n v="34"/>
    <x v="404"/>
    <d v="2023-04-06T05:27:00"/>
    <x v="416"/>
    <n v="149.99999999650754"/>
    <d v="1899-12-30T02:45:00"/>
    <d v="1899-12-30T02:11:00"/>
    <x v="0"/>
    <x v="0"/>
    <x v="1"/>
    <x v="2"/>
    <n v="22.27"/>
    <n v="171.27"/>
    <s v="Ocupada"/>
    <n v="489"/>
    <x v="10"/>
    <s v="Plato_20, Plato_14"/>
  </r>
  <r>
    <n v="1"/>
    <s v="Cliente_194"/>
    <n v="2"/>
    <n v="131"/>
    <x v="405"/>
    <d v="2023-04-06T04:57:00"/>
    <x v="417"/>
    <n v="97.000000001862645"/>
    <d v="1899-12-30T01:37:00"/>
    <d v="1899-12-30T00:00:00"/>
    <x v="1"/>
    <x v="3"/>
    <x v="0"/>
    <x v="2"/>
    <n v="26.79"/>
    <n v="238.79"/>
    <s v="Libre"/>
    <n v="490"/>
    <x v="1"/>
    <s v="Plato_10, Plato_15, Plato_18"/>
  </r>
  <r>
    <n v="7"/>
    <s v="Cliente_160"/>
    <n v="4"/>
    <n v="41"/>
    <x v="406"/>
    <d v="2023-04-06T02:37:00"/>
    <x v="418"/>
    <n v="149.99999999650754"/>
    <d v="1899-12-30T02:45:00"/>
    <d v="1899-12-30T02:04:00"/>
    <x v="0"/>
    <x v="4"/>
    <x v="1"/>
    <x v="2"/>
    <n v="34.68"/>
    <n v="152.68"/>
    <s v="Ocupada"/>
    <n v="491"/>
    <x v="0"/>
    <s v="Plato_9, Plato_2"/>
  </r>
  <r>
    <n v="4"/>
    <s v="Cliente_363"/>
    <n v="4"/>
    <n v="49"/>
    <x v="407"/>
    <d v="2023-04-06T04:36:00"/>
    <x v="419"/>
    <n v="213.00000000279397"/>
    <d v="1899-12-30T03:33:00"/>
    <d v="1899-12-30T02:44:00"/>
    <x v="0"/>
    <x v="1"/>
    <x v="0"/>
    <x v="2"/>
    <n v="16.62"/>
    <n v="226.62"/>
    <s v="Reservada"/>
    <n v="492"/>
    <x v="1"/>
    <s v="Plato_11, Plato_13, Plato_7"/>
  </r>
  <r>
    <n v="2"/>
    <s v="Cliente_140"/>
    <n v="2"/>
    <n v="8"/>
    <x v="408"/>
    <d v="2023-04-06T01:46:00"/>
    <x v="420"/>
    <n v="75.00000000349246"/>
    <d v="1899-12-30T01:30:00"/>
    <d v="1899-12-30T01:22:00"/>
    <x v="0"/>
    <x v="3"/>
    <x v="0"/>
    <x v="2"/>
    <n v="32.67"/>
    <n v="86.67"/>
    <s v="Ocupada"/>
    <n v="493"/>
    <x v="4"/>
    <s v="Plato_4"/>
  </r>
  <r>
    <n v="20"/>
    <s v="Cliente_546"/>
    <n v="5"/>
    <n v="31"/>
    <x v="409"/>
    <d v="2023-04-06T04:49:00"/>
    <x v="421"/>
    <n v="200.99999999511056"/>
    <d v="1899-12-30T03:21:00"/>
    <d v="1899-12-30T02:50:00"/>
    <x v="0"/>
    <x v="1"/>
    <x v="1"/>
    <x v="2"/>
    <n v="11.85"/>
    <n v="183.85"/>
    <s v="Reservada"/>
    <n v="494"/>
    <x v="3"/>
    <s v="Plato_15, Plato_19"/>
  </r>
  <r>
    <n v="11"/>
    <s v="Cliente_778"/>
    <n v="6"/>
    <n v="102"/>
    <x v="410"/>
    <d v="2023-04-06T06:50:00"/>
    <x v="422"/>
    <n v="228.99999999208376"/>
    <d v="1899-12-30T03:49:00"/>
    <d v="1899-12-30T02:07:00"/>
    <x v="0"/>
    <x v="2"/>
    <x v="1"/>
    <x v="2"/>
    <n v="33.96"/>
    <n v="296.95999999999998"/>
    <s v="Libre"/>
    <n v="495"/>
    <x v="5"/>
    <s v="Plato_20, Plato_6, Plato_16, Plato_11"/>
  </r>
  <r>
    <n v="1"/>
    <s v="Cliente_402"/>
    <n v="3"/>
    <n v="133"/>
    <x v="411"/>
    <d v="2023-04-06T06:22:00"/>
    <x v="423"/>
    <n v="227.99999999930151"/>
    <d v="1899-12-30T03:48:00"/>
    <d v="1899-12-30T01:35:00"/>
    <x v="0"/>
    <x v="1"/>
    <x v="0"/>
    <x v="2"/>
    <n v="39.42"/>
    <n v="262.42"/>
    <s v="Reservada"/>
    <n v="496"/>
    <x v="10"/>
    <s v="Plato_11, Plato_18, Plato_12, Plato_17"/>
  </r>
  <r>
    <n v="13"/>
    <s v="Cliente_784"/>
    <n v="6"/>
    <n v="38"/>
    <x v="412"/>
    <d v="2023-04-06T06:58:00"/>
    <x v="424"/>
    <n v="207.9999999969732"/>
    <d v="1899-12-30T03:28:00"/>
    <d v="1899-12-30T02:50:00"/>
    <x v="0"/>
    <x v="0"/>
    <x v="0"/>
    <x v="0"/>
    <n v="29.93"/>
    <n v="179.93"/>
    <s v="Reservada"/>
    <n v="497"/>
    <x v="10"/>
    <s v="Plato_2, Plato_20"/>
  </r>
  <r>
    <n v="20"/>
    <s v="Cliente_259"/>
    <n v="3"/>
    <n v="32"/>
    <x v="413"/>
    <d v="2023-04-06T03:46:00"/>
    <x v="425"/>
    <n v="209.00000000023283"/>
    <d v="1899-12-30T03:29:00"/>
    <d v="1899-12-30T02:57:00"/>
    <x v="0"/>
    <x v="0"/>
    <x v="0"/>
    <x v="2"/>
    <n v="21.99"/>
    <n v="40.989999999999995"/>
    <s v="Libre"/>
    <n v="498"/>
    <x v="0"/>
    <s v="Plato_12"/>
  </r>
  <r>
    <n v="5"/>
    <s v="Cliente_919"/>
    <n v="5"/>
    <n v="130"/>
    <x v="414"/>
    <d v="2023-04-06T04:28:00"/>
    <x v="426"/>
    <n v="187.00000000186265"/>
    <d v="1899-12-30T03:07:00"/>
    <d v="1899-12-30T00:57:00"/>
    <x v="0"/>
    <x v="2"/>
    <x v="2"/>
    <x v="0"/>
    <n v="22.69"/>
    <n v="180.69"/>
    <s v="Reservada"/>
    <n v="499"/>
    <x v="2"/>
    <s v="Plato_10, Plato_2, Plato_1"/>
  </r>
  <r>
    <n v="4"/>
    <s v="Cliente_354"/>
    <n v="5"/>
    <n v="42"/>
    <x v="415"/>
    <d v="2023-04-06T05:15:00"/>
    <x v="427"/>
    <n v="238.00000000046566"/>
    <d v="1899-12-30T04:13:00"/>
    <d v="1899-12-30T03:31:00"/>
    <x v="0"/>
    <x v="4"/>
    <x v="1"/>
    <x v="0"/>
    <n v="37.619999999999997"/>
    <n v="130.62"/>
    <s v="Ocupada"/>
    <n v="500"/>
    <x v="10"/>
    <s v="Plato_6, Plato_5"/>
  </r>
  <r>
    <n v="7"/>
    <s v="Cliente_637"/>
    <n v="1"/>
    <n v="39"/>
    <x v="416"/>
    <d v="2023-04-06T06:31:00"/>
    <x v="428"/>
    <n v="166.99999999953434"/>
    <d v="1899-12-30T03:02:00"/>
    <d v="1899-12-30T02:23:00"/>
    <x v="0"/>
    <x v="1"/>
    <x v="2"/>
    <x v="2"/>
    <n v="28.38"/>
    <n v="166.38"/>
    <s v="Ocupada"/>
    <n v="501"/>
    <x v="5"/>
    <s v="Plato_20, Plato_13, Plato_16"/>
  </r>
  <r>
    <n v="5"/>
    <s v="Cliente_759"/>
    <n v="2"/>
    <n v="73"/>
    <x v="417"/>
    <d v="2023-04-06T01:57:00"/>
    <x v="429"/>
    <n v="72.000000004190952"/>
    <d v="1899-12-30T01:12:00"/>
    <d v="1899-12-30T00:00:00"/>
    <x v="1"/>
    <x v="3"/>
    <x v="0"/>
    <x v="2"/>
    <n v="32.9"/>
    <n v="171.9"/>
    <s v="Reservada"/>
    <n v="502"/>
    <x v="6"/>
    <s v="Plato_5, Plato_4, Plato_11"/>
  </r>
  <r>
    <n v="3"/>
    <s v="Cliente_948"/>
    <n v="1"/>
    <n v="85"/>
    <x v="418"/>
    <d v="2023-04-06T04:02:00"/>
    <x v="430"/>
    <n v="102.00000000768341"/>
    <d v="1899-12-30T01:42:00"/>
    <d v="1899-12-30T00:17:00"/>
    <x v="0"/>
    <x v="0"/>
    <x v="0"/>
    <x v="2"/>
    <n v="35.840000000000003"/>
    <n v="172.84"/>
    <s v="Reservada"/>
    <n v="503"/>
    <x v="0"/>
    <s v="Plato_20, Plato_12"/>
  </r>
  <r>
    <n v="2"/>
    <s v="Cliente_172"/>
    <n v="5"/>
    <n v="19"/>
    <x v="419"/>
    <d v="2023-04-06T04:48:00"/>
    <x v="431"/>
    <n v="157.99999999115244"/>
    <d v="1899-12-30T02:38:00"/>
    <d v="1899-12-30T02:19:00"/>
    <x v="0"/>
    <x v="3"/>
    <x v="2"/>
    <x v="1"/>
    <n v="31.31"/>
    <n v="85.31"/>
    <s v="Reservada"/>
    <n v="504"/>
    <x v="2"/>
    <s v="Plato_6"/>
  </r>
  <r>
    <n v="5"/>
    <s v="Cliente_70"/>
    <n v="1"/>
    <n v="115"/>
    <x v="420"/>
    <d v="2023-04-06T06:07:00"/>
    <x v="432"/>
    <n v="209.00000000023283"/>
    <d v="1899-12-30T03:29:00"/>
    <d v="1899-12-30T01:34:00"/>
    <x v="0"/>
    <x v="2"/>
    <x v="2"/>
    <x v="2"/>
    <n v="25.76"/>
    <n v="180.76"/>
    <s v="Reservada"/>
    <n v="505"/>
    <x v="1"/>
    <s v="Plato_20, Plato_1"/>
  </r>
  <r>
    <n v="18"/>
    <s v="Cliente_835"/>
    <n v="2"/>
    <n v="5"/>
    <x v="421"/>
    <d v="2023-04-06T04:02:00"/>
    <x v="430"/>
    <n v="121.00000000675209"/>
    <d v="1899-12-30T02:16:00"/>
    <d v="1899-12-30T02:11:00"/>
    <x v="0"/>
    <x v="0"/>
    <x v="2"/>
    <x v="2"/>
    <n v="11.65"/>
    <n v="81.650000000000006"/>
    <s v="Ocupada"/>
    <n v="506"/>
    <x v="3"/>
    <s v="Plato_8"/>
  </r>
  <r>
    <n v="18"/>
    <s v="Cliente_989"/>
    <n v="4"/>
    <n v="69"/>
    <x v="395"/>
    <d v="2023-04-06T04:30:00"/>
    <x v="406"/>
    <n v="63.999999999068677"/>
    <d v="1899-12-30T01:04:00"/>
    <d v="1899-12-30T00:00:00"/>
    <x v="1"/>
    <x v="2"/>
    <x v="1"/>
    <x v="2"/>
    <n v="43.42"/>
    <n v="253.42000000000002"/>
    <s v="Libre"/>
    <n v="507"/>
    <x v="6"/>
    <s v="Plato_18, Plato_19"/>
  </r>
  <r>
    <n v="6"/>
    <s v="Cliente_821"/>
    <n v="1"/>
    <n v="34"/>
    <x v="422"/>
    <d v="2023-04-06T06:35:00"/>
    <x v="433"/>
    <n v="225"/>
    <d v="1899-12-30T03:45:00"/>
    <d v="1899-12-30T03:11:00"/>
    <x v="0"/>
    <x v="3"/>
    <x v="0"/>
    <x v="2"/>
    <n v="42.8"/>
    <n v="74.8"/>
    <s v="Reservada"/>
    <n v="508"/>
    <x v="2"/>
    <s v="Plato_15"/>
  </r>
  <r>
    <n v="5"/>
    <s v="Cliente_977"/>
    <n v="3"/>
    <n v="47"/>
    <x v="423"/>
    <d v="2023-04-06T06:02:00"/>
    <x v="434"/>
    <n v="169.99999999883585"/>
    <d v="1899-12-30T03:05:00"/>
    <d v="1899-12-30T02:18:00"/>
    <x v="0"/>
    <x v="1"/>
    <x v="1"/>
    <x v="2"/>
    <n v="16.260000000000002"/>
    <n v="96.26"/>
    <s v="Ocupada"/>
    <n v="509"/>
    <x v="2"/>
    <s v="Plato_20"/>
  </r>
  <r>
    <n v="6"/>
    <s v="Cliente_509"/>
    <n v="4"/>
    <n v="48"/>
    <x v="424"/>
    <d v="2023-04-06T04:33:00"/>
    <x v="435"/>
    <n v="60.999999999767169"/>
    <d v="1899-12-30T01:01:00"/>
    <d v="1899-12-30T00:13:00"/>
    <x v="0"/>
    <x v="4"/>
    <x v="0"/>
    <x v="2"/>
    <n v="14.97"/>
    <n v="50.97"/>
    <s v="Libre"/>
    <n v="510"/>
    <x v="3"/>
    <s v="Plato_19"/>
  </r>
  <r>
    <n v="2"/>
    <s v="Cliente_951"/>
    <n v="1"/>
    <n v="38"/>
    <x v="425"/>
    <d v="2023-04-06T03:23:00"/>
    <x v="436"/>
    <n v="104.99999999650754"/>
    <d v="1899-12-30T01:45:00"/>
    <d v="1899-12-30T01:07:00"/>
    <x v="0"/>
    <x v="1"/>
    <x v="0"/>
    <x v="2"/>
    <n v="35.950000000000003"/>
    <n v="172.95"/>
    <s v="Libre"/>
    <n v="511"/>
    <x v="10"/>
    <s v="Plato_14, Plato_18"/>
  </r>
  <r>
    <n v="2"/>
    <s v="Cliente_285"/>
    <n v="1"/>
    <n v="59"/>
    <x v="426"/>
    <d v="2023-04-06T02:26:00"/>
    <x v="437"/>
    <n v="67.000000008847564"/>
    <d v="1899-12-30T01:22:00"/>
    <d v="1899-12-30T00:23:00"/>
    <x v="0"/>
    <x v="3"/>
    <x v="0"/>
    <x v="2"/>
    <n v="37.369999999999997"/>
    <n v="165.37"/>
    <s v="Ocupada"/>
    <n v="512"/>
    <x v="0"/>
    <s v="Plato_3, Plato_19"/>
  </r>
  <r>
    <n v="8"/>
    <s v="Cliente_873"/>
    <n v="6"/>
    <n v="56"/>
    <x v="409"/>
    <d v="2023-04-06T04:51:00"/>
    <x v="438"/>
    <n v="202.99999999115244"/>
    <d v="1899-12-30T03:38:00"/>
    <d v="1899-12-30T02:42:00"/>
    <x v="0"/>
    <x v="0"/>
    <x v="1"/>
    <x v="2"/>
    <n v="22.74"/>
    <n v="76.739999999999995"/>
    <s v="Ocupada"/>
    <n v="513"/>
    <x v="6"/>
    <s v="Plato_4"/>
  </r>
  <r>
    <n v="18"/>
    <s v="Cliente_819"/>
    <n v="5"/>
    <n v="112"/>
    <x v="426"/>
    <d v="2023-04-06T04:36:00"/>
    <x v="419"/>
    <n v="197.0000000030268"/>
    <d v="1899-12-30T03:17:00"/>
    <d v="1899-12-30T01:25:00"/>
    <x v="0"/>
    <x v="4"/>
    <x v="0"/>
    <x v="2"/>
    <n v="38.840000000000003"/>
    <n v="212.84"/>
    <s v="Libre"/>
    <n v="514"/>
    <x v="9"/>
    <s v="Plato_10, Plato_12, Plato_3, Plato_15"/>
  </r>
  <r>
    <n v="19"/>
    <s v="Cliente_690"/>
    <n v="2"/>
    <n v="13"/>
    <x v="427"/>
    <d v="2023-04-06T02:03:00"/>
    <x v="439"/>
    <n v="65.000000002328306"/>
    <d v="1899-12-30T01:20:00"/>
    <d v="1899-12-30T01:07:00"/>
    <x v="0"/>
    <x v="2"/>
    <x v="0"/>
    <x v="2"/>
    <n v="43.79"/>
    <n v="61.79"/>
    <s v="Ocupada"/>
    <n v="515"/>
    <x v="9"/>
    <s v="Plato_4"/>
  </r>
  <r>
    <n v="7"/>
    <s v="Cliente_334"/>
    <n v="2"/>
    <n v="97"/>
    <x v="428"/>
    <d v="2023-04-06T04:59:00"/>
    <x v="440"/>
    <n v="63.999999999068677"/>
    <d v="1899-12-30T01:04:00"/>
    <d v="1899-12-30T00:00:00"/>
    <x v="1"/>
    <x v="4"/>
    <x v="0"/>
    <x v="2"/>
    <n v="20.85"/>
    <n v="166.85"/>
    <s v="Reservada"/>
    <n v="516"/>
    <x v="3"/>
    <s v="Plato_12, Plato_14, Plato_3"/>
  </r>
  <r>
    <n v="4"/>
    <s v="Cliente_508"/>
    <n v="5"/>
    <n v="65"/>
    <x v="429"/>
    <d v="2023-04-06T05:30:00"/>
    <x v="441"/>
    <n v="235.00000000116415"/>
    <d v="1899-12-30T03:55:00"/>
    <d v="1899-12-30T02:50:00"/>
    <x v="0"/>
    <x v="4"/>
    <x v="0"/>
    <x v="1"/>
    <n v="23.92"/>
    <n v="126.92"/>
    <s v="Reservada"/>
    <n v="517"/>
    <x v="8"/>
    <s v="Plato_7, Plato_12, Plato_5"/>
  </r>
  <r>
    <n v="5"/>
    <s v="Cliente_830"/>
    <n v="6"/>
    <n v="53"/>
    <x v="430"/>
    <d v="2023-04-06T06:02:00"/>
    <x v="434"/>
    <n v="233.99999999790452"/>
    <d v="1899-12-30T04:09:00"/>
    <d v="1899-12-30T03:16:00"/>
    <x v="0"/>
    <x v="4"/>
    <x v="1"/>
    <x v="2"/>
    <n v="18.48"/>
    <n v="95.48"/>
    <s v="Ocupada"/>
    <n v="518"/>
    <x v="1"/>
    <s v="Plato_11, Plato_5"/>
  </r>
  <r>
    <n v="6"/>
    <s v="Cliente_787"/>
    <n v="2"/>
    <n v="156"/>
    <x v="431"/>
    <d v="2023-04-06T03:49:00"/>
    <x v="442"/>
    <n v="181.00000000325963"/>
    <d v="1899-12-30T03:01:00"/>
    <d v="1899-12-30T00:25:00"/>
    <x v="0"/>
    <x v="3"/>
    <x v="0"/>
    <x v="2"/>
    <n v="34.590000000000003"/>
    <n v="279.59000000000003"/>
    <s v="Libre"/>
    <n v="519"/>
    <x v="3"/>
    <s v="Plato_6, Plato_20, Plato_5"/>
  </r>
  <r>
    <n v="4"/>
    <s v="Cliente_616"/>
    <n v="4"/>
    <n v="121"/>
    <x v="432"/>
    <d v="2023-04-06T06:23:00"/>
    <x v="443"/>
    <n v="168.00000000279397"/>
    <d v="1899-12-30T02:48:00"/>
    <d v="1899-12-30T00:47:00"/>
    <x v="0"/>
    <x v="4"/>
    <x v="2"/>
    <x v="2"/>
    <n v="43.99"/>
    <n v="323.99"/>
    <s v="Libre"/>
    <n v="520"/>
    <x v="1"/>
    <s v="Plato_9, Plato_18, Plato_17, Plato_2"/>
  </r>
  <r>
    <n v="18"/>
    <s v="Cliente_422"/>
    <n v="2"/>
    <n v="91"/>
    <x v="433"/>
    <d v="2023-04-06T02:54:00"/>
    <x v="444"/>
    <n v="130.99999999743886"/>
    <d v="1899-12-30T02:11:00"/>
    <d v="1899-12-30T00:40:00"/>
    <x v="0"/>
    <x v="4"/>
    <x v="0"/>
    <x v="2"/>
    <n v="15.18"/>
    <n v="225.18"/>
    <s v="Libre"/>
    <n v="521"/>
    <x v="6"/>
    <s v="Plato_1, Plato_9, Plato_18"/>
  </r>
  <r>
    <n v="2"/>
    <s v="Cliente_740"/>
    <n v="5"/>
    <n v="47"/>
    <x v="425"/>
    <d v="2023-04-06T04:26:00"/>
    <x v="445"/>
    <n v="167.99999999231659"/>
    <d v="1899-12-30T02:48:00"/>
    <d v="1899-12-30T02:01:00"/>
    <x v="0"/>
    <x v="4"/>
    <x v="0"/>
    <x v="1"/>
    <n v="35.35"/>
    <n v="119.35"/>
    <s v="Libre"/>
    <n v="522"/>
    <x v="7"/>
    <s v="Plato_16"/>
  </r>
  <r>
    <n v="4"/>
    <s v="Cliente_930"/>
    <n v="3"/>
    <n v="51"/>
    <x v="392"/>
    <d v="2023-04-06T04:42:00"/>
    <x v="446"/>
    <n v="182.99999999930151"/>
    <d v="1899-12-30T03:18:00"/>
    <d v="1899-12-30T02:27:00"/>
    <x v="0"/>
    <x v="3"/>
    <x v="0"/>
    <x v="2"/>
    <n v="45.41"/>
    <n v="126.41"/>
    <s v="Ocupada"/>
    <n v="523"/>
    <x v="10"/>
    <s v="Plato_6"/>
  </r>
  <r>
    <n v="16"/>
    <s v="Cliente_218"/>
    <n v="4"/>
    <n v="61"/>
    <x v="391"/>
    <d v="2023-04-06T02:32:00"/>
    <x v="447"/>
    <n v="149.00000000372529"/>
    <d v="1899-12-30T02:44:00"/>
    <d v="1899-12-30T01:43:00"/>
    <x v="0"/>
    <x v="0"/>
    <x v="0"/>
    <x v="2"/>
    <n v="26.91"/>
    <n v="102.91"/>
    <s v="Ocupada"/>
    <n v="524"/>
    <x v="4"/>
    <s v="Plato_5, Plato_6"/>
  </r>
  <r>
    <n v="16"/>
    <s v="Cliente_318"/>
    <n v="3"/>
    <n v="77"/>
    <x v="434"/>
    <d v="2023-04-06T07:14:00"/>
    <x v="448"/>
    <n v="226.99999999604188"/>
    <d v="1899-12-30T04:02:00"/>
    <d v="1899-12-30T02:45:00"/>
    <x v="0"/>
    <x v="0"/>
    <x v="0"/>
    <x v="2"/>
    <n v="32.869999999999997"/>
    <n v="229.87"/>
    <s v="Ocupada"/>
    <n v="525"/>
    <x v="5"/>
    <s v="Plato_14, Plato_8, Plato_17"/>
  </r>
  <r>
    <n v="4"/>
    <s v="Cliente_257"/>
    <n v="6"/>
    <n v="22"/>
    <x v="416"/>
    <d v="2023-04-06T05:41:00"/>
    <x v="449"/>
    <n v="117.00000000419095"/>
    <d v="1899-12-30T01:57:00"/>
    <d v="1899-12-30T01:35:00"/>
    <x v="0"/>
    <x v="4"/>
    <x v="2"/>
    <x v="0"/>
    <n v="43.02"/>
    <n v="76.02000000000001"/>
    <s v="Libre"/>
    <n v="526"/>
    <x v="6"/>
    <s v="Plato_11"/>
  </r>
  <r>
    <n v="19"/>
    <s v="Cliente_112"/>
    <n v="4"/>
    <n v="31"/>
    <x v="435"/>
    <d v="2023-04-06T05:55:00"/>
    <x v="450"/>
    <n v="134.00000000721775"/>
    <d v="1899-12-30T02:29:00"/>
    <d v="1899-12-30T01:58:00"/>
    <x v="0"/>
    <x v="1"/>
    <x v="1"/>
    <x v="1"/>
    <n v="22.95"/>
    <n v="76.95"/>
    <s v="Ocupada"/>
    <n v="527"/>
    <x v="0"/>
    <s v="Plato_6"/>
  </r>
  <r>
    <n v="14"/>
    <s v="Cliente_95"/>
    <n v="2"/>
    <n v="121"/>
    <x v="436"/>
    <d v="2023-04-06T03:48:00"/>
    <x v="451"/>
    <n v="120.99999999627471"/>
    <d v="1899-12-30T02:01:00"/>
    <d v="1899-12-30T00:00:00"/>
    <x v="1"/>
    <x v="2"/>
    <x v="0"/>
    <x v="0"/>
    <n v="15.62"/>
    <n v="93.62"/>
    <s v="Reservada"/>
    <n v="528"/>
    <x v="6"/>
    <s v="Plato_3, Plato_20, Plato_4"/>
  </r>
  <r>
    <n v="1"/>
    <s v="Cliente_866"/>
    <n v="2"/>
    <n v="157"/>
    <x v="437"/>
    <d v="2023-04-06T04:42:00"/>
    <x v="446"/>
    <n v="164.00000000023283"/>
    <d v="1899-12-30T02:59:00"/>
    <d v="1899-12-30T00:22:00"/>
    <x v="0"/>
    <x v="0"/>
    <x v="0"/>
    <x v="2"/>
    <n v="25.91"/>
    <n v="233.91"/>
    <s v="Ocupada"/>
    <n v="529"/>
    <x v="0"/>
    <s v="Plato_18, Plato_19, Plato_14, Plato_16"/>
  </r>
  <r>
    <n v="7"/>
    <s v="Cliente_232"/>
    <n v="5"/>
    <n v="106"/>
    <x v="438"/>
    <d v="2023-04-06T06:07:00"/>
    <x v="432"/>
    <n v="233.99999999790452"/>
    <d v="1899-12-30T04:09:00"/>
    <d v="1899-12-30T02:23:00"/>
    <x v="0"/>
    <x v="3"/>
    <x v="0"/>
    <x v="2"/>
    <n v="30.19"/>
    <n v="190.19"/>
    <s v="Ocupada"/>
    <n v="530"/>
    <x v="3"/>
    <s v="Plato_4, Plato_16, Plato_1"/>
  </r>
  <r>
    <n v="9"/>
    <s v="Cliente_882"/>
    <n v="6"/>
    <n v="199"/>
    <x v="439"/>
    <d v="2023-04-06T05:04:00"/>
    <x v="452"/>
    <n v="120.99999999627471"/>
    <d v="1899-12-30T02:01:00"/>
    <d v="1899-12-30T00:00:00"/>
    <x v="1"/>
    <x v="2"/>
    <x v="2"/>
    <x v="1"/>
    <n v="34.39"/>
    <n v="278.39"/>
    <s v="Libre"/>
    <n v="531"/>
    <x v="3"/>
    <s v="Plato_13, Plato_20, Plato_4, Plato_9"/>
  </r>
  <r>
    <n v="13"/>
    <s v="Cliente_63"/>
    <n v="3"/>
    <n v="59"/>
    <x v="440"/>
    <d v="2023-04-06T05:26:00"/>
    <x v="453"/>
    <n v="218.00000000861473"/>
    <d v="1899-12-30T03:38:00"/>
    <d v="1899-12-30T02:39:00"/>
    <x v="0"/>
    <x v="0"/>
    <x v="1"/>
    <x v="0"/>
    <n v="17.95"/>
    <n v="154.94999999999999"/>
    <s v="Reservada"/>
    <n v="532"/>
    <x v="10"/>
    <s v="Plato_13, Plato_10, Plato_15"/>
  </r>
  <r>
    <n v="1"/>
    <s v="Cliente_336"/>
    <n v="3"/>
    <n v="48"/>
    <x v="441"/>
    <d v="2023-04-06T05:20:00"/>
    <x v="454"/>
    <n v="125.9999999916181"/>
    <d v="1899-12-30T02:06:00"/>
    <d v="1899-12-30T01:18:00"/>
    <x v="0"/>
    <x v="3"/>
    <x v="2"/>
    <x v="0"/>
    <n v="20.09"/>
    <n v="61.09"/>
    <s v="Libre"/>
    <n v="533"/>
    <x v="8"/>
    <s v="Plato_3, Plato_13"/>
  </r>
  <r>
    <n v="1"/>
    <s v="Cliente_113"/>
    <n v="6"/>
    <n v="76"/>
    <x v="442"/>
    <d v="2023-04-06T04:29:00"/>
    <x v="455"/>
    <n v="206.99999999371357"/>
    <d v="1899-12-30T03:27:00"/>
    <d v="1899-12-30T02:11:00"/>
    <x v="0"/>
    <x v="4"/>
    <x v="2"/>
    <x v="2"/>
    <n v="23.59"/>
    <n v="170.59"/>
    <s v="Reservada"/>
    <n v="534"/>
    <x v="2"/>
    <s v="Plato_7, Plato_9, Plato_8"/>
  </r>
  <r>
    <n v="15"/>
    <s v="Cliente_711"/>
    <n v="3"/>
    <n v="113"/>
    <x v="443"/>
    <d v="2023-04-06T03:32:00"/>
    <x v="401"/>
    <n v="155.00000000232831"/>
    <d v="1899-12-30T02:35:00"/>
    <d v="1899-12-30T00:42:00"/>
    <x v="0"/>
    <x v="1"/>
    <x v="1"/>
    <x v="2"/>
    <n v="39.450000000000003"/>
    <n v="315.45"/>
    <s v="Libre"/>
    <n v="535"/>
    <x v="9"/>
    <s v="Plato_20, Plato_9, Plato_7, Plato_13"/>
  </r>
  <r>
    <n v="9"/>
    <s v="Cliente_785"/>
    <n v="2"/>
    <n v="152"/>
    <x v="444"/>
    <d v="2023-04-06T04:39:00"/>
    <x v="456"/>
    <n v="127.99999999813735"/>
    <d v="1899-12-30T02:08:00"/>
    <d v="1899-12-30T00:00:00"/>
    <x v="1"/>
    <x v="4"/>
    <x v="0"/>
    <x v="2"/>
    <n v="46"/>
    <n v="258"/>
    <s v="Reservada"/>
    <n v="536"/>
    <x v="9"/>
    <s v="Plato_4, Plato_9, Plato_14, Plato_2"/>
  </r>
  <r>
    <n v="18"/>
    <s v="Cliente_486"/>
    <n v="6"/>
    <n v="21"/>
    <x v="445"/>
    <d v="2023-04-06T02:09:00"/>
    <x v="457"/>
    <n v="104.99999999650754"/>
    <d v="1899-12-30T02:00:00"/>
    <d v="1899-12-30T01:39:00"/>
    <x v="0"/>
    <x v="0"/>
    <x v="1"/>
    <x v="0"/>
    <n v="28.68"/>
    <n v="91.68"/>
    <s v="Ocupada"/>
    <n v="537"/>
    <x v="4"/>
    <s v="Plato_13"/>
  </r>
  <r>
    <n v="14"/>
    <s v="Cliente_397"/>
    <n v="4"/>
    <n v="198"/>
    <x v="446"/>
    <d v="2023-04-06T05:33:00"/>
    <x v="458"/>
    <n v="133.99999999674037"/>
    <d v="1899-12-30T02:14:00"/>
    <d v="1899-12-30T00:00:00"/>
    <x v="1"/>
    <x v="4"/>
    <x v="2"/>
    <x v="0"/>
    <n v="41.35"/>
    <n v="183.35"/>
    <s v="Libre"/>
    <n v="538"/>
    <x v="1"/>
    <s v="Plato_2, Plato_14, Plato_11, Plato_16"/>
  </r>
  <r>
    <n v="18"/>
    <s v="Cliente_554"/>
    <n v="3"/>
    <n v="129"/>
    <x v="447"/>
    <d v="2023-04-06T07:00:00"/>
    <x v="459"/>
    <n v="188.99999999790452"/>
    <d v="1899-12-30T03:09:00"/>
    <d v="1899-12-30T01:00:00"/>
    <x v="0"/>
    <x v="2"/>
    <x v="1"/>
    <x v="1"/>
    <n v="20.9"/>
    <n v="260.89999999999998"/>
    <s v="Libre"/>
    <n v="539"/>
    <x v="1"/>
    <s v="Plato_2, Plato_6, Plato_9, Plato_4"/>
  </r>
  <r>
    <n v="6"/>
    <s v="Cliente_320"/>
    <n v="4"/>
    <n v="82"/>
    <x v="448"/>
    <d v="2023-04-06T06:56:00"/>
    <x v="460"/>
    <n v="190.00000000116415"/>
    <d v="1899-12-30T03:10:00"/>
    <d v="1899-12-30T01:48:00"/>
    <x v="0"/>
    <x v="1"/>
    <x v="0"/>
    <x v="2"/>
    <n v="47.85"/>
    <n v="171.85"/>
    <s v="Reservada"/>
    <n v="540"/>
    <x v="7"/>
    <s v="Plato_4, Plato_8"/>
  </r>
  <r>
    <n v="19"/>
    <s v="Cliente_427"/>
    <n v="2"/>
    <n v="124"/>
    <x v="449"/>
    <d v="2023-04-06T04:32:00"/>
    <x v="461"/>
    <n v="238.99999999324791"/>
    <d v="1899-12-30T03:59:00"/>
    <d v="1899-12-30T01:55:00"/>
    <x v="0"/>
    <x v="1"/>
    <x v="1"/>
    <x v="0"/>
    <n v="33.700000000000003"/>
    <n v="235.7"/>
    <s v="Reservada"/>
    <n v="541"/>
    <x v="1"/>
    <s v="Plato_12, Plato_11, Plato_9, Plato_14"/>
  </r>
  <r>
    <n v="9"/>
    <s v="Cliente_791"/>
    <n v="5"/>
    <n v="115"/>
    <x v="401"/>
    <d v="2023-04-06T04:43:00"/>
    <x v="408"/>
    <n v="116.00000000093132"/>
    <d v="1899-12-30T01:56:00"/>
    <d v="1899-12-30T00:01:00"/>
    <x v="0"/>
    <x v="0"/>
    <x v="1"/>
    <x v="2"/>
    <n v="49.05"/>
    <n v="197.05"/>
    <s v="Reservada"/>
    <n v="542"/>
    <x v="9"/>
    <s v="Plato_18, Plato_10, Plato_6"/>
  </r>
  <r>
    <n v="19"/>
    <s v="Cliente_996"/>
    <n v="5"/>
    <n v="74"/>
    <x v="450"/>
    <d v="2023-04-06T03:37:00"/>
    <x v="462"/>
    <n v="169.99999999883585"/>
    <d v="1899-12-30T02:50:00"/>
    <d v="1899-12-30T01:36:00"/>
    <x v="0"/>
    <x v="4"/>
    <x v="2"/>
    <x v="2"/>
    <n v="49.37"/>
    <n v="255.37"/>
    <s v="Reservada"/>
    <n v="543"/>
    <x v="3"/>
    <s v="Plato_16, Plato_6, Plato_15"/>
  </r>
  <r>
    <n v="7"/>
    <s v="Cliente_392"/>
    <n v="4"/>
    <n v="48"/>
    <x v="390"/>
    <d v="2023-04-06T04:45:00"/>
    <x v="463"/>
    <n v="87.999999993480742"/>
    <d v="1899-12-30T01:43:00"/>
    <d v="1899-12-30T00:55:00"/>
    <x v="0"/>
    <x v="3"/>
    <x v="0"/>
    <x v="2"/>
    <n v="44.91"/>
    <n v="114.91"/>
    <s v="Ocupada"/>
    <n v="544"/>
    <x v="8"/>
    <s v="Plato_8"/>
  </r>
  <r>
    <n v="20"/>
    <s v="Cliente_615"/>
    <n v="5"/>
    <n v="99"/>
    <x v="451"/>
    <d v="2023-04-06T04:26:00"/>
    <x v="445"/>
    <n v="106.99999999254942"/>
    <d v="1899-12-30T02:02:00"/>
    <d v="1899-12-30T00:23:00"/>
    <x v="0"/>
    <x v="2"/>
    <x v="0"/>
    <x v="1"/>
    <n v="12.18"/>
    <n v="142.18"/>
    <s v="Ocupada"/>
    <n v="545"/>
    <x v="9"/>
    <s v="Plato_11, Plato_17"/>
  </r>
  <r>
    <n v="5"/>
    <s v="Cliente_968"/>
    <n v="2"/>
    <n v="91"/>
    <x v="441"/>
    <d v="2023-04-06T05:29:00"/>
    <x v="464"/>
    <n v="135"/>
    <d v="1899-12-30T02:15:00"/>
    <d v="1899-12-30T00:44:00"/>
    <x v="0"/>
    <x v="4"/>
    <x v="0"/>
    <x v="0"/>
    <n v="47.81"/>
    <n v="139.81"/>
    <s v="Reservada"/>
    <n v="546"/>
    <x v="6"/>
    <s v="Plato_15, Plato_16"/>
  </r>
  <r>
    <n v="9"/>
    <s v="Cliente_206"/>
    <n v="3"/>
    <n v="97"/>
    <x v="452"/>
    <d v="2023-04-06T04:36:00"/>
    <x v="419"/>
    <n v="113.00000000162981"/>
    <d v="1899-12-30T02:08:00"/>
    <d v="1899-12-30T00:31:00"/>
    <x v="0"/>
    <x v="3"/>
    <x v="2"/>
    <x v="2"/>
    <n v="20.04"/>
    <n v="247.04"/>
    <s v="Ocupada"/>
    <n v="547"/>
    <x v="1"/>
    <s v="Plato_17, Plato_11, Plato_8"/>
  </r>
  <r>
    <n v="4"/>
    <s v="Cliente_669"/>
    <n v="2"/>
    <n v="106"/>
    <x v="453"/>
    <d v="2023-04-06T04:03:00"/>
    <x v="465"/>
    <n v="187.9999999946449"/>
    <d v="1899-12-30T03:08:00"/>
    <d v="1899-12-30T01:22:00"/>
    <x v="0"/>
    <x v="2"/>
    <x v="0"/>
    <x v="2"/>
    <n v="28.88"/>
    <n v="124.88"/>
    <s v="Libre"/>
    <n v="548"/>
    <x v="9"/>
    <s v="Plato_18, Plato_17"/>
  </r>
  <r>
    <n v="12"/>
    <s v="Cliente_195"/>
    <n v="2"/>
    <n v="98"/>
    <x v="399"/>
    <d v="2023-04-06T05:26:00"/>
    <x v="453"/>
    <n v="233.00000000512227"/>
    <d v="1899-12-30T03:53:00"/>
    <d v="1899-12-30T02:15:00"/>
    <x v="0"/>
    <x v="1"/>
    <x v="0"/>
    <x v="2"/>
    <n v="35.340000000000003"/>
    <n v="197.34"/>
    <s v="Libre"/>
    <n v="549"/>
    <x v="1"/>
    <s v="Plato_1, Plato_8, Plato_18"/>
  </r>
  <r>
    <n v="1"/>
    <s v="Cliente_900"/>
    <n v="6"/>
    <n v="57"/>
    <x v="454"/>
    <d v="2023-04-06T02:39:00"/>
    <x v="466"/>
    <n v="91.000000003259629"/>
    <d v="1899-12-30T01:46:00"/>
    <d v="1899-12-30T00:49:00"/>
    <x v="0"/>
    <x v="0"/>
    <x v="0"/>
    <x v="2"/>
    <n v="28.33"/>
    <n v="152.32999999999998"/>
    <s v="Ocupada"/>
    <n v="550"/>
    <x v="2"/>
    <s v="Plato_2, Plato_7, Plato_3"/>
  </r>
  <r>
    <n v="4"/>
    <s v="Cliente_705"/>
    <n v="2"/>
    <n v="123"/>
    <x v="455"/>
    <d v="2023-04-06T04:10:00"/>
    <x v="467"/>
    <n v="71.999999993713573"/>
    <d v="1899-12-30T01:12:00"/>
    <d v="1899-12-30T00:00:00"/>
    <x v="1"/>
    <x v="0"/>
    <x v="1"/>
    <x v="2"/>
    <n v="17.54"/>
    <n v="188.54"/>
    <s v="Reservada"/>
    <n v="551"/>
    <x v="3"/>
    <s v="Plato_2, Plato_3, Plato_4, Plato_13"/>
  </r>
  <r>
    <n v="11"/>
    <s v="Cliente_462"/>
    <n v="6"/>
    <n v="115"/>
    <x v="456"/>
    <d v="2023-04-06T03:54:00"/>
    <x v="468"/>
    <n v="207.9999999969732"/>
    <d v="1899-12-30T03:28:00"/>
    <d v="1899-12-30T01:33:00"/>
    <x v="0"/>
    <x v="0"/>
    <x v="2"/>
    <x v="0"/>
    <n v="10.28"/>
    <n v="253.28"/>
    <s v="Libre"/>
    <n v="552"/>
    <x v="0"/>
    <s v="Plato_20, Plato_13, Plato_3"/>
  </r>
  <r>
    <n v="14"/>
    <s v="Cliente_809"/>
    <n v="2"/>
    <n v="178"/>
    <x v="457"/>
    <d v="2023-04-06T05:24:00"/>
    <x v="469"/>
    <n v="158.99999999441206"/>
    <d v="1899-12-30T02:39:00"/>
    <d v="1899-12-30T00:00:00"/>
    <x v="1"/>
    <x v="0"/>
    <x v="0"/>
    <x v="2"/>
    <n v="44.38"/>
    <n v="247.38"/>
    <s v="Libre"/>
    <n v="553"/>
    <x v="2"/>
    <s v="Plato_2, Plato_1, Plato_5, Plato_12"/>
  </r>
  <r>
    <n v="10"/>
    <s v="Cliente_21"/>
    <n v="6"/>
    <n v="71"/>
    <x v="458"/>
    <d v="2023-04-06T02:55:00"/>
    <x v="470"/>
    <n v="85.000000004656613"/>
    <d v="1899-12-30T01:40:00"/>
    <d v="1899-12-30T00:29:00"/>
    <x v="0"/>
    <x v="0"/>
    <x v="0"/>
    <x v="0"/>
    <n v="19.600000000000001"/>
    <n v="185.6"/>
    <s v="Ocupada"/>
    <n v="554"/>
    <x v="0"/>
    <s v="Plato_14, Plato_20"/>
  </r>
  <r>
    <n v="20"/>
    <s v="Cliente_110"/>
    <n v="1"/>
    <n v="46"/>
    <x v="459"/>
    <d v="2023-04-06T05:02:00"/>
    <x v="471"/>
    <n v="182.99999999930151"/>
    <d v="1899-12-30T03:03:00"/>
    <d v="1899-12-30T02:17:00"/>
    <x v="0"/>
    <x v="2"/>
    <x v="1"/>
    <x v="1"/>
    <n v="41.08"/>
    <n v="71.08"/>
    <s v="Libre"/>
    <n v="555"/>
    <x v="2"/>
    <s v="Plato_2"/>
  </r>
  <r>
    <n v="9"/>
    <s v="Cliente_814"/>
    <n v="6"/>
    <n v="66"/>
    <x v="460"/>
    <d v="2023-04-06T07:41:00"/>
    <x v="472"/>
    <n v="224.00000000721775"/>
    <d v="1899-12-30T03:44:00"/>
    <d v="1899-12-30T02:38:00"/>
    <x v="0"/>
    <x v="2"/>
    <x v="0"/>
    <x v="0"/>
    <n v="14.09"/>
    <n v="90.09"/>
    <s v="Libre"/>
    <n v="556"/>
    <x v="3"/>
    <s v="Plato_5, Plato_4"/>
  </r>
  <r>
    <n v="7"/>
    <s v="Cliente_381"/>
    <n v="5"/>
    <n v="107"/>
    <x v="461"/>
    <d v="2023-04-06T07:39:00"/>
    <x v="473"/>
    <n v="226.99999999604188"/>
    <d v="1899-12-30T04:02:00"/>
    <d v="1899-12-30T02:15:00"/>
    <x v="0"/>
    <x v="2"/>
    <x v="0"/>
    <x v="1"/>
    <n v="35.880000000000003"/>
    <n v="212.88"/>
    <s v="Ocupada"/>
    <n v="557"/>
    <x v="8"/>
    <s v="Plato_15, Plato_13, Plato_1"/>
  </r>
  <r>
    <n v="6"/>
    <s v="Cliente_284"/>
    <n v="4"/>
    <n v="167"/>
    <x v="462"/>
    <d v="2023-04-06T03:06:00"/>
    <x v="474"/>
    <n v="168.00000000279397"/>
    <d v="1899-12-30T02:48:00"/>
    <d v="1899-12-30T00:01:00"/>
    <x v="0"/>
    <x v="1"/>
    <x v="0"/>
    <x v="2"/>
    <n v="45.26"/>
    <n v="224.26"/>
    <s v="Reservada"/>
    <n v="558"/>
    <x v="3"/>
    <s v="Plato_15, Plato_1, Plato_11"/>
  </r>
  <r>
    <n v="11"/>
    <s v="Cliente_728"/>
    <n v="1"/>
    <n v="41"/>
    <x v="463"/>
    <d v="2023-04-06T03:59:00"/>
    <x v="475"/>
    <n v="225"/>
    <d v="1899-12-30T03:45:00"/>
    <d v="1899-12-30T03:04:00"/>
    <x v="0"/>
    <x v="2"/>
    <x v="0"/>
    <x v="2"/>
    <n v="24.36"/>
    <n v="123.36"/>
    <s v="Reservada"/>
    <n v="559"/>
    <x v="7"/>
    <s v="Plato_11"/>
  </r>
  <r>
    <n v="6"/>
    <s v="Cliente_610"/>
    <n v="6"/>
    <n v="48"/>
    <x v="464"/>
    <d v="2023-04-06T03:17:00"/>
    <x v="476"/>
    <n v="182.00000000651926"/>
    <d v="1899-12-30T03:02:00"/>
    <d v="1899-12-30T02:14:00"/>
    <x v="0"/>
    <x v="3"/>
    <x v="2"/>
    <x v="0"/>
    <n v="31.53"/>
    <n v="142.53"/>
    <s v="Reservada"/>
    <n v="560"/>
    <x v="10"/>
    <s v="Plato_4, Plato_1"/>
  </r>
  <r>
    <n v="4"/>
    <s v="Cliente_190"/>
    <n v="2"/>
    <n v="64"/>
    <x v="465"/>
    <d v="2023-04-06T03:39:00"/>
    <x v="477"/>
    <n v="146.00000000442378"/>
    <d v="1899-12-30T02:26:00"/>
    <d v="1899-12-30T01:22:00"/>
    <x v="0"/>
    <x v="1"/>
    <x v="0"/>
    <x v="2"/>
    <n v="44.24"/>
    <n v="108.24000000000001"/>
    <s v="Reservada"/>
    <n v="561"/>
    <x v="9"/>
    <s v="Plato_4, Plato_14"/>
  </r>
  <r>
    <n v="20"/>
    <s v="Cliente_454"/>
    <n v="3"/>
    <n v="112"/>
    <x v="466"/>
    <d v="2023-04-06T06:20:00"/>
    <x v="478"/>
    <n v="224.00000000721775"/>
    <d v="1899-12-30T03:44:00"/>
    <d v="1899-12-30T01:52:00"/>
    <x v="0"/>
    <x v="1"/>
    <x v="2"/>
    <x v="2"/>
    <n v="21.49"/>
    <n v="309.49"/>
    <s v="Libre"/>
    <n v="562"/>
    <x v="5"/>
    <s v="Plato_20, Plato_9, Plato_7, Plato_17"/>
  </r>
  <r>
    <n v="12"/>
    <s v="Cliente_865"/>
    <n v="3"/>
    <n v="37"/>
    <x v="467"/>
    <d v="2023-04-06T04:43:00"/>
    <x v="408"/>
    <n v="98.999999997904524"/>
    <d v="1899-12-30T01:54:00"/>
    <d v="1899-12-30T01:17:00"/>
    <x v="0"/>
    <x v="3"/>
    <x v="1"/>
    <x v="1"/>
    <n v="20.07"/>
    <n v="74.069999999999993"/>
    <s v="Ocupada"/>
    <n v="563"/>
    <x v="10"/>
    <s v="Plato_6"/>
  </r>
  <r>
    <n v="9"/>
    <s v="Cliente_825"/>
    <n v="3"/>
    <n v="54"/>
    <x v="408"/>
    <d v="2023-04-06T02:23:00"/>
    <x v="479"/>
    <n v="112.00000000884756"/>
    <d v="1899-12-30T01:52:00"/>
    <d v="1899-12-30T00:58:00"/>
    <x v="0"/>
    <x v="3"/>
    <x v="2"/>
    <x v="1"/>
    <n v="33.08"/>
    <n v="189.07999999999998"/>
    <s v="Reservada"/>
    <n v="564"/>
    <x v="5"/>
    <s v="Plato_19, Plato_20, Plato_3"/>
  </r>
  <r>
    <n v="3"/>
    <s v="Cliente_134"/>
    <n v="6"/>
    <n v="98"/>
    <x v="451"/>
    <d v="2023-04-06T05:29:00"/>
    <x v="464"/>
    <n v="169.99999999883585"/>
    <d v="1899-12-30T02:50:00"/>
    <d v="1899-12-30T01:12:00"/>
    <x v="0"/>
    <x v="1"/>
    <x v="0"/>
    <x v="2"/>
    <n v="15.11"/>
    <n v="266.11"/>
    <s v="Libre"/>
    <n v="565"/>
    <x v="5"/>
    <s v="Plato_15, Plato_4, Plato_11, Plato_8"/>
  </r>
  <r>
    <n v="4"/>
    <s v="Cliente_88"/>
    <n v="3"/>
    <n v="56"/>
    <x v="468"/>
    <d v="2023-04-06T04:57:00"/>
    <x v="417"/>
    <n v="192.00000000768341"/>
    <d v="1899-12-30T03:12:00"/>
    <d v="1899-12-30T02:16:00"/>
    <x v="0"/>
    <x v="0"/>
    <x v="0"/>
    <x v="2"/>
    <n v="42.62"/>
    <n v="120.62"/>
    <s v="Libre"/>
    <n v="566"/>
    <x v="7"/>
    <s v="Plato_10"/>
  </r>
  <r>
    <n v="15"/>
    <s v="Cliente_789"/>
    <n v="4"/>
    <n v="102"/>
    <x v="459"/>
    <d v="2023-04-06T05:16:00"/>
    <x v="480"/>
    <n v="197.0000000030268"/>
    <d v="1899-12-30T03:32:00"/>
    <d v="1899-12-30T01:50:00"/>
    <x v="0"/>
    <x v="4"/>
    <x v="0"/>
    <x v="0"/>
    <n v="42.83"/>
    <n v="295.83"/>
    <s v="Ocupada"/>
    <n v="567"/>
    <x v="9"/>
    <s v="Plato_16, Plato_11, Plato_18, Plato_13"/>
  </r>
  <r>
    <n v="5"/>
    <s v="Cliente_63"/>
    <n v="1"/>
    <n v="84"/>
    <x v="392"/>
    <d v="2023-04-06T03:28:00"/>
    <x v="405"/>
    <n v="108.99999999906868"/>
    <d v="1899-12-30T02:04:00"/>
    <d v="1899-12-30T00:40:00"/>
    <x v="0"/>
    <x v="4"/>
    <x v="0"/>
    <x v="0"/>
    <n v="21.13"/>
    <n v="203.13"/>
    <s v="Ocupada"/>
    <n v="568"/>
    <x v="1"/>
    <s v="Plato_18, Plato_20"/>
  </r>
  <r>
    <n v="12"/>
    <s v="Cliente_555"/>
    <n v="5"/>
    <n v="58"/>
    <x v="409"/>
    <d v="2023-04-06T03:05:00"/>
    <x v="481"/>
    <n v="96.999999991385266"/>
    <d v="1899-12-30T01:37:00"/>
    <d v="1899-12-30T00:39:00"/>
    <x v="0"/>
    <x v="1"/>
    <x v="0"/>
    <x v="2"/>
    <n v="28.52"/>
    <n v="159.52000000000001"/>
    <s v="Reservada"/>
    <n v="569"/>
    <x v="6"/>
    <s v="Plato_18, Plato_13"/>
  </r>
  <r>
    <n v="1"/>
    <s v="Cliente_887"/>
    <n v="6"/>
    <n v="46"/>
    <x v="469"/>
    <d v="2023-04-06T04:27:00"/>
    <x v="482"/>
    <n v="107.0000000030268"/>
    <d v="1899-12-30T01:47:00"/>
    <d v="1899-12-30T01:01:00"/>
    <x v="0"/>
    <x v="3"/>
    <x v="0"/>
    <x v="2"/>
    <n v="38.4"/>
    <n v="123.4"/>
    <s v="Libre"/>
    <n v="570"/>
    <x v="1"/>
    <s v="Plato_11, Plato_10"/>
  </r>
  <r>
    <n v="15"/>
    <s v="Cliente_710"/>
    <n v="2"/>
    <n v="26"/>
    <x v="414"/>
    <d v="2023-04-06T02:54:00"/>
    <x v="444"/>
    <n v="92.999999999301508"/>
    <d v="1899-12-30T01:33:00"/>
    <d v="1899-12-30T01:07:00"/>
    <x v="0"/>
    <x v="3"/>
    <x v="0"/>
    <x v="2"/>
    <n v="49.54"/>
    <n v="103.53999999999999"/>
    <s v="Libre"/>
    <n v="571"/>
    <x v="4"/>
    <s v="Plato_6"/>
  </r>
  <r>
    <n v="19"/>
    <s v="Cliente_913"/>
    <n v="3"/>
    <n v="44"/>
    <x v="470"/>
    <d v="2023-04-06T06:27:00"/>
    <x v="483"/>
    <n v="214.0000000060536"/>
    <d v="1899-12-30T03:49:00"/>
    <d v="1899-12-30T03:05:00"/>
    <x v="0"/>
    <x v="4"/>
    <x v="0"/>
    <x v="1"/>
    <n v="46.21"/>
    <n v="120.21000000000001"/>
    <s v="Ocupada"/>
    <n v="572"/>
    <x v="2"/>
    <s v="Plato_2, Plato_5"/>
  </r>
  <r>
    <n v="7"/>
    <s v="Cliente_41"/>
    <n v="3"/>
    <n v="69"/>
    <x v="423"/>
    <d v="2023-04-06T07:09:00"/>
    <x v="484"/>
    <n v="237.00000000768341"/>
    <d v="1899-12-30T04:12:00"/>
    <d v="1899-12-30T03:03:00"/>
    <x v="0"/>
    <x v="0"/>
    <x v="0"/>
    <x v="2"/>
    <n v="47.08"/>
    <n v="212.07999999999998"/>
    <s v="Ocupada"/>
    <n v="573"/>
    <x v="9"/>
    <s v="Plato_13, Plato_18"/>
  </r>
  <r>
    <n v="20"/>
    <s v="Cliente_738"/>
    <n v="3"/>
    <n v="168"/>
    <x v="408"/>
    <d v="2023-04-06T03:08:00"/>
    <x v="485"/>
    <n v="157.00000000884756"/>
    <d v="1899-12-30T02:37:00"/>
    <d v="1899-12-30T00:00:00"/>
    <x v="1"/>
    <x v="3"/>
    <x v="0"/>
    <x v="2"/>
    <n v="42.57"/>
    <n v="249.57"/>
    <s v="Libre"/>
    <n v="574"/>
    <x v="2"/>
    <s v="Plato_10, Plato_19, Plato_4, Plato_13"/>
  </r>
  <r>
    <n v="15"/>
    <s v="Cliente_268"/>
    <n v="4"/>
    <n v="44"/>
    <x v="471"/>
    <d v="2023-04-06T04:44:00"/>
    <x v="486"/>
    <n v="188.00000000512227"/>
    <d v="1899-12-30T03:08:00"/>
    <d v="1899-12-30T02:24:00"/>
    <x v="0"/>
    <x v="4"/>
    <x v="0"/>
    <x v="2"/>
    <n v="33.520000000000003"/>
    <n v="51.52"/>
    <s v="Libre"/>
    <n v="575"/>
    <x v="3"/>
    <s v="Plato_4"/>
  </r>
  <r>
    <n v="9"/>
    <s v="Cliente_280"/>
    <n v="1"/>
    <n v="115"/>
    <x v="460"/>
    <d v="2023-04-06T07:06:00"/>
    <x v="487"/>
    <n v="188.99999999790452"/>
    <d v="1899-12-30T03:09:00"/>
    <d v="1899-12-30T01:14:00"/>
    <x v="0"/>
    <x v="4"/>
    <x v="2"/>
    <x v="1"/>
    <n v="21.71"/>
    <n v="255.71"/>
    <s v="Reservada"/>
    <n v="576"/>
    <x v="7"/>
    <s v="Plato_11, Plato_17, Plato_19"/>
  </r>
  <r>
    <n v="5"/>
    <s v="Cliente_117"/>
    <n v="4"/>
    <n v="25"/>
    <x v="472"/>
    <d v="2023-04-06T06:40:00"/>
    <x v="488"/>
    <n v="207.00000000419095"/>
    <d v="1899-12-30T03:27:00"/>
    <d v="1899-12-30T03:02:00"/>
    <x v="0"/>
    <x v="4"/>
    <x v="0"/>
    <x v="2"/>
    <n v="34.119999999999997"/>
    <n v="74.12"/>
    <s v="Libre"/>
    <n v="577"/>
    <x v="4"/>
    <s v="Plato_4, Plato_5"/>
  </r>
  <r>
    <n v="11"/>
    <s v="Cliente_83"/>
    <n v="6"/>
    <n v="44"/>
    <x v="473"/>
    <d v="2023-04-06T04:24:00"/>
    <x v="489"/>
    <n v="133.00000000395812"/>
    <d v="1899-12-30T02:28:00"/>
    <d v="1899-12-30T01:44:00"/>
    <x v="0"/>
    <x v="0"/>
    <x v="0"/>
    <x v="2"/>
    <n v="32.799999999999997"/>
    <n v="122.8"/>
    <s v="Ocupada"/>
    <n v="578"/>
    <x v="0"/>
    <s v="Plato_2"/>
  </r>
  <r>
    <n v="9"/>
    <s v="Cliente_988"/>
    <n v="2"/>
    <n v="48"/>
    <x v="474"/>
    <d v="2023-04-06T02:17:00"/>
    <x v="490"/>
    <n v="126.99999999487773"/>
    <d v="1899-12-30T02:07:00"/>
    <d v="1899-12-30T01:19:00"/>
    <x v="0"/>
    <x v="0"/>
    <x v="0"/>
    <x v="2"/>
    <n v="35.96"/>
    <n v="85.960000000000008"/>
    <s v="Libre"/>
    <n v="579"/>
    <x v="3"/>
    <s v="Plato_1"/>
  </r>
  <r>
    <n v="10"/>
    <s v="Cliente_606"/>
    <n v="5"/>
    <n v="30"/>
    <x v="475"/>
    <d v="2023-04-06T01:18:00"/>
    <x v="491"/>
    <n v="72.000000004190952"/>
    <d v="1899-12-30T01:12:00"/>
    <d v="1899-12-30T00:42:00"/>
    <x v="0"/>
    <x v="4"/>
    <x v="0"/>
    <x v="0"/>
    <n v="44.54"/>
    <n v="77.539999999999992"/>
    <s v="Libre"/>
    <n v="580"/>
    <x v="7"/>
    <s v="Plato_11"/>
  </r>
  <r>
    <n v="18"/>
    <s v="Cliente_384"/>
    <n v="5"/>
    <n v="55"/>
    <x v="476"/>
    <d v="2023-04-06T05:08:00"/>
    <x v="492"/>
    <n v="94.999999995343387"/>
    <d v="1899-12-30T01:50:00"/>
    <d v="1899-12-30T00:55:00"/>
    <x v="0"/>
    <x v="4"/>
    <x v="0"/>
    <x v="2"/>
    <n v="13.27"/>
    <n v="136.27000000000001"/>
    <s v="Ocupada"/>
    <n v="581"/>
    <x v="4"/>
    <s v="Plato_11, Plato_2"/>
  </r>
  <r>
    <n v="3"/>
    <s v="Cliente_372"/>
    <n v="1"/>
    <n v="42"/>
    <x v="477"/>
    <d v="2023-04-06T05:09:00"/>
    <x v="493"/>
    <n v="81.000000002095476"/>
    <d v="1899-12-30T01:21:00"/>
    <d v="1899-12-30T00:39:00"/>
    <x v="0"/>
    <x v="2"/>
    <x v="0"/>
    <x v="2"/>
    <n v="20.23"/>
    <n v="74.23"/>
    <s v="Reservada"/>
    <n v="582"/>
    <x v="7"/>
    <s v="Plato_6"/>
  </r>
  <r>
    <n v="9"/>
    <s v="Cliente_429"/>
    <n v="2"/>
    <n v="105"/>
    <x v="478"/>
    <d v="2023-04-06T03:34:00"/>
    <x v="494"/>
    <n v="112.99999999115244"/>
    <d v="1899-12-30T01:53:00"/>
    <d v="1899-12-30T00:08:00"/>
    <x v="0"/>
    <x v="2"/>
    <x v="2"/>
    <x v="0"/>
    <n v="35.99"/>
    <n v="278.99"/>
    <s v="Libre"/>
    <n v="583"/>
    <x v="2"/>
    <s v="Plato_12, Plato_4, Plato_7, Plato_20"/>
  </r>
  <r>
    <n v="9"/>
    <s v="Cliente_283"/>
    <n v="4"/>
    <n v="114"/>
    <x v="432"/>
    <d v="2023-04-06T06:59:00"/>
    <x v="495"/>
    <n v="204.00000000488944"/>
    <d v="1899-12-30T03:24:00"/>
    <d v="1899-12-30T01:30:00"/>
    <x v="0"/>
    <x v="0"/>
    <x v="0"/>
    <x v="0"/>
    <n v="36.979999999999997"/>
    <n v="175.98"/>
    <s v="Reservada"/>
    <n v="584"/>
    <x v="9"/>
    <s v="Plato_13, Plato_17, Plato_16"/>
  </r>
  <r>
    <n v="3"/>
    <s v="Cliente_876"/>
    <n v="5"/>
    <n v="95"/>
    <x v="479"/>
    <d v="2023-04-06T02:37:00"/>
    <x v="418"/>
    <n v="74.000000000232831"/>
    <d v="1899-12-30T01:14:00"/>
    <d v="1899-12-30T00:00:00"/>
    <x v="1"/>
    <x v="0"/>
    <x v="1"/>
    <x v="2"/>
    <n v="10.07"/>
    <n v="138.07"/>
    <s v="Libre"/>
    <n v="585"/>
    <x v="8"/>
    <s v="Plato_15, Plato_8, Plato_4, Plato_1"/>
  </r>
  <r>
    <n v="17"/>
    <s v="Cliente_857"/>
    <n v="5"/>
    <n v="92"/>
    <x v="480"/>
    <d v="2023-04-06T03:55:00"/>
    <x v="496"/>
    <n v="191.00000000442378"/>
    <d v="1899-12-30T03:26:00"/>
    <d v="1899-12-30T01:54:00"/>
    <x v="0"/>
    <x v="0"/>
    <x v="2"/>
    <x v="1"/>
    <n v="32.79"/>
    <n v="203.79"/>
    <s v="Ocupada"/>
    <n v="586"/>
    <x v="5"/>
    <s v="Plato_11, Plato_7"/>
  </r>
  <r>
    <n v="7"/>
    <s v="Cliente_208"/>
    <n v="4"/>
    <n v="43"/>
    <x v="481"/>
    <d v="2023-04-06T04:42:00"/>
    <x v="446"/>
    <n v="63.999999999068677"/>
    <d v="1899-12-30T01:19:00"/>
    <d v="1899-12-30T00:36:00"/>
    <x v="0"/>
    <x v="0"/>
    <x v="1"/>
    <x v="2"/>
    <n v="35.03"/>
    <n v="83.03"/>
    <s v="Ocupada"/>
    <n v="587"/>
    <x v="7"/>
    <s v="Plato_7"/>
  </r>
  <r>
    <n v="15"/>
    <s v="Cliente_21"/>
    <n v="2"/>
    <n v="37"/>
    <x v="418"/>
    <d v="2023-04-06T05:58:00"/>
    <x v="497"/>
    <n v="218.00000000861473"/>
    <d v="1899-12-30T03:38:00"/>
    <d v="1899-12-30T03:01:00"/>
    <x v="0"/>
    <x v="0"/>
    <x v="2"/>
    <x v="1"/>
    <n v="33.93"/>
    <n v="134.93"/>
    <s v="Libre"/>
    <n v="588"/>
    <x v="3"/>
    <s v="Plato_10, Plato_1"/>
  </r>
  <r>
    <n v="10"/>
    <s v="Cliente_443"/>
    <n v="4"/>
    <n v="120"/>
    <x v="441"/>
    <d v="2023-04-06T05:57:00"/>
    <x v="498"/>
    <n v="162.9999999969732"/>
    <d v="1899-12-30T02:43:00"/>
    <d v="1899-12-30T00:43:00"/>
    <x v="0"/>
    <x v="4"/>
    <x v="0"/>
    <x v="0"/>
    <n v="28.96"/>
    <n v="312.95999999999998"/>
    <s v="Libre"/>
    <n v="589"/>
    <x v="7"/>
    <s v="Plato_14, Plato_18, Plato_13, Plato_15"/>
  </r>
  <r>
    <n v="3"/>
    <s v="Cliente_240"/>
    <n v="6"/>
    <n v="64"/>
    <x v="457"/>
    <d v="2023-04-06T04:27:00"/>
    <x v="482"/>
    <n v="101.99999999720603"/>
    <d v="1899-12-30T01:57:00"/>
    <d v="1899-12-30T00:53:00"/>
    <x v="0"/>
    <x v="2"/>
    <x v="1"/>
    <x v="2"/>
    <n v="40.94"/>
    <n v="162.94"/>
    <s v="Ocupada"/>
    <n v="590"/>
    <x v="5"/>
    <s v="Plato_18, Plato_3"/>
  </r>
  <r>
    <n v="11"/>
    <s v="Cliente_138"/>
    <n v="6"/>
    <n v="51"/>
    <x v="416"/>
    <d v="2023-04-06T06:19:00"/>
    <x v="499"/>
    <n v="155.00000000232831"/>
    <d v="1899-12-30T02:35:00"/>
    <d v="1899-12-30T01:44:00"/>
    <x v="0"/>
    <x v="0"/>
    <x v="1"/>
    <x v="2"/>
    <n v="44.33"/>
    <n v="164.32999999999998"/>
    <s v="Libre"/>
    <n v="591"/>
    <x v="6"/>
    <s v="Plato_20"/>
  </r>
  <r>
    <n v="5"/>
    <s v="Cliente_177"/>
    <n v="1"/>
    <n v="101"/>
    <x v="431"/>
    <d v="2023-04-06T02:40:00"/>
    <x v="500"/>
    <n v="111.99999999837019"/>
    <d v="1899-12-30T01:52:00"/>
    <d v="1899-12-30T00:11:00"/>
    <x v="0"/>
    <x v="2"/>
    <x v="0"/>
    <x v="2"/>
    <n v="35.67"/>
    <n v="129.67000000000002"/>
    <s v="Reservada"/>
    <n v="592"/>
    <x v="8"/>
    <s v="Plato_5, Plato_1"/>
  </r>
  <r>
    <n v="17"/>
    <s v="Cliente_832"/>
    <n v="5"/>
    <n v="48"/>
    <x v="482"/>
    <d v="2023-04-06T02:17:00"/>
    <x v="490"/>
    <n v="111.99999999837019"/>
    <d v="1899-12-30T01:52:00"/>
    <d v="1899-12-30T01:04:00"/>
    <x v="0"/>
    <x v="4"/>
    <x v="0"/>
    <x v="0"/>
    <n v="48.8"/>
    <n v="257.8"/>
    <s v="Reservada"/>
    <n v="593"/>
    <x v="0"/>
    <s v="Plato_20, Plato_17, Plato_11, Plato_19"/>
  </r>
  <r>
    <n v="17"/>
    <s v="Cliente_480"/>
    <n v="1"/>
    <n v="98"/>
    <x v="405"/>
    <d v="2023-04-06T04:49:00"/>
    <x v="421"/>
    <n v="88.999999996740371"/>
    <d v="1899-12-30T01:29:00"/>
    <d v="1899-12-30T00:00:00"/>
    <x v="1"/>
    <x v="0"/>
    <x v="0"/>
    <x v="0"/>
    <n v="46.01"/>
    <n v="185.01"/>
    <s v="Libre"/>
    <n v="594"/>
    <x v="6"/>
    <s v="Plato_11, Plato_5, Plato_3"/>
  </r>
  <r>
    <n v="9"/>
    <s v="Cliente_290"/>
    <n v="5"/>
    <n v="49"/>
    <x v="439"/>
    <d v="2023-04-06T05:27:00"/>
    <x v="416"/>
    <n v="143.99999999790452"/>
    <d v="1899-12-30T02:39:00"/>
    <d v="1899-12-30T01:50:00"/>
    <x v="0"/>
    <x v="2"/>
    <x v="0"/>
    <x v="2"/>
    <n v="40.33"/>
    <n v="112.33"/>
    <s v="Ocupada"/>
    <n v="595"/>
    <x v="3"/>
    <s v="Plato_13, Plato_2"/>
  </r>
  <r>
    <n v="18"/>
    <s v="Cliente_351"/>
    <n v="2"/>
    <n v="158"/>
    <x v="414"/>
    <d v="2023-04-06T03:39:00"/>
    <x v="477"/>
    <n v="137.99999999930151"/>
    <d v="1899-12-30T02:33:00"/>
    <d v="1899-12-30T00:00:00"/>
    <x v="1"/>
    <x v="2"/>
    <x v="0"/>
    <x v="0"/>
    <n v="23.7"/>
    <n v="263.7"/>
    <s v="Ocupada"/>
    <n v="596"/>
    <x v="8"/>
    <s v="Plato_14, Plato_7, Plato_15, Plato_1"/>
  </r>
  <r>
    <n v="16"/>
    <s v="Cliente_354"/>
    <n v="1"/>
    <n v="141"/>
    <x v="483"/>
    <d v="2023-04-06T03:51:00"/>
    <x v="501"/>
    <n v="180"/>
    <d v="1899-12-30T03:15:00"/>
    <d v="1899-12-30T00:54:00"/>
    <x v="0"/>
    <x v="1"/>
    <x v="0"/>
    <x v="2"/>
    <n v="45.46"/>
    <n v="195.46"/>
    <s v="Ocupada"/>
    <n v="597"/>
    <x v="6"/>
    <s v="Plato_16, Plato_4, Plato_20, Plato_7"/>
  </r>
  <r>
    <n v="9"/>
    <s v="Cliente_344"/>
    <n v="6"/>
    <n v="81"/>
    <x v="484"/>
    <d v="2023-04-06T06:59:00"/>
    <x v="495"/>
    <n v="223.00000000395812"/>
    <d v="1899-12-30T03:43:00"/>
    <d v="1899-12-30T02:22:00"/>
    <x v="0"/>
    <x v="3"/>
    <x v="0"/>
    <x v="2"/>
    <n v="11.31"/>
    <n v="220.31"/>
    <s v="Reservada"/>
    <n v="598"/>
    <x v="0"/>
    <s v="Plato_10, Plato_15, Plato_17"/>
  </r>
  <r>
    <n v="11"/>
    <s v="Cliente_564"/>
    <n v="3"/>
    <n v="108"/>
    <x v="485"/>
    <d v="2023-04-06T04:21:00"/>
    <x v="502"/>
    <n v="227.00000000651926"/>
    <d v="1899-12-30T03:47:00"/>
    <d v="1899-12-30T01:59:00"/>
    <x v="0"/>
    <x v="2"/>
    <x v="0"/>
    <x v="2"/>
    <n v="30.97"/>
    <n v="199.97"/>
    <s v="Libre"/>
    <n v="599"/>
    <x v="3"/>
    <s v="Plato_18, Plato_17, Plato_8"/>
  </r>
  <r>
    <n v="14"/>
    <s v="Cliente_782"/>
    <n v="4"/>
    <n v="65"/>
    <x v="486"/>
    <d v="2023-04-06T05:01:00"/>
    <x v="503"/>
    <n v="62.999999995809048"/>
    <d v="1899-12-30T01:18:00"/>
    <d v="1899-12-30T00:13:00"/>
    <x v="0"/>
    <x v="0"/>
    <x v="0"/>
    <x v="0"/>
    <n v="41.35"/>
    <n v="185.35"/>
    <s v="Ocupada"/>
    <n v="600"/>
    <x v="9"/>
    <s v="Plato_16, Plato_2"/>
  </r>
  <r>
    <n v="13"/>
    <s v="Cliente_88"/>
    <n v="1"/>
    <n v="115"/>
    <x v="452"/>
    <d v="2023-04-06T06:15:00"/>
    <x v="504"/>
    <n v="211.99999999953434"/>
    <d v="1899-12-30T03:32:00"/>
    <d v="1899-12-30T01:37:00"/>
    <x v="0"/>
    <x v="4"/>
    <x v="2"/>
    <x v="2"/>
    <n v="16.809999999999999"/>
    <n v="308.81"/>
    <s v="Libre"/>
    <n v="601"/>
    <x v="4"/>
    <s v="Plato_20, Plato_16, Plato_14, Plato_8"/>
  </r>
  <r>
    <n v="12"/>
    <s v="Cliente_165"/>
    <n v="3"/>
    <n v="162"/>
    <x v="461"/>
    <d v="2023-04-06T07:00:00"/>
    <x v="459"/>
    <n v="187.9999999946449"/>
    <d v="1899-12-30T03:08:00"/>
    <d v="1899-12-30T00:26:00"/>
    <x v="0"/>
    <x v="2"/>
    <x v="0"/>
    <x v="1"/>
    <n v="16.5"/>
    <n v="282.5"/>
    <s v="Reservada"/>
    <n v="602"/>
    <x v="0"/>
    <s v="Plato_8, Plato_5, Plato_2, Plato_20"/>
  </r>
  <r>
    <n v="19"/>
    <s v="Cliente_798"/>
    <n v="6"/>
    <n v="17"/>
    <x v="483"/>
    <d v="2023-04-06T04:21:00"/>
    <x v="502"/>
    <n v="210.00000000349246"/>
    <d v="1899-12-30T03:30:00"/>
    <d v="1899-12-30T03:13:00"/>
    <x v="0"/>
    <x v="1"/>
    <x v="0"/>
    <x v="2"/>
    <n v="24.2"/>
    <n v="86.2"/>
    <s v="Libre"/>
    <n v="603"/>
    <x v="7"/>
    <s v="Plato_17"/>
  </r>
  <r>
    <n v="14"/>
    <s v="Cliente_959"/>
    <n v="5"/>
    <n v="42"/>
    <x v="487"/>
    <d v="2023-04-06T05:16:00"/>
    <x v="480"/>
    <n v="238.00000000046566"/>
    <d v="1899-12-30T04:13:00"/>
    <d v="1899-12-30T03:31:00"/>
    <x v="0"/>
    <x v="2"/>
    <x v="0"/>
    <x v="2"/>
    <n v="42.6"/>
    <n v="147.6"/>
    <s v="Ocupada"/>
    <n v="604"/>
    <x v="8"/>
    <s v="Plato_8"/>
  </r>
  <r>
    <n v="19"/>
    <s v="Cliente_608"/>
    <n v="2"/>
    <n v="176"/>
    <x v="488"/>
    <d v="2023-04-06T06:24:00"/>
    <x v="505"/>
    <n v="215.00000000931323"/>
    <d v="1899-12-30T03:50:00"/>
    <d v="1899-12-30T00:54:00"/>
    <x v="0"/>
    <x v="0"/>
    <x v="0"/>
    <x v="1"/>
    <n v="24.38"/>
    <n v="244.38"/>
    <s v="Ocupada"/>
    <n v="605"/>
    <x v="7"/>
    <s v="Plato_3, Plato_20, Plato_8, Plato_2"/>
  </r>
  <r>
    <n v="1"/>
    <s v="Cliente_434"/>
    <n v="2"/>
    <n v="145"/>
    <x v="441"/>
    <d v="2023-04-06T06:06:00"/>
    <x v="506"/>
    <n v="171.99999999487773"/>
    <d v="1899-12-30T03:07:00"/>
    <d v="1899-12-30T00:42:00"/>
    <x v="0"/>
    <x v="3"/>
    <x v="0"/>
    <x v="2"/>
    <n v="31.58"/>
    <n v="214.57999999999998"/>
    <s v="Ocupada"/>
    <n v="606"/>
    <x v="5"/>
    <s v="Plato_1, Plato_6, Plato_10"/>
  </r>
  <r>
    <n v="10"/>
    <s v="Cliente_377"/>
    <n v="1"/>
    <n v="69"/>
    <x v="489"/>
    <d v="2023-04-06T03:29:00"/>
    <x v="507"/>
    <n v="124.99999999883585"/>
    <d v="1899-12-30T02:20:00"/>
    <d v="1899-12-30T01:11:00"/>
    <x v="0"/>
    <x v="3"/>
    <x v="0"/>
    <x v="2"/>
    <n v="28.9"/>
    <n v="96.9"/>
    <s v="Ocupada"/>
    <n v="607"/>
    <x v="3"/>
    <s v="Plato_20, Plato_16"/>
  </r>
  <r>
    <n v="7"/>
    <s v="Cliente_657"/>
    <n v="6"/>
    <n v="45"/>
    <x v="486"/>
    <d v="2023-04-06T07:20:00"/>
    <x v="508"/>
    <n v="201.99999999837019"/>
    <d v="1899-12-30T03:22:00"/>
    <d v="1899-12-30T02:37:00"/>
    <x v="0"/>
    <x v="0"/>
    <x v="0"/>
    <x v="2"/>
    <n v="36.549999999999997"/>
    <n v="65.55"/>
    <s v="Reservada"/>
    <n v="608"/>
    <x v="0"/>
    <s v="Plato_9"/>
  </r>
  <r>
    <n v="1"/>
    <s v="Cliente_331"/>
    <n v="4"/>
    <n v="27"/>
    <x v="490"/>
    <d v="2023-04-06T07:02:00"/>
    <x v="509"/>
    <n v="219.00000000139698"/>
    <d v="1899-12-30T03:39:00"/>
    <d v="1899-12-30T03:12:00"/>
    <x v="0"/>
    <x v="1"/>
    <x v="0"/>
    <x v="2"/>
    <n v="23.29"/>
    <n v="55.29"/>
    <s v="Reservada"/>
    <n v="609"/>
    <x v="8"/>
    <s v="Plato_15"/>
  </r>
  <r>
    <n v="19"/>
    <s v="Cliente_728"/>
    <n v="4"/>
    <n v="47"/>
    <x v="491"/>
    <d v="2023-04-06T04:11:00"/>
    <x v="510"/>
    <n v="119.00000000023283"/>
    <d v="1899-12-30T02:14:00"/>
    <d v="1899-12-30T01:27:00"/>
    <x v="0"/>
    <x v="3"/>
    <x v="2"/>
    <x v="2"/>
    <n v="37.9"/>
    <n v="81.900000000000006"/>
    <s v="Ocupada"/>
    <n v="610"/>
    <x v="3"/>
    <s v="Plato_10, Plato_4"/>
  </r>
  <r>
    <n v="13"/>
    <s v="Cliente_224"/>
    <n v="1"/>
    <n v="83"/>
    <x v="428"/>
    <d v="2023-04-06T07:43:00"/>
    <x v="511"/>
    <n v="227.99999999930151"/>
    <d v="1899-12-30T04:03:00"/>
    <d v="1899-12-30T02:40:00"/>
    <x v="0"/>
    <x v="1"/>
    <x v="0"/>
    <x v="2"/>
    <n v="44.28"/>
    <n v="122.28"/>
    <s v="Ocupada"/>
    <n v="611"/>
    <x v="2"/>
    <s v="Plato_13, Plato_19"/>
  </r>
  <r>
    <n v="11"/>
    <s v="Cliente_680"/>
    <n v="4"/>
    <n v="129"/>
    <x v="492"/>
    <d v="2023-04-06T05:00:00"/>
    <x v="512"/>
    <n v="227.99999999930151"/>
    <d v="1899-12-30T03:48:00"/>
    <d v="1899-12-30T01:39:00"/>
    <x v="0"/>
    <x v="3"/>
    <x v="0"/>
    <x v="2"/>
    <n v="23.54"/>
    <n v="254.54"/>
    <s v="Reservada"/>
    <n v="612"/>
    <x v="3"/>
    <s v="Plato_6, Plato_19, Plato_16, Plato_3"/>
  </r>
  <r>
    <n v="1"/>
    <s v="Cliente_230"/>
    <n v="5"/>
    <n v="152"/>
    <x v="396"/>
    <d v="2023-04-06T03:35:00"/>
    <x v="513"/>
    <n v="97.999999994644895"/>
    <d v="1899-12-30T01:38:00"/>
    <d v="1899-12-30T00:00:00"/>
    <x v="1"/>
    <x v="2"/>
    <x v="1"/>
    <x v="1"/>
    <n v="23.56"/>
    <n v="308.56"/>
    <s v="Reservada"/>
    <n v="613"/>
    <x v="0"/>
    <s v="Plato_12, Plato_14, Plato_4, Plato_8"/>
  </r>
  <r>
    <n v="19"/>
    <s v="Cliente_823"/>
    <n v="6"/>
    <n v="50"/>
    <x v="493"/>
    <d v="2023-04-06T04:37:00"/>
    <x v="514"/>
    <n v="124.99999999883585"/>
    <d v="1899-12-30T02:05:00"/>
    <d v="1899-12-30T01:15:00"/>
    <x v="0"/>
    <x v="1"/>
    <x v="1"/>
    <x v="0"/>
    <n v="26.48"/>
    <n v="98.48"/>
    <s v="Reservada"/>
    <n v="614"/>
    <x v="5"/>
    <s v="Plato_7"/>
  </r>
  <r>
    <n v="7"/>
    <s v="Cliente_513"/>
    <n v="1"/>
    <n v="156"/>
    <x v="494"/>
    <d v="2023-04-06T01:53:00"/>
    <x v="515"/>
    <n v="66.999999998370185"/>
    <d v="1899-12-30T01:22:00"/>
    <d v="1899-12-30T00:00:00"/>
    <x v="1"/>
    <x v="3"/>
    <x v="2"/>
    <x v="2"/>
    <n v="18.420000000000002"/>
    <n v="351.42"/>
    <s v="Ocupada"/>
    <n v="615"/>
    <x v="8"/>
    <s v="Plato_17, Plato_14, Plato_1, Plato_15"/>
  </r>
  <r>
    <n v="4"/>
    <s v="Cliente_608"/>
    <n v="4"/>
    <n v="47"/>
    <x v="463"/>
    <d v="2023-04-06T03:36:00"/>
    <x v="516"/>
    <n v="201.99999999837019"/>
    <d v="1899-12-30T03:37:00"/>
    <d v="1899-12-30T02:50:00"/>
    <x v="0"/>
    <x v="3"/>
    <x v="2"/>
    <x v="2"/>
    <n v="23.89"/>
    <n v="155.88999999999999"/>
    <s v="Ocupada"/>
    <n v="616"/>
    <x v="5"/>
    <s v="Plato_7, Plato_2"/>
  </r>
  <r>
    <n v="13"/>
    <s v="Cliente_27"/>
    <n v="5"/>
    <n v="51"/>
    <x v="495"/>
    <d v="2023-04-06T05:17:00"/>
    <x v="517"/>
    <n v="236.99999999720603"/>
    <d v="1899-12-30T03:57:00"/>
    <d v="1899-12-30T03:06:00"/>
    <x v="0"/>
    <x v="2"/>
    <x v="0"/>
    <x v="2"/>
    <n v="38.18"/>
    <n v="180.18"/>
    <s v="Libre"/>
    <n v="617"/>
    <x v="7"/>
    <s v="Plato_10, Plato_2"/>
  </r>
  <r>
    <n v="3"/>
    <s v="Cliente_973"/>
    <n v="5"/>
    <n v="118"/>
    <x v="496"/>
    <d v="2023-04-06T03:12:00"/>
    <x v="518"/>
    <n v="135.99999999278225"/>
    <d v="1899-12-30T02:16:00"/>
    <d v="1899-12-30T00:18:00"/>
    <x v="0"/>
    <x v="4"/>
    <x v="1"/>
    <x v="2"/>
    <n v="25.93"/>
    <n v="344.93"/>
    <s v="Libre"/>
    <n v="618"/>
    <x v="9"/>
    <s v="Plato_15, Plato_17, Plato_4, Plato_19"/>
  </r>
  <r>
    <n v="6"/>
    <s v="Cliente_619"/>
    <n v="4"/>
    <n v="96"/>
    <x v="497"/>
    <d v="2023-04-06T02:41:00"/>
    <x v="519"/>
    <n v="145.00000000116415"/>
    <d v="1899-12-30T02:25:00"/>
    <d v="1899-12-30T00:49:00"/>
    <x v="0"/>
    <x v="3"/>
    <x v="2"/>
    <x v="2"/>
    <n v="16.440000000000001"/>
    <n v="148.44"/>
    <s v="Reservada"/>
    <n v="619"/>
    <x v="8"/>
    <s v="Plato_6, Plato_10"/>
  </r>
  <r>
    <n v="16"/>
    <s v="Cliente_592"/>
    <n v="3"/>
    <n v="40"/>
    <x v="488"/>
    <d v="2023-04-06T06:07:00"/>
    <x v="432"/>
    <n v="198.00000000628643"/>
    <d v="1899-12-30T03:18:00"/>
    <d v="1899-12-30T02:38:00"/>
    <x v="0"/>
    <x v="4"/>
    <x v="0"/>
    <x v="2"/>
    <n v="26.64"/>
    <n v="83.64"/>
    <s v="Reservada"/>
    <n v="620"/>
    <x v="3"/>
    <s v="Plato_12"/>
  </r>
  <r>
    <n v="5"/>
    <s v="Cliente_575"/>
    <n v="2"/>
    <n v="8"/>
    <x v="454"/>
    <d v="2023-04-06T02:27:00"/>
    <x v="520"/>
    <n v="78.999999995576218"/>
    <d v="1899-12-30T01:34:00"/>
    <d v="1899-12-30T01:26:00"/>
    <x v="0"/>
    <x v="2"/>
    <x v="0"/>
    <x v="2"/>
    <n v="42.27"/>
    <n v="147.27000000000001"/>
    <s v="Ocupada"/>
    <n v="621"/>
    <x v="8"/>
    <s v="Plato_8"/>
  </r>
  <r>
    <n v="7"/>
    <s v="Cliente_117"/>
    <n v="5"/>
    <n v="78"/>
    <x v="498"/>
    <d v="2023-04-06T05:31:00"/>
    <x v="521"/>
    <n v="204.00000000488944"/>
    <d v="1899-12-30T03:24:00"/>
    <d v="1899-12-30T02:06:00"/>
    <x v="0"/>
    <x v="0"/>
    <x v="2"/>
    <x v="2"/>
    <n v="11.47"/>
    <n v="132.47"/>
    <s v="Reservada"/>
    <n v="622"/>
    <x v="10"/>
    <s v="Plato_17, Plato_16"/>
  </r>
  <r>
    <n v="13"/>
    <s v="Cliente_395"/>
    <n v="1"/>
    <n v="145"/>
    <x v="417"/>
    <d v="2023-04-06T03:10:00"/>
    <x v="522"/>
    <n v="145.00000000116415"/>
    <d v="1899-12-30T02:25:00"/>
    <d v="1899-12-30T00:00:00"/>
    <x v="0"/>
    <x v="0"/>
    <x v="0"/>
    <x v="1"/>
    <n v="22.05"/>
    <n v="257.05"/>
    <s v="Libre"/>
    <n v="623"/>
    <x v="7"/>
    <s v="Plato_5, Plato_8, Plato_1, Plato_15"/>
  </r>
  <r>
    <n v="1"/>
    <s v="Cliente_833"/>
    <n v="4"/>
    <n v="79"/>
    <x v="499"/>
    <d v="2023-04-06T03:26:00"/>
    <x v="523"/>
    <n v="90"/>
    <d v="1899-12-30T01:30:00"/>
    <d v="1899-12-30T00:11:00"/>
    <x v="0"/>
    <x v="1"/>
    <x v="2"/>
    <x v="2"/>
    <n v="38"/>
    <n v="140"/>
    <s v="Reservada"/>
    <n v="624"/>
    <x v="10"/>
    <s v="Plato_19, Plato_7, Plato_13"/>
  </r>
  <r>
    <n v="5"/>
    <s v="Cliente_511"/>
    <n v="4"/>
    <n v="97"/>
    <x v="500"/>
    <d v="2023-04-06T03:22:00"/>
    <x v="524"/>
    <n v="193.00000000046566"/>
    <d v="1899-12-30T03:28:00"/>
    <d v="1899-12-30T01:51:00"/>
    <x v="0"/>
    <x v="4"/>
    <x v="2"/>
    <x v="2"/>
    <n v="41.73"/>
    <n v="180.73"/>
    <s v="Ocupada"/>
    <n v="625"/>
    <x v="9"/>
    <s v="Plato_4, Plato_20, Plato_13"/>
  </r>
  <r>
    <n v="14"/>
    <s v="Cliente_772"/>
    <n v="4"/>
    <n v="58"/>
    <x v="457"/>
    <d v="2023-04-06T04:10:00"/>
    <x v="467"/>
    <n v="84.999999994179234"/>
    <d v="1899-12-30T01:25:00"/>
    <d v="1899-12-30T00:27:00"/>
    <x v="0"/>
    <x v="4"/>
    <x v="1"/>
    <x v="2"/>
    <n v="19.239999999999998"/>
    <n v="156.24"/>
    <s v="Libre"/>
    <n v="626"/>
    <x v="10"/>
    <s v="Plato_2, Plato_7, Plato_9"/>
  </r>
  <r>
    <n v="4"/>
    <s v="Cliente_336"/>
    <n v="3"/>
    <n v="37"/>
    <x v="501"/>
    <d v="2023-04-06T04:13:00"/>
    <x v="525"/>
    <n v="109.99999999185093"/>
    <d v="1899-12-30T02:05:00"/>
    <d v="1899-12-30T01:28:00"/>
    <x v="0"/>
    <x v="0"/>
    <x v="0"/>
    <x v="2"/>
    <n v="44.24"/>
    <n v="65.240000000000009"/>
    <s v="Ocupada"/>
    <n v="627"/>
    <x v="8"/>
    <s v="Plato_13"/>
  </r>
  <r>
    <n v="2"/>
    <s v="Cliente_124"/>
    <n v="1"/>
    <n v="43"/>
    <x v="500"/>
    <d v="2023-04-06T01:37:00"/>
    <x v="526"/>
    <n v="88.000000003958121"/>
    <d v="1899-12-30T01:28:00"/>
    <d v="1899-12-30T00:45:00"/>
    <x v="0"/>
    <x v="0"/>
    <x v="1"/>
    <x v="2"/>
    <n v="15.03"/>
    <n v="183.03"/>
    <s v="Reservada"/>
    <n v="628"/>
    <x v="9"/>
    <s v="Plato_7, Plato_20"/>
  </r>
  <r>
    <n v="17"/>
    <s v="Cliente_828"/>
    <n v="2"/>
    <n v="84"/>
    <x v="498"/>
    <d v="2023-04-06T05:55:00"/>
    <x v="450"/>
    <n v="228.00000000977889"/>
    <d v="1899-12-30T04:03:00"/>
    <d v="1899-12-30T02:39:00"/>
    <x v="0"/>
    <x v="4"/>
    <x v="2"/>
    <x v="0"/>
    <n v="26.07"/>
    <n v="156.07"/>
    <s v="Ocupada"/>
    <n v="629"/>
    <x v="10"/>
    <s v="Plato_18, Plato_3, Plato_4"/>
  </r>
  <r>
    <n v="2"/>
    <s v="Cliente_385"/>
    <n v="2"/>
    <n v="75"/>
    <x v="502"/>
    <d v="2023-04-06T02:49:00"/>
    <x v="527"/>
    <n v="166.99999999953434"/>
    <d v="1899-12-30T02:47:00"/>
    <d v="1899-12-30T01:32:00"/>
    <x v="0"/>
    <x v="3"/>
    <x v="0"/>
    <x v="0"/>
    <n v="36.619999999999997"/>
    <n v="218.62"/>
    <s v="Libre"/>
    <n v="630"/>
    <x v="6"/>
    <s v="Plato_17, Plato_20"/>
  </r>
  <r>
    <n v="6"/>
    <s v="Cliente_841"/>
    <n v="1"/>
    <n v="46"/>
    <x v="503"/>
    <d v="2023-04-06T02:51:00"/>
    <x v="528"/>
    <n v="150.00000000698492"/>
    <d v="1899-12-30T02:30:00"/>
    <d v="1899-12-30T01:44:00"/>
    <x v="0"/>
    <x v="3"/>
    <x v="2"/>
    <x v="2"/>
    <n v="39.71"/>
    <n v="105.71000000000001"/>
    <s v="Reservada"/>
    <n v="631"/>
    <x v="1"/>
    <s v="Plato_5"/>
  </r>
  <r>
    <n v="16"/>
    <s v="Cliente_605"/>
    <n v="2"/>
    <n v="88"/>
    <x v="464"/>
    <d v="2023-04-06T02:55:00"/>
    <x v="470"/>
    <n v="160.00000000814907"/>
    <d v="1899-12-30T02:40:00"/>
    <d v="1899-12-30T01:12:00"/>
    <x v="0"/>
    <x v="0"/>
    <x v="1"/>
    <x v="2"/>
    <n v="22.41"/>
    <n v="151.41"/>
    <s v="Libre"/>
    <n v="632"/>
    <x v="8"/>
    <s v="Plato_15, Plato_11"/>
  </r>
  <r>
    <n v="16"/>
    <s v="Cliente_197"/>
    <n v="5"/>
    <n v="149"/>
    <x v="504"/>
    <d v="2023-04-06T05:28:00"/>
    <x v="529"/>
    <n v="104.99999999650754"/>
    <d v="1899-12-30T01:45:00"/>
    <d v="1899-12-30T00:00:00"/>
    <x v="1"/>
    <x v="0"/>
    <x v="0"/>
    <x v="2"/>
    <n v="11.19"/>
    <n v="247.19"/>
    <s v="Reservada"/>
    <n v="633"/>
    <x v="6"/>
    <s v="Plato_2, Plato_7, Plato_5, Plato_4"/>
  </r>
  <r>
    <n v="2"/>
    <s v="Cliente_285"/>
    <n v="1"/>
    <n v="157"/>
    <x v="391"/>
    <d v="2023-04-06T03:36:00"/>
    <x v="516"/>
    <n v="213.00000000279397"/>
    <d v="1899-12-30T03:33:00"/>
    <d v="1899-12-30T00:56:00"/>
    <x v="0"/>
    <x v="1"/>
    <x v="1"/>
    <x v="2"/>
    <n v="29.25"/>
    <n v="373.25"/>
    <s v="Reservada"/>
    <n v="634"/>
    <x v="5"/>
    <s v="Plato_5, Plato_20, Plato_1, Plato_8"/>
  </r>
  <r>
    <n v="5"/>
    <s v="Cliente_19"/>
    <n v="2"/>
    <n v="25"/>
    <x v="413"/>
    <d v="2023-04-06T03:04:00"/>
    <x v="530"/>
    <n v="166.99999999953434"/>
    <d v="1899-12-30T02:47:00"/>
    <d v="1899-12-30T02:22:00"/>
    <x v="0"/>
    <x v="2"/>
    <x v="0"/>
    <x v="2"/>
    <n v="22.15"/>
    <n v="80.150000000000006"/>
    <s v="Libre"/>
    <n v="635"/>
    <x v="4"/>
    <s v="Plato_9"/>
  </r>
  <r>
    <n v="14"/>
    <s v="Cliente_586"/>
    <n v="3"/>
    <n v="151"/>
    <x v="432"/>
    <d v="2023-04-06T05:48:00"/>
    <x v="531"/>
    <n v="133.00000000395812"/>
    <d v="1899-12-30T02:13:00"/>
    <d v="1899-12-30T00:00:00"/>
    <x v="1"/>
    <x v="3"/>
    <x v="2"/>
    <x v="0"/>
    <n v="32.86"/>
    <n v="158.86000000000001"/>
    <s v="Libre"/>
    <n v="636"/>
    <x v="8"/>
    <s v="Plato_7, Plato_12, Plato_13"/>
  </r>
  <r>
    <n v="6"/>
    <s v="Cliente_687"/>
    <n v="3"/>
    <n v="61"/>
    <x v="505"/>
    <d v="2023-04-06T04:32:00"/>
    <x v="461"/>
    <n v="156.99999999837019"/>
    <d v="1899-12-30T02:37:00"/>
    <d v="1899-12-30T01:36:00"/>
    <x v="0"/>
    <x v="4"/>
    <x v="0"/>
    <x v="2"/>
    <n v="36.58"/>
    <n v="153.57999999999998"/>
    <s v="Reservada"/>
    <n v="637"/>
    <x v="8"/>
    <s v="Plato_11, Plato_18, Plato_1"/>
  </r>
  <r>
    <n v="16"/>
    <s v="Cliente_406"/>
    <n v="6"/>
    <n v="44"/>
    <x v="506"/>
    <d v="2023-04-06T02:16:00"/>
    <x v="532"/>
    <n v="82.000000005355105"/>
    <d v="1899-12-30T01:37:00"/>
    <d v="1899-12-30T00:53:00"/>
    <x v="0"/>
    <x v="0"/>
    <x v="2"/>
    <x v="2"/>
    <n v="30.71"/>
    <n v="120.71000000000001"/>
    <s v="Ocupada"/>
    <n v="638"/>
    <x v="10"/>
    <s v="Plato_2"/>
  </r>
  <r>
    <n v="8"/>
    <s v="Cliente_415"/>
    <n v="4"/>
    <n v="136"/>
    <x v="507"/>
    <d v="2023-04-06T05:19:00"/>
    <x v="533"/>
    <n v="182.00000000651926"/>
    <d v="1899-12-30T03:02:00"/>
    <d v="1899-12-30T00:46:00"/>
    <x v="0"/>
    <x v="2"/>
    <x v="2"/>
    <x v="2"/>
    <n v="18.97"/>
    <n v="170.97"/>
    <s v="Reservada"/>
    <n v="639"/>
    <x v="0"/>
    <s v="Plato_10, Plato_17, Plato_12"/>
  </r>
  <r>
    <n v="14"/>
    <s v="Cliente_456"/>
    <n v="3"/>
    <n v="75"/>
    <x v="397"/>
    <d v="2023-04-06T01:50:00"/>
    <x v="534"/>
    <n v="69.000000004889444"/>
    <d v="1899-12-30T01:09:00"/>
    <d v="1899-12-30T00:00:00"/>
    <x v="1"/>
    <x v="0"/>
    <x v="0"/>
    <x v="0"/>
    <n v="49.29"/>
    <n v="268.29000000000002"/>
    <s v="Libre"/>
    <n v="640"/>
    <x v="5"/>
    <s v="Plato_10, Plato_13, Plato_11"/>
  </r>
  <r>
    <n v="2"/>
    <s v="Cliente_820"/>
    <n v="4"/>
    <n v="74"/>
    <x v="454"/>
    <d v="2023-04-06T03:52:00"/>
    <x v="535"/>
    <n v="164.00000000023283"/>
    <d v="1899-12-30T02:44:00"/>
    <d v="1899-12-30T01:30:00"/>
    <x v="0"/>
    <x v="1"/>
    <x v="0"/>
    <x v="0"/>
    <n v="39.68"/>
    <n v="247.68"/>
    <s v="Reservada"/>
    <n v="641"/>
    <x v="8"/>
    <s v="Plato_9, Plato_1, Plato_14"/>
  </r>
  <r>
    <n v="15"/>
    <s v="Cliente_698"/>
    <n v="1"/>
    <n v="81"/>
    <x v="466"/>
    <d v="2023-04-06T05:24:00"/>
    <x v="469"/>
    <n v="168.00000000279397"/>
    <d v="1899-12-30T03:03:00"/>
    <d v="1899-12-30T01:42:00"/>
    <x v="0"/>
    <x v="2"/>
    <x v="0"/>
    <x v="2"/>
    <n v="11.11"/>
    <n v="187.11"/>
    <s v="Ocupada"/>
    <n v="642"/>
    <x v="10"/>
    <s v="Plato_13, Plato_10, Plato_9"/>
  </r>
  <r>
    <n v="17"/>
    <s v="Cliente_59"/>
    <n v="2"/>
    <n v="18"/>
    <x v="413"/>
    <d v="2023-04-06T01:56:00"/>
    <x v="536"/>
    <n v="98.999999997904524"/>
    <d v="1899-12-30T01:54:00"/>
    <d v="1899-12-30T01:36:00"/>
    <x v="0"/>
    <x v="2"/>
    <x v="1"/>
    <x v="0"/>
    <n v="28.81"/>
    <n v="61.81"/>
    <s v="Ocupada"/>
    <n v="643"/>
    <x v="7"/>
    <s v="Plato_11"/>
  </r>
  <r>
    <n v="9"/>
    <s v="Cliente_799"/>
    <n v="6"/>
    <n v="51"/>
    <x v="416"/>
    <d v="2023-04-06T07:10:00"/>
    <x v="537"/>
    <n v="206.00000000093132"/>
    <d v="1899-12-30T03:26:00"/>
    <d v="1899-12-30T02:35:00"/>
    <x v="0"/>
    <x v="1"/>
    <x v="0"/>
    <x v="0"/>
    <n v="13.86"/>
    <n v="106.86"/>
    <s v="Reservada"/>
    <n v="644"/>
    <x v="8"/>
    <s v="Plato_17"/>
  </r>
  <r>
    <n v="6"/>
    <s v="Cliente_196"/>
    <n v="6"/>
    <n v="97"/>
    <x v="422"/>
    <d v="2023-04-06T06:25:00"/>
    <x v="538"/>
    <n v="214.99999999883585"/>
    <d v="1899-12-30T03:35:00"/>
    <d v="1899-12-30T01:58:00"/>
    <x v="0"/>
    <x v="0"/>
    <x v="2"/>
    <x v="1"/>
    <n v="40.03"/>
    <n v="220.03"/>
    <s v="Libre"/>
    <n v="645"/>
    <x v="6"/>
    <s v="Plato_11, Plato_6"/>
  </r>
  <r>
    <n v="12"/>
    <s v="Cliente_623"/>
    <n v="2"/>
    <n v="36"/>
    <x v="508"/>
    <d v="2023-04-06T06:38:00"/>
    <x v="539"/>
    <n v="158.99999999441206"/>
    <d v="1899-12-30T02:39:00"/>
    <d v="1899-12-30T02:03:00"/>
    <x v="0"/>
    <x v="2"/>
    <x v="0"/>
    <x v="0"/>
    <n v="12.59"/>
    <n v="82.59"/>
    <s v="Libre"/>
    <n v="646"/>
    <x v="6"/>
    <s v="Plato_8"/>
  </r>
  <r>
    <n v="12"/>
    <s v="Cliente_52"/>
    <n v="2"/>
    <n v="39"/>
    <x v="509"/>
    <d v="2023-04-06T06:25:00"/>
    <x v="538"/>
    <n v="209.99999999301508"/>
    <d v="1899-12-30T03:30:00"/>
    <d v="1899-12-30T02:51:00"/>
    <x v="0"/>
    <x v="2"/>
    <x v="0"/>
    <x v="2"/>
    <n v="42.79"/>
    <n v="140.79"/>
    <s v="Reservada"/>
    <n v="647"/>
    <x v="6"/>
    <s v="Plato_4, Plato_17"/>
  </r>
  <r>
    <n v="9"/>
    <s v="Cliente_946"/>
    <n v="1"/>
    <n v="47"/>
    <x v="510"/>
    <d v="2023-04-06T04:55:00"/>
    <x v="540"/>
    <n v="116.00000000093132"/>
    <d v="1899-12-30T01:56:00"/>
    <d v="1899-12-30T01:09:00"/>
    <x v="0"/>
    <x v="2"/>
    <x v="2"/>
    <x v="2"/>
    <n v="17.43"/>
    <n v="73.430000000000007"/>
    <s v="Libre"/>
    <n v="648"/>
    <x v="2"/>
    <s v="Plato_16"/>
  </r>
  <r>
    <n v="9"/>
    <s v="Cliente_278"/>
    <n v="1"/>
    <n v="109"/>
    <x v="453"/>
    <d v="2023-04-06T03:45:00"/>
    <x v="541"/>
    <n v="169.99999999883585"/>
    <d v="1899-12-30T03:05:00"/>
    <d v="1899-12-30T01:16:00"/>
    <x v="0"/>
    <x v="3"/>
    <x v="0"/>
    <x v="1"/>
    <n v="15.98"/>
    <n v="271.98"/>
    <s v="Ocupada"/>
    <n v="649"/>
    <x v="3"/>
    <s v="Plato_9, Plato_16, Plato_1, Plato_3"/>
  </r>
  <r>
    <n v="11"/>
    <s v="Cliente_232"/>
    <n v="3"/>
    <n v="76"/>
    <x v="511"/>
    <d v="2023-04-07T05:02:00"/>
    <x v="542"/>
    <n v="88.999999996740371"/>
    <d v="1899-12-30T01:29:00"/>
    <d v="1899-12-30T00:13:00"/>
    <x v="0"/>
    <x v="0"/>
    <x v="0"/>
    <x v="0"/>
    <n v="38.21"/>
    <n v="275.20999999999998"/>
    <s v="Libre"/>
    <n v="650"/>
    <x v="10"/>
    <s v="Plato_13, Plato_9, Plato_15, Plato_8"/>
  </r>
  <r>
    <n v="16"/>
    <s v="Cliente_595"/>
    <n v="4"/>
    <n v="88"/>
    <x v="512"/>
    <d v="2023-04-07T05:44:00"/>
    <x v="543"/>
    <n v="220.00000000465661"/>
    <d v="1899-12-30T03:40:00"/>
    <d v="1899-12-30T02:12:00"/>
    <x v="0"/>
    <x v="4"/>
    <x v="2"/>
    <x v="2"/>
    <n v="20.27"/>
    <n v="229.27"/>
    <s v="Libre"/>
    <n v="651"/>
    <x v="10"/>
    <s v="Plato_20, Plato_13, Plato_11"/>
  </r>
  <r>
    <n v="14"/>
    <s v="Cliente_968"/>
    <n v="5"/>
    <n v="50"/>
    <x v="513"/>
    <d v="2023-04-07T02:26:00"/>
    <x v="544"/>
    <n v="140.00000000582077"/>
    <d v="1899-12-30T02:35:00"/>
    <d v="1899-12-30T01:45:00"/>
    <x v="0"/>
    <x v="2"/>
    <x v="0"/>
    <x v="0"/>
    <n v="23.26"/>
    <n v="193.26"/>
    <s v="Ocupada"/>
    <n v="652"/>
    <x v="7"/>
    <s v="Plato_17, Plato_19"/>
  </r>
  <r>
    <n v="13"/>
    <s v="Cliente_2"/>
    <n v="5"/>
    <n v="150"/>
    <x v="514"/>
    <d v="2023-04-07T04:20:00"/>
    <x v="545"/>
    <n v="108.99999999906868"/>
    <d v="1899-12-30T01:49:00"/>
    <d v="1899-12-30T00:00:00"/>
    <x v="1"/>
    <x v="1"/>
    <x v="0"/>
    <x v="2"/>
    <n v="34.33"/>
    <n v="278.33"/>
    <s v="Libre"/>
    <n v="653"/>
    <x v="5"/>
    <s v="Plato_16, Plato_2, Plato_8"/>
  </r>
  <r>
    <n v="12"/>
    <s v="Cliente_880"/>
    <n v="5"/>
    <n v="44"/>
    <x v="515"/>
    <d v="2023-04-07T01:44:00"/>
    <x v="546"/>
    <n v="102.00000000768341"/>
    <d v="1899-12-30T01:57:00"/>
    <d v="1899-12-30T01:13:00"/>
    <x v="0"/>
    <x v="3"/>
    <x v="2"/>
    <x v="2"/>
    <n v="23.98"/>
    <n v="65.98"/>
    <s v="Ocupada"/>
    <n v="654"/>
    <x v="7"/>
    <s v="Plato_5, Plato_3"/>
  </r>
  <r>
    <n v="5"/>
    <s v="Cliente_626"/>
    <n v="4"/>
    <n v="36"/>
    <x v="516"/>
    <d v="2023-04-07T04:49:00"/>
    <x v="547"/>
    <n v="213.99999999557622"/>
    <d v="1899-12-30T03:34:00"/>
    <d v="1899-12-30T02:58:00"/>
    <x v="0"/>
    <x v="3"/>
    <x v="0"/>
    <x v="1"/>
    <n v="21.7"/>
    <n v="114.7"/>
    <s v="Reservada"/>
    <n v="655"/>
    <x v="2"/>
    <s v="Plato_17"/>
  </r>
  <r>
    <n v="19"/>
    <s v="Cliente_411"/>
    <n v="6"/>
    <n v="110"/>
    <x v="517"/>
    <d v="2023-04-07T06:40:00"/>
    <x v="548"/>
    <n v="184.00000000256114"/>
    <d v="1899-12-30T03:04:00"/>
    <d v="1899-12-30T01:14:00"/>
    <x v="0"/>
    <x v="1"/>
    <x v="2"/>
    <x v="2"/>
    <n v="31.23"/>
    <n v="188.23"/>
    <s v="Reservada"/>
    <n v="656"/>
    <x v="10"/>
    <s v="Plato_14, Plato_3, Plato_12, Plato_19"/>
  </r>
  <r>
    <n v="1"/>
    <s v="Cliente_123"/>
    <n v="2"/>
    <n v="134"/>
    <x v="518"/>
    <d v="2023-04-07T04:07:00"/>
    <x v="549"/>
    <n v="195.99999999976717"/>
    <d v="1899-12-30T03:16:00"/>
    <d v="1899-12-30T01:02:00"/>
    <x v="0"/>
    <x v="1"/>
    <x v="0"/>
    <x v="1"/>
    <n v="44.2"/>
    <n v="240.2"/>
    <s v="Reservada"/>
    <n v="657"/>
    <x v="9"/>
    <s v="Plato_20, Plato_14, Plato_8"/>
  </r>
  <r>
    <n v="19"/>
    <s v="Cliente_910"/>
    <n v="5"/>
    <n v="48"/>
    <x v="519"/>
    <d v="2023-04-07T05:02:00"/>
    <x v="542"/>
    <n v="198.99999999906868"/>
    <d v="1899-12-30T03:19:00"/>
    <d v="1899-12-30T02:31:00"/>
    <x v="0"/>
    <x v="3"/>
    <x v="1"/>
    <x v="1"/>
    <n v="31.27"/>
    <n v="117.27"/>
    <s v="Reservada"/>
    <n v="658"/>
    <x v="2"/>
    <s v="Plato_15, Plato_6"/>
  </r>
  <r>
    <n v="9"/>
    <s v="Cliente_539"/>
    <n v="4"/>
    <n v="31"/>
    <x v="520"/>
    <d v="2023-04-07T04:03:00"/>
    <x v="550"/>
    <n v="72.999999996973202"/>
    <d v="1899-12-30T01:28:00"/>
    <d v="1899-12-30T00:57:00"/>
    <x v="0"/>
    <x v="4"/>
    <x v="0"/>
    <x v="2"/>
    <n v="35.24"/>
    <n v="122.24000000000001"/>
    <s v="Ocupada"/>
    <n v="659"/>
    <x v="4"/>
    <s v="Plato_9"/>
  </r>
  <r>
    <n v="19"/>
    <s v="Cliente_483"/>
    <n v="4"/>
    <n v="45"/>
    <x v="521"/>
    <d v="2023-04-07T05:51:00"/>
    <x v="551"/>
    <n v="235.00000000116415"/>
    <d v="1899-12-30T03:55:00"/>
    <d v="1899-12-30T03:10:00"/>
    <x v="0"/>
    <x v="2"/>
    <x v="1"/>
    <x v="2"/>
    <n v="15.91"/>
    <n v="223.91"/>
    <s v="Reservada"/>
    <n v="660"/>
    <x v="2"/>
    <s v="Plato_12, Plato_2, Plato_20"/>
  </r>
  <r>
    <n v="16"/>
    <s v="Cliente_949"/>
    <n v="4"/>
    <n v="135"/>
    <x v="522"/>
    <d v="2023-04-07T06:52:00"/>
    <x v="552"/>
    <n v="210.00000000349246"/>
    <d v="1899-12-30T03:45:00"/>
    <d v="1899-12-30T01:30:00"/>
    <x v="0"/>
    <x v="4"/>
    <x v="2"/>
    <x v="2"/>
    <n v="32.54"/>
    <n v="238.54"/>
    <s v="Ocupada"/>
    <n v="661"/>
    <x v="10"/>
    <s v="Plato_14, Plato_17, Plato_1, Plato_16"/>
  </r>
  <r>
    <n v="15"/>
    <s v="Cliente_642"/>
    <n v="4"/>
    <n v="85"/>
    <x v="523"/>
    <d v="2023-04-07T05:02:00"/>
    <x v="542"/>
    <n v="181.00000000325963"/>
    <d v="1899-12-30T03:01:00"/>
    <d v="1899-12-30T01:36:00"/>
    <x v="0"/>
    <x v="1"/>
    <x v="0"/>
    <x v="2"/>
    <n v="11.64"/>
    <n v="144.63999999999999"/>
    <s v="Libre"/>
    <n v="662"/>
    <x v="6"/>
    <s v="Plato_7, Plato_1, Plato_19"/>
  </r>
  <r>
    <n v="3"/>
    <s v="Cliente_962"/>
    <n v="1"/>
    <n v="87"/>
    <x v="524"/>
    <d v="2023-04-07T03:47:00"/>
    <x v="553"/>
    <n v="157.99999999115244"/>
    <d v="1899-12-30T02:53:00"/>
    <d v="1899-12-30T01:26:00"/>
    <x v="0"/>
    <x v="1"/>
    <x v="0"/>
    <x v="1"/>
    <n v="41.8"/>
    <n v="155.80000000000001"/>
    <s v="Ocupada"/>
    <n v="663"/>
    <x v="0"/>
    <s v="Plato_4, Plato_9, Plato_3"/>
  </r>
  <r>
    <n v="20"/>
    <s v="Cliente_883"/>
    <n v="6"/>
    <n v="99"/>
    <x v="525"/>
    <d v="2023-04-07T03:53:00"/>
    <x v="554"/>
    <n v="138.00000000977889"/>
    <d v="1899-12-30T02:18:00"/>
    <d v="1899-12-30T00:39:00"/>
    <x v="0"/>
    <x v="4"/>
    <x v="1"/>
    <x v="0"/>
    <n v="31.27"/>
    <n v="153.27000000000001"/>
    <s v="Reservada"/>
    <n v="664"/>
    <x v="1"/>
    <s v="Plato_4, Plato_12, Plato_5"/>
  </r>
  <r>
    <n v="6"/>
    <s v="Cliente_425"/>
    <n v="1"/>
    <n v="40"/>
    <x v="526"/>
    <d v="2023-04-07T05:56:00"/>
    <x v="555"/>
    <n v="230.99999999860302"/>
    <d v="1899-12-30T04:06:00"/>
    <d v="1899-12-30T03:26:00"/>
    <x v="0"/>
    <x v="3"/>
    <x v="0"/>
    <x v="2"/>
    <n v="25.32"/>
    <n v="154.32"/>
    <s v="Ocupada"/>
    <n v="665"/>
    <x v="6"/>
    <s v="Plato_1, Plato_6"/>
  </r>
  <r>
    <n v="8"/>
    <s v="Cliente_593"/>
    <n v="4"/>
    <n v="27"/>
    <x v="527"/>
    <d v="2023-04-07T04:57:00"/>
    <x v="556"/>
    <n v="233.00000000512227"/>
    <d v="1899-12-30T03:53:00"/>
    <d v="1899-12-30T03:26:00"/>
    <x v="0"/>
    <x v="2"/>
    <x v="0"/>
    <x v="2"/>
    <n v="11.86"/>
    <n v="51.86"/>
    <s v="Libre"/>
    <n v="666"/>
    <x v="3"/>
    <s v="Plato_3"/>
  </r>
  <r>
    <n v="6"/>
    <s v="Cliente_368"/>
    <n v="5"/>
    <n v="12"/>
    <x v="528"/>
    <d v="2023-04-07T07:07:00"/>
    <x v="557"/>
    <n v="207.9999999969732"/>
    <d v="1899-12-30T03:28:00"/>
    <d v="1899-12-30T03:16:00"/>
    <x v="0"/>
    <x v="0"/>
    <x v="0"/>
    <x v="2"/>
    <n v="20.49"/>
    <n v="56.489999999999995"/>
    <s v="Reservada"/>
    <n v="667"/>
    <x v="4"/>
    <s v="Plato_19"/>
  </r>
  <r>
    <n v="12"/>
    <s v="Cliente_418"/>
    <n v="4"/>
    <n v="115"/>
    <x v="519"/>
    <d v="2023-04-07T04:41:00"/>
    <x v="558"/>
    <n v="178.00000000395812"/>
    <d v="1899-12-30T02:58:00"/>
    <d v="1899-12-30T01:03:00"/>
    <x v="0"/>
    <x v="1"/>
    <x v="1"/>
    <x v="2"/>
    <n v="18.61"/>
    <n v="219.61"/>
    <s v="Reservada"/>
    <n v="668"/>
    <x v="6"/>
    <s v="Plato_10, Plato_7, Plato_1"/>
  </r>
  <r>
    <n v="10"/>
    <s v="Cliente_693"/>
    <n v="4"/>
    <n v="69"/>
    <x v="529"/>
    <d v="2023-04-07T04:34:00"/>
    <x v="559"/>
    <n v="213.00000000279397"/>
    <d v="1899-12-30T03:33:00"/>
    <d v="1899-12-30T02:24:00"/>
    <x v="0"/>
    <x v="0"/>
    <x v="0"/>
    <x v="2"/>
    <n v="10.68"/>
    <n v="191.68"/>
    <s v="Libre"/>
    <n v="669"/>
    <x v="5"/>
    <s v="Plato_17, Plato_6, Plato_15"/>
  </r>
  <r>
    <n v="16"/>
    <s v="Cliente_226"/>
    <n v="6"/>
    <n v="75"/>
    <x v="530"/>
    <d v="2023-04-07T03:12:00"/>
    <x v="560"/>
    <n v="79.999999998835847"/>
    <d v="1899-12-30T01:35:00"/>
    <d v="1899-12-30T00:20:00"/>
    <x v="0"/>
    <x v="2"/>
    <x v="0"/>
    <x v="1"/>
    <n v="37.93"/>
    <n v="131.93"/>
    <s v="Ocupada"/>
    <n v="670"/>
    <x v="6"/>
    <s v="Plato_14, Plato_8, Plato_19"/>
  </r>
  <r>
    <n v="17"/>
    <s v="Cliente_759"/>
    <n v="3"/>
    <n v="95"/>
    <x v="531"/>
    <d v="2023-04-07T03:30:00"/>
    <x v="561"/>
    <n v="72.000000004190952"/>
    <d v="1899-12-30T01:12:00"/>
    <d v="1899-12-30T00:00:00"/>
    <x v="1"/>
    <x v="0"/>
    <x v="0"/>
    <x v="1"/>
    <n v="32.200000000000003"/>
    <n v="216.2"/>
    <s v="Reservada"/>
    <n v="671"/>
    <x v="6"/>
    <s v="Plato_8, Plato_1, Plato_15"/>
  </r>
  <r>
    <n v="12"/>
    <s v="Cliente_517"/>
    <n v="6"/>
    <n v="78"/>
    <x v="532"/>
    <d v="2023-04-07T03:51:00"/>
    <x v="562"/>
    <n v="146.99999999720603"/>
    <d v="1899-12-30T02:27:00"/>
    <d v="1899-12-30T01:09:00"/>
    <x v="0"/>
    <x v="4"/>
    <x v="2"/>
    <x v="2"/>
    <n v="29.19"/>
    <n v="186.19"/>
    <s v="Reservada"/>
    <n v="672"/>
    <x v="9"/>
    <s v="Plato_15, Plato_13, Plato_12"/>
  </r>
  <r>
    <n v="20"/>
    <s v="Cliente_485"/>
    <n v="6"/>
    <n v="93"/>
    <x v="533"/>
    <d v="2023-04-07T02:52:00"/>
    <x v="563"/>
    <n v="135"/>
    <d v="1899-12-30T02:15:00"/>
    <d v="1899-12-30T00:42:00"/>
    <x v="0"/>
    <x v="3"/>
    <x v="0"/>
    <x v="2"/>
    <n v="36.5"/>
    <n v="301.5"/>
    <s v="Reservada"/>
    <n v="673"/>
    <x v="5"/>
    <s v="Plato_20, Plato_8, Plato_2, Plato_1"/>
  </r>
  <r>
    <n v="1"/>
    <s v="Cliente_834"/>
    <n v="3"/>
    <n v="65"/>
    <x v="534"/>
    <d v="2023-04-07T01:30:00"/>
    <x v="564"/>
    <n v="87.000000000698492"/>
    <d v="1899-12-30T01:27:00"/>
    <d v="1899-12-30T00:22:00"/>
    <x v="0"/>
    <x v="3"/>
    <x v="2"/>
    <x v="2"/>
    <n v="41.29"/>
    <n v="248.29"/>
    <s v="Libre"/>
    <n v="674"/>
    <x v="3"/>
    <s v="Plato_12, Plato_4, Plato_17, Plato_13"/>
  </r>
  <r>
    <n v="5"/>
    <s v="Cliente_104"/>
    <n v="2"/>
    <n v="121"/>
    <x v="535"/>
    <d v="2023-04-07T04:33:00"/>
    <x v="565"/>
    <n v="219.00000000139698"/>
    <d v="1899-12-30T03:39:00"/>
    <d v="1899-12-30T01:38:00"/>
    <x v="0"/>
    <x v="2"/>
    <x v="2"/>
    <x v="1"/>
    <n v="30.74"/>
    <n v="223.74"/>
    <s v="Reservada"/>
    <n v="675"/>
    <x v="8"/>
    <s v="Plato_1, Plato_3, Plato_19"/>
  </r>
  <r>
    <n v="7"/>
    <s v="Cliente_494"/>
    <n v="6"/>
    <n v="121"/>
    <x v="536"/>
    <d v="2023-04-07T03:45:00"/>
    <x v="566"/>
    <n v="197.0000000030268"/>
    <d v="1899-12-30T03:32:00"/>
    <d v="1899-12-30T01:31:00"/>
    <x v="0"/>
    <x v="0"/>
    <x v="0"/>
    <x v="2"/>
    <n v="41.6"/>
    <n v="165.6"/>
    <s v="Ocupada"/>
    <n v="676"/>
    <x v="8"/>
    <s v="Plato_17, Plato_14, Plato_16, Plato_13"/>
  </r>
  <r>
    <n v="14"/>
    <s v="Cliente_331"/>
    <n v="6"/>
    <n v="148"/>
    <x v="537"/>
    <d v="2023-04-07T02:37:00"/>
    <x v="567"/>
    <n v="123.00000000279397"/>
    <d v="1899-12-30T02:18:00"/>
    <d v="1899-12-30T00:00:00"/>
    <x v="1"/>
    <x v="2"/>
    <x v="0"/>
    <x v="2"/>
    <n v="12.57"/>
    <n v="156.57"/>
    <s v="Ocupada"/>
    <n v="677"/>
    <x v="6"/>
    <s v="Plato_3, Plato_8, Plato_18"/>
  </r>
  <r>
    <n v="19"/>
    <s v="Cliente_483"/>
    <n v="1"/>
    <n v="121"/>
    <x v="538"/>
    <d v="2023-04-07T05:22:00"/>
    <x v="568"/>
    <n v="140.99999999860302"/>
    <d v="1899-12-30T02:36:00"/>
    <d v="1899-12-30T00:35:00"/>
    <x v="0"/>
    <x v="0"/>
    <x v="0"/>
    <x v="2"/>
    <n v="26.76"/>
    <n v="230.76"/>
    <s v="Ocupada"/>
    <n v="678"/>
    <x v="9"/>
    <s v="Plato_9, Plato_12, Plato_8, Plato_7"/>
  </r>
  <r>
    <n v="9"/>
    <s v="Cliente_26"/>
    <n v="4"/>
    <n v="106"/>
    <x v="515"/>
    <d v="2023-04-07T03:03:00"/>
    <x v="569"/>
    <n v="181.00000000325963"/>
    <d v="1899-12-30T03:16:00"/>
    <d v="1899-12-30T01:30:00"/>
    <x v="0"/>
    <x v="2"/>
    <x v="0"/>
    <x v="2"/>
    <n v="36.43"/>
    <n v="235.43"/>
    <s v="Ocupada"/>
    <n v="679"/>
    <x v="9"/>
    <s v="Plato_13, Plato_10, Plato_16, Plato_1"/>
  </r>
  <r>
    <n v="5"/>
    <s v="Cliente_35"/>
    <n v="4"/>
    <n v="111"/>
    <x v="539"/>
    <d v="2023-04-07T05:20:00"/>
    <x v="570"/>
    <n v="236.99999999720603"/>
    <d v="1899-12-30T03:57:00"/>
    <d v="1899-12-30T02:06:00"/>
    <x v="0"/>
    <x v="0"/>
    <x v="0"/>
    <x v="1"/>
    <n v="12.06"/>
    <n v="174.06"/>
    <s v="Reservada"/>
    <n v="680"/>
    <x v="3"/>
    <s v="Plato_4, Plato_3, Plato_11"/>
  </r>
  <r>
    <n v="2"/>
    <s v="Cliente_840"/>
    <n v="4"/>
    <n v="65"/>
    <x v="540"/>
    <d v="2023-04-07T06:50:00"/>
    <x v="571"/>
    <n v="233.99999999790452"/>
    <d v="1899-12-30T03:54:00"/>
    <d v="1899-12-30T02:49:00"/>
    <x v="0"/>
    <x v="4"/>
    <x v="0"/>
    <x v="0"/>
    <n v="37.07"/>
    <n v="112.07"/>
    <s v="Libre"/>
    <n v="681"/>
    <x v="3"/>
    <s v="Plato_11, Plato_13"/>
  </r>
  <r>
    <n v="1"/>
    <s v="Cliente_36"/>
    <n v="5"/>
    <n v="43"/>
    <x v="541"/>
    <d v="2023-04-07T04:05:00"/>
    <x v="572"/>
    <n v="159.00000000488944"/>
    <d v="1899-12-30T02:54:00"/>
    <d v="1899-12-30T02:11:00"/>
    <x v="0"/>
    <x v="3"/>
    <x v="1"/>
    <x v="2"/>
    <n v="21.04"/>
    <n v="44.04"/>
    <s v="Ocupada"/>
    <n v="682"/>
    <x v="5"/>
    <s v="Plato_14"/>
  </r>
  <r>
    <n v="2"/>
    <s v="Cliente_837"/>
    <n v="6"/>
    <n v="82"/>
    <x v="542"/>
    <d v="2023-04-07T06:22:00"/>
    <x v="573"/>
    <n v="145.9999999939464"/>
    <d v="1899-12-30T02:41:00"/>
    <d v="1899-12-30T01:19:00"/>
    <x v="0"/>
    <x v="3"/>
    <x v="0"/>
    <x v="2"/>
    <n v="40.42"/>
    <n v="204.42000000000002"/>
    <s v="Ocupada"/>
    <n v="683"/>
    <x v="1"/>
    <s v="Plato_5, Plato_3, Plato_20, Plato_17"/>
  </r>
  <r>
    <n v="10"/>
    <s v="Cliente_514"/>
    <n v="6"/>
    <n v="110"/>
    <x v="543"/>
    <d v="2023-04-07T04:40:00"/>
    <x v="574"/>
    <n v="71.000000000931323"/>
    <d v="1899-12-30T01:26:00"/>
    <d v="1899-12-30T00:00:00"/>
    <x v="1"/>
    <x v="4"/>
    <x v="2"/>
    <x v="2"/>
    <n v="48.15"/>
    <n v="228.15"/>
    <s v="Ocupada"/>
    <n v="684"/>
    <x v="9"/>
    <s v="Plato_19, Plato_17, Plato_10, Plato_9"/>
  </r>
  <r>
    <n v="5"/>
    <s v="Cliente_485"/>
    <n v="5"/>
    <n v="17"/>
    <x v="536"/>
    <d v="2023-04-07T01:43:00"/>
    <x v="575"/>
    <n v="75.00000000349246"/>
    <d v="1899-12-30T01:15:00"/>
    <d v="1899-12-30T00:58:00"/>
    <x v="0"/>
    <x v="2"/>
    <x v="0"/>
    <x v="0"/>
    <n v="19.89"/>
    <n v="73.89"/>
    <s v="Libre"/>
    <n v="685"/>
    <x v="0"/>
    <s v="Plato_6"/>
  </r>
  <r>
    <n v="10"/>
    <s v="Cliente_832"/>
    <n v="6"/>
    <n v="58"/>
    <x v="544"/>
    <d v="2023-04-07T03:39:00"/>
    <x v="576"/>
    <n v="146.99999999720603"/>
    <d v="1899-12-30T02:27:00"/>
    <d v="1899-12-30T01:29:00"/>
    <x v="0"/>
    <x v="1"/>
    <x v="0"/>
    <x v="1"/>
    <n v="15.83"/>
    <n v="117.83"/>
    <s v="Reservada"/>
    <n v="686"/>
    <x v="3"/>
    <s v="Plato_17, Plato_3"/>
  </r>
  <r>
    <n v="2"/>
    <s v="Cliente_778"/>
    <n v="6"/>
    <n v="29"/>
    <x v="545"/>
    <d v="2023-04-07T05:39:00"/>
    <x v="577"/>
    <n v="225"/>
    <d v="1899-12-30T03:45:00"/>
    <d v="1899-12-30T03:16:00"/>
    <x v="0"/>
    <x v="4"/>
    <x v="0"/>
    <x v="1"/>
    <n v="10.53"/>
    <n v="82.53"/>
    <s v="Libre"/>
    <n v="687"/>
    <x v="0"/>
    <s v="Plato_19"/>
  </r>
  <r>
    <n v="3"/>
    <s v="Cliente_725"/>
    <n v="1"/>
    <n v="14"/>
    <x v="546"/>
    <d v="2023-04-07T05:03:00"/>
    <x v="578"/>
    <n v="97.000000001862645"/>
    <d v="1899-12-30T01:52:00"/>
    <d v="1899-12-30T01:38:00"/>
    <x v="0"/>
    <x v="1"/>
    <x v="0"/>
    <x v="2"/>
    <n v="48.7"/>
    <n v="77.7"/>
    <s v="Ocupada"/>
    <n v="688"/>
    <x v="10"/>
    <s v="Plato_9"/>
  </r>
  <r>
    <n v="14"/>
    <s v="Cliente_114"/>
    <n v="1"/>
    <n v="29"/>
    <x v="547"/>
    <d v="2023-04-07T02:22:00"/>
    <x v="579"/>
    <n v="105.99999999976717"/>
    <d v="1899-12-30T02:01:00"/>
    <d v="1899-12-30T01:32:00"/>
    <x v="0"/>
    <x v="1"/>
    <x v="0"/>
    <x v="2"/>
    <n v="10.25"/>
    <n v="175.25"/>
    <s v="Ocupada"/>
    <n v="689"/>
    <x v="3"/>
    <s v="Plato_14, Plato_1, Plato_13"/>
  </r>
  <r>
    <n v="15"/>
    <s v="Cliente_95"/>
    <n v="4"/>
    <n v="143"/>
    <x v="548"/>
    <d v="2023-04-07T05:43:00"/>
    <x v="580"/>
    <n v="180"/>
    <d v="1899-12-30T03:00:00"/>
    <d v="1899-12-30T00:37:00"/>
    <x v="0"/>
    <x v="3"/>
    <x v="2"/>
    <x v="0"/>
    <n v="37.22"/>
    <n v="228.22"/>
    <s v="Reservada"/>
    <n v="690"/>
    <x v="0"/>
    <s v="Plato_20, Plato_17, Plato_16, Plato_11"/>
  </r>
  <r>
    <n v="19"/>
    <s v="Cliente_103"/>
    <n v="4"/>
    <n v="34"/>
    <x v="519"/>
    <d v="2023-04-07T05:17:00"/>
    <x v="581"/>
    <n v="213.99999999557622"/>
    <d v="1899-12-30T03:49:00"/>
    <d v="1899-12-30T03:15:00"/>
    <x v="0"/>
    <x v="0"/>
    <x v="2"/>
    <x v="0"/>
    <n v="13.9"/>
    <n v="79.900000000000006"/>
    <s v="Ocupada"/>
    <n v="691"/>
    <x v="1"/>
    <s v="Plato_5"/>
  </r>
  <r>
    <n v="9"/>
    <s v="Cliente_30"/>
    <n v="2"/>
    <n v="100"/>
    <x v="549"/>
    <d v="2023-04-07T04:26:00"/>
    <x v="582"/>
    <n v="212.99999999231659"/>
    <d v="1899-12-30T03:33:00"/>
    <d v="1899-12-30T01:53:00"/>
    <x v="0"/>
    <x v="1"/>
    <x v="2"/>
    <x v="2"/>
    <n v="25.92"/>
    <n v="198.92000000000002"/>
    <s v="Reservada"/>
    <n v="692"/>
    <x v="10"/>
    <s v="Plato_8, Plato_2, Plato_4, Plato_3"/>
  </r>
  <r>
    <n v="15"/>
    <s v="Cliente_330"/>
    <n v="4"/>
    <n v="44"/>
    <x v="550"/>
    <d v="2023-04-07T07:31:00"/>
    <x v="583"/>
    <n v="227.00000000651926"/>
    <d v="1899-12-30T03:47:00"/>
    <d v="1899-12-30T03:03:00"/>
    <x v="0"/>
    <x v="0"/>
    <x v="0"/>
    <x v="2"/>
    <n v="28.31"/>
    <n v="106.31"/>
    <s v="Libre"/>
    <n v="693"/>
    <x v="8"/>
    <s v="Plato_19, Plato_13"/>
  </r>
  <r>
    <n v="5"/>
    <s v="Cliente_88"/>
    <n v="4"/>
    <n v="128"/>
    <x v="551"/>
    <d v="2023-04-07T05:13:00"/>
    <x v="584"/>
    <n v="202.00000000884756"/>
    <d v="1899-12-30T03:22:00"/>
    <d v="1899-12-30T01:14:00"/>
    <x v="0"/>
    <x v="2"/>
    <x v="0"/>
    <x v="2"/>
    <n v="23.66"/>
    <n v="180.66"/>
    <s v="Libre"/>
    <n v="694"/>
    <x v="5"/>
    <s v="Plato_3, Plato_4, Plato_20, Plato_13"/>
  </r>
  <r>
    <n v="9"/>
    <s v="Cliente_211"/>
    <n v="1"/>
    <n v="37"/>
    <x v="552"/>
    <d v="2023-04-07T05:32:00"/>
    <x v="585"/>
    <n v="210.00000000349246"/>
    <d v="1899-12-30T03:45:00"/>
    <d v="1899-12-30T03:08:00"/>
    <x v="0"/>
    <x v="0"/>
    <x v="0"/>
    <x v="2"/>
    <n v="18.23"/>
    <n v="134.22999999999999"/>
    <s v="Ocupada"/>
    <n v="695"/>
    <x v="5"/>
    <s v="Plato_16, Plato_2"/>
  </r>
  <r>
    <n v="2"/>
    <s v="Cliente_282"/>
    <n v="6"/>
    <n v="23"/>
    <x v="553"/>
    <d v="2023-04-07T06:11:00"/>
    <x v="586"/>
    <n v="235.00000000116415"/>
    <d v="1899-12-30T04:10:00"/>
    <d v="1899-12-30T03:47:00"/>
    <x v="0"/>
    <x v="1"/>
    <x v="2"/>
    <x v="2"/>
    <n v="18.760000000000002"/>
    <n v="64.760000000000005"/>
    <s v="Ocupada"/>
    <n v="696"/>
    <x v="4"/>
    <s v="Plato_14"/>
  </r>
  <r>
    <n v="4"/>
    <s v="Cliente_90"/>
    <n v="1"/>
    <n v="107"/>
    <x v="554"/>
    <d v="2023-04-07T06:42:00"/>
    <x v="587"/>
    <n v="174.00000000139698"/>
    <d v="1899-12-30T02:54:00"/>
    <d v="1899-12-30T01:07:00"/>
    <x v="0"/>
    <x v="2"/>
    <x v="0"/>
    <x v="2"/>
    <n v="34.35"/>
    <n v="233.35"/>
    <s v="Reservada"/>
    <n v="697"/>
    <x v="7"/>
    <s v="Plato_14, Plato_11, Plato_2, Plato_6"/>
  </r>
  <r>
    <n v="19"/>
    <s v="Cliente_115"/>
    <n v="4"/>
    <n v="101"/>
    <x v="555"/>
    <d v="2023-04-07T06:25:00"/>
    <x v="588"/>
    <n v="235.00000000116415"/>
    <d v="1899-12-30T03:55:00"/>
    <d v="1899-12-30T02:14:00"/>
    <x v="0"/>
    <x v="1"/>
    <x v="2"/>
    <x v="2"/>
    <n v="39.89"/>
    <n v="224.89"/>
    <s v="Libre"/>
    <n v="698"/>
    <x v="6"/>
    <s v="Plato_6, Plato_10, Plato_14, Plato_13"/>
  </r>
  <r>
    <n v="8"/>
    <s v="Cliente_143"/>
    <n v="6"/>
    <n v="11"/>
    <x v="525"/>
    <d v="2023-04-07T02:56:00"/>
    <x v="589"/>
    <n v="81.000000002095476"/>
    <d v="1899-12-30T01:21:00"/>
    <d v="1899-12-30T01:10:00"/>
    <x v="0"/>
    <x v="2"/>
    <x v="0"/>
    <x v="2"/>
    <n v="38.44"/>
    <n v="96.44"/>
    <s v="Reservada"/>
    <n v="699"/>
    <x v="0"/>
    <s v="Plato_9"/>
  </r>
  <r>
    <n v="8"/>
    <s v="Cliente_496"/>
    <n v="2"/>
    <n v="86"/>
    <x v="556"/>
    <d v="2023-04-07T02:50:00"/>
    <x v="590"/>
    <n v="146.99999999720603"/>
    <d v="1899-12-30T02:27:00"/>
    <d v="1899-12-30T01:01:00"/>
    <x v="0"/>
    <x v="2"/>
    <x v="0"/>
    <x v="2"/>
    <n v="21.66"/>
    <n v="255.66"/>
    <s v="Reservada"/>
    <n v="700"/>
    <x v="10"/>
    <s v="Plato_18, Plato_10, Plato_6"/>
  </r>
  <r>
    <n v="19"/>
    <s v="Cliente_58"/>
    <n v="5"/>
    <n v="97"/>
    <x v="557"/>
    <d v="2023-04-07T05:45:00"/>
    <x v="591"/>
    <n v="145.00000000116415"/>
    <d v="1899-12-30T02:25:00"/>
    <d v="1899-12-30T00:48:00"/>
    <x v="0"/>
    <x v="4"/>
    <x v="0"/>
    <x v="2"/>
    <n v="39.83"/>
    <n v="141.82999999999998"/>
    <s v="Libre"/>
    <n v="701"/>
    <x v="6"/>
    <s v="Plato_11, Plato_4"/>
  </r>
  <r>
    <n v="13"/>
    <s v="Cliente_468"/>
    <n v="2"/>
    <n v="155"/>
    <x v="555"/>
    <d v="2023-04-07T05:15:00"/>
    <x v="592"/>
    <n v="165.00000000349246"/>
    <d v="1899-12-30T02:45:00"/>
    <d v="1899-12-30T00:10:00"/>
    <x v="0"/>
    <x v="0"/>
    <x v="2"/>
    <x v="2"/>
    <n v="47.07"/>
    <n v="242.07"/>
    <s v="Libre"/>
    <n v="702"/>
    <x v="2"/>
    <s v="Plato_4, Plato_13, Plato_6, Plato_16"/>
  </r>
  <r>
    <n v="9"/>
    <s v="Cliente_714"/>
    <n v="5"/>
    <n v="29"/>
    <x v="558"/>
    <d v="2023-04-07T02:19:00"/>
    <x v="593"/>
    <n v="121.99999999953434"/>
    <d v="1899-12-30T02:17:00"/>
    <d v="1899-12-30T01:48:00"/>
    <x v="0"/>
    <x v="1"/>
    <x v="0"/>
    <x v="2"/>
    <n v="22.24"/>
    <n v="85.24"/>
    <s v="Ocupada"/>
    <n v="703"/>
    <x v="5"/>
    <s v="Plato_13"/>
  </r>
  <r>
    <n v="13"/>
    <s v="Cliente_950"/>
    <n v="6"/>
    <n v="38"/>
    <x v="559"/>
    <d v="2023-04-07T04:29:00"/>
    <x v="594"/>
    <n v="168.99999999557622"/>
    <d v="1899-12-30T02:49:00"/>
    <d v="1899-12-30T02:11:00"/>
    <x v="0"/>
    <x v="2"/>
    <x v="2"/>
    <x v="2"/>
    <n v="33.29"/>
    <n v="51.29"/>
    <s v="Reservada"/>
    <n v="704"/>
    <x v="6"/>
    <s v="Plato_4"/>
  </r>
  <r>
    <n v="12"/>
    <s v="Cliente_372"/>
    <n v="3"/>
    <n v="33"/>
    <x v="560"/>
    <d v="2023-04-07T02:53:00"/>
    <x v="595"/>
    <n v="65.000000002328306"/>
    <d v="1899-12-30T01:05:00"/>
    <d v="1899-12-30T00:32:00"/>
    <x v="0"/>
    <x v="2"/>
    <x v="0"/>
    <x v="2"/>
    <n v="43.07"/>
    <n v="155.07"/>
    <s v="Libre"/>
    <n v="705"/>
    <x v="5"/>
    <s v="Plato_3, Plato_10"/>
  </r>
  <r>
    <n v="20"/>
    <s v="Cliente_663"/>
    <n v="6"/>
    <n v="33"/>
    <x v="561"/>
    <d v="2023-04-07T04:54:00"/>
    <x v="596"/>
    <n v="220.00000000465661"/>
    <d v="1899-12-30T03:55:00"/>
    <d v="1899-12-30T03:22:00"/>
    <x v="0"/>
    <x v="1"/>
    <x v="0"/>
    <x v="2"/>
    <n v="44.45"/>
    <n v="98.45"/>
    <s v="Ocupada"/>
    <n v="706"/>
    <x v="10"/>
    <s v="Plato_4"/>
  </r>
  <r>
    <n v="15"/>
    <s v="Cliente_801"/>
    <n v="1"/>
    <n v="137"/>
    <x v="562"/>
    <d v="2023-04-07T05:23:00"/>
    <x v="597"/>
    <n v="138.00000000977889"/>
    <d v="1899-12-30T02:18:00"/>
    <d v="1899-12-30T00:01:00"/>
    <x v="0"/>
    <x v="2"/>
    <x v="1"/>
    <x v="2"/>
    <n v="40.39"/>
    <n v="225.39"/>
    <s v="Reservada"/>
    <n v="707"/>
    <x v="7"/>
    <s v="Plato_15, Plato_13, Plato_2, Plato_19"/>
  </r>
  <r>
    <n v="5"/>
    <s v="Cliente_804"/>
    <n v="2"/>
    <n v="24"/>
    <x v="517"/>
    <d v="2023-04-07T07:24:00"/>
    <x v="598"/>
    <n v="227.99999999930151"/>
    <d v="1899-12-30T04:03:00"/>
    <d v="1899-12-30T03:39:00"/>
    <x v="0"/>
    <x v="0"/>
    <x v="2"/>
    <x v="2"/>
    <n v="41.8"/>
    <n v="95.8"/>
    <s v="Ocupada"/>
    <n v="708"/>
    <x v="0"/>
    <s v="Plato_6"/>
  </r>
  <r>
    <n v="8"/>
    <s v="Cliente_208"/>
    <n v="4"/>
    <n v="98"/>
    <x v="563"/>
    <d v="2023-04-07T03:40:00"/>
    <x v="599"/>
    <n v="105.00000000698492"/>
    <d v="1899-12-30T02:00:00"/>
    <d v="1899-12-30T00:22:00"/>
    <x v="0"/>
    <x v="2"/>
    <x v="0"/>
    <x v="1"/>
    <n v="26.15"/>
    <n v="219.15"/>
    <s v="Ocupada"/>
    <n v="709"/>
    <x v="8"/>
    <s v="Plato_13, Plato_8, Plato_11, Plato_1"/>
  </r>
  <r>
    <n v="18"/>
    <s v="Cliente_716"/>
    <n v="1"/>
    <n v="140"/>
    <x v="564"/>
    <d v="2023-04-07T03:38:00"/>
    <x v="600"/>
    <n v="69.999999997671694"/>
    <d v="1899-12-30T01:25:00"/>
    <d v="1899-12-30T00:00:00"/>
    <x v="1"/>
    <x v="3"/>
    <x v="0"/>
    <x v="2"/>
    <n v="28.43"/>
    <n v="166.43"/>
    <s v="Ocupada"/>
    <n v="710"/>
    <x v="0"/>
    <s v="Plato_3, Plato_12, Plato_4, Plato_14"/>
  </r>
  <r>
    <n v="20"/>
    <s v="Cliente_27"/>
    <n v="6"/>
    <n v="59"/>
    <x v="551"/>
    <d v="2023-04-07T05:18:00"/>
    <x v="601"/>
    <n v="207.00000000419095"/>
    <d v="1899-12-30T03:42:00"/>
    <d v="1899-12-30T02:43:00"/>
    <x v="0"/>
    <x v="1"/>
    <x v="0"/>
    <x v="0"/>
    <n v="49.74"/>
    <n v="215.74"/>
    <s v="Ocupada"/>
    <n v="711"/>
    <x v="7"/>
    <s v="Plato_18, Plato_15"/>
  </r>
  <r>
    <n v="10"/>
    <s v="Cliente_786"/>
    <n v="5"/>
    <n v="49"/>
    <x v="513"/>
    <d v="2023-04-07T02:27:00"/>
    <x v="602"/>
    <n v="140.99999999860302"/>
    <d v="1899-12-30T02:21:00"/>
    <d v="1899-12-30T01:32:00"/>
    <x v="0"/>
    <x v="2"/>
    <x v="1"/>
    <x v="1"/>
    <n v="42.21"/>
    <n v="90.210000000000008"/>
    <s v="Reservada"/>
    <n v="712"/>
    <x v="4"/>
    <s v="Plato_7"/>
  </r>
  <r>
    <n v="6"/>
    <s v="Cliente_594"/>
    <n v="4"/>
    <n v="125"/>
    <x v="565"/>
    <d v="2023-04-07T02:52:00"/>
    <x v="563"/>
    <n v="156.99999999837019"/>
    <d v="1899-12-30T02:37:00"/>
    <d v="1899-12-30T00:32:00"/>
    <x v="0"/>
    <x v="1"/>
    <x v="2"/>
    <x v="2"/>
    <n v="35.11"/>
    <n v="395.11"/>
    <s v="Libre"/>
    <n v="713"/>
    <x v="7"/>
    <s v="Plato_11, Plato_9, Plato_15, Plato_10"/>
  </r>
  <r>
    <n v="19"/>
    <s v="Cliente_281"/>
    <n v="2"/>
    <n v="63"/>
    <x v="566"/>
    <d v="2023-04-07T04:05:00"/>
    <x v="572"/>
    <n v="104.00000000372529"/>
    <d v="1899-12-30T01:44:00"/>
    <d v="1899-12-30T00:41:00"/>
    <x v="0"/>
    <x v="3"/>
    <x v="0"/>
    <x v="2"/>
    <n v="10.69"/>
    <n v="235.69"/>
    <s v="Libre"/>
    <n v="714"/>
    <x v="1"/>
    <s v="Plato_18, Plato_2, Plato_11"/>
  </r>
  <r>
    <n v="12"/>
    <s v="Cliente_396"/>
    <n v="6"/>
    <n v="136"/>
    <x v="567"/>
    <d v="2023-04-07T04:15:00"/>
    <x v="603"/>
    <n v="150.00000000698492"/>
    <d v="1899-12-30T02:45:00"/>
    <d v="1899-12-30T00:29:00"/>
    <x v="0"/>
    <x v="0"/>
    <x v="0"/>
    <x v="0"/>
    <n v="39.909999999999997"/>
    <n v="285.90999999999997"/>
    <s v="Ocupada"/>
    <n v="715"/>
    <x v="4"/>
    <s v="Plato_2, Plato_6, Plato_1, Plato_4"/>
  </r>
  <r>
    <n v="12"/>
    <s v="Cliente_707"/>
    <n v="4"/>
    <n v="90"/>
    <x v="568"/>
    <d v="2023-04-07T04:44:00"/>
    <x v="604"/>
    <n v="177.00000000069849"/>
    <d v="1899-12-30T03:12:00"/>
    <d v="1899-12-30T01:42:00"/>
    <x v="0"/>
    <x v="2"/>
    <x v="2"/>
    <x v="2"/>
    <n v="44.73"/>
    <n v="275.73"/>
    <s v="Ocupada"/>
    <n v="716"/>
    <x v="2"/>
    <s v="Plato_13, Plato_1, Plato_17"/>
  </r>
  <r>
    <n v="8"/>
    <s v="Cliente_392"/>
    <n v="5"/>
    <n v="72"/>
    <x v="542"/>
    <d v="2023-04-07T06:03:00"/>
    <x v="605"/>
    <n v="126.99999999487773"/>
    <d v="1899-12-30T02:07:00"/>
    <d v="1899-12-30T00:55:00"/>
    <x v="0"/>
    <x v="1"/>
    <x v="0"/>
    <x v="2"/>
    <n v="23.67"/>
    <n v="178.67000000000002"/>
    <s v="Libre"/>
    <n v="717"/>
    <x v="6"/>
    <s v="Plato_5, Plato_2, Plato_6"/>
  </r>
  <r>
    <n v="7"/>
    <s v="Cliente_489"/>
    <n v="6"/>
    <n v="58"/>
    <x v="569"/>
    <d v="2023-04-07T07:06:00"/>
    <x v="606"/>
    <n v="227.99999999930151"/>
    <d v="1899-12-30T03:48:00"/>
    <d v="1899-12-30T02:50:00"/>
    <x v="0"/>
    <x v="2"/>
    <x v="1"/>
    <x v="2"/>
    <n v="37.21"/>
    <n v="57.21"/>
    <s v="Libre"/>
    <n v="718"/>
    <x v="5"/>
    <s v="Plato_3"/>
  </r>
  <r>
    <n v="16"/>
    <s v="Cliente_954"/>
    <n v="3"/>
    <n v="70"/>
    <x v="570"/>
    <d v="2023-04-07T02:49:00"/>
    <x v="607"/>
    <n v="90.99999999278225"/>
    <d v="1899-12-30T01:31:00"/>
    <d v="1899-12-30T00:21:00"/>
    <x v="0"/>
    <x v="1"/>
    <x v="0"/>
    <x v="0"/>
    <n v="17.23"/>
    <n v="124.23"/>
    <s v="Libre"/>
    <n v="719"/>
    <x v="1"/>
    <s v="Plato_20, Plato_12, Plato_9"/>
  </r>
  <r>
    <n v="4"/>
    <s v="Cliente_263"/>
    <n v="5"/>
    <n v="133"/>
    <x v="571"/>
    <d v="2023-04-07T05:46:00"/>
    <x v="608"/>
    <n v="212.99999999231659"/>
    <d v="1899-12-30T03:33:00"/>
    <d v="1899-12-30T01:20:00"/>
    <x v="0"/>
    <x v="0"/>
    <x v="0"/>
    <x v="2"/>
    <n v="40.28"/>
    <n v="208.28"/>
    <s v="Reservada"/>
    <n v="720"/>
    <x v="3"/>
    <s v="Plato_11, Plato_9, Plato_7"/>
  </r>
  <r>
    <n v="6"/>
    <s v="Cliente_733"/>
    <n v="2"/>
    <n v="133"/>
    <x v="572"/>
    <d v="2023-04-07T07:01:00"/>
    <x v="609"/>
    <n v="187.9999999946449"/>
    <d v="1899-12-30T03:08:00"/>
    <d v="1899-12-30T00:55:00"/>
    <x v="0"/>
    <x v="2"/>
    <x v="1"/>
    <x v="2"/>
    <n v="47.13"/>
    <n v="265.13"/>
    <s v="Libre"/>
    <n v="721"/>
    <x v="3"/>
    <s v="Plato_9, Plato_19, Plato_7, Plato_6"/>
  </r>
  <r>
    <n v="13"/>
    <s v="Cliente_438"/>
    <n v="5"/>
    <n v="59"/>
    <x v="573"/>
    <d v="2023-04-07T04:08:00"/>
    <x v="610"/>
    <n v="76.999999999534339"/>
    <d v="1899-12-30T01:17:00"/>
    <d v="1899-12-30T00:18:00"/>
    <x v="0"/>
    <x v="2"/>
    <x v="0"/>
    <x v="2"/>
    <n v="20.62"/>
    <n v="105.62"/>
    <s v="Libre"/>
    <n v="722"/>
    <x v="8"/>
    <s v="Plato_13, Plato_5"/>
  </r>
  <r>
    <n v="12"/>
    <s v="Cliente_116"/>
    <n v="2"/>
    <n v="31"/>
    <x v="525"/>
    <d v="2023-04-07T04:49:00"/>
    <x v="547"/>
    <n v="194.00000000372529"/>
    <d v="1899-12-30T03:14:00"/>
    <d v="1899-12-30T02:43:00"/>
    <x v="0"/>
    <x v="4"/>
    <x v="1"/>
    <x v="1"/>
    <n v="27.79"/>
    <n v="153.79"/>
    <s v="Libre"/>
    <n v="723"/>
    <x v="9"/>
    <s v="Plato_16, Plato_8"/>
  </r>
  <r>
    <n v="8"/>
    <s v="Cliente_929"/>
    <n v="6"/>
    <n v="56"/>
    <x v="540"/>
    <d v="2023-04-07T04:15:00"/>
    <x v="603"/>
    <n v="79.000000006053597"/>
    <d v="1899-12-30T01:19:00"/>
    <d v="1899-12-30T00:23:00"/>
    <x v="0"/>
    <x v="3"/>
    <x v="2"/>
    <x v="1"/>
    <n v="14.12"/>
    <n v="80.12"/>
    <s v="Libre"/>
    <n v="724"/>
    <x v="5"/>
    <s v="Plato_5"/>
  </r>
  <r>
    <n v="10"/>
    <s v="Cliente_353"/>
    <n v="4"/>
    <n v="85"/>
    <x v="560"/>
    <d v="2023-04-07T03:20:00"/>
    <x v="611"/>
    <n v="92.000000006519258"/>
    <d v="1899-12-30T01:47:00"/>
    <d v="1899-12-30T00:22:00"/>
    <x v="0"/>
    <x v="4"/>
    <x v="0"/>
    <x v="1"/>
    <n v="18.66"/>
    <n v="186.66"/>
    <s v="Ocupada"/>
    <n v="725"/>
    <x v="9"/>
    <s v="Plato_18, Plato_5"/>
  </r>
  <r>
    <n v="11"/>
    <s v="Cliente_715"/>
    <n v="2"/>
    <n v="74"/>
    <x v="564"/>
    <d v="2023-04-07T05:43:00"/>
    <x v="580"/>
    <n v="194.99999999650754"/>
    <d v="1899-12-30T03:15:00"/>
    <d v="1899-12-30T02:01:00"/>
    <x v="0"/>
    <x v="3"/>
    <x v="1"/>
    <x v="2"/>
    <n v="41.38"/>
    <n v="167.38"/>
    <s v="Reservada"/>
    <n v="726"/>
    <x v="0"/>
    <s v="Plato_5, Plato_19, Plato_14"/>
  </r>
  <r>
    <n v="17"/>
    <s v="Cliente_117"/>
    <n v="6"/>
    <n v="21"/>
    <x v="574"/>
    <d v="2023-04-07T03:02:00"/>
    <x v="612"/>
    <n v="150.99999999976717"/>
    <d v="1899-12-30T02:31:00"/>
    <d v="1899-12-30T02:10:00"/>
    <x v="0"/>
    <x v="2"/>
    <x v="2"/>
    <x v="0"/>
    <n v="13.24"/>
    <n v="53.24"/>
    <s v="Reservada"/>
    <n v="727"/>
    <x v="1"/>
    <s v="Plato_3"/>
  </r>
  <r>
    <n v="9"/>
    <s v="Cliente_654"/>
    <n v="6"/>
    <n v="72"/>
    <x v="575"/>
    <d v="2023-04-07T04:29:00"/>
    <x v="594"/>
    <n v="142.9999999946449"/>
    <d v="1899-12-30T02:38:00"/>
    <d v="1899-12-30T01:26:00"/>
    <x v="0"/>
    <x v="1"/>
    <x v="1"/>
    <x v="0"/>
    <n v="34.28"/>
    <n v="229.28"/>
    <s v="Ocupada"/>
    <n v="728"/>
    <x v="10"/>
    <s v="Plato_4, Plato_6, Plato_15"/>
  </r>
  <r>
    <n v="20"/>
    <s v="Cliente_264"/>
    <n v="2"/>
    <n v="65"/>
    <x v="576"/>
    <d v="2023-04-07T06:05:00"/>
    <x v="613"/>
    <n v="195.99999999976717"/>
    <d v="1899-12-30T03:31:00"/>
    <d v="1899-12-30T02:26:00"/>
    <x v="0"/>
    <x v="3"/>
    <x v="1"/>
    <x v="2"/>
    <n v="18.97"/>
    <n v="146.97"/>
    <s v="Ocupada"/>
    <n v="729"/>
    <x v="7"/>
    <s v="Plato_18, Plato_3"/>
  </r>
  <r>
    <n v="8"/>
    <s v="Cliente_443"/>
    <n v="3"/>
    <n v="79"/>
    <x v="577"/>
    <d v="2023-04-07T02:33:00"/>
    <x v="614"/>
    <n v="123.99999999557622"/>
    <d v="1899-12-30T02:19:00"/>
    <d v="1899-12-30T01:00:00"/>
    <x v="0"/>
    <x v="0"/>
    <x v="0"/>
    <x v="2"/>
    <n v="15.02"/>
    <n v="129.02000000000001"/>
    <s v="Ocupada"/>
    <n v="730"/>
    <x v="0"/>
    <s v="Plato_2, Plato_7"/>
  </r>
  <r>
    <n v="17"/>
    <s v="Cliente_239"/>
    <n v="3"/>
    <n v="47"/>
    <x v="578"/>
    <d v="2023-04-07T06:25:00"/>
    <x v="588"/>
    <n v="188.99999999790452"/>
    <d v="1899-12-30T03:09:00"/>
    <d v="1899-12-30T02:22:00"/>
    <x v="0"/>
    <x v="2"/>
    <x v="0"/>
    <x v="2"/>
    <n v="14.35"/>
    <n v="78.349999999999994"/>
    <s v="Reservada"/>
    <n v="731"/>
    <x v="9"/>
    <s v="Plato_15"/>
  </r>
  <r>
    <n v="12"/>
    <s v="Cliente_770"/>
    <n v="3"/>
    <n v="121"/>
    <x v="579"/>
    <d v="2023-04-07T07:13:00"/>
    <x v="615"/>
    <n v="235.9999999939464"/>
    <d v="1899-12-30T03:56:00"/>
    <d v="1899-12-30T01:55:00"/>
    <x v="0"/>
    <x v="4"/>
    <x v="0"/>
    <x v="2"/>
    <n v="43.35"/>
    <n v="349.35"/>
    <s v="Reservada"/>
    <n v="732"/>
    <x v="2"/>
    <s v="Plato_20, Plato_10, Plato_19"/>
  </r>
  <r>
    <n v="14"/>
    <s v="Cliente_359"/>
    <n v="6"/>
    <n v="74"/>
    <x v="580"/>
    <d v="2023-04-07T05:28:00"/>
    <x v="616"/>
    <n v="107.99999999580905"/>
    <d v="1899-12-30T01:48:00"/>
    <d v="1899-12-30T00:34:00"/>
    <x v="0"/>
    <x v="4"/>
    <x v="2"/>
    <x v="2"/>
    <n v="35.090000000000003"/>
    <n v="221.09"/>
    <s v="Libre"/>
    <n v="733"/>
    <x v="10"/>
    <s v="Plato_19, Plato_7, Plato_6"/>
  </r>
  <r>
    <n v="14"/>
    <s v="Cliente_888"/>
    <n v="2"/>
    <n v="52"/>
    <x v="581"/>
    <d v="2023-04-07T04:57:00"/>
    <x v="556"/>
    <n v="150.00000000698492"/>
    <d v="1899-12-30T02:30:00"/>
    <d v="1899-12-30T01:38:00"/>
    <x v="0"/>
    <x v="2"/>
    <x v="0"/>
    <x v="1"/>
    <n v="46.82"/>
    <n v="185.82"/>
    <s v="Libre"/>
    <n v="734"/>
    <x v="5"/>
    <s v="Plato_15, Plato_7, Plato_12"/>
  </r>
  <r>
    <n v="20"/>
    <s v="Cliente_154"/>
    <n v="4"/>
    <n v="87"/>
    <x v="530"/>
    <d v="2023-04-07T03:47:00"/>
    <x v="553"/>
    <n v="114.99999999767169"/>
    <d v="1899-12-30T01:55:00"/>
    <d v="1899-12-30T00:28:00"/>
    <x v="0"/>
    <x v="0"/>
    <x v="1"/>
    <x v="2"/>
    <n v="38.43"/>
    <n v="180.43"/>
    <s v="Libre"/>
    <n v="735"/>
    <x v="0"/>
    <s v="Plato_14, Plato_15"/>
  </r>
  <r>
    <n v="17"/>
    <s v="Cliente_301"/>
    <n v="2"/>
    <n v="92"/>
    <x v="582"/>
    <d v="2023-04-07T03:24:00"/>
    <x v="617"/>
    <n v="136.00000000325963"/>
    <d v="1899-12-30T02:31:00"/>
    <d v="1899-12-30T00:59:00"/>
    <x v="0"/>
    <x v="4"/>
    <x v="1"/>
    <x v="2"/>
    <n v="25.91"/>
    <n v="240.91"/>
    <s v="Ocupada"/>
    <n v="736"/>
    <x v="0"/>
    <s v="Plato_5, Plato_16, Plato_17"/>
  </r>
  <r>
    <n v="6"/>
    <s v="Cliente_635"/>
    <n v="1"/>
    <n v="22"/>
    <x v="583"/>
    <d v="2023-04-07T03:06:00"/>
    <x v="618"/>
    <n v="146.99999999720603"/>
    <d v="1899-12-30T02:27:00"/>
    <d v="1899-12-30T02:05:00"/>
    <x v="0"/>
    <x v="2"/>
    <x v="1"/>
    <x v="0"/>
    <n v="24.09"/>
    <n v="142.09"/>
    <s v="Reservada"/>
    <n v="737"/>
    <x v="3"/>
    <s v="Plato_9, Plato_2"/>
  </r>
  <r>
    <n v="15"/>
    <s v="Cliente_70"/>
    <n v="1"/>
    <n v="94"/>
    <x v="518"/>
    <d v="2023-04-07T02:04:00"/>
    <x v="619"/>
    <n v="72.999999996973202"/>
    <d v="1899-12-30T01:28:00"/>
    <d v="1899-12-30T00:00:00"/>
    <x v="1"/>
    <x v="0"/>
    <x v="0"/>
    <x v="2"/>
    <n v="17.37"/>
    <n v="151.37"/>
    <s v="Ocupada"/>
    <n v="738"/>
    <x v="0"/>
    <s v="Plato_10, Plato_16, Plato_4"/>
  </r>
  <r>
    <n v="10"/>
    <s v="Cliente_484"/>
    <n v="5"/>
    <n v="54"/>
    <x v="572"/>
    <d v="2023-04-07T06:10:00"/>
    <x v="620"/>
    <n v="136.99999999604188"/>
    <d v="1899-12-30T02:17:00"/>
    <d v="1899-12-30T01:23:00"/>
    <x v="0"/>
    <x v="2"/>
    <x v="0"/>
    <x v="0"/>
    <n v="33.69"/>
    <n v="79.69"/>
    <s v="Reservada"/>
    <n v="739"/>
    <x v="1"/>
    <s v="Plato_14"/>
  </r>
  <r>
    <n v="16"/>
    <s v="Cliente_297"/>
    <n v="6"/>
    <n v="113"/>
    <x v="584"/>
    <d v="2023-04-07T06:24:00"/>
    <x v="621"/>
    <n v="155.00000000232831"/>
    <d v="1899-12-30T02:35:00"/>
    <d v="1899-12-30T00:42:00"/>
    <x v="0"/>
    <x v="1"/>
    <x v="0"/>
    <x v="0"/>
    <n v="16.05"/>
    <n v="309.05"/>
    <s v="Reservada"/>
    <n v="740"/>
    <x v="8"/>
    <s v="Plato_16, Plato_15, Plato_19, Plato_14"/>
  </r>
  <r>
    <n v="14"/>
    <s v="Cliente_196"/>
    <n v="4"/>
    <n v="165"/>
    <x v="577"/>
    <d v="2023-04-07T04:23:00"/>
    <x v="622"/>
    <n v="233.99999999790452"/>
    <d v="1899-12-30T04:09:00"/>
    <d v="1899-12-30T01:24:00"/>
    <x v="0"/>
    <x v="2"/>
    <x v="0"/>
    <x v="0"/>
    <n v="40.31"/>
    <n v="325.31"/>
    <s v="Ocupada"/>
    <n v="741"/>
    <x v="7"/>
    <s v="Plato_7, Plato_9, Plato_11, Plato_16"/>
  </r>
  <r>
    <n v="20"/>
    <s v="Cliente_320"/>
    <n v="4"/>
    <n v="145"/>
    <x v="547"/>
    <d v="2023-04-07T02:22:00"/>
    <x v="579"/>
    <n v="105.99999999976717"/>
    <d v="1899-12-30T01:46:00"/>
    <d v="1899-12-30T00:00:00"/>
    <x v="1"/>
    <x v="2"/>
    <x v="1"/>
    <x v="2"/>
    <n v="10.51"/>
    <n v="176.51"/>
    <s v="Reservada"/>
    <n v="742"/>
    <x v="1"/>
    <s v="Plato_17, Plato_2, Plato_10, Plato_12"/>
  </r>
  <r>
    <n v="19"/>
    <s v="Cliente_597"/>
    <n v="2"/>
    <n v="143"/>
    <x v="585"/>
    <d v="2023-04-07T07:44:00"/>
    <x v="623"/>
    <n v="237.00000000768341"/>
    <d v="1899-12-30T04:12:00"/>
    <d v="1899-12-30T01:49:00"/>
    <x v="0"/>
    <x v="0"/>
    <x v="0"/>
    <x v="0"/>
    <n v="25.7"/>
    <n v="159.69999999999999"/>
    <s v="Ocupada"/>
    <n v="743"/>
    <x v="2"/>
    <s v="Plato_10, Plato_4, Plato_14"/>
  </r>
  <r>
    <n v="11"/>
    <s v="Cliente_974"/>
    <n v="1"/>
    <n v="67"/>
    <x v="586"/>
    <d v="2023-04-07T05:49:00"/>
    <x v="624"/>
    <n v="229.99999999534339"/>
    <d v="1899-12-30T03:50:00"/>
    <d v="1899-12-30T02:43:00"/>
    <x v="0"/>
    <x v="1"/>
    <x v="0"/>
    <x v="2"/>
    <n v="26.5"/>
    <n v="102.5"/>
    <s v="Libre"/>
    <n v="744"/>
    <x v="0"/>
    <s v="Plato_4, Plato_9"/>
  </r>
  <r>
    <n v="3"/>
    <s v="Cliente_90"/>
    <n v="1"/>
    <n v="73"/>
    <x v="587"/>
    <d v="2023-04-07T04:52:00"/>
    <x v="625"/>
    <n v="137.99999999930151"/>
    <d v="1899-12-30T02:18:00"/>
    <d v="1899-12-30T01:05:00"/>
    <x v="0"/>
    <x v="3"/>
    <x v="0"/>
    <x v="1"/>
    <n v="18.75"/>
    <n v="302.75"/>
    <s v="Libre"/>
    <n v="745"/>
    <x v="6"/>
    <s v="Plato_8, Plato_7, Plato_1, Plato_6"/>
  </r>
  <r>
    <n v="13"/>
    <s v="Cliente_950"/>
    <n v="2"/>
    <n v="77"/>
    <x v="588"/>
    <d v="2023-04-07T06:27:00"/>
    <x v="626"/>
    <n v="197.0000000030268"/>
    <d v="1899-12-30T03:32:00"/>
    <d v="1899-12-30T02:15:00"/>
    <x v="0"/>
    <x v="1"/>
    <x v="0"/>
    <x v="2"/>
    <n v="44.9"/>
    <n v="245.9"/>
    <s v="Ocupada"/>
    <n v="746"/>
    <x v="9"/>
    <s v="Plato_8, Plato_15"/>
  </r>
  <r>
    <n v="16"/>
    <s v="Cliente_446"/>
    <n v="3"/>
    <n v="28"/>
    <x v="589"/>
    <d v="2023-04-07T04:49:00"/>
    <x v="547"/>
    <n v="116.00000000093132"/>
    <d v="1899-12-30T01:56:00"/>
    <d v="1899-12-30T01:28:00"/>
    <x v="0"/>
    <x v="1"/>
    <x v="1"/>
    <x v="0"/>
    <n v="37.229999999999997"/>
    <n v="62.23"/>
    <s v="Reservada"/>
    <n v="747"/>
    <x v="7"/>
    <s v="Plato_1"/>
  </r>
  <r>
    <n v="2"/>
    <s v="Cliente_298"/>
    <n v="4"/>
    <n v="37"/>
    <x v="590"/>
    <d v="2023-04-07T05:58:00"/>
    <x v="627"/>
    <n v="206.00000000093132"/>
    <d v="1899-12-30T03:26:00"/>
    <d v="1899-12-30T02:49:00"/>
    <x v="0"/>
    <x v="2"/>
    <x v="0"/>
    <x v="2"/>
    <n v="12.55"/>
    <n v="122.55"/>
    <s v="Reservada"/>
    <n v="748"/>
    <x v="5"/>
    <s v="Plato_15, Plato_10"/>
  </r>
  <r>
    <n v="1"/>
    <s v="Cliente_446"/>
    <n v="2"/>
    <n v="8"/>
    <x v="591"/>
    <d v="2023-04-07T02:52:00"/>
    <x v="563"/>
    <n v="90.99999999278225"/>
    <d v="1899-12-30T01:46:00"/>
    <d v="1899-12-30T01:38:00"/>
    <x v="0"/>
    <x v="4"/>
    <x v="0"/>
    <x v="0"/>
    <n v="24.12"/>
    <n v="94.12"/>
    <s v="Ocupada"/>
    <n v="749"/>
    <x v="4"/>
    <s v="Plato_8"/>
  </r>
  <r>
    <n v="6"/>
    <s v="Cliente_304"/>
    <n v="4"/>
    <n v="86"/>
    <x v="592"/>
    <d v="2023-04-07T03:00:00"/>
    <x v="628"/>
    <n v="74.000000000232831"/>
    <d v="1899-12-30T01:14:00"/>
    <d v="1899-12-30T00:00:00"/>
    <x v="1"/>
    <x v="1"/>
    <x v="0"/>
    <x v="2"/>
    <n v="21.82"/>
    <n v="140.82"/>
    <s v="Libre"/>
    <n v="750"/>
    <x v="6"/>
    <s v="Plato_17, Plato_10"/>
  </r>
  <r>
    <n v="17"/>
    <s v="Cliente_157"/>
    <n v="6"/>
    <n v="87"/>
    <x v="593"/>
    <d v="2023-04-07T03:10:00"/>
    <x v="629"/>
    <n v="98.000000005122274"/>
    <d v="1899-12-30T01:38:00"/>
    <d v="1899-12-30T00:11:00"/>
    <x v="0"/>
    <x v="2"/>
    <x v="1"/>
    <x v="2"/>
    <n v="49.35"/>
    <n v="219.35"/>
    <s v="Libre"/>
    <n v="751"/>
    <x v="2"/>
    <s v="Plato_9, Plato_1, Plato_5"/>
  </r>
  <r>
    <n v="3"/>
    <s v="Cliente_736"/>
    <n v="5"/>
    <n v="30"/>
    <x v="526"/>
    <d v="2023-04-07T04:23:00"/>
    <x v="622"/>
    <n v="137.99999999930151"/>
    <d v="1899-12-30T02:18:00"/>
    <d v="1899-12-30T01:48:00"/>
    <x v="0"/>
    <x v="0"/>
    <x v="0"/>
    <x v="2"/>
    <n v="46.27"/>
    <n v="106.27000000000001"/>
    <s v="Libre"/>
    <n v="752"/>
    <x v="4"/>
    <s v="Plato_2"/>
  </r>
  <r>
    <n v="11"/>
    <s v="Cliente_827"/>
    <n v="4"/>
    <n v="128"/>
    <x v="581"/>
    <d v="2023-04-07T04:38:00"/>
    <x v="630"/>
    <n v="131.00000000791624"/>
    <d v="1899-12-30T02:11:00"/>
    <d v="1899-12-30T00:03:00"/>
    <x v="0"/>
    <x v="4"/>
    <x v="0"/>
    <x v="0"/>
    <n v="26.24"/>
    <n v="189.24"/>
    <s v="Libre"/>
    <n v="753"/>
    <x v="9"/>
    <s v="Plato_15, Plato_14, Plato_7, Plato_19"/>
  </r>
  <r>
    <n v="8"/>
    <s v="Cliente_871"/>
    <n v="3"/>
    <n v="89"/>
    <x v="594"/>
    <d v="2023-04-07T04:36:00"/>
    <x v="631"/>
    <n v="75.00000000349246"/>
    <d v="1899-12-30T01:15:00"/>
    <d v="1899-12-30T00:00:00"/>
    <x v="1"/>
    <x v="0"/>
    <x v="0"/>
    <x v="2"/>
    <n v="42.74"/>
    <n v="279.74"/>
    <s v="Reservada"/>
    <n v="754"/>
    <x v="0"/>
    <s v="Plato_7, Plato_6, Plato_16"/>
  </r>
  <r>
    <n v="12"/>
    <s v="Cliente_743"/>
    <n v="3"/>
    <n v="109"/>
    <x v="523"/>
    <d v="2023-04-07T04:27:00"/>
    <x v="632"/>
    <n v="146.00000000442378"/>
    <d v="1899-12-30T02:41:00"/>
    <d v="1899-12-30T00:52:00"/>
    <x v="0"/>
    <x v="2"/>
    <x v="0"/>
    <x v="2"/>
    <n v="26.65"/>
    <n v="237.65"/>
    <s v="Ocupada"/>
    <n v="755"/>
    <x v="2"/>
    <s v="Plato_13, Plato_1, Plato_12, Plato_9"/>
  </r>
  <r>
    <n v="11"/>
    <s v="Cliente_428"/>
    <n v="1"/>
    <n v="34"/>
    <x v="572"/>
    <d v="2023-04-07T07:51:00"/>
    <x v="633"/>
    <n v="237.99999998998828"/>
    <d v="1899-12-30T03:58:00"/>
    <d v="1899-12-30T03:24:00"/>
    <x v="0"/>
    <x v="1"/>
    <x v="2"/>
    <x v="2"/>
    <n v="31.75"/>
    <n v="81.75"/>
    <s v="Libre"/>
    <n v="756"/>
    <x v="4"/>
    <s v="Plato_17, Plato_12"/>
  </r>
  <r>
    <n v="3"/>
    <s v="Cliente_750"/>
    <n v="6"/>
    <n v="40"/>
    <x v="568"/>
    <d v="2023-04-07T04:42:00"/>
    <x v="634"/>
    <n v="174.99999999417923"/>
    <d v="1899-12-30T02:55:00"/>
    <d v="1899-12-30T02:15:00"/>
    <x v="0"/>
    <x v="2"/>
    <x v="0"/>
    <x v="0"/>
    <n v="10.029999999999999"/>
    <n v="70.03"/>
    <s v="Reservada"/>
    <n v="757"/>
    <x v="2"/>
    <s v="Plato_2"/>
  </r>
  <r>
    <n v="18"/>
    <s v="Cliente_808"/>
    <n v="4"/>
    <n v="41"/>
    <x v="558"/>
    <d v="2023-04-07T02:10:00"/>
    <x v="635"/>
    <n v="113.00000000162981"/>
    <d v="1899-12-30T01:53:00"/>
    <d v="1899-12-30T01:12:00"/>
    <x v="0"/>
    <x v="0"/>
    <x v="1"/>
    <x v="1"/>
    <n v="27.04"/>
    <n v="79.039999999999992"/>
    <s v="Reservada"/>
    <n v="758"/>
    <x v="4"/>
    <s v="Plato_2, Plato_5"/>
  </r>
  <r>
    <n v="20"/>
    <s v="Cliente_376"/>
    <n v="5"/>
    <n v="196"/>
    <x v="595"/>
    <d v="2023-04-07T03:45:00"/>
    <x v="566"/>
    <n v="184.99999999534339"/>
    <d v="1899-12-30T03:05:00"/>
    <d v="1899-12-30T00:00:00"/>
    <x v="1"/>
    <x v="1"/>
    <x v="0"/>
    <x v="2"/>
    <n v="13.7"/>
    <n v="355.7"/>
    <s v="Reservada"/>
    <n v="759"/>
    <x v="10"/>
    <s v="Plato_11, Plato_6, Plato_1, Plato_9"/>
  </r>
  <r>
    <n v="5"/>
    <s v="Cliente_721"/>
    <n v="6"/>
    <n v="20"/>
    <x v="596"/>
    <d v="2023-04-07T01:40:00"/>
    <x v="636"/>
    <n v="75.00000000349246"/>
    <d v="1899-12-30T01:15:00"/>
    <d v="1899-12-30T00:55:00"/>
    <x v="0"/>
    <x v="4"/>
    <x v="0"/>
    <x v="2"/>
    <n v="39.42"/>
    <n v="144.42000000000002"/>
    <s v="Libre"/>
    <n v="760"/>
    <x v="10"/>
    <s v="Plato_8"/>
  </r>
  <r>
    <n v="4"/>
    <s v="Cliente_782"/>
    <n v="4"/>
    <n v="102"/>
    <x v="597"/>
    <d v="2023-04-07T03:42:00"/>
    <x v="637"/>
    <n v="62.999999995809048"/>
    <d v="1899-12-30T01:03:00"/>
    <d v="1899-12-30T00:00:00"/>
    <x v="1"/>
    <x v="0"/>
    <x v="1"/>
    <x v="2"/>
    <n v="16.850000000000001"/>
    <n v="190.85"/>
    <s v="Libre"/>
    <n v="761"/>
    <x v="0"/>
    <s v="Plato_7, Plato_16, Plato_14"/>
  </r>
  <r>
    <n v="4"/>
    <s v="Cliente_729"/>
    <n v="3"/>
    <n v="29"/>
    <x v="570"/>
    <d v="2023-04-07T03:25:00"/>
    <x v="638"/>
    <n v="126.99999999487773"/>
    <d v="1899-12-30T02:07:00"/>
    <d v="1899-12-30T01:38:00"/>
    <x v="0"/>
    <x v="3"/>
    <x v="1"/>
    <x v="2"/>
    <n v="49.45"/>
    <n v="148.44999999999999"/>
    <s v="Reservada"/>
    <n v="762"/>
    <x v="7"/>
    <s v="Plato_13, Plato_10"/>
  </r>
  <r>
    <n v="18"/>
    <s v="Cliente_351"/>
    <n v="3"/>
    <n v="32"/>
    <x v="584"/>
    <d v="2023-04-07T05:12:00"/>
    <x v="639"/>
    <n v="82.999999998137355"/>
    <d v="1899-12-30T01:23:00"/>
    <d v="1899-12-30T00:51:00"/>
    <x v="0"/>
    <x v="4"/>
    <x v="0"/>
    <x v="2"/>
    <n v="22.88"/>
    <n v="126.88"/>
    <s v="Reservada"/>
    <n v="763"/>
    <x v="10"/>
    <s v="Plato_11, Plato_12"/>
  </r>
  <r>
    <n v="20"/>
    <s v="Cliente_227"/>
    <n v="1"/>
    <n v="112"/>
    <x v="598"/>
    <d v="2023-04-07T05:46:00"/>
    <x v="608"/>
    <n v="135.99999999278225"/>
    <d v="1899-12-30T02:31:00"/>
    <d v="1899-12-30T00:39:00"/>
    <x v="0"/>
    <x v="4"/>
    <x v="2"/>
    <x v="2"/>
    <n v="20.41"/>
    <n v="105.41"/>
    <s v="Ocupada"/>
    <n v="764"/>
    <x v="1"/>
    <s v="Plato_6, Plato_18, Plato_7"/>
  </r>
  <r>
    <n v="20"/>
    <s v="Cliente_825"/>
    <n v="4"/>
    <n v="164"/>
    <x v="599"/>
    <d v="2023-04-07T01:37:00"/>
    <x v="640"/>
    <n v="72.999999996973202"/>
    <d v="1899-12-30T01:13:00"/>
    <d v="1899-12-30T00:00:00"/>
    <x v="1"/>
    <x v="0"/>
    <x v="2"/>
    <x v="2"/>
    <n v="30.77"/>
    <n v="263.77"/>
    <s v="Libre"/>
    <n v="765"/>
    <x v="9"/>
    <s v="Plato_10, Plato_16, Plato_13, Plato_19"/>
  </r>
  <r>
    <n v="17"/>
    <s v="Cliente_175"/>
    <n v="6"/>
    <n v="134"/>
    <x v="600"/>
    <d v="2023-04-07T04:50:00"/>
    <x v="641"/>
    <n v="195.99999999976717"/>
    <d v="1899-12-30T03:16:00"/>
    <d v="1899-12-30T01:02:00"/>
    <x v="0"/>
    <x v="2"/>
    <x v="2"/>
    <x v="2"/>
    <n v="12.57"/>
    <n v="197.57"/>
    <s v="Reservada"/>
    <n v="766"/>
    <x v="10"/>
    <s v="Plato_2, Plato_12, Plato_3, Plato_14"/>
  </r>
  <r>
    <n v="10"/>
    <s v="Cliente_757"/>
    <n v="3"/>
    <n v="85"/>
    <x v="582"/>
    <d v="2023-04-07T03:57:00"/>
    <x v="642"/>
    <n v="168.99999999557622"/>
    <d v="1899-12-30T02:49:00"/>
    <d v="1899-12-30T01:24:00"/>
    <x v="0"/>
    <x v="2"/>
    <x v="1"/>
    <x v="2"/>
    <n v="15.98"/>
    <n v="184.98"/>
    <s v="Reservada"/>
    <n v="767"/>
    <x v="8"/>
    <s v="Plato_9, Plato_7, Plato_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0E508-660A-471F-ACED-EE18DEF9E00C}" name="TablaDinámica8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102:C108" firstHeaderRow="0" firstDataRow="1" firstDataCol="1"/>
  <pivotFields count="23">
    <pivotField showAll="0"/>
    <pivotField showAll="0"/>
    <pivotField showAll="0"/>
    <pivotField numFmtId="1" showAll="0"/>
    <pivotField numFmtId="22" showAll="0"/>
    <pivotField numFmtId="22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" showAll="0"/>
    <pivotField numFmtId="164" showAll="0"/>
    <pivotField numFmtId="164" showAll="0"/>
    <pivotField showAll="0"/>
    <pivotField axis="axisRow" dataField="1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Mesero Asignado" fld="11" subtotal="count" baseField="0" baseItem="0"/>
    <dataField name="Suma de Propina" fld="14" baseField="0" baseItem="0" numFmtId="169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F5DA0-C0B6-4775-A20E-FA0AE4D6101E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1:E22" firstHeaderRow="0" firstDataRow="1" firstDataCol="1"/>
  <pivotFields count="11">
    <pivotField showAll="0">
      <items count="7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t="default"/>
      </items>
    </pivotField>
    <pivotField showAll="0"/>
    <pivotField axis="axisRow" showAll="0">
      <items count="22">
        <item x="19"/>
        <item x="18"/>
        <item x="7"/>
        <item x="9"/>
        <item x="16"/>
        <item x="15"/>
        <item x="11"/>
        <item x="8"/>
        <item x="2"/>
        <item x="13"/>
        <item x="5"/>
        <item x="1"/>
        <item x="4"/>
        <item x="14"/>
        <item x="17"/>
        <item x="12"/>
        <item x="3"/>
        <item x="0"/>
        <item x="10"/>
        <item x="6"/>
        <item h="1" x="20"/>
        <item t="default"/>
      </items>
    </pivotField>
    <pivotField showAll="0"/>
    <pivotField dataField="1" showAll="0"/>
    <pivotField dataField="1" showAll="0"/>
    <pivotField showAll="0"/>
    <pivotField showAll="0"/>
    <pivotField showAll="0">
      <items count="4">
        <item x="0"/>
        <item x="1"/>
        <item x="2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Costo Unitario" fld="4" baseField="0" baseItem="0"/>
    <dataField name="Ganancia Bruta" fld="5" baseField="0" baseItem="0"/>
    <dataField name="Suma de Ganancia Neta" fld="10" baseField="0" baseItem="0"/>
    <dataField name="%Porcentaje de Ganancia" fld="10" showDataAs="percentOfTotal" baseField="2" baseItem="9" numFmtId="10"/>
  </dataFields>
  <formats count="4">
    <format dxfId="8">
      <pivotArea outline="0" collapsedLevelsAreSubtotals="1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3"/>
          </reference>
          <reference field="2" count="0"/>
        </references>
      </pivotArea>
    </format>
    <format dxfId="5">
      <pivotArea outline="0" fieldPosition="0">
        <references count="1">
          <reference field="4294967294" count="1">
            <x v="3"/>
          </reference>
        </references>
      </pivotArea>
    </format>
  </format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0ED8C-4DD3-4F41-AF01-FF3F2E3D84DE}" name="TablaDinámica2" cacheId="1" applyNumberFormats="0" applyBorderFormats="0" applyFontFormats="0" applyPatternFormats="0" applyAlignmentFormats="0" applyWidthHeightFormats="1" dataCaption="Valores" tag="1cb1f335-483c-4dac-b69b-92f97e9add43" updatedVersion="8" minRefreshableVersion="3" useAutoFormatting="1" itemPrintTitles="1" createdVersion="8" indent="0" outline="1" outlineData="1" multipleFieldFilters="0">
  <location ref="A1:C769" firstHeaderRow="0" firstDataRow="1" firstDataCol="1"/>
  <pivotFields count="3">
    <pivotField axis="axisRow" allDrilled="1" subtotalTop="0" showAll="0" dataSourceSort="1" defaultSubtotal="0" defaultAttributeDrillState="1">
      <items count="7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iempo en restaurante" fld="1" baseField="0" baseItem="4"/>
    <dataField name="Suma de Tiempo de Preparacion" fld="2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a de Tiempo en restaurant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2]"/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474776-8F7B-4A1D-A4A0-25B5D3724267}" name="TablaDinámica7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92:B98" firstHeaderRow="1" firstDataRow="1" firstDataCol="1"/>
  <pivotFields count="23">
    <pivotField showAll="0"/>
    <pivotField showAll="0"/>
    <pivotField showAll="0"/>
    <pivotField numFmtId="1" showAll="0"/>
    <pivotField numFmtId="22" showAll="0"/>
    <pivotField numFmtId="22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" showAll="0"/>
    <pivotField numFmtId="164" showAll="0"/>
    <pivotField numFmtId="164" showAll="0"/>
    <pivotField showAll="0"/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Propina" fld="14" baseField="11" baseItem="1" numFmtId="167"/>
  </dataFields>
  <formats count="1">
    <format dxfId="9">
      <pivotArea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7A767-EBDC-4CF8-A60A-5554CAE8AACA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17:C21" firstHeaderRow="0" firstDataRow="1" firstDataCol="1"/>
  <pivotFields count="23">
    <pivotField showAll="0"/>
    <pivotField showAll="0"/>
    <pivotField showAll="0"/>
    <pivotField numFmtId="1" showAll="0"/>
    <pivotField numFmtId="22" showAll="0"/>
    <pivotField numFmtId="22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" showAll="0"/>
    <pivotField numFmtId="164" showAll="0"/>
    <pivotField numFmtId="164"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Metodo de Pago" fld="13" subtotal="count" baseField="0" baseItem="0"/>
    <dataField name="Cuenta de Metodo de Pago2" fld="13" subtotal="count" showDataAs="percentOfTotal" baseField="13" baseItem="0" numFmtId="10"/>
  </dataFields>
  <chartFormats count="8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81C6C-874F-47D2-8F41-D164B6596150}" name="TablaDinámica6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8:B90" firstHeaderRow="1" firstDataRow="1" firstDataCol="1"/>
  <pivotFields count="23">
    <pivotField showAll="0"/>
    <pivotField showAll="0"/>
    <pivotField showAll="0"/>
    <pivotField numFmtId="1" showAll="0"/>
    <pivotField numFmtId="22" showAll="0"/>
    <pivotField numFmtId="22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" showAll="0"/>
    <pivotField numFmtId="164" showAll="0"/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Propina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95A6F-EF82-4A60-8E23-6C7251F13A0B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2:C6" firstHeaderRow="0" firstDataRow="1" firstDataCol="1"/>
  <pivotFields count="23">
    <pivotField showAll="0"/>
    <pivotField showAll="0"/>
    <pivotField showAll="0"/>
    <pivotField numFmtId="1" showAll="0"/>
    <pivotField numFmtId="22" showAll="0"/>
    <pivotField numFmtId="22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" showAll="0"/>
    <pivotField numFmtId="164" showAll="0"/>
    <pivotField numFmtId="164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Monto total de la cuenta" fld="15" baseField="0" baseItem="0"/>
    <dataField name="Suma de Monto total de la cuenta2" fld="15" showDataAs="percentOfTotal" baseField="12" baseItem="0" numFmtId="1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0766D-C598-48F2-9615-78C515C84933}" name="TablaDinámica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63:C66" firstHeaderRow="0" firstDataRow="1" firstDataCol="1"/>
  <pivotFields count="23">
    <pivotField showAll="0"/>
    <pivotField showAll="0"/>
    <pivotField showAll="0"/>
    <pivotField numFmtId="1" showAll="0"/>
    <pivotField numFmtId="22" showAll="0"/>
    <pivotField numFmtId="22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" showAll="0"/>
    <pivotField numFmtId="164" showAll="0"/>
    <pivotField numFmtId="164"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Orden no cobrada" fld="10" subtotal="count" baseField="0" baseItem="0"/>
    <dataField name="Suma de Monto total de la cuenta" fld="15" baseField="0" baseItem="0"/>
  </dataField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BE397-B3B4-4204-92EE-481590ABC392}" name="TablaDiná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46:B58" firstHeaderRow="1" firstDataRow="1" firstDataCol="1"/>
  <pivotFields count="23">
    <pivotField showAll="0"/>
    <pivotField showAll="0"/>
    <pivotField showAll="0"/>
    <pivotField numFmtId="1" showAll="0"/>
    <pivotField numFmtId="22" showAll="0"/>
    <pivotField numFmtId="22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numFmtId="1" showAll="0"/>
    <pivotField numFmtId="164" showAll="0"/>
    <pivotField numFmtId="16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Monto total de la cuenta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4C3BA-DE4E-492C-89F7-A16878DA5D69}" name="TablaDiná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1:I36" firstHeaderRow="1" firstDataRow="2" firstDataCol="1"/>
  <pivotFields count="23">
    <pivotField showAll="0"/>
    <pivotField showAll="0"/>
    <pivotField showAll="0"/>
    <pivotField numFmtId="1" showAll="0"/>
    <pivotField numFmtId="22" showAll="0"/>
    <pivotField numFmtId="22" showAll="0"/>
    <pivotField numFmtId="14" showAll="0" sumSubtotal="1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sum"/>
      </items>
    </pivotField>
    <pivotField numFmtId="1" showAll="0"/>
    <pivotField numFmtId="164" showAll="0"/>
    <pivotField numFmtId="164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22"/>
  </colFields>
  <colItems count="8"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colItems>
  <dataFields count="1">
    <dataField name="Suma de Monto total de la cuenta" fld="15" baseField="0" baseItem="0"/>
  </dataFields>
  <chartFormats count="7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2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3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4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5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6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7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43578-3777-4C5A-B86E-5AC6DA2F51F9}" name="TablaDinámica1" cacheId="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 rowHeaderCaption="Tipo de comida" colHeaderCaption="Dia de la semana">
  <location ref="A14:I19" firstHeaderRow="1" firstDataRow="2" firstDataCol="1"/>
  <pivotFields count="23">
    <pivotField showAll="0"/>
    <pivotField showAll="0"/>
    <pivotField showAll="0"/>
    <pivotField numFmtId="1"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numFmtId="14" showAll="0" sumSubtotal="1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sum"/>
      </items>
    </pivotField>
    <pivotField numFmtId="1" showAll="0"/>
    <pivotField numFmtId="164" showAll="0"/>
    <pivotField numFmtId="164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22"/>
  </colFields>
  <colItems count="8"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colItems>
  <dataFields count="1">
    <dataField name="Monto total" fld="15" baseField="0" baseItem="0"/>
  </dataFields>
  <chartFormats count="1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2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3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4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5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6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7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8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2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3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4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5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6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7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8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dateBetween" evalOrder="-1" id="46" name="Hora de Llegada">
      <autoFilter ref="A1">
        <filterColumn colId="0">
          <customFilters and="1">
            <customFilter operator="greaterThanOrEqual" val="45017"/>
            <customFilter operator="lessThanOrEqual" val="4502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6FF4C2-9F35-4D2A-8A81-5E7224737BB0}" name="Tabla2" displayName="Tabla2" ref="A1:T768" totalsRowShown="0">
  <autoFilter ref="A1:T768" xr:uid="{006FF4C2-9F35-4D2A-8A81-5E7224737BB0}"/>
  <sortState xmlns:xlrd2="http://schemas.microsoft.com/office/spreadsheetml/2017/richdata2" ref="A2:T768">
    <sortCondition ref="R1:R768"/>
  </sortState>
  <tableColumns count="20">
    <tableColumn id="1" xr3:uid="{709A5566-5032-4876-B01A-BC6AFB4B17C1}" name="Numero de Mesa"/>
    <tableColumn id="2" xr3:uid="{ADB5A319-F77D-42FC-A36A-916172FD6EBA}" name="Nombre del Cliente"/>
    <tableColumn id="3" xr3:uid="{EC104901-C785-4EF1-8567-BA21DC4520EF}" name="Numero de Comensales"/>
    <tableColumn id="16" xr3:uid="{34F63ABC-F1BC-44F2-B69C-D2659AD97654}" name="Tiempo de preparacion" dataDxfId="23">
      <calculatedColumnFormula>SUMIF(cocina!A:A, R2, cocina!H:H)</calculatedColumnFormula>
    </tableColumn>
    <tableColumn id="4" xr3:uid="{1850F97C-C7C4-413A-BC71-6C732254A687}" name="Hora de Llegada" dataDxfId="22"/>
    <tableColumn id="5" xr3:uid="{415E45DF-C71B-48C6-BC1B-675547558E99}" name="Hora de Salida" dataDxfId="21"/>
    <tableColumn id="20" xr3:uid="{972F38B0-1679-4A38-908B-E81861658C3E}" name="Fehca Factura" dataDxfId="20">
      <calculatedColumnFormula>+Tabla2[[#This Row],[Hora de Salida]]</calculatedColumnFormula>
    </tableColumn>
    <tableColumn id="14" xr3:uid="{43D092D5-9FE7-456B-8352-3147612E1AF7}" name="Tiempo en restaurante" dataDxfId="19">
      <calculatedColumnFormula>+(Tabla2[[#This Row],[Hora de Salida]]-Tabla2[[#This Row],[Hora de Llegada]])*1440</calculatedColumnFormula>
    </tableColumn>
    <tableColumn id="15" xr3:uid="{4FCC3608-E938-4E2F-A55B-A161552BC720}" name="Tiempo de Permanencia" dataDxfId="18">
      <calculatedColumnFormula>IF(Q2="Ocupada",(F2-E2)+(15/1440),(F2-E2))</calculatedColumnFormula>
    </tableColumn>
    <tableColumn id="17" xr3:uid="{41280B53-F504-4239-9C68-B8130666E956}" name="Tiempo de Degustación " dataDxfId="17">
      <calculatedColumnFormula>IF((I2-(D2/1440)&lt;0),0,I2-(D2/1440))</calculatedColumnFormula>
    </tableColumn>
    <tableColumn id="18" xr3:uid="{9CA81F63-5456-41CA-AC96-3918FA6E1EB7}" name="Orden no cobrada" dataDxfId="16">
      <calculatedColumnFormula>IF(Tabla2[[#This Row],[Tiempo de Degustación ]]=0,"No Cobrada","Si Cobrada")</calculatedColumnFormula>
    </tableColumn>
    <tableColumn id="6" xr3:uid="{0D833334-DB8F-43CF-A7C9-92739491CF70}" name="Mesero Asignado"/>
    <tableColumn id="7" xr3:uid="{94555D2B-0FD8-43C0-A84E-85327E3DD18E}" name="Tipo de Servicio"/>
    <tableColumn id="8" xr3:uid="{D7B862CD-A0FC-4531-987A-93E5377191AF}" name="Metodo de Pago"/>
    <tableColumn id="9" xr3:uid="{4E90BC49-54B2-4C49-9570-3A9DB46C62A5}" name="Propina" dataDxfId="15"/>
    <tableColumn id="19" xr3:uid="{B09B0892-9071-4BC1-A60D-92E883806465}" name="Monto total de la cuenta" dataDxfId="14">
      <calculatedColumnFormula>SUMIF(cocina!A:A, R2, cocina!K:K)+Tabla2[[#This Row],[Propina]]</calculatedColumnFormula>
    </tableColumn>
    <tableColumn id="10" xr3:uid="{F445EFA1-301E-43AD-B243-DE4825544214}" name="Estado de la Mesa"/>
    <tableColumn id="11" xr3:uid="{0E6567ED-87B1-4123-8046-CACBA06BA4ED}" name="Numero de Orden"/>
    <tableColumn id="12" xr3:uid="{F5547E31-8E6E-4B4B-9E0B-03047BEE5CDC}" name="Pais de Origen"/>
    <tableColumn id="13" xr3:uid="{AB1800A7-E4A3-4896-B929-4ED45E3FE9AE}" name="Platos Ordenad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58FA10-3394-4185-B63E-2337A2972485}" name="Tabla1" displayName="Tabla1" ref="A1:M1903" totalsRowShown="0">
  <autoFilter ref="A1:M1903" xr:uid="{5358FA10-3394-4185-B63E-2337A2972485}"/>
  <tableColumns count="13">
    <tableColumn id="1" xr3:uid="{1AACBC48-AD94-4F6C-8DFF-A4A7FC9EC8E5}" name="Numero de Orden"/>
    <tableColumn id="2" xr3:uid="{D90D9DC7-847D-4690-9CF2-A01D3D3016EE}" name="Numero de Mesa"/>
    <tableColumn id="3" xr3:uid="{BF46C8F5-0017-4D80-A75B-3F9A45E70295}" name="Nombre del Plato"/>
    <tableColumn id="4" xr3:uid="{7728B66D-13AE-4B58-81D7-1D6660D07F1C}" name="Descripcion del Plato"/>
    <tableColumn id="5" xr3:uid="{5E7C2B6E-817A-4296-8784-6118C668839A}" name="Costo Unitario"/>
    <tableColumn id="6" xr3:uid="{B1365C00-D30C-4348-96A0-C638BA84A858}" name="Precio Unitario"/>
    <tableColumn id="7" xr3:uid="{79EB8D90-CE40-4315-B590-4517F34D4E74}" name="Cantidad Ordenada"/>
    <tableColumn id="8" xr3:uid="{E490BDB8-D70F-4967-ADA6-41E381A3F31D}" name="Tiempo de Preparacion"/>
    <tableColumn id="9" xr3:uid="{06B08A7C-5F81-4FC7-89DE-3AB99AF15EFA}" name="Observaciones"/>
    <tableColumn id="10" xr3:uid="{F13CEC73-AC80-4C53-BDB2-00C2EF42DFCE}" name="Order no cocina" dataDxfId="13">
      <calculatedColumnFormula>IF(COUNTIF(sala!R$2:R$768,A2)=0,"No","SI")</calculatedColumnFormula>
    </tableColumn>
    <tableColumn id="11" xr3:uid="{768D920E-181F-49DD-8AA4-1C9D235501B6}" name="Ganancia Bruta" dataDxfId="12">
      <calculatedColumnFormula>+Tabla1[[#This Row],[Precio Unitario]]*Tabla1[[#This Row],[Cantidad Ordenada]]</calculatedColumnFormula>
    </tableColumn>
    <tableColumn id="12" xr3:uid="{B1165BEC-7907-4A18-97D3-84517E7D778F}" name="'Ganancia Neta" dataDxfId="11">
      <calculatedColumnFormula>+Tabla1[[#This Row],[Ganancia Bruta]]-Tabla1[[#This Row],[Costo Unitario]]*Tabla1[[#This Row],[Cantidad Ordenada]]</calculatedColumnFormula>
    </tableColumn>
    <tableColumn id="13" xr3:uid="{26CF0975-1FA4-4B1E-BB94-BA9A72E8B3F2}" name="Porcentaje de Ganancia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Hora_de_Llegada" xr10:uid="{93366503-6134-4429-9AA8-AD95EC50CFC2}" sourceName="Hora de Llegada">
  <pivotTables>
    <pivotTable tabId="6" name="TablaDinámica1"/>
  </pivotTables>
  <state minimalRefreshVersion="6" lastRefreshVersion="6" pivotCacheId="822533530" filterType="dateBetween">
    <selection startDate="2023-04-01T00:00:00" endDate="2023-04-07T00:00:00"/>
    <bounds startDate="2023-01-01T00:01:00" endDate="2024-01-01T03:56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Hora de Llegada" xr10:uid="{12FF4FE7-A669-40CA-BD89-4A309D8B01CE}" cache="NativeTimeline_Hora_de_Llegada" caption="Hora de Llegada" level="3" selectionLevel="3" scrollPosition="2023-04-01T00:00:00" style="TimeSlicerStyleLight6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68"/>
  <sheetViews>
    <sheetView topLeftCell="A734" workbookViewId="0">
      <selection activeCell="O2" sqref="O2:O5"/>
    </sheetView>
  </sheetViews>
  <sheetFormatPr baseColWidth="10" defaultRowHeight="14.25" x14ac:dyDescent="0.45"/>
  <cols>
    <col min="1" max="1" width="17.06640625" customWidth="1"/>
    <col min="2" max="2" width="19.06640625" customWidth="1"/>
    <col min="3" max="3" width="11.46484375" customWidth="1"/>
    <col min="4" max="4" width="21.86328125" style="6" bestFit="1" customWidth="1"/>
    <col min="5" max="5" width="15.86328125" customWidth="1"/>
    <col min="6" max="6" width="15.19921875" bestFit="1" customWidth="1"/>
    <col min="7" max="7" width="15.19921875" customWidth="1"/>
    <col min="8" max="8" width="21.59765625" style="6" bestFit="1" customWidth="1"/>
    <col min="9" max="9" width="21.59765625" style="4" customWidth="1"/>
    <col min="10" max="10" width="22.59765625" style="4" bestFit="1" customWidth="1"/>
    <col min="11" max="11" width="22.59765625" style="4" customWidth="1"/>
    <col min="12" max="12" width="17.19921875" customWidth="1"/>
    <col min="13" max="13" width="15.86328125" customWidth="1"/>
    <col min="14" max="14" width="16.3984375" customWidth="1"/>
    <col min="15" max="15" width="10.6640625" style="13"/>
    <col min="17" max="17" width="17.59765625" customWidth="1"/>
    <col min="18" max="18" width="17.73046875" customWidth="1"/>
    <col min="19" max="19" width="14.6640625" customWidth="1"/>
    <col min="20" max="20" width="17.33203125" customWidth="1"/>
  </cols>
  <sheetData>
    <row r="1" spans="1:20" x14ac:dyDescent="0.45">
      <c r="A1" t="s">
        <v>0</v>
      </c>
      <c r="B1" t="s">
        <v>1</v>
      </c>
      <c r="C1" t="s">
        <v>2</v>
      </c>
      <c r="D1" s="6" t="s">
        <v>1170</v>
      </c>
      <c r="E1" t="s">
        <v>3</v>
      </c>
      <c r="F1" t="s">
        <v>4</v>
      </c>
      <c r="G1" t="s">
        <v>1178</v>
      </c>
      <c r="H1" s="6" t="s">
        <v>1163</v>
      </c>
      <c r="I1" s="4" t="s">
        <v>1169</v>
      </c>
      <c r="J1" s="9" t="s">
        <v>1175</v>
      </c>
      <c r="K1" s="9" t="s">
        <v>1176</v>
      </c>
      <c r="L1" t="s">
        <v>5</v>
      </c>
      <c r="M1" t="s">
        <v>6</v>
      </c>
      <c r="N1" t="s">
        <v>7</v>
      </c>
      <c r="O1" s="13" t="s">
        <v>8</v>
      </c>
      <c r="P1" t="s">
        <v>1177</v>
      </c>
      <c r="Q1" t="s">
        <v>9</v>
      </c>
      <c r="R1" t="s">
        <v>10</v>
      </c>
      <c r="S1" t="s">
        <v>11</v>
      </c>
      <c r="T1" t="s">
        <v>12</v>
      </c>
    </row>
    <row r="2" spans="1:20" x14ac:dyDescent="0.45">
      <c r="A2">
        <v>10</v>
      </c>
      <c r="B2" t="s">
        <v>13</v>
      </c>
      <c r="C2">
        <v>6</v>
      </c>
      <c r="D2" s="6">
        <f>SUMIF(cocina!A:A, R2, cocina!H:H)</f>
        <v>57</v>
      </c>
      <c r="E2" s="1">
        <v>45017.046527777777</v>
      </c>
      <c r="F2" s="1">
        <v>45017.159722222219</v>
      </c>
      <c r="G2" s="10">
        <f>+Tabla2[[#This Row],[Hora de Salida]]</f>
        <v>45017.159722222219</v>
      </c>
      <c r="H2" s="6">
        <f>+(Tabla2[[#This Row],[Hora de Salida]]-Tabla2[[#This Row],[Hora de Llegada]])*1440</f>
        <v>162.9999999969732</v>
      </c>
      <c r="I2" s="4">
        <f t="shared" ref="I2:I65" si="0">IF(Q2="Ocupada",(F2-E2)+(15/1440),(F2-E2))</f>
        <v>0.1131944444423425</v>
      </c>
      <c r="J2" s="4">
        <f t="shared" ref="J2:J65" si="1">IF((I2-(D2/1440)&lt;0),0,I2-(D2/1440))</f>
        <v>7.361111110900917E-2</v>
      </c>
      <c r="K2" s="4" t="str">
        <f>IF(Tabla2[[#This Row],[Tiempo de Degustación ]]=0,"No Cobrada","Si Cobrada")</f>
        <v>Si Cobrada</v>
      </c>
      <c r="L2" t="s">
        <v>14</v>
      </c>
      <c r="M2" t="s">
        <v>15</v>
      </c>
      <c r="N2" t="s">
        <v>16</v>
      </c>
      <c r="O2" s="14">
        <v>48.55</v>
      </c>
      <c r="P2">
        <f>SUMIF(cocina!A:A, R2, cocina!K:K)+Tabla2[[#This Row],[Propina]]</f>
        <v>186.55</v>
      </c>
      <c r="Q2" t="s">
        <v>17</v>
      </c>
      <c r="R2">
        <v>1</v>
      </c>
      <c r="S2" t="s">
        <v>18</v>
      </c>
      <c r="T2" t="s">
        <v>19</v>
      </c>
    </row>
    <row r="3" spans="1:20" x14ac:dyDescent="0.45">
      <c r="A3">
        <v>6</v>
      </c>
      <c r="B3" t="s">
        <v>20</v>
      </c>
      <c r="C3">
        <v>6</v>
      </c>
      <c r="D3" s="6">
        <f>SUMIF(cocina!A:A, R3, cocina!H:H)</f>
        <v>85</v>
      </c>
      <c r="E3" s="1">
        <v>45017.061111111114</v>
      </c>
      <c r="F3" s="1">
        <v>45017.15902777778</v>
      </c>
      <c r="G3" s="10">
        <f>+Tabla2[[#This Row],[Hora de Salida]]</f>
        <v>45017.15902777778</v>
      </c>
      <c r="H3" s="6">
        <f>+(Tabla2[[#This Row],[Hora de Salida]]-Tabla2[[#This Row],[Hora de Llegada]])*1440</f>
        <v>140.99999999860302</v>
      </c>
      <c r="I3" s="4">
        <f t="shared" si="0"/>
        <v>9.7916666665696539E-2</v>
      </c>
      <c r="J3" s="4">
        <f t="shared" si="1"/>
        <v>3.8888888887918763E-2</v>
      </c>
      <c r="K3" s="4" t="str">
        <f>IF(Tabla2[[#This Row],[Tiempo de Degustación ]]=0,"No Cobrada","Si Cobrada")</f>
        <v>Si Cobrada</v>
      </c>
      <c r="L3" t="s">
        <v>21</v>
      </c>
      <c r="M3" t="s">
        <v>22</v>
      </c>
      <c r="N3" t="s">
        <v>23</v>
      </c>
      <c r="O3" s="14">
        <v>43.3</v>
      </c>
      <c r="P3">
        <f>SUMIF(cocina!A:A, R3, cocina!K:K)+Tabla2[[#This Row],[Propina]]</f>
        <v>101.3</v>
      </c>
      <c r="Q3" t="s">
        <v>17</v>
      </c>
      <c r="R3">
        <v>2</v>
      </c>
      <c r="S3" t="s">
        <v>24</v>
      </c>
      <c r="T3" t="s">
        <v>25</v>
      </c>
    </row>
    <row r="4" spans="1:20" x14ac:dyDescent="0.45">
      <c r="A4">
        <v>20</v>
      </c>
      <c r="B4" t="s">
        <v>26</v>
      </c>
      <c r="C4">
        <v>1</v>
      </c>
      <c r="D4" s="6">
        <f>SUMIF(cocina!A:A, R4, cocina!H:H)</f>
        <v>126</v>
      </c>
      <c r="E4" s="1">
        <v>45017.020138888889</v>
      </c>
      <c r="F4" s="1">
        <v>45017.163888888892</v>
      </c>
      <c r="G4" s="10">
        <f>+Tabla2[[#This Row],[Hora de Salida]]</f>
        <v>45017.163888888892</v>
      </c>
      <c r="H4" s="6">
        <f>+(Tabla2[[#This Row],[Hora de Salida]]-Tabla2[[#This Row],[Hora de Llegada]])*1440</f>
        <v>207.00000000419095</v>
      </c>
      <c r="I4" s="4">
        <f t="shared" si="0"/>
        <v>0.14375000000291038</v>
      </c>
      <c r="J4" s="4">
        <f t="shared" si="1"/>
        <v>5.6250000002910389E-2</v>
      </c>
      <c r="K4" s="4" t="str">
        <f>IF(Tabla2[[#This Row],[Tiempo de Degustación ]]=0,"No Cobrada","Si Cobrada")</f>
        <v>Si Cobrada</v>
      </c>
      <c r="L4" t="s">
        <v>27</v>
      </c>
      <c r="M4" t="s">
        <v>22</v>
      </c>
      <c r="N4" t="s">
        <v>28</v>
      </c>
      <c r="O4" s="14">
        <v>30.87</v>
      </c>
      <c r="P4">
        <f>SUMIF(cocina!A:A, R4, cocina!K:K)+Tabla2[[#This Row],[Propina]]</f>
        <v>195.87</v>
      </c>
      <c r="Q4" t="s">
        <v>29</v>
      </c>
      <c r="R4">
        <v>3</v>
      </c>
      <c r="S4" t="s">
        <v>30</v>
      </c>
      <c r="T4" t="s">
        <v>31</v>
      </c>
    </row>
    <row r="5" spans="1:20" x14ac:dyDescent="0.45">
      <c r="A5">
        <v>3</v>
      </c>
      <c r="B5" t="s">
        <v>32</v>
      </c>
      <c r="C5">
        <v>1</v>
      </c>
      <c r="D5" s="6">
        <f>SUMIF(cocina!A:A, R5, cocina!H:H)</f>
        <v>40</v>
      </c>
      <c r="E5" s="1">
        <v>45017.127083333333</v>
      </c>
      <c r="F5" s="1">
        <v>45017.188194444447</v>
      </c>
      <c r="G5" s="10">
        <f>+Tabla2[[#This Row],[Hora de Salida]]</f>
        <v>45017.188194444447</v>
      </c>
      <c r="H5" s="6">
        <f>+(Tabla2[[#This Row],[Hora de Salida]]-Tabla2[[#This Row],[Hora de Llegada]])*1440</f>
        <v>88.000000003958121</v>
      </c>
      <c r="I5" s="4">
        <f t="shared" si="0"/>
        <v>6.1111111113859806E-2</v>
      </c>
      <c r="J5" s="4">
        <f t="shared" si="1"/>
        <v>3.333333333608203E-2</v>
      </c>
      <c r="K5" s="4" t="str">
        <f>IF(Tabla2[[#This Row],[Tiempo de Degustación ]]=0,"No Cobrada","Si Cobrada")</f>
        <v>Si Cobrada</v>
      </c>
      <c r="L5" t="s">
        <v>33</v>
      </c>
      <c r="M5" t="s">
        <v>15</v>
      </c>
      <c r="N5" t="s">
        <v>28</v>
      </c>
      <c r="O5" s="14">
        <v>34.68</v>
      </c>
      <c r="P5">
        <f>SUMIF(cocina!A:A, R5, cocina!K:K)+Tabla2[[#This Row],[Propina]]</f>
        <v>217.68</v>
      </c>
      <c r="Q5" t="s">
        <v>29</v>
      </c>
      <c r="R5">
        <v>4</v>
      </c>
      <c r="S5" t="s">
        <v>34</v>
      </c>
      <c r="T5" t="s">
        <v>35</v>
      </c>
    </row>
    <row r="6" spans="1:20" x14ac:dyDescent="0.45">
      <c r="A6">
        <v>8</v>
      </c>
      <c r="B6" t="s">
        <v>36</v>
      </c>
      <c r="C6">
        <v>2</v>
      </c>
      <c r="D6" s="6">
        <f>SUMIF(cocina!A:A, R6, cocina!H:H)</f>
        <v>17</v>
      </c>
      <c r="E6" s="1">
        <v>45017.000694444447</v>
      </c>
      <c r="F6" s="1">
        <v>45017.087500000001</v>
      </c>
      <c r="G6" s="10">
        <f>+Tabla2[[#This Row],[Hora de Salida]]</f>
        <v>45017.087500000001</v>
      </c>
      <c r="H6" s="6">
        <f>+(Tabla2[[#This Row],[Hora de Salida]]-Tabla2[[#This Row],[Hora de Llegada]])*1440</f>
        <v>124.99999999883585</v>
      </c>
      <c r="I6" s="4">
        <f t="shared" si="0"/>
        <v>8.6805555554747116E-2</v>
      </c>
      <c r="J6" s="4">
        <f t="shared" si="1"/>
        <v>7.4999999999191561E-2</v>
      </c>
      <c r="K6" s="4" t="str">
        <f>IF(Tabla2[[#This Row],[Tiempo de Degustación ]]=0,"No Cobrada","Si Cobrada")</f>
        <v>Si Cobrada</v>
      </c>
      <c r="L6" t="s">
        <v>37</v>
      </c>
      <c r="M6" t="s">
        <v>15</v>
      </c>
      <c r="N6" t="s">
        <v>28</v>
      </c>
      <c r="O6" s="14">
        <v>24.33</v>
      </c>
      <c r="P6">
        <f>SUMIF(cocina!A:A, R6, cocina!K:K)+Tabla2[[#This Row],[Propina]]</f>
        <v>91.33</v>
      </c>
      <c r="Q6" t="s">
        <v>29</v>
      </c>
      <c r="R6">
        <v>5</v>
      </c>
      <c r="S6" t="s">
        <v>38</v>
      </c>
      <c r="T6" t="s">
        <v>39</v>
      </c>
    </row>
    <row r="7" spans="1:20" x14ac:dyDescent="0.45">
      <c r="A7">
        <v>7</v>
      </c>
      <c r="B7" t="s">
        <v>40</v>
      </c>
      <c r="C7">
        <v>5</v>
      </c>
      <c r="D7" s="6">
        <f>SUMIF(cocina!A:A, R7, cocina!H:H)</f>
        <v>11</v>
      </c>
      <c r="E7" s="1">
        <v>45017.058333333334</v>
      </c>
      <c r="F7" s="1">
        <v>45017.147222222222</v>
      </c>
      <c r="G7" s="10">
        <f>+Tabla2[[#This Row],[Hora de Salida]]</f>
        <v>45017.147222222222</v>
      </c>
      <c r="H7" s="6">
        <f>+(Tabla2[[#This Row],[Hora de Salida]]-Tabla2[[#This Row],[Hora de Llegada]])*1440</f>
        <v>127.99999999813735</v>
      </c>
      <c r="I7" s="4">
        <f t="shared" si="0"/>
        <v>8.8888888887595385E-2</v>
      </c>
      <c r="J7" s="4">
        <f t="shared" si="1"/>
        <v>8.1249999998706496E-2</v>
      </c>
      <c r="K7" s="4" t="str">
        <f>IF(Tabla2[[#This Row],[Tiempo de Degustación ]]=0,"No Cobrada","Si Cobrada")</f>
        <v>Si Cobrada</v>
      </c>
      <c r="L7" t="s">
        <v>37</v>
      </c>
      <c r="M7" t="s">
        <v>41</v>
      </c>
      <c r="N7" t="s">
        <v>28</v>
      </c>
      <c r="O7" s="14">
        <v>26.57</v>
      </c>
      <c r="P7">
        <f>SUMIF(cocina!A:A, R7, cocina!K:K)+Tabla2[[#This Row],[Propina]]</f>
        <v>96.57</v>
      </c>
      <c r="Q7" t="s">
        <v>29</v>
      </c>
      <c r="R7">
        <v>6</v>
      </c>
      <c r="S7" t="s">
        <v>38</v>
      </c>
      <c r="T7" t="s">
        <v>42</v>
      </c>
    </row>
    <row r="8" spans="1:20" x14ac:dyDescent="0.45">
      <c r="A8">
        <v>17</v>
      </c>
      <c r="B8" t="s">
        <v>43</v>
      </c>
      <c r="C8">
        <v>6</v>
      </c>
      <c r="D8" s="6">
        <f>SUMIF(cocina!A:A, R8, cocina!H:H)</f>
        <v>41</v>
      </c>
      <c r="E8" s="1">
        <v>45017.081250000003</v>
      </c>
      <c r="F8" s="1">
        <v>45017.181944444441</v>
      </c>
      <c r="G8" s="10">
        <f>+Tabla2[[#This Row],[Hora de Salida]]</f>
        <v>45017.181944444441</v>
      </c>
      <c r="H8" s="6">
        <f>+(Tabla2[[#This Row],[Hora de Salida]]-Tabla2[[#This Row],[Hora de Llegada]])*1440</f>
        <v>144.99999999068677</v>
      </c>
      <c r="I8" s="4">
        <f t="shared" si="0"/>
        <v>0.1111111111046436</v>
      </c>
      <c r="J8" s="4">
        <f t="shared" si="1"/>
        <v>8.263888888242138E-2</v>
      </c>
      <c r="K8" s="4" t="str">
        <f>IF(Tabla2[[#This Row],[Tiempo de Degustación ]]=0,"No Cobrada","Si Cobrada")</f>
        <v>Si Cobrada</v>
      </c>
      <c r="L8" t="s">
        <v>27</v>
      </c>
      <c r="M8" t="s">
        <v>41</v>
      </c>
      <c r="N8" t="s">
        <v>28</v>
      </c>
      <c r="O8" s="14">
        <v>10.54</v>
      </c>
      <c r="P8">
        <f>SUMIF(cocina!A:A, R8, cocina!K:K)+Tabla2[[#This Row],[Propina]]</f>
        <v>182.54</v>
      </c>
      <c r="Q8" t="s">
        <v>44</v>
      </c>
      <c r="R8">
        <v>7</v>
      </c>
      <c r="S8" t="s">
        <v>45</v>
      </c>
      <c r="T8" t="s">
        <v>46</v>
      </c>
    </row>
    <row r="9" spans="1:20" x14ac:dyDescent="0.45">
      <c r="A9">
        <v>11</v>
      </c>
      <c r="B9" t="s">
        <v>47</v>
      </c>
      <c r="C9">
        <v>1</v>
      </c>
      <c r="D9" s="6">
        <f>SUMIF(cocina!A:A, R9, cocina!H:H)</f>
        <v>55</v>
      </c>
      <c r="E9" s="1">
        <v>45017.09097222222</v>
      </c>
      <c r="F9" s="1">
        <v>45017.200694444444</v>
      </c>
      <c r="G9" s="10">
        <f>+Tabla2[[#This Row],[Hora de Salida]]</f>
        <v>45017.200694444444</v>
      </c>
      <c r="H9" s="6">
        <f>+(Tabla2[[#This Row],[Hora de Salida]]-Tabla2[[#This Row],[Hora de Llegada]])*1440</f>
        <v>158.00000000162981</v>
      </c>
      <c r="I9" s="4">
        <f t="shared" si="0"/>
        <v>0.10972222222335404</v>
      </c>
      <c r="J9" s="4">
        <f t="shared" si="1"/>
        <v>7.152777777890959E-2</v>
      </c>
      <c r="K9" s="4" t="str">
        <f>IF(Tabla2[[#This Row],[Tiempo de Degustación ]]=0,"No Cobrada","Si Cobrada")</f>
        <v>Si Cobrada</v>
      </c>
      <c r="L9" t="s">
        <v>27</v>
      </c>
      <c r="M9" t="s">
        <v>22</v>
      </c>
      <c r="N9" t="s">
        <v>28</v>
      </c>
      <c r="O9" s="14">
        <v>49.18</v>
      </c>
      <c r="P9">
        <f>SUMIF(cocina!A:A, R9, cocina!K:K)+Tabla2[[#This Row],[Propina]]</f>
        <v>291.18</v>
      </c>
      <c r="Q9" t="s">
        <v>17</v>
      </c>
      <c r="R9">
        <v>8</v>
      </c>
      <c r="S9" t="s">
        <v>34</v>
      </c>
      <c r="T9" t="s">
        <v>48</v>
      </c>
    </row>
    <row r="10" spans="1:20" x14ac:dyDescent="0.45">
      <c r="A10">
        <v>15</v>
      </c>
      <c r="B10" t="s">
        <v>49</v>
      </c>
      <c r="C10">
        <v>5</v>
      </c>
      <c r="D10" s="6">
        <f>SUMIF(cocina!A:A, R10, cocina!H:H)</f>
        <v>146</v>
      </c>
      <c r="E10" s="1">
        <v>45017.085416666669</v>
      </c>
      <c r="F10" s="1">
        <v>45017.184027777781</v>
      </c>
      <c r="G10" s="10">
        <f>+Tabla2[[#This Row],[Hora de Salida]]</f>
        <v>45017.184027777781</v>
      </c>
      <c r="H10" s="6">
        <f>+(Tabla2[[#This Row],[Hora de Salida]]-Tabla2[[#This Row],[Hora de Llegada]])*1440</f>
        <v>142.00000000186265</v>
      </c>
      <c r="I10" s="4">
        <f t="shared" si="0"/>
        <v>9.8611111112404615E-2</v>
      </c>
      <c r="J10" s="4">
        <f t="shared" si="1"/>
        <v>0</v>
      </c>
      <c r="K10" s="4" t="str">
        <f>IF(Tabla2[[#This Row],[Tiempo de Degustación ]]=0,"No Cobrada","Si Cobrada")</f>
        <v>No Cobrada</v>
      </c>
      <c r="L10" t="s">
        <v>27</v>
      </c>
      <c r="M10" t="s">
        <v>15</v>
      </c>
      <c r="N10" t="s">
        <v>16</v>
      </c>
      <c r="O10" s="14">
        <v>46.85</v>
      </c>
      <c r="P10">
        <f>SUMIF(cocina!A:A, R10, cocina!K:K)+Tabla2[[#This Row],[Propina]]</f>
        <v>215.85</v>
      </c>
      <c r="Q10" t="s">
        <v>29</v>
      </c>
      <c r="R10">
        <v>9</v>
      </c>
      <c r="S10" t="s">
        <v>50</v>
      </c>
      <c r="T10" t="s">
        <v>51</v>
      </c>
    </row>
    <row r="11" spans="1:20" x14ac:dyDescent="0.45">
      <c r="A11">
        <v>17</v>
      </c>
      <c r="B11" t="s">
        <v>52</v>
      </c>
      <c r="C11">
        <v>1</v>
      </c>
      <c r="D11" s="6">
        <f>SUMIF(cocina!A:A, R11, cocina!H:H)</f>
        <v>29</v>
      </c>
      <c r="E11" s="1">
        <v>45017.001388888886</v>
      </c>
      <c r="F11" s="1">
        <v>45017.078472222223</v>
      </c>
      <c r="G11" s="10">
        <f>+Tabla2[[#This Row],[Hora de Salida]]</f>
        <v>45017.078472222223</v>
      </c>
      <c r="H11" s="6">
        <f>+(Tabla2[[#This Row],[Hora de Salida]]-Tabla2[[#This Row],[Hora de Llegada]])*1440</f>
        <v>111.00000000558794</v>
      </c>
      <c r="I11" s="4">
        <f t="shared" si="0"/>
        <v>8.7500000003880515E-2</v>
      </c>
      <c r="J11" s="4">
        <f t="shared" si="1"/>
        <v>6.7361111114991629E-2</v>
      </c>
      <c r="K11" s="4" t="str">
        <f>IF(Tabla2[[#This Row],[Tiempo de Degustación ]]=0,"No Cobrada","Si Cobrada")</f>
        <v>Si Cobrada</v>
      </c>
      <c r="L11" t="s">
        <v>37</v>
      </c>
      <c r="M11" t="s">
        <v>15</v>
      </c>
      <c r="N11" t="s">
        <v>28</v>
      </c>
      <c r="O11" s="14">
        <v>16.600000000000001</v>
      </c>
      <c r="P11">
        <f>SUMIF(cocina!A:A, R11, cocina!K:K)+Tabla2[[#This Row],[Propina]]</f>
        <v>164.6</v>
      </c>
      <c r="Q11" t="s">
        <v>44</v>
      </c>
      <c r="R11">
        <v>10</v>
      </c>
      <c r="S11" t="s">
        <v>53</v>
      </c>
      <c r="T11" t="s">
        <v>54</v>
      </c>
    </row>
    <row r="12" spans="1:20" x14ac:dyDescent="0.45">
      <c r="A12">
        <v>14</v>
      </c>
      <c r="B12" t="s">
        <v>55</v>
      </c>
      <c r="C12">
        <v>1</v>
      </c>
      <c r="D12" s="6">
        <f>SUMIF(cocina!A:A, R12, cocina!H:H)</f>
        <v>56</v>
      </c>
      <c r="E12" s="1">
        <v>45017.156944444447</v>
      </c>
      <c r="F12" s="1">
        <v>45017.272916666669</v>
      </c>
      <c r="G12" s="10">
        <f>+Tabla2[[#This Row],[Hora de Salida]]</f>
        <v>45017.272916666669</v>
      </c>
      <c r="H12" s="6">
        <f>+(Tabla2[[#This Row],[Hora de Salida]]-Tabla2[[#This Row],[Hora de Llegada]])*1440</f>
        <v>166.99999999953434</v>
      </c>
      <c r="I12" s="4">
        <f t="shared" si="0"/>
        <v>0.11597222222189885</v>
      </c>
      <c r="J12" s="4">
        <f t="shared" si="1"/>
        <v>7.7083333333009957E-2</v>
      </c>
      <c r="K12" s="4" t="str">
        <f>IF(Tabla2[[#This Row],[Tiempo de Degustación ]]=0,"No Cobrada","Si Cobrada")</f>
        <v>Si Cobrada</v>
      </c>
      <c r="L12" t="s">
        <v>21</v>
      </c>
      <c r="M12" t="s">
        <v>15</v>
      </c>
      <c r="N12" t="s">
        <v>28</v>
      </c>
      <c r="O12" s="14">
        <v>32.89</v>
      </c>
      <c r="P12">
        <f>SUMIF(cocina!A:A, R12, cocina!K:K)+Tabla2[[#This Row],[Propina]]</f>
        <v>120.89</v>
      </c>
      <c r="Q12" t="s">
        <v>29</v>
      </c>
      <c r="R12">
        <v>11</v>
      </c>
      <c r="S12" t="s">
        <v>38</v>
      </c>
      <c r="T12" t="s">
        <v>56</v>
      </c>
    </row>
    <row r="13" spans="1:20" x14ac:dyDescent="0.45">
      <c r="A13">
        <v>14</v>
      </c>
      <c r="B13" t="s">
        <v>57</v>
      </c>
      <c r="C13">
        <v>6</v>
      </c>
      <c r="D13" s="6">
        <f>SUMIF(cocina!A:A, R13, cocina!H:H)</f>
        <v>95</v>
      </c>
      <c r="E13" s="1">
        <v>45017.00277777778</v>
      </c>
      <c r="F13" s="1">
        <v>45017.140972222223</v>
      </c>
      <c r="G13" s="10">
        <f>+Tabla2[[#This Row],[Hora de Salida]]</f>
        <v>45017.140972222223</v>
      </c>
      <c r="H13" s="6">
        <f>+(Tabla2[[#This Row],[Hora de Salida]]-Tabla2[[#This Row],[Hora de Llegada]])*1440</f>
        <v>198.99999999906868</v>
      </c>
      <c r="I13" s="4">
        <f t="shared" si="0"/>
        <v>0.14861111111046435</v>
      </c>
      <c r="J13" s="4">
        <f t="shared" si="1"/>
        <v>8.2638888888242126E-2</v>
      </c>
      <c r="K13" s="4" t="str">
        <f>IF(Tabla2[[#This Row],[Tiempo de Degustación ]]=0,"No Cobrada","Si Cobrada")</f>
        <v>Si Cobrada</v>
      </c>
      <c r="L13" t="s">
        <v>37</v>
      </c>
      <c r="M13" t="s">
        <v>41</v>
      </c>
      <c r="N13" t="s">
        <v>28</v>
      </c>
      <c r="O13" s="14">
        <v>45.27</v>
      </c>
      <c r="P13">
        <f>SUMIF(cocina!A:A, R13, cocina!K:K)+Tabla2[[#This Row],[Propina]]</f>
        <v>371.27</v>
      </c>
      <c r="Q13" t="s">
        <v>44</v>
      </c>
      <c r="R13">
        <v>12</v>
      </c>
      <c r="S13" t="s">
        <v>24</v>
      </c>
      <c r="T13" t="s">
        <v>58</v>
      </c>
    </row>
    <row r="14" spans="1:20" x14ac:dyDescent="0.45">
      <c r="A14">
        <v>2</v>
      </c>
      <c r="B14" t="s">
        <v>59</v>
      </c>
      <c r="C14">
        <v>1</v>
      </c>
      <c r="D14" s="6">
        <f>SUMIF(cocina!A:A, R14, cocina!H:H)</f>
        <v>59</v>
      </c>
      <c r="E14" s="1">
        <v>45017.131249999999</v>
      </c>
      <c r="F14" s="1">
        <v>45017.230555555558</v>
      </c>
      <c r="G14" s="10">
        <f>+Tabla2[[#This Row],[Hora de Salida]]</f>
        <v>45017.230555555558</v>
      </c>
      <c r="H14" s="6">
        <f>+(Tabla2[[#This Row],[Hora de Salida]]-Tabla2[[#This Row],[Hora de Llegada]])*1440</f>
        <v>143.00000000512227</v>
      </c>
      <c r="I14" s="4">
        <f t="shared" si="0"/>
        <v>0.10972222222577936</v>
      </c>
      <c r="J14" s="4">
        <f t="shared" si="1"/>
        <v>6.8750000003557132E-2</v>
      </c>
      <c r="K14" s="4" t="str">
        <f>IF(Tabla2[[#This Row],[Tiempo de Degustación ]]=0,"No Cobrada","Si Cobrada")</f>
        <v>Si Cobrada</v>
      </c>
      <c r="L14" t="s">
        <v>33</v>
      </c>
      <c r="M14" t="s">
        <v>15</v>
      </c>
      <c r="N14" t="s">
        <v>23</v>
      </c>
      <c r="O14" s="14">
        <v>22.06</v>
      </c>
      <c r="P14">
        <f>SUMIF(cocina!A:A, R14, cocina!K:K)+Tabla2[[#This Row],[Propina]]</f>
        <v>109.06</v>
      </c>
      <c r="Q14" t="s">
        <v>44</v>
      </c>
      <c r="R14">
        <v>13</v>
      </c>
      <c r="S14" t="s">
        <v>30</v>
      </c>
      <c r="T14" t="s">
        <v>60</v>
      </c>
    </row>
    <row r="15" spans="1:20" x14ac:dyDescent="0.45">
      <c r="A15">
        <v>16</v>
      </c>
      <c r="B15" t="s">
        <v>61</v>
      </c>
      <c r="C15">
        <v>6</v>
      </c>
      <c r="D15" s="6">
        <f>SUMIF(cocina!A:A, R15, cocina!H:H)</f>
        <v>154</v>
      </c>
      <c r="E15" s="1">
        <v>45017.012499999997</v>
      </c>
      <c r="F15" s="1">
        <v>45017.081944444442</v>
      </c>
      <c r="G15" s="10">
        <f>+Tabla2[[#This Row],[Hora de Salida]]</f>
        <v>45017.081944444442</v>
      </c>
      <c r="H15" s="6">
        <f>+(Tabla2[[#This Row],[Hora de Salida]]-Tabla2[[#This Row],[Hora de Llegada]])*1440</f>
        <v>100.00000000116415</v>
      </c>
      <c r="I15" s="4">
        <f t="shared" si="0"/>
        <v>6.9444444445252884E-2</v>
      </c>
      <c r="J15" s="4">
        <f t="shared" si="1"/>
        <v>0</v>
      </c>
      <c r="K15" s="4" t="str">
        <f>IF(Tabla2[[#This Row],[Tiempo de Degustación ]]=0,"No Cobrada","Si Cobrada")</f>
        <v>No Cobrada</v>
      </c>
      <c r="L15" t="s">
        <v>27</v>
      </c>
      <c r="M15" t="s">
        <v>15</v>
      </c>
      <c r="N15" t="s">
        <v>23</v>
      </c>
      <c r="O15" s="14">
        <v>48.76</v>
      </c>
      <c r="P15">
        <f>SUMIF(cocina!A:A, R15, cocina!K:K)+Tabla2[[#This Row],[Propina]]</f>
        <v>177.76</v>
      </c>
      <c r="Q15" t="s">
        <v>29</v>
      </c>
      <c r="R15">
        <v>14</v>
      </c>
      <c r="S15" t="s">
        <v>38</v>
      </c>
      <c r="T15" t="s">
        <v>62</v>
      </c>
    </row>
    <row r="16" spans="1:20" x14ac:dyDescent="0.45">
      <c r="A16">
        <v>6</v>
      </c>
      <c r="B16" t="s">
        <v>63</v>
      </c>
      <c r="C16">
        <v>4</v>
      </c>
      <c r="D16" s="6">
        <f>SUMIF(cocina!A:A, R16, cocina!H:H)</f>
        <v>103</v>
      </c>
      <c r="E16" s="1">
        <v>45017.14166666667</v>
      </c>
      <c r="F16" s="1">
        <v>45017.207638888889</v>
      </c>
      <c r="G16" s="10">
        <f>+Tabla2[[#This Row],[Hora de Salida]]</f>
        <v>45017.207638888889</v>
      </c>
      <c r="H16" s="6">
        <f>+(Tabla2[[#This Row],[Hora de Salida]]-Tabla2[[#This Row],[Hora de Llegada]])*1440</f>
        <v>94.999999995343387</v>
      </c>
      <c r="I16" s="4">
        <f t="shared" si="0"/>
        <v>7.6388888885655135E-2</v>
      </c>
      <c r="J16" s="4">
        <f t="shared" si="1"/>
        <v>4.8611111078773611E-3</v>
      </c>
      <c r="K16" s="4" t="str">
        <f>IF(Tabla2[[#This Row],[Tiempo de Degustación ]]=0,"No Cobrada","Si Cobrada")</f>
        <v>Si Cobrada</v>
      </c>
      <c r="L16" t="s">
        <v>21</v>
      </c>
      <c r="M16" t="s">
        <v>22</v>
      </c>
      <c r="N16" t="s">
        <v>28</v>
      </c>
      <c r="O16" s="14">
        <v>28.77</v>
      </c>
      <c r="P16">
        <f>SUMIF(cocina!A:A, R16, cocina!K:K)+Tabla2[[#This Row],[Propina]]</f>
        <v>252.77</v>
      </c>
      <c r="Q16" t="s">
        <v>44</v>
      </c>
      <c r="R16">
        <v>15</v>
      </c>
      <c r="S16" t="s">
        <v>53</v>
      </c>
      <c r="T16" t="s">
        <v>64</v>
      </c>
    </row>
    <row r="17" spans="1:20" x14ac:dyDescent="0.45">
      <c r="A17">
        <v>20</v>
      </c>
      <c r="B17" t="s">
        <v>65</v>
      </c>
      <c r="C17">
        <v>5</v>
      </c>
      <c r="D17" s="6">
        <f>SUMIF(cocina!A:A, R17, cocina!H:H)</f>
        <v>38</v>
      </c>
      <c r="E17" s="1">
        <v>45017.104861111111</v>
      </c>
      <c r="F17" s="1">
        <v>45017.183333333334</v>
      </c>
      <c r="G17" s="10">
        <f>+Tabla2[[#This Row],[Hora de Salida]]</f>
        <v>45017.183333333334</v>
      </c>
      <c r="H17" s="6">
        <f>+(Tabla2[[#This Row],[Hora de Salida]]-Tabla2[[#This Row],[Hora de Llegada]])*1440</f>
        <v>113.00000000162981</v>
      </c>
      <c r="I17" s="4">
        <f t="shared" si="0"/>
        <v>7.8472222223354038E-2</v>
      </c>
      <c r="J17" s="4">
        <f t="shared" si="1"/>
        <v>5.2083333334465146E-2</v>
      </c>
      <c r="K17" s="4" t="str">
        <f>IF(Tabla2[[#This Row],[Tiempo de Degustación ]]=0,"No Cobrada","Si Cobrada")</f>
        <v>Si Cobrada</v>
      </c>
      <c r="L17" t="s">
        <v>37</v>
      </c>
      <c r="M17" t="s">
        <v>15</v>
      </c>
      <c r="N17" t="s">
        <v>23</v>
      </c>
      <c r="O17" s="14">
        <v>37.9</v>
      </c>
      <c r="P17">
        <f>SUMIF(cocina!A:A, R17, cocina!K:K)+Tabla2[[#This Row],[Propina]]</f>
        <v>65.900000000000006</v>
      </c>
      <c r="Q17" t="s">
        <v>17</v>
      </c>
      <c r="R17">
        <v>16</v>
      </c>
      <c r="S17" t="s">
        <v>50</v>
      </c>
      <c r="T17" t="s">
        <v>66</v>
      </c>
    </row>
    <row r="18" spans="1:20" x14ac:dyDescent="0.45">
      <c r="A18">
        <v>14</v>
      </c>
      <c r="B18" t="s">
        <v>67</v>
      </c>
      <c r="C18">
        <v>6</v>
      </c>
      <c r="D18" s="6">
        <f>SUMIF(cocina!A:A, R18, cocina!H:H)</f>
        <v>158</v>
      </c>
      <c r="E18" s="1">
        <v>45017.006249999999</v>
      </c>
      <c r="F18" s="1">
        <v>45017.143750000003</v>
      </c>
      <c r="G18" s="10">
        <f>+Tabla2[[#This Row],[Hora de Salida]]</f>
        <v>45017.143750000003</v>
      </c>
      <c r="H18" s="6">
        <f>+(Tabla2[[#This Row],[Hora de Salida]]-Tabla2[[#This Row],[Hora de Llegada]])*1440</f>
        <v>198.00000000628643</v>
      </c>
      <c r="I18" s="4">
        <f t="shared" si="0"/>
        <v>0.13750000000436557</v>
      </c>
      <c r="J18" s="4">
        <f t="shared" si="1"/>
        <v>2.7777777782143354E-2</v>
      </c>
      <c r="K18" s="4" t="str">
        <f>IF(Tabla2[[#This Row],[Tiempo de Degustación ]]=0,"No Cobrada","Si Cobrada")</f>
        <v>Si Cobrada</v>
      </c>
      <c r="L18" t="s">
        <v>27</v>
      </c>
      <c r="M18" t="s">
        <v>22</v>
      </c>
      <c r="N18" t="s">
        <v>28</v>
      </c>
      <c r="O18" s="14">
        <v>12.17</v>
      </c>
      <c r="P18">
        <f>SUMIF(cocina!A:A, R18, cocina!K:K)+Tabla2[[#This Row],[Propina]]</f>
        <v>149.16999999999999</v>
      </c>
      <c r="Q18" t="s">
        <v>29</v>
      </c>
      <c r="R18">
        <v>17</v>
      </c>
      <c r="S18" t="s">
        <v>68</v>
      </c>
      <c r="T18" t="s">
        <v>69</v>
      </c>
    </row>
    <row r="19" spans="1:20" x14ac:dyDescent="0.45">
      <c r="A19">
        <v>9</v>
      </c>
      <c r="B19" t="s">
        <v>70</v>
      </c>
      <c r="C19">
        <v>2</v>
      </c>
      <c r="D19" s="6">
        <f>SUMIF(cocina!A:A, R19, cocina!H:H)</f>
        <v>134</v>
      </c>
      <c r="E19" s="1">
        <v>45017.087500000001</v>
      </c>
      <c r="F19" s="1">
        <v>45017.18472222222</v>
      </c>
      <c r="G19" s="10">
        <f>+Tabla2[[#This Row],[Hora de Salida]]</f>
        <v>45017.18472222222</v>
      </c>
      <c r="H19" s="6">
        <f>+(Tabla2[[#This Row],[Hora de Salida]]-Tabla2[[#This Row],[Hora de Llegada]])*1440</f>
        <v>139.99999999534339</v>
      </c>
      <c r="I19" s="4">
        <f t="shared" si="0"/>
        <v>9.7222222218988463E-2</v>
      </c>
      <c r="J19" s="4">
        <f t="shared" si="1"/>
        <v>4.1666666634329053E-3</v>
      </c>
      <c r="K19" s="4" t="str">
        <f>IF(Tabla2[[#This Row],[Tiempo de Degustación ]]=0,"No Cobrada","Si Cobrada")</f>
        <v>Si Cobrada</v>
      </c>
      <c r="L19" t="s">
        <v>27</v>
      </c>
      <c r="M19" t="s">
        <v>22</v>
      </c>
      <c r="N19" t="s">
        <v>28</v>
      </c>
      <c r="O19" s="14">
        <v>33.090000000000003</v>
      </c>
      <c r="P19">
        <f>SUMIF(cocina!A:A, R19, cocina!K:K)+Tabla2[[#This Row],[Propina]]</f>
        <v>284.09000000000003</v>
      </c>
      <c r="Q19" t="s">
        <v>29</v>
      </c>
      <c r="R19">
        <v>18</v>
      </c>
      <c r="S19" t="s">
        <v>24</v>
      </c>
      <c r="T19" t="s">
        <v>71</v>
      </c>
    </row>
    <row r="20" spans="1:20" x14ac:dyDescent="0.45">
      <c r="A20">
        <v>18</v>
      </c>
      <c r="B20" t="s">
        <v>72</v>
      </c>
      <c r="C20">
        <v>3</v>
      </c>
      <c r="D20" s="6">
        <f>SUMIF(cocina!A:A, R20, cocina!H:H)</f>
        <v>44</v>
      </c>
      <c r="E20" s="1">
        <v>45017.024305555555</v>
      </c>
      <c r="F20" s="1">
        <v>45017.145138888889</v>
      </c>
      <c r="G20" s="10">
        <f>+Tabla2[[#This Row],[Hora de Salida]]</f>
        <v>45017.145138888889</v>
      </c>
      <c r="H20" s="6">
        <f>+(Tabla2[[#This Row],[Hora de Salida]]-Tabla2[[#This Row],[Hora de Llegada]])*1440</f>
        <v>174.00000000139698</v>
      </c>
      <c r="I20" s="4">
        <f t="shared" si="0"/>
        <v>0.12083333333430346</v>
      </c>
      <c r="J20" s="4">
        <f t="shared" si="1"/>
        <v>9.0277777778747903E-2</v>
      </c>
      <c r="K20" s="4" t="str">
        <f>IF(Tabla2[[#This Row],[Tiempo de Degustación ]]=0,"No Cobrada","Si Cobrada")</f>
        <v>Si Cobrada</v>
      </c>
      <c r="L20" t="s">
        <v>27</v>
      </c>
      <c r="M20" t="s">
        <v>15</v>
      </c>
      <c r="N20" t="s">
        <v>28</v>
      </c>
      <c r="O20" s="14">
        <v>17.45</v>
      </c>
      <c r="P20">
        <f>SUMIF(cocina!A:A, R20, cocina!K:K)+Tabla2[[#This Row],[Propina]]</f>
        <v>97.45</v>
      </c>
      <c r="Q20" t="s">
        <v>29</v>
      </c>
      <c r="R20">
        <v>19</v>
      </c>
      <c r="S20" t="s">
        <v>73</v>
      </c>
      <c r="T20" t="s">
        <v>74</v>
      </c>
    </row>
    <row r="21" spans="1:20" x14ac:dyDescent="0.45">
      <c r="A21">
        <v>8</v>
      </c>
      <c r="B21" t="s">
        <v>75</v>
      </c>
      <c r="C21">
        <v>2</v>
      </c>
      <c r="D21" s="6">
        <f>SUMIF(cocina!A:A, R21, cocina!H:H)</f>
        <v>70</v>
      </c>
      <c r="E21" s="1">
        <v>45017.059027777781</v>
      </c>
      <c r="F21" s="1">
        <v>45017.216666666667</v>
      </c>
      <c r="G21" s="10">
        <f>+Tabla2[[#This Row],[Hora de Salida]]</f>
        <v>45017.216666666667</v>
      </c>
      <c r="H21" s="6">
        <f>+(Tabla2[[#This Row],[Hora de Salida]]-Tabla2[[#This Row],[Hora de Llegada]])*1440</f>
        <v>226.99999999604188</v>
      </c>
      <c r="I21" s="4">
        <f t="shared" si="0"/>
        <v>0.15763888888614019</v>
      </c>
      <c r="J21" s="4">
        <f t="shared" si="1"/>
        <v>0.10902777777502909</v>
      </c>
      <c r="K21" s="4" t="str">
        <f>IF(Tabla2[[#This Row],[Tiempo de Degustación ]]=0,"No Cobrada","Si Cobrada")</f>
        <v>Si Cobrada</v>
      </c>
      <c r="L21" t="s">
        <v>14</v>
      </c>
      <c r="M21" t="s">
        <v>15</v>
      </c>
      <c r="N21" t="s">
        <v>28</v>
      </c>
      <c r="O21" s="14">
        <v>31.7</v>
      </c>
      <c r="P21">
        <f>SUMIF(cocina!A:A, R21, cocina!K:K)+Tabla2[[#This Row],[Propina]]</f>
        <v>209.7</v>
      </c>
      <c r="Q21" t="s">
        <v>17</v>
      </c>
      <c r="R21">
        <v>20</v>
      </c>
      <c r="S21" t="s">
        <v>73</v>
      </c>
      <c r="T21" t="s">
        <v>76</v>
      </c>
    </row>
    <row r="22" spans="1:20" x14ac:dyDescent="0.45">
      <c r="A22">
        <v>12</v>
      </c>
      <c r="B22" t="s">
        <v>77</v>
      </c>
      <c r="C22">
        <v>2</v>
      </c>
      <c r="D22" s="6">
        <f>SUMIF(cocina!A:A, R22, cocina!H:H)</f>
        <v>152</v>
      </c>
      <c r="E22" s="1">
        <v>45017.152083333334</v>
      </c>
      <c r="F22" s="1">
        <v>45017.244444444441</v>
      </c>
      <c r="G22" s="10">
        <f>+Tabla2[[#This Row],[Hora de Salida]]</f>
        <v>45017.244444444441</v>
      </c>
      <c r="H22" s="6">
        <f>+(Tabla2[[#This Row],[Hora de Salida]]-Tabla2[[#This Row],[Hora de Llegada]])*1440</f>
        <v>132.99999999348074</v>
      </c>
      <c r="I22" s="4">
        <f t="shared" si="0"/>
        <v>9.2361111106583849E-2</v>
      </c>
      <c r="J22" s="4">
        <f t="shared" si="1"/>
        <v>0</v>
      </c>
      <c r="K22" s="4" t="str">
        <f>IF(Tabla2[[#This Row],[Tiempo de Degustación ]]=0,"No Cobrada","Si Cobrada")</f>
        <v>No Cobrada</v>
      </c>
      <c r="L22" t="s">
        <v>14</v>
      </c>
      <c r="M22" t="s">
        <v>15</v>
      </c>
      <c r="N22" t="s">
        <v>28</v>
      </c>
      <c r="O22" s="14">
        <v>20.53</v>
      </c>
      <c r="P22">
        <f>SUMIF(cocina!A:A, R22, cocina!K:K)+Tabla2[[#This Row],[Propina]]</f>
        <v>294.52999999999997</v>
      </c>
      <c r="Q22" t="s">
        <v>17</v>
      </c>
      <c r="R22">
        <v>21</v>
      </c>
      <c r="S22" t="s">
        <v>53</v>
      </c>
      <c r="T22" t="s">
        <v>78</v>
      </c>
    </row>
    <row r="23" spans="1:20" x14ac:dyDescent="0.45">
      <c r="A23">
        <v>15</v>
      </c>
      <c r="B23" t="s">
        <v>79</v>
      </c>
      <c r="C23">
        <v>1</v>
      </c>
      <c r="D23" s="6">
        <f>SUMIF(cocina!A:A, R23, cocina!H:H)</f>
        <v>123</v>
      </c>
      <c r="E23" s="1">
        <v>45017.094444444447</v>
      </c>
      <c r="F23" s="1">
        <v>45017.199305555558</v>
      </c>
      <c r="G23" s="10">
        <f>+Tabla2[[#This Row],[Hora de Salida]]</f>
        <v>45017.199305555558</v>
      </c>
      <c r="H23" s="6">
        <f>+(Tabla2[[#This Row],[Hora de Salida]]-Tabla2[[#This Row],[Hora de Llegada]])*1440</f>
        <v>150.99999999976717</v>
      </c>
      <c r="I23" s="4">
        <f t="shared" si="0"/>
        <v>0.10486111111094942</v>
      </c>
      <c r="J23" s="4">
        <f t="shared" si="1"/>
        <v>1.9444444444282755E-2</v>
      </c>
      <c r="K23" s="4" t="str">
        <f>IF(Tabla2[[#This Row],[Tiempo de Degustación ]]=0,"No Cobrada","Si Cobrada")</f>
        <v>Si Cobrada</v>
      </c>
      <c r="L23" t="s">
        <v>37</v>
      </c>
      <c r="M23" t="s">
        <v>15</v>
      </c>
      <c r="N23" t="s">
        <v>28</v>
      </c>
      <c r="O23" s="14">
        <v>45.41</v>
      </c>
      <c r="P23">
        <f>SUMIF(cocina!A:A, R23, cocina!K:K)+Tabla2[[#This Row],[Propina]]</f>
        <v>258.40999999999997</v>
      </c>
      <c r="Q23" t="s">
        <v>29</v>
      </c>
      <c r="R23">
        <v>22</v>
      </c>
      <c r="S23" t="s">
        <v>68</v>
      </c>
      <c r="T23" t="s">
        <v>80</v>
      </c>
    </row>
    <row r="24" spans="1:20" x14ac:dyDescent="0.45">
      <c r="A24">
        <v>1</v>
      </c>
      <c r="B24" t="s">
        <v>81</v>
      </c>
      <c r="C24">
        <v>5</v>
      </c>
      <c r="D24" s="6">
        <f>SUMIF(cocina!A:A, R24, cocina!H:H)</f>
        <v>63</v>
      </c>
      <c r="E24" s="1">
        <v>45017.113888888889</v>
      </c>
      <c r="F24" s="1">
        <v>45017.17291666667</v>
      </c>
      <c r="G24" s="10">
        <f>+Tabla2[[#This Row],[Hora de Salida]]</f>
        <v>45017.17291666667</v>
      </c>
      <c r="H24" s="6">
        <f>+(Tabla2[[#This Row],[Hora de Salida]]-Tabla2[[#This Row],[Hora de Llegada]])*1440</f>
        <v>85.000000004656613</v>
      </c>
      <c r="I24" s="4">
        <f t="shared" si="0"/>
        <v>5.9027777781011537E-2</v>
      </c>
      <c r="J24" s="4">
        <f t="shared" si="1"/>
        <v>1.5277777781011539E-2</v>
      </c>
      <c r="K24" s="4" t="str">
        <f>IF(Tabla2[[#This Row],[Tiempo de Degustación ]]=0,"No Cobrada","Si Cobrada")</f>
        <v>Si Cobrada</v>
      </c>
      <c r="L24" t="s">
        <v>33</v>
      </c>
      <c r="M24" t="s">
        <v>41</v>
      </c>
      <c r="N24" t="s">
        <v>28</v>
      </c>
      <c r="O24" s="14">
        <v>38.46</v>
      </c>
      <c r="P24">
        <f>SUMIF(cocina!A:A, R24, cocina!K:K)+Tabla2[[#This Row],[Propina]]</f>
        <v>176.46</v>
      </c>
      <c r="Q24" t="s">
        <v>29</v>
      </c>
      <c r="R24">
        <v>23</v>
      </c>
      <c r="S24" t="s">
        <v>73</v>
      </c>
      <c r="T24" t="s">
        <v>82</v>
      </c>
    </row>
    <row r="25" spans="1:20" x14ac:dyDescent="0.45">
      <c r="A25">
        <v>5</v>
      </c>
      <c r="B25" t="s">
        <v>83</v>
      </c>
      <c r="C25">
        <v>5</v>
      </c>
      <c r="D25" s="6">
        <f>SUMIF(cocina!A:A, R25, cocina!H:H)</f>
        <v>180</v>
      </c>
      <c r="E25" s="1">
        <v>45017.125694444447</v>
      </c>
      <c r="F25" s="1">
        <v>45017.263888888891</v>
      </c>
      <c r="G25" s="10">
        <f>+Tabla2[[#This Row],[Hora de Salida]]</f>
        <v>45017.263888888891</v>
      </c>
      <c r="H25" s="6">
        <f>+(Tabla2[[#This Row],[Hora de Salida]]-Tabla2[[#This Row],[Hora de Llegada]])*1440</f>
        <v>198.99999999906868</v>
      </c>
      <c r="I25" s="4">
        <f t="shared" si="0"/>
        <v>0.14861111111046435</v>
      </c>
      <c r="J25" s="4">
        <f t="shared" si="1"/>
        <v>2.361111111046435E-2</v>
      </c>
      <c r="K25" s="4" t="str">
        <f>IF(Tabla2[[#This Row],[Tiempo de Degustación ]]=0,"No Cobrada","Si Cobrada")</f>
        <v>Si Cobrada</v>
      </c>
      <c r="L25" t="s">
        <v>14</v>
      </c>
      <c r="M25" t="s">
        <v>15</v>
      </c>
      <c r="N25" t="s">
        <v>28</v>
      </c>
      <c r="O25" s="14">
        <v>38.18</v>
      </c>
      <c r="P25">
        <f>SUMIF(cocina!A:A, R25, cocina!K:K)+Tabla2[[#This Row],[Propina]]</f>
        <v>271.18</v>
      </c>
      <c r="Q25" t="s">
        <v>44</v>
      </c>
      <c r="R25">
        <v>24</v>
      </c>
      <c r="S25" t="s">
        <v>45</v>
      </c>
      <c r="T25" t="s">
        <v>84</v>
      </c>
    </row>
    <row r="26" spans="1:20" x14ac:dyDescent="0.45">
      <c r="A26">
        <v>12</v>
      </c>
      <c r="B26" t="s">
        <v>85</v>
      </c>
      <c r="C26">
        <v>5</v>
      </c>
      <c r="D26" s="6">
        <f>SUMIF(cocina!A:A, R26, cocina!H:H)</f>
        <v>35</v>
      </c>
      <c r="E26" s="1">
        <v>45017.125694444447</v>
      </c>
      <c r="F26" s="1">
        <v>45017.207638888889</v>
      </c>
      <c r="G26" s="10">
        <f>+Tabla2[[#This Row],[Hora de Salida]]</f>
        <v>45017.207638888889</v>
      </c>
      <c r="H26" s="6">
        <f>+(Tabla2[[#This Row],[Hora de Salida]]-Tabla2[[#This Row],[Hora de Llegada]])*1440</f>
        <v>117.9999999969732</v>
      </c>
      <c r="I26" s="4">
        <f t="shared" si="0"/>
        <v>9.2361111109009172E-2</v>
      </c>
      <c r="J26" s="4">
        <f t="shared" si="1"/>
        <v>6.805555555345362E-2</v>
      </c>
      <c r="K26" s="4" t="str">
        <f>IF(Tabla2[[#This Row],[Tiempo de Degustación ]]=0,"No Cobrada","Si Cobrada")</f>
        <v>Si Cobrada</v>
      </c>
      <c r="L26" t="s">
        <v>33</v>
      </c>
      <c r="M26" t="s">
        <v>41</v>
      </c>
      <c r="N26" t="s">
        <v>16</v>
      </c>
      <c r="O26" s="14">
        <v>46.15</v>
      </c>
      <c r="P26">
        <f>SUMIF(cocina!A:A, R26, cocina!K:K)+Tabla2[[#This Row],[Propina]]</f>
        <v>80.150000000000006</v>
      </c>
      <c r="Q26" t="s">
        <v>44</v>
      </c>
      <c r="R26">
        <v>25</v>
      </c>
      <c r="S26" t="s">
        <v>24</v>
      </c>
      <c r="T26" t="s">
        <v>86</v>
      </c>
    </row>
    <row r="27" spans="1:20" x14ac:dyDescent="0.45">
      <c r="A27">
        <v>18</v>
      </c>
      <c r="B27" t="s">
        <v>87</v>
      </c>
      <c r="C27">
        <v>2</v>
      </c>
      <c r="D27" s="6">
        <f>SUMIF(cocina!A:A, R27, cocina!H:H)</f>
        <v>109</v>
      </c>
      <c r="E27" s="1">
        <v>45017.086111111108</v>
      </c>
      <c r="F27" s="1">
        <v>45017.240972222222</v>
      </c>
      <c r="G27" s="10">
        <f>+Tabla2[[#This Row],[Hora de Salida]]</f>
        <v>45017.240972222222</v>
      </c>
      <c r="H27" s="6">
        <f>+(Tabla2[[#This Row],[Hora de Salida]]-Tabla2[[#This Row],[Hora de Llegada]])*1440</f>
        <v>223.00000000395812</v>
      </c>
      <c r="I27" s="4">
        <f t="shared" si="0"/>
        <v>0.16527777778052646</v>
      </c>
      <c r="J27" s="4">
        <f t="shared" si="1"/>
        <v>8.9583333336082024E-2</v>
      </c>
      <c r="K27" s="4" t="str">
        <f>IF(Tabla2[[#This Row],[Tiempo de Degustación ]]=0,"No Cobrada","Si Cobrada")</f>
        <v>Si Cobrada</v>
      </c>
      <c r="L27" t="s">
        <v>33</v>
      </c>
      <c r="M27" t="s">
        <v>22</v>
      </c>
      <c r="N27" t="s">
        <v>28</v>
      </c>
      <c r="O27" s="14">
        <v>10.37</v>
      </c>
      <c r="P27">
        <f>SUMIF(cocina!A:A, R27, cocina!K:K)+Tabla2[[#This Row],[Propina]]</f>
        <v>136.37</v>
      </c>
      <c r="Q27" t="s">
        <v>44</v>
      </c>
      <c r="R27">
        <v>26</v>
      </c>
      <c r="S27" t="s">
        <v>53</v>
      </c>
      <c r="T27" t="s">
        <v>88</v>
      </c>
    </row>
    <row r="28" spans="1:20" x14ac:dyDescent="0.45">
      <c r="A28">
        <v>4</v>
      </c>
      <c r="B28" t="s">
        <v>89</v>
      </c>
      <c r="C28">
        <v>2</v>
      </c>
      <c r="D28" s="6">
        <f>SUMIF(cocina!A:A, R28, cocina!H:H)</f>
        <v>55</v>
      </c>
      <c r="E28" s="1">
        <v>45017.054861111108</v>
      </c>
      <c r="F28" s="1">
        <v>45017.102083333331</v>
      </c>
      <c r="G28" s="10">
        <f>+Tabla2[[#This Row],[Hora de Salida]]</f>
        <v>45017.102083333331</v>
      </c>
      <c r="H28" s="6">
        <f>+(Tabla2[[#This Row],[Hora de Salida]]-Tabla2[[#This Row],[Hora de Llegada]])*1440</f>
        <v>68.000000001629815</v>
      </c>
      <c r="I28" s="4">
        <f t="shared" si="0"/>
        <v>5.7638888890020702E-2</v>
      </c>
      <c r="J28" s="4">
        <f t="shared" si="1"/>
        <v>1.9444444445576255E-2</v>
      </c>
      <c r="K28" s="4" t="str">
        <f>IF(Tabla2[[#This Row],[Tiempo de Degustación ]]=0,"No Cobrada","Si Cobrada")</f>
        <v>Si Cobrada</v>
      </c>
      <c r="L28" t="s">
        <v>33</v>
      </c>
      <c r="M28" t="s">
        <v>15</v>
      </c>
      <c r="N28" t="s">
        <v>28</v>
      </c>
      <c r="O28" s="14">
        <v>19.27</v>
      </c>
      <c r="P28">
        <f>SUMIF(cocina!A:A, R28, cocina!K:K)+Tabla2[[#This Row],[Propina]]</f>
        <v>80.27</v>
      </c>
      <c r="Q28" t="s">
        <v>44</v>
      </c>
      <c r="R28">
        <v>27</v>
      </c>
      <c r="S28" t="s">
        <v>30</v>
      </c>
      <c r="T28" t="s">
        <v>90</v>
      </c>
    </row>
    <row r="29" spans="1:20" x14ac:dyDescent="0.45">
      <c r="A29">
        <v>2</v>
      </c>
      <c r="B29" t="s">
        <v>91</v>
      </c>
      <c r="C29">
        <v>2</v>
      </c>
      <c r="D29" s="6">
        <f>SUMIF(cocina!A:A, R29, cocina!H:H)</f>
        <v>56</v>
      </c>
      <c r="E29" s="1">
        <v>45017.03402777778</v>
      </c>
      <c r="F29" s="1">
        <v>45017.136111111111</v>
      </c>
      <c r="G29" s="10">
        <f>+Tabla2[[#This Row],[Hora de Salida]]</f>
        <v>45017.136111111111</v>
      </c>
      <c r="H29" s="6">
        <f>+(Tabla2[[#This Row],[Hora de Salida]]-Tabla2[[#This Row],[Hora de Llegada]])*1440</f>
        <v>146.99999999720603</v>
      </c>
      <c r="I29" s="4">
        <f t="shared" si="0"/>
        <v>0.10208333333139308</v>
      </c>
      <c r="J29" s="4">
        <f t="shared" si="1"/>
        <v>6.3194444442504188E-2</v>
      </c>
      <c r="K29" s="4" t="str">
        <f>IF(Tabla2[[#This Row],[Tiempo de Degustación ]]=0,"No Cobrada","Si Cobrada")</f>
        <v>Si Cobrada</v>
      </c>
      <c r="L29" t="s">
        <v>37</v>
      </c>
      <c r="M29" t="s">
        <v>41</v>
      </c>
      <c r="N29" t="s">
        <v>28</v>
      </c>
      <c r="O29" s="14">
        <v>41.22</v>
      </c>
      <c r="P29">
        <f>SUMIF(cocina!A:A, R29, cocina!K:K)+Tabla2[[#This Row],[Propina]]</f>
        <v>135.22</v>
      </c>
      <c r="Q29" t="s">
        <v>17</v>
      </c>
      <c r="R29">
        <v>28</v>
      </c>
      <c r="S29" t="s">
        <v>92</v>
      </c>
      <c r="T29" t="s">
        <v>93</v>
      </c>
    </row>
    <row r="30" spans="1:20" x14ac:dyDescent="0.45">
      <c r="A30">
        <v>20</v>
      </c>
      <c r="B30" t="s">
        <v>94</v>
      </c>
      <c r="C30">
        <v>5</v>
      </c>
      <c r="D30" s="6">
        <f>SUMIF(cocina!A:A, R30, cocina!H:H)</f>
        <v>71</v>
      </c>
      <c r="E30" s="1">
        <v>45017.126388888886</v>
      </c>
      <c r="F30" s="1">
        <v>45017.256944444445</v>
      </c>
      <c r="G30" s="10">
        <f>+Tabla2[[#This Row],[Hora de Salida]]</f>
        <v>45017.256944444445</v>
      </c>
      <c r="H30" s="6">
        <f>+(Tabla2[[#This Row],[Hora de Salida]]-Tabla2[[#This Row],[Hora de Llegada]])*1440</f>
        <v>188.00000000512227</v>
      </c>
      <c r="I30" s="4">
        <f t="shared" si="0"/>
        <v>0.14097222222577935</v>
      </c>
      <c r="J30" s="4">
        <f t="shared" si="1"/>
        <v>9.1666666670223801E-2</v>
      </c>
      <c r="K30" s="4" t="str">
        <f>IF(Tabla2[[#This Row],[Tiempo de Degustación ]]=0,"No Cobrada","Si Cobrada")</f>
        <v>Si Cobrada</v>
      </c>
      <c r="L30" t="s">
        <v>27</v>
      </c>
      <c r="M30" t="s">
        <v>15</v>
      </c>
      <c r="N30" t="s">
        <v>28</v>
      </c>
      <c r="O30" s="14">
        <v>14.83</v>
      </c>
      <c r="P30">
        <f>SUMIF(cocina!A:A, R30, cocina!K:K)+Tabla2[[#This Row],[Propina]]</f>
        <v>187.83</v>
      </c>
      <c r="Q30" t="s">
        <v>44</v>
      </c>
      <c r="R30">
        <v>29</v>
      </c>
      <c r="S30" t="s">
        <v>68</v>
      </c>
      <c r="T30" t="s">
        <v>95</v>
      </c>
    </row>
    <row r="31" spans="1:20" x14ac:dyDescent="0.45">
      <c r="A31">
        <v>14</v>
      </c>
      <c r="B31" t="s">
        <v>96</v>
      </c>
      <c r="C31">
        <v>4</v>
      </c>
      <c r="D31" s="6">
        <f>SUMIF(cocina!A:A, R31, cocina!H:H)</f>
        <v>69</v>
      </c>
      <c r="E31" s="1">
        <v>45017.121527777781</v>
      </c>
      <c r="F31" s="1">
        <v>45017.259027777778</v>
      </c>
      <c r="G31" s="10">
        <f>+Tabla2[[#This Row],[Hora de Salida]]</f>
        <v>45017.259027777778</v>
      </c>
      <c r="H31" s="6">
        <f>+(Tabla2[[#This Row],[Hora de Salida]]-Tabla2[[#This Row],[Hora de Llegada]])*1440</f>
        <v>197.99999999580905</v>
      </c>
      <c r="I31" s="4">
        <f t="shared" si="0"/>
        <v>0.13749999999708962</v>
      </c>
      <c r="J31" s="4">
        <f t="shared" si="1"/>
        <v>8.9583333330422954E-2</v>
      </c>
      <c r="K31" s="4" t="str">
        <f>IF(Tabla2[[#This Row],[Tiempo de Degustación ]]=0,"No Cobrada","Si Cobrada")</f>
        <v>Si Cobrada</v>
      </c>
      <c r="L31" t="s">
        <v>37</v>
      </c>
      <c r="M31" t="s">
        <v>15</v>
      </c>
      <c r="N31" t="s">
        <v>23</v>
      </c>
      <c r="O31" s="14">
        <v>26.29</v>
      </c>
      <c r="P31">
        <f>SUMIF(cocina!A:A, R31, cocina!K:K)+Tabla2[[#This Row],[Propina]]</f>
        <v>138.29</v>
      </c>
      <c r="Q31" t="s">
        <v>29</v>
      </c>
      <c r="R31">
        <v>30</v>
      </c>
      <c r="S31" t="s">
        <v>45</v>
      </c>
      <c r="T31" t="s">
        <v>97</v>
      </c>
    </row>
    <row r="32" spans="1:20" x14ac:dyDescent="0.45">
      <c r="A32">
        <v>13</v>
      </c>
      <c r="B32" t="s">
        <v>98</v>
      </c>
      <c r="C32">
        <v>3</v>
      </c>
      <c r="D32" s="6">
        <f>SUMIF(cocina!A:A, R32, cocina!H:H)</f>
        <v>105</v>
      </c>
      <c r="E32" s="1">
        <v>45017.118750000001</v>
      </c>
      <c r="F32" s="1">
        <v>45017.251388888886</v>
      </c>
      <c r="G32" s="10">
        <f>+Tabla2[[#This Row],[Hora de Salida]]</f>
        <v>45017.251388888886</v>
      </c>
      <c r="H32" s="6">
        <f>+(Tabla2[[#This Row],[Hora de Salida]]-Tabla2[[#This Row],[Hora de Llegada]])*1440</f>
        <v>190.9999999939464</v>
      </c>
      <c r="I32" s="4">
        <f t="shared" si="0"/>
        <v>0.14305555555135166</v>
      </c>
      <c r="J32" s="4">
        <f t="shared" si="1"/>
        <v>7.0138888884684988E-2</v>
      </c>
      <c r="K32" s="4" t="str">
        <f>IF(Tabla2[[#This Row],[Tiempo de Degustación ]]=0,"No Cobrada","Si Cobrada")</f>
        <v>Si Cobrada</v>
      </c>
      <c r="L32" t="s">
        <v>27</v>
      </c>
      <c r="M32" t="s">
        <v>22</v>
      </c>
      <c r="N32" t="s">
        <v>28</v>
      </c>
      <c r="O32" s="14">
        <v>19.809999999999999</v>
      </c>
      <c r="P32">
        <f>SUMIF(cocina!A:A, R32, cocina!K:K)+Tabla2[[#This Row],[Propina]]</f>
        <v>86.81</v>
      </c>
      <c r="Q32" t="s">
        <v>44</v>
      </c>
      <c r="R32">
        <v>31</v>
      </c>
      <c r="S32" t="s">
        <v>92</v>
      </c>
      <c r="T32" t="s">
        <v>99</v>
      </c>
    </row>
    <row r="33" spans="1:20" x14ac:dyDescent="0.45">
      <c r="A33">
        <v>5</v>
      </c>
      <c r="B33" t="s">
        <v>100</v>
      </c>
      <c r="C33">
        <v>1</v>
      </c>
      <c r="D33" s="6">
        <f>SUMIF(cocina!A:A, R33, cocina!H:H)</f>
        <v>128</v>
      </c>
      <c r="E33" s="1">
        <v>45017.130555555559</v>
      </c>
      <c r="F33" s="1">
        <v>45017.28402777778</v>
      </c>
      <c r="G33" s="10">
        <f>+Tabla2[[#This Row],[Hora de Salida]]</f>
        <v>45017.28402777778</v>
      </c>
      <c r="H33" s="6">
        <f>+(Tabla2[[#This Row],[Hora de Salida]]-Tabla2[[#This Row],[Hora de Llegada]])*1440</f>
        <v>220.99999999743886</v>
      </c>
      <c r="I33" s="4">
        <f t="shared" si="0"/>
        <v>0.16388888888711031</v>
      </c>
      <c r="J33" s="4">
        <f t="shared" si="1"/>
        <v>7.499999999822142E-2</v>
      </c>
      <c r="K33" s="4" t="str">
        <f>IF(Tabla2[[#This Row],[Tiempo de Degustación ]]=0,"No Cobrada","Si Cobrada")</f>
        <v>Si Cobrada</v>
      </c>
      <c r="L33" t="s">
        <v>21</v>
      </c>
      <c r="M33" t="s">
        <v>15</v>
      </c>
      <c r="N33" t="s">
        <v>28</v>
      </c>
      <c r="O33" s="14">
        <v>28.25</v>
      </c>
      <c r="P33">
        <f>SUMIF(cocina!A:A, R33, cocina!K:K)+Tabla2[[#This Row],[Propina]]</f>
        <v>239.25</v>
      </c>
      <c r="Q33" t="s">
        <v>44</v>
      </c>
      <c r="R33">
        <v>32</v>
      </c>
      <c r="S33" t="s">
        <v>53</v>
      </c>
      <c r="T33" t="s">
        <v>101</v>
      </c>
    </row>
    <row r="34" spans="1:20" x14ac:dyDescent="0.45">
      <c r="A34">
        <v>4</v>
      </c>
      <c r="B34" t="s">
        <v>102</v>
      </c>
      <c r="C34">
        <v>5</v>
      </c>
      <c r="D34" s="6">
        <f>SUMIF(cocina!A:A, R34, cocina!H:H)</f>
        <v>130</v>
      </c>
      <c r="E34" s="1">
        <v>45017.147916666669</v>
      </c>
      <c r="F34" s="1">
        <v>45017.26458333333</v>
      </c>
      <c r="G34" s="10">
        <f>+Tabla2[[#This Row],[Hora de Salida]]</f>
        <v>45017.26458333333</v>
      </c>
      <c r="H34" s="6">
        <f>+(Tabla2[[#This Row],[Hora de Salida]]-Tabla2[[#This Row],[Hora de Llegada]])*1440</f>
        <v>167.99999999231659</v>
      </c>
      <c r="I34" s="4">
        <f t="shared" si="0"/>
        <v>0.12708333332799762</v>
      </c>
      <c r="J34" s="4">
        <f t="shared" si="1"/>
        <v>3.6805555550219846E-2</v>
      </c>
      <c r="K34" s="4" t="str">
        <f>IF(Tabla2[[#This Row],[Tiempo de Degustación ]]=0,"No Cobrada","Si Cobrada")</f>
        <v>Si Cobrada</v>
      </c>
      <c r="L34" t="s">
        <v>37</v>
      </c>
      <c r="M34" t="s">
        <v>41</v>
      </c>
      <c r="N34" t="s">
        <v>16</v>
      </c>
      <c r="O34" s="14">
        <v>20.38</v>
      </c>
      <c r="P34">
        <f>SUMIF(cocina!A:A, R34, cocina!K:K)+Tabla2[[#This Row],[Propina]]</f>
        <v>326.38</v>
      </c>
      <c r="Q34" t="s">
        <v>44</v>
      </c>
      <c r="R34">
        <v>33</v>
      </c>
      <c r="S34" t="s">
        <v>38</v>
      </c>
      <c r="T34" t="s">
        <v>103</v>
      </c>
    </row>
    <row r="35" spans="1:20" x14ac:dyDescent="0.45">
      <c r="A35">
        <v>15</v>
      </c>
      <c r="B35" t="s">
        <v>104</v>
      </c>
      <c r="C35">
        <v>1</v>
      </c>
      <c r="D35" s="6">
        <f>SUMIF(cocina!A:A, R35, cocina!H:H)</f>
        <v>65</v>
      </c>
      <c r="E35" s="1">
        <v>45017.094444444447</v>
      </c>
      <c r="F35" s="1">
        <v>45017.254861111112</v>
      </c>
      <c r="G35" s="10">
        <f>+Tabla2[[#This Row],[Hora de Salida]]</f>
        <v>45017.254861111112</v>
      </c>
      <c r="H35" s="6">
        <f>+(Tabla2[[#This Row],[Hora de Salida]]-Tabla2[[#This Row],[Hora de Llegada]])*1440</f>
        <v>230.99999999860302</v>
      </c>
      <c r="I35" s="4">
        <f t="shared" si="0"/>
        <v>0.16041666666569654</v>
      </c>
      <c r="J35" s="4">
        <f t="shared" si="1"/>
        <v>0.11527777777680764</v>
      </c>
      <c r="K35" s="4" t="str">
        <f>IF(Tabla2[[#This Row],[Tiempo de Degustación ]]=0,"No Cobrada","Si Cobrada")</f>
        <v>Si Cobrada</v>
      </c>
      <c r="L35" t="s">
        <v>37</v>
      </c>
      <c r="M35" t="s">
        <v>22</v>
      </c>
      <c r="N35" t="s">
        <v>28</v>
      </c>
      <c r="O35" s="14">
        <v>13.08</v>
      </c>
      <c r="P35">
        <f>SUMIF(cocina!A:A, R35, cocina!K:K)+Tabla2[[#This Row],[Propina]]</f>
        <v>125.08</v>
      </c>
      <c r="Q35" t="s">
        <v>29</v>
      </c>
      <c r="R35">
        <v>34</v>
      </c>
      <c r="S35" t="s">
        <v>38</v>
      </c>
      <c r="T35" t="s">
        <v>105</v>
      </c>
    </row>
    <row r="36" spans="1:20" x14ac:dyDescent="0.45">
      <c r="A36">
        <v>13</v>
      </c>
      <c r="B36" t="s">
        <v>106</v>
      </c>
      <c r="C36">
        <v>2</v>
      </c>
      <c r="D36" s="6">
        <f>SUMIF(cocina!A:A, R36, cocina!H:H)</f>
        <v>65</v>
      </c>
      <c r="E36" s="1">
        <v>45017.137499999997</v>
      </c>
      <c r="F36" s="1">
        <v>45017.246527777781</v>
      </c>
      <c r="G36" s="10">
        <f>+Tabla2[[#This Row],[Hora de Salida]]</f>
        <v>45017.246527777781</v>
      </c>
      <c r="H36" s="6">
        <f>+(Tabla2[[#This Row],[Hora de Salida]]-Tabla2[[#This Row],[Hora de Llegada]])*1440</f>
        <v>157.00000000884756</v>
      </c>
      <c r="I36" s="4">
        <f t="shared" si="0"/>
        <v>0.11944444445058859</v>
      </c>
      <c r="J36" s="4">
        <f t="shared" si="1"/>
        <v>7.430555556169971E-2</v>
      </c>
      <c r="K36" s="4" t="str">
        <f>IF(Tabla2[[#This Row],[Tiempo de Degustación ]]=0,"No Cobrada","Si Cobrada")</f>
        <v>Si Cobrada</v>
      </c>
      <c r="L36" t="s">
        <v>14</v>
      </c>
      <c r="M36" t="s">
        <v>15</v>
      </c>
      <c r="N36" t="s">
        <v>28</v>
      </c>
      <c r="O36" s="14">
        <v>15.75</v>
      </c>
      <c r="P36">
        <f>SUMIF(cocina!A:A, R36, cocina!K:K)+Tabla2[[#This Row],[Propina]]</f>
        <v>229.75</v>
      </c>
      <c r="Q36" t="s">
        <v>44</v>
      </c>
      <c r="R36">
        <v>35</v>
      </c>
      <c r="S36" t="s">
        <v>38</v>
      </c>
      <c r="T36" t="s">
        <v>107</v>
      </c>
    </row>
    <row r="37" spans="1:20" x14ac:dyDescent="0.45">
      <c r="A37">
        <v>5</v>
      </c>
      <c r="B37" t="s">
        <v>108</v>
      </c>
      <c r="C37">
        <v>5</v>
      </c>
      <c r="D37" s="6">
        <f>SUMIF(cocina!A:A, R37, cocina!H:H)</f>
        <v>38</v>
      </c>
      <c r="E37" s="1">
        <v>45017.143750000003</v>
      </c>
      <c r="F37" s="1">
        <v>45017.268055555556</v>
      </c>
      <c r="G37" s="10">
        <f>+Tabla2[[#This Row],[Hora de Salida]]</f>
        <v>45017.268055555556</v>
      </c>
      <c r="H37" s="6">
        <f>+(Tabla2[[#This Row],[Hora de Salida]]-Tabla2[[#This Row],[Hora de Llegada]])*1440</f>
        <v>178.99999999674037</v>
      </c>
      <c r="I37" s="4">
        <f t="shared" si="0"/>
        <v>0.13472222221995858</v>
      </c>
      <c r="J37" s="4">
        <f t="shared" si="1"/>
        <v>0.10833333333106969</v>
      </c>
      <c r="K37" s="4" t="str">
        <f>IF(Tabla2[[#This Row],[Tiempo de Degustación ]]=0,"No Cobrada","Si Cobrada")</f>
        <v>Si Cobrada</v>
      </c>
      <c r="L37" t="s">
        <v>27</v>
      </c>
      <c r="M37" t="s">
        <v>15</v>
      </c>
      <c r="N37" t="s">
        <v>28</v>
      </c>
      <c r="O37" s="14">
        <v>45.28</v>
      </c>
      <c r="P37">
        <f>SUMIF(cocina!A:A, R37, cocina!K:K)+Tabla2[[#This Row],[Propina]]</f>
        <v>75.28</v>
      </c>
      <c r="Q37" t="s">
        <v>44</v>
      </c>
      <c r="R37">
        <v>36</v>
      </c>
      <c r="S37" t="s">
        <v>50</v>
      </c>
      <c r="T37" t="s">
        <v>109</v>
      </c>
    </row>
    <row r="38" spans="1:20" x14ac:dyDescent="0.45">
      <c r="A38">
        <v>20</v>
      </c>
      <c r="B38" t="s">
        <v>110</v>
      </c>
      <c r="C38">
        <v>1</v>
      </c>
      <c r="D38" s="6">
        <f>SUMIF(cocina!A:A, R38, cocina!H:H)</f>
        <v>47</v>
      </c>
      <c r="E38" s="1">
        <v>45017.14166666667</v>
      </c>
      <c r="F38" s="1">
        <v>45017.251388888886</v>
      </c>
      <c r="G38" s="10">
        <f>+Tabla2[[#This Row],[Hora de Salida]]</f>
        <v>45017.251388888886</v>
      </c>
      <c r="H38" s="6">
        <f>+(Tabla2[[#This Row],[Hora de Salida]]-Tabla2[[#This Row],[Hora de Llegada]])*1440</f>
        <v>157.99999999115244</v>
      </c>
      <c r="I38" s="4">
        <f t="shared" si="0"/>
        <v>0.12013888888274475</v>
      </c>
      <c r="J38" s="4">
        <f t="shared" si="1"/>
        <v>8.7499999993855854E-2</v>
      </c>
      <c r="K38" s="4" t="str">
        <f>IF(Tabla2[[#This Row],[Tiempo de Degustación ]]=0,"No Cobrada","Si Cobrada")</f>
        <v>Si Cobrada</v>
      </c>
      <c r="L38" t="s">
        <v>33</v>
      </c>
      <c r="M38" t="s">
        <v>41</v>
      </c>
      <c r="N38" t="s">
        <v>28</v>
      </c>
      <c r="O38" s="14">
        <v>10.39</v>
      </c>
      <c r="P38">
        <f>SUMIF(cocina!A:A, R38, cocina!K:K)+Tabla2[[#This Row],[Propina]]</f>
        <v>31.39</v>
      </c>
      <c r="Q38" t="s">
        <v>44</v>
      </c>
      <c r="R38">
        <v>37</v>
      </c>
      <c r="S38" t="s">
        <v>30</v>
      </c>
      <c r="T38" t="s">
        <v>111</v>
      </c>
    </row>
    <row r="39" spans="1:20" x14ac:dyDescent="0.45">
      <c r="A39">
        <v>10</v>
      </c>
      <c r="B39" t="s">
        <v>112</v>
      </c>
      <c r="C39">
        <v>6</v>
      </c>
      <c r="D39" s="6">
        <f>SUMIF(cocina!A:A, R39, cocina!H:H)</f>
        <v>98</v>
      </c>
      <c r="E39" s="1">
        <v>45017.109722222223</v>
      </c>
      <c r="F39" s="1">
        <v>45017.161805555559</v>
      </c>
      <c r="G39" s="10">
        <f>+Tabla2[[#This Row],[Hora de Salida]]</f>
        <v>45017.161805555559</v>
      </c>
      <c r="H39" s="6">
        <f>+(Tabla2[[#This Row],[Hora de Salida]]-Tabla2[[#This Row],[Hora de Llegada]])*1440</f>
        <v>75.00000000349246</v>
      </c>
      <c r="I39" s="4">
        <f t="shared" si="0"/>
        <v>5.2083333335758653E-2</v>
      </c>
      <c r="J39" s="4">
        <f t="shared" si="1"/>
        <v>0</v>
      </c>
      <c r="K39" s="4" t="str">
        <f>IF(Tabla2[[#This Row],[Tiempo de Degustación ]]=0,"No Cobrada","Si Cobrada")</f>
        <v>No Cobrada</v>
      </c>
      <c r="L39" t="s">
        <v>37</v>
      </c>
      <c r="M39" t="s">
        <v>15</v>
      </c>
      <c r="N39" t="s">
        <v>16</v>
      </c>
      <c r="O39" s="14">
        <v>16.309999999999999</v>
      </c>
      <c r="P39">
        <f>SUMIF(cocina!A:A, R39, cocina!K:K)+Tabla2[[#This Row],[Propina]]</f>
        <v>251.31</v>
      </c>
      <c r="Q39" t="s">
        <v>17</v>
      </c>
      <c r="R39">
        <v>38</v>
      </c>
      <c r="S39" t="s">
        <v>73</v>
      </c>
      <c r="T39" t="s">
        <v>113</v>
      </c>
    </row>
    <row r="40" spans="1:20" x14ac:dyDescent="0.45">
      <c r="A40">
        <v>15</v>
      </c>
      <c r="B40" t="s">
        <v>114</v>
      </c>
      <c r="C40">
        <v>3</v>
      </c>
      <c r="D40" s="6">
        <f>SUMIF(cocina!A:A, R40, cocina!H:H)</f>
        <v>57</v>
      </c>
      <c r="E40" s="1">
        <v>45017.15347222222</v>
      </c>
      <c r="F40" s="1">
        <v>45017.318749999999</v>
      </c>
      <c r="G40" s="10">
        <f>+Tabla2[[#This Row],[Hora de Salida]]</f>
        <v>45017.318749999999</v>
      </c>
      <c r="H40" s="6">
        <f>+(Tabla2[[#This Row],[Hora de Salida]]-Tabla2[[#This Row],[Hora de Llegada]])*1440</f>
        <v>238.00000000046566</v>
      </c>
      <c r="I40" s="4">
        <f t="shared" si="0"/>
        <v>0.17569444444476781</v>
      </c>
      <c r="J40" s="4">
        <f t="shared" si="1"/>
        <v>0.13611111111143448</v>
      </c>
      <c r="K40" s="4" t="str">
        <f>IF(Tabla2[[#This Row],[Tiempo de Degustación ]]=0,"No Cobrada","Si Cobrada")</f>
        <v>Si Cobrada</v>
      </c>
      <c r="L40" t="s">
        <v>27</v>
      </c>
      <c r="M40" t="s">
        <v>41</v>
      </c>
      <c r="N40" t="s">
        <v>23</v>
      </c>
      <c r="O40" s="14">
        <v>48.36</v>
      </c>
      <c r="P40">
        <f>SUMIF(cocina!A:A, R40, cocina!K:K)+Tabla2[[#This Row],[Propina]]</f>
        <v>156.36000000000001</v>
      </c>
      <c r="Q40" t="s">
        <v>44</v>
      </c>
      <c r="R40">
        <v>39</v>
      </c>
      <c r="S40" t="s">
        <v>50</v>
      </c>
      <c r="T40" t="s">
        <v>115</v>
      </c>
    </row>
    <row r="41" spans="1:20" x14ac:dyDescent="0.45">
      <c r="A41">
        <v>1</v>
      </c>
      <c r="B41" t="s">
        <v>116</v>
      </c>
      <c r="C41">
        <v>1</v>
      </c>
      <c r="D41" s="6">
        <f>SUMIF(cocina!A:A, R41, cocina!H:H)</f>
        <v>78</v>
      </c>
      <c r="E41" s="1">
        <v>45017.083333333336</v>
      </c>
      <c r="F41" s="1">
        <v>45017.170138888891</v>
      </c>
      <c r="G41" s="10">
        <f>+Tabla2[[#This Row],[Hora de Salida]]</f>
        <v>45017.170138888891</v>
      </c>
      <c r="H41" s="6">
        <f>+(Tabla2[[#This Row],[Hora de Salida]]-Tabla2[[#This Row],[Hora de Llegada]])*1440</f>
        <v>124.99999999883585</v>
      </c>
      <c r="I41" s="4">
        <f t="shared" si="0"/>
        <v>8.6805555554747116E-2</v>
      </c>
      <c r="J41" s="4">
        <f t="shared" si="1"/>
        <v>3.2638888888080447E-2</v>
      </c>
      <c r="K41" s="4" t="str">
        <f>IF(Tabla2[[#This Row],[Tiempo de Degustación ]]=0,"No Cobrada","Si Cobrada")</f>
        <v>Si Cobrada</v>
      </c>
      <c r="L41" t="s">
        <v>14</v>
      </c>
      <c r="M41" t="s">
        <v>15</v>
      </c>
      <c r="N41" t="s">
        <v>23</v>
      </c>
      <c r="O41" s="14">
        <v>13.68</v>
      </c>
      <c r="P41">
        <f>SUMIF(cocina!A:A, R41, cocina!K:K)+Tabla2[[#This Row],[Propina]]</f>
        <v>161.68</v>
      </c>
      <c r="Q41" t="s">
        <v>29</v>
      </c>
      <c r="R41">
        <v>40</v>
      </c>
      <c r="S41" t="s">
        <v>92</v>
      </c>
      <c r="T41" t="s">
        <v>117</v>
      </c>
    </row>
    <row r="42" spans="1:20" x14ac:dyDescent="0.45">
      <c r="A42">
        <v>7</v>
      </c>
      <c r="B42" t="s">
        <v>118</v>
      </c>
      <c r="C42">
        <v>4</v>
      </c>
      <c r="D42" s="6">
        <f>SUMIF(cocina!A:A, R42, cocina!H:H)</f>
        <v>89</v>
      </c>
      <c r="E42" s="1">
        <v>45017.093055555553</v>
      </c>
      <c r="F42" s="1">
        <v>45017.180555555555</v>
      </c>
      <c r="G42" s="10">
        <f>+Tabla2[[#This Row],[Hora de Salida]]</f>
        <v>45017.180555555555</v>
      </c>
      <c r="H42" s="6">
        <f>+(Tabla2[[#This Row],[Hora de Salida]]-Tabla2[[#This Row],[Hora de Llegada]])*1440</f>
        <v>126.00000000209548</v>
      </c>
      <c r="I42" s="4">
        <f t="shared" si="0"/>
        <v>9.7916666668121863E-2</v>
      </c>
      <c r="J42" s="4">
        <f t="shared" si="1"/>
        <v>3.6111111112566305E-2</v>
      </c>
      <c r="K42" s="4" t="str">
        <f>IF(Tabla2[[#This Row],[Tiempo de Degustación ]]=0,"No Cobrada","Si Cobrada")</f>
        <v>Si Cobrada</v>
      </c>
      <c r="L42" t="s">
        <v>27</v>
      </c>
      <c r="M42" t="s">
        <v>15</v>
      </c>
      <c r="N42" t="s">
        <v>28</v>
      </c>
      <c r="O42" s="14">
        <v>15.24</v>
      </c>
      <c r="P42">
        <f>SUMIF(cocina!A:A, R42, cocina!K:K)+Tabla2[[#This Row],[Propina]]</f>
        <v>219.24</v>
      </c>
      <c r="Q42" t="s">
        <v>44</v>
      </c>
      <c r="R42">
        <v>41</v>
      </c>
      <c r="S42" t="s">
        <v>38</v>
      </c>
      <c r="T42" t="s">
        <v>119</v>
      </c>
    </row>
    <row r="43" spans="1:20" x14ac:dyDescent="0.45">
      <c r="A43">
        <v>14</v>
      </c>
      <c r="B43" t="s">
        <v>120</v>
      </c>
      <c r="C43">
        <v>1</v>
      </c>
      <c r="D43" s="6">
        <f>SUMIF(cocina!A:A, R43, cocina!H:H)</f>
        <v>69</v>
      </c>
      <c r="E43" s="1">
        <v>45017.017361111109</v>
      </c>
      <c r="F43" s="1">
        <v>45017.073611111111</v>
      </c>
      <c r="G43" s="10">
        <f>+Tabla2[[#This Row],[Hora de Salida]]</f>
        <v>45017.073611111111</v>
      </c>
      <c r="H43" s="6">
        <f>+(Tabla2[[#This Row],[Hora de Salida]]-Tabla2[[#This Row],[Hora de Llegada]])*1440</f>
        <v>81.000000002095476</v>
      </c>
      <c r="I43" s="4">
        <f t="shared" si="0"/>
        <v>5.6250000001455192E-2</v>
      </c>
      <c r="J43" s="4">
        <f t="shared" si="1"/>
        <v>8.3333333347885216E-3</v>
      </c>
      <c r="K43" s="4" t="str">
        <f>IF(Tabla2[[#This Row],[Tiempo de Degustación ]]=0,"No Cobrada","Si Cobrada")</f>
        <v>Si Cobrada</v>
      </c>
      <c r="L43" t="s">
        <v>27</v>
      </c>
      <c r="M43" t="s">
        <v>15</v>
      </c>
      <c r="N43" t="s">
        <v>28</v>
      </c>
      <c r="O43" s="14">
        <v>49.58</v>
      </c>
      <c r="P43">
        <f>SUMIF(cocina!A:A, R43, cocina!K:K)+Tabla2[[#This Row],[Propina]]</f>
        <v>151.57999999999998</v>
      </c>
      <c r="Q43" t="s">
        <v>17</v>
      </c>
      <c r="R43">
        <v>42</v>
      </c>
      <c r="S43" t="s">
        <v>50</v>
      </c>
      <c r="T43" t="s">
        <v>121</v>
      </c>
    </row>
    <row r="44" spans="1:20" x14ac:dyDescent="0.45">
      <c r="A44">
        <v>8</v>
      </c>
      <c r="B44" t="s">
        <v>122</v>
      </c>
      <c r="C44">
        <v>6</v>
      </c>
      <c r="D44" s="6">
        <f>SUMIF(cocina!A:A, R44, cocina!H:H)</f>
        <v>146</v>
      </c>
      <c r="E44" s="1">
        <v>45017.043055555558</v>
      </c>
      <c r="F44" s="1">
        <v>45017.134722222225</v>
      </c>
      <c r="G44" s="10">
        <f>+Tabla2[[#This Row],[Hora de Salida]]</f>
        <v>45017.134722222225</v>
      </c>
      <c r="H44" s="6">
        <f>+(Tabla2[[#This Row],[Hora de Salida]]-Tabla2[[#This Row],[Hora de Llegada]])*1440</f>
        <v>132.00000000069849</v>
      </c>
      <c r="I44" s="4">
        <f t="shared" si="0"/>
        <v>0.1020833333338184</v>
      </c>
      <c r="J44" s="4">
        <f t="shared" si="1"/>
        <v>6.9444444492951229E-4</v>
      </c>
      <c r="K44" s="4" t="str">
        <f>IF(Tabla2[[#This Row],[Tiempo de Degustación ]]=0,"No Cobrada","Si Cobrada")</f>
        <v>Si Cobrada</v>
      </c>
      <c r="L44" t="s">
        <v>37</v>
      </c>
      <c r="M44" t="s">
        <v>15</v>
      </c>
      <c r="N44" t="s">
        <v>28</v>
      </c>
      <c r="O44" s="14">
        <v>32.19</v>
      </c>
      <c r="P44">
        <f>SUMIF(cocina!A:A, R44, cocina!K:K)+Tabla2[[#This Row],[Propina]]</f>
        <v>235.19</v>
      </c>
      <c r="Q44" t="s">
        <v>44</v>
      </c>
      <c r="R44">
        <v>43</v>
      </c>
      <c r="S44" t="s">
        <v>38</v>
      </c>
      <c r="T44" t="s">
        <v>123</v>
      </c>
    </row>
    <row r="45" spans="1:20" x14ac:dyDescent="0.45">
      <c r="A45">
        <v>18</v>
      </c>
      <c r="B45" t="s">
        <v>116</v>
      </c>
      <c r="C45">
        <v>1</v>
      </c>
      <c r="D45" s="6">
        <f>SUMIF(cocina!A:A, R45, cocina!H:H)</f>
        <v>85</v>
      </c>
      <c r="E45" s="1">
        <v>45017.129166666666</v>
      </c>
      <c r="F45" s="1">
        <v>45017.262499999997</v>
      </c>
      <c r="G45" s="10">
        <f>+Tabla2[[#This Row],[Hora de Salida]]</f>
        <v>45017.262499999997</v>
      </c>
      <c r="H45" s="6">
        <f>+(Tabla2[[#This Row],[Hora de Salida]]-Tabla2[[#This Row],[Hora de Llegada]])*1440</f>
        <v>191.99999999720603</v>
      </c>
      <c r="I45" s="4">
        <f t="shared" si="0"/>
        <v>0.13333333333139308</v>
      </c>
      <c r="J45" s="4">
        <f t="shared" si="1"/>
        <v>7.4305555553615302E-2</v>
      </c>
      <c r="K45" s="4" t="str">
        <f>IF(Tabla2[[#This Row],[Tiempo de Degustación ]]=0,"No Cobrada","Si Cobrada")</f>
        <v>Si Cobrada</v>
      </c>
      <c r="L45" t="s">
        <v>37</v>
      </c>
      <c r="M45" t="s">
        <v>15</v>
      </c>
      <c r="N45" t="s">
        <v>28</v>
      </c>
      <c r="O45" s="14">
        <v>42.6</v>
      </c>
      <c r="P45">
        <f>SUMIF(cocina!A:A, R45, cocina!K:K)+Tabla2[[#This Row],[Propina]]</f>
        <v>164.6</v>
      </c>
      <c r="Q45" t="s">
        <v>29</v>
      </c>
      <c r="R45">
        <v>44</v>
      </c>
      <c r="S45" t="s">
        <v>18</v>
      </c>
      <c r="T45" t="s">
        <v>124</v>
      </c>
    </row>
    <row r="46" spans="1:20" x14ac:dyDescent="0.45">
      <c r="A46">
        <v>17</v>
      </c>
      <c r="B46" t="s">
        <v>125</v>
      </c>
      <c r="C46">
        <v>2</v>
      </c>
      <c r="D46" s="6">
        <f>SUMIF(cocina!A:A, R46, cocina!H:H)</f>
        <v>47</v>
      </c>
      <c r="E46" s="1">
        <v>45017.09375</v>
      </c>
      <c r="F46" s="1">
        <v>45017.167361111111</v>
      </c>
      <c r="G46" s="10">
        <f>+Tabla2[[#This Row],[Hora de Salida]]</f>
        <v>45017.167361111111</v>
      </c>
      <c r="H46" s="6">
        <f>+(Tabla2[[#This Row],[Hora de Salida]]-Tabla2[[#This Row],[Hora de Llegada]])*1440</f>
        <v>105.99999999976717</v>
      </c>
      <c r="I46" s="4">
        <f t="shared" si="0"/>
        <v>7.3611111110949423E-2</v>
      </c>
      <c r="J46" s="4">
        <f t="shared" si="1"/>
        <v>4.0972222222060532E-2</v>
      </c>
      <c r="K46" s="4" t="str">
        <f>IF(Tabla2[[#This Row],[Tiempo de Degustación ]]=0,"No Cobrada","Si Cobrada")</f>
        <v>Si Cobrada</v>
      </c>
      <c r="L46" t="s">
        <v>27</v>
      </c>
      <c r="M46" t="s">
        <v>15</v>
      </c>
      <c r="N46" t="s">
        <v>28</v>
      </c>
      <c r="O46" s="14">
        <v>25.41</v>
      </c>
      <c r="P46">
        <f>SUMIF(cocina!A:A, R46, cocina!K:K)+Tabla2[[#This Row],[Propina]]</f>
        <v>79.41</v>
      </c>
      <c r="Q46" t="s">
        <v>17</v>
      </c>
      <c r="R46">
        <v>45</v>
      </c>
      <c r="S46" t="s">
        <v>38</v>
      </c>
      <c r="T46" t="s">
        <v>126</v>
      </c>
    </row>
    <row r="47" spans="1:20" x14ac:dyDescent="0.45">
      <c r="A47">
        <v>10</v>
      </c>
      <c r="B47" t="s">
        <v>127</v>
      </c>
      <c r="C47">
        <v>1</v>
      </c>
      <c r="D47" s="6">
        <f>SUMIF(cocina!A:A, R47, cocina!H:H)</f>
        <v>86</v>
      </c>
      <c r="E47" s="1">
        <v>45017.074305555558</v>
      </c>
      <c r="F47" s="1">
        <v>45017.152083333334</v>
      </c>
      <c r="G47" s="10">
        <f>+Tabla2[[#This Row],[Hora de Salida]]</f>
        <v>45017.152083333334</v>
      </c>
      <c r="H47" s="6">
        <f>+(Tabla2[[#This Row],[Hora de Salida]]-Tabla2[[#This Row],[Hora de Llegada]])*1440</f>
        <v>111.99999999837019</v>
      </c>
      <c r="I47" s="4">
        <f t="shared" si="0"/>
        <v>7.7777777776645962E-2</v>
      </c>
      <c r="J47" s="4">
        <f t="shared" si="1"/>
        <v>1.8055555554423737E-2</v>
      </c>
      <c r="K47" s="4" t="str">
        <f>IF(Tabla2[[#This Row],[Tiempo de Degustación ]]=0,"No Cobrada","Si Cobrada")</f>
        <v>Si Cobrada</v>
      </c>
      <c r="L47" t="s">
        <v>33</v>
      </c>
      <c r="M47" t="s">
        <v>15</v>
      </c>
      <c r="N47" t="s">
        <v>28</v>
      </c>
      <c r="O47" s="14">
        <v>27.97</v>
      </c>
      <c r="P47">
        <f>SUMIF(cocina!A:A, R47, cocina!K:K)+Tabla2[[#This Row],[Propina]]</f>
        <v>167.97</v>
      </c>
      <c r="Q47" t="s">
        <v>29</v>
      </c>
      <c r="R47">
        <v>46</v>
      </c>
      <c r="S47" t="s">
        <v>73</v>
      </c>
      <c r="T47" t="s">
        <v>128</v>
      </c>
    </row>
    <row r="48" spans="1:20" x14ac:dyDescent="0.45">
      <c r="A48">
        <v>18</v>
      </c>
      <c r="B48" t="s">
        <v>129</v>
      </c>
      <c r="C48">
        <v>3</v>
      </c>
      <c r="D48" s="6">
        <f>SUMIF(cocina!A:A, R48, cocina!H:H)</f>
        <v>87</v>
      </c>
      <c r="E48" s="1">
        <v>45017.145833333336</v>
      </c>
      <c r="F48" s="1">
        <v>45017.311805555553</v>
      </c>
      <c r="G48" s="10">
        <f>+Tabla2[[#This Row],[Hora de Salida]]</f>
        <v>45017.311805555553</v>
      </c>
      <c r="H48" s="6">
        <f>+(Tabla2[[#This Row],[Hora de Salida]]-Tabla2[[#This Row],[Hora de Llegada]])*1440</f>
        <v>238.99999999324791</v>
      </c>
      <c r="I48" s="4">
        <f t="shared" si="0"/>
        <v>0.17638888888419993</v>
      </c>
      <c r="J48" s="4">
        <f t="shared" si="1"/>
        <v>0.11597222221753326</v>
      </c>
      <c r="K48" s="4" t="str">
        <f>IF(Tabla2[[#This Row],[Tiempo de Degustación ]]=0,"No Cobrada","Si Cobrada")</f>
        <v>Si Cobrada</v>
      </c>
      <c r="L48" t="s">
        <v>27</v>
      </c>
      <c r="M48" t="s">
        <v>15</v>
      </c>
      <c r="N48" t="s">
        <v>28</v>
      </c>
      <c r="O48" s="14">
        <v>10.98</v>
      </c>
      <c r="P48">
        <f>SUMIF(cocina!A:A, R48, cocina!K:K)+Tabla2[[#This Row],[Propina]]</f>
        <v>119.98</v>
      </c>
      <c r="Q48" t="s">
        <v>44</v>
      </c>
      <c r="R48">
        <v>47</v>
      </c>
      <c r="S48" t="s">
        <v>30</v>
      </c>
      <c r="T48" t="s">
        <v>130</v>
      </c>
    </row>
    <row r="49" spans="1:20" x14ac:dyDescent="0.45">
      <c r="A49">
        <v>17</v>
      </c>
      <c r="B49" t="s">
        <v>131</v>
      </c>
      <c r="C49">
        <v>2</v>
      </c>
      <c r="D49" s="6">
        <f>SUMIF(cocina!A:A, R49, cocina!H:H)</f>
        <v>124</v>
      </c>
      <c r="E49" s="1">
        <v>45017.019444444442</v>
      </c>
      <c r="F49" s="1">
        <v>45017.168055555558</v>
      </c>
      <c r="G49" s="10">
        <f>+Tabla2[[#This Row],[Hora de Salida]]</f>
        <v>45017.168055555558</v>
      </c>
      <c r="H49" s="6">
        <f>+(Tabla2[[#This Row],[Hora de Salida]]-Tabla2[[#This Row],[Hora de Llegada]])*1440</f>
        <v>214.0000000060536</v>
      </c>
      <c r="I49" s="4">
        <f t="shared" si="0"/>
        <v>0.148611111115315</v>
      </c>
      <c r="J49" s="4">
        <f t="shared" si="1"/>
        <v>6.2500000004203887E-2</v>
      </c>
      <c r="K49" s="4" t="str">
        <f>IF(Tabla2[[#This Row],[Tiempo de Degustación ]]=0,"No Cobrada","Si Cobrada")</f>
        <v>Si Cobrada</v>
      </c>
      <c r="L49" t="s">
        <v>14</v>
      </c>
      <c r="M49" t="s">
        <v>22</v>
      </c>
      <c r="N49" t="s">
        <v>28</v>
      </c>
      <c r="O49" s="14">
        <v>25.31</v>
      </c>
      <c r="P49">
        <f>SUMIF(cocina!A:A, R49, cocina!K:K)+Tabla2[[#This Row],[Propina]]</f>
        <v>183.31</v>
      </c>
      <c r="Q49" t="s">
        <v>29</v>
      </c>
      <c r="R49">
        <v>48</v>
      </c>
      <c r="S49" t="s">
        <v>50</v>
      </c>
      <c r="T49" t="s">
        <v>132</v>
      </c>
    </row>
    <row r="50" spans="1:20" x14ac:dyDescent="0.45">
      <c r="A50">
        <v>8</v>
      </c>
      <c r="B50" t="s">
        <v>133</v>
      </c>
      <c r="C50">
        <v>3</v>
      </c>
      <c r="D50" s="6">
        <f>SUMIF(cocina!A:A, R50, cocina!H:H)</f>
        <v>81</v>
      </c>
      <c r="E50" s="1">
        <v>45017.072222222225</v>
      </c>
      <c r="F50" s="1">
        <v>45017.228472222225</v>
      </c>
      <c r="G50" s="10">
        <f>+Tabla2[[#This Row],[Hora de Salida]]</f>
        <v>45017.228472222225</v>
      </c>
      <c r="H50" s="6">
        <f>+(Tabla2[[#This Row],[Hora de Salida]]-Tabla2[[#This Row],[Hora de Llegada]])*1440</f>
        <v>225</v>
      </c>
      <c r="I50" s="4">
        <f t="shared" si="0"/>
        <v>0.15625</v>
      </c>
      <c r="J50" s="4">
        <f t="shared" si="1"/>
        <v>0.1</v>
      </c>
      <c r="K50" s="4" t="str">
        <f>IF(Tabla2[[#This Row],[Tiempo de Degustación ]]=0,"No Cobrada","Si Cobrada")</f>
        <v>Si Cobrada</v>
      </c>
      <c r="L50" t="s">
        <v>27</v>
      </c>
      <c r="M50" t="s">
        <v>15</v>
      </c>
      <c r="N50" t="s">
        <v>28</v>
      </c>
      <c r="O50" s="14">
        <v>20.92</v>
      </c>
      <c r="P50">
        <f>SUMIF(cocina!A:A, R50, cocina!K:K)+Tabla2[[#This Row],[Propina]]</f>
        <v>206.92000000000002</v>
      </c>
      <c r="Q50" t="s">
        <v>29</v>
      </c>
      <c r="R50">
        <v>49</v>
      </c>
      <c r="S50" t="s">
        <v>53</v>
      </c>
      <c r="T50" t="s">
        <v>134</v>
      </c>
    </row>
    <row r="51" spans="1:20" x14ac:dyDescent="0.45">
      <c r="A51">
        <v>19</v>
      </c>
      <c r="B51" t="s">
        <v>135</v>
      </c>
      <c r="C51">
        <v>5</v>
      </c>
      <c r="D51" s="6">
        <f>SUMIF(cocina!A:A, R51, cocina!H:H)</f>
        <v>21</v>
      </c>
      <c r="E51" s="1">
        <v>45017.162499999999</v>
      </c>
      <c r="F51" s="1">
        <v>45017.289583333331</v>
      </c>
      <c r="G51" s="10">
        <f>+Tabla2[[#This Row],[Hora de Salida]]</f>
        <v>45017.289583333331</v>
      </c>
      <c r="H51" s="6">
        <f>+(Tabla2[[#This Row],[Hora de Salida]]-Tabla2[[#This Row],[Hora de Llegada]])*1440</f>
        <v>182.99999999930151</v>
      </c>
      <c r="I51" s="4">
        <f t="shared" si="0"/>
        <v>0.13749999999951493</v>
      </c>
      <c r="J51" s="4">
        <f t="shared" si="1"/>
        <v>0.12291666666618159</v>
      </c>
      <c r="K51" s="4" t="str">
        <f>IF(Tabla2[[#This Row],[Tiempo de Degustación ]]=0,"No Cobrada","Si Cobrada")</f>
        <v>Si Cobrada</v>
      </c>
      <c r="L51" t="s">
        <v>37</v>
      </c>
      <c r="M51" t="s">
        <v>15</v>
      </c>
      <c r="N51" t="s">
        <v>16</v>
      </c>
      <c r="O51" s="14">
        <v>16.739999999999998</v>
      </c>
      <c r="P51">
        <f>SUMIF(cocina!A:A, R51, cocina!K:K)+Tabla2[[#This Row],[Propina]]</f>
        <v>92.74</v>
      </c>
      <c r="Q51" t="s">
        <v>44</v>
      </c>
      <c r="R51">
        <v>50</v>
      </c>
      <c r="S51" t="s">
        <v>92</v>
      </c>
      <c r="T51" t="s">
        <v>136</v>
      </c>
    </row>
    <row r="52" spans="1:20" x14ac:dyDescent="0.45">
      <c r="A52">
        <v>12</v>
      </c>
      <c r="B52" t="s">
        <v>137</v>
      </c>
      <c r="C52">
        <v>1</v>
      </c>
      <c r="D52" s="6">
        <f>SUMIF(cocina!A:A, R52, cocina!H:H)</f>
        <v>164</v>
      </c>
      <c r="E52" s="1">
        <v>45017.070833333331</v>
      </c>
      <c r="F52" s="1">
        <v>45017.126388888886</v>
      </c>
      <c r="G52" s="10">
        <f>+Tabla2[[#This Row],[Hora de Salida]]</f>
        <v>45017.126388888886</v>
      </c>
      <c r="H52" s="6">
        <f>+(Tabla2[[#This Row],[Hora de Salida]]-Tabla2[[#This Row],[Hora de Llegada]])*1440</f>
        <v>79.999999998835847</v>
      </c>
      <c r="I52" s="4">
        <f t="shared" si="0"/>
        <v>5.5555555554747116E-2</v>
      </c>
      <c r="J52" s="4">
        <f t="shared" si="1"/>
        <v>0</v>
      </c>
      <c r="K52" s="4" t="str">
        <f>IF(Tabla2[[#This Row],[Tiempo de Degustación ]]=0,"No Cobrada","Si Cobrada")</f>
        <v>No Cobrada</v>
      </c>
      <c r="L52" t="s">
        <v>33</v>
      </c>
      <c r="M52" t="s">
        <v>41</v>
      </c>
      <c r="N52" t="s">
        <v>28</v>
      </c>
      <c r="O52" s="14">
        <v>37.08</v>
      </c>
      <c r="P52">
        <f>SUMIF(cocina!A:A, R52, cocina!K:K)+Tabla2[[#This Row],[Propina]]</f>
        <v>262.08</v>
      </c>
      <c r="Q52" t="s">
        <v>17</v>
      </c>
      <c r="R52">
        <v>51</v>
      </c>
      <c r="S52" t="s">
        <v>18</v>
      </c>
      <c r="T52" t="s">
        <v>138</v>
      </c>
    </row>
    <row r="53" spans="1:20" x14ac:dyDescent="0.45">
      <c r="A53">
        <v>7</v>
      </c>
      <c r="B53" t="s">
        <v>139</v>
      </c>
      <c r="C53">
        <v>4</v>
      </c>
      <c r="D53" s="6">
        <f>SUMIF(cocina!A:A, R53, cocina!H:H)</f>
        <v>62</v>
      </c>
      <c r="E53" s="1">
        <v>45017.000694444447</v>
      </c>
      <c r="F53" s="1">
        <v>45017.049305555556</v>
      </c>
      <c r="G53" s="10">
        <f>+Tabla2[[#This Row],[Hora de Salida]]</f>
        <v>45017.049305555556</v>
      </c>
      <c r="H53" s="6">
        <f>+(Tabla2[[#This Row],[Hora de Salida]]-Tabla2[[#This Row],[Hora de Llegada]])*1440</f>
        <v>69.999999997671694</v>
      </c>
      <c r="I53" s="4">
        <f t="shared" si="0"/>
        <v>4.8611111109494232E-2</v>
      </c>
      <c r="J53" s="4">
        <f t="shared" si="1"/>
        <v>5.5555555539386764E-3</v>
      </c>
      <c r="K53" s="4" t="str">
        <f>IF(Tabla2[[#This Row],[Tiempo de Degustación ]]=0,"No Cobrada","Si Cobrada")</f>
        <v>Si Cobrada</v>
      </c>
      <c r="L53" t="s">
        <v>14</v>
      </c>
      <c r="M53" t="s">
        <v>15</v>
      </c>
      <c r="N53" t="s">
        <v>28</v>
      </c>
      <c r="O53" s="14">
        <v>46.88</v>
      </c>
      <c r="P53">
        <f>SUMIF(cocina!A:A, R53, cocina!K:K)+Tabla2[[#This Row],[Propina]]</f>
        <v>309.88</v>
      </c>
      <c r="Q53" t="s">
        <v>29</v>
      </c>
      <c r="R53">
        <v>52</v>
      </c>
      <c r="S53" t="s">
        <v>34</v>
      </c>
      <c r="T53" t="s">
        <v>140</v>
      </c>
    </row>
    <row r="54" spans="1:20" x14ac:dyDescent="0.45">
      <c r="A54">
        <v>16</v>
      </c>
      <c r="B54" t="s">
        <v>141</v>
      </c>
      <c r="C54">
        <v>5</v>
      </c>
      <c r="D54" s="6">
        <f>SUMIF(cocina!A:A, R54, cocina!H:H)</f>
        <v>112</v>
      </c>
      <c r="E54" s="1">
        <v>45017.125694444447</v>
      </c>
      <c r="F54" s="1">
        <v>45017.197222222225</v>
      </c>
      <c r="G54" s="10">
        <f>+Tabla2[[#This Row],[Hora de Salida]]</f>
        <v>45017.197222222225</v>
      </c>
      <c r="H54" s="6">
        <f>+(Tabla2[[#This Row],[Hora de Salida]]-Tabla2[[#This Row],[Hora de Llegada]])*1440</f>
        <v>103.00000000046566</v>
      </c>
      <c r="I54" s="4">
        <f t="shared" si="0"/>
        <v>7.1527777778101154E-2</v>
      </c>
      <c r="J54" s="4">
        <f t="shared" si="1"/>
        <v>0</v>
      </c>
      <c r="K54" s="4" t="str">
        <f>IF(Tabla2[[#This Row],[Tiempo de Degustación ]]=0,"No Cobrada","Si Cobrada")</f>
        <v>No Cobrada</v>
      </c>
      <c r="L54" t="s">
        <v>33</v>
      </c>
      <c r="M54" t="s">
        <v>15</v>
      </c>
      <c r="N54" t="s">
        <v>16</v>
      </c>
      <c r="O54" s="14">
        <v>36.880000000000003</v>
      </c>
      <c r="P54">
        <f>SUMIF(cocina!A:A, R54, cocina!K:K)+Tabla2[[#This Row],[Propina]]</f>
        <v>303.88</v>
      </c>
      <c r="Q54" t="s">
        <v>29</v>
      </c>
      <c r="R54">
        <v>53</v>
      </c>
      <c r="S54" t="s">
        <v>34</v>
      </c>
      <c r="T54" t="s">
        <v>142</v>
      </c>
    </row>
    <row r="55" spans="1:20" x14ac:dyDescent="0.45">
      <c r="A55">
        <v>6</v>
      </c>
      <c r="B55" t="s">
        <v>143</v>
      </c>
      <c r="C55">
        <v>6</v>
      </c>
      <c r="D55" s="6">
        <f>SUMIF(cocina!A:A, R55, cocina!H:H)</f>
        <v>203</v>
      </c>
      <c r="E55" s="1">
        <v>45017.027777777781</v>
      </c>
      <c r="F55" s="1">
        <v>45017.176388888889</v>
      </c>
      <c r="G55" s="10">
        <f>+Tabla2[[#This Row],[Hora de Salida]]</f>
        <v>45017.176388888889</v>
      </c>
      <c r="H55" s="6">
        <f>+(Tabla2[[#This Row],[Hora de Salida]]-Tabla2[[#This Row],[Hora de Llegada]])*1440</f>
        <v>213.99999999557622</v>
      </c>
      <c r="I55" s="4">
        <f t="shared" si="0"/>
        <v>0.14861111110803904</v>
      </c>
      <c r="J55" s="4">
        <f t="shared" si="1"/>
        <v>7.6388888858168191E-3</v>
      </c>
      <c r="K55" s="4" t="str">
        <f>IF(Tabla2[[#This Row],[Tiempo de Degustación ]]=0,"No Cobrada","Si Cobrada")</f>
        <v>Si Cobrada</v>
      </c>
      <c r="L55" t="s">
        <v>37</v>
      </c>
      <c r="M55" t="s">
        <v>41</v>
      </c>
      <c r="N55" t="s">
        <v>28</v>
      </c>
      <c r="O55" s="14">
        <v>23.36</v>
      </c>
      <c r="P55">
        <f>SUMIF(cocina!A:A, R55, cocina!K:K)+Tabla2[[#This Row],[Propina]]</f>
        <v>210.36</v>
      </c>
      <c r="Q55" t="s">
        <v>17</v>
      </c>
      <c r="R55">
        <v>54</v>
      </c>
      <c r="S55" t="s">
        <v>50</v>
      </c>
      <c r="T55" t="s">
        <v>144</v>
      </c>
    </row>
    <row r="56" spans="1:20" x14ac:dyDescent="0.45">
      <c r="A56">
        <v>20</v>
      </c>
      <c r="B56" t="s">
        <v>145</v>
      </c>
      <c r="C56">
        <v>5</v>
      </c>
      <c r="D56" s="6">
        <f>SUMIF(cocina!A:A, R56, cocina!H:H)</f>
        <v>96</v>
      </c>
      <c r="E56" s="1">
        <v>45017.0625</v>
      </c>
      <c r="F56" s="1">
        <v>45017.208333333336</v>
      </c>
      <c r="G56" s="10">
        <f>+Tabla2[[#This Row],[Hora de Salida]]</f>
        <v>45017.208333333336</v>
      </c>
      <c r="H56" s="6">
        <f>+(Tabla2[[#This Row],[Hora de Salida]]-Tabla2[[#This Row],[Hora de Llegada]])*1440</f>
        <v>210.00000000349246</v>
      </c>
      <c r="I56" s="4">
        <f t="shared" si="0"/>
        <v>0.15625000000242531</v>
      </c>
      <c r="J56" s="4">
        <f t="shared" si="1"/>
        <v>8.9583333335758644E-2</v>
      </c>
      <c r="K56" s="4" t="str">
        <f>IF(Tabla2[[#This Row],[Tiempo de Degustación ]]=0,"No Cobrada","Si Cobrada")</f>
        <v>Si Cobrada</v>
      </c>
      <c r="L56" t="s">
        <v>37</v>
      </c>
      <c r="M56" t="s">
        <v>41</v>
      </c>
      <c r="N56" t="s">
        <v>28</v>
      </c>
      <c r="O56" s="14">
        <v>45.49</v>
      </c>
      <c r="P56">
        <f>SUMIF(cocina!A:A, R56, cocina!K:K)+Tabla2[[#This Row],[Propina]]</f>
        <v>300.49</v>
      </c>
      <c r="Q56" t="s">
        <v>44</v>
      </c>
      <c r="R56">
        <v>55</v>
      </c>
      <c r="S56" t="s">
        <v>38</v>
      </c>
      <c r="T56" t="s">
        <v>146</v>
      </c>
    </row>
    <row r="57" spans="1:20" x14ac:dyDescent="0.45">
      <c r="A57">
        <v>1</v>
      </c>
      <c r="B57" t="s">
        <v>63</v>
      </c>
      <c r="C57">
        <v>3</v>
      </c>
      <c r="D57" s="6">
        <f>SUMIF(cocina!A:A, R57, cocina!H:H)</f>
        <v>78</v>
      </c>
      <c r="E57" s="1">
        <v>45017.055555555555</v>
      </c>
      <c r="F57" s="1">
        <v>45017.206250000003</v>
      </c>
      <c r="G57" s="10">
        <f>+Tabla2[[#This Row],[Hora de Salida]]</f>
        <v>45017.206250000003</v>
      </c>
      <c r="H57" s="6">
        <f>+(Tabla2[[#This Row],[Hora de Salida]]-Tabla2[[#This Row],[Hora de Llegada]])*1440</f>
        <v>217.0000000053551</v>
      </c>
      <c r="I57" s="4">
        <f t="shared" si="0"/>
        <v>0.15069444444816327</v>
      </c>
      <c r="J57" s="4">
        <f t="shared" si="1"/>
        <v>9.6527777781496599E-2</v>
      </c>
      <c r="K57" s="4" t="str">
        <f>IF(Tabla2[[#This Row],[Tiempo de Degustación ]]=0,"No Cobrada","Si Cobrada")</f>
        <v>Si Cobrada</v>
      </c>
      <c r="L57" t="s">
        <v>33</v>
      </c>
      <c r="M57" t="s">
        <v>15</v>
      </c>
      <c r="N57" t="s">
        <v>16</v>
      </c>
      <c r="O57" s="14">
        <v>43.2</v>
      </c>
      <c r="P57">
        <f>SUMIF(cocina!A:A, R57, cocina!K:K)+Tabla2[[#This Row],[Propina]]</f>
        <v>91.2</v>
      </c>
      <c r="Q57" t="s">
        <v>29</v>
      </c>
      <c r="R57">
        <v>56</v>
      </c>
      <c r="S57" t="s">
        <v>68</v>
      </c>
      <c r="T57" t="s">
        <v>99</v>
      </c>
    </row>
    <row r="58" spans="1:20" x14ac:dyDescent="0.45">
      <c r="A58">
        <v>18</v>
      </c>
      <c r="B58" t="s">
        <v>147</v>
      </c>
      <c r="C58">
        <v>2</v>
      </c>
      <c r="D58" s="6">
        <f>SUMIF(cocina!A:A, R58, cocina!H:H)</f>
        <v>68</v>
      </c>
      <c r="E58" s="1">
        <v>45017.12777777778</v>
      </c>
      <c r="F58" s="1">
        <v>45017.202777777777</v>
      </c>
      <c r="G58" s="10">
        <f>+Tabla2[[#This Row],[Hora de Salida]]</f>
        <v>45017.202777777777</v>
      </c>
      <c r="H58" s="6">
        <f>+(Tabla2[[#This Row],[Hora de Salida]]-Tabla2[[#This Row],[Hora de Llegada]])*1440</f>
        <v>107.99999999580905</v>
      </c>
      <c r="I58" s="4">
        <f t="shared" si="0"/>
        <v>7.4999999997089617E-2</v>
      </c>
      <c r="J58" s="4">
        <f t="shared" si="1"/>
        <v>2.7777777774867396E-2</v>
      </c>
      <c r="K58" s="4" t="str">
        <f>IF(Tabla2[[#This Row],[Tiempo de Degustación ]]=0,"No Cobrada","Si Cobrada")</f>
        <v>Si Cobrada</v>
      </c>
      <c r="L58" t="s">
        <v>27</v>
      </c>
      <c r="M58" t="s">
        <v>15</v>
      </c>
      <c r="N58" t="s">
        <v>28</v>
      </c>
      <c r="O58" s="14">
        <v>45.45</v>
      </c>
      <c r="P58">
        <f>SUMIF(cocina!A:A, R58, cocina!K:K)+Tabla2[[#This Row],[Propina]]</f>
        <v>214.45</v>
      </c>
      <c r="Q58" t="s">
        <v>29</v>
      </c>
      <c r="R58">
        <v>57</v>
      </c>
      <c r="S58" t="s">
        <v>24</v>
      </c>
      <c r="T58" t="s">
        <v>148</v>
      </c>
    </row>
    <row r="59" spans="1:20" x14ac:dyDescent="0.45">
      <c r="A59">
        <v>8</v>
      </c>
      <c r="B59" t="s">
        <v>149</v>
      </c>
      <c r="C59">
        <v>3</v>
      </c>
      <c r="D59" s="6">
        <f>SUMIF(cocina!A:A, R59, cocina!H:H)</f>
        <v>73</v>
      </c>
      <c r="E59" s="1">
        <v>45017.063194444447</v>
      </c>
      <c r="F59" s="1">
        <v>45017.181250000001</v>
      </c>
      <c r="G59" s="10">
        <f>+Tabla2[[#This Row],[Hora de Salida]]</f>
        <v>45017.181250000001</v>
      </c>
      <c r="H59" s="6">
        <f>+(Tabla2[[#This Row],[Hora de Salida]]-Tabla2[[#This Row],[Hora de Llegada]])*1440</f>
        <v>169.99999999883585</v>
      </c>
      <c r="I59" s="4">
        <f t="shared" si="0"/>
        <v>0.11805555555474712</v>
      </c>
      <c r="J59" s="4">
        <f t="shared" si="1"/>
        <v>6.7361111110302671E-2</v>
      </c>
      <c r="K59" s="4" t="str">
        <f>IF(Tabla2[[#This Row],[Tiempo de Degustación ]]=0,"No Cobrada","Si Cobrada")</f>
        <v>Si Cobrada</v>
      </c>
      <c r="L59" t="s">
        <v>21</v>
      </c>
      <c r="M59" t="s">
        <v>41</v>
      </c>
      <c r="N59" t="s">
        <v>28</v>
      </c>
      <c r="O59" s="14">
        <v>30.7</v>
      </c>
      <c r="P59">
        <f>SUMIF(cocina!A:A, R59, cocina!K:K)+Tabla2[[#This Row],[Propina]]</f>
        <v>112.7</v>
      </c>
      <c r="Q59" t="s">
        <v>17</v>
      </c>
      <c r="R59">
        <v>58</v>
      </c>
      <c r="S59" t="s">
        <v>30</v>
      </c>
      <c r="T59" t="s">
        <v>150</v>
      </c>
    </row>
    <row r="60" spans="1:20" x14ac:dyDescent="0.45">
      <c r="A60">
        <v>8</v>
      </c>
      <c r="B60" t="s">
        <v>151</v>
      </c>
      <c r="C60">
        <v>4</v>
      </c>
      <c r="D60" s="6">
        <f>SUMIF(cocina!A:A, R60, cocina!H:H)</f>
        <v>48</v>
      </c>
      <c r="E60" s="1">
        <v>45017.056250000001</v>
      </c>
      <c r="F60" s="1">
        <v>45017.211111111108</v>
      </c>
      <c r="G60" s="10">
        <f>+Tabla2[[#This Row],[Hora de Salida]]</f>
        <v>45017.211111111108</v>
      </c>
      <c r="H60" s="6">
        <f>+(Tabla2[[#This Row],[Hora de Salida]]-Tabla2[[#This Row],[Hora de Llegada]])*1440</f>
        <v>222.99999999348074</v>
      </c>
      <c r="I60" s="4">
        <f t="shared" si="0"/>
        <v>0.15486111110658385</v>
      </c>
      <c r="J60" s="4">
        <f t="shared" si="1"/>
        <v>0.12152777777325052</v>
      </c>
      <c r="K60" s="4" t="str">
        <f>IF(Tabla2[[#This Row],[Tiempo de Degustación ]]=0,"No Cobrada","Si Cobrada")</f>
        <v>Si Cobrada</v>
      </c>
      <c r="L60" t="s">
        <v>21</v>
      </c>
      <c r="M60" t="s">
        <v>15</v>
      </c>
      <c r="N60" t="s">
        <v>23</v>
      </c>
      <c r="O60" s="14">
        <v>33.89</v>
      </c>
      <c r="P60">
        <f>SUMIF(cocina!A:A, R60, cocina!K:K)+Tabla2[[#This Row],[Propina]]</f>
        <v>193.89</v>
      </c>
      <c r="Q60" t="s">
        <v>29</v>
      </c>
      <c r="R60">
        <v>59</v>
      </c>
      <c r="S60" t="s">
        <v>24</v>
      </c>
      <c r="T60" t="s">
        <v>152</v>
      </c>
    </row>
    <row r="61" spans="1:20" x14ac:dyDescent="0.45">
      <c r="A61">
        <v>6</v>
      </c>
      <c r="B61" t="s">
        <v>153</v>
      </c>
      <c r="C61">
        <v>1</v>
      </c>
      <c r="D61" s="6">
        <f>SUMIF(cocina!A:A, R61, cocina!H:H)</f>
        <v>43</v>
      </c>
      <c r="E61" s="1">
        <v>45017.089583333334</v>
      </c>
      <c r="F61" s="1">
        <v>45017.240277777775</v>
      </c>
      <c r="G61" s="10">
        <f>+Tabla2[[#This Row],[Hora de Salida]]</f>
        <v>45017.240277777775</v>
      </c>
      <c r="H61" s="6">
        <f>+(Tabla2[[#This Row],[Hora de Salida]]-Tabla2[[#This Row],[Hora de Llegada]])*1440</f>
        <v>216.99999999487773</v>
      </c>
      <c r="I61" s="4">
        <f t="shared" si="0"/>
        <v>0.15069444444088731</v>
      </c>
      <c r="J61" s="4">
        <f t="shared" si="1"/>
        <v>0.12083333332977619</v>
      </c>
      <c r="K61" s="4" t="str">
        <f>IF(Tabla2[[#This Row],[Tiempo de Degustación ]]=0,"No Cobrada","Si Cobrada")</f>
        <v>Si Cobrada</v>
      </c>
      <c r="L61" t="s">
        <v>21</v>
      </c>
      <c r="M61" t="s">
        <v>15</v>
      </c>
      <c r="N61" t="s">
        <v>28</v>
      </c>
      <c r="O61" s="14">
        <v>19.54</v>
      </c>
      <c r="P61">
        <f>SUMIF(cocina!A:A, R61, cocina!K:K)+Tabla2[[#This Row],[Propina]]</f>
        <v>121.53999999999999</v>
      </c>
      <c r="Q61" t="s">
        <v>17</v>
      </c>
      <c r="R61">
        <v>60</v>
      </c>
      <c r="S61" t="s">
        <v>50</v>
      </c>
      <c r="T61" t="s">
        <v>154</v>
      </c>
    </row>
    <row r="62" spans="1:20" x14ac:dyDescent="0.45">
      <c r="A62">
        <v>10</v>
      </c>
      <c r="B62" t="s">
        <v>155</v>
      </c>
      <c r="C62">
        <v>5</v>
      </c>
      <c r="D62" s="6">
        <f>SUMIF(cocina!A:A, R62, cocina!H:H)</f>
        <v>159</v>
      </c>
      <c r="E62" s="1">
        <v>45017.15902777778</v>
      </c>
      <c r="F62" s="1">
        <v>45017.265277777777</v>
      </c>
      <c r="G62" s="10">
        <f>+Tabla2[[#This Row],[Hora de Salida]]</f>
        <v>45017.265277777777</v>
      </c>
      <c r="H62" s="6">
        <f>+(Tabla2[[#This Row],[Hora de Salida]]-Tabla2[[#This Row],[Hora de Llegada]])*1440</f>
        <v>152.99999999580905</v>
      </c>
      <c r="I62" s="4">
        <f t="shared" si="0"/>
        <v>0.11666666666375629</v>
      </c>
      <c r="J62" s="4">
        <f t="shared" si="1"/>
        <v>6.2499999970896253E-3</v>
      </c>
      <c r="K62" s="4" t="str">
        <f>IF(Tabla2[[#This Row],[Tiempo de Degustación ]]=0,"No Cobrada","Si Cobrada")</f>
        <v>Si Cobrada</v>
      </c>
      <c r="L62" t="s">
        <v>27</v>
      </c>
      <c r="M62" t="s">
        <v>15</v>
      </c>
      <c r="N62" t="s">
        <v>28</v>
      </c>
      <c r="O62" s="14">
        <v>42.87</v>
      </c>
      <c r="P62">
        <f>SUMIF(cocina!A:A, R62, cocina!K:K)+Tabla2[[#This Row],[Propina]]</f>
        <v>284.87</v>
      </c>
      <c r="Q62" t="s">
        <v>44</v>
      </c>
      <c r="R62">
        <v>61</v>
      </c>
      <c r="S62" t="s">
        <v>73</v>
      </c>
      <c r="T62" t="s">
        <v>156</v>
      </c>
    </row>
    <row r="63" spans="1:20" x14ac:dyDescent="0.45">
      <c r="A63">
        <v>2</v>
      </c>
      <c r="B63" t="s">
        <v>157</v>
      </c>
      <c r="C63">
        <v>1</v>
      </c>
      <c r="D63" s="6">
        <f>SUMIF(cocina!A:A, R63, cocina!H:H)</f>
        <v>155</v>
      </c>
      <c r="E63" s="1">
        <v>45017.115972222222</v>
      </c>
      <c r="F63" s="1">
        <v>45017.26666666667</v>
      </c>
      <c r="G63" s="10">
        <f>+Tabla2[[#This Row],[Hora de Salida]]</f>
        <v>45017.26666666667</v>
      </c>
      <c r="H63" s="6">
        <f>+(Tabla2[[#This Row],[Hora de Salida]]-Tabla2[[#This Row],[Hora de Llegada]])*1440</f>
        <v>217.0000000053551</v>
      </c>
      <c r="I63" s="4">
        <f t="shared" si="0"/>
        <v>0.16111111111482992</v>
      </c>
      <c r="J63" s="4">
        <f t="shared" si="1"/>
        <v>5.347222222594103E-2</v>
      </c>
      <c r="K63" s="4" t="str">
        <f>IF(Tabla2[[#This Row],[Tiempo de Degustación ]]=0,"No Cobrada","Si Cobrada")</f>
        <v>Si Cobrada</v>
      </c>
      <c r="L63" t="s">
        <v>21</v>
      </c>
      <c r="M63" t="s">
        <v>41</v>
      </c>
      <c r="N63" t="s">
        <v>28</v>
      </c>
      <c r="O63" s="14">
        <v>37.93</v>
      </c>
      <c r="P63">
        <f>SUMIF(cocina!A:A, R63, cocina!K:K)+Tabla2[[#This Row],[Propina]]</f>
        <v>185.93</v>
      </c>
      <c r="Q63" t="s">
        <v>44</v>
      </c>
      <c r="R63">
        <v>62</v>
      </c>
      <c r="S63" t="s">
        <v>92</v>
      </c>
      <c r="T63" t="s">
        <v>158</v>
      </c>
    </row>
    <row r="64" spans="1:20" x14ac:dyDescent="0.45">
      <c r="A64">
        <v>17</v>
      </c>
      <c r="B64" t="s">
        <v>55</v>
      </c>
      <c r="C64">
        <v>4</v>
      </c>
      <c r="D64" s="6">
        <f>SUMIF(cocina!A:A, R64, cocina!H:H)</f>
        <v>30</v>
      </c>
      <c r="E64" s="1">
        <v>45017.02847222222</v>
      </c>
      <c r="F64" s="1">
        <v>45017.17083333333</v>
      </c>
      <c r="G64" s="10">
        <f>+Tabla2[[#This Row],[Hora de Salida]]</f>
        <v>45017.17083333333</v>
      </c>
      <c r="H64" s="6">
        <f>+(Tabla2[[#This Row],[Hora de Salida]]-Tabla2[[#This Row],[Hora de Llegada]])*1440</f>
        <v>204.99999999767169</v>
      </c>
      <c r="I64" s="4">
        <f t="shared" si="0"/>
        <v>0.14236111110949423</v>
      </c>
      <c r="J64" s="4">
        <f t="shared" si="1"/>
        <v>0.1215277777761609</v>
      </c>
      <c r="K64" s="4" t="str">
        <f>IF(Tabla2[[#This Row],[Tiempo de Degustación ]]=0,"No Cobrada","Si Cobrada")</f>
        <v>Si Cobrada</v>
      </c>
      <c r="L64" t="s">
        <v>37</v>
      </c>
      <c r="M64" t="s">
        <v>15</v>
      </c>
      <c r="N64" t="s">
        <v>28</v>
      </c>
      <c r="O64" s="14">
        <v>33.340000000000003</v>
      </c>
      <c r="P64">
        <f>SUMIF(cocina!A:A, R64, cocina!K:K)+Tabla2[[#This Row],[Propina]]</f>
        <v>88.34</v>
      </c>
      <c r="Q64" t="s">
        <v>17</v>
      </c>
      <c r="R64">
        <v>63</v>
      </c>
      <c r="S64" t="s">
        <v>24</v>
      </c>
      <c r="T64" t="s">
        <v>159</v>
      </c>
    </row>
    <row r="65" spans="1:20" x14ac:dyDescent="0.45">
      <c r="A65">
        <v>3</v>
      </c>
      <c r="B65" t="s">
        <v>160</v>
      </c>
      <c r="C65">
        <v>3</v>
      </c>
      <c r="D65" s="6">
        <f>SUMIF(cocina!A:A, R65, cocina!H:H)</f>
        <v>82</v>
      </c>
      <c r="E65" s="1">
        <v>45017.069444444445</v>
      </c>
      <c r="F65" s="1">
        <v>45017.168055555558</v>
      </c>
      <c r="G65" s="10">
        <f>+Tabla2[[#This Row],[Hora de Salida]]</f>
        <v>45017.168055555558</v>
      </c>
      <c r="H65" s="6">
        <f>+(Tabla2[[#This Row],[Hora de Salida]]-Tabla2[[#This Row],[Hora de Llegada]])*1440</f>
        <v>142.00000000186265</v>
      </c>
      <c r="I65" s="4">
        <f t="shared" si="0"/>
        <v>9.8611111112404615E-2</v>
      </c>
      <c r="J65" s="4">
        <f t="shared" si="1"/>
        <v>4.1666666667960171E-2</v>
      </c>
      <c r="K65" s="4" t="str">
        <f>IF(Tabla2[[#This Row],[Tiempo de Degustación ]]=0,"No Cobrada","Si Cobrada")</f>
        <v>Si Cobrada</v>
      </c>
      <c r="L65" t="s">
        <v>33</v>
      </c>
      <c r="M65" t="s">
        <v>22</v>
      </c>
      <c r="N65" t="s">
        <v>23</v>
      </c>
      <c r="O65" s="14">
        <v>34.770000000000003</v>
      </c>
      <c r="P65">
        <f>SUMIF(cocina!A:A, R65, cocina!K:K)+Tabla2[[#This Row],[Propina]]</f>
        <v>322.77</v>
      </c>
      <c r="Q65" t="s">
        <v>17</v>
      </c>
      <c r="R65">
        <v>64</v>
      </c>
      <c r="S65" t="s">
        <v>38</v>
      </c>
      <c r="T65" t="s">
        <v>161</v>
      </c>
    </row>
    <row r="66" spans="1:20" x14ac:dyDescent="0.45">
      <c r="A66">
        <v>5</v>
      </c>
      <c r="B66" t="s">
        <v>162</v>
      </c>
      <c r="C66">
        <v>1</v>
      </c>
      <c r="D66" s="6">
        <f>SUMIF(cocina!A:A, R66, cocina!H:H)</f>
        <v>155</v>
      </c>
      <c r="E66" s="1">
        <v>45017.07916666667</v>
      </c>
      <c r="F66" s="1">
        <v>45017.127083333333</v>
      </c>
      <c r="G66" s="10">
        <f>+Tabla2[[#This Row],[Hora de Salida]]</f>
        <v>45017.127083333333</v>
      </c>
      <c r="H66" s="6">
        <f>+(Tabla2[[#This Row],[Hora de Salida]]-Tabla2[[#This Row],[Hora de Llegada]])*1440</f>
        <v>68.999999994412065</v>
      </c>
      <c r="I66" s="4">
        <f t="shared" ref="I66:I129" si="2">IF(Q66="Ocupada",(F66-E66)+(15/1440),(F66-E66))</f>
        <v>5.833333332945282E-2</v>
      </c>
      <c r="J66" s="4">
        <f t="shared" ref="J66:J129" si="3">IF((I66-(D66/1440)&lt;0),0,I66-(D66/1440))</f>
        <v>0</v>
      </c>
      <c r="K66" s="4" t="str">
        <f>IF(Tabla2[[#This Row],[Tiempo de Degustación ]]=0,"No Cobrada","Si Cobrada")</f>
        <v>No Cobrada</v>
      </c>
      <c r="L66" t="s">
        <v>14</v>
      </c>
      <c r="M66" t="s">
        <v>15</v>
      </c>
      <c r="N66" t="s">
        <v>16</v>
      </c>
      <c r="O66" s="14">
        <v>14</v>
      </c>
      <c r="P66">
        <f>SUMIF(cocina!A:A, R66, cocina!K:K)+Tabla2[[#This Row],[Propina]]</f>
        <v>210</v>
      </c>
      <c r="Q66" t="s">
        <v>44</v>
      </c>
      <c r="R66">
        <v>65</v>
      </c>
      <c r="S66" t="s">
        <v>50</v>
      </c>
      <c r="T66" t="s">
        <v>163</v>
      </c>
    </row>
    <row r="67" spans="1:20" x14ac:dyDescent="0.45">
      <c r="A67">
        <v>18</v>
      </c>
      <c r="B67" t="s">
        <v>164</v>
      </c>
      <c r="C67">
        <v>2</v>
      </c>
      <c r="D67" s="6">
        <f>SUMIF(cocina!A:A, R67, cocina!H:H)</f>
        <v>114</v>
      </c>
      <c r="E67" s="1">
        <v>45017.102777777778</v>
      </c>
      <c r="F67" s="1">
        <v>45017.262499999997</v>
      </c>
      <c r="G67" s="10">
        <f>+Tabla2[[#This Row],[Hora de Salida]]</f>
        <v>45017.262499999997</v>
      </c>
      <c r="H67" s="6">
        <f>+(Tabla2[[#This Row],[Hora de Salida]]-Tabla2[[#This Row],[Hora de Llegada]])*1440</f>
        <v>229.99999999534339</v>
      </c>
      <c r="I67" s="4">
        <f t="shared" si="2"/>
        <v>0.15972222221898846</v>
      </c>
      <c r="J67" s="4">
        <f t="shared" si="3"/>
        <v>8.05555555523218E-2</v>
      </c>
      <c r="K67" s="4" t="str">
        <f>IF(Tabla2[[#This Row],[Tiempo de Degustación ]]=0,"No Cobrada","Si Cobrada")</f>
        <v>Si Cobrada</v>
      </c>
      <c r="L67" t="s">
        <v>33</v>
      </c>
      <c r="M67" t="s">
        <v>15</v>
      </c>
      <c r="N67" t="s">
        <v>28</v>
      </c>
      <c r="O67" s="14">
        <v>10.88</v>
      </c>
      <c r="P67">
        <f>SUMIF(cocina!A:A, R67, cocina!K:K)+Tabla2[[#This Row],[Propina]]</f>
        <v>220.88</v>
      </c>
      <c r="Q67" t="s">
        <v>17</v>
      </c>
      <c r="R67">
        <v>66</v>
      </c>
      <c r="S67" t="s">
        <v>18</v>
      </c>
      <c r="T67" t="s">
        <v>165</v>
      </c>
    </row>
    <row r="68" spans="1:20" x14ac:dyDescent="0.45">
      <c r="A68">
        <v>2</v>
      </c>
      <c r="B68" t="s">
        <v>166</v>
      </c>
      <c r="C68">
        <v>6</v>
      </c>
      <c r="D68" s="6">
        <f>SUMIF(cocina!A:A, R68, cocina!H:H)</f>
        <v>131</v>
      </c>
      <c r="E68" s="1">
        <v>45017.15625</v>
      </c>
      <c r="F68" s="1">
        <v>45017.215277777781</v>
      </c>
      <c r="G68" s="10">
        <f>+Tabla2[[#This Row],[Hora de Salida]]</f>
        <v>45017.215277777781</v>
      </c>
      <c r="H68" s="6">
        <f>+(Tabla2[[#This Row],[Hora de Salida]]-Tabla2[[#This Row],[Hora de Llegada]])*1440</f>
        <v>85.000000004656613</v>
      </c>
      <c r="I68" s="4">
        <f t="shared" si="2"/>
        <v>5.9027777781011537E-2</v>
      </c>
      <c r="J68" s="4">
        <f t="shared" si="3"/>
        <v>0</v>
      </c>
      <c r="K68" s="4" t="str">
        <f>IF(Tabla2[[#This Row],[Tiempo de Degustación ]]=0,"No Cobrada","Si Cobrada")</f>
        <v>No Cobrada</v>
      </c>
      <c r="L68" t="s">
        <v>27</v>
      </c>
      <c r="M68" t="s">
        <v>15</v>
      </c>
      <c r="N68" t="s">
        <v>16</v>
      </c>
      <c r="O68" s="14">
        <v>21.25</v>
      </c>
      <c r="P68">
        <f>SUMIF(cocina!A:A, R68, cocina!K:K)+Tabla2[[#This Row],[Propina]]</f>
        <v>277.25</v>
      </c>
      <c r="Q68" t="s">
        <v>17</v>
      </c>
      <c r="R68">
        <v>67</v>
      </c>
      <c r="S68" t="s">
        <v>38</v>
      </c>
      <c r="T68" t="s">
        <v>167</v>
      </c>
    </row>
    <row r="69" spans="1:20" x14ac:dyDescent="0.45">
      <c r="A69">
        <v>8</v>
      </c>
      <c r="B69" t="s">
        <v>168</v>
      </c>
      <c r="C69">
        <v>4</v>
      </c>
      <c r="D69" s="6">
        <f>SUMIF(cocina!A:A, R69, cocina!H:H)</f>
        <v>145</v>
      </c>
      <c r="E69" s="1">
        <v>45017.001388888886</v>
      </c>
      <c r="F69" s="1">
        <v>45017.135416666664</v>
      </c>
      <c r="G69" s="10">
        <f>+Tabla2[[#This Row],[Hora de Salida]]</f>
        <v>45017.135416666664</v>
      </c>
      <c r="H69" s="6">
        <f>+(Tabla2[[#This Row],[Hora de Salida]]-Tabla2[[#This Row],[Hora de Llegada]])*1440</f>
        <v>193.00000000046566</v>
      </c>
      <c r="I69" s="4">
        <f t="shared" si="2"/>
        <v>0.14444444444476781</v>
      </c>
      <c r="J69" s="4">
        <f t="shared" si="3"/>
        <v>4.3750000000323364E-2</v>
      </c>
      <c r="K69" s="4" t="str">
        <f>IF(Tabla2[[#This Row],[Tiempo de Degustación ]]=0,"No Cobrada","Si Cobrada")</f>
        <v>Si Cobrada</v>
      </c>
      <c r="L69" t="s">
        <v>33</v>
      </c>
      <c r="M69" t="s">
        <v>41</v>
      </c>
      <c r="N69" t="s">
        <v>28</v>
      </c>
      <c r="O69" s="14">
        <v>45.65</v>
      </c>
      <c r="P69">
        <f>SUMIF(cocina!A:A, R69, cocina!K:K)+Tabla2[[#This Row],[Propina]]</f>
        <v>263.64999999999998</v>
      </c>
      <c r="Q69" t="s">
        <v>44</v>
      </c>
      <c r="R69">
        <v>68</v>
      </c>
      <c r="S69" t="s">
        <v>30</v>
      </c>
      <c r="T69" t="s">
        <v>169</v>
      </c>
    </row>
    <row r="70" spans="1:20" x14ac:dyDescent="0.45">
      <c r="A70">
        <v>5</v>
      </c>
      <c r="B70" t="s">
        <v>170</v>
      </c>
      <c r="C70">
        <v>4</v>
      </c>
      <c r="D70" s="6">
        <f>SUMIF(cocina!A:A, R70, cocina!H:H)</f>
        <v>92</v>
      </c>
      <c r="E70" s="1">
        <v>45017.084722222222</v>
      </c>
      <c r="F70" s="1">
        <v>45017.164583333331</v>
      </c>
      <c r="G70" s="10">
        <f>+Tabla2[[#This Row],[Hora de Salida]]</f>
        <v>45017.164583333331</v>
      </c>
      <c r="H70" s="6">
        <f>+(Tabla2[[#This Row],[Hora de Salida]]-Tabla2[[#This Row],[Hora de Llegada]])*1440</f>
        <v>114.99999999767169</v>
      </c>
      <c r="I70" s="4">
        <f t="shared" si="2"/>
        <v>7.9861111109494232E-2</v>
      </c>
      <c r="J70" s="4">
        <f t="shared" si="3"/>
        <v>1.5972222220605348E-2</v>
      </c>
      <c r="K70" s="4" t="str">
        <f>IF(Tabla2[[#This Row],[Tiempo de Degustación ]]=0,"No Cobrada","Si Cobrada")</f>
        <v>Si Cobrada</v>
      </c>
      <c r="L70" t="s">
        <v>27</v>
      </c>
      <c r="M70" t="s">
        <v>15</v>
      </c>
      <c r="N70" t="s">
        <v>28</v>
      </c>
      <c r="O70" s="14">
        <v>31.49</v>
      </c>
      <c r="P70">
        <f>SUMIF(cocina!A:A, R70, cocina!K:K)+Tabla2[[#This Row],[Propina]]</f>
        <v>265.49</v>
      </c>
      <c r="Q70" t="s">
        <v>29</v>
      </c>
      <c r="R70">
        <v>69</v>
      </c>
      <c r="S70" t="s">
        <v>38</v>
      </c>
      <c r="T70" t="s">
        <v>171</v>
      </c>
    </row>
    <row r="71" spans="1:20" x14ac:dyDescent="0.45">
      <c r="A71">
        <v>17</v>
      </c>
      <c r="B71" t="s">
        <v>172</v>
      </c>
      <c r="C71">
        <v>4</v>
      </c>
      <c r="D71" s="6">
        <f>SUMIF(cocina!A:A, R71, cocina!H:H)</f>
        <v>40</v>
      </c>
      <c r="E71" s="1">
        <v>45017.007638888892</v>
      </c>
      <c r="F71" s="1">
        <v>45017.056944444441</v>
      </c>
      <c r="G71" s="10">
        <f>+Tabla2[[#This Row],[Hora de Salida]]</f>
        <v>45017.056944444441</v>
      </c>
      <c r="H71" s="6">
        <f>+(Tabla2[[#This Row],[Hora de Salida]]-Tabla2[[#This Row],[Hora de Llegada]])*1440</f>
        <v>70.999999990453944</v>
      </c>
      <c r="I71" s="4">
        <f t="shared" si="2"/>
        <v>4.930555554892635E-2</v>
      </c>
      <c r="J71" s="4">
        <f t="shared" si="3"/>
        <v>2.1527777771148573E-2</v>
      </c>
      <c r="K71" s="4" t="str">
        <f>IF(Tabla2[[#This Row],[Tiempo de Degustación ]]=0,"No Cobrada","Si Cobrada")</f>
        <v>Si Cobrada</v>
      </c>
      <c r="L71" t="s">
        <v>37</v>
      </c>
      <c r="M71" t="s">
        <v>15</v>
      </c>
      <c r="N71" t="s">
        <v>16</v>
      </c>
      <c r="O71" s="14">
        <v>28.26</v>
      </c>
      <c r="P71">
        <f>SUMIF(cocina!A:A, R71, cocina!K:K)+Tabla2[[#This Row],[Propina]]</f>
        <v>146.26</v>
      </c>
      <c r="Q71" t="s">
        <v>29</v>
      </c>
      <c r="R71">
        <v>70</v>
      </c>
      <c r="S71" t="s">
        <v>34</v>
      </c>
      <c r="T71" t="s">
        <v>173</v>
      </c>
    </row>
    <row r="72" spans="1:20" x14ac:dyDescent="0.45">
      <c r="A72">
        <v>18</v>
      </c>
      <c r="B72" t="s">
        <v>174</v>
      </c>
      <c r="C72">
        <v>4</v>
      </c>
      <c r="D72" s="6">
        <f>SUMIF(cocina!A:A, R72, cocina!H:H)</f>
        <v>49</v>
      </c>
      <c r="E72" s="1">
        <v>45017.081250000003</v>
      </c>
      <c r="F72" s="1">
        <v>45017.24722222222</v>
      </c>
      <c r="G72" s="10">
        <f>+Tabla2[[#This Row],[Hora de Salida]]</f>
        <v>45017.24722222222</v>
      </c>
      <c r="H72" s="6">
        <f>+(Tabla2[[#This Row],[Hora de Salida]]-Tabla2[[#This Row],[Hora de Llegada]])*1440</f>
        <v>238.99999999324791</v>
      </c>
      <c r="I72" s="4">
        <f t="shared" si="2"/>
        <v>0.17638888888419993</v>
      </c>
      <c r="J72" s="4">
        <f t="shared" si="3"/>
        <v>0.14236111110642216</v>
      </c>
      <c r="K72" s="4" t="str">
        <f>IF(Tabla2[[#This Row],[Tiempo de Degustación ]]=0,"No Cobrada","Si Cobrada")</f>
        <v>Si Cobrada</v>
      </c>
      <c r="L72" t="s">
        <v>14</v>
      </c>
      <c r="M72" t="s">
        <v>15</v>
      </c>
      <c r="N72" t="s">
        <v>28</v>
      </c>
      <c r="O72" s="14">
        <v>24.01</v>
      </c>
      <c r="P72">
        <f>SUMIF(cocina!A:A, R72, cocina!K:K)+Tabla2[[#This Row],[Propina]]</f>
        <v>160.01</v>
      </c>
      <c r="Q72" t="s">
        <v>44</v>
      </c>
      <c r="R72">
        <v>71</v>
      </c>
      <c r="S72" t="s">
        <v>34</v>
      </c>
      <c r="T72" t="s">
        <v>175</v>
      </c>
    </row>
    <row r="73" spans="1:20" x14ac:dyDescent="0.45">
      <c r="A73">
        <v>17</v>
      </c>
      <c r="B73" t="s">
        <v>176</v>
      </c>
      <c r="C73">
        <v>1</v>
      </c>
      <c r="D73" s="6">
        <f>SUMIF(cocina!A:A, R73, cocina!H:H)</f>
        <v>54</v>
      </c>
      <c r="E73" s="1">
        <v>45017.112500000003</v>
      </c>
      <c r="F73" s="1">
        <v>45017.243750000001</v>
      </c>
      <c r="G73" s="10">
        <f>+Tabla2[[#This Row],[Hora de Salida]]</f>
        <v>45017.243750000001</v>
      </c>
      <c r="H73" s="6">
        <f>+(Tabla2[[#This Row],[Hora de Salida]]-Tabla2[[#This Row],[Hora de Llegada]])*1440</f>
        <v>188.99999999790452</v>
      </c>
      <c r="I73" s="4">
        <f t="shared" si="2"/>
        <v>0.13124999999854481</v>
      </c>
      <c r="J73" s="4">
        <f t="shared" si="3"/>
        <v>9.3749999998544803E-2</v>
      </c>
      <c r="K73" s="4" t="str">
        <f>IF(Tabla2[[#This Row],[Tiempo de Degustación ]]=0,"No Cobrada","Si Cobrada")</f>
        <v>Si Cobrada</v>
      </c>
      <c r="L73" t="s">
        <v>27</v>
      </c>
      <c r="M73" t="s">
        <v>15</v>
      </c>
      <c r="N73" t="s">
        <v>28</v>
      </c>
      <c r="O73" s="14">
        <v>15.28</v>
      </c>
      <c r="P73">
        <f>SUMIF(cocina!A:A, R73, cocina!K:K)+Tabla2[[#This Row],[Propina]]</f>
        <v>90.28</v>
      </c>
      <c r="Q73" t="s">
        <v>17</v>
      </c>
      <c r="R73">
        <v>72</v>
      </c>
      <c r="S73" t="s">
        <v>38</v>
      </c>
      <c r="T73" t="s">
        <v>177</v>
      </c>
    </row>
    <row r="74" spans="1:20" x14ac:dyDescent="0.45">
      <c r="A74">
        <v>1</v>
      </c>
      <c r="B74" t="s">
        <v>178</v>
      </c>
      <c r="C74">
        <v>4</v>
      </c>
      <c r="D74" s="6">
        <f>SUMIF(cocina!A:A, R74, cocina!H:H)</f>
        <v>20</v>
      </c>
      <c r="E74" s="1">
        <v>45017.11041666667</v>
      </c>
      <c r="F74" s="1">
        <v>45017.256249999999</v>
      </c>
      <c r="G74" s="10">
        <f>+Tabla2[[#This Row],[Hora de Salida]]</f>
        <v>45017.256249999999</v>
      </c>
      <c r="H74" s="6">
        <f>+(Tabla2[[#This Row],[Hora de Salida]]-Tabla2[[#This Row],[Hora de Llegada]])*1440</f>
        <v>209.99999999301508</v>
      </c>
      <c r="I74" s="4">
        <f t="shared" si="2"/>
        <v>0.14583333332848269</v>
      </c>
      <c r="J74" s="4">
        <f t="shared" si="3"/>
        <v>0.1319444444395938</v>
      </c>
      <c r="K74" s="4" t="str">
        <f>IF(Tabla2[[#This Row],[Tiempo de Degustación ]]=0,"No Cobrada","Si Cobrada")</f>
        <v>Si Cobrada</v>
      </c>
      <c r="L74" t="s">
        <v>37</v>
      </c>
      <c r="M74" t="s">
        <v>22</v>
      </c>
      <c r="N74" t="s">
        <v>28</v>
      </c>
      <c r="O74" s="14">
        <v>34.51</v>
      </c>
      <c r="P74">
        <f>SUMIF(cocina!A:A, R74, cocina!K:K)+Tabla2[[#This Row],[Propina]]</f>
        <v>115.50999999999999</v>
      </c>
      <c r="Q74" t="s">
        <v>29</v>
      </c>
      <c r="R74">
        <v>73</v>
      </c>
      <c r="S74" t="s">
        <v>92</v>
      </c>
      <c r="T74" t="s">
        <v>179</v>
      </c>
    </row>
    <row r="75" spans="1:20" x14ac:dyDescent="0.45">
      <c r="A75">
        <v>19</v>
      </c>
      <c r="B75" t="s">
        <v>180</v>
      </c>
      <c r="C75">
        <v>4</v>
      </c>
      <c r="D75" s="6">
        <f>SUMIF(cocina!A:A, R75, cocina!H:H)</f>
        <v>100</v>
      </c>
      <c r="E75" s="1">
        <v>45017.044444444444</v>
      </c>
      <c r="F75" s="1">
        <v>45017.175694444442</v>
      </c>
      <c r="G75" s="10">
        <f>+Tabla2[[#This Row],[Hora de Salida]]</f>
        <v>45017.175694444442</v>
      </c>
      <c r="H75" s="6">
        <f>+(Tabla2[[#This Row],[Hora de Salida]]-Tabla2[[#This Row],[Hora de Llegada]])*1440</f>
        <v>188.99999999790452</v>
      </c>
      <c r="I75" s="4">
        <f t="shared" si="2"/>
        <v>0.13124999999854481</v>
      </c>
      <c r="J75" s="4">
        <f t="shared" si="3"/>
        <v>6.1805555554100361E-2</v>
      </c>
      <c r="K75" s="4" t="str">
        <f>IF(Tabla2[[#This Row],[Tiempo de Degustación ]]=0,"No Cobrada","Si Cobrada")</f>
        <v>Si Cobrada</v>
      </c>
      <c r="L75" t="s">
        <v>37</v>
      </c>
      <c r="M75" t="s">
        <v>15</v>
      </c>
      <c r="N75" t="s">
        <v>28</v>
      </c>
      <c r="O75" s="14">
        <v>30.83</v>
      </c>
      <c r="P75">
        <f>SUMIF(cocina!A:A, R75, cocina!K:K)+Tabla2[[#This Row],[Propina]]</f>
        <v>248.82999999999998</v>
      </c>
      <c r="Q75" t="s">
        <v>29</v>
      </c>
      <c r="R75">
        <v>74</v>
      </c>
      <c r="S75" t="s">
        <v>30</v>
      </c>
      <c r="T75" t="s">
        <v>181</v>
      </c>
    </row>
    <row r="76" spans="1:20" x14ac:dyDescent="0.45">
      <c r="A76">
        <v>19</v>
      </c>
      <c r="B76" t="s">
        <v>182</v>
      </c>
      <c r="C76">
        <v>5</v>
      </c>
      <c r="D76" s="6">
        <f>SUMIF(cocina!A:A, R76, cocina!H:H)</f>
        <v>51</v>
      </c>
      <c r="E76" s="1">
        <v>45017.15</v>
      </c>
      <c r="F76" s="1">
        <v>45017.200694444444</v>
      </c>
      <c r="G76" s="10">
        <f>+Tabla2[[#This Row],[Hora de Salida]]</f>
        <v>45017.200694444444</v>
      </c>
      <c r="H76" s="6">
        <f>+(Tabla2[[#This Row],[Hora de Salida]]-Tabla2[[#This Row],[Hora de Llegada]])*1440</f>
        <v>72.999999996973202</v>
      </c>
      <c r="I76" s="4">
        <f t="shared" si="2"/>
        <v>6.1111111109009165E-2</v>
      </c>
      <c r="J76" s="4">
        <f t="shared" si="3"/>
        <v>2.56944444423425E-2</v>
      </c>
      <c r="K76" s="4" t="str">
        <f>IF(Tabla2[[#This Row],[Tiempo de Degustación ]]=0,"No Cobrada","Si Cobrada")</f>
        <v>Si Cobrada</v>
      </c>
      <c r="L76" t="s">
        <v>33</v>
      </c>
      <c r="M76" t="s">
        <v>15</v>
      </c>
      <c r="N76" t="s">
        <v>28</v>
      </c>
      <c r="O76" s="14">
        <v>45.23</v>
      </c>
      <c r="P76">
        <f>SUMIF(cocina!A:A, R76, cocina!K:K)+Tabla2[[#This Row],[Propina]]</f>
        <v>154.22999999999999</v>
      </c>
      <c r="Q76" t="s">
        <v>44</v>
      </c>
      <c r="R76">
        <v>75</v>
      </c>
      <c r="S76" t="s">
        <v>45</v>
      </c>
      <c r="T76" t="s">
        <v>183</v>
      </c>
    </row>
    <row r="77" spans="1:20" x14ac:dyDescent="0.45">
      <c r="A77">
        <v>17</v>
      </c>
      <c r="B77" t="s">
        <v>184</v>
      </c>
      <c r="C77">
        <v>3</v>
      </c>
      <c r="D77" s="6">
        <f>SUMIF(cocina!A:A, R77, cocina!H:H)</f>
        <v>97</v>
      </c>
      <c r="E77" s="1">
        <v>45017.122916666667</v>
      </c>
      <c r="F77" s="1">
        <v>45017.224999999999</v>
      </c>
      <c r="G77" s="10">
        <f>+Tabla2[[#This Row],[Hora de Salida]]</f>
        <v>45017.224999999999</v>
      </c>
      <c r="H77" s="6">
        <f>+(Tabla2[[#This Row],[Hora de Salida]]-Tabla2[[#This Row],[Hora de Llegada]])*1440</f>
        <v>146.99999999720603</v>
      </c>
      <c r="I77" s="4">
        <f t="shared" si="2"/>
        <v>0.10208333333139308</v>
      </c>
      <c r="J77" s="4">
        <f t="shared" si="3"/>
        <v>3.472222222028197E-2</v>
      </c>
      <c r="K77" s="4" t="str">
        <f>IF(Tabla2[[#This Row],[Tiempo de Degustación ]]=0,"No Cobrada","Si Cobrada")</f>
        <v>Si Cobrada</v>
      </c>
      <c r="L77" t="s">
        <v>21</v>
      </c>
      <c r="M77" t="s">
        <v>15</v>
      </c>
      <c r="N77" t="s">
        <v>28</v>
      </c>
      <c r="O77" s="14">
        <v>17.760000000000002</v>
      </c>
      <c r="P77">
        <f>SUMIF(cocina!A:A, R77, cocina!K:K)+Tabla2[[#This Row],[Propina]]</f>
        <v>175.76</v>
      </c>
      <c r="Q77" t="s">
        <v>17</v>
      </c>
      <c r="R77">
        <v>76</v>
      </c>
      <c r="S77" t="s">
        <v>92</v>
      </c>
      <c r="T77" t="s">
        <v>185</v>
      </c>
    </row>
    <row r="78" spans="1:20" x14ac:dyDescent="0.45">
      <c r="A78">
        <v>3</v>
      </c>
      <c r="B78" t="s">
        <v>186</v>
      </c>
      <c r="C78">
        <v>1</v>
      </c>
      <c r="D78" s="6">
        <f>SUMIF(cocina!A:A, R78, cocina!H:H)</f>
        <v>97</v>
      </c>
      <c r="E78" s="1">
        <v>45017.115277777775</v>
      </c>
      <c r="F78" s="1">
        <v>45017.260416666664</v>
      </c>
      <c r="G78" s="10">
        <f>+Tabla2[[#This Row],[Hora de Salida]]</f>
        <v>45017.260416666664</v>
      </c>
      <c r="H78" s="6">
        <f>+(Tabla2[[#This Row],[Hora de Salida]]-Tabla2[[#This Row],[Hora de Llegada]])*1440</f>
        <v>209.00000000023283</v>
      </c>
      <c r="I78" s="4">
        <f t="shared" si="2"/>
        <v>0.14513888888905058</v>
      </c>
      <c r="J78" s="4">
        <f t="shared" si="3"/>
        <v>7.7777777777939469E-2</v>
      </c>
      <c r="K78" s="4" t="str">
        <f>IF(Tabla2[[#This Row],[Tiempo de Degustación ]]=0,"No Cobrada","Si Cobrada")</f>
        <v>Si Cobrada</v>
      </c>
      <c r="L78" t="s">
        <v>14</v>
      </c>
      <c r="M78" t="s">
        <v>41</v>
      </c>
      <c r="N78" t="s">
        <v>28</v>
      </c>
      <c r="O78" s="14">
        <v>19.88</v>
      </c>
      <c r="P78">
        <f>SUMIF(cocina!A:A, R78, cocina!K:K)+Tabla2[[#This Row],[Propina]]</f>
        <v>118.88</v>
      </c>
      <c r="Q78" t="s">
        <v>29</v>
      </c>
      <c r="R78">
        <v>77</v>
      </c>
      <c r="S78" t="s">
        <v>50</v>
      </c>
      <c r="T78" t="s">
        <v>187</v>
      </c>
    </row>
    <row r="79" spans="1:20" x14ac:dyDescent="0.45">
      <c r="A79">
        <v>7</v>
      </c>
      <c r="B79" t="s">
        <v>188</v>
      </c>
      <c r="C79">
        <v>4</v>
      </c>
      <c r="D79" s="6">
        <f>SUMIF(cocina!A:A, R79, cocina!H:H)</f>
        <v>54</v>
      </c>
      <c r="E79" s="1">
        <v>45017.06527777778</v>
      </c>
      <c r="F79" s="1">
        <v>45017.127083333333</v>
      </c>
      <c r="G79" s="10">
        <f>+Tabla2[[#This Row],[Hora de Salida]]</f>
        <v>45017.127083333333</v>
      </c>
      <c r="H79" s="6">
        <f>+(Tabla2[[#This Row],[Hora de Salida]]-Tabla2[[#This Row],[Hora de Llegada]])*1440</f>
        <v>88.999999996740371</v>
      </c>
      <c r="I79" s="4">
        <f t="shared" si="2"/>
        <v>6.1805555553291924E-2</v>
      </c>
      <c r="J79" s="4">
        <f t="shared" si="3"/>
        <v>2.4305555553291926E-2</v>
      </c>
      <c r="K79" s="4" t="str">
        <f>IF(Tabla2[[#This Row],[Tiempo de Degustación ]]=0,"No Cobrada","Si Cobrada")</f>
        <v>Si Cobrada</v>
      </c>
      <c r="L79" t="s">
        <v>14</v>
      </c>
      <c r="M79" t="s">
        <v>15</v>
      </c>
      <c r="N79" t="s">
        <v>28</v>
      </c>
      <c r="O79" s="14">
        <v>20.02</v>
      </c>
      <c r="P79">
        <f>SUMIF(cocina!A:A, R79, cocina!K:K)+Tabla2[[#This Row],[Propina]]</f>
        <v>77.02</v>
      </c>
      <c r="Q79" t="s">
        <v>29</v>
      </c>
      <c r="R79">
        <v>78</v>
      </c>
      <c r="S79" t="s">
        <v>24</v>
      </c>
      <c r="T79" t="s">
        <v>189</v>
      </c>
    </row>
    <row r="80" spans="1:20" x14ac:dyDescent="0.45">
      <c r="A80">
        <v>16</v>
      </c>
      <c r="B80" t="s">
        <v>190</v>
      </c>
      <c r="C80">
        <v>2</v>
      </c>
      <c r="D80" s="6">
        <f>SUMIF(cocina!A:A, R80, cocina!H:H)</f>
        <v>96</v>
      </c>
      <c r="E80" s="1">
        <v>45017.06527777778</v>
      </c>
      <c r="F80" s="1">
        <v>45017.213888888888</v>
      </c>
      <c r="G80" s="10">
        <f>+Tabla2[[#This Row],[Hora de Salida]]</f>
        <v>45017.213888888888</v>
      </c>
      <c r="H80" s="6">
        <f>+(Tabla2[[#This Row],[Hora de Salida]]-Tabla2[[#This Row],[Hora de Llegada]])*1440</f>
        <v>213.99999999557622</v>
      </c>
      <c r="I80" s="4">
        <f t="shared" si="2"/>
        <v>0.14861111110803904</v>
      </c>
      <c r="J80" s="4">
        <f t="shared" si="3"/>
        <v>8.1944444441372374E-2</v>
      </c>
      <c r="K80" s="4" t="str">
        <f>IF(Tabla2[[#This Row],[Tiempo de Degustación ]]=0,"No Cobrada","Si Cobrada")</f>
        <v>Si Cobrada</v>
      </c>
      <c r="L80" t="s">
        <v>14</v>
      </c>
      <c r="M80" t="s">
        <v>15</v>
      </c>
      <c r="N80" t="s">
        <v>28</v>
      </c>
      <c r="O80" s="14">
        <v>34.01</v>
      </c>
      <c r="P80">
        <f>SUMIF(cocina!A:A, R80, cocina!K:K)+Tabla2[[#This Row],[Propina]]</f>
        <v>343.01</v>
      </c>
      <c r="Q80" t="s">
        <v>29</v>
      </c>
      <c r="R80">
        <v>79</v>
      </c>
      <c r="S80" t="s">
        <v>45</v>
      </c>
      <c r="T80" t="s">
        <v>191</v>
      </c>
    </row>
    <row r="81" spans="1:20" x14ac:dyDescent="0.45">
      <c r="A81">
        <v>18</v>
      </c>
      <c r="B81" t="s">
        <v>192</v>
      </c>
      <c r="C81">
        <v>6</v>
      </c>
      <c r="D81" s="6">
        <f>SUMIF(cocina!A:A, R81, cocina!H:H)</f>
        <v>67</v>
      </c>
      <c r="E81" s="1">
        <v>45017.093055555553</v>
      </c>
      <c r="F81" s="1">
        <v>45017.156944444447</v>
      </c>
      <c r="G81" s="10">
        <f>+Tabla2[[#This Row],[Hora de Salida]]</f>
        <v>45017.156944444447</v>
      </c>
      <c r="H81" s="6">
        <f>+(Tabla2[[#This Row],[Hora de Salida]]-Tabla2[[#This Row],[Hora de Llegada]])*1440</f>
        <v>92.000000006519258</v>
      </c>
      <c r="I81" s="4">
        <f t="shared" si="2"/>
        <v>6.3888888893416151E-2</v>
      </c>
      <c r="J81" s="4">
        <f t="shared" si="3"/>
        <v>1.7361111115638372E-2</v>
      </c>
      <c r="K81" s="4" t="str">
        <f>IF(Tabla2[[#This Row],[Tiempo de Degustación ]]=0,"No Cobrada","Si Cobrada")</f>
        <v>Si Cobrada</v>
      </c>
      <c r="L81" t="s">
        <v>37</v>
      </c>
      <c r="M81" t="s">
        <v>15</v>
      </c>
      <c r="N81" t="s">
        <v>28</v>
      </c>
      <c r="O81" s="14">
        <v>39.049999999999997</v>
      </c>
      <c r="P81">
        <f>SUMIF(cocina!A:A, R81, cocina!K:K)+Tabla2[[#This Row],[Propina]]</f>
        <v>160.05000000000001</v>
      </c>
      <c r="Q81" t="s">
        <v>29</v>
      </c>
      <c r="R81">
        <v>80</v>
      </c>
      <c r="S81" t="s">
        <v>45</v>
      </c>
      <c r="T81" t="s">
        <v>193</v>
      </c>
    </row>
    <row r="82" spans="1:20" x14ac:dyDescent="0.45">
      <c r="A82">
        <v>17</v>
      </c>
      <c r="B82" t="s">
        <v>194</v>
      </c>
      <c r="C82">
        <v>4</v>
      </c>
      <c r="D82" s="6">
        <f>SUMIF(cocina!A:A, R82, cocina!H:H)</f>
        <v>59</v>
      </c>
      <c r="E82" s="1">
        <v>45017.152777777781</v>
      </c>
      <c r="F82" s="1">
        <v>45017.271527777775</v>
      </c>
      <c r="G82" s="10">
        <f>+Tabla2[[#This Row],[Hora de Salida]]</f>
        <v>45017.271527777775</v>
      </c>
      <c r="H82" s="6">
        <f>+(Tabla2[[#This Row],[Hora de Salida]]-Tabla2[[#This Row],[Hora de Llegada]])*1440</f>
        <v>170.9999999916181</v>
      </c>
      <c r="I82" s="4">
        <f t="shared" si="2"/>
        <v>0.12916666666084589</v>
      </c>
      <c r="J82" s="4">
        <f t="shared" si="3"/>
        <v>8.8194444438623676E-2</v>
      </c>
      <c r="K82" s="4" t="str">
        <f>IF(Tabla2[[#This Row],[Tiempo de Degustación ]]=0,"No Cobrada","Si Cobrada")</f>
        <v>Si Cobrada</v>
      </c>
      <c r="L82" t="s">
        <v>33</v>
      </c>
      <c r="M82" t="s">
        <v>41</v>
      </c>
      <c r="N82" t="s">
        <v>28</v>
      </c>
      <c r="O82" s="14">
        <v>23.69</v>
      </c>
      <c r="P82">
        <f>SUMIF(cocina!A:A, R82, cocina!K:K)+Tabla2[[#This Row],[Propina]]</f>
        <v>85.69</v>
      </c>
      <c r="Q82" t="s">
        <v>44</v>
      </c>
      <c r="R82">
        <v>81</v>
      </c>
      <c r="S82" t="s">
        <v>53</v>
      </c>
      <c r="T82" t="s">
        <v>195</v>
      </c>
    </row>
    <row r="83" spans="1:20" x14ac:dyDescent="0.45">
      <c r="A83">
        <v>16</v>
      </c>
      <c r="B83" t="s">
        <v>196</v>
      </c>
      <c r="C83">
        <v>3</v>
      </c>
      <c r="D83" s="6">
        <f>SUMIF(cocina!A:A, R83, cocina!H:H)</f>
        <v>19</v>
      </c>
      <c r="E83" s="1">
        <v>45017.142361111109</v>
      </c>
      <c r="F83" s="1">
        <v>45017.298611111109</v>
      </c>
      <c r="G83" s="10">
        <f>+Tabla2[[#This Row],[Hora de Salida]]</f>
        <v>45017.298611111109</v>
      </c>
      <c r="H83" s="6">
        <f>+(Tabla2[[#This Row],[Hora de Salida]]-Tabla2[[#This Row],[Hora de Llegada]])*1440</f>
        <v>225</v>
      </c>
      <c r="I83" s="4">
        <f t="shared" si="2"/>
        <v>0.15625</v>
      </c>
      <c r="J83" s="4">
        <f t="shared" si="3"/>
        <v>0.14305555555555555</v>
      </c>
      <c r="K83" s="4" t="str">
        <f>IF(Tabla2[[#This Row],[Tiempo de Degustación ]]=0,"No Cobrada","Si Cobrada")</f>
        <v>Si Cobrada</v>
      </c>
      <c r="L83" t="s">
        <v>33</v>
      </c>
      <c r="M83" t="s">
        <v>22</v>
      </c>
      <c r="N83" t="s">
        <v>28</v>
      </c>
      <c r="O83" s="14">
        <v>38.6</v>
      </c>
      <c r="P83">
        <f>SUMIF(cocina!A:A, R83, cocina!K:K)+Tabla2[[#This Row],[Propina]]</f>
        <v>118.6</v>
      </c>
      <c r="Q83" t="s">
        <v>29</v>
      </c>
      <c r="R83">
        <v>82</v>
      </c>
      <c r="S83" t="s">
        <v>34</v>
      </c>
      <c r="T83" t="s">
        <v>197</v>
      </c>
    </row>
    <row r="84" spans="1:20" x14ac:dyDescent="0.45">
      <c r="A84">
        <v>15</v>
      </c>
      <c r="B84" t="s">
        <v>198</v>
      </c>
      <c r="C84">
        <v>1</v>
      </c>
      <c r="D84" s="6">
        <f>SUMIF(cocina!A:A, R84, cocina!H:H)</f>
        <v>94</v>
      </c>
      <c r="E84" s="1">
        <v>45017.154166666667</v>
      </c>
      <c r="F84" s="1">
        <v>45017.277083333334</v>
      </c>
      <c r="G84" s="10">
        <f>+Tabla2[[#This Row],[Hora de Salida]]</f>
        <v>45017.277083333334</v>
      </c>
      <c r="H84" s="6">
        <f>+(Tabla2[[#This Row],[Hora de Salida]]-Tabla2[[#This Row],[Hora de Llegada]])*1440</f>
        <v>177.00000000069849</v>
      </c>
      <c r="I84" s="4">
        <f t="shared" si="2"/>
        <v>0.13333333333381839</v>
      </c>
      <c r="J84" s="4">
        <f t="shared" si="3"/>
        <v>6.8055555556040606E-2</v>
      </c>
      <c r="K84" s="4" t="str">
        <f>IF(Tabla2[[#This Row],[Tiempo de Degustación ]]=0,"No Cobrada","Si Cobrada")</f>
        <v>Si Cobrada</v>
      </c>
      <c r="L84" t="s">
        <v>21</v>
      </c>
      <c r="M84" t="s">
        <v>41</v>
      </c>
      <c r="N84" t="s">
        <v>28</v>
      </c>
      <c r="O84" s="14">
        <v>24.94</v>
      </c>
      <c r="P84">
        <f>SUMIF(cocina!A:A, R84, cocina!K:K)+Tabla2[[#This Row],[Propina]]</f>
        <v>194.94</v>
      </c>
      <c r="Q84" t="s">
        <v>44</v>
      </c>
      <c r="R84">
        <v>83</v>
      </c>
      <c r="S84" t="s">
        <v>92</v>
      </c>
      <c r="T84" t="s">
        <v>199</v>
      </c>
    </row>
    <row r="85" spans="1:20" x14ac:dyDescent="0.45">
      <c r="A85">
        <v>19</v>
      </c>
      <c r="B85" t="s">
        <v>200</v>
      </c>
      <c r="C85">
        <v>5</v>
      </c>
      <c r="D85" s="6">
        <f>SUMIF(cocina!A:A, R85, cocina!H:H)</f>
        <v>10</v>
      </c>
      <c r="E85" s="1">
        <v>45017.070833333331</v>
      </c>
      <c r="F85" s="1">
        <v>45017.137499999997</v>
      </c>
      <c r="G85" s="10">
        <f>+Tabla2[[#This Row],[Hora de Salida]]</f>
        <v>45017.137499999997</v>
      </c>
      <c r="H85" s="6">
        <f>+(Tabla2[[#This Row],[Hora de Salida]]-Tabla2[[#This Row],[Hora de Llegada]])*1440</f>
        <v>95.999999998603016</v>
      </c>
      <c r="I85" s="4">
        <f t="shared" si="2"/>
        <v>7.708333333236321E-2</v>
      </c>
      <c r="J85" s="4">
        <f t="shared" si="3"/>
        <v>7.0138888887918763E-2</v>
      </c>
      <c r="K85" s="4" t="str">
        <f>IF(Tabla2[[#This Row],[Tiempo de Degustación ]]=0,"No Cobrada","Si Cobrada")</f>
        <v>Si Cobrada</v>
      </c>
      <c r="L85" t="s">
        <v>37</v>
      </c>
      <c r="M85" t="s">
        <v>15</v>
      </c>
      <c r="N85" t="s">
        <v>28</v>
      </c>
      <c r="O85" s="14">
        <v>15.11</v>
      </c>
      <c r="P85">
        <f>SUMIF(cocina!A:A, R85, cocina!K:K)+Tabla2[[#This Row],[Propina]]</f>
        <v>75.11</v>
      </c>
      <c r="Q85" t="s">
        <v>44</v>
      </c>
      <c r="R85">
        <v>84</v>
      </c>
      <c r="S85" t="s">
        <v>38</v>
      </c>
      <c r="T85" t="s">
        <v>109</v>
      </c>
    </row>
    <row r="86" spans="1:20" x14ac:dyDescent="0.45">
      <c r="A86">
        <v>8</v>
      </c>
      <c r="B86" t="s">
        <v>201</v>
      </c>
      <c r="C86">
        <v>3</v>
      </c>
      <c r="D86" s="6">
        <f>SUMIF(cocina!A:A, R86, cocina!H:H)</f>
        <v>142</v>
      </c>
      <c r="E86" s="1">
        <v>45017.107638888891</v>
      </c>
      <c r="F86" s="1">
        <v>45017.188194444447</v>
      </c>
      <c r="G86" s="10">
        <f>+Tabla2[[#This Row],[Hora de Salida]]</f>
        <v>45017.188194444447</v>
      </c>
      <c r="H86" s="6">
        <f>+(Tabla2[[#This Row],[Hora de Salida]]-Tabla2[[#This Row],[Hora de Llegada]])*1440</f>
        <v>116.00000000093132</v>
      </c>
      <c r="I86" s="4">
        <f t="shared" si="2"/>
        <v>8.0555555556202307E-2</v>
      </c>
      <c r="J86" s="4">
        <f t="shared" si="3"/>
        <v>0</v>
      </c>
      <c r="K86" s="4" t="str">
        <f>IF(Tabla2[[#This Row],[Tiempo de Degustación ]]=0,"No Cobrada","Si Cobrada")</f>
        <v>No Cobrada</v>
      </c>
      <c r="L86" t="s">
        <v>27</v>
      </c>
      <c r="M86" t="s">
        <v>41</v>
      </c>
      <c r="N86" t="s">
        <v>28</v>
      </c>
      <c r="O86" s="14">
        <v>45.96</v>
      </c>
      <c r="P86">
        <f>SUMIF(cocina!A:A, R86, cocina!K:K)+Tabla2[[#This Row],[Propina]]</f>
        <v>253.96</v>
      </c>
      <c r="Q86" t="s">
        <v>29</v>
      </c>
      <c r="R86">
        <v>85</v>
      </c>
      <c r="S86" t="s">
        <v>68</v>
      </c>
      <c r="T86" t="s">
        <v>202</v>
      </c>
    </row>
    <row r="87" spans="1:20" x14ac:dyDescent="0.45">
      <c r="A87">
        <v>20</v>
      </c>
      <c r="B87" t="s">
        <v>203</v>
      </c>
      <c r="C87">
        <v>3</v>
      </c>
      <c r="D87" s="6">
        <f>SUMIF(cocina!A:A, R87, cocina!H:H)</f>
        <v>8</v>
      </c>
      <c r="E87" s="1">
        <v>45017.001388888886</v>
      </c>
      <c r="F87" s="1">
        <v>45017.088888888888</v>
      </c>
      <c r="G87" s="10">
        <f>+Tabla2[[#This Row],[Hora de Salida]]</f>
        <v>45017.088888888888</v>
      </c>
      <c r="H87" s="6">
        <f>+(Tabla2[[#This Row],[Hora de Salida]]-Tabla2[[#This Row],[Hora de Llegada]])*1440</f>
        <v>126.00000000209548</v>
      </c>
      <c r="I87" s="4">
        <f t="shared" si="2"/>
        <v>8.7500000001455192E-2</v>
      </c>
      <c r="J87" s="4">
        <f t="shared" si="3"/>
        <v>8.1944444445899642E-2</v>
      </c>
      <c r="K87" s="4" t="str">
        <f>IF(Tabla2[[#This Row],[Tiempo de Degustación ]]=0,"No Cobrada","Si Cobrada")</f>
        <v>Si Cobrada</v>
      </c>
      <c r="L87" t="s">
        <v>33</v>
      </c>
      <c r="M87" t="s">
        <v>15</v>
      </c>
      <c r="N87" t="s">
        <v>16</v>
      </c>
      <c r="O87" s="14">
        <v>11.84</v>
      </c>
      <c r="P87">
        <f>SUMIF(cocina!A:A, R87, cocina!K:K)+Tabla2[[#This Row],[Propina]]</f>
        <v>61.84</v>
      </c>
      <c r="Q87" t="s">
        <v>29</v>
      </c>
      <c r="R87">
        <v>86</v>
      </c>
      <c r="S87" t="s">
        <v>18</v>
      </c>
      <c r="T87" t="s">
        <v>204</v>
      </c>
    </row>
    <row r="88" spans="1:20" x14ac:dyDescent="0.45">
      <c r="A88">
        <v>3</v>
      </c>
      <c r="B88" t="s">
        <v>205</v>
      </c>
      <c r="C88">
        <v>2</v>
      </c>
      <c r="D88" s="6">
        <f>SUMIF(cocina!A:A, R88, cocina!H:H)</f>
        <v>71</v>
      </c>
      <c r="E88" s="1">
        <v>45017.073611111111</v>
      </c>
      <c r="F88" s="1">
        <v>45017.137499999997</v>
      </c>
      <c r="G88" s="10">
        <f>+Tabla2[[#This Row],[Hora de Salida]]</f>
        <v>45017.137499999997</v>
      </c>
      <c r="H88" s="6">
        <f>+(Tabla2[[#This Row],[Hora de Salida]]-Tabla2[[#This Row],[Hora de Llegada]])*1440</f>
        <v>91.999999996041879</v>
      </c>
      <c r="I88" s="4">
        <f t="shared" si="2"/>
        <v>7.4305555552806865E-2</v>
      </c>
      <c r="J88" s="4">
        <f t="shared" si="3"/>
        <v>2.4999999997251311E-2</v>
      </c>
      <c r="K88" s="4" t="str">
        <f>IF(Tabla2[[#This Row],[Tiempo de Degustación ]]=0,"No Cobrada","Si Cobrada")</f>
        <v>Si Cobrada</v>
      </c>
      <c r="L88" t="s">
        <v>37</v>
      </c>
      <c r="M88" t="s">
        <v>15</v>
      </c>
      <c r="N88" t="s">
        <v>28</v>
      </c>
      <c r="O88" s="14">
        <v>29.46</v>
      </c>
      <c r="P88">
        <f>SUMIF(cocina!A:A, R88, cocina!K:K)+Tabla2[[#This Row],[Propina]]</f>
        <v>128.46</v>
      </c>
      <c r="Q88" t="s">
        <v>44</v>
      </c>
      <c r="R88">
        <v>87</v>
      </c>
      <c r="S88" t="s">
        <v>45</v>
      </c>
      <c r="T88" t="s">
        <v>206</v>
      </c>
    </row>
    <row r="89" spans="1:20" x14ac:dyDescent="0.45">
      <c r="A89">
        <v>18</v>
      </c>
      <c r="B89" t="s">
        <v>207</v>
      </c>
      <c r="C89">
        <v>1</v>
      </c>
      <c r="D89" s="6">
        <f>SUMIF(cocina!A:A, R89, cocina!H:H)</f>
        <v>117</v>
      </c>
      <c r="E89" s="1">
        <v>45017.145833333336</v>
      </c>
      <c r="F89" s="1">
        <v>45017.277777777781</v>
      </c>
      <c r="G89" s="10">
        <f>+Tabla2[[#This Row],[Hora de Salida]]</f>
        <v>45017.277777777781</v>
      </c>
      <c r="H89" s="6">
        <f>+(Tabla2[[#This Row],[Hora de Salida]]-Tabla2[[#This Row],[Hora de Llegada]])*1440</f>
        <v>190.00000000116415</v>
      </c>
      <c r="I89" s="4">
        <f t="shared" si="2"/>
        <v>0.13194444444525288</v>
      </c>
      <c r="J89" s="4">
        <f t="shared" si="3"/>
        <v>5.0694444445252881E-2</v>
      </c>
      <c r="K89" s="4" t="str">
        <f>IF(Tabla2[[#This Row],[Tiempo de Degustación ]]=0,"No Cobrada","Si Cobrada")</f>
        <v>Si Cobrada</v>
      </c>
      <c r="L89" t="s">
        <v>37</v>
      </c>
      <c r="M89" t="s">
        <v>15</v>
      </c>
      <c r="N89" t="s">
        <v>16</v>
      </c>
      <c r="O89" s="14">
        <v>23.93</v>
      </c>
      <c r="P89">
        <f>SUMIF(cocina!A:A, R89, cocina!K:K)+Tabla2[[#This Row],[Propina]]</f>
        <v>146.93</v>
      </c>
      <c r="Q89" t="s">
        <v>17</v>
      </c>
      <c r="R89">
        <v>88</v>
      </c>
      <c r="S89" t="s">
        <v>68</v>
      </c>
      <c r="T89" t="s">
        <v>208</v>
      </c>
    </row>
    <row r="90" spans="1:20" x14ac:dyDescent="0.45">
      <c r="A90">
        <v>11</v>
      </c>
      <c r="B90" t="s">
        <v>155</v>
      </c>
      <c r="C90">
        <v>4</v>
      </c>
      <c r="D90" s="6">
        <f>SUMIF(cocina!A:A, R90, cocina!H:H)</f>
        <v>142</v>
      </c>
      <c r="E90" s="1">
        <v>45017.029166666667</v>
      </c>
      <c r="F90" s="1">
        <v>45017.09652777778</v>
      </c>
      <c r="G90" s="10">
        <f>+Tabla2[[#This Row],[Hora de Salida]]</f>
        <v>45017.09652777778</v>
      </c>
      <c r="H90" s="6">
        <f>+(Tabla2[[#This Row],[Hora de Salida]]-Tabla2[[#This Row],[Hora de Llegada]])*1440</f>
        <v>97.000000001862645</v>
      </c>
      <c r="I90" s="4">
        <f t="shared" si="2"/>
        <v>6.7361111112404615E-2</v>
      </c>
      <c r="J90" s="4">
        <f t="shared" si="3"/>
        <v>0</v>
      </c>
      <c r="K90" s="4" t="str">
        <f>IF(Tabla2[[#This Row],[Tiempo de Degustación ]]=0,"No Cobrada","Si Cobrada")</f>
        <v>No Cobrada</v>
      </c>
      <c r="L90" t="s">
        <v>33</v>
      </c>
      <c r="M90" t="s">
        <v>22</v>
      </c>
      <c r="N90" t="s">
        <v>16</v>
      </c>
      <c r="O90" s="14">
        <v>12.28</v>
      </c>
      <c r="P90">
        <f>SUMIF(cocina!A:A, R90, cocina!K:K)+Tabla2[[#This Row],[Propina]]</f>
        <v>171.28</v>
      </c>
      <c r="Q90" t="s">
        <v>29</v>
      </c>
      <c r="R90">
        <v>89</v>
      </c>
      <c r="S90" t="s">
        <v>53</v>
      </c>
      <c r="T90" t="s">
        <v>209</v>
      </c>
    </row>
    <row r="91" spans="1:20" x14ac:dyDescent="0.45">
      <c r="A91">
        <v>6</v>
      </c>
      <c r="B91" t="s">
        <v>210</v>
      </c>
      <c r="C91">
        <v>3</v>
      </c>
      <c r="D91" s="6">
        <f>SUMIF(cocina!A:A, R91, cocina!H:H)</f>
        <v>48</v>
      </c>
      <c r="E91" s="1">
        <v>45017.053472222222</v>
      </c>
      <c r="F91" s="1">
        <v>45017.134027777778</v>
      </c>
      <c r="G91" s="10">
        <f>+Tabla2[[#This Row],[Hora de Salida]]</f>
        <v>45017.134027777778</v>
      </c>
      <c r="H91" s="6">
        <f>+(Tabla2[[#This Row],[Hora de Salida]]-Tabla2[[#This Row],[Hora de Llegada]])*1440</f>
        <v>116.00000000093132</v>
      </c>
      <c r="I91" s="4">
        <f t="shared" si="2"/>
        <v>8.0555555556202307E-2</v>
      </c>
      <c r="J91" s="4">
        <f t="shared" si="3"/>
        <v>4.7222222222868974E-2</v>
      </c>
      <c r="K91" s="4" t="str">
        <f>IF(Tabla2[[#This Row],[Tiempo de Degustación ]]=0,"No Cobrada","Si Cobrada")</f>
        <v>Si Cobrada</v>
      </c>
      <c r="L91" t="s">
        <v>33</v>
      </c>
      <c r="M91" t="s">
        <v>15</v>
      </c>
      <c r="N91" t="s">
        <v>16</v>
      </c>
      <c r="O91" s="14">
        <v>30.69</v>
      </c>
      <c r="P91">
        <f>SUMIF(cocina!A:A, R91, cocina!K:K)+Tabla2[[#This Row],[Propina]]</f>
        <v>64.69</v>
      </c>
      <c r="Q91" t="s">
        <v>17</v>
      </c>
      <c r="R91">
        <v>90</v>
      </c>
      <c r="S91" t="s">
        <v>68</v>
      </c>
      <c r="T91" t="s">
        <v>86</v>
      </c>
    </row>
    <row r="92" spans="1:20" x14ac:dyDescent="0.45">
      <c r="A92">
        <v>1</v>
      </c>
      <c r="B92" t="s">
        <v>211</v>
      </c>
      <c r="C92">
        <v>5</v>
      </c>
      <c r="D92" s="6">
        <f>SUMIF(cocina!A:A, R92, cocina!H:H)</f>
        <v>132</v>
      </c>
      <c r="E92" s="1">
        <v>45017.151388888888</v>
      </c>
      <c r="F92" s="1">
        <v>45017.224999999999</v>
      </c>
      <c r="G92" s="10">
        <f>+Tabla2[[#This Row],[Hora de Salida]]</f>
        <v>45017.224999999999</v>
      </c>
      <c r="H92" s="6">
        <f>+(Tabla2[[#This Row],[Hora de Salida]]-Tabla2[[#This Row],[Hora de Llegada]])*1440</f>
        <v>105.99999999976717</v>
      </c>
      <c r="I92" s="4">
        <f t="shared" si="2"/>
        <v>7.3611111110949423E-2</v>
      </c>
      <c r="J92" s="4">
        <f t="shared" si="3"/>
        <v>0</v>
      </c>
      <c r="K92" s="4" t="str">
        <f>IF(Tabla2[[#This Row],[Tiempo de Degustación ]]=0,"No Cobrada","Si Cobrada")</f>
        <v>No Cobrada</v>
      </c>
      <c r="L92" t="s">
        <v>33</v>
      </c>
      <c r="M92" t="s">
        <v>15</v>
      </c>
      <c r="N92" t="s">
        <v>28</v>
      </c>
      <c r="O92" s="14">
        <v>39.1</v>
      </c>
      <c r="P92">
        <f>SUMIF(cocina!A:A, R92, cocina!K:K)+Tabla2[[#This Row],[Propina]]</f>
        <v>332.1</v>
      </c>
      <c r="Q92" t="s">
        <v>17</v>
      </c>
      <c r="R92">
        <v>91</v>
      </c>
      <c r="S92" t="s">
        <v>18</v>
      </c>
      <c r="T92" t="s">
        <v>212</v>
      </c>
    </row>
    <row r="93" spans="1:20" x14ac:dyDescent="0.45">
      <c r="A93">
        <v>6</v>
      </c>
      <c r="B93" t="s">
        <v>213</v>
      </c>
      <c r="C93">
        <v>2</v>
      </c>
      <c r="D93" s="6">
        <f>SUMIF(cocina!A:A, R93, cocina!H:H)</f>
        <v>42</v>
      </c>
      <c r="E93" s="1">
        <v>45017.149305555555</v>
      </c>
      <c r="F93" s="1">
        <v>45017.256249999999</v>
      </c>
      <c r="G93" s="10">
        <f>+Tabla2[[#This Row],[Hora de Salida]]</f>
        <v>45017.256249999999</v>
      </c>
      <c r="H93" s="6">
        <f>+(Tabla2[[#This Row],[Hora de Salida]]-Tabla2[[#This Row],[Hora de Llegada]])*1440</f>
        <v>153.99999999906868</v>
      </c>
      <c r="I93" s="4">
        <f t="shared" si="2"/>
        <v>0.10694444444379769</v>
      </c>
      <c r="J93" s="4">
        <f t="shared" si="3"/>
        <v>7.7777777777131019E-2</v>
      </c>
      <c r="K93" s="4" t="str">
        <f>IF(Tabla2[[#This Row],[Tiempo de Degustación ]]=0,"No Cobrada","Si Cobrada")</f>
        <v>Si Cobrada</v>
      </c>
      <c r="L93" t="s">
        <v>27</v>
      </c>
      <c r="M93" t="s">
        <v>22</v>
      </c>
      <c r="N93" t="s">
        <v>28</v>
      </c>
      <c r="O93" s="14">
        <v>12.75</v>
      </c>
      <c r="P93">
        <f>SUMIF(cocina!A:A, R93, cocina!K:K)+Tabla2[[#This Row],[Propina]]</f>
        <v>94.75</v>
      </c>
      <c r="Q93" t="s">
        <v>29</v>
      </c>
      <c r="R93">
        <v>92</v>
      </c>
      <c r="S93" t="s">
        <v>45</v>
      </c>
      <c r="T93" t="s">
        <v>214</v>
      </c>
    </row>
    <row r="94" spans="1:20" x14ac:dyDescent="0.45">
      <c r="A94">
        <v>2</v>
      </c>
      <c r="B94" t="s">
        <v>215</v>
      </c>
      <c r="C94">
        <v>2</v>
      </c>
      <c r="D94" s="6">
        <f>SUMIF(cocina!A:A, R94, cocina!H:H)</f>
        <v>18</v>
      </c>
      <c r="E94" s="1">
        <v>45017.068749999999</v>
      </c>
      <c r="F94" s="1">
        <v>45017.158333333333</v>
      </c>
      <c r="G94" s="10">
        <f>+Tabla2[[#This Row],[Hora de Salida]]</f>
        <v>45017.158333333333</v>
      </c>
      <c r="H94" s="6">
        <f>+(Tabla2[[#This Row],[Hora de Salida]]-Tabla2[[#This Row],[Hora de Llegada]])*1440</f>
        <v>129.00000000139698</v>
      </c>
      <c r="I94" s="4">
        <f t="shared" si="2"/>
        <v>8.9583333334303461E-2</v>
      </c>
      <c r="J94" s="4">
        <f t="shared" si="3"/>
        <v>7.7083333334303464E-2</v>
      </c>
      <c r="K94" s="4" t="str">
        <f>IF(Tabla2[[#This Row],[Tiempo de Degustación ]]=0,"No Cobrada","Si Cobrada")</f>
        <v>Si Cobrada</v>
      </c>
      <c r="L94" t="s">
        <v>27</v>
      </c>
      <c r="M94" t="s">
        <v>15</v>
      </c>
      <c r="N94" t="s">
        <v>28</v>
      </c>
      <c r="O94" s="14">
        <v>45.66</v>
      </c>
      <c r="P94">
        <f>SUMIF(cocina!A:A, R94, cocina!K:K)+Tabla2[[#This Row],[Propina]]</f>
        <v>74.66</v>
      </c>
      <c r="Q94" t="s">
        <v>29</v>
      </c>
      <c r="R94">
        <v>93</v>
      </c>
      <c r="S94" t="s">
        <v>38</v>
      </c>
      <c r="T94" t="s">
        <v>60</v>
      </c>
    </row>
    <row r="95" spans="1:20" x14ac:dyDescent="0.45">
      <c r="A95">
        <v>12</v>
      </c>
      <c r="B95" t="s">
        <v>216</v>
      </c>
      <c r="C95">
        <v>1</v>
      </c>
      <c r="D95" s="6">
        <f>SUMIF(cocina!A:A, R95, cocina!H:H)</f>
        <v>129</v>
      </c>
      <c r="E95" s="1">
        <v>45017.077777777777</v>
      </c>
      <c r="F95" s="1">
        <v>45017.203472222223</v>
      </c>
      <c r="G95" s="10">
        <f>+Tabla2[[#This Row],[Hora de Salida]]</f>
        <v>45017.203472222223</v>
      </c>
      <c r="H95" s="6">
        <f>+(Tabla2[[#This Row],[Hora de Salida]]-Tabla2[[#This Row],[Hora de Llegada]])*1440</f>
        <v>181.00000000325963</v>
      </c>
      <c r="I95" s="4">
        <f t="shared" si="2"/>
        <v>0.13611111111337473</v>
      </c>
      <c r="J95" s="4">
        <f t="shared" si="3"/>
        <v>4.6527777780041399E-2</v>
      </c>
      <c r="K95" s="4" t="str">
        <f>IF(Tabla2[[#This Row],[Tiempo de Degustación ]]=0,"No Cobrada","Si Cobrada")</f>
        <v>Si Cobrada</v>
      </c>
      <c r="L95" t="s">
        <v>37</v>
      </c>
      <c r="M95" t="s">
        <v>15</v>
      </c>
      <c r="N95" t="s">
        <v>28</v>
      </c>
      <c r="O95" s="14">
        <v>28.36</v>
      </c>
      <c r="P95">
        <f>SUMIF(cocina!A:A, R95, cocina!K:K)+Tabla2[[#This Row],[Propina]]</f>
        <v>281.36</v>
      </c>
      <c r="Q95" t="s">
        <v>44</v>
      </c>
      <c r="R95">
        <v>94</v>
      </c>
      <c r="S95" t="s">
        <v>73</v>
      </c>
      <c r="T95" t="s">
        <v>217</v>
      </c>
    </row>
    <row r="96" spans="1:20" x14ac:dyDescent="0.45">
      <c r="A96">
        <v>12</v>
      </c>
      <c r="B96" t="s">
        <v>218</v>
      </c>
      <c r="C96">
        <v>5</v>
      </c>
      <c r="D96" s="6">
        <f>SUMIF(cocina!A:A, R96, cocina!H:H)</f>
        <v>41</v>
      </c>
      <c r="E96" s="1">
        <v>45017.138194444444</v>
      </c>
      <c r="F96" s="1">
        <v>45017.254861111112</v>
      </c>
      <c r="G96" s="10">
        <f>+Tabla2[[#This Row],[Hora de Salida]]</f>
        <v>45017.254861111112</v>
      </c>
      <c r="H96" s="6">
        <f>+(Tabla2[[#This Row],[Hora de Salida]]-Tabla2[[#This Row],[Hora de Llegada]])*1440</f>
        <v>168.00000000279397</v>
      </c>
      <c r="I96" s="4">
        <f t="shared" si="2"/>
        <v>0.12708333333527358</v>
      </c>
      <c r="J96" s="4">
        <f t="shared" si="3"/>
        <v>9.8611111113051361E-2</v>
      </c>
      <c r="K96" s="4" t="str">
        <f>IF(Tabla2[[#This Row],[Tiempo de Degustación ]]=0,"No Cobrada","Si Cobrada")</f>
        <v>Si Cobrada</v>
      </c>
      <c r="L96" t="s">
        <v>27</v>
      </c>
      <c r="M96" t="s">
        <v>41</v>
      </c>
      <c r="N96" t="s">
        <v>28</v>
      </c>
      <c r="O96" s="14">
        <v>24.68</v>
      </c>
      <c r="P96">
        <f>SUMIF(cocina!A:A, R96, cocina!K:K)+Tabla2[[#This Row],[Propina]]</f>
        <v>177.68</v>
      </c>
      <c r="Q96" t="s">
        <v>44</v>
      </c>
      <c r="R96">
        <v>95</v>
      </c>
      <c r="S96" t="s">
        <v>18</v>
      </c>
      <c r="T96" t="s">
        <v>219</v>
      </c>
    </row>
    <row r="97" spans="1:20" x14ac:dyDescent="0.45">
      <c r="A97">
        <v>16</v>
      </c>
      <c r="B97" t="s">
        <v>220</v>
      </c>
      <c r="C97">
        <v>5</v>
      </c>
      <c r="D97" s="6">
        <f>SUMIF(cocina!A:A, R97, cocina!H:H)</f>
        <v>76</v>
      </c>
      <c r="E97" s="1">
        <v>45017.082638888889</v>
      </c>
      <c r="F97" s="1">
        <v>45017.226388888892</v>
      </c>
      <c r="G97" s="10">
        <f>+Tabla2[[#This Row],[Hora de Salida]]</f>
        <v>45017.226388888892</v>
      </c>
      <c r="H97" s="6">
        <f>+(Tabla2[[#This Row],[Hora de Salida]]-Tabla2[[#This Row],[Hora de Llegada]])*1440</f>
        <v>207.00000000419095</v>
      </c>
      <c r="I97" s="4">
        <f t="shared" si="2"/>
        <v>0.14375000000291038</v>
      </c>
      <c r="J97" s="4">
        <f t="shared" si="3"/>
        <v>9.0972222225132598E-2</v>
      </c>
      <c r="K97" s="4" t="str">
        <f>IF(Tabla2[[#This Row],[Tiempo de Degustación ]]=0,"No Cobrada","Si Cobrada")</f>
        <v>Si Cobrada</v>
      </c>
      <c r="L97" t="s">
        <v>37</v>
      </c>
      <c r="M97" t="s">
        <v>22</v>
      </c>
      <c r="N97" t="s">
        <v>28</v>
      </c>
      <c r="O97" s="14">
        <v>33.630000000000003</v>
      </c>
      <c r="P97">
        <f>SUMIF(cocina!A:A, R97, cocina!K:K)+Tabla2[[#This Row],[Propina]]</f>
        <v>209.63</v>
      </c>
      <c r="Q97" t="s">
        <v>29</v>
      </c>
      <c r="R97">
        <v>96</v>
      </c>
      <c r="S97" t="s">
        <v>50</v>
      </c>
      <c r="T97" t="s">
        <v>221</v>
      </c>
    </row>
    <row r="98" spans="1:20" x14ac:dyDescent="0.45">
      <c r="A98">
        <v>14</v>
      </c>
      <c r="B98" t="s">
        <v>222</v>
      </c>
      <c r="C98">
        <v>2</v>
      </c>
      <c r="D98" s="6">
        <f>SUMIF(cocina!A:A, R98, cocina!H:H)</f>
        <v>79</v>
      </c>
      <c r="E98" s="1">
        <v>45017.073611111111</v>
      </c>
      <c r="F98" s="1">
        <v>45017.127083333333</v>
      </c>
      <c r="G98" s="10">
        <f>+Tabla2[[#This Row],[Hora de Salida]]</f>
        <v>45017.127083333333</v>
      </c>
      <c r="H98" s="6">
        <f>+(Tabla2[[#This Row],[Hora de Salida]]-Tabla2[[#This Row],[Hora de Llegada]])*1440</f>
        <v>76.999999999534339</v>
      </c>
      <c r="I98" s="4">
        <f t="shared" si="2"/>
        <v>6.3888888888565518E-2</v>
      </c>
      <c r="J98" s="4">
        <f t="shared" si="3"/>
        <v>9.0277777774544071E-3</v>
      </c>
      <c r="K98" s="4" t="str">
        <f>IF(Tabla2[[#This Row],[Tiempo de Degustación ]]=0,"No Cobrada","Si Cobrada")</f>
        <v>Si Cobrada</v>
      </c>
      <c r="L98" t="s">
        <v>27</v>
      </c>
      <c r="M98" t="s">
        <v>41</v>
      </c>
      <c r="N98" t="s">
        <v>28</v>
      </c>
      <c r="O98" s="14">
        <v>19.22</v>
      </c>
      <c r="P98">
        <f>SUMIF(cocina!A:A, R98, cocina!K:K)+Tabla2[[#This Row],[Propina]]</f>
        <v>207.22</v>
      </c>
      <c r="Q98" t="s">
        <v>44</v>
      </c>
      <c r="R98">
        <v>97</v>
      </c>
      <c r="S98" t="s">
        <v>68</v>
      </c>
      <c r="T98" t="s">
        <v>223</v>
      </c>
    </row>
    <row r="99" spans="1:20" x14ac:dyDescent="0.45">
      <c r="A99">
        <v>7</v>
      </c>
      <c r="B99" t="s">
        <v>224</v>
      </c>
      <c r="C99">
        <v>3</v>
      </c>
      <c r="D99" s="6">
        <f>SUMIF(cocina!A:A, R99, cocina!H:H)</f>
        <v>140</v>
      </c>
      <c r="E99" s="1">
        <v>45017.042361111111</v>
      </c>
      <c r="F99" s="1">
        <v>45017.140277777777</v>
      </c>
      <c r="G99" s="10">
        <f>+Tabla2[[#This Row],[Hora de Salida]]</f>
        <v>45017.140277777777</v>
      </c>
      <c r="H99" s="6">
        <f>+(Tabla2[[#This Row],[Hora de Salida]]-Tabla2[[#This Row],[Hora de Llegada]])*1440</f>
        <v>140.99999999860302</v>
      </c>
      <c r="I99" s="4">
        <f t="shared" si="2"/>
        <v>0.10833333333236321</v>
      </c>
      <c r="J99" s="4">
        <f t="shared" si="3"/>
        <v>1.1111111110140987E-2</v>
      </c>
      <c r="K99" s="4" t="str">
        <f>IF(Tabla2[[#This Row],[Tiempo de Degustación ]]=0,"No Cobrada","Si Cobrada")</f>
        <v>Si Cobrada</v>
      </c>
      <c r="L99" t="s">
        <v>33</v>
      </c>
      <c r="M99" t="s">
        <v>15</v>
      </c>
      <c r="N99" t="s">
        <v>28</v>
      </c>
      <c r="O99" s="14">
        <v>17.149999999999999</v>
      </c>
      <c r="P99">
        <f>SUMIF(cocina!A:A, R99, cocina!K:K)+Tabla2[[#This Row],[Propina]]</f>
        <v>183.15</v>
      </c>
      <c r="Q99" t="s">
        <v>44</v>
      </c>
      <c r="R99">
        <v>98</v>
      </c>
      <c r="S99" t="s">
        <v>50</v>
      </c>
      <c r="T99" t="s">
        <v>225</v>
      </c>
    </row>
    <row r="100" spans="1:20" x14ac:dyDescent="0.45">
      <c r="A100">
        <v>2</v>
      </c>
      <c r="B100" t="s">
        <v>59</v>
      </c>
      <c r="C100">
        <v>6</v>
      </c>
      <c r="D100" s="6">
        <f>SUMIF(cocina!A:A, R100, cocina!H:H)</f>
        <v>86</v>
      </c>
      <c r="E100" s="1">
        <v>45017.098611111112</v>
      </c>
      <c r="F100" s="1">
        <v>45017.262499999997</v>
      </c>
      <c r="G100" s="10">
        <f>+Tabla2[[#This Row],[Hora de Salida]]</f>
        <v>45017.262499999997</v>
      </c>
      <c r="H100" s="6">
        <f>+(Tabla2[[#This Row],[Hora de Salida]]-Tabla2[[#This Row],[Hora de Llegada]])*1440</f>
        <v>235.9999999939464</v>
      </c>
      <c r="I100" s="4">
        <f t="shared" si="2"/>
        <v>0.17430555555135166</v>
      </c>
      <c r="J100" s="4">
        <f t="shared" si="3"/>
        <v>0.11458333332912943</v>
      </c>
      <c r="K100" s="4" t="str">
        <f>IF(Tabla2[[#This Row],[Tiempo de Degustación ]]=0,"No Cobrada","Si Cobrada")</f>
        <v>Si Cobrada</v>
      </c>
      <c r="L100" t="s">
        <v>27</v>
      </c>
      <c r="M100" t="s">
        <v>15</v>
      </c>
      <c r="N100" t="s">
        <v>28</v>
      </c>
      <c r="O100" s="14">
        <v>33.549999999999997</v>
      </c>
      <c r="P100">
        <f>SUMIF(cocina!A:A, R100, cocina!K:K)+Tabla2[[#This Row],[Propina]]</f>
        <v>172.55</v>
      </c>
      <c r="Q100" t="s">
        <v>44</v>
      </c>
      <c r="R100">
        <v>99</v>
      </c>
      <c r="S100" t="s">
        <v>73</v>
      </c>
      <c r="T100" t="s">
        <v>226</v>
      </c>
    </row>
    <row r="101" spans="1:20" x14ac:dyDescent="0.45">
      <c r="A101">
        <v>18</v>
      </c>
      <c r="B101" t="s">
        <v>40</v>
      </c>
      <c r="C101">
        <v>1</v>
      </c>
      <c r="D101" s="6">
        <f>SUMIF(cocina!A:A, R101, cocina!H:H)</f>
        <v>103</v>
      </c>
      <c r="E101" s="1">
        <v>45017.147222222222</v>
      </c>
      <c r="F101" s="1">
        <v>45017.28125</v>
      </c>
      <c r="G101" s="10">
        <f>+Tabla2[[#This Row],[Hora de Salida]]</f>
        <v>45017.28125</v>
      </c>
      <c r="H101" s="6">
        <f>+(Tabla2[[#This Row],[Hora de Salida]]-Tabla2[[#This Row],[Hora de Llegada]])*1440</f>
        <v>193.00000000046566</v>
      </c>
      <c r="I101" s="4">
        <f t="shared" si="2"/>
        <v>0.13402777777810115</v>
      </c>
      <c r="J101" s="4">
        <f t="shared" si="3"/>
        <v>6.250000000032338E-2</v>
      </c>
      <c r="K101" s="4" t="str">
        <f>IF(Tabla2[[#This Row],[Tiempo de Degustación ]]=0,"No Cobrada","Si Cobrada")</f>
        <v>Si Cobrada</v>
      </c>
      <c r="L101" t="s">
        <v>21</v>
      </c>
      <c r="M101" t="s">
        <v>15</v>
      </c>
      <c r="N101" t="s">
        <v>28</v>
      </c>
      <c r="O101" s="14">
        <v>15.15</v>
      </c>
      <c r="P101">
        <f>SUMIF(cocina!A:A, R101, cocina!K:K)+Tabla2[[#This Row],[Propina]]</f>
        <v>181.15</v>
      </c>
      <c r="Q101" t="s">
        <v>17</v>
      </c>
      <c r="R101">
        <v>100</v>
      </c>
      <c r="S101" t="s">
        <v>34</v>
      </c>
      <c r="T101" t="s">
        <v>227</v>
      </c>
    </row>
    <row r="102" spans="1:20" x14ac:dyDescent="0.45">
      <c r="A102">
        <v>1</v>
      </c>
      <c r="B102" t="s">
        <v>228</v>
      </c>
      <c r="C102">
        <v>5</v>
      </c>
      <c r="D102" s="6">
        <f>SUMIF(cocina!A:A, R102, cocina!H:H)</f>
        <v>134</v>
      </c>
      <c r="E102" s="1">
        <v>45017.009722222225</v>
      </c>
      <c r="F102" s="1">
        <v>45017.09375</v>
      </c>
      <c r="G102" s="10">
        <f>+Tabla2[[#This Row],[Hora de Salida]]</f>
        <v>45017.09375</v>
      </c>
      <c r="H102" s="6">
        <f>+(Tabla2[[#This Row],[Hora de Salida]]-Tabla2[[#This Row],[Hora de Llegada]])*1440</f>
        <v>120.99999999627471</v>
      </c>
      <c r="I102" s="4">
        <f t="shared" si="2"/>
        <v>8.4027777775190771E-2</v>
      </c>
      <c r="J102" s="4">
        <f t="shared" si="3"/>
        <v>0</v>
      </c>
      <c r="K102" s="4" t="str">
        <f>IF(Tabla2[[#This Row],[Tiempo de Degustación ]]=0,"No Cobrada","Si Cobrada")</f>
        <v>No Cobrada</v>
      </c>
      <c r="L102" t="s">
        <v>37</v>
      </c>
      <c r="M102" t="s">
        <v>15</v>
      </c>
      <c r="N102" t="s">
        <v>28</v>
      </c>
      <c r="O102" s="14">
        <v>15.09</v>
      </c>
      <c r="P102">
        <f>SUMIF(cocina!A:A, R102, cocina!K:K)+Tabla2[[#This Row],[Propina]]</f>
        <v>153.09</v>
      </c>
      <c r="Q102" t="s">
        <v>29</v>
      </c>
      <c r="R102">
        <v>101</v>
      </c>
      <c r="S102" t="s">
        <v>45</v>
      </c>
      <c r="T102" t="s">
        <v>229</v>
      </c>
    </row>
    <row r="103" spans="1:20" x14ac:dyDescent="0.45">
      <c r="A103">
        <v>19</v>
      </c>
      <c r="B103" t="s">
        <v>230</v>
      </c>
      <c r="C103">
        <v>2</v>
      </c>
      <c r="D103" s="6">
        <f>SUMIF(cocina!A:A, R103, cocina!H:H)</f>
        <v>46</v>
      </c>
      <c r="E103" s="1">
        <v>45017.064583333333</v>
      </c>
      <c r="F103" s="1">
        <v>45017.176388888889</v>
      </c>
      <c r="G103" s="10">
        <f>+Tabla2[[#This Row],[Hora de Salida]]</f>
        <v>45017.176388888889</v>
      </c>
      <c r="H103" s="6">
        <f>+(Tabla2[[#This Row],[Hora de Salida]]-Tabla2[[#This Row],[Hora de Llegada]])*1440</f>
        <v>161.00000000093132</v>
      </c>
      <c r="I103" s="4">
        <f t="shared" si="2"/>
        <v>0.11180555555620231</v>
      </c>
      <c r="J103" s="4">
        <f t="shared" si="3"/>
        <v>7.9861111111757865E-2</v>
      </c>
      <c r="K103" s="4" t="str">
        <f>IF(Tabla2[[#This Row],[Tiempo de Degustación ]]=0,"No Cobrada","Si Cobrada")</f>
        <v>Si Cobrada</v>
      </c>
      <c r="L103" t="s">
        <v>14</v>
      </c>
      <c r="M103" t="s">
        <v>15</v>
      </c>
      <c r="N103" t="s">
        <v>28</v>
      </c>
      <c r="O103" s="14">
        <v>12.65</v>
      </c>
      <c r="P103">
        <f>SUMIF(cocina!A:A, R103, cocina!K:K)+Tabla2[[#This Row],[Propina]]</f>
        <v>183.65</v>
      </c>
      <c r="Q103" t="s">
        <v>17</v>
      </c>
      <c r="R103">
        <v>102</v>
      </c>
      <c r="S103" t="s">
        <v>45</v>
      </c>
      <c r="T103" t="s">
        <v>231</v>
      </c>
    </row>
    <row r="104" spans="1:20" x14ac:dyDescent="0.45">
      <c r="A104">
        <v>13</v>
      </c>
      <c r="B104" t="s">
        <v>232</v>
      </c>
      <c r="C104">
        <v>3</v>
      </c>
      <c r="D104" s="6">
        <f>SUMIF(cocina!A:A, R104, cocina!H:H)</f>
        <v>99</v>
      </c>
      <c r="E104" s="1">
        <v>45017.070833333331</v>
      </c>
      <c r="F104" s="1">
        <v>45017.215277777781</v>
      </c>
      <c r="G104" s="10">
        <f>+Tabla2[[#This Row],[Hora de Salida]]</f>
        <v>45017.215277777781</v>
      </c>
      <c r="H104" s="6">
        <f>+(Tabla2[[#This Row],[Hora de Salida]]-Tabla2[[#This Row],[Hora de Llegada]])*1440</f>
        <v>208.00000000745058</v>
      </c>
      <c r="I104" s="4">
        <f t="shared" si="2"/>
        <v>0.14444444444961846</v>
      </c>
      <c r="J104" s="4">
        <f t="shared" si="3"/>
        <v>7.5694444449618453E-2</v>
      </c>
      <c r="K104" s="4" t="str">
        <f>IF(Tabla2[[#This Row],[Tiempo de Degustación ]]=0,"No Cobrada","Si Cobrada")</f>
        <v>Si Cobrada</v>
      </c>
      <c r="L104" t="s">
        <v>37</v>
      </c>
      <c r="M104" t="s">
        <v>15</v>
      </c>
      <c r="N104" t="s">
        <v>16</v>
      </c>
      <c r="O104" s="14">
        <v>26.75</v>
      </c>
      <c r="P104">
        <f>SUMIF(cocina!A:A, R104, cocina!K:K)+Tabla2[[#This Row],[Propina]]</f>
        <v>99.75</v>
      </c>
      <c r="Q104" t="s">
        <v>17</v>
      </c>
      <c r="R104">
        <v>103</v>
      </c>
      <c r="S104" t="s">
        <v>30</v>
      </c>
      <c r="T104" t="s">
        <v>233</v>
      </c>
    </row>
    <row r="105" spans="1:20" x14ac:dyDescent="0.45">
      <c r="A105">
        <v>14</v>
      </c>
      <c r="B105" t="s">
        <v>234</v>
      </c>
      <c r="C105">
        <v>4</v>
      </c>
      <c r="D105" s="6">
        <f>SUMIF(cocina!A:A, R105, cocina!H:H)</f>
        <v>55</v>
      </c>
      <c r="E105" s="1">
        <v>45017.061111111114</v>
      </c>
      <c r="F105" s="1">
        <v>45017.113888888889</v>
      </c>
      <c r="G105" s="10">
        <f>+Tabla2[[#This Row],[Hora de Salida]]</f>
        <v>45017.113888888889</v>
      </c>
      <c r="H105" s="6">
        <f>+(Tabla2[[#This Row],[Hora de Salida]]-Tabla2[[#This Row],[Hora de Llegada]])*1440</f>
        <v>75.99999999627471</v>
      </c>
      <c r="I105" s="4">
        <f t="shared" si="2"/>
        <v>5.2777777775190771E-2</v>
      </c>
      <c r="J105" s="4">
        <f t="shared" si="3"/>
        <v>1.4583333330746323E-2</v>
      </c>
      <c r="K105" s="4" t="str">
        <f>IF(Tabla2[[#This Row],[Tiempo de Degustación ]]=0,"No Cobrada","Si Cobrada")</f>
        <v>Si Cobrada</v>
      </c>
      <c r="L105" t="s">
        <v>14</v>
      </c>
      <c r="M105" t="s">
        <v>22</v>
      </c>
      <c r="N105" t="s">
        <v>16</v>
      </c>
      <c r="O105" s="14">
        <v>11.12</v>
      </c>
      <c r="P105">
        <f>SUMIF(cocina!A:A, R105, cocina!K:K)+Tabla2[[#This Row],[Propina]]</f>
        <v>88.12</v>
      </c>
      <c r="Q105" t="s">
        <v>17</v>
      </c>
      <c r="R105">
        <v>104</v>
      </c>
      <c r="S105" t="s">
        <v>53</v>
      </c>
      <c r="T105" t="s">
        <v>235</v>
      </c>
    </row>
    <row r="106" spans="1:20" x14ac:dyDescent="0.45">
      <c r="A106">
        <v>14</v>
      </c>
      <c r="B106" t="s">
        <v>236</v>
      </c>
      <c r="C106">
        <v>6</v>
      </c>
      <c r="D106" s="6">
        <f>SUMIF(cocina!A:A, R106, cocina!H:H)</f>
        <v>43</v>
      </c>
      <c r="E106" s="1">
        <v>45017.054166666669</v>
      </c>
      <c r="F106" s="1">
        <v>45017.166666666664</v>
      </c>
      <c r="G106" s="10">
        <f>+Tabla2[[#This Row],[Hora de Salida]]</f>
        <v>45017.166666666664</v>
      </c>
      <c r="H106" s="6">
        <f>+(Tabla2[[#This Row],[Hora de Salida]]-Tabla2[[#This Row],[Hora de Llegada]])*1440</f>
        <v>161.99999999371357</v>
      </c>
      <c r="I106" s="4">
        <f t="shared" si="2"/>
        <v>0.11249999999563443</v>
      </c>
      <c r="J106" s="4">
        <f t="shared" si="3"/>
        <v>8.2638888884523309E-2</v>
      </c>
      <c r="K106" s="4" t="str">
        <f>IF(Tabla2[[#This Row],[Tiempo de Degustación ]]=0,"No Cobrada","Si Cobrada")</f>
        <v>Si Cobrada</v>
      </c>
      <c r="L106" t="s">
        <v>14</v>
      </c>
      <c r="M106" t="s">
        <v>15</v>
      </c>
      <c r="N106" t="s">
        <v>28</v>
      </c>
      <c r="O106" s="14">
        <v>15.64</v>
      </c>
      <c r="P106">
        <f>SUMIF(cocina!A:A, R106, cocina!K:K)+Tabla2[[#This Row],[Propina]]</f>
        <v>156.63999999999999</v>
      </c>
      <c r="Q106" t="s">
        <v>29</v>
      </c>
      <c r="R106">
        <v>105</v>
      </c>
      <c r="S106" t="s">
        <v>30</v>
      </c>
      <c r="T106" t="s">
        <v>237</v>
      </c>
    </row>
    <row r="107" spans="1:20" x14ac:dyDescent="0.45">
      <c r="A107">
        <v>15</v>
      </c>
      <c r="B107" t="s">
        <v>238</v>
      </c>
      <c r="C107">
        <v>3</v>
      </c>
      <c r="D107" s="6">
        <f>SUMIF(cocina!A:A, R107, cocina!H:H)</f>
        <v>29</v>
      </c>
      <c r="E107" s="1">
        <v>45017.083333333336</v>
      </c>
      <c r="F107" s="1">
        <v>45017.213888888888</v>
      </c>
      <c r="G107" s="10">
        <f>+Tabla2[[#This Row],[Hora de Salida]]</f>
        <v>45017.213888888888</v>
      </c>
      <c r="H107" s="6">
        <f>+(Tabla2[[#This Row],[Hora de Salida]]-Tabla2[[#This Row],[Hora de Llegada]])*1440</f>
        <v>187.9999999946449</v>
      </c>
      <c r="I107" s="4">
        <f t="shared" si="2"/>
        <v>0.13055555555183673</v>
      </c>
      <c r="J107" s="4">
        <f t="shared" si="3"/>
        <v>0.11041666666294785</v>
      </c>
      <c r="K107" s="4" t="str">
        <f>IF(Tabla2[[#This Row],[Tiempo de Degustación ]]=0,"No Cobrada","Si Cobrada")</f>
        <v>Si Cobrada</v>
      </c>
      <c r="L107" t="s">
        <v>37</v>
      </c>
      <c r="M107" t="s">
        <v>22</v>
      </c>
      <c r="N107" t="s">
        <v>23</v>
      </c>
      <c r="O107" s="14">
        <v>22.72</v>
      </c>
      <c r="P107">
        <f>SUMIF(cocina!A:A, R107, cocina!K:K)+Tabla2[[#This Row],[Propina]]</f>
        <v>90.72</v>
      </c>
      <c r="Q107" t="s">
        <v>29</v>
      </c>
      <c r="R107">
        <v>106</v>
      </c>
      <c r="S107" t="s">
        <v>53</v>
      </c>
      <c r="T107" t="s">
        <v>86</v>
      </c>
    </row>
    <row r="108" spans="1:20" x14ac:dyDescent="0.45">
      <c r="A108">
        <v>11</v>
      </c>
      <c r="B108" t="s">
        <v>239</v>
      </c>
      <c r="C108">
        <v>5</v>
      </c>
      <c r="D108" s="6">
        <f>SUMIF(cocina!A:A, R108, cocina!H:H)</f>
        <v>141</v>
      </c>
      <c r="E108" s="1">
        <v>45017.061805555553</v>
      </c>
      <c r="F108" s="1">
        <v>45017.123611111114</v>
      </c>
      <c r="G108" s="10">
        <f>+Tabla2[[#This Row],[Hora de Salida]]</f>
        <v>45017.123611111114</v>
      </c>
      <c r="H108" s="6">
        <f>+(Tabla2[[#This Row],[Hora de Salida]]-Tabla2[[#This Row],[Hora de Llegada]])*1440</f>
        <v>89.00000000721775</v>
      </c>
      <c r="I108" s="4">
        <f t="shared" si="2"/>
        <v>6.1805555560567882E-2</v>
      </c>
      <c r="J108" s="4">
        <f t="shared" si="3"/>
        <v>0</v>
      </c>
      <c r="K108" s="4" t="str">
        <f>IF(Tabla2[[#This Row],[Tiempo de Degustación ]]=0,"No Cobrada","Si Cobrada")</f>
        <v>No Cobrada</v>
      </c>
      <c r="L108" t="s">
        <v>27</v>
      </c>
      <c r="M108" t="s">
        <v>15</v>
      </c>
      <c r="N108" t="s">
        <v>16</v>
      </c>
      <c r="O108" s="14">
        <v>48.77</v>
      </c>
      <c r="P108">
        <f>SUMIF(cocina!A:A, R108, cocina!K:K)+Tabla2[[#This Row],[Propina]]</f>
        <v>301.77</v>
      </c>
      <c r="Q108" t="s">
        <v>17</v>
      </c>
      <c r="R108">
        <v>107</v>
      </c>
      <c r="S108" t="s">
        <v>50</v>
      </c>
      <c r="T108" t="s">
        <v>240</v>
      </c>
    </row>
    <row r="109" spans="1:20" x14ac:dyDescent="0.45">
      <c r="A109">
        <v>3</v>
      </c>
      <c r="B109" t="s">
        <v>241</v>
      </c>
      <c r="C109">
        <v>3</v>
      </c>
      <c r="D109" s="6">
        <f>SUMIF(cocina!A:A, R109, cocina!H:H)</f>
        <v>115</v>
      </c>
      <c r="E109" s="1">
        <v>45017.063888888886</v>
      </c>
      <c r="F109" s="1">
        <v>45017.150694444441</v>
      </c>
      <c r="G109" s="10">
        <f>+Tabla2[[#This Row],[Hora de Salida]]</f>
        <v>45017.150694444441</v>
      </c>
      <c r="H109" s="6">
        <f>+(Tabla2[[#This Row],[Hora de Salida]]-Tabla2[[#This Row],[Hora de Llegada]])*1440</f>
        <v>124.99999999883585</v>
      </c>
      <c r="I109" s="4">
        <f t="shared" si="2"/>
        <v>8.6805555554747116E-2</v>
      </c>
      <c r="J109" s="4">
        <f t="shared" si="3"/>
        <v>6.9444444436360109E-3</v>
      </c>
      <c r="K109" s="4" t="str">
        <f>IF(Tabla2[[#This Row],[Tiempo de Degustación ]]=0,"No Cobrada","Si Cobrada")</f>
        <v>Si Cobrada</v>
      </c>
      <c r="L109" t="s">
        <v>37</v>
      </c>
      <c r="M109" t="s">
        <v>22</v>
      </c>
      <c r="N109" t="s">
        <v>16</v>
      </c>
      <c r="O109" s="14">
        <v>23.26</v>
      </c>
      <c r="P109">
        <f>SUMIF(cocina!A:A, R109, cocina!K:K)+Tabla2[[#This Row],[Propina]]</f>
        <v>147.26</v>
      </c>
      <c r="Q109" t="s">
        <v>17</v>
      </c>
      <c r="R109">
        <v>108</v>
      </c>
      <c r="S109" t="s">
        <v>34</v>
      </c>
      <c r="T109" t="s">
        <v>242</v>
      </c>
    </row>
    <row r="110" spans="1:20" x14ac:dyDescent="0.45">
      <c r="A110">
        <v>10</v>
      </c>
      <c r="B110" t="s">
        <v>243</v>
      </c>
      <c r="C110">
        <v>2</v>
      </c>
      <c r="D110" s="6">
        <f>SUMIF(cocina!A:A, R110, cocina!H:H)</f>
        <v>118</v>
      </c>
      <c r="E110" s="1">
        <v>45017.059027777781</v>
      </c>
      <c r="F110" s="1">
        <v>45017.101388888892</v>
      </c>
      <c r="G110" s="10">
        <f>+Tabla2[[#This Row],[Hora de Salida]]</f>
        <v>45017.101388888892</v>
      </c>
      <c r="H110" s="6">
        <f>+(Tabla2[[#This Row],[Hora de Salida]]-Tabla2[[#This Row],[Hora de Llegada]])*1440</f>
        <v>60.999999999767169</v>
      </c>
      <c r="I110" s="4">
        <f t="shared" si="2"/>
        <v>4.2361111110949423E-2</v>
      </c>
      <c r="J110" s="4">
        <f t="shared" si="3"/>
        <v>0</v>
      </c>
      <c r="K110" s="4" t="str">
        <f>IF(Tabla2[[#This Row],[Tiempo de Degustación ]]=0,"No Cobrada","Si Cobrada")</f>
        <v>No Cobrada</v>
      </c>
      <c r="L110" t="s">
        <v>37</v>
      </c>
      <c r="M110" t="s">
        <v>22</v>
      </c>
      <c r="N110" t="s">
        <v>28</v>
      </c>
      <c r="O110" s="14">
        <v>42.95</v>
      </c>
      <c r="P110">
        <f>SUMIF(cocina!A:A, R110, cocina!K:K)+Tabla2[[#This Row],[Propina]]</f>
        <v>211.95</v>
      </c>
      <c r="Q110" t="s">
        <v>29</v>
      </c>
      <c r="R110">
        <v>109</v>
      </c>
      <c r="S110" t="s">
        <v>68</v>
      </c>
      <c r="T110" t="s">
        <v>244</v>
      </c>
    </row>
    <row r="111" spans="1:20" x14ac:dyDescent="0.45">
      <c r="A111">
        <v>5</v>
      </c>
      <c r="B111" t="s">
        <v>245</v>
      </c>
      <c r="C111">
        <v>1</v>
      </c>
      <c r="D111" s="6">
        <f>SUMIF(cocina!A:A, R111, cocina!H:H)</f>
        <v>121</v>
      </c>
      <c r="E111" s="1">
        <v>45017.147222222222</v>
      </c>
      <c r="F111" s="1">
        <v>45017.275694444441</v>
      </c>
      <c r="G111" s="10">
        <f>+Tabla2[[#This Row],[Hora de Salida]]</f>
        <v>45017.275694444441</v>
      </c>
      <c r="H111" s="6">
        <f>+(Tabla2[[#This Row],[Hora de Salida]]-Tabla2[[#This Row],[Hora de Llegada]])*1440</f>
        <v>184.99999999534339</v>
      </c>
      <c r="I111" s="4">
        <f t="shared" si="2"/>
        <v>0.12847222221898846</v>
      </c>
      <c r="J111" s="4">
        <f t="shared" si="3"/>
        <v>4.4444444441210679E-2</v>
      </c>
      <c r="K111" s="4" t="str">
        <f>IF(Tabla2[[#This Row],[Tiempo de Degustación ]]=0,"No Cobrada","Si Cobrada")</f>
        <v>Si Cobrada</v>
      </c>
      <c r="L111" t="s">
        <v>21</v>
      </c>
      <c r="M111" t="s">
        <v>15</v>
      </c>
      <c r="N111" t="s">
        <v>28</v>
      </c>
      <c r="O111" s="14">
        <v>47.91</v>
      </c>
      <c r="P111">
        <f>SUMIF(cocina!A:A, R111, cocina!K:K)+Tabla2[[#This Row],[Propina]]</f>
        <v>210.91</v>
      </c>
      <c r="Q111" t="s">
        <v>17</v>
      </c>
      <c r="R111">
        <v>110</v>
      </c>
      <c r="S111" t="s">
        <v>34</v>
      </c>
      <c r="T111" t="s">
        <v>246</v>
      </c>
    </row>
    <row r="112" spans="1:20" x14ac:dyDescent="0.45">
      <c r="A112">
        <v>3</v>
      </c>
      <c r="B112" t="s">
        <v>247</v>
      </c>
      <c r="C112">
        <v>2</v>
      </c>
      <c r="D112" s="6">
        <f>SUMIF(cocina!A:A, R112, cocina!H:H)</f>
        <v>137</v>
      </c>
      <c r="E112" s="1">
        <v>45017.074999999997</v>
      </c>
      <c r="F112" s="1">
        <v>45017.213194444441</v>
      </c>
      <c r="G112" s="10">
        <f>+Tabla2[[#This Row],[Hora de Salida]]</f>
        <v>45017.213194444441</v>
      </c>
      <c r="H112" s="6">
        <f>+(Tabla2[[#This Row],[Hora de Salida]]-Tabla2[[#This Row],[Hora de Llegada]])*1440</f>
        <v>198.99999999906868</v>
      </c>
      <c r="I112" s="4">
        <f t="shared" si="2"/>
        <v>0.13819444444379769</v>
      </c>
      <c r="J112" s="4">
        <f t="shared" si="3"/>
        <v>4.3055555554908809E-2</v>
      </c>
      <c r="K112" s="4" t="str">
        <f>IF(Tabla2[[#This Row],[Tiempo de Degustación ]]=0,"No Cobrada","Si Cobrada")</f>
        <v>Si Cobrada</v>
      </c>
      <c r="L112" t="s">
        <v>14</v>
      </c>
      <c r="M112" t="s">
        <v>22</v>
      </c>
      <c r="N112" t="s">
        <v>28</v>
      </c>
      <c r="O112" s="14">
        <v>18.82</v>
      </c>
      <c r="P112">
        <f>SUMIF(cocina!A:A, R112, cocina!K:K)+Tabla2[[#This Row],[Propina]]</f>
        <v>222.82</v>
      </c>
      <c r="Q112" t="s">
        <v>17</v>
      </c>
      <c r="R112">
        <v>111</v>
      </c>
      <c r="S112" t="s">
        <v>68</v>
      </c>
      <c r="T112" t="s">
        <v>248</v>
      </c>
    </row>
    <row r="113" spans="1:20" x14ac:dyDescent="0.45">
      <c r="A113">
        <v>6</v>
      </c>
      <c r="B113" t="s">
        <v>249</v>
      </c>
      <c r="C113">
        <v>2</v>
      </c>
      <c r="D113" s="6">
        <f>SUMIF(cocina!A:A, R113, cocina!H:H)</f>
        <v>16</v>
      </c>
      <c r="E113" s="1">
        <v>45017.075694444444</v>
      </c>
      <c r="F113" s="1">
        <v>45017.167361111111</v>
      </c>
      <c r="G113" s="10">
        <f>+Tabla2[[#This Row],[Hora de Salida]]</f>
        <v>45017.167361111111</v>
      </c>
      <c r="H113" s="6">
        <f>+(Tabla2[[#This Row],[Hora de Salida]]-Tabla2[[#This Row],[Hora de Llegada]])*1440</f>
        <v>132.00000000069849</v>
      </c>
      <c r="I113" s="4">
        <f t="shared" si="2"/>
        <v>0.1020833333338184</v>
      </c>
      <c r="J113" s="4">
        <f t="shared" si="3"/>
        <v>9.0972222222707289E-2</v>
      </c>
      <c r="K113" s="4" t="str">
        <f>IF(Tabla2[[#This Row],[Tiempo de Degustación ]]=0,"No Cobrada","Si Cobrada")</f>
        <v>Si Cobrada</v>
      </c>
      <c r="L113" t="s">
        <v>27</v>
      </c>
      <c r="M113" t="s">
        <v>41</v>
      </c>
      <c r="N113" t="s">
        <v>23</v>
      </c>
      <c r="O113" s="14">
        <v>35.36</v>
      </c>
      <c r="P113">
        <f>SUMIF(cocina!A:A, R113, cocina!K:K)+Tabla2[[#This Row],[Propina]]</f>
        <v>55.36</v>
      </c>
      <c r="Q113" t="s">
        <v>44</v>
      </c>
      <c r="R113">
        <v>112</v>
      </c>
      <c r="S113" t="s">
        <v>38</v>
      </c>
      <c r="T113" t="s">
        <v>250</v>
      </c>
    </row>
    <row r="114" spans="1:20" x14ac:dyDescent="0.45">
      <c r="A114">
        <v>4</v>
      </c>
      <c r="B114" t="s">
        <v>251</v>
      </c>
      <c r="C114">
        <v>2</v>
      </c>
      <c r="D114" s="6">
        <f>SUMIF(cocina!A:A, R114, cocina!H:H)</f>
        <v>51</v>
      </c>
      <c r="E114" s="1">
        <v>45017.05</v>
      </c>
      <c r="F114" s="1">
        <v>45017.181250000001</v>
      </c>
      <c r="G114" s="10">
        <f>+Tabla2[[#This Row],[Hora de Salida]]</f>
        <v>45017.181250000001</v>
      </c>
      <c r="H114" s="6">
        <f>+(Tabla2[[#This Row],[Hora de Salida]]-Tabla2[[#This Row],[Hora de Llegada]])*1440</f>
        <v>188.99999999790452</v>
      </c>
      <c r="I114" s="4">
        <f t="shared" si="2"/>
        <v>0.14166666666521147</v>
      </c>
      <c r="J114" s="4">
        <f t="shared" si="3"/>
        <v>0.1062499999985448</v>
      </c>
      <c r="K114" s="4" t="str">
        <f>IF(Tabla2[[#This Row],[Tiempo de Degustación ]]=0,"No Cobrada","Si Cobrada")</f>
        <v>Si Cobrada</v>
      </c>
      <c r="L114" t="s">
        <v>14</v>
      </c>
      <c r="M114" t="s">
        <v>15</v>
      </c>
      <c r="N114" t="s">
        <v>28</v>
      </c>
      <c r="O114" s="14">
        <v>29.74</v>
      </c>
      <c r="P114">
        <f>SUMIF(cocina!A:A, R114, cocina!K:K)+Tabla2[[#This Row],[Propina]]</f>
        <v>97.74</v>
      </c>
      <c r="Q114" t="s">
        <v>44</v>
      </c>
      <c r="R114">
        <v>113</v>
      </c>
      <c r="S114" t="s">
        <v>30</v>
      </c>
      <c r="T114" t="s">
        <v>86</v>
      </c>
    </row>
    <row r="115" spans="1:20" x14ac:dyDescent="0.45">
      <c r="A115">
        <v>7</v>
      </c>
      <c r="B115" t="s">
        <v>252</v>
      </c>
      <c r="C115">
        <v>6</v>
      </c>
      <c r="D115" s="6">
        <f>SUMIF(cocina!A:A, R115, cocina!H:H)</f>
        <v>131</v>
      </c>
      <c r="E115" s="1">
        <v>45017.03402777778</v>
      </c>
      <c r="F115" s="1">
        <v>45017.145833333336</v>
      </c>
      <c r="G115" s="10">
        <f>+Tabla2[[#This Row],[Hora de Salida]]</f>
        <v>45017.145833333336</v>
      </c>
      <c r="H115" s="6">
        <f>+(Tabla2[[#This Row],[Hora de Salida]]-Tabla2[[#This Row],[Hora de Llegada]])*1440</f>
        <v>161.00000000093132</v>
      </c>
      <c r="I115" s="4">
        <f t="shared" si="2"/>
        <v>0.12222222222286898</v>
      </c>
      <c r="J115" s="4">
        <f t="shared" si="3"/>
        <v>3.125000000064676E-2</v>
      </c>
      <c r="K115" s="4" t="str">
        <f>IF(Tabla2[[#This Row],[Tiempo de Degustación ]]=0,"No Cobrada","Si Cobrada")</f>
        <v>Si Cobrada</v>
      </c>
      <c r="L115" t="s">
        <v>21</v>
      </c>
      <c r="M115" t="s">
        <v>15</v>
      </c>
      <c r="N115" t="s">
        <v>28</v>
      </c>
      <c r="O115" s="14">
        <v>38.81</v>
      </c>
      <c r="P115">
        <f>SUMIF(cocina!A:A, R115, cocina!K:K)+Tabla2[[#This Row],[Propina]]</f>
        <v>291.81</v>
      </c>
      <c r="Q115" t="s">
        <v>44</v>
      </c>
      <c r="R115">
        <v>114</v>
      </c>
      <c r="S115" t="s">
        <v>73</v>
      </c>
      <c r="T115" t="s">
        <v>253</v>
      </c>
    </row>
    <row r="116" spans="1:20" x14ac:dyDescent="0.45">
      <c r="A116">
        <v>12</v>
      </c>
      <c r="B116" t="s">
        <v>228</v>
      </c>
      <c r="C116">
        <v>6</v>
      </c>
      <c r="D116" s="6">
        <f>SUMIF(cocina!A:A, R116, cocina!H:H)</f>
        <v>98</v>
      </c>
      <c r="E116" s="1">
        <v>45017.154861111114</v>
      </c>
      <c r="F116" s="1">
        <v>45017.268055555556</v>
      </c>
      <c r="G116" s="10">
        <f>+Tabla2[[#This Row],[Hora de Salida]]</f>
        <v>45017.268055555556</v>
      </c>
      <c r="H116" s="6">
        <f>+(Tabla2[[#This Row],[Hora de Salida]]-Tabla2[[#This Row],[Hora de Llegada]])*1440</f>
        <v>162.9999999969732</v>
      </c>
      <c r="I116" s="4">
        <f t="shared" si="2"/>
        <v>0.12361111110900917</v>
      </c>
      <c r="J116" s="4">
        <f t="shared" si="3"/>
        <v>5.5555555553453623E-2</v>
      </c>
      <c r="K116" s="4" t="str">
        <f>IF(Tabla2[[#This Row],[Tiempo de Degustación ]]=0,"No Cobrada","Si Cobrada")</f>
        <v>Si Cobrada</v>
      </c>
      <c r="L116" t="s">
        <v>21</v>
      </c>
      <c r="M116" t="s">
        <v>41</v>
      </c>
      <c r="N116" t="s">
        <v>16</v>
      </c>
      <c r="O116" s="14">
        <v>46.46</v>
      </c>
      <c r="P116">
        <f>SUMIF(cocina!A:A, R116, cocina!K:K)+Tabla2[[#This Row],[Propina]]</f>
        <v>283.45999999999998</v>
      </c>
      <c r="Q116" t="s">
        <v>44</v>
      </c>
      <c r="R116">
        <v>115</v>
      </c>
      <c r="S116" t="s">
        <v>53</v>
      </c>
      <c r="T116" t="s">
        <v>254</v>
      </c>
    </row>
    <row r="117" spans="1:20" x14ac:dyDescent="0.45">
      <c r="A117">
        <v>8</v>
      </c>
      <c r="B117" t="s">
        <v>255</v>
      </c>
      <c r="C117">
        <v>5</v>
      </c>
      <c r="D117" s="6">
        <f>SUMIF(cocina!A:A, R117, cocina!H:H)</f>
        <v>129</v>
      </c>
      <c r="E117" s="1">
        <v>45017.135416666664</v>
      </c>
      <c r="F117" s="1">
        <v>45017.272916666669</v>
      </c>
      <c r="G117" s="10">
        <f>+Tabla2[[#This Row],[Hora de Salida]]</f>
        <v>45017.272916666669</v>
      </c>
      <c r="H117" s="6">
        <f>+(Tabla2[[#This Row],[Hora de Salida]]-Tabla2[[#This Row],[Hora de Llegada]])*1440</f>
        <v>198.00000000628643</v>
      </c>
      <c r="I117" s="4">
        <f t="shared" si="2"/>
        <v>0.14791666667103223</v>
      </c>
      <c r="J117" s="4">
        <f t="shared" si="3"/>
        <v>5.8333333337698898E-2</v>
      </c>
      <c r="K117" s="4" t="str">
        <f>IF(Tabla2[[#This Row],[Tiempo de Degustación ]]=0,"No Cobrada","Si Cobrada")</f>
        <v>Si Cobrada</v>
      </c>
      <c r="L117" t="s">
        <v>21</v>
      </c>
      <c r="M117" t="s">
        <v>15</v>
      </c>
      <c r="N117" t="s">
        <v>28</v>
      </c>
      <c r="O117" s="14">
        <v>47.69</v>
      </c>
      <c r="P117">
        <f>SUMIF(cocina!A:A, R117, cocina!K:K)+Tabla2[[#This Row],[Propina]]</f>
        <v>316.69</v>
      </c>
      <c r="Q117" t="s">
        <v>44</v>
      </c>
      <c r="R117">
        <v>116</v>
      </c>
      <c r="S117" t="s">
        <v>73</v>
      </c>
      <c r="T117" t="s">
        <v>256</v>
      </c>
    </row>
    <row r="118" spans="1:20" x14ac:dyDescent="0.45">
      <c r="A118">
        <v>8</v>
      </c>
      <c r="B118" t="s">
        <v>257</v>
      </c>
      <c r="C118">
        <v>4</v>
      </c>
      <c r="D118" s="6">
        <f>SUMIF(cocina!A:A, R118, cocina!H:H)</f>
        <v>8</v>
      </c>
      <c r="E118" s="1">
        <v>45017.121527777781</v>
      </c>
      <c r="F118" s="1">
        <v>45017.239583333336</v>
      </c>
      <c r="G118" s="10">
        <f>+Tabla2[[#This Row],[Hora de Salida]]</f>
        <v>45017.239583333336</v>
      </c>
      <c r="H118" s="6">
        <f>+(Tabla2[[#This Row],[Hora de Salida]]-Tabla2[[#This Row],[Hora de Llegada]])*1440</f>
        <v>169.99999999883585</v>
      </c>
      <c r="I118" s="4">
        <f t="shared" si="2"/>
        <v>0.12847222222141377</v>
      </c>
      <c r="J118" s="4">
        <f t="shared" si="3"/>
        <v>0.12291666666585822</v>
      </c>
      <c r="K118" s="4" t="str">
        <f>IF(Tabla2[[#This Row],[Tiempo de Degustación ]]=0,"No Cobrada","Si Cobrada")</f>
        <v>Si Cobrada</v>
      </c>
      <c r="L118" t="s">
        <v>14</v>
      </c>
      <c r="M118" t="s">
        <v>22</v>
      </c>
      <c r="N118" t="s">
        <v>28</v>
      </c>
      <c r="O118" s="14">
        <v>11.65</v>
      </c>
      <c r="P118">
        <f>SUMIF(cocina!A:A, R118, cocina!K:K)+Tabla2[[#This Row],[Propina]]</f>
        <v>81.650000000000006</v>
      </c>
      <c r="Q118" t="s">
        <v>44</v>
      </c>
      <c r="R118">
        <v>117</v>
      </c>
      <c r="S118" t="s">
        <v>73</v>
      </c>
      <c r="T118" t="s">
        <v>42</v>
      </c>
    </row>
    <row r="119" spans="1:20" x14ac:dyDescent="0.45">
      <c r="A119">
        <v>13</v>
      </c>
      <c r="B119" t="s">
        <v>258</v>
      </c>
      <c r="C119">
        <v>1</v>
      </c>
      <c r="D119" s="6">
        <f>SUMIF(cocina!A:A, R119, cocina!H:H)</f>
        <v>136</v>
      </c>
      <c r="E119" s="1">
        <v>45017.023611111108</v>
      </c>
      <c r="F119" s="1">
        <v>45017.072916666664</v>
      </c>
      <c r="G119" s="10">
        <f>+Tabla2[[#This Row],[Hora de Salida]]</f>
        <v>45017.072916666664</v>
      </c>
      <c r="H119" s="6">
        <f>+(Tabla2[[#This Row],[Hora de Salida]]-Tabla2[[#This Row],[Hora de Llegada]])*1440</f>
        <v>71.000000000931323</v>
      </c>
      <c r="I119" s="4">
        <f t="shared" si="2"/>
        <v>4.9305555556202307E-2</v>
      </c>
      <c r="J119" s="4">
        <f t="shared" si="3"/>
        <v>0</v>
      </c>
      <c r="K119" s="4" t="str">
        <f>IF(Tabla2[[#This Row],[Tiempo de Degustación ]]=0,"No Cobrada","Si Cobrada")</f>
        <v>No Cobrada</v>
      </c>
      <c r="L119" t="s">
        <v>33</v>
      </c>
      <c r="M119" t="s">
        <v>41</v>
      </c>
      <c r="N119" t="s">
        <v>16</v>
      </c>
      <c r="O119" s="14">
        <v>49.32</v>
      </c>
      <c r="P119">
        <f>SUMIF(cocina!A:A, R119, cocina!K:K)+Tabla2[[#This Row],[Propina]]</f>
        <v>258.32</v>
      </c>
      <c r="Q119" t="s">
        <v>29</v>
      </c>
      <c r="R119">
        <v>118</v>
      </c>
      <c r="S119" t="s">
        <v>50</v>
      </c>
      <c r="T119" t="s">
        <v>259</v>
      </c>
    </row>
    <row r="120" spans="1:20" x14ac:dyDescent="0.45">
      <c r="A120">
        <v>17</v>
      </c>
      <c r="B120" t="s">
        <v>260</v>
      </c>
      <c r="C120">
        <v>3</v>
      </c>
      <c r="D120" s="6">
        <f>SUMIF(cocina!A:A, R120, cocina!H:H)</f>
        <v>54</v>
      </c>
      <c r="E120" s="1">
        <v>45018.14166666667</v>
      </c>
      <c r="F120" s="1">
        <v>45018.210416666669</v>
      </c>
      <c r="G120" s="10">
        <f>+Tabla2[[#This Row],[Hora de Salida]]</f>
        <v>45018.210416666669</v>
      </c>
      <c r="H120" s="6">
        <f>+(Tabla2[[#This Row],[Hora de Salida]]-Tabla2[[#This Row],[Hora de Llegada]])*1440</f>
        <v>98.999999997904524</v>
      </c>
      <c r="I120" s="4">
        <f t="shared" si="2"/>
        <v>6.8749999998544808E-2</v>
      </c>
      <c r="J120" s="4">
        <f t="shared" si="3"/>
        <v>3.124999999854481E-2</v>
      </c>
      <c r="K120" s="4" t="str">
        <f>IF(Tabla2[[#This Row],[Tiempo de Degustación ]]=0,"No Cobrada","Si Cobrada")</f>
        <v>Si Cobrada</v>
      </c>
      <c r="L120" t="s">
        <v>27</v>
      </c>
      <c r="M120" t="s">
        <v>22</v>
      </c>
      <c r="N120" t="s">
        <v>28</v>
      </c>
      <c r="O120" s="14">
        <v>11.5</v>
      </c>
      <c r="P120">
        <f>SUMIF(cocina!A:A, R120, cocina!K:K)+Tabla2[[#This Row],[Propina]]</f>
        <v>145.5</v>
      </c>
      <c r="Q120" t="s">
        <v>17</v>
      </c>
      <c r="R120">
        <v>119</v>
      </c>
      <c r="S120" t="s">
        <v>38</v>
      </c>
      <c r="T120" t="s">
        <v>261</v>
      </c>
    </row>
    <row r="121" spans="1:20" x14ac:dyDescent="0.45">
      <c r="A121">
        <v>4</v>
      </c>
      <c r="B121" t="s">
        <v>262</v>
      </c>
      <c r="C121">
        <v>2</v>
      </c>
      <c r="D121" s="6">
        <f>SUMIF(cocina!A:A, R121, cocina!H:H)</f>
        <v>97</v>
      </c>
      <c r="E121" s="1">
        <v>45018.026388888888</v>
      </c>
      <c r="F121" s="1">
        <v>45018.070833333331</v>
      </c>
      <c r="G121" s="10">
        <f>+Tabla2[[#This Row],[Hora de Salida]]</f>
        <v>45018.070833333331</v>
      </c>
      <c r="H121" s="6">
        <f>+(Tabla2[[#This Row],[Hora de Salida]]-Tabla2[[#This Row],[Hora de Llegada]])*1440</f>
        <v>63.999999999068677</v>
      </c>
      <c r="I121" s="4">
        <f t="shared" si="2"/>
        <v>4.4444444443797693E-2</v>
      </c>
      <c r="J121" s="4">
        <f t="shared" si="3"/>
        <v>0</v>
      </c>
      <c r="K121" s="4" t="str">
        <f>IF(Tabla2[[#This Row],[Tiempo de Degustación ]]=0,"No Cobrada","Si Cobrada")</f>
        <v>No Cobrada</v>
      </c>
      <c r="L121" t="s">
        <v>21</v>
      </c>
      <c r="M121" t="s">
        <v>15</v>
      </c>
      <c r="N121" t="s">
        <v>23</v>
      </c>
      <c r="O121" s="14">
        <v>12.51</v>
      </c>
      <c r="P121">
        <f>SUMIF(cocina!A:A, R121, cocina!K:K)+Tabla2[[#This Row],[Propina]]</f>
        <v>157.51</v>
      </c>
      <c r="Q121" t="s">
        <v>17</v>
      </c>
      <c r="R121">
        <v>120</v>
      </c>
      <c r="S121" t="s">
        <v>53</v>
      </c>
      <c r="T121" t="s">
        <v>263</v>
      </c>
    </row>
    <row r="122" spans="1:20" x14ac:dyDescent="0.45">
      <c r="A122">
        <v>5</v>
      </c>
      <c r="B122" t="s">
        <v>264</v>
      </c>
      <c r="C122">
        <v>4</v>
      </c>
      <c r="D122" s="6">
        <f>SUMIF(cocina!A:A, R122, cocina!H:H)</f>
        <v>38</v>
      </c>
      <c r="E122" s="1">
        <v>45018.15625</v>
      </c>
      <c r="F122" s="1">
        <v>45018.259027777778</v>
      </c>
      <c r="G122" s="10">
        <f>+Tabla2[[#This Row],[Hora de Salida]]</f>
        <v>45018.259027777778</v>
      </c>
      <c r="H122" s="6">
        <f>+(Tabla2[[#This Row],[Hora de Salida]]-Tabla2[[#This Row],[Hora de Llegada]])*1440</f>
        <v>148.00000000046566</v>
      </c>
      <c r="I122" s="4">
        <f t="shared" si="2"/>
        <v>0.10277777777810115</v>
      </c>
      <c r="J122" s="4">
        <f t="shared" si="3"/>
        <v>7.6388888889212261E-2</v>
      </c>
      <c r="K122" s="4" t="str">
        <f>IF(Tabla2[[#This Row],[Tiempo de Degustación ]]=0,"No Cobrada","Si Cobrada")</f>
        <v>Si Cobrada</v>
      </c>
      <c r="L122" t="s">
        <v>37</v>
      </c>
      <c r="M122" t="s">
        <v>15</v>
      </c>
      <c r="N122" t="s">
        <v>28</v>
      </c>
      <c r="O122" s="14">
        <v>12.3</v>
      </c>
      <c r="P122">
        <f>SUMIF(cocina!A:A, R122, cocina!K:K)+Tabla2[[#This Row],[Propina]]</f>
        <v>64.3</v>
      </c>
      <c r="Q122" t="s">
        <v>17</v>
      </c>
      <c r="R122">
        <v>121</v>
      </c>
      <c r="S122" t="s">
        <v>34</v>
      </c>
      <c r="T122" t="s">
        <v>265</v>
      </c>
    </row>
    <row r="123" spans="1:20" x14ac:dyDescent="0.45">
      <c r="A123">
        <v>6</v>
      </c>
      <c r="B123" t="s">
        <v>266</v>
      </c>
      <c r="C123">
        <v>6</v>
      </c>
      <c r="D123" s="6">
        <f>SUMIF(cocina!A:A, R123, cocina!H:H)</f>
        <v>32</v>
      </c>
      <c r="E123" s="1">
        <v>45018.057638888888</v>
      </c>
      <c r="F123" s="1">
        <v>45018.116666666669</v>
      </c>
      <c r="G123" s="10">
        <f>+Tabla2[[#This Row],[Hora de Salida]]</f>
        <v>45018.116666666669</v>
      </c>
      <c r="H123" s="6">
        <f>+(Tabla2[[#This Row],[Hora de Salida]]-Tabla2[[#This Row],[Hora de Llegada]])*1440</f>
        <v>85.000000004656613</v>
      </c>
      <c r="I123" s="4">
        <f t="shared" si="2"/>
        <v>6.9444444447678208E-2</v>
      </c>
      <c r="J123" s="4">
        <f t="shared" si="3"/>
        <v>4.7222222225455981E-2</v>
      </c>
      <c r="K123" s="4" t="str">
        <f>IF(Tabla2[[#This Row],[Tiempo de Degustación ]]=0,"No Cobrada","Si Cobrada")</f>
        <v>Si Cobrada</v>
      </c>
      <c r="L123" t="s">
        <v>21</v>
      </c>
      <c r="M123" t="s">
        <v>15</v>
      </c>
      <c r="N123" t="s">
        <v>16</v>
      </c>
      <c r="O123" s="14">
        <v>20.38</v>
      </c>
      <c r="P123">
        <f>SUMIF(cocina!A:A, R123, cocina!K:K)+Tabla2[[#This Row],[Propina]]</f>
        <v>125.38</v>
      </c>
      <c r="Q123" t="s">
        <v>44</v>
      </c>
      <c r="R123">
        <v>122</v>
      </c>
      <c r="S123" t="s">
        <v>24</v>
      </c>
      <c r="T123" t="s">
        <v>42</v>
      </c>
    </row>
    <row r="124" spans="1:20" x14ac:dyDescent="0.45">
      <c r="A124">
        <v>16</v>
      </c>
      <c r="B124" t="s">
        <v>267</v>
      </c>
      <c r="C124">
        <v>6</v>
      </c>
      <c r="D124" s="6">
        <f>SUMIF(cocina!A:A, R124, cocina!H:H)</f>
        <v>33</v>
      </c>
      <c r="E124" s="1">
        <v>45018.131249999999</v>
      </c>
      <c r="F124" s="1">
        <v>45018.173611111109</v>
      </c>
      <c r="G124" s="10">
        <f>+Tabla2[[#This Row],[Hora de Salida]]</f>
        <v>45018.173611111109</v>
      </c>
      <c r="H124" s="6">
        <f>+(Tabla2[[#This Row],[Hora de Salida]]-Tabla2[[#This Row],[Hora de Llegada]])*1440</f>
        <v>60.999999999767169</v>
      </c>
      <c r="I124" s="4">
        <f t="shared" si="2"/>
        <v>4.2361111110949423E-2</v>
      </c>
      <c r="J124" s="4">
        <f t="shared" si="3"/>
        <v>1.9444444444282758E-2</v>
      </c>
      <c r="K124" s="4" t="str">
        <f>IF(Tabla2[[#This Row],[Tiempo de Degustación ]]=0,"No Cobrada","Si Cobrada")</f>
        <v>Si Cobrada</v>
      </c>
      <c r="L124" t="s">
        <v>37</v>
      </c>
      <c r="M124" t="s">
        <v>15</v>
      </c>
      <c r="N124" t="s">
        <v>16</v>
      </c>
      <c r="O124" s="14">
        <v>46.88</v>
      </c>
      <c r="P124">
        <f>SUMIF(cocina!A:A, R124, cocina!K:K)+Tabla2[[#This Row],[Propina]]</f>
        <v>70.88</v>
      </c>
      <c r="Q124" t="s">
        <v>17</v>
      </c>
      <c r="R124">
        <v>123</v>
      </c>
      <c r="S124" t="s">
        <v>92</v>
      </c>
      <c r="T124" t="s">
        <v>268</v>
      </c>
    </row>
    <row r="125" spans="1:20" x14ac:dyDescent="0.45">
      <c r="A125">
        <v>16</v>
      </c>
      <c r="B125" t="s">
        <v>269</v>
      </c>
      <c r="C125">
        <v>5</v>
      </c>
      <c r="D125" s="6">
        <f>SUMIF(cocina!A:A, R125, cocina!H:H)</f>
        <v>138</v>
      </c>
      <c r="E125" s="1">
        <v>45018.152083333334</v>
      </c>
      <c r="F125" s="1">
        <v>45018.223611111112</v>
      </c>
      <c r="G125" s="10">
        <f>+Tabla2[[#This Row],[Hora de Salida]]</f>
        <v>45018.223611111112</v>
      </c>
      <c r="H125" s="6">
        <f>+(Tabla2[[#This Row],[Hora de Salida]]-Tabla2[[#This Row],[Hora de Llegada]])*1440</f>
        <v>103.00000000046566</v>
      </c>
      <c r="I125" s="4">
        <f t="shared" si="2"/>
        <v>7.1527777778101154E-2</v>
      </c>
      <c r="J125" s="4">
        <f t="shared" si="3"/>
        <v>0</v>
      </c>
      <c r="K125" s="4" t="str">
        <f>IF(Tabla2[[#This Row],[Tiempo de Degustación ]]=0,"No Cobrada","Si Cobrada")</f>
        <v>No Cobrada</v>
      </c>
      <c r="L125" t="s">
        <v>14</v>
      </c>
      <c r="M125" t="s">
        <v>15</v>
      </c>
      <c r="N125" t="s">
        <v>16</v>
      </c>
      <c r="O125" s="14">
        <v>10.85</v>
      </c>
      <c r="P125">
        <f>SUMIF(cocina!A:A, R125, cocina!K:K)+Tabla2[[#This Row],[Propina]]</f>
        <v>232.85</v>
      </c>
      <c r="Q125" t="s">
        <v>29</v>
      </c>
      <c r="R125">
        <v>124</v>
      </c>
      <c r="S125" t="s">
        <v>18</v>
      </c>
      <c r="T125" t="s">
        <v>270</v>
      </c>
    </row>
    <row r="126" spans="1:20" x14ac:dyDescent="0.45">
      <c r="A126">
        <v>14</v>
      </c>
      <c r="B126" t="s">
        <v>271</v>
      </c>
      <c r="C126">
        <v>2</v>
      </c>
      <c r="D126" s="6">
        <f>SUMIF(cocina!A:A, R126, cocina!H:H)</f>
        <v>84</v>
      </c>
      <c r="E126" s="1">
        <v>45018.12222222222</v>
      </c>
      <c r="F126" s="1">
        <v>45018.259027777778</v>
      </c>
      <c r="G126" s="10">
        <f>+Tabla2[[#This Row],[Hora de Salida]]</f>
        <v>45018.259027777778</v>
      </c>
      <c r="H126" s="6">
        <f>+(Tabla2[[#This Row],[Hora de Salida]]-Tabla2[[#This Row],[Hora de Llegada]])*1440</f>
        <v>197.0000000030268</v>
      </c>
      <c r="I126" s="4">
        <f t="shared" si="2"/>
        <v>0.1368055555576575</v>
      </c>
      <c r="J126" s="4">
        <f t="shared" si="3"/>
        <v>7.8472222224324165E-2</v>
      </c>
      <c r="K126" s="4" t="str">
        <f>IF(Tabla2[[#This Row],[Tiempo de Degustación ]]=0,"No Cobrada","Si Cobrada")</f>
        <v>Si Cobrada</v>
      </c>
      <c r="L126" t="s">
        <v>14</v>
      </c>
      <c r="M126" t="s">
        <v>15</v>
      </c>
      <c r="N126" t="s">
        <v>28</v>
      </c>
      <c r="O126" s="14">
        <v>24.66</v>
      </c>
      <c r="P126">
        <f>SUMIF(cocina!A:A, R126, cocina!K:K)+Tabla2[[#This Row],[Propina]]</f>
        <v>208.66</v>
      </c>
      <c r="Q126" t="s">
        <v>29</v>
      </c>
      <c r="R126">
        <v>125</v>
      </c>
      <c r="S126" t="s">
        <v>50</v>
      </c>
      <c r="T126" t="s">
        <v>272</v>
      </c>
    </row>
    <row r="127" spans="1:20" x14ac:dyDescent="0.45">
      <c r="A127">
        <v>18</v>
      </c>
      <c r="B127" t="s">
        <v>273</v>
      </c>
      <c r="C127">
        <v>3</v>
      </c>
      <c r="D127" s="6">
        <f>SUMIF(cocina!A:A, R127, cocina!H:H)</f>
        <v>139</v>
      </c>
      <c r="E127" s="1">
        <v>45018.114583333336</v>
      </c>
      <c r="F127" s="1">
        <v>45018.216666666667</v>
      </c>
      <c r="G127" s="10">
        <f>+Tabla2[[#This Row],[Hora de Salida]]</f>
        <v>45018.216666666667</v>
      </c>
      <c r="H127" s="6">
        <f>+(Tabla2[[#This Row],[Hora de Salida]]-Tabla2[[#This Row],[Hora de Llegada]])*1440</f>
        <v>146.99999999720603</v>
      </c>
      <c r="I127" s="4">
        <f t="shared" si="2"/>
        <v>0.10208333333139308</v>
      </c>
      <c r="J127" s="4">
        <f t="shared" si="3"/>
        <v>5.5555555536152962E-3</v>
      </c>
      <c r="K127" s="4" t="str">
        <f>IF(Tabla2[[#This Row],[Tiempo de Degustación ]]=0,"No Cobrada","Si Cobrada")</f>
        <v>Si Cobrada</v>
      </c>
      <c r="L127" t="s">
        <v>21</v>
      </c>
      <c r="M127" t="s">
        <v>15</v>
      </c>
      <c r="N127" t="s">
        <v>28</v>
      </c>
      <c r="O127" s="14">
        <v>41.82</v>
      </c>
      <c r="P127">
        <f>SUMIF(cocina!A:A, R127, cocina!K:K)+Tabla2[[#This Row],[Propina]]</f>
        <v>206.82</v>
      </c>
      <c r="Q127" t="s">
        <v>29</v>
      </c>
      <c r="R127">
        <v>126</v>
      </c>
      <c r="S127" t="s">
        <v>38</v>
      </c>
      <c r="T127" t="s">
        <v>274</v>
      </c>
    </row>
    <row r="128" spans="1:20" x14ac:dyDescent="0.45">
      <c r="A128">
        <v>6</v>
      </c>
      <c r="B128" t="s">
        <v>275</v>
      </c>
      <c r="C128">
        <v>4</v>
      </c>
      <c r="D128" s="6">
        <f>SUMIF(cocina!A:A, R128, cocina!H:H)</f>
        <v>30</v>
      </c>
      <c r="E128" s="1">
        <v>45018.029166666667</v>
      </c>
      <c r="F128" s="1">
        <v>45018.102777777778</v>
      </c>
      <c r="G128" s="10">
        <f>+Tabla2[[#This Row],[Hora de Salida]]</f>
        <v>45018.102777777778</v>
      </c>
      <c r="H128" s="6">
        <f>+(Tabla2[[#This Row],[Hora de Salida]]-Tabla2[[#This Row],[Hora de Llegada]])*1440</f>
        <v>105.99999999976717</v>
      </c>
      <c r="I128" s="4">
        <f t="shared" si="2"/>
        <v>7.3611111110949423E-2</v>
      </c>
      <c r="J128" s="4">
        <f t="shared" si="3"/>
        <v>5.2777777777616094E-2</v>
      </c>
      <c r="K128" s="4" t="str">
        <f>IF(Tabla2[[#This Row],[Tiempo de Degustación ]]=0,"No Cobrada","Si Cobrada")</f>
        <v>Si Cobrada</v>
      </c>
      <c r="L128" t="s">
        <v>37</v>
      </c>
      <c r="M128" t="s">
        <v>15</v>
      </c>
      <c r="N128" t="s">
        <v>28</v>
      </c>
      <c r="O128" s="14">
        <v>32.82</v>
      </c>
      <c r="P128">
        <f>SUMIF(cocina!A:A, R128, cocina!K:K)+Tabla2[[#This Row],[Propina]]</f>
        <v>104.82</v>
      </c>
      <c r="Q128" t="s">
        <v>29</v>
      </c>
      <c r="R128">
        <v>127</v>
      </c>
      <c r="S128" t="s">
        <v>92</v>
      </c>
      <c r="T128" t="s">
        <v>115</v>
      </c>
    </row>
    <row r="129" spans="1:20" x14ac:dyDescent="0.45">
      <c r="A129">
        <v>2</v>
      </c>
      <c r="B129" t="s">
        <v>276</v>
      </c>
      <c r="C129">
        <v>5</v>
      </c>
      <c r="D129" s="6">
        <f>SUMIF(cocina!A:A, R129, cocina!H:H)</f>
        <v>172</v>
      </c>
      <c r="E129" s="1">
        <v>45018.063194444447</v>
      </c>
      <c r="F129" s="1">
        <v>45018.144444444442</v>
      </c>
      <c r="G129" s="10">
        <f>+Tabla2[[#This Row],[Hora de Salida]]</f>
        <v>45018.144444444442</v>
      </c>
      <c r="H129" s="6">
        <f>+(Tabla2[[#This Row],[Hora de Salida]]-Tabla2[[#This Row],[Hora de Llegada]])*1440</f>
        <v>116.99999999371357</v>
      </c>
      <c r="I129" s="4">
        <f t="shared" si="2"/>
        <v>9.1666666662301097E-2</v>
      </c>
      <c r="J129" s="4">
        <f t="shared" si="3"/>
        <v>0</v>
      </c>
      <c r="K129" s="4" t="str">
        <f>IF(Tabla2[[#This Row],[Tiempo de Degustación ]]=0,"No Cobrada","Si Cobrada")</f>
        <v>No Cobrada</v>
      </c>
      <c r="L129" t="s">
        <v>27</v>
      </c>
      <c r="M129" t="s">
        <v>15</v>
      </c>
      <c r="N129" t="s">
        <v>23</v>
      </c>
      <c r="O129" s="14">
        <v>49.36</v>
      </c>
      <c r="P129">
        <f>SUMIF(cocina!A:A, R129, cocina!K:K)+Tabla2[[#This Row],[Propina]]</f>
        <v>288.36</v>
      </c>
      <c r="Q129" t="s">
        <v>44</v>
      </c>
      <c r="R129">
        <v>128</v>
      </c>
      <c r="S129" t="s">
        <v>53</v>
      </c>
      <c r="T129" t="s">
        <v>277</v>
      </c>
    </row>
    <row r="130" spans="1:20" x14ac:dyDescent="0.45">
      <c r="A130">
        <v>16</v>
      </c>
      <c r="B130" t="s">
        <v>278</v>
      </c>
      <c r="C130">
        <v>5</v>
      </c>
      <c r="D130" s="6">
        <f>SUMIF(cocina!A:A, R130, cocina!H:H)</f>
        <v>80</v>
      </c>
      <c r="E130" s="1">
        <v>45018.02847222222</v>
      </c>
      <c r="F130" s="1">
        <v>45018.111805555556</v>
      </c>
      <c r="G130" s="10">
        <f>+Tabla2[[#This Row],[Hora de Salida]]</f>
        <v>45018.111805555556</v>
      </c>
      <c r="H130" s="6">
        <f>+(Tabla2[[#This Row],[Hora de Salida]]-Tabla2[[#This Row],[Hora de Llegada]])*1440</f>
        <v>120.00000000349246</v>
      </c>
      <c r="I130" s="4">
        <f t="shared" ref="I130:I193" si="4">IF(Q130="Ocupada",(F130-E130)+(15/1440),(F130-E130))</f>
        <v>8.3333333335758653E-2</v>
      </c>
      <c r="J130" s="4">
        <f t="shared" ref="J130:J193" si="5">IF((I130-(D130/1440)&lt;0),0,I130-(D130/1440))</f>
        <v>2.77777777802031E-2</v>
      </c>
      <c r="K130" s="4" t="str">
        <f>IF(Tabla2[[#This Row],[Tiempo de Degustación ]]=0,"No Cobrada","Si Cobrada")</f>
        <v>Si Cobrada</v>
      </c>
      <c r="L130" t="s">
        <v>27</v>
      </c>
      <c r="M130" t="s">
        <v>15</v>
      </c>
      <c r="N130" t="s">
        <v>28</v>
      </c>
      <c r="O130" s="14">
        <v>49.3</v>
      </c>
      <c r="P130">
        <f>SUMIF(cocina!A:A, R130, cocina!K:K)+Tabla2[[#This Row],[Propina]]</f>
        <v>155.30000000000001</v>
      </c>
      <c r="Q130" t="s">
        <v>17</v>
      </c>
      <c r="R130">
        <v>129</v>
      </c>
      <c r="S130" t="s">
        <v>38</v>
      </c>
      <c r="T130" t="s">
        <v>279</v>
      </c>
    </row>
    <row r="131" spans="1:20" x14ac:dyDescent="0.45">
      <c r="A131">
        <v>10</v>
      </c>
      <c r="B131" t="s">
        <v>280</v>
      </c>
      <c r="C131">
        <v>4</v>
      </c>
      <c r="D131" s="6">
        <f>SUMIF(cocina!A:A, R131, cocina!H:H)</f>
        <v>25</v>
      </c>
      <c r="E131" s="1">
        <v>45018.018055555556</v>
      </c>
      <c r="F131" s="1">
        <v>45018.063888888886</v>
      </c>
      <c r="G131" s="10">
        <f>+Tabla2[[#This Row],[Hora de Salida]]</f>
        <v>45018.063888888886</v>
      </c>
      <c r="H131" s="6">
        <f>+(Tabla2[[#This Row],[Hora de Salida]]-Tabla2[[#This Row],[Hora de Llegada]])*1440</f>
        <v>65.999999995110556</v>
      </c>
      <c r="I131" s="4">
        <f t="shared" si="4"/>
        <v>4.5833333329937886E-2</v>
      </c>
      <c r="J131" s="4">
        <f t="shared" si="5"/>
        <v>2.8472222218826775E-2</v>
      </c>
      <c r="K131" s="4" t="str">
        <f>IF(Tabla2[[#This Row],[Tiempo de Degustación ]]=0,"No Cobrada","Si Cobrada")</f>
        <v>Si Cobrada</v>
      </c>
      <c r="L131" t="s">
        <v>27</v>
      </c>
      <c r="M131" t="s">
        <v>15</v>
      </c>
      <c r="N131" t="s">
        <v>28</v>
      </c>
      <c r="O131" s="14">
        <v>38.130000000000003</v>
      </c>
      <c r="P131">
        <f>SUMIF(cocina!A:A, R131, cocina!K:K)+Tabla2[[#This Row],[Propina]]</f>
        <v>73.13</v>
      </c>
      <c r="Q131" t="s">
        <v>29</v>
      </c>
      <c r="R131">
        <v>130</v>
      </c>
      <c r="S131" t="s">
        <v>24</v>
      </c>
      <c r="T131" t="s">
        <v>42</v>
      </c>
    </row>
    <row r="132" spans="1:20" x14ac:dyDescent="0.45">
      <c r="A132">
        <v>7</v>
      </c>
      <c r="B132" t="s">
        <v>63</v>
      </c>
      <c r="C132">
        <v>5</v>
      </c>
      <c r="D132" s="6">
        <f>SUMIF(cocina!A:A, R132, cocina!H:H)</f>
        <v>120</v>
      </c>
      <c r="E132" s="1">
        <v>45018.029861111114</v>
      </c>
      <c r="F132" s="1">
        <v>45018.179166666669</v>
      </c>
      <c r="G132" s="10">
        <f>+Tabla2[[#This Row],[Hora de Salida]]</f>
        <v>45018.179166666669</v>
      </c>
      <c r="H132" s="6">
        <f>+(Tabla2[[#This Row],[Hora de Salida]]-Tabla2[[#This Row],[Hora de Llegada]])*1440</f>
        <v>214.99999999883585</v>
      </c>
      <c r="I132" s="4">
        <f t="shared" si="4"/>
        <v>0.15972222222141377</v>
      </c>
      <c r="J132" s="4">
        <f t="shared" si="5"/>
        <v>7.6388888888080445E-2</v>
      </c>
      <c r="K132" s="4" t="str">
        <f>IF(Tabla2[[#This Row],[Tiempo de Degustación ]]=0,"No Cobrada","Si Cobrada")</f>
        <v>Si Cobrada</v>
      </c>
      <c r="L132" t="s">
        <v>37</v>
      </c>
      <c r="M132" t="s">
        <v>15</v>
      </c>
      <c r="N132" t="s">
        <v>28</v>
      </c>
      <c r="O132" s="14">
        <v>42.41</v>
      </c>
      <c r="P132">
        <f>SUMIF(cocina!A:A, R132, cocina!K:K)+Tabla2[[#This Row],[Propina]]</f>
        <v>199.41</v>
      </c>
      <c r="Q132" t="s">
        <v>44</v>
      </c>
      <c r="R132">
        <v>131</v>
      </c>
      <c r="S132" t="s">
        <v>68</v>
      </c>
      <c r="T132" t="s">
        <v>281</v>
      </c>
    </row>
    <row r="133" spans="1:20" x14ac:dyDescent="0.45">
      <c r="A133">
        <v>9</v>
      </c>
      <c r="B133" t="s">
        <v>282</v>
      </c>
      <c r="C133">
        <v>2</v>
      </c>
      <c r="D133" s="6">
        <f>SUMIF(cocina!A:A, R133, cocina!H:H)</f>
        <v>102</v>
      </c>
      <c r="E133" s="1">
        <v>45018.05972222222</v>
      </c>
      <c r="F133" s="1">
        <v>45018.113194444442</v>
      </c>
      <c r="G133" s="10">
        <f>+Tabla2[[#This Row],[Hora de Salida]]</f>
        <v>45018.113194444442</v>
      </c>
      <c r="H133" s="6">
        <f>+(Tabla2[[#This Row],[Hora de Salida]]-Tabla2[[#This Row],[Hora de Llegada]])*1440</f>
        <v>76.999999999534339</v>
      </c>
      <c r="I133" s="4">
        <f t="shared" si="4"/>
        <v>5.3472222221898846E-2</v>
      </c>
      <c r="J133" s="4">
        <f t="shared" si="5"/>
        <v>0</v>
      </c>
      <c r="K133" s="4" t="str">
        <f>IF(Tabla2[[#This Row],[Tiempo de Degustación ]]=0,"No Cobrada","Si Cobrada")</f>
        <v>No Cobrada</v>
      </c>
      <c r="L133" t="s">
        <v>14</v>
      </c>
      <c r="M133" t="s">
        <v>41</v>
      </c>
      <c r="N133" t="s">
        <v>16</v>
      </c>
      <c r="O133" s="14">
        <v>30.96</v>
      </c>
      <c r="P133">
        <f>SUMIF(cocina!A:A, R133, cocina!K:K)+Tabla2[[#This Row],[Propina]]</f>
        <v>236.96</v>
      </c>
      <c r="Q133" t="s">
        <v>17</v>
      </c>
      <c r="R133">
        <v>132</v>
      </c>
      <c r="S133" t="s">
        <v>50</v>
      </c>
      <c r="T133" t="s">
        <v>283</v>
      </c>
    </row>
    <row r="134" spans="1:20" x14ac:dyDescent="0.45">
      <c r="A134">
        <v>20</v>
      </c>
      <c r="B134" t="s">
        <v>284</v>
      </c>
      <c r="C134">
        <v>6</v>
      </c>
      <c r="D134" s="6">
        <f>SUMIF(cocina!A:A, R134, cocina!H:H)</f>
        <v>107</v>
      </c>
      <c r="E134" s="1">
        <v>45018.037499999999</v>
      </c>
      <c r="F134" s="1">
        <v>45018.161111111112</v>
      </c>
      <c r="G134" s="10">
        <f>+Tabla2[[#This Row],[Hora de Salida]]</f>
        <v>45018.161111111112</v>
      </c>
      <c r="H134" s="6">
        <f>+(Tabla2[[#This Row],[Hora de Salida]]-Tabla2[[#This Row],[Hora de Llegada]])*1440</f>
        <v>178.00000000395812</v>
      </c>
      <c r="I134" s="4">
        <f t="shared" si="4"/>
        <v>0.13402777778052646</v>
      </c>
      <c r="J134" s="4">
        <f t="shared" si="5"/>
        <v>5.9722222224970908E-2</v>
      </c>
      <c r="K134" s="4" t="str">
        <f>IF(Tabla2[[#This Row],[Tiempo de Degustación ]]=0,"No Cobrada","Si Cobrada")</f>
        <v>Si Cobrada</v>
      </c>
      <c r="L134" t="s">
        <v>27</v>
      </c>
      <c r="M134" t="s">
        <v>15</v>
      </c>
      <c r="N134" t="s">
        <v>28</v>
      </c>
      <c r="O134" s="14">
        <v>39.74</v>
      </c>
      <c r="P134">
        <f>SUMIF(cocina!A:A, R134, cocina!K:K)+Tabla2[[#This Row],[Propina]]</f>
        <v>221.74</v>
      </c>
      <c r="Q134" t="s">
        <v>44</v>
      </c>
      <c r="R134">
        <v>133</v>
      </c>
      <c r="S134" t="s">
        <v>73</v>
      </c>
      <c r="T134" t="s">
        <v>285</v>
      </c>
    </row>
    <row r="135" spans="1:20" x14ac:dyDescent="0.45">
      <c r="A135">
        <v>3</v>
      </c>
      <c r="B135" t="s">
        <v>286</v>
      </c>
      <c r="C135">
        <v>6</v>
      </c>
      <c r="D135" s="6">
        <f>SUMIF(cocina!A:A, R135, cocina!H:H)</f>
        <v>48</v>
      </c>
      <c r="E135" s="1">
        <v>45018.004861111112</v>
      </c>
      <c r="F135" s="1">
        <v>45018.161111111112</v>
      </c>
      <c r="G135" s="10">
        <f>+Tabla2[[#This Row],[Hora de Salida]]</f>
        <v>45018.161111111112</v>
      </c>
      <c r="H135" s="6">
        <f>+(Tabla2[[#This Row],[Hora de Salida]]-Tabla2[[#This Row],[Hora de Llegada]])*1440</f>
        <v>225</v>
      </c>
      <c r="I135" s="4">
        <f t="shared" si="4"/>
        <v>0.15625</v>
      </c>
      <c r="J135" s="4">
        <f t="shared" si="5"/>
        <v>0.12291666666666667</v>
      </c>
      <c r="K135" s="4" t="str">
        <f>IF(Tabla2[[#This Row],[Tiempo de Degustación ]]=0,"No Cobrada","Si Cobrada")</f>
        <v>Si Cobrada</v>
      </c>
      <c r="L135" t="s">
        <v>21</v>
      </c>
      <c r="M135" t="s">
        <v>41</v>
      </c>
      <c r="N135" t="s">
        <v>28</v>
      </c>
      <c r="O135" s="14">
        <v>30.1</v>
      </c>
      <c r="P135">
        <f>SUMIF(cocina!A:A, R135, cocina!K:K)+Tabla2[[#This Row],[Propina]]</f>
        <v>150.1</v>
      </c>
      <c r="Q135" t="s">
        <v>29</v>
      </c>
      <c r="R135">
        <v>134</v>
      </c>
      <c r="S135" t="s">
        <v>53</v>
      </c>
      <c r="T135" t="s">
        <v>287</v>
      </c>
    </row>
    <row r="136" spans="1:20" x14ac:dyDescent="0.45">
      <c r="A136">
        <v>11</v>
      </c>
      <c r="B136" t="s">
        <v>288</v>
      </c>
      <c r="C136">
        <v>1</v>
      </c>
      <c r="D136" s="6">
        <f>SUMIF(cocina!A:A, R136, cocina!H:H)</f>
        <v>88</v>
      </c>
      <c r="E136" s="1">
        <v>45018.041666666664</v>
      </c>
      <c r="F136" s="1">
        <v>45018.125694444447</v>
      </c>
      <c r="G136" s="10">
        <f>+Tabla2[[#This Row],[Hora de Salida]]</f>
        <v>45018.125694444447</v>
      </c>
      <c r="H136" s="6">
        <f>+(Tabla2[[#This Row],[Hora de Salida]]-Tabla2[[#This Row],[Hora de Llegada]])*1440</f>
        <v>121.00000000675209</v>
      </c>
      <c r="I136" s="4">
        <f t="shared" si="4"/>
        <v>9.44444444491334E-2</v>
      </c>
      <c r="J136" s="4">
        <f t="shared" si="5"/>
        <v>3.333333333802229E-2</v>
      </c>
      <c r="K136" s="4" t="str">
        <f>IF(Tabla2[[#This Row],[Tiempo de Degustación ]]=0,"No Cobrada","Si Cobrada")</f>
        <v>Si Cobrada</v>
      </c>
      <c r="L136" t="s">
        <v>33</v>
      </c>
      <c r="M136" t="s">
        <v>41</v>
      </c>
      <c r="N136" t="s">
        <v>28</v>
      </c>
      <c r="O136" s="14">
        <v>34.700000000000003</v>
      </c>
      <c r="P136">
        <f>SUMIF(cocina!A:A, R136, cocina!K:K)+Tabla2[[#This Row],[Propina]]</f>
        <v>294.7</v>
      </c>
      <c r="Q136" t="s">
        <v>44</v>
      </c>
      <c r="R136">
        <v>135</v>
      </c>
      <c r="S136" t="s">
        <v>30</v>
      </c>
      <c r="T136" t="s">
        <v>289</v>
      </c>
    </row>
    <row r="137" spans="1:20" x14ac:dyDescent="0.45">
      <c r="A137">
        <v>6</v>
      </c>
      <c r="B137" t="s">
        <v>290</v>
      </c>
      <c r="C137">
        <v>1</v>
      </c>
      <c r="D137" s="6">
        <f>SUMIF(cocina!A:A, R137, cocina!H:H)</f>
        <v>13</v>
      </c>
      <c r="E137" s="1">
        <v>45018.076388888891</v>
      </c>
      <c r="F137" s="1">
        <v>45018.209027777775</v>
      </c>
      <c r="G137" s="10">
        <f>+Tabla2[[#This Row],[Hora de Salida]]</f>
        <v>45018.209027777775</v>
      </c>
      <c r="H137" s="6">
        <f>+(Tabla2[[#This Row],[Hora de Salida]]-Tabla2[[#This Row],[Hora de Llegada]])*1440</f>
        <v>190.9999999939464</v>
      </c>
      <c r="I137" s="4">
        <f t="shared" si="4"/>
        <v>0.14305555555135166</v>
      </c>
      <c r="J137" s="4">
        <f t="shared" si="5"/>
        <v>0.13402777777357389</v>
      </c>
      <c r="K137" s="4" t="str">
        <f>IF(Tabla2[[#This Row],[Tiempo de Degustación ]]=0,"No Cobrada","Si Cobrada")</f>
        <v>Si Cobrada</v>
      </c>
      <c r="L137" t="s">
        <v>21</v>
      </c>
      <c r="M137" t="s">
        <v>15</v>
      </c>
      <c r="N137" t="s">
        <v>28</v>
      </c>
      <c r="O137" s="14">
        <v>30.25</v>
      </c>
      <c r="P137">
        <f>SUMIF(cocina!A:A, R137, cocina!K:K)+Tabla2[[#This Row],[Propina]]</f>
        <v>110.25</v>
      </c>
      <c r="Q137" t="s">
        <v>44</v>
      </c>
      <c r="R137">
        <v>136</v>
      </c>
      <c r="S137" t="s">
        <v>50</v>
      </c>
      <c r="T137" t="s">
        <v>74</v>
      </c>
    </row>
    <row r="138" spans="1:20" x14ac:dyDescent="0.45">
      <c r="A138">
        <v>13</v>
      </c>
      <c r="B138" t="s">
        <v>291</v>
      </c>
      <c r="C138">
        <v>3</v>
      </c>
      <c r="D138" s="6">
        <f>SUMIF(cocina!A:A, R138, cocina!H:H)</f>
        <v>41</v>
      </c>
      <c r="E138" s="1">
        <v>45018.056250000001</v>
      </c>
      <c r="F138" s="1">
        <v>45018.174305555556</v>
      </c>
      <c r="G138" s="10">
        <f>+Tabla2[[#This Row],[Hora de Salida]]</f>
        <v>45018.174305555556</v>
      </c>
      <c r="H138" s="6">
        <f>+(Tabla2[[#This Row],[Hora de Salida]]-Tabla2[[#This Row],[Hora de Llegada]])*1440</f>
        <v>169.99999999883585</v>
      </c>
      <c r="I138" s="4">
        <f t="shared" si="4"/>
        <v>0.12847222222141377</v>
      </c>
      <c r="J138" s="4">
        <f t="shared" si="5"/>
        <v>9.9999999999191555E-2</v>
      </c>
      <c r="K138" s="4" t="str">
        <f>IF(Tabla2[[#This Row],[Tiempo de Degustación ]]=0,"No Cobrada","Si Cobrada")</f>
        <v>Si Cobrada</v>
      </c>
      <c r="L138" t="s">
        <v>37</v>
      </c>
      <c r="M138" t="s">
        <v>22</v>
      </c>
      <c r="N138" t="s">
        <v>28</v>
      </c>
      <c r="O138" s="14">
        <v>12.4</v>
      </c>
      <c r="P138">
        <f>SUMIF(cocina!A:A, R138, cocina!K:K)+Tabla2[[#This Row],[Propina]]</f>
        <v>75.400000000000006</v>
      </c>
      <c r="Q138" t="s">
        <v>44</v>
      </c>
      <c r="R138">
        <v>137</v>
      </c>
      <c r="S138" t="s">
        <v>24</v>
      </c>
      <c r="T138" t="s">
        <v>111</v>
      </c>
    </row>
    <row r="139" spans="1:20" x14ac:dyDescent="0.45">
      <c r="A139">
        <v>6</v>
      </c>
      <c r="B139" t="s">
        <v>292</v>
      </c>
      <c r="C139">
        <v>2</v>
      </c>
      <c r="D139" s="6">
        <f>SUMIF(cocina!A:A, R139, cocina!H:H)</f>
        <v>97</v>
      </c>
      <c r="E139" s="1">
        <v>45018.158333333333</v>
      </c>
      <c r="F139" s="1">
        <v>45018.214583333334</v>
      </c>
      <c r="G139" s="10">
        <f>+Tabla2[[#This Row],[Hora de Salida]]</f>
        <v>45018.214583333334</v>
      </c>
      <c r="H139" s="6">
        <f>+(Tabla2[[#This Row],[Hora de Salida]]-Tabla2[[#This Row],[Hora de Llegada]])*1440</f>
        <v>81.000000002095476</v>
      </c>
      <c r="I139" s="4">
        <f t="shared" si="4"/>
        <v>6.6666666668121863E-2</v>
      </c>
      <c r="J139" s="4">
        <f t="shared" si="5"/>
        <v>0</v>
      </c>
      <c r="K139" s="4" t="str">
        <f>IF(Tabla2[[#This Row],[Tiempo de Degustación ]]=0,"No Cobrada","Si Cobrada")</f>
        <v>No Cobrada</v>
      </c>
      <c r="L139" t="s">
        <v>27</v>
      </c>
      <c r="M139" t="s">
        <v>22</v>
      </c>
      <c r="N139" t="s">
        <v>16</v>
      </c>
      <c r="O139" s="14">
        <v>32.79</v>
      </c>
      <c r="P139">
        <f>SUMIF(cocina!A:A, R139, cocina!K:K)+Tabla2[[#This Row],[Propina]]</f>
        <v>270.79000000000002</v>
      </c>
      <c r="Q139" t="s">
        <v>44</v>
      </c>
      <c r="R139">
        <v>138</v>
      </c>
      <c r="S139" t="s">
        <v>45</v>
      </c>
      <c r="T139" t="s">
        <v>293</v>
      </c>
    </row>
    <row r="140" spans="1:20" x14ac:dyDescent="0.45">
      <c r="A140">
        <v>16</v>
      </c>
      <c r="B140" t="s">
        <v>294</v>
      </c>
      <c r="C140">
        <v>3</v>
      </c>
      <c r="D140" s="6">
        <f>SUMIF(cocina!A:A, R140, cocina!H:H)</f>
        <v>26</v>
      </c>
      <c r="E140" s="1">
        <v>45018.027777777781</v>
      </c>
      <c r="F140" s="1">
        <v>45018.193749999999</v>
      </c>
      <c r="G140" s="10">
        <f>+Tabla2[[#This Row],[Hora de Salida]]</f>
        <v>45018.193749999999</v>
      </c>
      <c r="H140" s="6">
        <f>+(Tabla2[[#This Row],[Hora de Salida]]-Tabla2[[#This Row],[Hora de Llegada]])*1440</f>
        <v>238.99999999324791</v>
      </c>
      <c r="I140" s="4">
        <f t="shared" si="4"/>
        <v>0.16597222221753327</v>
      </c>
      <c r="J140" s="4">
        <f t="shared" si="5"/>
        <v>0.14791666666197772</v>
      </c>
      <c r="K140" s="4" t="str">
        <f>IF(Tabla2[[#This Row],[Tiempo de Degustación ]]=0,"No Cobrada","Si Cobrada")</f>
        <v>Si Cobrada</v>
      </c>
      <c r="L140" t="s">
        <v>27</v>
      </c>
      <c r="M140" t="s">
        <v>15</v>
      </c>
      <c r="N140" t="s">
        <v>28</v>
      </c>
      <c r="O140" s="14">
        <v>47.2</v>
      </c>
      <c r="P140">
        <f>SUMIF(cocina!A:A, R140, cocina!K:K)+Tabla2[[#This Row],[Propina]]</f>
        <v>82.2</v>
      </c>
      <c r="Q140" t="s">
        <v>29</v>
      </c>
      <c r="R140">
        <v>139</v>
      </c>
      <c r="S140" t="s">
        <v>73</v>
      </c>
      <c r="T140" t="s">
        <v>42</v>
      </c>
    </row>
    <row r="141" spans="1:20" x14ac:dyDescent="0.45">
      <c r="A141">
        <v>11</v>
      </c>
      <c r="B141" t="s">
        <v>295</v>
      </c>
      <c r="C141">
        <v>4</v>
      </c>
      <c r="D141" s="6">
        <f>SUMIF(cocina!A:A, R141, cocina!H:H)</f>
        <v>118</v>
      </c>
      <c r="E141" s="1">
        <v>45018.15902777778</v>
      </c>
      <c r="F141" s="1">
        <v>45018.270138888889</v>
      </c>
      <c r="G141" s="10">
        <f>+Tabla2[[#This Row],[Hora de Salida]]</f>
        <v>45018.270138888889</v>
      </c>
      <c r="H141" s="6">
        <f>+(Tabla2[[#This Row],[Hora de Salida]]-Tabla2[[#This Row],[Hora de Llegada]])*1440</f>
        <v>159.99999999767169</v>
      </c>
      <c r="I141" s="4">
        <f t="shared" si="4"/>
        <v>0.11111111110949423</v>
      </c>
      <c r="J141" s="4">
        <f t="shared" si="5"/>
        <v>2.9166666665049787E-2</v>
      </c>
      <c r="K141" s="4" t="str">
        <f>IF(Tabla2[[#This Row],[Tiempo de Degustación ]]=0,"No Cobrada","Si Cobrada")</f>
        <v>Si Cobrada</v>
      </c>
      <c r="L141" t="s">
        <v>27</v>
      </c>
      <c r="M141" t="s">
        <v>15</v>
      </c>
      <c r="N141" t="s">
        <v>23</v>
      </c>
      <c r="O141" s="14">
        <v>32.130000000000003</v>
      </c>
      <c r="P141">
        <f>SUMIF(cocina!A:A, R141, cocina!K:K)+Tabla2[[#This Row],[Propina]]</f>
        <v>223.13</v>
      </c>
      <c r="Q141" t="s">
        <v>29</v>
      </c>
      <c r="R141">
        <v>140</v>
      </c>
      <c r="S141" t="s">
        <v>34</v>
      </c>
      <c r="T141" t="s">
        <v>296</v>
      </c>
    </row>
    <row r="142" spans="1:20" x14ac:dyDescent="0.45">
      <c r="A142">
        <v>4</v>
      </c>
      <c r="B142" t="s">
        <v>297</v>
      </c>
      <c r="C142">
        <v>4</v>
      </c>
      <c r="D142" s="6">
        <f>SUMIF(cocina!A:A, R142, cocina!H:H)</f>
        <v>28</v>
      </c>
      <c r="E142" s="1">
        <v>45018.081944444442</v>
      </c>
      <c r="F142" s="1">
        <v>45018.239583333336</v>
      </c>
      <c r="G142" s="10">
        <f>+Tabla2[[#This Row],[Hora de Salida]]</f>
        <v>45018.239583333336</v>
      </c>
      <c r="H142" s="6">
        <f>+(Tabla2[[#This Row],[Hora de Salida]]-Tabla2[[#This Row],[Hora de Llegada]])*1440</f>
        <v>227.00000000651926</v>
      </c>
      <c r="I142" s="4">
        <f t="shared" si="4"/>
        <v>0.15763888889341615</v>
      </c>
      <c r="J142" s="4">
        <f t="shared" si="5"/>
        <v>0.13819444444897172</v>
      </c>
      <c r="K142" s="4" t="str">
        <f>IF(Tabla2[[#This Row],[Tiempo de Degustación ]]=0,"No Cobrada","Si Cobrada")</f>
        <v>Si Cobrada</v>
      </c>
      <c r="L142" t="s">
        <v>14</v>
      </c>
      <c r="M142" t="s">
        <v>22</v>
      </c>
      <c r="N142" t="s">
        <v>28</v>
      </c>
      <c r="O142" s="14">
        <v>41.56</v>
      </c>
      <c r="P142">
        <f>SUMIF(cocina!A:A, R142, cocina!K:K)+Tabla2[[#This Row],[Propina]]</f>
        <v>62.56</v>
      </c>
      <c r="Q142" t="s">
        <v>17</v>
      </c>
      <c r="R142">
        <v>141</v>
      </c>
      <c r="S142" t="s">
        <v>68</v>
      </c>
      <c r="T142" t="s">
        <v>111</v>
      </c>
    </row>
    <row r="143" spans="1:20" x14ac:dyDescent="0.45">
      <c r="A143">
        <v>14</v>
      </c>
      <c r="B143" t="s">
        <v>298</v>
      </c>
      <c r="C143">
        <v>3</v>
      </c>
      <c r="D143" s="6">
        <f>SUMIF(cocina!A:A, R143, cocina!H:H)</f>
        <v>70</v>
      </c>
      <c r="E143" s="1">
        <v>45018.086805555555</v>
      </c>
      <c r="F143" s="1">
        <v>45018.170138888891</v>
      </c>
      <c r="G143" s="10">
        <f>+Tabla2[[#This Row],[Hora de Salida]]</f>
        <v>45018.170138888891</v>
      </c>
      <c r="H143" s="6">
        <f>+(Tabla2[[#This Row],[Hora de Salida]]-Tabla2[[#This Row],[Hora de Llegada]])*1440</f>
        <v>120.00000000349246</v>
      </c>
      <c r="I143" s="4">
        <f t="shared" si="4"/>
        <v>9.3750000002425324E-2</v>
      </c>
      <c r="J143" s="4">
        <f t="shared" si="5"/>
        <v>4.5138888891314212E-2</v>
      </c>
      <c r="K143" s="4" t="str">
        <f>IF(Tabla2[[#This Row],[Tiempo de Degustación ]]=0,"No Cobrada","Si Cobrada")</f>
        <v>Si Cobrada</v>
      </c>
      <c r="L143" t="s">
        <v>37</v>
      </c>
      <c r="M143" t="s">
        <v>15</v>
      </c>
      <c r="N143" t="s">
        <v>28</v>
      </c>
      <c r="O143" s="14">
        <v>16.29</v>
      </c>
      <c r="P143">
        <f>SUMIF(cocina!A:A, R143, cocina!K:K)+Tabla2[[#This Row],[Propina]]</f>
        <v>197.29</v>
      </c>
      <c r="Q143" t="s">
        <v>44</v>
      </c>
      <c r="R143">
        <v>142</v>
      </c>
      <c r="S143" t="s">
        <v>92</v>
      </c>
      <c r="T143" t="s">
        <v>299</v>
      </c>
    </row>
    <row r="144" spans="1:20" x14ac:dyDescent="0.45">
      <c r="A144">
        <v>9</v>
      </c>
      <c r="B144" t="s">
        <v>300</v>
      </c>
      <c r="C144">
        <v>4</v>
      </c>
      <c r="D144" s="6">
        <f>SUMIF(cocina!A:A, R144, cocina!H:H)</f>
        <v>16</v>
      </c>
      <c r="E144" s="1">
        <v>45018.022222222222</v>
      </c>
      <c r="F144" s="1">
        <v>45018.1875</v>
      </c>
      <c r="G144" s="10">
        <f>+Tabla2[[#This Row],[Hora de Salida]]</f>
        <v>45018.1875</v>
      </c>
      <c r="H144" s="6">
        <f>+(Tabla2[[#This Row],[Hora de Salida]]-Tabla2[[#This Row],[Hora de Llegada]])*1440</f>
        <v>238.00000000046566</v>
      </c>
      <c r="I144" s="4">
        <f t="shared" si="4"/>
        <v>0.16527777777810115</v>
      </c>
      <c r="J144" s="4">
        <f t="shared" si="5"/>
        <v>0.15416666666699005</v>
      </c>
      <c r="K144" s="4" t="str">
        <f>IF(Tabla2[[#This Row],[Tiempo de Degustación ]]=0,"No Cobrada","Si Cobrada")</f>
        <v>Si Cobrada</v>
      </c>
      <c r="L144" t="s">
        <v>37</v>
      </c>
      <c r="M144" t="s">
        <v>15</v>
      </c>
      <c r="N144" t="s">
        <v>23</v>
      </c>
      <c r="O144" s="14">
        <v>48.26</v>
      </c>
      <c r="P144">
        <f>SUMIF(cocina!A:A, R144, cocina!K:K)+Tabla2[[#This Row],[Propina]]</f>
        <v>98.259999999999991</v>
      </c>
      <c r="Q144" t="s">
        <v>29</v>
      </c>
      <c r="R144">
        <v>143</v>
      </c>
      <c r="S144" t="s">
        <v>38</v>
      </c>
      <c r="T144" t="s">
        <v>204</v>
      </c>
    </row>
    <row r="145" spans="1:20" x14ac:dyDescent="0.45">
      <c r="A145">
        <v>18</v>
      </c>
      <c r="B145" t="s">
        <v>301</v>
      </c>
      <c r="C145">
        <v>1</v>
      </c>
      <c r="D145" s="6">
        <f>SUMIF(cocina!A:A, R145, cocina!H:H)</f>
        <v>150</v>
      </c>
      <c r="E145" s="1">
        <v>45018.123611111114</v>
      </c>
      <c r="F145" s="1">
        <v>45018.230555555558</v>
      </c>
      <c r="G145" s="10">
        <f>+Tabla2[[#This Row],[Hora de Salida]]</f>
        <v>45018.230555555558</v>
      </c>
      <c r="H145" s="6">
        <f>+(Tabla2[[#This Row],[Hora de Salida]]-Tabla2[[#This Row],[Hora de Llegada]])*1440</f>
        <v>153.99999999906868</v>
      </c>
      <c r="I145" s="4">
        <f t="shared" si="4"/>
        <v>0.11736111111046436</v>
      </c>
      <c r="J145" s="4">
        <f t="shared" si="5"/>
        <v>1.3194444443797693E-2</v>
      </c>
      <c r="K145" s="4" t="str">
        <f>IF(Tabla2[[#This Row],[Tiempo de Degustación ]]=0,"No Cobrada","Si Cobrada")</f>
        <v>Si Cobrada</v>
      </c>
      <c r="L145" t="s">
        <v>37</v>
      </c>
      <c r="M145" t="s">
        <v>41</v>
      </c>
      <c r="N145" t="s">
        <v>28</v>
      </c>
      <c r="O145" s="14">
        <v>11.22</v>
      </c>
      <c r="P145">
        <f>SUMIF(cocina!A:A, R145, cocina!K:K)+Tabla2[[#This Row],[Propina]]</f>
        <v>196.22</v>
      </c>
      <c r="Q145" t="s">
        <v>44</v>
      </c>
      <c r="R145">
        <v>144</v>
      </c>
      <c r="S145" t="s">
        <v>38</v>
      </c>
      <c r="T145" t="s">
        <v>302</v>
      </c>
    </row>
    <row r="146" spans="1:20" x14ac:dyDescent="0.45">
      <c r="A146">
        <v>2</v>
      </c>
      <c r="B146" t="s">
        <v>303</v>
      </c>
      <c r="C146">
        <v>5</v>
      </c>
      <c r="D146" s="6">
        <f>SUMIF(cocina!A:A, R146, cocina!H:H)</f>
        <v>106</v>
      </c>
      <c r="E146" s="1">
        <v>45018.025694444441</v>
      </c>
      <c r="F146" s="1">
        <v>45018.070833333331</v>
      </c>
      <c r="G146" s="10">
        <f>+Tabla2[[#This Row],[Hora de Salida]]</f>
        <v>45018.070833333331</v>
      </c>
      <c r="H146" s="6">
        <f>+(Tabla2[[#This Row],[Hora de Salida]]-Tabla2[[#This Row],[Hora de Llegada]])*1440</f>
        <v>65.000000002328306</v>
      </c>
      <c r="I146" s="4">
        <f t="shared" si="4"/>
        <v>5.5555555557172433E-2</v>
      </c>
      <c r="J146" s="4">
        <f t="shared" si="5"/>
        <v>0</v>
      </c>
      <c r="K146" s="4" t="str">
        <f>IF(Tabla2[[#This Row],[Tiempo de Degustación ]]=0,"No Cobrada","Si Cobrada")</f>
        <v>No Cobrada</v>
      </c>
      <c r="L146" t="s">
        <v>27</v>
      </c>
      <c r="M146" t="s">
        <v>41</v>
      </c>
      <c r="N146" t="s">
        <v>28</v>
      </c>
      <c r="O146" s="14">
        <v>11.32</v>
      </c>
      <c r="P146">
        <f>SUMIF(cocina!A:A, R146, cocina!K:K)+Tabla2[[#This Row],[Propina]]</f>
        <v>137.32</v>
      </c>
      <c r="Q146" t="s">
        <v>44</v>
      </c>
      <c r="R146">
        <v>145</v>
      </c>
      <c r="S146" t="s">
        <v>45</v>
      </c>
      <c r="T146" t="s">
        <v>304</v>
      </c>
    </row>
    <row r="147" spans="1:20" x14ac:dyDescent="0.45">
      <c r="A147">
        <v>8</v>
      </c>
      <c r="B147" t="s">
        <v>305</v>
      </c>
      <c r="C147">
        <v>6</v>
      </c>
      <c r="D147" s="6">
        <f>SUMIF(cocina!A:A, R147, cocina!H:H)</f>
        <v>47</v>
      </c>
      <c r="E147" s="1">
        <v>45018.069444444445</v>
      </c>
      <c r="F147" s="1">
        <v>45018.120833333334</v>
      </c>
      <c r="G147" s="10">
        <f>+Tabla2[[#This Row],[Hora de Salida]]</f>
        <v>45018.120833333334</v>
      </c>
      <c r="H147" s="6">
        <f>+(Tabla2[[#This Row],[Hora de Salida]]-Tabla2[[#This Row],[Hora de Llegada]])*1440</f>
        <v>74.000000000232831</v>
      </c>
      <c r="I147" s="4">
        <f t="shared" si="4"/>
        <v>5.1388888889050577E-2</v>
      </c>
      <c r="J147" s="4">
        <f t="shared" si="5"/>
        <v>1.8750000000161686E-2</v>
      </c>
      <c r="K147" s="4" t="str">
        <f>IF(Tabla2[[#This Row],[Tiempo de Degustación ]]=0,"No Cobrada","Si Cobrada")</f>
        <v>Si Cobrada</v>
      </c>
      <c r="L147" t="s">
        <v>14</v>
      </c>
      <c r="M147" t="s">
        <v>15</v>
      </c>
      <c r="N147" t="s">
        <v>28</v>
      </c>
      <c r="O147" s="14">
        <v>38.4</v>
      </c>
      <c r="P147">
        <f>SUMIF(cocina!A:A, R147, cocina!K:K)+Tabla2[[#This Row],[Propina]]</f>
        <v>100.4</v>
      </c>
      <c r="Q147" t="s">
        <v>17</v>
      </c>
      <c r="R147">
        <v>146</v>
      </c>
      <c r="S147" t="s">
        <v>34</v>
      </c>
      <c r="T147" t="s">
        <v>195</v>
      </c>
    </row>
    <row r="148" spans="1:20" x14ac:dyDescent="0.45">
      <c r="A148">
        <v>5</v>
      </c>
      <c r="B148" t="s">
        <v>306</v>
      </c>
      <c r="C148">
        <v>4</v>
      </c>
      <c r="D148" s="6">
        <f>SUMIF(cocina!A:A, R148, cocina!H:H)</f>
        <v>33</v>
      </c>
      <c r="E148" s="1">
        <v>45018.137499999997</v>
      </c>
      <c r="F148" s="1">
        <v>45018.206944444442</v>
      </c>
      <c r="G148" s="10">
        <f>+Tabla2[[#This Row],[Hora de Salida]]</f>
        <v>45018.206944444442</v>
      </c>
      <c r="H148" s="6">
        <f>+(Tabla2[[#This Row],[Hora de Salida]]-Tabla2[[#This Row],[Hora de Llegada]])*1440</f>
        <v>100.00000000116415</v>
      </c>
      <c r="I148" s="4">
        <f t="shared" si="4"/>
        <v>6.9444444445252884E-2</v>
      </c>
      <c r="J148" s="4">
        <f t="shared" si="5"/>
        <v>4.6527777778586216E-2</v>
      </c>
      <c r="K148" s="4" t="str">
        <f>IF(Tabla2[[#This Row],[Tiempo de Degustación ]]=0,"No Cobrada","Si Cobrada")</f>
        <v>Si Cobrada</v>
      </c>
      <c r="L148" t="s">
        <v>14</v>
      </c>
      <c r="M148" t="s">
        <v>22</v>
      </c>
      <c r="N148" t="s">
        <v>28</v>
      </c>
      <c r="O148" s="14">
        <v>27.14</v>
      </c>
      <c r="P148">
        <f>SUMIF(cocina!A:A, R148, cocina!K:K)+Tabla2[[#This Row],[Propina]]</f>
        <v>111.14</v>
      </c>
      <c r="Q148" t="s">
        <v>17</v>
      </c>
      <c r="R148">
        <v>147</v>
      </c>
      <c r="S148" t="s">
        <v>24</v>
      </c>
      <c r="T148" t="s">
        <v>307</v>
      </c>
    </row>
    <row r="149" spans="1:20" x14ac:dyDescent="0.45">
      <c r="A149">
        <v>10</v>
      </c>
      <c r="B149" t="s">
        <v>308</v>
      </c>
      <c r="C149">
        <v>6</v>
      </c>
      <c r="D149" s="6">
        <f>SUMIF(cocina!A:A, R149, cocina!H:H)</f>
        <v>159</v>
      </c>
      <c r="E149" s="1">
        <v>45018.161111111112</v>
      </c>
      <c r="F149" s="1">
        <v>45018.249305555553</v>
      </c>
      <c r="G149" s="10">
        <f>+Tabla2[[#This Row],[Hora de Salida]]</f>
        <v>45018.249305555553</v>
      </c>
      <c r="H149" s="6">
        <f>+(Tabla2[[#This Row],[Hora de Salida]]-Tabla2[[#This Row],[Hora de Llegada]])*1440</f>
        <v>126.99999999487773</v>
      </c>
      <c r="I149" s="4">
        <f t="shared" si="4"/>
        <v>9.8611111107553981E-2</v>
      </c>
      <c r="J149" s="4">
        <f t="shared" si="5"/>
        <v>0</v>
      </c>
      <c r="K149" s="4" t="str">
        <f>IF(Tabla2[[#This Row],[Tiempo de Degustación ]]=0,"No Cobrada","Si Cobrada")</f>
        <v>No Cobrada</v>
      </c>
      <c r="L149" t="s">
        <v>14</v>
      </c>
      <c r="M149" t="s">
        <v>15</v>
      </c>
      <c r="N149" t="s">
        <v>16</v>
      </c>
      <c r="O149" s="14">
        <v>46.26</v>
      </c>
      <c r="P149">
        <f>SUMIF(cocina!A:A, R149, cocina!K:K)+Tabla2[[#This Row],[Propina]]</f>
        <v>258.26</v>
      </c>
      <c r="Q149" t="s">
        <v>44</v>
      </c>
      <c r="R149">
        <v>148</v>
      </c>
      <c r="S149" t="s">
        <v>24</v>
      </c>
      <c r="T149" t="s">
        <v>309</v>
      </c>
    </row>
    <row r="150" spans="1:20" x14ac:dyDescent="0.45">
      <c r="A150">
        <v>18</v>
      </c>
      <c r="B150" t="s">
        <v>310</v>
      </c>
      <c r="C150">
        <v>4</v>
      </c>
      <c r="D150" s="6">
        <f>SUMIF(cocina!A:A, R150, cocina!H:H)</f>
        <v>139</v>
      </c>
      <c r="E150" s="1">
        <v>45018.065972222219</v>
      </c>
      <c r="F150" s="1">
        <v>45018.201388888891</v>
      </c>
      <c r="G150" s="10">
        <f>+Tabla2[[#This Row],[Hora de Salida]]</f>
        <v>45018.201388888891</v>
      </c>
      <c r="H150" s="6">
        <f>+(Tabla2[[#This Row],[Hora de Salida]]-Tabla2[[#This Row],[Hora de Llegada]])*1440</f>
        <v>195.00000000698492</v>
      </c>
      <c r="I150" s="4">
        <f t="shared" si="4"/>
        <v>0.14583333333818396</v>
      </c>
      <c r="J150" s="4">
        <f t="shared" si="5"/>
        <v>4.9305555560406181E-2</v>
      </c>
      <c r="K150" s="4" t="str">
        <f>IF(Tabla2[[#This Row],[Tiempo de Degustación ]]=0,"No Cobrada","Si Cobrada")</f>
        <v>Si Cobrada</v>
      </c>
      <c r="L150" t="s">
        <v>33</v>
      </c>
      <c r="M150" t="s">
        <v>22</v>
      </c>
      <c r="N150" t="s">
        <v>28</v>
      </c>
      <c r="O150" s="14">
        <v>15.92</v>
      </c>
      <c r="P150">
        <f>SUMIF(cocina!A:A, R150, cocina!K:K)+Tabla2[[#This Row],[Propina]]</f>
        <v>241.92</v>
      </c>
      <c r="Q150" t="s">
        <v>44</v>
      </c>
      <c r="R150">
        <v>149</v>
      </c>
      <c r="S150" t="s">
        <v>30</v>
      </c>
      <c r="T150" t="s">
        <v>311</v>
      </c>
    </row>
    <row r="151" spans="1:20" x14ac:dyDescent="0.45">
      <c r="A151">
        <v>18</v>
      </c>
      <c r="B151" t="s">
        <v>312</v>
      </c>
      <c r="C151">
        <v>6</v>
      </c>
      <c r="D151" s="6">
        <f>SUMIF(cocina!A:A, R151, cocina!H:H)</f>
        <v>106</v>
      </c>
      <c r="E151" s="1">
        <v>45018.025694444441</v>
      </c>
      <c r="F151" s="1">
        <v>45018.131944444445</v>
      </c>
      <c r="G151" s="10">
        <f>+Tabla2[[#This Row],[Hora de Salida]]</f>
        <v>45018.131944444445</v>
      </c>
      <c r="H151" s="6">
        <f>+(Tabla2[[#This Row],[Hora de Salida]]-Tabla2[[#This Row],[Hora de Llegada]])*1440</f>
        <v>153.00000000628643</v>
      </c>
      <c r="I151" s="4">
        <f t="shared" si="4"/>
        <v>0.10625000000436557</v>
      </c>
      <c r="J151" s="4">
        <f t="shared" si="5"/>
        <v>3.2638888893254461E-2</v>
      </c>
      <c r="K151" s="4" t="str">
        <f>IF(Tabla2[[#This Row],[Tiempo de Degustación ]]=0,"No Cobrada","Si Cobrada")</f>
        <v>Si Cobrada</v>
      </c>
      <c r="L151" t="s">
        <v>21</v>
      </c>
      <c r="M151" t="s">
        <v>15</v>
      </c>
      <c r="N151" t="s">
        <v>16</v>
      </c>
      <c r="O151" s="14">
        <v>48.43</v>
      </c>
      <c r="P151">
        <f>SUMIF(cocina!A:A, R151, cocina!K:K)+Tabla2[[#This Row],[Propina]]</f>
        <v>198.43</v>
      </c>
      <c r="Q151" t="s">
        <v>29</v>
      </c>
      <c r="R151">
        <v>150</v>
      </c>
      <c r="S151" t="s">
        <v>92</v>
      </c>
      <c r="T151" t="s">
        <v>313</v>
      </c>
    </row>
    <row r="152" spans="1:20" x14ac:dyDescent="0.45">
      <c r="A152">
        <v>6</v>
      </c>
      <c r="B152" t="s">
        <v>314</v>
      </c>
      <c r="C152">
        <v>2</v>
      </c>
      <c r="D152" s="6">
        <f>SUMIF(cocina!A:A, R152, cocina!H:H)</f>
        <v>19</v>
      </c>
      <c r="E152" s="1">
        <v>45018.135416666664</v>
      </c>
      <c r="F152" s="1">
        <v>45018.286805555559</v>
      </c>
      <c r="G152" s="10">
        <f>+Tabla2[[#This Row],[Hora de Salida]]</f>
        <v>45018.286805555559</v>
      </c>
      <c r="H152" s="6">
        <f>+(Tabla2[[#This Row],[Hora de Salida]]-Tabla2[[#This Row],[Hora de Llegada]])*1440</f>
        <v>218.00000000861473</v>
      </c>
      <c r="I152" s="4">
        <f t="shared" si="4"/>
        <v>0.161805555561538</v>
      </c>
      <c r="J152" s="4">
        <f t="shared" si="5"/>
        <v>0.14861111111709355</v>
      </c>
      <c r="K152" s="4" t="str">
        <f>IF(Tabla2[[#This Row],[Tiempo de Degustación ]]=0,"No Cobrada","Si Cobrada")</f>
        <v>Si Cobrada</v>
      </c>
      <c r="L152" t="s">
        <v>37</v>
      </c>
      <c r="M152" t="s">
        <v>41</v>
      </c>
      <c r="N152" t="s">
        <v>28</v>
      </c>
      <c r="O152" s="14">
        <v>41.51</v>
      </c>
      <c r="P152">
        <f>SUMIF(cocina!A:A, R152, cocina!K:K)+Tabla2[[#This Row],[Propina]]</f>
        <v>173.51</v>
      </c>
      <c r="Q152" t="s">
        <v>44</v>
      </c>
      <c r="R152">
        <v>151</v>
      </c>
      <c r="S152" t="s">
        <v>68</v>
      </c>
      <c r="T152" t="s">
        <v>315</v>
      </c>
    </row>
    <row r="153" spans="1:20" x14ac:dyDescent="0.45">
      <c r="A153">
        <v>5</v>
      </c>
      <c r="B153" t="s">
        <v>316</v>
      </c>
      <c r="C153">
        <v>6</v>
      </c>
      <c r="D153" s="6">
        <f>SUMIF(cocina!A:A, R153, cocina!H:H)</f>
        <v>12</v>
      </c>
      <c r="E153" s="1">
        <v>45018.051388888889</v>
      </c>
      <c r="F153" s="1">
        <v>45018.119444444441</v>
      </c>
      <c r="G153" s="10">
        <f>+Tabla2[[#This Row],[Hora de Salida]]</f>
        <v>45018.119444444441</v>
      </c>
      <c r="H153" s="6">
        <f>+(Tabla2[[#This Row],[Hora de Salida]]-Tabla2[[#This Row],[Hora de Llegada]])*1440</f>
        <v>97.999999994644895</v>
      </c>
      <c r="I153" s="4">
        <f t="shared" si="4"/>
        <v>6.8055555551836733E-2</v>
      </c>
      <c r="J153" s="4">
        <f t="shared" si="5"/>
        <v>5.9722222218503401E-2</v>
      </c>
      <c r="K153" s="4" t="str">
        <f>IF(Tabla2[[#This Row],[Tiempo de Degustación ]]=0,"No Cobrada","Si Cobrada")</f>
        <v>Si Cobrada</v>
      </c>
      <c r="L153" t="s">
        <v>37</v>
      </c>
      <c r="M153" t="s">
        <v>15</v>
      </c>
      <c r="N153" t="s">
        <v>16</v>
      </c>
      <c r="O153" s="14">
        <v>25.57</v>
      </c>
      <c r="P153">
        <f>SUMIF(cocina!A:A, R153, cocina!K:K)+Tabla2[[#This Row],[Propina]]</f>
        <v>81.569999999999993</v>
      </c>
      <c r="Q153" t="s">
        <v>17</v>
      </c>
      <c r="R153">
        <v>152</v>
      </c>
      <c r="S153" t="s">
        <v>68</v>
      </c>
      <c r="T153" t="s">
        <v>66</v>
      </c>
    </row>
    <row r="154" spans="1:20" x14ac:dyDescent="0.45">
      <c r="A154">
        <v>10</v>
      </c>
      <c r="B154" t="s">
        <v>118</v>
      </c>
      <c r="C154">
        <v>1</v>
      </c>
      <c r="D154" s="6">
        <f>SUMIF(cocina!A:A, R154, cocina!H:H)</f>
        <v>89</v>
      </c>
      <c r="E154" s="1">
        <v>45018.129166666666</v>
      </c>
      <c r="F154" s="1">
        <v>45018.226388888892</v>
      </c>
      <c r="G154" s="10">
        <f>+Tabla2[[#This Row],[Hora de Salida]]</f>
        <v>45018.226388888892</v>
      </c>
      <c r="H154" s="6">
        <f>+(Tabla2[[#This Row],[Hora de Salida]]-Tabla2[[#This Row],[Hora de Llegada]])*1440</f>
        <v>140.00000000582077</v>
      </c>
      <c r="I154" s="4">
        <f t="shared" si="4"/>
        <v>0.10763888889293109</v>
      </c>
      <c r="J154" s="4">
        <f t="shared" si="5"/>
        <v>4.5833333337375534E-2</v>
      </c>
      <c r="K154" s="4" t="str">
        <f>IF(Tabla2[[#This Row],[Tiempo de Degustación ]]=0,"No Cobrada","Si Cobrada")</f>
        <v>Si Cobrada</v>
      </c>
      <c r="L154" t="s">
        <v>27</v>
      </c>
      <c r="M154" t="s">
        <v>22</v>
      </c>
      <c r="N154" t="s">
        <v>16</v>
      </c>
      <c r="O154" s="14">
        <v>42.84</v>
      </c>
      <c r="P154">
        <f>SUMIF(cocina!A:A, R154, cocina!K:K)+Tabla2[[#This Row],[Propina]]</f>
        <v>245.84</v>
      </c>
      <c r="Q154" t="s">
        <v>44</v>
      </c>
      <c r="R154">
        <v>153</v>
      </c>
      <c r="S154" t="s">
        <v>34</v>
      </c>
      <c r="T154" t="s">
        <v>317</v>
      </c>
    </row>
    <row r="155" spans="1:20" x14ac:dyDescent="0.45">
      <c r="A155">
        <v>11</v>
      </c>
      <c r="B155" t="s">
        <v>318</v>
      </c>
      <c r="C155">
        <v>6</v>
      </c>
      <c r="D155" s="6">
        <f>SUMIF(cocina!A:A, R155, cocina!H:H)</f>
        <v>82</v>
      </c>
      <c r="E155" s="1">
        <v>45018.089583333334</v>
      </c>
      <c r="F155" s="1">
        <v>45018.15</v>
      </c>
      <c r="G155" s="10">
        <f>+Tabla2[[#This Row],[Hora de Salida]]</f>
        <v>45018.15</v>
      </c>
      <c r="H155" s="6">
        <f>+(Tabla2[[#This Row],[Hora de Salida]]-Tabla2[[#This Row],[Hora de Llegada]])*1440</f>
        <v>87.000000000698492</v>
      </c>
      <c r="I155" s="4">
        <f t="shared" si="4"/>
        <v>6.0416666667151731E-2</v>
      </c>
      <c r="J155" s="4">
        <f t="shared" si="5"/>
        <v>3.4722222227072871E-3</v>
      </c>
      <c r="K155" s="4" t="str">
        <f>IF(Tabla2[[#This Row],[Tiempo de Degustación ]]=0,"No Cobrada","Si Cobrada")</f>
        <v>Si Cobrada</v>
      </c>
      <c r="L155" t="s">
        <v>21</v>
      </c>
      <c r="M155" t="s">
        <v>22</v>
      </c>
      <c r="N155" t="s">
        <v>28</v>
      </c>
      <c r="O155" s="14">
        <v>17.2</v>
      </c>
      <c r="P155">
        <f>SUMIF(cocina!A:A, R155, cocina!K:K)+Tabla2[[#This Row],[Propina]]</f>
        <v>161.19999999999999</v>
      </c>
      <c r="Q155" t="s">
        <v>29</v>
      </c>
      <c r="R155">
        <v>154</v>
      </c>
      <c r="S155" t="s">
        <v>68</v>
      </c>
      <c r="T155" t="s">
        <v>319</v>
      </c>
    </row>
    <row r="156" spans="1:20" x14ac:dyDescent="0.45">
      <c r="A156">
        <v>7</v>
      </c>
      <c r="B156" t="s">
        <v>320</v>
      </c>
      <c r="C156">
        <v>2</v>
      </c>
      <c r="D156" s="6">
        <f>SUMIF(cocina!A:A, R156, cocina!H:H)</f>
        <v>100</v>
      </c>
      <c r="E156" s="1">
        <v>45018.078472222223</v>
      </c>
      <c r="F156" s="1">
        <v>45018.197222222225</v>
      </c>
      <c r="G156" s="10">
        <f>+Tabla2[[#This Row],[Hora de Salida]]</f>
        <v>45018.197222222225</v>
      </c>
      <c r="H156" s="6">
        <f>+(Tabla2[[#This Row],[Hora de Salida]]-Tabla2[[#This Row],[Hora de Llegada]])*1440</f>
        <v>171.00000000209548</v>
      </c>
      <c r="I156" s="4">
        <f t="shared" si="4"/>
        <v>0.11875000000145519</v>
      </c>
      <c r="J156" s="4">
        <f t="shared" si="5"/>
        <v>4.9305555557010744E-2</v>
      </c>
      <c r="K156" s="4" t="str">
        <f>IF(Tabla2[[#This Row],[Tiempo de Degustación ]]=0,"No Cobrada","Si Cobrada")</f>
        <v>Si Cobrada</v>
      </c>
      <c r="L156" t="s">
        <v>33</v>
      </c>
      <c r="M156" t="s">
        <v>15</v>
      </c>
      <c r="N156" t="s">
        <v>28</v>
      </c>
      <c r="O156" s="14">
        <v>25.72</v>
      </c>
      <c r="P156">
        <f>SUMIF(cocina!A:A, R156, cocina!K:K)+Tabla2[[#This Row],[Propina]]</f>
        <v>161.72</v>
      </c>
      <c r="Q156" t="s">
        <v>17</v>
      </c>
      <c r="R156">
        <v>155</v>
      </c>
      <c r="S156" t="s">
        <v>45</v>
      </c>
      <c r="T156" t="s">
        <v>321</v>
      </c>
    </row>
    <row r="157" spans="1:20" x14ac:dyDescent="0.45">
      <c r="A157">
        <v>6</v>
      </c>
      <c r="B157" t="s">
        <v>322</v>
      </c>
      <c r="C157">
        <v>4</v>
      </c>
      <c r="D157" s="6">
        <f>SUMIF(cocina!A:A, R157, cocina!H:H)</f>
        <v>6</v>
      </c>
      <c r="E157" s="1">
        <v>45018.027777777781</v>
      </c>
      <c r="F157" s="1">
        <v>45018.178472222222</v>
      </c>
      <c r="G157" s="10">
        <f>+Tabla2[[#This Row],[Hora de Salida]]</f>
        <v>45018.178472222222</v>
      </c>
      <c r="H157" s="6">
        <f>+(Tabla2[[#This Row],[Hora de Salida]]-Tabla2[[#This Row],[Hora de Llegada]])*1440</f>
        <v>216.99999999487773</v>
      </c>
      <c r="I157" s="4">
        <f t="shared" si="4"/>
        <v>0.15069444444088731</v>
      </c>
      <c r="J157" s="4">
        <f t="shared" si="5"/>
        <v>0.14652777777422063</v>
      </c>
      <c r="K157" s="4" t="str">
        <f>IF(Tabla2[[#This Row],[Tiempo de Degustación ]]=0,"No Cobrada","Si Cobrada")</f>
        <v>Si Cobrada</v>
      </c>
      <c r="L157" t="s">
        <v>14</v>
      </c>
      <c r="M157" t="s">
        <v>41</v>
      </c>
      <c r="N157" t="s">
        <v>28</v>
      </c>
      <c r="O157" s="14">
        <v>19.03</v>
      </c>
      <c r="P157">
        <f>SUMIF(cocina!A:A, R157, cocina!K:K)+Tabla2[[#This Row],[Propina]]</f>
        <v>75.03</v>
      </c>
      <c r="Q157" t="s">
        <v>29</v>
      </c>
      <c r="R157">
        <v>156</v>
      </c>
      <c r="S157" t="s">
        <v>18</v>
      </c>
      <c r="T157" t="s">
        <v>66</v>
      </c>
    </row>
    <row r="158" spans="1:20" x14ac:dyDescent="0.45">
      <c r="A158">
        <v>13</v>
      </c>
      <c r="B158" t="s">
        <v>323</v>
      </c>
      <c r="C158">
        <v>5</v>
      </c>
      <c r="D158" s="6">
        <f>SUMIF(cocina!A:A, R158, cocina!H:H)</f>
        <v>150</v>
      </c>
      <c r="E158" s="1">
        <v>45018.140277777777</v>
      </c>
      <c r="F158" s="1">
        <v>45018.260416666664</v>
      </c>
      <c r="G158" s="10">
        <f>+Tabla2[[#This Row],[Hora de Salida]]</f>
        <v>45018.260416666664</v>
      </c>
      <c r="H158" s="6">
        <f>+(Tabla2[[#This Row],[Hora de Salida]]-Tabla2[[#This Row],[Hora de Llegada]])*1440</f>
        <v>172.99999999813735</v>
      </c>
      <c r="I158" s="4">
        <f t="shared" si="4"/>
        <v>0.13055555555426204</v>
      </c>
      <c r="J158" s="4">
        <f t="shared" si="5"/>
        <v>2.6388888887595371E-2</v>
      </c>
      <c r="K158" s="4" t="str">
        <f>IF(Tabla2[[#This Row],[Tiempo de Degustación ]]=0,"No Cobrada","Si Cobrada")</f>
        <v>Si Cobrada</v>
      </c>
      <c r="L158" t="s">
        <v>14</v>
      </c>
      <c r="M158" t="s">
        <v>22</v>
      </c>
      <c r="N158" t="s">
        <v>28</v>
      </c>
      <c r="O158" s="14">
        <v>28.48</v>
      </c>
      <c r="P158">
        <f>SUMIF(cocina!A:A, R158, cocina!K:K)+Tabla2[[#This Row],[Propina]]</f>
        <v>299.48</v>
      </c>
      <c r="Q158" t="s">
        <v>44</v>
      </c>
      <c r="R158">
        <v>157</v>
      </c>
      <c r="S158" t="s">
        <v>38</v>
      </c>
      <c r="T158" t="s">
        <v>324</v>
      </c>
    </row>
    <row r="159" spans="1:20" x14ac:dyDescent="0.45">
      <c r="A159">
        <v>5</v>
      </c>
      <c r="B159" t="s">
        <v>325</v>
      </c>
      <c r="C159">
        <v>5</v>
      </c>
      <c r="D159" s="6">
        <f>SUMIF(cocina!A:A, R159, cocina!H:H)</f>
        <v>135</v>
      </c>
      <c r="E159" s="1">
        <v>45018.114583333336</v>
      </c>
      <c r="F159" s="1">
        <v>45018.165972222225</v>
      </c>
      <c r="G159" s="10">
        <f>+Tabla2[[#This Row],[Hora de Salida]]</f>
        <v>45018.165972222225</v>
      </c>
      <c r="H159" s="6">
        <f>+(Tabla2[[#This Row],[Hora de Salida]]-Tabla2[[#This Row],[Hora de Llegada]])*1440</f>
        <v>74.000000000232831</v>
      </c>
      <c r="I159" s="4">
        <f t="shared" si="4"/>
        <v>5.1388888889050577E-2</v>
      </c>
      <c r="J159" s="4">
        <f t="shared" si="5"/>
        <v>0</v>
      </c>
      <c r="K159" s="4" t="str">
        <f>IF(Tabla2[[#This Row],[Tiempo de Degustación ]]=0,"No Cobrada","Si Cobrada")</f>
        <v>No Cobrada</v>
      </c>
      <c r="L159" t="s">
        <v>14</v>
      </c>
      <c r="M159" t="s">
        <v>15</v>
      </c>
      <c r="N159" t="s">
        <v>28</v>
      </c>
      <c r="O159" s="14">
        <v>48.75</v>
      </c>
      <c r="P159">
        <f>SUMIF(cocina!A:A, R159, cocina!K:K)+Tabla2[[#This Row],[Propina]]</f>
        <v>358.75</v>
      </c>
      <c r="Q159" t="s">
        <v>29</v>
      </c>
      <c r="R159">
        <v>158</v>
      </c>
      <c r="S159" t="s">
        <v>73</v>
      </c>
      <c r="T159" t="s">
        <v>326</v>
      </c>
    </row>
    <row r="160" spans="1:20" x14ac:dyDescent="0.45">
      <c r="A160">
        <v>16</v>
      </c>
      <c r="B160" t="s">
        <v>327</v>
      </c>
      <c r="C160">
        <v>1</v>
      </c>
      <c r="D160" s="6">
        <f>SUMIF(cocina!A:A, R160, cocina!H:H)</f>
        <v>74</v>
      </c>
      <c r="E160" s="1">
        <v>45018.006944444445</v>
      </c>
      <c r="F160" s="1">
        <v>45018.052083333336</v>
      </c>
      <c r="G160" s="10">
        <f>+Tabla2[[#This Row],[Hora de Salida]]</f>
        <v>45018.052083333336</v>
      </c>
      <c r="H160" s="6">
        <f>+(Tabla2[[#This Row],[Hora de Salida]]-Tabla2[[#This Row],[Hora de Llegada]])*1440</f>
        <v>65.000000002328306</v>
      </c>
      <c r="I160" s="4">
        <f t="shared" si="4"/>
        <v>5.5555555557172433E-2</v>
      </c>
      <c r="J160" s="4">
        <f t="shared" si="5"/>
        <v>4.166666668283546E-3</v>
      </c>
      <c r="K160" s="4" t="str">
        <f>IF(Tabla2[[#This Row],[Tiempo de Degustación ]]=0,"No Cobrada","Si Cobrada")</f>
        <v>Si Cobrada</v>
      </c>
      <c r="L160" t="s">
        <v>14</v>
      </c>
      <c r="M160" t="s">
        <v>22</v>
      </c>
      <c r="N160" t="s">
        <v>28</v>
      </c>
      <c r="O160" s="14">
        <v>47.81</v>
      </c>
      <c r="P160">
        <f>SUMIF(cocina!A:A, R160, cocina!K:K)+Tabla2[[#This Row],[Propina]]</f>
        <v>300.81</v>
      </c>
      <c r="Q160" t="s">
        <v>44</v>
      </c>
      <c r="R160">
        <v>159</v>
      </c>
      <c r="S160" t="s">
        <v>30</v>
      </c>
      <c r="T160" t="s">
        <v>328</v>
      </c>
    </row>
    <row r="161" spans="1:20" x14ac:dyDescent="0.45">
      <c r="A161">
        <v>19</v>
      </c>
      <c r="B161" t="s">
        <v>329</v>
      </c>
      <c r="C161">
        <v>6</v>
      </c>
      <c r="D161" s="6">
        <f>SUMIF(cocina!A:A, R161, cocina!H:H)</f>
        <v>67</v>
      </c>
      <c r="E161" s="1">
        <v>45018.04583333333</v>
      </c>
      <c r="F161" s="1">
        <v>45018.189583333333</v>
      </c>
      <c r="G161" s="10">
        <f>+Tabla2[[#This Row],[Hora de Salida]]</f>
        <v>45018.189583333333</v>
      </c>
      <c r="H161" s="6">
        <f>+(Tabla2[[#This Row],[Hora de Salida]]-Tabla2[[#This Row],[Hora de Llegada]])*1440</f>
        <v>207.00000000419095</v>
      </c>
      <c r="I161" s="4">
        <f t="shared" si="4"/>
        <v>0.14375000000291038</v>
      </c>
      <c r="J161" s="4">
        <f t="shared" si="5"/>
        <v>9.7222222225132604E-2</v>
      </c>
      <c r="K161" s="4" t="str">
        <f>IF(Tabla2[[#This Row],[Tiempo de Degustación ]]=0,"No Cobrada","Si Cobrada")</f>
        <v>Si Cobrada</v>
      </c>
      <c r="L161" t="s">
        <v>27</v>
      </c>
      <c r="M161" t="s">
        <v>15</v>
      </c>
      <c r="N161" t="s">
        <v>28</v>
      </c>
      <c r="O161" s="14">
        <v>26.02</v>
      </c>
      <c r="P161">
        <f>SUMIF(cocina!A:A, R161, cocina!K:K)+Tabla2[[#This Row],[Propina]]</f>
        <v>182.02</v>
      </c>
      <c r="Q161" t="s">
        <v>17</v>
      </c>
      <c r="R161">
        <v>160</v>
      </c>
      <c r="S161" t="s">
        <v>24</v>
      </c>
      <c r="T161" t="s">
        <v>330</v>
      </c>
    </row>
    <row r="162" spans="1:20" x14ac:dyDescent="0.45">
      <c r="A162">
        <v>13</v>
      </c>
      <c r="B162" t="s">
        <v>331</v>
      </c>
      <c r="C162">
        <v>6</v>
      </c>
      <c r="D162" s="6">
        <f>SUMIF(cocina!A:A, R162, cocina!H:H)</f>
        <v>57</v>
      </c>
      <c r="E162" s="1">
        <v>45018.03125</v>
      </c>
      <c r="F162" s="1">
        <v>45018.182638888888</v>
      </c>
      <c r="G162" s="10">
        <f>+Tabla2[[#This Row],[Hora de Salida]]</f>
        <v>45018.182638888888</v>
      </c>
      <c r="H162" s="6">
        <f>+(Tabla2[[#This Row],[Hora de Salida]]-Tabla2[[#This Row],[Hora de Llegada]])*1440</f>
        <v>217.99999999813735</v>
      </c>
      <c r="I162" s="4">
        <f t="shared" si="4"/>
        <v>0.15138888888759539</v>
      </c>
      <c r="J162" s="4">
        <f t="shared" si="5"/>
        <v>0.11180555555426205</v>
      </c>
      <c r="K162" s="4" t="str">
        <f>IF(Tabla2[[#This Row],[Tiempo de Degustación ]]=0,"No Cobrada","Si Cobrada")</f>
        <v>Si Cobrada</v>
      </c>
      <c r="L162" t="s">
        <v>27</v>
      </c>
      <c r="M162" t="s">
        <v>15</v>
      </c>
      <c r="N162" t="s">
        <v>28</v>
      </c>
      <c r="O162" s="14">
        <v>18.86</v>
      </c>
      <c r="P162">
        <f>SUMIF(cocina!A:A, R162, cocina!K:K)+Tabla2[[#This Row],[Propina]]</f>
        <v>102.86</v>
      </c>
      <c r="Q162" t="s">
        <v>17</v>
      </c>
      <c r="R162">
        <v>161</v>
      </c>
      <c r="S162" t="s">
        <v>34</v>
      </c>
      <c r="T162" t="s">
        <v>66</v>
      </c>
    </row>
    <row r="163" spans="1:20" x14ac:dyDescent="0.45">
      <c r="A163">
        <v>14</v>
      </c>
      <c r="B163" t="s">
        <v>332</v>
      </c>
      <c r="C163">
        <v>4</v>
      </c>
      <c r="D163" s="6">
        <f>SUMIF(cocina!A:A, R163, cocina!H:H)</f>
        <v>25</v>
      </c>
      <c r="E163" s="1">
        <v>45018.039583333331</v>
      </c>
      <c r="F163" s="1">
        <v>45018.106944444444</v>
      </c>
      <c r="G163" s="10">
        <f>+Tabla2[[#This Row],[Hora de Salida]]</f>
        <v>45018.106944444444</v>
      </c>
      <c r="H163" s="6">
        <f>+(Tabla2[[#This Row],[Hora de Salida]]-Tabla2[[#This Row],[Hora de Llegada]])*1440</f>
        <v>97.000000001862645</v>
      </c>
      <c r="I163" s="4">
        <f t="shared" si="4"/>
        <v>6.7361111112404615E-2</v>
      </c>
      <c r="J163" s="4">
        <f t="shared" si="5"/>
        <v>5.0000000001293503E-2</v>
      </c>
      <c r="K163" s="4" t="str">
        <f>IF(Tabla2[[#This Row],[Tiempo de Degustación ]]=0,"No Cobrada","Si Cobrada")</f>
        <v>Si Cobrada</v>
      </c>
      <c r="L163" t="s">
        <v>21</v>
      </c>
      <c r="M163" t="s">
        <v>15</v>
      </c>
      <c r="N163" t="s">
        <v>28</v>
      </c>
      <c r="O163" s="14">
        <v>17.55</v>
      </c>
      <c r="P163">
        <f>SUMIF(cocina!A:A, R163, cocina!K:K)+Tabla2[[#This Row],[Propina]]</f>
        <v>89.55</v>
      </c>
      <c r="Q163" t="s">
        <v>17</v>
      </c>
      <c r="R163">
        <v>162</v>
      </c>
      <c r="S163" t="s">
        <v>34</v>
      </c>
      <c r="T163" t="s">
        <v>268</v>
      </c>
    </row>
    <row r="164" spans="1:20" x14ac:dyDescent="0.45">
      <c r="A164">
        <v>6</v>
      </c>
      <c r="B164" t="s">
        <v>333</v>
      </c>
      <c r="C164">
        <v>1</v>
      </c>
      <c r="D164" s="6">
        <f>SUMIF(cocina!A:A, R164, cocina!H:H)</f>
        <v>71</v>
      </c>
      <c r="E164" s="1">
        <v>45018.065972222219</v>
      </c>
      <c r="F164" s="1">
        <v>45018.17291666667</v>
      </c>
      <c r="G164" s="10">
        <f>+Tabla2[[#This Row],[Hora de Salida]]</f>
        <v>45018.17291666667</v>
      </c>
      <c r="H164" s="6">
        <f>+(Tabla2[[#This Row],[Hora de Salida]]-Tabla2[[#This Row],[Hora de Llegada]])*1440</f>
        <v>154.00000000954606</v>
      </c>
      <c r="I164" s="4">
        <f t="shared" si="4"/>
        <v>0.11736111111774032</v>
      </c>
      <c r="J164" s="4">
        <f t="shared" si="5"/>
        <v>6.8055555562184761E-2</v>
      </c>
      <c r="K164" s="4" t="str">
        <f>IF(Tabla2[[#This Row],[Tiempo de Degustación ]]=0,"No Cobrada","Si Cobrada")</f>
        <v>Si Cobrada</v>
      </c>
      <c r="L164" t="s">
        <v>33</v>
      </c>
      <c r="M164" t="s">
        <v>15</v>
      </c>
      <c r="N164" t="s">
        <v>28</v>
      </c>
      <c r="O164" s="14">
        <v>14.94</v>
      </c>
      <c r="P164">
        <f>SUMIF(cocina!A:A, R164, cocina!K:K)+Tabla2[[#This Row],[Propina]]</f>
        <v>285.94</v>
      </c>
      <c r="Q164" t="s">
        <v>44</v>
      </c>
      <c r="R164">
        <v>163</v>
      </c>
      <c r="S164" t="s">
        <v>73</v>
      </c>
      <c r="T164" t="s">
        <v>334</v>
      </c>
    </row>
    <row r="165" spans="1:20" x14ac:dyDescent="0.45">
      <c r="A165">
        <v>8</v>
      </c>
      <c r="B165" t="s">
        <v>335</v>
      </c>
      <c r="C165">
        <v>2</v>
      </c>
      <c r="D165" s="6">
        <f>SUMIF(cocina!A:A, R165, cocina!H:H)</f>
        <v>105</v>
      </c>
      <c r="E165" s="1">
        <v>45018.106944444444</v>
      </c>
      <c r="F165" s="1">
        <v>45018.251388888886</v>
      </c>
      <c r="G165" s="10">
        <f>+Tabla2[[#This Row],[Hora de Salida]]</f>
        <v>45018.251388888886</v>
      </c>
      <c r="H165" s="6">
        <f>+(Tabla2[[#This Row],[Hora de Salida]]-Tabla2[[#This Row],[Hora de Llegada]])*1440</f>
        <v>207.9999999969732</v>
      </c>
      <c r="I165" s="4">
        <f t="shared" si="4"/>
        <v>0.1444444444423425</v>
      </c>
      <c r="J165" s="4">
        <f t="shared" si="5"/>
        <v>7.152777777567583E-2</v>
      </c>
      <c r="K165" s="4" t="str">
        <f>IF(Tabla2[[#This Row],[Tiempo de Degustación ]]=0,"No Cobrada","Si Cobrada")</f>
        <v>Si Cobrada</v>
      </c>
      <c r="L165" t="s">
        <v>37</v>
      </c>
      <c r="M165" t="s">
        <v>41</v>
      </c>
      <c r="N165" t="s">
        <v>28</v>
      </c>
      <c r="O165" s="14">
        <v>47.53</v>
      </c>
      <c r="P165">
        <f>SUMIF(cocina!A:A, R165, cocina!K:K)+Tabla2[[#This Row],[Propina]]</f>
        <v>217.53</v>
      </c>
      <c r="Q165" t="s">
        <v>17</v>
      </c>
      <c r="R165">
        <v>164</v>
      </c>
      <c r="S165" t="s">
        <v>24</v>
      </c>
      <c r="T165" t="s">
        <v>336</v>
      </c>
    </row>
    <row r="166" spans="1:20" x14ac:dyDescent="0.45">
      <c r="A166">
        <v>10</v>
      </c>
      <c r="B166" t="s">
        <v>337</v>
      </c>
      <c r="C166">
        <v>3</v>
      </c>
      <c r="D166" s="6">
        <f>SUMIF(cocina!A:A, R166, cocina!H:H)</f>
        <v>56</v>
      </c>
      <c r="E166" s="1">
        <v>45018.097916666666</v>
      </c>
      <c r="F166" s="1">
        <v>45018.216666666667</v>
      </c>
      <c r="G166" s="10">
        <f>+Tabla2[[#This Row],[Hora de Salida]]</f>
        <v>45018.216666666667</v>
      </c>
      <c r="H166" s="6">
        <f>+(Tabla2[[#This Row],[Hora de Salida]]-Tabla2[[#This Row],[Hora de Llegada]])*1440</f>
        <v>171.00000000209548</v>
      </c>
      <c r="I166" s="4">
        <f t="shared" si="4"/>
        <v>0.12916666666812185</v>
      </c>
      <c r="J166" s="4">
        <f t="shared" si="5"/>
        <v>9.0277777779232959E-2</v>
      </c>
      <c r="K166" s="4" t="str">
        <f>IF(Tabla2[[#This Row],[Tiempo de Degustación ]]=0,"No Cobrada","Si Cobrada")</f>
        <v>Si Cobrada</v>
      </c>
      <c r="L166" t="s">
        <v>14</v>
      </c>
      <c r="M166" t="s">
        <v>41</v>
      </c>
      <c r="N166" t="s">
        <v>28</v>
      </c>
      <c r="O166" s="14">
        <v>41.9</v>
      </c>
      <c r="P166">
        <f>SUMIF(cocina!A:A, R166, cocina!K:K)+Tabla2[[#This Row],[Propina]]</f>
        <v>131.9</v>
      </c>
      <c r="Q166" t="s">
        <v>44</v>
      </c>
      <c r="R166">
        <v>165</v>
      </c>
      <c r="S166" t="s">
        <v>38</v>
      </c>
      <c r="T166" t="s">
        <v>338</v>
      </c>
    </row>
    <row r="167" spans="1:20" x14ac:dyDescent="0.45">
      <c r="A167">
        <v>12</v>
      </c>
      <c r="B167" t="s">
        <v>339</v>
      </c>
      <c r="C167">
        <v>1</v>
      </c>
      <c r="D167" s="6">
        <f>SUMIF(cocina!A:A, R167, cocina!H:H)</f>
        <v>22</v>
      </c>
      <c r="E167" s="1">
        <v>45018.054166666669</v>
      </c>
      <c r="F167" s="1">
        <v>45018.113888888889</v>
      </c>
      <c r="G167" s="10">
        <f>+Tabla2[[#This Row],[Hora de Salida]]</f>
        <v>45018.113888888889</v>
      </c>
      <c r="H167" s="6">
        <f>+(Tabla2[[#This Row],[Hora de Salida]]-Tabla2[[#This Row],[Hora de Llegada]])*1440</f>
        <v>85.999999997438863</v>
      </c>
      <c r="I167" s="4">
        <f t="shared" si="4"/>
        <v>7.0138888887110326E-2</v>
      </c>
      <c r="J167" s="4">
        <f t="shared" si="5"/>
        <v>5.4861111109332547E-2</v>
      </c>
      <c r="K167" s="4" t="str">
        <f>IF(Tabla2[[#This Row],[Tiempo de Degustación ]]=0,"No Cobrada","Si Cobrada")</f>
        <v>Si Cobrada</v>
      </c>
      <c r="L167" t="s">
        <v>37</v>
      </c>
      <c r="M167" t="s">
        <v>15</v>
      </c>
      <c r="N167" t="s">
        <v>23</v>
      </c>
      <c r="O167" s="14">
        <v>43.95</v>
      </c>
      <c r="P167">
        <f>SUMIF(cocina!A:A, R167, cocina!K:K)+Tabla2[[#This Row],[Propina]]</f>
        <v>89.95</v>
      </c>
      <c r="Q167" t="s">
        <v>44</v>
      </c>
      <c r="R167">
        <v>166</v>
      </c>
      <c r="S167" t="s">
        <v>38</v>
      </c>
      <c r="T167" t="s">
        <v>340</v>
      </c>
    </row>
    <row r="168" spans="1:20" x14ac:dyDescent="0.45">
      <c r="A168">
        <v>5</v>
      </c>
      <c r="B168" t="s">
        <v>341</v>
      </c>
      <c r="C168">
        <v>6</v>
      </c>
      <c r="D168" s="6">
        <f>SUMIF(cocina!A:A, R168, cocina!H:H)</f>
        <v>76</v>
      </c>
      <c r="E168" s="1">
        <v>45018.054861111108</v>
      </c>
      <c r="F168" s="1">
        <v>45018.115277777775</v>
      </c>
      <c r="G168" s="10">
        <f>+Tabla2[[#This Row],[Hora de Salida]]</f>
        <v>45018.115277777775</v>
      </c>
      <c r="H168" s="6">
        <f>+(Tabla2[[#This Row],[Hora de Salida]]-Tabla2[[#This Row],[Hora de Llegada]])*1440</f>
        <v>87.000000000698492</v>
      </c>
      <c r="I168" s="4">
        <f t="shared" si="4"/>
        <v>6.0416666667151731E-2</v>
      </c>
      <c r="J168" s="4">
        <f t="shared" si="5"/>
        <v>7.6388888893739529E-3</v>
      </c>
      <c r="K168" s="4" t="str">
        <f>IF(Tabla2[[#This Row],[Tiempo de Degustación ]]=0,"No Cobrada","Si Cobrada")</f>
        <v>Si Cobrada</v>
      </c>
      <c r="L168" t="s">
        <v>27</v>
      </c>
      <c r="M168" t="s">
        <v>15</v>
      </c>
      <c r="N168" t="s">
        <v>16</v>
      </c>
      <c r="O168" s="14">
        <v>42.74</v>
      </c>
      <c r="P168">
        <f>SUMIF(cocina!A:A, R168, cocina!K:K)+Tabla2[[#This Row],[Propina]]</f>
        <v>194.74</v>
      </c>
      <c r="Q168" t="s">
        <v>17</v>
      </c>
      <c r="R168">
        <v>167</v>
      </c>
      <c r="S168" t="s">
        <v>92</v>
      </c>
      <c r="T168" t="s">
        <v>342</v>
      </c>
    </row>
    <row r="169" spans="1:20" x14ac:dyDescent="0.45">
      <c r="A169">
        <v>17</v>
      </c>
      <c r="B169" t="s">
        <v>343</v>
      </c>
      <c r="C169">
        <v>4</v>
      </c>
      <c r="D169" s="6">
        <f>SUMIF(cocina!A:A, R169, cocina!H:H)</f>
        <v>7</v>
      </c>
      <c r="E169" s="1">
        <v>45018.086805555555</v>
      </c>
      <c r="F169" s="1">
        <v>45018.140972222223</v>
      </c>
      <c r="G169" s="10">
        <f>+Tabla2[[#This Row],[Hora de Salida]]</f>
        <v>45018.140972222223</v>
      </c>
      <c r="H169" s="6">
        <f>+(Tabla2[[#This Row],[Hora de Salida]]-Tabla2[[#This Row],[Hora de Llegada]])*1440</f>
        <v>78.000000002793968</v>
      </c>
      <c r="I169" s="4">
        <f t="shared" si="4"/>
        <v>5.4166666668606922E-2</v>
      </c>
      <c r="J169" s="4">
        <f t="shared" si="5"/>
        <v>4.9305555557495814E-2</v>
      </c>
      <c r="K169" s="4" t="str">
        <f>IF(Tabla2[[#This Row],[Tiempo de Degustación ]]=0,"No Cobrada","Si Cobrada")</f>
        <v>Si Cobrada</v>
      </c>
      <c r="L169" t="s">
        <v>21</v>
      </c>
      <c r="M169" t="s">
        <v>15</v>
      </c>
      <c r="N169" t="s">
        <v>28</v>
      </c>
      <c r="O169" s="14">
        <v>17.09</v>
      </c>
      <c r="P169">
        <f>SUMIF(cocina!A:A, R169, cocina!K:K)+Tabla2[[#This Row],[Propina]]</f>
        <v>61.09</v>
      </c>
      <c r="Q169" t="s">
        <v>17</v>
      </c>
      <c r="R169">
        <v>168</v>
      </c>
      <c r="S169" t="s">
        <v>45</v>
      </c>
      <c r="T169" t="s">
        <v>344</v>
      </c>
    </row>
    <row r="170" spans="1:20" x14ac:dyDescent="0.45">
      <c r="A170">
        <v>19</v>
      </c>
      <c r="B170" t="s">
        <v>345</v>
      </c>
      <c r="C170">
        <v>1</v>
      </c>
      <c r="D170" s="6">
        <f>SUMIF(cocina!A:A, R170, cocina!H:H)</f>
        <v>110</v>
      </c>
      <c r="E170" s="1">
        <v>45018.080555555556</v>
      </c>
      <c r="F170" s="1">
        <v>45018.218055555553</v>
      </c>
      <c r="G170" s="10">
        <f>+Tabla2[[#This Row],[Hora de Salida]]</f>
        <v>45018.218055555553</v>
      </c>
      <c r="H170" s="6">
        <f>+(Tabla2[[#This Row],[Hora de Salida]]-Tabla2[[#This Row],[Hora de Llegada]])*1440</f>
        <v>197.99999999580905</v>
      </c>
      <c r="I170" s="4">
        <f t="shared" si="4"/>
        <v>0.13749999999708962</v>
      </c>
      <c r="J170" s="4">
        <f t="shared" si="5"/>
        <v>6.1111111108200722E-2</v>
      </c>
      <c r="K170" s="4" t="str">
        <f>IF(Tabla2[[#This Row],[Tiempo de Degustación ]]=0,"No Cobrada","Si Cobrada")</f>
        <v>Si Cobrada</v>
      </c>
      <c r="L170" t="s">
        <v>14</v>
      </c>
      <c r="M170" t="s">
        <v>15</v>
      </c>
      <c r="N170" t="s">
        <v>16</v>
      </c>
      <c r="O170" s="14">
        <v>16.62</v>
      </c>
      <c r="P170">
        <f>SUMIF(cocina!A:A, R170, cocina!K:K)+Tabla2[[#This Row],[Propina]]</f>
        <v>170.62</v>
      </c>
      <c r="Q170" t="s">
        <v>29</v>
      </c>
      <c r="R170">
        <v>169</v>
      </c>
      <c r="S170" t="s">
        <v>34</v>
      </c>
      <c r="T170" t="s">
        <v>346</v>
      </c>
    </row>
    <row r="171" spans="1:20" x14ac:dyDescent="0.45">
      <c r="A171">
        <v>12</v>
      </c>
      <c r="B171" t="s">
        <v>347</v>
      </c>
      <c r="C171">
        <v>2</v>
      </c>
      <c r="D171" s="6">
        <f>SUMIF(cocina!A:A, R171, cocina!H:H)</f>
        <v>73</v>
      </c>
      <c r="E171" s="1">
        <v>45018.109027777777</v>
      </c>
      <c r="F171" s="1">
        <v>45018.226388888892</v>
      </c>
      <c r="G171" s="10">
        <f>+Tabla2[[#This Row],[Hora de Salida]]</f>
        <v>45018.226388888892</v>
      </c>
      <c r="H171" s="6">
        <f>+(Tabla2[[#This Row],[Hora de Salida]]-Tabla2[[#This Row],[Hora de Llegada]])*1440</f>
        <v>169.0000000060536</v>
      </c>
      <c r="I171" s="4">
        <f t="shared" si="4"/>
        <v>0.117361111115315</v>
      </c>
      <c r="J171" s="4">
        <f t="shared" si="5"/>
        <v>6.6666666670870553E-2</v>
      </c>
      <c r="K171" s="4" t="str">
        <f>IF(Tabla2[[#This Row],[Tiempo de Degustación ]]=0,"No Cobrada","Si Cobrada")</f>
        <v>Si Cobrada</v>
      </c>
      <c r="L171" t="s">
        <v>27</v>
      </c>
      <c r="M171" t="s">
        <v>41</v>
      </c>
      <c r="N171" t="s">
        <v>28</v>
      </c>
      <c r="O171" s="14">
        <v>25.98</v>
      </c>
      <c r="P171">
        <f>SUMIF(cocina!A:A, R171, cocina!K:K)+Tabla2[[#This Row],[Propina]]</f>
        <v>268.98</v>
      </c>
      <c r="Q171" t="s">
        <v>29</v>
      </c>
      <c r="R171">
        <v>170</v>
      </c>
      <c r="S171" t="s">
        <v>24</v>
      </c>
      <c r="T171" t="s">
        <v>348</v>
      </c>
    </row>
    <row r="172" spans="1:20" x14ac:dyDescent="0.45">
      <c r="A172">
        <v>16</v>
      </c>
      <c r="B172" t="s">
        <v>349</v>
      </c>
      <c r="C172">
        <v>6</v>
      </c>
      <c r="D172" s="6">
        <f>SUMIF(cocina!A:A, R172, cocina!H:H)</f>
        <v>51</v>
      </c>
      <c r="E172" s="1">
        <v>45018.078472222223</v>
      </c>
      <c r="F172" s="1">
        <v>45018.12777777778</v>
      </c>
      <c r="G172" s="10">
        <f>+Tabla2[[#This Row],[Hora de Salida]]</f>
        <v>45018.12777777778</v>
      </c>
      <c r="H172" s="6">
        <f>+(Tabla2[[#This Row],[Hora de Salida]]-Tabla2[[#This Row],[Hora de Llegada]])*1440</f>
        <v>71.000000000931323</v>
      </c>
      <c r="I172" s="4">
        <f t="shared" si="4"/>
        <v>4.9305555556202307E-2</v>
      </c>
      <c r="J172" s="4">
        <f t="shared" si="5"/>
        <v>1.3888888889535642E-2</v>
      </c>
      <c r="K172" s="4" t="str">
        <f>IF(Tabla2[[#This Row],[Tiempo de Degustación ]]=0,"No Cobrada","Si Cobrada")</f>
        <v>Si Cobrada</v>
      </c>
      <c r="L172" t="s">
        <v>27</v>
      </c>
      <c r="M172" t="s">
        <v>41</v>
      </c>
      <c r="N172" t="s">
        <v>28</v>
      </c>
      <c r="O172" s="14">
        <v>46.56</v>
      </c>
      <c r="P172">
        <f>SUMIF(cocina!A:A, R172, cocina!K:K)+Tabla2[[#This Row],[Propina]]</f>
        <v>185.56</v>
      </c>
      <c r="Q172" t="s">
        <v>29</v>
      </c>
      <c r="R172">
        <v>171</v>
      </c>
      <c r="S172" t="s">
        <v>30</v>
      </c>
      <c r="T172" t="s">
        <v>350</v>
      </c>
    </row>
    <row r="173" spans="1:20" x14ac:dyDescent="0.45">
      <c r="A173">
        <v>12</v>
      </c>
      <c r="B173" t="s">
        <v>351</v>
      </c>
      <c r="C173">
        <v>3</v>
      </c>
      <c r="D173" s="6">
        <f>SUMIF(cocina!A:A, R173, cocina!H:H)</f>
        <v>27</v>
      </c>
      <c r="E173" s="1">
        <v>45018.117361111108</v>
      </c>
      <c r="F173" s="1">
        <v>45018.254166666666</v>
      </c>
      <c r="G173" s="10">
        <f>+Tabla2[[#This Row],[Hora de Salida]]</f>
        <v>45018.254166666666</v>
      </c>
      <c r="H173" s="6">
        <f>+(Tabla2[[#This Row],[Hora de Salida]]-Tabla2[[#This Row],[Hora de Llegada]])*1440</f>
        <v>197.0000000030268</v>
      </c>
      <c r="I173" s="4">
        <f t="shared" si="4"/>
        <v>0.14722222222432416</v>
      </c>
      <c r="J173" s="4">
        <f t="shared" si="5"/>
        <v>0.12847222222432417</v>
      </c>
      <c r="K173" s="4" t="str">
        <f>IF(Tabla2[[#This Row],[Tiempo de Degustación ]]=0,"No Cobrada","Si Cobrada")</f>
        <v>Si Cobrada</v>
      </c>
      <c r="L173" t="s">
        <v>21</v>
      </c>
      <c r="M173" t="s">
        <v>15</v>
      </c>
      <c r="N173" t="s">
        <v>28</v>
      </c>
      <c r="O173" s="14">
        <v>45.17</v>
      </c>
      <c r="P173">
        <f>SUMIF(cocina!A:A, R173, cocina!K:K)+Tabla2[[#This Row],[Propina]]</f>
        <v>113.17</v>
      </c>
      <c r="Q173" t="s">
        <v>44</v>
      </c>
      <c r="R173">
        <v>172</v>
      </c>
      <c r="S173" t="s">
        <v>50</v>
      </c>
      <c r="T173" t="s">
        <v>86</v>
      </c>
    </row>
    <row r="174" spans="1:20" x14ac:dyDescent="0.45">
      <c r="A174">
        <v>11</v>
      </c>
      <c r="B174" t="s">
        <v>352</v>
      </c>
      <c r="C174">
        <v>3</v>
      </c>
      <c r="D174" s="6">
        <f>SUMIF(cocina!A:A, R174, cocina!H:H)</f>
        <v>67</v>
      </c>
      <c r="E174" s="1">
        <v>45018.012499999997</v>
      </c>
      <c r="F174" s="1">
        <v>45018.154861111114</v>
      </c>
      <c r="G174" s="10">
        <f>+Tabla2[[#This Row],[Hora de Salida]]</f>
        <v>45018.154861111114</v>
      </c>
      <c r="H174" s="6">
        <f>+(Tabla2[[#This Row],[Hora de Salida]]-Tabla2[[#This Row],[Hora de Llegada]])*1440</f>
        <v>205.00000000814907</v>
      </c>
      <c r="I174" s="4">
        <f t="shared" si="4"/>
        <v>0.15277777778343685</v>
      </c>
      <c r="J174" s="4">
        <f t="shared" si="5"/>
        <v>0.10625000000565907</v>
      </c>
      <c r="K174" s="4" t="str">
        <f>IF(Tabla2[[#This Row],[Tiempo de Degustación ]]=0,"No Cobrada","Si Cobrada")</f>
        <v>Si Cobrada</v>
      </c>
      <c r="L174" t="s">
        <v>37</v>
      </c>
      <c r="M174" t="s">
        <v>15</v>
      </c>
      <c r="N174" t="s">
        <v>28</v>
      </c>
      <c r="O174" s="14">
        <v>48.73</v>
      </c>
      <c r="P174">
        <f>SUMIF(cocina!A:A, R174, cocina!K:K)+Tabla2[[#This Row],[Propina]]</f>
        <v>225.73</v>
      </c>
      <c r="Q174" t="s">
        <v>44</v>
      </c>
      <c r="R174">
        <v>173</v>
      </c>
      <c r="S174" t="s">
        <v>73</v>
      </c>
      <c r="T174" t="s">
        <v>353</v>
      </c>
    </row>
    <row r="175" spans="1:20" x14ac:dyDescent="0.45">
      <c r="A175">
        <v>10</v>
      </c>
      <c r="B175" t="s">
        <v>354</v>
      </c>
      <c r="C175">
        <v>5</v>
      </c>
      <c r="D175" s="6">
        <f>SUMIF(cocina!A:A, R175, cocina!H:H)</f>
        <v>12</v>
      </c>
      <c r="E175" s="1">
        <v>45018.006249999999</v>
      </c>
      <c r="F175" s="1">
        <v>45018.05</v>
      </c>
      <c r="G175" s="10">
        <f>+Tabla2[[#This Row],[Hora de Salida]]</f>
        <v>45018.05</v>
      </c>
      <c r="H175" s="6">
        <f>+(Tabla2[[#This Row],[Hora de Salida]]-Tabla2[[#This Row],[Hora de Llegada]])*1440</f>
        <v>63.000000006286427</v>
      </c>
      <c r="I175" s="4">
        <f t="shared" si="4"/>
        <v>4.3750000004365575E-2</v>
      </c>
      <c r="J175" s="4">
        <f t="shared" si="5"/>
        <v>3.5416666671032243E-2</v>
      </c>
      <c r="K175" s="4" t="str">
        <f>IF(Tabla2[[#This Row],[Tiempo de Degustación ]]=0,"No Cobrada","Si Cobrada")</f>
        <v>Si Cobrada</v>
      </c>
      <c r="L175" t="s">
        <v>37</v>
      </c>
      <c r="M175" t="s">
        <v>15</v>
      </c>
      <c r="N175" t="s">
        <v>28</v>
      </c>
      <c r="O175" s="14">
        <v>48.24</v>
      </c>
      <c r="P175">
        <f>SUMIF(cocina!A:A, R175, cocina!K:K)+Tabla2[[#This Row],[Propina]]</f>
        <v>108.24000000000001</v>
      </c>
      <c r="Q175" t="s">
        <v>17</v>
      </c>
      <c r="R175">
        <v>174</v>
      </c>
      <c r="S175" t="s">
        <v>45</v>
      </c>
      <c r="T175" t="s">
        <v>109</v>
      </c>
    </row>
    <row r="176" spans="1:20" x14ac:dyDescent="0.45">
      <c r="A176">
        <v>14</v>
      </c>
      <c r="B176" t="s">
        <v>201</v>
      </c>
      <c r="C176">
        <v>3</v>
      </c>
      <c r="D176" s="6">
        <f>SUMIF(cocina!A:A, R176, cocina!H:H)</f>
        <v>47</v>
      </c>
      <c r="E176" s="1">
        <v>45018.060416666667</v>
      </c>
      <c r="F176" s="1">
        <v>45018.12777777778</v>
      </c>
      <c r="G176" s="10">
        <f>+Tabla2[[#This Row],[Hora de Salida]]</f>
        <v>45018.12777777778</v>
      </c>
      <c r="H176" s="6">
        <f>+(Tabla2[[#This Row],[Hora de Salida]]-Tabla2[[#This Row],[Hora de Llegada]])*1440</f>
        <v>97.000000001862645</v>
      </c>
      <c r="I176" s="4">
        <f t="shared" si="4"/>
        <v>6.7361111112404615E-2</v>
      </c>
      <c r="J176" s="4">
        <f t="shared" si="5"/>
        <v>3.4722222223515724E-2</v>
      </c>
      <c r="K176" s="4" t="str">
        <f>IF(Tabla2[[#This Row],[Tiempo de Degustación ]]=0,"No Cobrada","Si Cobrada")</f>
        <v>Si Cobrada</v>
      </c>
      <c r="L176" t="s">
        <v>14</v>
      </c>
      <c r="M176" t="s">
        <v>15</v>
      </c>
      <c r="N176" t="s">
        <v>28</v>
      </c>
      <c r="O176" s="14">
        <v>27.94</v>
      </c>
      <c r="P176">
        <f>SUMIF(cocina!A:A, R176, cocina!K:K)+Tabla2[[#This Row],[Propina]]</f>
        <v>171.94</v>
      </c>
      <c r="Q176" t="s">
        <v>17</v>
      </c>
      <c r="R176">
        <v>175</v>
      </c>
      <c r="S176" t="s">
        <v>24</v>
      </c>
      <c r="T176" t="s">
        <v>355</v>
      </c>
    </row>
    <row r="177" spans="1:20" x14ac:dyDescent="0.45">
      <c r="A177">
        <v>20</v>
      </c>
      <c r="B177" t="s">
        <v>356</v>
      </c>
      <c r="C177">
        <v>4</v>
      </c>
      <c r="D177" s="6">
        <f>SUMIF(cocina!A:A, R177, cocina!H:H)</f>
        <v>48</v>
      </c>
      <c r="E177" s="1">
        <v>45018.102083333331</v>
      </c>
      <c r="F177" s="1">
        <v>45018.188888888886</v>
      </c>
      <c r="G177" s="10">
        <f>+Tabla2[[#This Row],[Hora de Salida]]</f>
        <v>45018.188888888886</v>
      </c>
      <c r="H177" s="6">
        <f>+(Tabla2[[#This Row],[Hora de Salida]]-Tabla2[[#This Row],[Hora de Llegada]])*1440</f>
        <v>124.99999999883585</v>
      </c>
      <c r="I177" s="4">
        <f t="shared" si="4"/>
        <v>9.7222222221413787E-2</v>
      </c>
      <c r="J177" s="4">
        <f t="shared" si="5"/>
        <v>6.3888888888080447E-2</v>
      </c>
      <c r="K177" s="4" t="str">
        <f>IF(Tabla2[[#This Row],[Tiempo de Degustación ]]=0,"No Cobrada","Si Cobrada")</f>
        <v>Si Cobrada</v>
      </c>
      <c r="L177" t="s">
        <v>27</v>
      </c>
      <c r="M177" t="s">
        <v>15</v>
      </c>
      <c r="N177" t="s">
        <v>28</v>
      </c>
      <c r="O177" s="14">
        <v>30.5</v>
      </c>
      <c r="P177">
        <f>SUMIF(cocina!A:A, R177, cocina!K:K)+Tabla2[[#This Row],[Propina]]</f>
        <v>93.5</v>
      </c>
      <c r="Q177" t="s">
        <v>44</v>
      </c>
      <c r="R177">
        <v>176</v>
      </c>
      <c r="S177" t="s">
        <v>73</v>
      </c>
      <c r="T177" t="s">
        <v>111</v>
      </c>
    </row>
    <row r="178" spans="1:20" x14ac:dyDescent="0.45">
      <c r="A178">
        <v>4</v>
      </c>
      <c r="B178" t="s">
        <v>357</v>
      </c>
      <c r="C178">
        <v>1</v>
      </c>
      <c r="D178" s="6">
        <f>SUMIF(cocina!A:A, R178, cocina!H:H)</f>
        <v>142</v>
      </c>
      <c r="E178" s="1">
        <v>45018.009722222225</v>
      </c>
      <c r="F178" s="1">
        <v>45018.051388888889</v>
      </c>
      <c r="G178" s="10">
        <f>+Tabla2[[#This Row],[Hora de Salida]]</f>
        <v>45018.051388888889</v>
      </c>
      <c r="H178" s="6">
        <f>+(Tabla2[[#This Row],[Hora de Salida]]-Tabla2[[#This Row],[Hora de Llegada]])*1440</f>
        <v>59.99999999650754</v>
      </c>
      <c r="I178" s="4">
        <f t="shared" si="4"/>
        <v>5.2083333330908012E-2</v>
      </c>
      <c r="J178" s="4">
        <f t="shared" si="5"/>
        <v>0</v>
      </c>
      <c r="K178" s="4" t="str">
        <f>IF(Tabla2[[#This Row],[Tiempo de Degustación ]]=0,"No Cobrada","Si Cobrada")</f>
        <v>No Cobrada</v>
      </c>
      <c r="L178" t="s">
        <v>37</v>
      </c>
      <c r="M178" t="s">
        <v>41</v>
      </c>
      <c r="N178" t="s">
        <v>28</v>
      </c>
      <c r="O178" s="14">
        <v>10.39</v>
      </c>
      <c r="P178">
        <f>SUMIF(cocina!A:A, R178, cocina!K:K)+Tabla2[[#This Row],[Propina]]</f>
        <v>183.39</v>
      </c>
      <c r="Q178" t="s">
        <v>44</v>
      </c>
      <c r="R178">
        <v>177</v>
      </c>
      <c r="S178" t="s">
        <v>38</v>
      </c>
      <c r="T178" t="s">
        <v>358</v>
      </c>
    </row>
    <row r="179" spans="1:20" x14ac:dyDescent="0.45">
      <c r="A179">
        <v>11</v>
      </c>
      <c r="B179" t="s">
        <v>359</v>
      </c>
      <c r="C179">
        <v>6</v>
      </c>
      <c r="D179" s="6">
        <f>SUMIF(cocina!A:A, R179, cocina!H:H)</f>
        <v>146</v>
      </c>
      <c r="E179" s="1">
        <v>45018.078472222223</v>
      </c>
      <c r="F179" s="1">
        <v>45018.220833333333</v>
      </c>
      <c r="G179" s="10">
        <f>+Tabla2[[#This Row],[Hora de Salida]]</f>
        <v>45018.220833333333</v>
      </c>
      <c r="H179" s="6">
        <f>+(Tabla2[[#This Row],[Hora de Salida]]-Tabla2[[#This Row],[Hora de Llegada]])*1440</f>
        <v>204.99999999767169</v>
      </c>
      <c r="I179" s="4">
        <f t="shared" si="4"/>
        <v>0.14236111110949423</v>
      </c>
      <c r="J179" s="4">
        <f t="shared" si="5"/>
        <v>4.0972222220605342E-2</v>
      </c>
      <c r="K179" s="4" t="str">
        <f>IF(Tabla2[[#This Row],[Tiempo de Degustación ]]=0,"No Cobrada","Si Cobrada")</f>
        <v>Si Cobrada</v>
      </c>
      <c r="L179" t="s">
        <v>14</v>
      </c>
      <c r="M179" t="s">
        <v>41</v>
      </c>
      <c r="N179" t="s">
        <v>28</v>
      </c>
      <c r="O179" s="14">
        <v>31.6</v>
      </c>
      <c r="P179">
        <f>SUMIF(cocina!A:A, R179, cocina!K:K)+Tabla2[[#This Row],[Propina]]</f>
        <v>239.6</v>
      </c>
      <c r="Q179" t="s">
        <v>17</v>
      </c>
      <c r="R179">
        <v>178</v>
      </c>
      <c r="S179" t="s">
        <v>45</v>
      </c>
      <c r="T179" t="s">
        <v>360</v>
      </c>
    </row>
    <row r="180" spans="1:20" x14ac:dyDescent="0.45">
      <c r="A180">
        <v>12</v>
      </c>
      <c r="B180" t="s">
        <v>361</v>
      </c>
      <c r="C180">
        <v>2</v>
      </c>
      <c r="D180" s="6">
        <f>SUMIF(cocina!A:A, R180, cocina!H:H)</f>
        <v>26</v>
      </c>
      <c r="E180" s="1">
        <v>45018.030555555553</v>
      </c>
      <c r="F180" s="1">
        <v>45018.130555555559</v>
      </c>
      <c r="G180" s="10">
        <f>+Tabla2[[#This Row],[Hora de Salida]]</f>
        <v>45018.130555555559</v>
      </c>
      <c r="H180" s="6">
        <f>+(Tabla2[[#This Row],[Hora de Salida]]-Tabla2[[#This Row],[Hora de Llegada]])*1440</f>
        <v>144.0000000083819</v>
      </c>
      <c r="I180" s="4">
        <f t="shared" si="4"/>
        <v>0.10000000000582077</v>
      </c>
      <c r="J180" s="4">
        <f t="shared" si="5"/>
        <v>8.1944444450265219E-2</v>
      </c>
      <c r="K180" s="4" t="str">
        <f>IF(Tabla2[[#This Row],[Tiempo de Degustación ]]=0,"No Cobrada","Si Cobrada")</f>
        <v>Si Cobrada</v>
      </c>
      <c r="L180" t="s">
        <v>37</v>
      </c>
      <c r="M180" t="s">
        <v>22</v>
      </c>
      <c r="N180" t="s">
        <v>28</v>
      </c>
      <c r="O180" s="14">
        <v>13.3</v>
      </c>
      <c r="P180">
        <f>SUMIF(cocina!A:A, R180, cocina!K:K)+Tabla2[[#This Row],[Propina]]</f>
        <v>75.3</v>
      </c>
      <c r="Q180" t="s">
        <v>17</v>
      </c>
      <c r="R180">
        <v>179</v>
      </c>
      <c r="S180" t="s">
        <v>24</v>
      </c>
      <c r="T180" t="s">
        <v>195</v>
      </c>
    </row>
    <row r="181" spans="1:20" x14ac:dyDescent="0.45">
      <c r="A181">
        <v>10</v>
      </c>
      <c r="B181" t="s">
        <v>362</v>
      </c>
      <c r="C181">
        <v>1</v>
      </c>
      <c r="D181" s="6">
        <f>SUMIF(cocina!A:A, R181, cocina!H:H)</f>
        <v>161</v>
      </c>
      <c r="E181" s="1">
        <v>45018.097916666666</v>
      </c>
      <c r="F181" s="1">
        <v>45018.214583333334</v>
      </c>
      <c r="G181" s="10">
        <f>+Tabla2[[#This Row],[Hora de Salida]]</f>
        <v>45018.214583333334</v>
      </c>
      <c r="H181" s="6">
        <f>+(Tabla2[[#This Row],[Hora de Salida]]-Tabla2[[#This Row],[Hora de Llegada]])*1440</f>
        <v>168.00000000279397</v>
      </c>
      <c r="I181" s="4">
        <f t="shared" si="4"/>
        <v>0.11666666666860692</v>
      </c>
      <c r="J181" s="4">
        <f t="shared" si="5"/>
        <v>4.8611111130513612E-3</v>
      </c>
      <c r="K181" s="4" t="str">
        <f>IF(Tabla2[[#This Row],[Tiempo de Degustación ]]=0,"No Cobrada","Si Cobrada")</f>
        <v>Si Cobrada</v>
      </c>
      <c r="L181" t="s">
        <v>27</v>
      </c>
      <c r="M181" t="s">
        <v>41</v>
      </c>
      <c r="N181" t="s">
        <v>28</v>
      </c>
      <c r="O181" s="14">
        <v>46.61</v>
      </c>
      <c r="P181">
        <f>SUMIF(cocina!A:A, R181, cocina!K:K)+Tabla2[[#This Row],[Propina]]</f>
        <v>212.61</v>
      </c>
      <c r="Q181" t="s">
        <v>17</v>
      </c>
      <c r="R181">
        <v>180</v>
      </c>
      <c r="S181" t="s">
        <v>30</v>
      </c>
      <c r="T181" t="s">
        <v>363</v>
      </c>
    </row>
    <row r="182" spans="1:20" x14ac:dyDescent="0.45">
      <c r="A182">
        <v>15</v>
      </c>
      <c r="B182" t="s">
        <v>364</v>
      </c>
      <c r="C182">
        <v>1</v>
      </c>
      <c r="D182" s="6">
        <f>SUMIF(cocina!A:A, R182, cocina!H:H)</f>
        <v>55</v>
      </c>
      <c r="E182" s="1">
        <v>45018.114583333336</v>
      </c>
      <c r="F182" s="1">
        <v>45018.162499999999</v>
      </c>
      <c r="G182" s="10">
        <f>+Tabla2[[#This Row],[Hora de Salida]]</f>
        <v>45018.162499999999</v>
      </c>
      <c r="H182" s="6">
        <f>+(Tabla2[[#This Row],[Hora de Salida]]-Tabla2[[#This Row],[Hora de Llegada]])*1440</f>
        <v>68.999999994412065</v>
      </c>
      <c r="I182" s="4">
        <f t="shared" si="4"/>
        <v>5.833333332945282E-2</v>
      </c>
      <c r="J182" s="4">
        <f t="shared" si="5"/>
        <v>2.0138888885008373E-2</v>
      </c>
      <c r="K182" s="4" t="str">
        <f>IF(Tabla2[[#This Row],[Tiempo de Degustación ]]=0,"No Cobrada","Si Cobrada")</f>
        <v>Si Cobrada</v>
      </c>
      <c r="L182" t="s">
        <v>21</v>
      </c>
      <c r="M182" t="s">
        <v>41</v>
      </c>
      <c r="N182" t="s">
        <v>28</v>
      </c>
      <c r="O182" s="14">
        <v>42.58</v>
      </c>
      <c r="P182">
        <f>SUMIF(cocina!A:A, R182, cocina!K:K)+Tabla2[[#This Row],[Propina]]</f>
        <v>69.58</v>
      </c>
      <c r="Q182" t="s">
        <v>44</v>
      </c>
      <c r="R182">
        <v>181</v>
      </c>
      <c r="S182" t="s">
        <v>34</v>
      </c>
      <c r="T182" t="s">
        <v>179</v>
      </c>
    </row>
    <row r="183" spans="1:20" x14ac:dyDescent="0.45">
      <c r="A183">
        <v>18</v>
      </c>
      <c r="B183" t="s">
        <v>365</v>
      </c>
      <c r="C183">
        <v>2</v>
      </c>
      <c r="D183" s="6">
        <f>SUMIF(cocina!A:A, R183, cocina!H:H)</f>
        <v>11</v>
      </c>
      <c r="E183" s="1">
        <v>45018.161805555559</v>
      </c>
      <c r="F183" s="1">
        <v>45018.270833333336</v>
      </c>
      <c r="G183" s="10">
        <f>+Tabla2[[#This Row],[Hora de Salida]]</f>
        <v>45018.270833333336</v>
      </c>
      <c r="H183" s="6">
        <f>+(Tabla2[[#This Row],[Hora de Salida]]-Tabla2[[#This Row],[Hora de Llegada]])*1440</f>
        <v>156.99999999837019</v>
      </c>
      <c r="I183" s="4">
        <f t="shared" si="4"/>
        <v>0.10902777777664596</v>
      </c>
      <c r="J183" s="4">
        <f t="shared" si="5"/>
        <v>0.10138888888775707</v>
      </c>
      <c r="K183" s="4" t="str">
        <f>IF(Tabla2[[#This Row],[Tiempo de Degustación ]]=0,"No Cobrada","Si Cobrada")</f>
        <v>Si Cobrada</v>
      </c>
      <c r="L183" t="s">
        <v>14</v>
      </c>
      <c r="M183" t="s">
        <v>15</v>
      </c>
      <c r="N183" t="s">
        <v>16</v>
      </c>
      <c r="O183" s="14">
        <v>38.36</v>
      </c>
      <c r="P183">
        <f>SUMIF(cocina!A:A, R183, cocina!K:K)+Tabla2[[#This Row],[Propina]]</f>
        <v>76.36</v>
      </c>
      <c r="Q183" t="s">
        <v>29</v>
      </c>
      <c r="R183">
        <v>182</v>
      </c>
      <c r="S183" t="s">
        <v>34</v>
      </c>
      <c r="T183" t="s">
        <v>189</v>
      </c>
    </row>
    <row r="184" spans="1:20" x14ac:dyDescent="0.45">
      <c r="A184">
        <v>18</v>
      </c>
      <c r="B184" t="s">
        <v>366</v>
      </c>
      <c r="C184">
        <v>1</v>
      </c>
      <c r="D184" s="6">
        <f>SUMIF(cocina!A:A, R184, cocina!H:H)</f>
        <v>166</v>
      </c>
      <c r="E184" s="1">
        <v>45018.115277777775</v>
      </c>
      <c r="F184" s="1">
        <v>45018.269444444442</v>
      </c>
      <c r="G184" s="10">
        <f>+Tabla2[[#This Row],[Hora de Salida]]</f>
        <v>45018.269444444442</v>
      </c>
      <c r="H184" s="6">
        <f>+(Tabla2[[#This Row],[Hora de Salida]]-Tabla2[[#This Row],[Hora de Llegada]])*1440</f>
        <v>222.00000000069849</v>
      </c>
      <c r="I184" s="4">
        <f t="shared" si="4"/>
        <v>0.16458333333381839</v>
      </c>
      <c r="J184" s="4">
        <f t="shared" si="5"/>
        <v>4.9305555556040603E-2</v>
      </c>
      <c r="K184" s="4" t="str">
        <f>IF(Tabla2[[#This Row],[Tiempo de Degustación ]]=0,"No Cobrada","Si Cobrada")</f>
        <v>Si Cobrada</v>
      </c>
      <c r="L184" t="s">
        <v>21</v>
      </c>
      <c r="M184" t="s">
        <v>15</v>
      </c>
      <c r="N184" t="s">
        <v>28</v>
      </c>
      <c r="O184" s="14">
        <v>11.69</v>
      </c>
      <c r="P184">
        <f>SUMIF(cocina!A:A, R184, cocina!K:K)+Tabla2[[#This Row],[Propina]]</f>
        <v>266.69</v>
      </c>
      <c r="Q184" t="s">
        <v>44</v>
      </c>
      <c r="R184">
        <v>183</v>
      </c>
      <c r="S184" t="s">
        <v>53</v>
      </c>
      <c r="T184" t="s">
        <v>367</v>
      </c>
    </row>
    <row r="185" spans="1:20" x14ac:dyDescent="0.45">
      <c r="A185">
        <v>4</v>
      </c>
      <c r="B185" t="s">
        <v>368</v>
      </c>
      <c r="C185">
        <v>6</v>
      </c>
      <c r="D185" s="6">
        <f>SUMIF(cocina!A:A, R185, cocina!H:H)</f>
        <v>29</v>
      </c>
      <c r="E185" s="1">
        <v>45018.163194444445</v>
      </c>
      <c r="F185" s="1">
        <v>45018.292361111111</v>
      </c>
      <c r="G185" s="10">
        <f>+Tabla2[[#This Row],[Hora de Salida]]</f>
        <v>45018.292361111111</v>
      </c>
      <c r="H185" s="6">
        <f>+(Tabla2[[#This Row],[Hora de Salida]]-Tabla2[[#This Row],[Hora de Llegada]])*1440</f>
        <v>185.99999999860302</v>
      </c>
      <c r="I185" s="4">
        <f t="shared" si="4"/>
        <v>0.1395833333323632</v>
      </c>
      <c r="J185" s="4">
        <f t="shared" si="5"/>
        <v>0.11944444444347431</v>
      </c>
      <c r="K185" s="4" t="str">
        <f>IF(Tabla2[[#This Row],[Tiempo de Degustación ]]=0,"No Cobrada","Si Cobrada")</f>
        <v>Si Cobrada</v>
      </c>
      <c r="L185" t="s">
        <v>33</v>
      </c>
      <c r="M185" t="s">
        <v>15</v>
      </c>
      <c r="N185" t="s">
        <v>28</v>
      </c>
      <c r="O185" s="14">
        <v>24.24</v>
      </c>
      <c r="P185">
        <f>SUMIF(cocina!A:A, R185, cocina!K:K)+Tabla2[[#This Row],[Propina]]</f>
        <v>229.24</v>
      </c>
      <c r="Q185" t="s">
        <v>44</v>
      </c>
      <c r="R185">
        <v>184</v>
      </c>
      <c r="S185" t="s">
        <v>73</v>
      </c>
      <c r="T185" t="s">
        <v>369</v>
      </c>
    </row>
    <row r="186" spans="1:20" x14ac:dyDescent="0.45">
      <c r="A186">
        <v>16</v>
      </c>
      <c r="B186" t="s">
        <v>305</v>
      </c>
      <c r="C186">
        <v>2</v>
      </c>
      <c r="D186" s="6">
        <f>SUMIF(cocina!A:A, R186, cocina!H:H)</f>
        <v>40</v>
      </c>
      <c r="E186" s="1">
        <v>45018.115972222222</v>
      </c>
      <c r="F186" s="1">
        <v>45018.268055555556</v>
      </c>
      <c r="G186" s="10">
        <f>+Tabla2[[#This Row],[Hora de Salida]]</f>
        <v>45018.268055555556</v>
      </c>
      <c r="H186" s="6">
        <f>+(Tabla2[[#This Row],[Hora de Salida]]-Tabla2[[#This Row],[Hora de Llegada]])*1440</f>
        <v>219.00000000139698</v>
      </c>
      <c r="I186" s="4">
        <f t="shared" si="4"/>
        <v>0.15208333333430346</v>
      </c>
      <c r="J186" s="4">
        <f t="shared" si="5"/>
        <v>0.12430555555652568</v>
      </c>
      <c r="K186" s="4" t="str">
        <f>IF(Tabla2[[#This Row],[Tiempo de Degustación ]]=0,"No Cobrada","Si Cobrada")</f>
        <v>Si Cobrada</v>
      </c>
      <c r="L186" t="s">
        <v>21</v>
      </c>
      <c r="M186" t="s">
        <v>22</v>
      </c>
      <c r="N186" t="s">
        <v>28</v>
      </c>
      <c r="O186" s="14">
        <v>28.07</v>
      </c>
      <c r="P186">
        <f>SUMIF(cocina!A:A, R186, cocina!K:K)+Tabla2[[#This Row],[Propina]]</f>
        <v>119.07</v>
      </c>
      <c r="Q186" t="s">
        <v>29</v>
      </c>
      <c r="R186">
        <v>185</v>
      </c>
      <c r="S186" t="s">
        <v>53</v>
      </c>
      <c r="T186" t="s">
        <v>370</v>
      </c>
    </row>
    <row r="187" spans="1:20" x14ac:dyDescent="0.45">
      <c r="A187">
        <v>13</v>
      </c>
      <c r="B187" t="s">
        <v>371</v>
      </c>
      <c r="C187">
        <v>6</v>
      </c>
      <c r="D187" s="6">
        <f>SUMIF(cocina!A:A, R187, cocina!H:H)</f>
        <v>93</v>
      </c>
      <c r="E187" s="1">
        <v>45018.027777777781</v>
      </c>
      <c r="F187" s="1">
        <v>45018.176388888889</v>
      </c>
      <c r="G187" s="10">
        <f>+Tabla2[[#This Row],[Hora de Salida]]</f>
        <v>45018.176388888889</v>
      </c>
      <c r="H187" s="6">
        <f>+(Tabla2[[#This Row],[Hora de Salida]]-Tabla2[[#This Row],[Hora de Llegada]])*1440</f>
        <v>213.99999999557622</v>
      </c>
      <c r="I187" s="4">
        <f t="shared" si="4"/>
        <v>0.14861111110803904</v>
      </c>
      <c r="J187" s="4">
        <f t="shared" si="5"/>
        <v>8.40277777747057E-2</v>
      </c>
      <c r="K187" s="4" t="str">
        <f>IF(Tabla2[[#This Row],[Tiempo de Degustación ]]=0,"No Cobrada","Si Cobrada")</f>
        <v>Si Cobrada</v>
      </c>
      <c r="L187" t="s">
        <v>21</v>
      </c>
      <c r="M187" t="s">
        <v>15</v>
      </c>
      <c r="N187" t="s">
        <v>28</v>
      </c>
      <c r="O187" s="14">
        <v>17.55</v>
      </c>
      <c r="P187">
        <f>SUMIF(cocina!A:A, R187, cocina!K:K)+Tabla2[[#This Row],[Propina]]</f>
        <v>287.55</v>
      </c>
      <c r="Q187" t="s">
        <v>17</v>
      </c>
      <c r="R187">
        <v>186</v>
      </c>
      <c r="S187" t="s">
        <v>24</v>
      </c>
      <c r="T187" t="s">
        <v>372</v>
      </c>
    </row>
    <row r="188" spans="1:20" x14ac:dyDescent="0.45">
      <c r="A188">
        <v>5</v>
      </c>
      <c r="B188" t="s">
        <v>373</v>
      </c>
      <c r="C188">
        <v>1</v>
      </c>
      <c r="D188" s="6">
        <f>SUMIF(cocina!A:A, R188, cocina!H:H)</f>
        <v>126</v>
      </c>
      <c r="E188" s="1">
        <v>45018.099305555559</v>
      </c>
      <c r="F188" s="1">
        <v>45018.227777777778</v>
      </c>
      <c r="G188" s="10">
        <f>+Tabla2[[#This Row],[Hora de Salida]]</f>
        <v>45018.227777777778</v>
      </c>
      <c r="H188" s="6">
        <f>+(Tabla2[[#This Row],[Hora de Salida]]-Tabla2[[#This Row],[Hora de Llegada]])*1440</f>
        <v>184.99999999534339</v>
      </c>
      <c r="I188" s="4">
        <f t="shared" si="4"/>
        <v>0.12847222221898846</v>
      </c>
      <c r="J188" s="4">
        <f t="shared" si="5"/>
        <v>4.0972222218988469E-2</v>
      </c>
      <c r="K188" s="4" t="str">
        <f>IF(Tabla2[[#This Row],[Tiempo de Degustación ]]=0,"No Cobrada","Si Cobrada")</f>
        <v>Si Cobrada</v>
      </c>
      <c r="L188" t="s">
        <v>37</v>
      </c>
      <c r="M188" t="s">
        <v>15</v>
      </c>
      <c r="N188" t="s">
        <v>28</v>
      </c>
      <c r="O188" s="14">
        <v>17.399999999999999</v>
      </c>
      <c r="P188">
        <f>SUMIF(cocina!A:A, R188, cocina!K:K)+Tabla2[[#This Row],[Propina]]</f>
        <v>225.4</v>
      </c>
      <c r="Q188" t="s">
        <v>29</v>
      </c>
      <c r="R188">
        <v>187</v>
      </c>
      <c r="S188" t="s">
        <v>45</v>
      </c>
      <c r="T188" t="s">
        <v>374</v>
      </c>
    </row>
    <row r="189" spans="1:20" x14ac:dyDescent="0.45">
      <c r="A189">
        <v>20</v>
      </c>
      <c r="B189" t="s">
        <v>375</v>
      </c>
      <c r="C189">
        <v>4</v>
      </c>
      <c r="D189" s="6">
        <f>SUMIF(cocina!A:A, R189, cocina!H:H)</f>
        <v>105</v>
      </c>
      <c r="E189" s="1">
        <v>45018.152777777781</v>
      </c>
      <c r="F189" s="1">
        <v>45018.222916666666</v>
      </c>
      <c r="G189" s="10">
        <f>+Tabla2[[#This Row],[Hora de Salida]]</f>
        <v>45018.222916666666</v>
      </c>
      <c r="H189" s="6">
        <f>+(Tabla2[[#This Row],[Hora de Salida]]-Tabla2[[#This Row],[Hora de Llegada]])*1440</f>
        <v>100.9999999939464</v>
      </c>
      <c r="I189" s="4">
        <f t="shared" si="4"/>
        <v>7.0138888884685002E-2</v>
      </c>
      <c r="J189" s="4">
        <f t="shared" si="5"/>
        <v>0</v>
      </c>
      <c r="K189" s="4" t="str">
        <f>IF(Tabla2[[#This Row],[Tiempo de Degustación ]]=0,"No Cobrada","Si Cobrada")</f>
        <v>No Cobrada</v>
      </c>
      <c r="L189" t="s">
        <v>14</v>
      </c>
      <c r="M189" t="s">
        <v>22</v>
      </c>
      <c r="N189" t="s">
        <v>28</v>
      </c>
      <c r="O189" s="14">
        <v>13.95</v>
      </c>
      <c r="P189">
        <f>SUMIF(cocina!A:A, R189, cocina!K:K)+Tabla2[[#This Row],[Propina]]</f>
        <v>96.95</v>
      </c>
      <c r="Q189" t="s">
        <v>17</v>
      </c>
      <c r="R189">
        <v>188</v>
      </c>
      <c r="S189" t="s">
        <v>24</v>
      </c>
      <c r="T189" t="s">
        <v>263</v>
      </c>
    </row>
    <row r="190" spans="1:20" x14ac:dyDescent="0.45">
      <c r="A190">
        <v>11</v>
      </c>
      <c r="B190" t="s">
        <v>376</v>
      </c>
      <c r="C190">
        <v>4</v>
      </c>
      <c r="D190" s="6">
        <f>SUMIF(cocina!A:A, R190, cocina!H:H)</f>
        <v>117</v>
      </c>
      <c r="E190" s="1">
        <v>45018.158333333333</v>
      </c>
      <c r="F190" s="1">
        <v>45018.256944444445</v>
      </c>
      <c r="G190" s="10">
        <f>+Tabla2[[#This Row],[Hora de Salida]]</f>
        <v>45018.256944444445</v>
      </c>
      <c r="H190" s="6">
        <f>+(Tabla2[[#This Row],[Hora de Salida]]-Tabla2[[#This Row],[Hora de Llegada]])*1440</f>
        <v>142.00000000186265</v>
      </c>
      <c r="I190" s="4">
        <f t="shared" si="4"/>
        <v>9.8611111112404615E-2</v>
      </c>
      <c r="J190" s="4">
        <f t="shared" si="5"/>
        <v>1.7361111112404612E-2</v>
      </c>
      <c r="K190" s="4" t="str">
        <f>IF(Tabla2[[#This Row],[Tiempo de Degustación ]]=0,"No Cobrada","Si Cobrada")</f>
        <v>Si Cobrada</v>
      </c>
      <c r="L190" t="s">
        <v>27</v>
      </c>
      <c r="M190" t="s">
        <v>15</v>
      </c>
      <c r="N190" t="s">
        <v>28</v>
      </c>
      <c r="O190" s="14">
        <v>41.66</v>
      </c>
      <c r="P190">
        <f>SUMIF(cocina!A:A, R190, cocina!K:K)+Tabla2[[#This Row],[Propina]]</f>
        <v>233.66</v>
      </c>
      <c r="Q190" t="s">
        <v>17</v>
      </c>
      <c r="R190">
        <v>189</v>
      </c>
      <c r="S190" t="s">
        <v>18</v>
      </c>
      <c r="T190" t="s">
        <v>377</v>
      </c>
    </row>
    <row r="191" spans="1:20" x14ac:dyDescent="0.45">
      <c r="A191">
        <v>5</v>
      </c>
      <c r="B191" t="s">
        <v>310</v>
      </c>
      <c r="C191">
        <v>2</v>
      </c>
      <c r="D191" s="6">
        <f>SUMIF(cocina!A:A, R191, cocina!H:H)</f>
        <v>102</v>
      </c>
      <c r="E191" s="1">
        <v>45018.063194444447</v>
      </c>
      <c r="F191" s="1">
        <v>45018.140277777777</v>
      </c>
      <c r="G191" s="10">
        <f>+Tabla2[[#This Row],[Hora de Salida]]</f>
        <v>45018.140277777777</v>
      </c>
      <c r="H191" s="6">
        <f>+(Tabla2[[#This Row],[Hora de Salida]]-Tabla2[[#This Row],[Hora de Llegada]])*1440</f>
        <v>110.99999999511056</v>
      </c>
      <c r="I191" s="4">
        <f t="shared" si="4"/>
        <v>7.7083333329937886E-2</v>
      </c>
      <c r="J191" s="4">
        <f t="shared" si="5"/>
        <v>6.249999996604555E-3</v>
      </c>
      <c r="K191" s="4" t="str">
        <f>IF(Tabla2[[#This Row],[Tiempo de Degustación ]]=0,"No Cobrada","Si Cobrada")</f>
        <v>Si Cobrada</v>
      </c>
      <c r="L191" t="s">
        <v>27</v>
      </c>
      <c r="M191" t="s">
        <v>15</v>
      </c>
      <c r="N191" t="s">
        <v>28</v>
      </c>
      <c r="O191" s="14">
        <v>38.880000000000003</v>
      </c>
      <c r="P191">
        <f>SUMIF(cocina!A:A, R191, cocina!K:K)+Tabla2[[#This Row],[Propina]]</f>
        <v>240.88</v>
      </c>
      <c r="Q191" t="s">
        <v>29</v>
      </c>
      <c r="R191">
        <v>190</v>
      </c>
      <c r="S191" t="s">
        <v>24</v>
      </c>
      <c r="T191" t="s">
        <v>378</v>
      </c>
    </row>
    <row r="192" spans="1:20" x14ac:dyDescent="0.45">
      <c r="A192">
        <v>12</v>
      </c>
      <c r="B192" t="s">
        <v>379</v>
      </c>
      <c r="C192">
        <v>6</v>
      </c>
      <c r="D192" s="6">
        <f>SUMIF(cocina!A:A, R192, cocina!H:H)</f>
        <v>87</v>
      </c>
      <c r="E192" s="1">
        <v>45018</v>
      </c>
      <c r="F192" s="1">
        <v>45018.10833333333</v>
      </c>
      <c r="G192" s="10">
        <f>+Tabla2[[#This Row],[Hora de Salida]]</f>
        <v>45018.10833333333</v>
      </c>
      <c r="H192" s="6">
        <f>+(Tabla2[[#This Row],[Hora de Salida]]-Tabla2[[#This Row],[Hora de Llegada]])*1440</f>
        <v>155.99999999511056</v>
      </c>
      <c r="I192" s="4">
        <f t="shared" si="4"/>
        <v>0.11874999999660456</v>
      </c>
      <c r="J192" s="4">
        <f t="shared" si="5"/>
        <v>5.8333333329937891E-2</v>
      </c>
      <c r="K192" s="4" t="str">
        <f>IF(Tabla2[[#This Row],[Tiempo de Degustación ]]=0,"No Cobrada","Si Cobrada")</f>
        <v>Si Cobrada</v>
      </c>
      <c r="L192" t="s">
        <v>27</v>
      </c>
      <c r="M192" t="s">
        <v>15</v>
      </c>
      <c r="N192" t="s">
        <v>28</v>
      </c>
      <c r="O192" s="14">
        <v>24.36</v>
      </c>
      <c r="P192">
        <f>SUMIF(cocina!A:A, R192, cocina!K:K)+Tabla2[[#This Row],[Propina]]</f>
        <v>186.36</v>
      </c>
      <c r="Q192" t="s">
        <v>44</v>
      </c>
      <c r="R192">
        <v>191</v>
      </c>
      <c r="S192" t="s">
        <v>34</v>
      </c>
      <c r="T192" t="s">
        <v>380</v>
      </c>
    </row>
    <row r="193" spans="1:20" x14ac:dyDescent="0.45">
      <c r="A193">
        <v>17</v>
      </c>
      <c r="B193" t="s">
        <v>381</v>
      </c>
      <c r="C193">
        <v>4</v>
      </c>
      <c r="D193" s="6">
        <f>SUMIF(cocina!A:A, R193, cocina!H:H)</f>
        <v>26</v>
      </c>
      <c r="E193" s="1">
        <v>45018.10833333333</v>
      </c>
      <c r="F193" s="1">
        <v>45018.203472222223</v>
      </c>
      <c r="G193" s="10">
        <f>+Tabla2[[#This Row],[Hora de Salida]]</f>
        <v>45018.203472222223</v>
      </c>
      <c r="H193" s="6">
        <f>+(Tabla2[[#This Row],[Hora de Salida]]-Tabla2[[#This Row],[Hora de Llegada]])*1440</f>
        <v>137.00000000651926</v>
      </c>
      <c r="I193" s="4">
        <f t="shared" si="4"/>
        <v>9.5138888893416151E-2</v>
      </c>
      <c r="J193" s="4">
        <f t="shared" si="5"/>
        <v>7.7083333337860604E-2</v>
      </c>
      <c r="K193" s="4" t="str">
        <f>IF(Tabla2[[#This Row],[Tiempo de Degustación ]]=0,"No Cobrada","Si Cobrada")</f>
        <v>Si Cobrada</v>
      </c>
      <c r="L193" t="s">
        <v>27</v>
      </c>
      <c r="M193" t="s">
        <v>22</v>
      </c>
      <c r="N193" t="s">
        <v>23</v>
      </c>
      <c r="O193" s="14">
        <v>15.99</v>
      </c>
      <c r="P193">
        <f>SUMIF(cocina!A:A, R193, cocina!K:K)+Tabla2[[#This Row],[Propina]]</f>
        <v>90.99</v>
      </c>
      <c r="Q193" t="s">
        <v>29</v>
      </c>
      <c r="R193">
        <v>192</v>
      </c>
      <c r="S193" t="s">
        <v>73</v>
      </c>
      <c r="T193" t="s">
        <v>204</v>
      </c>
    </row>
    <row r="194" spans="1:20" x14ac:dyDescent="0.45">
      <c r="A194">
        <v>3</v>
      </c>
      <c r="B194" t="s">
        <v>382</v>
      </c>
      <c r="C194">
        <v>5</v>
      </c>
      <c r="D194" s="6">
        <f>SUMIF(cocina!A:A, R194, cocina!H:H)</f>
        <v>171</v>
      </c>
      <c r="E194" s="1">
        <v>45018.008333333331</v>
      </c>
      <c r="F194" s="1">
        <v>45018.12777777778</v>
      </c>
      <c r="G194" s="10">
        <f>+Tabla2[[#This Row],[Hora de Salida]]</f>
        <v>45018.12777777778</v>
      </c>
      <c r="H194" s="6">
        <f>+(Tabla2[[#This Row],[Hora de Salida]]-Tabla2[[#This Row],[Hora de Llegada]])*1440</f>
        <v>172.0000000053551</v>
      </c>
      <c r="I194" s="4">
        <f t="shared" ref="I194:I257" si="6">IF(Q194="Ocupada",(F194-E194)+(15/1440),(F194-E194))</f>
        <v>0.11944444444816327</v>
      </c>
      <c r="J194" s="4">
        <f t="shared" ref="J194:J257" si="7">IF((I194-(D194/1440)&lt;0),0,I194-(D194/1440))</f>
        <v>6.9444444816327278E-4</v>
      </c>
      <c r="K194" s="4" t="str">
        <f>IF(Tabla2[[#This Row],[Tiempo de Degustación ]]=0,"No Cobrada","Si Cobrada")</f>
        <v>Si Cobrada</v>
      </c>
      <c r="L194" t="s">
        <v>33</v>
      </c>
      <c r="M194" t="s">
        <v>22</v>
      </c>
      <c r="N194" t="s">
        <v>28</v>
      </c>
      <c r="O194" s="14">
        <v>24.85</v>
      </c>
      <c r="P194">
        <f>SUMIF(cocina!A:A, R194, cocina!K:K)+Tabla2[[#This Row],[Propina]]</f>
        <v>244.85</v>
      </c>
      <c r="Q194" t="s">
        <v>17</v>
      </c>
      <c r="R194">
        <v>193</v>
      </c>
      <c r="S194" t="s">
        <v>92</v>
      </c>
      <c r="T194" t="s">
        <v>383</v>
      </c>
    </row>
    <row r="195" spans="1:20" x14ac:dyDescent="0.45">
      <c r="A195">
        <v>3</v>
      </c>
      <c r="B195" t="s">
        <v>384</v>
      </c>
      <c r="C195">
        <v>6</v>
      </c>
      <c r="D195" s="6">
        <f>SUMIF(cocina!A:A, R195, cocina!H:H)</f>
        <v>68</v>
      </c>
      <c r="E195" s="1">
        <v>45018.111111111109</v>
      </c>
      <c r="F195" s="1">
        <v>45018.163888888892</v>
      </c>
      <c r="G195" s="10">
        <f>+Tabla2[[#This Row],[Hora de Salida]]</f>
        <v>45018.163888888892</v>
      </c>
      <c r="H195" s="6">
        <f>+(Tabla2[[#This Row],[Hora de Salida]]-Tabla2[[#This Row],[Hora de Llegada]])*1440</f>
        <v>76.000000006752089</v>
      </c>
      <c r="I195" s="4">
        <f t="shared" si="6"/>
        <v>5.2777777782466728E-2</v>
      </c>
      <c r="J195" s="4">
        <f t="shared" si="7"/>
        <v>5.5555555602445073E-3</v>
      </c>
      <c r="K195" s="4" t="str">
        <f>IF(Tabla2[[#This Row],[Tiempo de Degustación ]]=0,"No Cobrada","Si Cobrada")</f>
        <v>Si Cobrada</v>
      </c>
      <c r="L195" t="s">
        <v>33</v>
      </c>
      <c r="M195" t="s">
        <v>15</v>
      </c>
      <c r="N195" t="s">
        <v>16</v>
      </c>
      <c r="O195" s="14">
        <v>11.41</v>
      </c>
      <c r="P195">
        <f>SUMIF(cocina!A:A, R195, cocina!K:K)+Tabla2[[#This Row],[Propina]]</f>
        <v>107.41</v>
      </c>
      <c r="Q195" t="s">
        <v>17</v>
      </c>
      <c r="R195">
        <v>194</v>
      </c>
      <c r="S195" t="s">
        <v>38</v>
      </c>
      <c r="T195" t="s">
        <v>385</v>
      </c>
    </row>
    <row r="196" spans="1:20" x14ac:dyDescent="0.45">
      <c r="A196">
        <v>2</v>
      </c>
      <c r="B196" t="s">
        <v>386</v>
      </c>
      <c r="C196">
        <v>1</v>
      </c>
      <c r="D196" s="6">
        <f>SUMIF(cocina!A:A, R196, cocina!H:H)</f>
        <v>51</v>
      </c>
      <c r="E196" s="1">
        <v>45018.12777777778</v>
      </c>
      <c r="F196" s="1">
        <v>45018.17291666667</v>
      </c>
      <c r="G196" s="10">
        <f>+Tabla2[[#This Row],[Hora de Salida]]</f>
        <v>45018.17291666667</v>
      </c>
      <c r="H196" s="6">
        <f>+(Tabla2[[#This Row],[Hora de Salida]]-Tabla2[[#This Row],[Hora de Llegada]])*1440</f>
        <v>65.000000002328306</v>
      </c>
      <c r="I196" s="4">
        <f t="shared" si="6"/>
        <v>5.5555555557172433E-2</v>
      </c>
      <c r="J196" s="4">
        <f t="shared" si="7"/>
        <v>2.0138888890505767E-2</v>
      </c>
      <c r="K196" s="4" t="str">
        <f>IF(Tabla2[[#This Row],[Tiempo de Degustación ]]=0,"No Cobrada","Si Cobrada")</f>
        <v>Si Cobrada</v>
      </c>
      <c r="L196" t="s">
        <v>14</v>
      </c>
      <c r="M196" t="s">
        <v>15</v>
      </c>
      <c r="N196" t="s">
        <v>16</v>
      </c>
      <c r="O196" s="14">
        <v>10.06</v>
      </c>
      <c r="P196">
        <f>SUMIF(cocina!A:A, R196, cocina!K:K)+Tabla2[[#This Row],[Propina]]</f>
        <v>60.06</v>
      </c>
      <c r="Q196" t="s">
        <v>44</v>
      </c>
      <c r="R196">
        <v>195</v>
      </c>
      <c r="S196" t="s">
        <v>24</v>
      </c>
      <c r="T196" t="s">
        <v>204</v>
      </c>
    </row>
    <row r="197" spans="1:20" x14ac:dyDescent="0.45">
      <c r="A197">
        <v>4</v>
      </c>
      <c r="B197" t="s">
        <v>40</v>
      </c>
      <c r="C197">
        <v>3</v>
      </c>
      <c r="D197" s="6">
        <f>SUMIF(cocina!A:A, R197, cocina!H:H)</f>
        <v>176</v>
      </c>
      <c r="E197" s="1">
        <v>45018.007638888892</v>
      </c>
      <c r="F197" s="1">
        <v>45018.173611111109</v>
      </c>
      <c r="G197" s="10">
        <f>+Tabla2[[#This Row],[Hora de Salida]]</f>
        <v>45018.173611111109</v>
      </c>
      <c r="H197" s="6">
        <f>+(Tabla2[[#This Row],[Hora de Salida]]-Tabla2[[#This Row],[Hora de Llegada]])*1440</f>
        <v>238.99999999324791</v>
      </c>
      <c r="I197" s="4">
        <f t="shared" si="6"/>
        <v>0.16597222221753327</v>
      </c>
      <c r="J197" s="4">
        <f t="shared" si="7"/>
        <v>4.3749999995311054E-2</v>
      </c>
      <c r="K197" s="4" t="str">
        <f>IF(Tabla2[[#This Row],[Tiempo de Degustación ]]=0,"No Cobrada","Si Cobrada")</f>
        <v>Si Cobrada</v>
      </c>
      <c r="L197" t="s">
        <v>27</v>
      </c>
      <c r="M197" t="s">
        <v>15</v>
      </c>
      <c r="N197" t="s">
        <v>28</v>
      </c>
      <c r="O197" s="14">
        <v>42.65</v>
      </c>
      <c r="P197">
        <f>SUMIF(cocina!A:A, R197, cocina!K:K)+Tabla2[[#This Row],[Propina]]</f>
        <v>233.65</v>
      </c>
      <c r="Q197" t="s">
        <v>17</v>
      </c>
      <c r="R197">
        <v>196</v>
      </c>
      <c r="S197" t="s">
        <v>18</v>
      </c>
      <c r="T197" t="s">
        <v>387</v>
      </c>
    </row>
    <row r="198" spans="1:20" x14ac:dyDescent="0.45">
      <c r="A198">
        <v>5</v>
      </c>
      <c r="B198" t="s">
        <v>388</v>
      </c>
      <c r="C198">
        <v>6</v>
      </c>
      <c r="D198" s="6">
        <f>SUMIF(cocina!A:A, R198, cocina!H:H)</f>
        <v>72</v>
      </c>
      <c r="E198" s="1">
        <v>45018.115277777775</v>
      </c>
      <c r="F198" s="1">
        <v>45018.20416666667</v>
      </c>
      <c r="G198" s="10">
        <f>+Tabla2[[#This Row],[Hora de Salida]]</f>
        <v>45018.20416666667</v>
      </c>
      <c r="H198" s="6">
        <f>+(Tabla2[[#This Row],[Hora de Salida]]-Tabla2[[#This Row],[Hora de Llegada]])*1440</f>
        <v>128.00000000861473</v>
      </c>
      <c r="I198" s="4">
        <f t="shared" si="6"/>
        <v>9.9305555561538014E-2</v>
      </c>
      <c r="J198" s="4">
        <f t="shared" si="7"/>
        <v>4.9305555561538011E-2</v>
      </c>
      <c r="K198" s="4" t="str">
        <f>IF(Tabla2[[#This Row],[Tiempo de Degustación ]]=0,"No Cobrada","Si Cobrada")</f>
        <v>Si Cobrada</v>
      </c>
      <c r="L198" t="s">
        <v>27</v>
      </c>
      <c r="M198" t="s">
        <v>22</v>
      </c>
      <c r="N198" t="s">
        <v>16</v>
      </c>
      <c r="O198" s="14">
        <v>20.11</v>
      </c>
      <c r="P198">
        <f>SUMIF(cocina!A:A, R198, cocina!K:K)+Tabla2[[#This Row],[Propina]]</f>
        <v>149.11000000000001</v>
      </c>
      <c r="Q198" t="s">
        <v>44</v>
      </c>
      <c r="R198">
        <v>197</v>
      </c>
      <c r="S198" t="s">
        <v>24</v>
      </c>
      <c r="T198" t="s">
        <v>389</v>
      </c>
    </row>
    <row r="199" spans="1:20" x14ac:dyDescent="0.45">
      <c r="A199">
        <v>9</v>
      </c>
      <c r="B199" t="s">
        <v>390</v>
      </c>
      <c r="C199">
        <v>4</v>
      </c>
      <c r="D199" s="6">
        <f>SUMIF(cocina!A:A, R199, cocina!H:H)</f>
        <v>33</v>
      </c>
      <c r="E199" s="1">
        <v>45018.025000000001</v>
      </c>
      <c r="F199" s="1">
        <v>45018.128472222219</v>
      </c>
      <c r="G199" s="10">
        <f>+Tabla2[[#This Row],[Hora de Salida]]</f>
        <v>45018.128472222219</v>
      </c>
      <c r="H199" s="6">
        <f>+(Tabla2[[#This Row],[Hora de Salida]]-Tabla2[[#This Row],[Hora de Llegada]])*1440</f>
        <v>148.99999999324791</v>
      </c>
      <c r="I199" s="4">
        <f t="shared" si="6"/>
        <v>0.10347222221753327</v>
      </c>
      <c r="J199" s="4">
        <f t="shared" si="7"/>
        <v>8.0555555550866603E-2</v>
      </c>
      <c r="K199" s="4" t="str">
        <f>IF(Tabla2[[#This Row],[Tiempo de Degustación ]]=0,"No Cobrada","Si Cobrada")</f>
        <v>Si Cobrada</v>
      </c>
      <c r="L199" t="s">
        <v>21</v>
      </c>
      <c r="M199" t="s">
        <v>15</v>
      </c>
      <c r="N199" t="s">
        <v>28</v>
      </c>
      <c r="O199" s="14">
        <v>36.72</v>
      </c>
      <c r="P199">
        <f>SUMIF(cocina!A:A, R199, cocina!K:K)+Tabla2[[#This Row],[Propina]]</f>
        <v>90.72</v>
      </c>
      <c r="Q199" t="s">
        <v>17</v>
      </c>
      <c r="R199">
        <v>198</v>
      </c>
      <c r="S199" t="s">
        <v>18</v>
      </c>
      <c r="T199" t="s">
        <v>179</v>
      </c>
    </row>
    <row r="200" spans="1:20" x14ac:dyDescent="0.45">
      <c r="A200">
        <v>11</v>
      </c>
      <c r="B200" t="s">
        <v>391</v>
      </c>
      <c r="C200">
        <v>5</v>
      </c>
      <c r="D200" s="6">
        <f>SUMIF(cocina!A:A, R200, cocina!H:H)</f>
        <v>142</v>
      </c>
      <c r="E200" s="1">
        <v>45018.080555555556</v>
      </c>
      <c r="F200" s="1">
        <v>45018.236111111109</v>
      </c>
      <c r="G200" s="10">
        <f>+Tabla2[[#This Row],[Hora de Salida]]</f>
        <v>45018.236111111109</v>
      </c>
      <c r="H200" s="6">
        <f>+(Tabla2[[#This Row],[Hora de Salida]]-Tabla2[[#This Row],[Hora de Llegada]])*1440</f>
        <v>223.99999999674037</v>
      </c>
      <c r="I200" s="4">
        <f t="shared" si="6"/>
        <v>0.15555555555329192</v>
      </c>
      <c r="J200" s="4">
        <f t="shared" si="7"/>
        <v>5.6944444442180817E-2</v>
      </c>
      <c r="K200" s="4" t="str">
        <f>IF(Tabla2[[#This Row],[Tiempo de Degustación ]]=0,"No Cobrada","Si Cobrada")</f>
        <v>Si Cobrada</v>
      </c>
      <c r="L200" t="s">
        <v>27</v>
      </c>
      <c r="M200" t="s">
        <v>41</v>
      </c>
      <c r="N200" t="s">
        <v>16</v>
      </c>
      <c r="O200" s="14">
        <v>13.26</v>
      </c>
      <c r="P200">
        <f>SUMIF(cocina!A:A, R200, cocina!K:K)+Tabla2[[#This Row],[Propina]]</f>
        <v>274.26</v>
      </c>
      <c r="Q200" t="s">
        <v>29</v>
      </c>
      <c r="R200">
        <v>199</v>
      </c>
      <c r="S200" t="s">
        <v>34</v>
      </c>
      <c r="T200" t="s">
        <v>392</v>
      </c>
    </row>
    <row r="201" spans="1:20" x14ac:dyDescent="0.45">
      <c r="A201">
        <v>11</v>
      </c>
      <c r="B201" t="s">
        <v>393</v>
      </c>
      <c r="C201">
        <v>4</v>
      </c>
      <c r="D201" s="6">
        <f>SUMIF(cocina!A:A, R201, cocina!H:H)</f>
        <v>67</v>
      </c>
      <c r="E201" s="1">
        <v>45018.107638888891</v>
      </c>
      <c r="F201" s="1">
        <v>45018.226388888892</v>
      </c>
      <c r="G201" s="10">
        <f>+Tabla2[[#This Row],[Hora de Salida]]</f>
        <v>45018.226388888892</v>
      </c>
      <c r="H201" s="6">
        <f>+(Tabla2[[#This Row],[Hora de Salida]]-Tabla2[[#This Row],[Hora de Llegada]])*1440</f>
        <v>171.00000000209548</v>
      </c>
      <c r="I201" s="4">
        <f t="shared" si="6"/>
        <v>0.11875000000145519</v>
      </c>
      <c r="J201" s="4">
        <f t="shared" si="7"/>
        <v>7.2222222223677413E-2</v>
      </c>
      <c r="K201" s="4" t="str">
        <f>IF(Tabla2[[#This Row],[Tiempo de Degustación ]]=0,"No Cobrada","Si Cobrada")</f>
        <v>Si Cobrada</v>
      </c>
      <c r="L201" t="s">
        <v>14</v>
      </c>
      <c r="M201" t="s">
        <v>15</v>
      </c>
      <c r="N201" t="s">
        <v>28</v>
      </c>
      <c r="O201" s="14">
        <v>48.73</v>
      </c>
      <c r="P201">
        <f>SUMIF(cocina!A:A, R201, cocina!K:K)+Tabla2[[#This Row],[Propina]]</f>
        <v>136.72999999999999</v>
      </c>
      <c r="Q201" t="s">
        <v>17</v>
      </c>
      <c r="R201">
        <v>200</v>
      </c>
      <c r="S201" t="s">
        <v>24</v>
      </c>
      <c r="T201" t="s">
        <v>394</v>
      </c>
    </row>
    <row r="202" spans="1:20" x14ac:dyDescent="0.45">
      <c r="A202">
        <v>3</v>
      </c>
      <c r="B202" t="s">
        <v>395</v>
      </c>
      <c r="C202">
        <v>5</v>
      </c>
      <c r="D202" s="6">
        <f>SUMIF(cocina!A:A, R202, cocina!H:H)</f>
        <v>58</v>
      </c>
      <c r="E202" s="1">
        <v>45018.012499999997</v>
      </c>
      <c r="F202" s="1">
        <v>45018.076388888891</v>
      </c>
      <c r="G202" s="10">
        <f>+Tabla2[[#This Row],[Hora de Salida]]</f>
        <v>45018.076388888891</v>
      </c>
      <c r="H202" s="6">
        <f>+(Tabla2[[#This Row],[Hora de Salida]]-Tabla2[[#This Row],[Hora de Llegada]])*1440</f>
        <v>92.000000006519258</v>
      </c>
      <c r="I202" s="4">
        <f t="shared" si="6"/>
        <v>6.3888888893416151E-2</v>
      </c>
      <c r="J202" s="4">
        <f t="shared" si="7"/>
        <v>2.3611111115638371E-2</v>
      </c>
      <c r="K202" s="4" t="str">
        <f>IF(Tabla2[[#This Row],[Tiempo de Degustación ]]=0,"No Cobrada","Si Cobrada")</f>
        <v>Si Cobrada</v>
      </c>
      <c r="L202" t="s">
        <v>21</v>
      </c>
      <c r="M202" t="s">
        <v>41</v>
      </c>
      <c r="N202" t="s">
        <v>28</v>
      </c>
      <c r="O202" s="14">
        <v>19.84</v>
      </c>
      <c r="P202">
        <f>SUMIF(cocina!A:A, R202, cocina!K:K)+Tabla2[[#This Row],[Propina]]</f>
        <v>91.84</v>
      </c>
      <c r="Q202" t="s">
        <v>17</v>
      </c>
      <c r="R202">
        <v>201</v>
      </c>
      <c r="S202" t="s">
        <v>38</v>
      </c>
      <c r="T202" t="s">
        <v>268</v>
      </c>
    </row>
    <row r="203" spans="1:20" x14ac:dyDescent="0.45">
      <c r="A203">
        <v>16</v>
      </c>
      <c r="B203" t="s">
        <v>396</v>
      </c>
      <c r="C203">
        <v>5</v>
      </c>
      <c r="D203" s="6">
        <f>SUMIF(cocina!A:A, R203, cocina!H:H)</f>
        <v>156</v>
      </c>
      <c r="E203" s="1">
        <v>45018.040277777778</v>
      </c>
      <c r="F203" s="1">
        <v>45018.083333333336</v>
      </c>
      <c r="G203" s="10">
        <f>+Tabla2[[#This Row],[Hora de Salida]]</f>
        <v>45018.083333333336</v>
      </c>
      <c r="H203" s="6">
        <f>+(Tabla2[[#This Row],[Hora de Salida]]-Tabla2[[#This Row],[Hora de Llegada]])*1440</f>
        <v>62.000000003026798</v>
      </c>
      <c r="I203" s="4">
        <f t="shared" si="6"/>
        <v>5.3472222224324163E-2</v>
      </c>
      <c r="J203" s="4">
        <f t="shared" si="7"/>
        <v>0</v>
      </c>
      <c r="K203" s="4" t="str">
        <f>IF(Tabla2[[#This Row],[Tiempo de Degustación ]]=0,"No Cobrada","Si Cobrada")</f>
        <v>No Cobrada</v>
      </c>
      <c r="L203" t="s">
        <v>14</v>
      </c>
      <c r="M203" t="s">
        <v>15</v>
      </c>
      <c r="N203" t="s">
        <v>28</v>
      </c>
      <c r="O203" s="14">
        <v>24.19</v>
      </c>
      <c r="P203">
        <f>SUMIF(cocina!A:A, R203, cocina!K:K)+Tabla2[[#This Row],[Propina]]</f>
        <v>230.19</v>
      </c>
      <c r="Q203" t="s">
        <v>44</v>
      </c>
      <c r="R203">
        <v>202</v>
      </c>
      <c r="S203" t="s">
        <v>50</v>
      </c>
      <c r="T203" t="s">
        <v>397</v>
      </c>
    </row>
    <row r="204" spans="1:20" x14ac:dyDescent="0.45">
      <c r="A204">
        <v>5</v>
      </c>
      <c r="B204" t="s">
        <v>398</v>
      </c>
      <c r="C204">
        <v>2</v>
      </c>
      <c r="D204" s="6">
        <f>SUMIF(cocina!A:A, R204, cocina!H:H)</f>
        <v>85</v>
      </c>
      <c r="E204" s="1">
        <v>45018.164583333331</v>
      </c>
      <c r="F204" s="1">
        <v>45018.222916666666</v>
      </c>
      <c r="G204" s="10">
        <f>+Tabla2[[#This Row],[Hora de Salida]]</f>
        <v>45018.222916666666</v>
      </c>
      <c r="H204" s="6">
        <f>+(Tabla2[[#This Row],[Hora de Salida]]-Tabla2[[#This Row],[Hora de Llegada]])*1440</f>
        <v>84.000000001396984</v>
      </c>
      <c r="I204" s="4">
        <f t="shared" si="6"/>
        <v>5.8333333334303461E-2</v>
      </c>
      <c r="J204" s="4">
        <f t="shared" si="7"/>
        <v>0</v>
      </c>
      <c r="K204" s="4" t="str">
        <f>IF(Tabla2[[#This Row],[Tiempo de Degustación ]]=0,"No Cobrada","Si Cobrada")</f>
        <v>No Cobrada</v>
      </c>
      <c r="L204" t="s">
        <v>21</v>
      </c>
      <c r="M204" t="s">
        <v>15</v>
      </c>
      <c r="N204" t="s">
        <v>28</v>
      </c>
      <c r="O204" s="14">
        <v>40.19</v>
      </c>
      <c r="P204">
        <f>SUMIF(cocina!A:A, R204, cocina!K:K)+Tabla2[[#This Row],[Propina]]</f>
        <v>196.19</v>
      </c>
      <c r="Q204" t="s">
        <v>29</v>
      </c>
      <c r="R204">
        <v>203</v>
      </c>
      <c r="S204" t="s">
        <v>38</v>
      </c>
      <c r="T204" t="s">
        <v>399</v>
      </c>
    </row>
    <row r="205" spans="1:20" x14ac:dyDescent="0.45">
      <c r="A205">
        <v>16</v>
      </c>
      <c r="B205" t="s">
        <v>400</v>
      </c>
      <c r="C205">
        <v>5</v>
      </c>
      <c r="D205" s="6">
        <f>SUMIF(cocina!A:A, R205, cocina!H:H)</f>
        <v>21</v>
      </c>
      <c r="E205" s="1">
        <v>45018.011805555558</v>
      </c>
      <c r="F205" s="1">
        <v>45018.100694444445</v>
      </c>
      <c r="G205" s="10">
        <f>+Tabla2[[#This Row],[Hora de Salida]]</f>
        <v>45018.100694444445</v>
      </c>
      <c r="H205" s="6">
        <f>+(Tabla2[[#This Row],[Hora de Salida]]-Tabla2[[#This Row],[Hora de Llegada]])*1440</f>
        <v>127.99999999813735</v>
      </c>
      <c r="I205" s="4">
        <f t="shared" si="6"/>
        <v>8.8888888887595385E-2</v>
      </c>
      <c r="J205" s="4">
        <f t="shared" si="7"/>
        <v>7.4305555554262048E-2</v>
      </c>
      <c r="K205" s="4" t="str">
        <f>IF(Tabla2[[#This Row],[Tiempo de Degustación ]]=0,"No Cobrada","Si Cobrada")</f>
        <v>Si Cobrada</v>
      </c>
      <c r="L205" t="s">
        <v>21</v>
      </c>
      <c r="M205" t="s">
        <v>15</v>
      </c>
      <c r="N205" t="s">
        <v>23</v>
      </c>
      <c r="O205" s="14">
        <v>49.56</v>
      </c>
      <c r="P205">
        <f>SUMIF(cocina!A:A, R205, cocina!K:K)+Tabla2[[#This Row],[Propina]]</f>
        <v>97.56</v>
      </c>
      <c r="Q205" t="s">
        <v>29</v>
      </c>
      <c r="R205">
        <v>204</v>
      </c>
      <c r="S205" t="s">
        <v>53</v>
      </c>
      <c r="T205" t="s">
        <v>268</v>
      </c>
    </row>
    <row r="206" spans="1:20" x14ac:dyDescent="0.45">
      <c r="A206">
        <v>14</v>
      </c>
      <c r="B206" t="s">
        <v>401</v>
      </c>
      <c r="C206">
        <v>1</v>
      </c>
      <c r="D206" s="6">
        <f>SUMIF(cocina!A:A, R206, cocina!H:H)</f>
        <v>86</v>
      </c>
      <c r="E206" s="1">
        <v>45018.09375</v>
      </c>
      <c r="F206" s="1">
        <v>45018.259722222225</v>
      </c>
      <c r="G206" s="10">
        <f>+Tabla2[[#This Row],[Hora de Salida]]</f>
        <v>45018.259722222225</v>
      </c>
      <c r="H206" s="6">
        <f>+(Tabla2[[#This Row],[Hora de Salida]]-Tabla2[[#This Row],[Hora de Llegada]])*1440</f>
        <v>239.00000000372529</v>
      </c>
      <c r="I206" s="4">
        <f t="shared" si="6"/>
        <v>0.16597222222480923</v>
      </c>
      <c r="J206" s="4">
        <f t="shared" si="7"/>
        <v>0.106250000002587</v>
      </c>
      <c r="K206" s="4" t="str">
        <f>IF(Tabla2[[#This Row],[Tiempo de Degustación ]]=0,"No Cobrada","Si Cobrada")</f>
        <v>Si Cobrada</v>
      </c>
      <c r="L206" t="s">
        <v>27</v>
      </c>
      <c r="M206" t="s">
        <v>15</v>
      </c>
      <c r="N206" t="s">
        <v>16</v>
      </c>
      <c r="O206" s="14">
        <v>26.49</v>
      </c>
      <c r="P206">
        <f>SUMIF(cocina!A:A, R206, cocina!K:K)+Tabla2[[#This Row],[Propina]]</f>
        <v>87.49</v>
      </c>
      <c r="Q206" t="s">
        <v>29</v>
      </c>
      <c r="R206">
        <v>205</v>
      </c>
      <c r="S206" t="s">
        <v>73</v>
      </c>
      <c r="T206" t="s">
        <v>402</v>
      </c>
    </row>
    <row r="207" spans="1:20" x14ac:dyDescent="0.45">
      <c r="A207">
        <v>4</v>
      </c>
      <c r="B207" t="s">
        <v>403</v>
      </c>
      <c r="C207">
        <v>6</v>
      </c>
      <c r="D207" s="6">
        <f>SUMIF(cocina!A:A, R207, cocina!H:H)</f>
        <v>58</v>
      </c>
      <c r="E207" s="1">
        <v>45018.143750000003</v>
      </c>
      <c r="F207" s="1">
        <v>45018.256249999999</v>
      </c>
      <c r="G207" s="10">
        <f>+Tabla2[[#This Row],[Hora de Salida]]</f>
        <v>45018.256249999999</v>
      </c>
      <c r="H207" s="6">
        <f>+(Tabla2[[#This Row],[Hora de Salida]]-Tabla2[[#This Row],[Hora de Llegada]])*1440</f>
        <v>161.99999999371357</v>
      </c>
      <c r="I207" s="4">
        <f t="shared" si="6"/>
        <v>0.1229166666623011</v>
      </c>
      <c r="J207" s="4">
        <f t="shared" si="7"/>
        <v>8.2638888884523309E-2</v>
      </c>
      <c r="K207" s="4" t="str">
        <f>IF(Tabla2[[#This Row],[Tiempo de Degustación ]]=0,"No Cobrada","Si Cobrada")</f>
        <v>Si Cobrada</v>
      </c>
      <c r="L207" t="s">
        <v>37</v>
      </c>
      <c r="M207" t="s">
        <v>15</v>
      </c>
      <c r="N207" t="s">
        <v>28</v>
      </c>
      <c r="O207" s="14">
        <v>36.96</v>
      </c>
      <c r="P207">
        <f>SUMIF(cocina!A:A, R207, cocina!K:K)+Tabla2[[#This Row],[Propina]]</f>
        <v>66.960000000000008</v>
      </c>
      <c r="Q207" t="s">
        <v>44</v>
      </c>
      <c r="R207">
        <v>206</v>
      </c>
      <c r="S207" t="s">
        <v>50</v>
      </c>
      <c r="T207" t="s">
        <v>109</v>
      </c>
    </row>
    <row r="208" spans="1:20" x14ac:dyDescent="0.45">
      <c r="A208">
        <v>20</v>
      </c>
      <c r="B208" t="s">
        <v>404</v>
      </c>
      <c r="C208">
        <v>3</v>
      </c>
      <c r="D208" s="6">
        <f>SUMIF(cocina!A:A, R208, cocina!H:H)</f>
        <v>111</v>
      </c>
      <c r="E208" s="1">
        <v>45018.117361111108</v>
      </c>
      <c r="F208" s="1">
        <v>45018.168055555558</v>
      </c>
      <c r="G208" s="10">
        <f>+Tabla2[[#This Row],[Hora de Salida]]</f>
        <v>45018.168055555558</v>
      </c>
      <c r="H208" s="6">
        <f>+(Tabla2[[#This Row],[Hora de Salida]]-Tabla2[[#This Row],[Hora de Llegada]])*1440</f>
        <v>73.000000007450581</v>
      </c>
      <c r="I208" s="4">
        <f t="shared" si="6"/>
        <v>5.0694444449618459E-2</v>
      </c>
      <c r="J208" s="4">
        <f t="shared" si="7"/>
        <v>0</v>
      </c>
      <c r="K208" s="4" t="str">
        <f>IF(Tabla2[[#This Row],[Tiempo de Degustación ]]=0,"No Cobrada","Si Cobrada")</f>
        <v>No Cobrada</v>
      </c>
      <c r="L208" t="s">
        <v>33</v>
      </c>
      <c r="M208" t="s">
        <v>41</v>
      </c>
      <c r="N208" t="s">
        <v>28</v>
      </c>
      <c r="O208" s="14">
        <v>46.54</v>
      </c>
      <c r="P208">
        <f>SUMIF(cocina!A:A, R208, cocina!K:K)+Tabla2[[#This Row],[Propina]]</f>
        <v>226.54</v>
      </c>
      <c r="Q208" t="s">
        <v>17</v>
      </c>
      <c r="R208">
        <v>207</v>
      </c>
      <c r="S208" t="s">
        <v>30</v>
      </c>
      <c r="T208" t="s">
        <v>405</v>
      </c>
    </row>
    <row r="209" spans="1:20" x14ac:dyDescent="0.45">
      <c r="A209">
        <v>16</v>
      </c>
      <c r="B209" t="s">
        <v>406</v>
      </c>
      <c r="C209">
        <v>4</v>
      </c>
      <c r="D209" s="6">
        <f>SUMIF(cocina!A:A, R209, cocina!H:H)</f>
        <v>100</v>
      </c>
      <c r="E209" s="1">
        <v>45018.147916666669</v>
      </c>
      <c r="F209" s="1">
        <v>45018.275000000001</v>
      </c>
      <c r="G209" s="10">
        <f>+Tabla2[[#This Row],[Hora de Salida]]</f>
        <v>45018.275000000001</v>
      </c>
      <c r="H209" s="6">
        <f>+(Tabla2[[#This Row],[Hora de Salida]]-Tabla2[[#This Row],[Hora de Llegada]])*1440</f>
        <v>182.99999999930151</v>
      </c>
      <c r="I209" s="4">
        <f t="shared" si="6"/>
        <v>0.13749999999951493</v>
      </c>
      <c r="J209" s="4">
        <f t="shared" si="7"/>
        <v>6.8055555555070479E-2</v>
      </c>
      <c r="K209" s="4" t="str">
        <f>IF(Tabla2[[#This Row],[Tiempo de Degustación ]]=0,"No Cobrada","Si Cobrada")</f>
        <v>Si Cobrada</v>
      </c>
      <c r="L209" t="s">
        <v>21</v>
      </c>
      <c r="M209" t="s">
        <v>15</v>
      </c>
      <c r="N209" t="s">
        <v>16</v>
      </c>
      <c r="O209" s="14">
        <v>36.700000000000003</v>
      </c>
      <c r="P209">
        <f>SUMIF(cocina!A:A, R209, cocina!K:K)+Tabla2[[#This Row],[Propina]]</f>
        <v>216.7</v>
      </c>
      <c r="Q209" t="s">
        <v>44</v>
      </c>
      <c r="R209">
        <v>208</v>
      </c>
      <c r="S209" t="s">
        <v>38</v>
      </c>
      <c r="T209" t="s">
        <v>407</v>
      </c>
    </row>
    <row r="210" spans="1:20" x14ac:dyDescent="0.45">
      <c r="A210">
        <v>9</v>
      </c>
      <c r="B210" t="s">
        <v>408</v>
      </c>
      <c r="C210">
        <v>6</v>
      </c>
      <c r="D210" s="6">
        <f>SUMIF(cocina!A:A, R210, cocina!H:H)</f>
        <v>171</v>
      </c>
      <c r="E210" s="1">
        <v>45018.063194444447</v>
      </c>
      <c r="F210" s="1">
        <v>45018.17083333333</v>
      </c>
      <c r="G210" s="10">
        <f>+Tabla2[[#This Row],[Hora de Salida]]</f>
        <v>45018.17083333333</v>
      </c>
      <c r="H210" s="6">
        <f>+(Tabla2[[#This Row],[Hora de Salida]]-Tabla2[[#This Row],[Hora de Llegada]])*1440</f>
        <v>154.99999999185093</v>
      </c>
      <c r="I210" s="4">
        <f t="shared" si="6"/>
        <v>0.10763888888322981</v>
      </c>
      <c r="J210" s="4">
        <f t="shared" si="7"/>
        <v>0</v>
      </c>
      <c r="K210" s="4" t="str">
        <f>IF(Tabla2[[#This Row],[Tiempo de Degustación ]]=0,"No Cobrada","Si Cobrada")</f>
        <v>No Cobrada</v>
      </c>
      <c r="L210" t="s">
        <v>21</v>
      </c>
      <c r="M210" t="s">
        <v>41</v>
      </c>
      <c r="N210" t="s">
        <v>23</v>
      </c>
      <c r="O210" s="14">
        <v>34.49</v>
      </c>
      <c r="P210">
        <f>SUMIF(cocina!A:A, R210, cocina!K:K)+Tabla2[[#This Row],[Propina]]</f>
        <v>248.49</v>
      </c>
      <c r="Q210" t="s">
        <v>17</v>
      </c>
      <c r="R210">
        <v>209</v>
      </c>
      <c r="S210" t="s">
        <v>50</v>
      </c>
      <c r="T210" t="s">
        <v>409</v>
      </c>
    </row>
    <row r="211" spans="1:20" x14ac:dyDescent="0.45">
      <c r="A211">
        <v>10</v>
      </c>
      <c r="B211" t="s">
        <v>410</v>
      </c>
      <c r="C211">
        <v>4</v>
      </c>
      <c r="D211" s="6">
        <f>SUMIF(cocina!A:A, R211, cocina!H:H)</f>
        <v>158</v>
      </c>
      <c r="E211" s="1">
        <v>45018.113194444442</v>
      </c>
      <c r="F211" s="1">
        <v>45018.186805555553</v>
      </c>
      <c r="G211" s="10">
        <f>+Tabla2[[#This Row],[Hora de Salida]]</f>
        <v>45018.186805555553</v>
      </c>
      <c r="H211" s="6">
        <f>+(Tabla2[[#This Row],[Hora de Salida]]-Tabla2[[#This Row],[Hora de Llegada]])*1440</f>
        <v>105.99999999976717</v>
      </c>
      <c r="I211" s="4">
        <f t="shared" si="6"/>
        <v>7.3611111110949423E-2</v>
      </c>
      <c r="J211" s="4">
        <f t="shared" si="7"/>
        <v>0</v>
      </c>
      <c r="K211" s="4" t="str">
        <f>IF(Tabla2[[#This Row],[Tiempo de Degustación ]]=0,"No Cobrada","Si Cobrada")</f>
        <v>No Cobrada</v>
      </c>
      <c r="L211" t="s">
        <v>27</v>
      </c>
      <c r="M211" t="s">
        <v>22</v>
      </c>
      <c r="N211" t="s">
        <v>28</v>
      </c>
      <c r="O211" s="14">
        <v>14.67</v>
      </c>
      <c r="P211">
        <f>SUMIF(cocina!A:A, R211, cocina!K:K)+Tabla2[[#This Row],[Propina]]</f>
        <v>209.67</v>
      </c>
      <c r="Q211" t="s">
        <v>29</v>
      </c>
      <c r="R211">
        <v>210</v>
      </c>
      <c r="S211" t="s">
        <v>45</v>
      </c>
      <c r="T211" t="s">
        <v>411</v>
      </c>
    </row>
    <row r="212" spans="1:20" x14ac:dyDescent="0.45">
      <c r="A212">
        <v>1</v>
      </c>
      <c r="B212" t="s">
        <v>412</v>
      </c>
      <c r="C212">
        <v>2</v>
      </c>
      <c r="D212" s="6">
        <f>SUMIF(cocina!A:A, R212, cocina!H:H)</f>
        <v>135</v>
      </c>
      <c r="E212" s="1">
        <v>45018.152777777781</v>
      </c>
      <c r="F212" s="1">
        <v>45018.226388888892</v>
      </c>
      <c r="G212" s="10">
        <f>+Tabla2[[#This Row],[Hora de Salida]]</f>
        <v>45018.226388888892</v>
      </c>
      <c r="H212" s="6">
        <f>+(Tabla2[[#This Row],[Hora de Salida]]-Tabla2[[#This Row],[Hora de Llegada]])*1440</f>
        <v>105.99999999976717</v>
      </c>
      <c r="I212" s="4">
        <f t="shared" si="6"/>
        <v>7.3611111110949423E-2</v>
      </c>
      <c r="J212" s="4">
        <f t="shared" si="7"/>
        <v>0</v>
      </c>
      <c r="K212" s="4" t="str">
        <f>IF(Tabla2[[#This Row],[Tiempo de Degustación ]]=0,"No Cobrada","Si Cobrada")</f>
        <v>No Cobrada</v>
      </c>
      <c r="L212" t="s">
        <v>21</v>
      </c>
      <c r="M212" t="s">
        <v>15</v>
      </c>
      <c r="N212" t="s">
        <v>16</v>
      </c>
      <c r="O212" s="14">
        <v>11.13</v>
      </c>
      <c r="P212">
        <f>SUMIF(cocina!A:A, R212, cocina!K:K)+Tabla2[[#This Row],[Propina]]</f>
        <v>180.13</v>
      </c>
      <c r="Q212" t="s">
        <v>17</v>
      </c>
      <c r="R212">
        <v>211</v>
      </c>
      <c r="S212" t="s">
        <v>92</v>
      </c>
      <c r="T212" t="s">
        <v>413</v>
      </c>
    </row>
    <row r="213" spans="1:20" x14ac:dyDescent="0.45">
      <c r="A213">
        <v>14</v>
      </c>
      <c r="B213" t="s">
        <v>207</v>
      </c>
      <c r="C213">
        <v>6</v>
      </c>
      <c r="D213" s="6">
        <f>SUMIF(cocina!A:A, R213, cocina!H:H)</f>
        <v>164</v>
      </c>
      <c r="E213" s="1">
        <v>45018.107638888891</v>
      </c>
      <c r="F213" s="1">
        <v>45018.152777777781</v>
      </c>
      <c r="G213" s="10">
        <f>+Tabla2[[#This Row],[Hora de Salida]]</f>
        <v>45018.152777777781</v>
      </c>
      <c r="H213" s="6">
        <f>+(Tabla2[[#This Row],[Hora de Salida]]-Tabla2[[#This Row],[Hora de Llegada]])*1440</f>
        <v>65.000000002328306</v>
      </c>
      <c r="I213" s="4">
        <f t="shared" si="6"/>
        <v>5.5555555557172433E-2</v>
      </c>
      <c r="J213" s="4">
        <f t="shared" si="7"/>
        <v>0</v>
      </c>
      <c r="K213" s="4" t="str">
        <f>IF(Tabla2[[#This Row],[Tiempo de Degustación ]]=0,"No Cobrada","Si Cobrada")</f>
        <v>No Cobrada</v>
      </c>
      <c r="L213" t="s">
        <v>37</v>
      </c>
      <c r="M213" t="s">
        <v>15</v>
      </c>
      <c r="N213" t="s">
        <v>16</v>
      </c>
      <c r="O213" s="14">
        <v>18.850000000000001</v>
      </c>
      <c r="P213">
        <f>SUMIF(cocina!A:A, R213, cocina!K:K)+Tabla2[[#This Row],[Propina]]</f>
        <v>263.85000000000002</v>
      </c>
      <c r="Q213" t="s">
        <v>44</v>
      </c>
      <c r="R213">
        <v>212</v>
      </c>
      <c r="S213" t="s">
        <v>38</v>
      </c>
      <c r="T213" t="s">
        <v>414</v>
      </c>
    </row>
    <row r="214" spans="1:20" x14ac:dyDescent="0.45">
      <c r="A214">
        <v>13</v>
      </c>
      <c r="B214" t="s">
        <v>415</v>
      </c>
      <c r="C214">
        <v>6</v>
      </c>
      <c r="D214" s="6">
        <f>SUMIF(cocina!A:A, R214, cocina!H:H)</f>
        <v>100</v>
      </c>
      <c r="E214" s="1">
        <v>45018.073611111111</v>
      </c>
      <c r="F214" s="1">
        <v>45018.206944444442</v>
      </c>
      <c r="G214" s="10">
        <f>+Tabla2[[#This Row],[Hora de Salida]]</f>
        <v>45018.206944444442</v>
      </c>
      <c r="H214" s="6">
        <f>+(Tabla2[[#This Row],[Hora de Salida]]-Tabla2[[#This Row],[Hora de Llegada]])*1440</f>
        <v>191.99999999720603</v>
      </c>
      <c r="I214" s="4">
        <f t="shared" si="6"/>
        <v>0.13333333333139308</v>
      </c>
      <c r="J214" s="4">
        <f t="shared" si="7"/>
        <v>6.388888888694863E-2</v>
      </c>
      <c r="K214" s="4" t="str">
        <f>IF(Tabla2[[#This Row],[Tiempo de Degustación ]]=0,"No Cobrada","Si Cobrada")</f>
        <v>Si Cobrada</v>
      </c>
      <c r="L214" t="s">
        <v>33</v>
      </c>
      <c r="M214" t="s">
        <v>15</v>
      </c>
      <c r="N214" t="s">
        <v>28</v>
      </c>
      <c r="O214" s="14">
        <v>28.1</v>
      </c>
      <c r="P214">
        <f>SUMIF(cocina!A:A, R214, cocina!K:K)+Tabla2[[#This Row],[Propina]]</f>
        <v>115.1</v>
      </c>
      <c r="Q214" t="s">
        <v>29</v>
      </c>
      <c r="R214">
        <v>213</v>
      </c>
      <c r="S214" t="s">
        <v>38</v>
      </c>
      <c r="T214" t="s">
        <v>416</v>
      </c>
    </row>
    <row r="215" spans="1:20" x14ac:dyDescent="0.45">
      <c r="A215">
        <v>2</v>
      </c>
      <c r="B215" t="s">
        <v>417</v>
      </c>
      <c r="C215">
        <v>4</v>
      </c>
      <c r="D215" s="6">
        <f>SUMIF(cocina!A:A, R215, cocina!H:H)</f>
        <v>38</v>
      </c>
      <c r="E215" s="1">
        <v>45018.137499999997</v>
      </c>
      <c r="F215" s="1">
        <v>45018.214583333334</v>
      </c>
      <c r="G215" s="10">
        <f>+Tabla2[[#This Row],[Hora de Salida]]</f>
        <v>45018.214583333334</v>
      </c>
      <c r="H215" s="6">
        <f>+(Tabla2[[#This Row],[Hora de Salida]]-Tabla2[[#This Row],[Hora de Llegada]])*1440</f>
        <v>111.00000000558794</v>
      </c>
      <c r="I215" s="4">
        <f t="shared" si="6"/>
        <v>8.7500000003880515E-2</v>
      </c>
      <c r="J215" s="4">
        <f t="shared" si="7"/>
        <v>6.1111111114991623E-2</v>
      </c>
      <c r="K215" s="4" t="str">
        <f>IF(Tabla2[[#This Row],[Tiempo de Degustación ]]=0,"No Cobrada","Si Cobrada")</f>
        <v>Si Cobrada</v>
      </c>
      <c r="L215" t="s">
        <v>21</v>
      </c>
      <c r="M215" t="s">
        <v>15</v>
      </c>
      <c r="N215" t="s">
        <v>16</v>
      </c>
      <c r="O215" s="14">
        <v>33.39</v>
      </c>
      <c r="P215">
        <f>SUMIF(cocina!A:A, R215, cocina!K:K)+Tabla2[[#This Row],[Propina]]</f>
        <v>261.39</v>
      </c>
      <c r="Q215" t="s">
        <v>44</v>
      </c>
      <c r="R215">
        <v>214</v>
      </c>
      <c r="S215" t="s">
        <v>92</v>
      </c>
      <c r="T215" t="s">
        <v>418</v>
      </c>
    </row>
    <row r="216" spans="1:20" x14ac:dyDescent="0.45">
      <c r="A216">
        <v>6</v>
      </c>
      <c r="B216" t="s">
        <v>419</v>
      </c>
      <c r="C216">
        <v>4</v>
      </c>
      <c r="D216" s="6">
        <f>SUMIF(cocina!A:A, R216, cocina!H:H)</f>
        <v>46</v>
      </c>
      <c r="E216" s="1">
        <v>45018.161111111112</v>
      </c>
      <c r="F216" s="1">
        <v>45018.267361111109</v>
      </c>
      <c r="G216" s="10">
        <f>+Tabla2[[#This Row],[Hora de Salida]]</f>
        <v>45018.267361111109</v>
      </c>
      <c r="H216" s="6">
        <f>+(Tabla2[[#This Row],[Hora de Salida]]-Tabla2[[#This Row],[Hora de Llegada]])*1440</f>
        <v>152.99999999580905</v>
      </c>
      <c r="I216" s="4">
        <f t="shared" si="6"/>
        <v>0.11666666666375629</v>
      </c>
      <c r="J216" s="4">
        <f t="shared" si="7"/>
        <v>8.4722222219311846E-2</v>
      </c>
      <c r="K216" s="4" t="str">
        <f>IF(Tabla2[[#This Row],[Tiempo de Degustación ]]=0,"No Cobrada","Si Cobrada")</f>
        <v>Si Cobrada</v>
      </c>
      <c r="L216" t="s">
        <v>14</v>
      </c>
      <c r="M216" t="s">
        <v>15</v>
      </c>
      <c r="N216" t="s">
        <v>16</v>
      </c>
      <c r="O216" s="14">
        <v>35.64</v>
      </c>
      <c r="P216">
        <f>SUMIF(cocina!A:A, R216, cocina!K:K)+Tabla2[[#This Row],[Propina]]</f>
        <v>193.64</v>
      </c>
      <c r="Q216" t="s">
        <v>44</v>
      </c>
      <c r="R216">
        <v>215</v>
      </c>
      <c r="S216" t="s">
        <v>53</v>
      </c>
      <c r="T216" t="s">
        <v>420</v>
      </c>
    </row>
    <row r="217" spans="1:20" x14ac:dyDescent="0.45">
      <c r="A217">
        <v>17</v>
      </c>
      <c r="B217" t="s">
        <v>421</v>
      </c>
      <c r="C217">
        <v>6</v>
      </c>
      <c r="D217" s="6">
        <f>SUMIF(cocina!A:A, R217, cocina!H:H)</f>
        <v>120</v>
      </c>
      <c r="E217" s="1">
        <v>45018.073611111111</v>
      </c>
      <c r="F217" s="1">
        <v>45018.23333333333</v>
      </c>
      <c r="G217" s="10">
        <f>+Tabla2[[#This Row],[Hora de Salida]]</f>
        <v>45018.23333333333</v>
      </c>
      <c r="H217" s="6">
        <f>+(Tabla2[[#This Row],[Hora de Salida]]-Tabla2[[#This Row],[Hora de Llegada]])*1440</f>
        <v>229.99999999534339</v>
      </c>
      <c r="I217" s="4">
        <f t="shared" si="6"/>
        <v>0.15972222221898846</v>
      </c>
      <c r="J217" s="4">
        <f t="shared" si="7"/>
        <v>7.6388888885655135E-2</v>
      </c>
      <c r="K217" s="4" t="str">
        <f>IF(Tabla2[[#This Row],[Tiempo de Degustación ]]=0,"No Cobrada","Si Cobrada")</f>
        <v>Si Cobrada</v>
      </c>
      <c r="L217" t="s">
        <v>27</v>
      </c>
      <c r="M217" t="s">
        <v>15</v>
      </c>
      <c r="N217" t="s">
        <v>28</v>
      </c>
      <c r="O217" s="14">
        <v>35.69</v>
      </c>
      <c r="P217">
        <f>SUMIF(cocina!A:A, R217, cocina!K:K)+Tabla2[[#This Row],[Propina]]</f>
        <v>177.69</v>
      </c>
      <c r="Q217" t="s">
        <v>29</v>
      </c>
      <c r="R217">
        <v>216</v>
      </c>
      <c r="S217" t="s">
        <v>53</v>
      </c>
      <c r="T217" t="s">
        <v>422</v>
      </c>
    </row>
    <row r="218" spans="1:20" x14ac:dyDescent="0.45">
      <c r="A218">
        <v>1</v>
      </c>
      <c r="B218" t="s">
        <v>354</v>
      </c>
      <c r="C218">
        <v>2</v>
      </c>
      <c r="D218" s="6">
        <f>SUMIF(cocina!A:A, R218, cocina!H:H)</f>
        <v>13</v>
      </c>
      <c r="E218" s="1">
        <v>45018.037499999999</v>
      </c>
      <c r="F218" s="1">
        <v>45018.197916666664</v>
      </c>
      <c r="G218" s="10">
        <f>+Tabla2[[#This Row],[Hora de Salida]]</f>
        <v>45018.197916666664</v>
      </c>
      <c r="H218" s="6">
        <f>+(Tabla2[[#This Row],[Hora de Salida]]-Tabla2[[#This Row],[Hora de Llegada]])*1440</f>
        <v>230.99999999860302</v>
      </c>
      <c r="I218" s="4">
        <f t="shared" si="6"/>
        <v>0.1708333333323632</v>
      </c>
      <c r="J218" s="4">
        <f t="shared" si="7"/>
        <v>0.16180555555458542</v>
      </c>
      <c r="K218" s="4" t="str">
        <f>IF(Tabla2[[#This Row],[Tiempo de Degustación ]]=0,"No Cobrada","Si Cobrada")</f>
        <v>Si Cobrada</v>
      </c>
      <c r="L218" t="s">
        <v>14</v>
      </c>
      <c r="M218" t="s">
        <v>41</v>
      </c>
      <c r="N218" t="s">
        <v>28</v>
      </c>
      <c r="O218" s="14">
        <v>31.17</v>
      </c>
      <c r="P218">
        <f>SUMIF(cocina!A:A, R218, cocina!K:K)+Tabla2[[#This Row],[Propina]]</f>
        <v>127.17</v>
      </c>
      <c r="Q218" t="s">
        <v>44</v>
      </c>
      <c r="R218">
        <v>217</v>
      </c>
      <c r="S218" t="s">
        <v>24</v>
      </c>
      <c r="T218" t="s">
        <v>423</v>
      </c>
    </row>
    <row r="219" spans="1:20" x14ac:dyDescent="0.45">
      <c r="A219">
        <v>13</v>
      </c>
      <c r="B219" t="s">
        <v>424</v>
      </c>
      <c r="C219">
        <v>3</v>
      </c>
      <c r="D219" s="6">
        <f>SUMIF(cocina!A:A, R219, cocina!H:H)</f>
        <v>46</v>
      </c>
      <c r="E219" s="1">
        <v>45018.018750000003</v>
      </c>
      <c r="F219" s="1">
        <v>45018.15347222222</v>
      </c>
      <c r="G219" s="10">
        <f>+Tabla2[[#This Row],[Hora de Salida]]</f>
        <v>45018.15347222222</v>
      </c>
      <c r="H219" s="6">
        <f>+(Tabla2[[#This Row],[Hora de Salida]]-Tabla2[[#This Row],[Hora de Llegada]])*1440</f>
        <v>193.99999999324791</v>
      </c>
      <c r="I219" s="4">
        <f t="shared" si="6"/>
        <v>0.14513888888419993</v>
      </c>
      <c r="J219" s="4">
        <f t="shared" si="7"/>
        <v>0.11319444443975549</v>
      </c>
      <c r="K219" s="4" t="str">
        <f>IF(Tabla2[[#This Row],[Tiempo de Degustación ]]=0,"No Cobrada","Si Cobrada")</f>
        <v>Si Cobrada</v>
      </c>
      <c r="L219" t="s">
        <v>33</v>
      </c>
      <c r="M219" t="s">
        <v>15</v>
      </c>
      <c r="N219" t="s">
        <v>28</v>
      </c>
      <c r="O219" s="14">
        <v>23.34</v>
      </c>
      <c r="P219">
        <f>SUMIF(cocina!A:A, R219, cocina!K:K)+Tabla2[[#This Row],[Propina]]</f>
        <v>207.34</v>
      </c>
      <c r="Q219" t="s">
        <v>44</v>
      </c>
      <c r="R219">
        <v>218</v>
      </c>
      <c r="S219" t="s">
        <v>92</v>
      </c>
      <c r="T219" t="s">
        <v>425</v>
      </c>
    </row>
    <row r="220" spans="1:20" x14ac:dyDescent="0.45">
      <c r="A220">
        <v>1</v>
      </c>
      <c r="B220" t="s">
        <v>426</v>
      </c>
      <c r="C220">
        <v>5</v>
      </c>
      <c r="D220" s="6">
        <f>SUMIF(cocina!A:A, R220, cocina!H:H)</f>
        <v>23</v>
      </c>
      <c r="E220" s="1">
        <v>45018.106249999997</v>
      </c>
      <c r="F220" s="1">
        <v>45018.200694444444</v>
      </c>
      <c r="G220" s="10">
        <f>+Tabla2[[#This Row],[Hora de Salida]]</f>
        <v>45018.200694444444</v>
      </c>
      <c r="H220" s="6">
        <f>+(Tabla2[[#This Row],[Hora de Salida]]-Tabla2[[#This Row],[Hora de Llegada]])*1440</f>
        <v>136.00000000325963</v>
      </c>
      <c r="I220" s="4">
        <f t="shared" si="6"/>
        <v>9.4444444446708076E-2</v>
      </c>
      <c r="J220" s="4">
        <f t="shared" si="7"/>
        <v>7.8472222224485855E-2</v>
      </c>
      <c r="K220" s="4" t="str">
        <f>IF(Tabla2[[#This Row],[Tiempo de Degustación ]]=0,"No Cobrada","Si Cobrada")</f>
        <v>Si Cobrada</v>
      </c>
      <c r="L220" t="s">
        <v>14</v>
      </c>
      <c r="M220" t="s">
        <v>15</v>
      </c>
      <c r="N220" t="s">
        <v>28</v>
      </c>
      <c r="O220" s="14">
        <v>46.96</v>
      </c>
      <c r="P220">
        <f>SUMIF(cocina!A:A, R220, cocina!K:K)+Tabla2[[#This Row],[Propina]]</f>
        <v>185.96</v>
      </c>
      <c r="Q220" t="s">
        <v>29</v>
      </c>
      <c r="R220">
        <v>219</v>
      </c>
      <c r="S220" t="s">
        <v>45</v>
      </c>
      <c r="T220" t="s">
        <v>235</v>
      </c>
    </row>
    <row r="221" spans="1:20" x14ac:dyDescent="0.45">
      <c r="A221">
        <v>15</v>
      </c>
      <c r="B221" t="s">
        <v>384</v>
      </c>
      <c r="C221">
        <v>6</v>
      </c>
      <c r="D221" s="6">
        <f>SUMIF(cocina!A:A, R221, cocina!H:H)</f>
        <v>13</v>
      </c>
      <c r="E221" s="1">
        <v>45018.042361111111</v>
      </c>
      <c r="F221" s="1">
        <v>45018.206250000003</v>
      </c>
      <c r="G221" s="10">
        <f>+Tabla2[[#This Row],[Hora de Salida]]</f>
        <v>45018.206250000003</v>
      </c>
      <c r="H221" s="6">
        <f>+(Tabla2[[#This Row],[Hora de Salida]]-Tabla2[[#This Row],[Hora de Llegada]])*1440</f>
        <v>236.00000000442378</v>
      </c>
      <c r="I221" s="4">
        <f t="shared" si="6"/>
        <v>0.16388888889196096</v>
      </c>
      <c r="J221" s="4">
        <f t="shared" si="7"/>
        <v>0.15486111111418319</v>
      </c>
      <c r="K221" s="4" t="str">
        <f>IF(Tabla2[[#This Row],[Tiempo de Degustación ]]=0,"No Cobrada","Si Cobrada")</f>
        <v>Si Cobrada</v>
      </c>
      <c r="L221" t="s">
        <v>33</v>
      </c>
      <c r="M221" t="s">
        <v>15</v>
      </c>
      <c r="N221" t="s">
        <v>28</v>
      </c>
      <c r="O221" s="14">
        <v>48.5</v>
      </c>
      <c r="P221">
        <f>SUMIF(cocina!A:A, R221, cocina!K:K)+Tabla2[[#This Row],[Propina]]</f>
        <v>72.5</v>
      </c>
      <c r="Q221" t="s">
        <v>17</v>
      </c>
      <c r="R221">
        <v>220</v>
      </c>
      <c r="S221" t="s">
        <v>68</v>
      </c>
      <c r="T221" t="s">
        <v>268</v>
      </c>
    </row>
    <row r="222" spans="1:20" x14ac:dyDescent="0.45">
      <c r="A222">
        <v>16</v>
      </c>
      <c r="B222" t="s">
        <v>427</v>
      </c>
      <c r="C222">
        <v>1</v>
      </c>
      <c r="D222" s="6">
        <f>SUMIF(cocina!A:A, R222, cocina!H:H)</f>
        <v>108</v>
      </c>
      <c r="E222" s="1">
        <v>45018.07708333333</v>
      </c>
      <c r="F222" s="1">
        <v>45018.128472222219</v>
      </c>
      <c r="G222" s="10">
        <f>+Tabla2[[#This Row],[Hora de Salida]]</f>
        <v>45018.128472222219</v>
      </c>
      <c r="H222" s="6">
        <f>+(Tabla2[[#This Row],[Hora de Salida]]-Tabla2[[#This Row],[Hora de Llegada]])*1440</f>
        <v>74.000000000232831</v>
      </c>
      <c r="I222" s="4">
        <f t="shared" si="6"/>
        <v>5.1388888889050577E-2</v>
      </c>
      <c r="J222" s="4">
        <f t="shared" si="7"/>
        <v>0</v>
      </c>
      <c r="K222" s="4" t="str">
        <f>IF(Tabla2[[#This Row],[Tiempo de Degustación ]]=0,"No Cobrada","Si Cobrada")</f>
        <v>No Cobrada</v>
      </c>
      <c r="L222" t="s">
        <v>14</v>
      </c>
      <c r="M222" t="s">
        <v>15</v>
      </c>
      <c r="N222" t="s">
        <v>28</v>
      </c>
      <c r="O222" s="14">
        <v>17.829999999999998</v>
      </c>
      <c r="P222">
        <f>SUMIF(cocina!A:A, R222, cocina!K:K)+Tabla2[[#This Row],[Propina]]</f>
        <v>210.82999999999998</v>
      </c>
      <c r="Q222" t="s">
        <v>29</v>
      </c>
      <c r="R222">
        <v>221</v>
      </c>
      <c r="S222" t="s">
        <v>73</v>
      </c>
      <c r="T222" t="s">
        <v>428</v>
      </c>
    </row>
    <row r="223" spans="1:20" x14ac:dyDescent="0.45">
      <c r="A223">
        <v>3</v>
      </c>
      <c r="B223" t="s">
        <v>429</v>
      </c>
      <c r="C223">
        <v>3</v>
      </c>
      <c r="D223" s="6">
        <f>SUMIF(cocina!A:A, R223, cocina!H:H)</f>
        <v>85</v>
      </c>
      <c r="E223" s="1">
        <v>45018.151388888888</v>
      </c>
      <c r="F223" s="1">
        <v>45018.279166666667</v>
      </c>
      <c r="G223" s="10">
        <f>+Tabla2[[#This Row],[Hora de Salida]]</f>
        <v>45018.279166666667</v>
      </c>
      <c r="H223" s="6">
        <f>+(Tabla2[[#This Row],[Hora de Salida]]-Tabla2[[#This Row],[Hora de Llegada]])*1440</f>
        <v>184.00000000256114</v>
      </c>
      <c r="I223" s="4">
        <f t="shared" si="6"/>
        <v>0.12777777777955635</v>
      </c>
      <c r="J223" s="4">
        <f t="shared" si="7"/>
        <v>6.8750000001778569E-2</v>
      </c>
      <c r="K223" s="4" t="str">
        <f>IF(Tabla2[[#This Row],[Tiempo de Degustación ]]=0,"No Cobrada","Si Cobrada")</f>
        <v>Si Cobrada</v>
      </c>
      <c r="L223" t="s">
        <v>33</v>
      </c>
      <c r="M223" t="s">
        <v>41</v>
      </c>
      <c r="N223" t="s">
        <v>16</v>
      </c>
      <c r="O223" s="14">
        <v>32.58</v>
      </c>
      <c r="P223">
        <f>SUMIF(cocina!A:A, R223, cocina!K:K)+Tabla2[[#This Row],[Propina]]</f>
        <v>129.57999999999998</v>
      </c>
      <c r="Q223" t="s">
        <v>29</v>
      </c>
      <c r="R223">
        <v>222</v>
      </c>
      <c r="S223" t="s">
        <v>68</v>
      </c>
      <c r="T223" t="s">
        <v>430</v>
      </c>
    </row>
    <row r="224" spans="1:20" x14ac:dyDescent="0.45">
      <c r="A224">
        <v>19</v>
      </c>
      <c r="B224" t="s">
        <v>431</v>
      </c>
      <c r="C224">
        <v>2</v>
      </c>
      <c r="D224" s="6">
        <f>SUMIF(cocina!A:A, R224, cocina!H:H)</f>
        <v>53</v>
      </c>
      <c r="E224" s="1">
        <v>45018.052777777775</v>
      </c>
      <c r="F224" s="1">
        <v>45018.118055555555</v>
      </c>
      <c r="G224" s="10">
        <f>+Tabla2[[#This Row],[Hora de Salida]]</f>
        <v>45018.118055555555</v>
      </c>
      <c r="H224" s="6">
        <f>+(Tabla2[[#This Row],[Hora de Salida]]-Tabla2[[#This Row],[Hora de Llegada]])*1440</f>
        <v>94.000000002561137</v>
      </c>
      <c r="I224" s="4">
        <f t="shared" si="6"/>
        <v>6.5277777779556345E-2</v>
      </c>
      <c r="J224" s="4">
        <f t="shared" si="7"/>
        <v>2.8472222224000789E-2</v>
      </c>
      <c r="K224" s="4" t="str">
        <f>IF(Tabla2[[#This Row],[Tiempo de Degustación ]]=0,"No Cobrada","Si Cobrada")</f>
        <v>Si Cobrada</v>
      </c>
      <c r="L224" t="s">
        <v>33</v>
      </c>
      <c r="M224" t="s">
        <v>41</v>
      </c>
      <c r="N224" t="s">
        <v>28</v>
      </c>
      <c r="O224" s="14">
        <v>49.62</v>
      </c>
      <c r="P224">
        <f>SUMIF(cocina!A:A, R224, cocina!K:K)+Tabla2[[#This Row],[Propina]]</f>
        <v>81.62</v>
      </c>
      <c r="Q224" t="s">
        <v>17</v>
      </c>
      <c r="R224">
        <v>223</v>
      </c>
      <c r="S224" t="s">
        <v>92</v>
      </c>
      <c r="T224" t="s">
        <v>423</v>
      </c>
    </row>
    <row r="225" spans="1:20" x14ac:dyDescent="0.45">
      <c r="A225">
        <v>7</v>
      </c>
      <c r="B225" t="s">
        <v>432</v>
      </c>
      <c r="C225">
        <v>6</v>
      </c>
      <c r="D225" s="6">
        <f>SUMIF(cocina!A:A, R225, cocina!H:H)</f>
        <v>20</v>
      </c>
      <c r="E225" s="1">
        <v>45018.088194444441</v>
      </c>
      <c r="F225" s="1">
        <v>45018.240972222222</v>
      </c>
      <c r="G225" s="10">
        <f>+Tabla2[[#This Row],[Hora de Salida]]</f>
        <v>45018.240972222222</v>
      </c>
      <c r="H225" s="6">
        <f>+(Tabla2[[#This Row],[Hora de Salida]]-Tabla2[[#This Row],[Hora de Llegada]])*1440</f>
        <v>220.00000000465661</v>
      </c>
      <c r="I225" s="4">
        <f t="shared" si="6"/>
        <v>0.16319444444767819</v>
      </c>
      <c r="J225" s="4">
        <f t="shared" si="7"/>
        <v>0.1493055555587893</v>
      </c>
      <c r="K225" s="4" t="str">
        <f>IF(Tabla2[[#This Row],[Tiempo de Degustación ]]=0,"No Cobrada","Si Cobrada")</f>
        <v>Si Cobrada</v>
      </c>
      <c r="L225" t="s">
        <v>14</v>
      </c>
      <c r="M225" t="s">
        <v>15</v>
      </c>
      <c r="N225" t="s">
        <v>28</v>
      </c>
      <c r="O225" s="14">
        <v>17.61</v>
      </c>
      <c r="P225">
        <f>SUMIF(cocina!A:A, R225, cocina!K:K)+Tabla2[[#This Row],[Propina]]</f>
        <v>69.61</v>
      </c>
      <c r="Q225" t="s">
        <v>44</v>
      </c>
      <c r="R225">
        <v>224</v>
      </c>
      <c r="S225" t="s">
        <v>50</v>
      </c>
      <c r="T225" t="s">
        <v>265</v>
      </c>
    </row>
    <row r="226" spans="1:20" x14ac:dyDescent="0.45">
      <c r="A226">
        <v>19</v>
      </c>
      <c r="B226" t="s">
        <v>433</v>
      </c>
      <c r="C226">
        <v>4</v>
      </c>
      <c r="D226" s="6">
        <f>SUMIF(cocina!A:A, R226, cocina!H:H)</f>
        <v>94</v>
      </c>
      <c r="E226" s="1">
        <v>45018.009722222225</v>
      </c>
      <c r="F226" s="1">
        <v>45018.058333333334</v>
      </c>
      <c r="G226" s="10">
        <f>+Tabla2[[#This Row],[Hora de Salida]]</f>
        <v>45018.058333333334</v>
      </c>
      <c r="H226" s="6">
        <f>+(Tabla2[[#This Row],[Hora de Salida]]-Tabla2[[#This Row],[Hora de Llegada]])*1440</f>
        <v>69.999999997671694</v>
      </c>
      <c r="I226" s="4">
        <f t="shared" si="6"/>
        <v>4.8611111109494232E-2</v>
      </c>
      <c r="J226" s="4">
        <f t="shared" si="7"/>
        <v>0</v>
      </c>
      <c r="K226" s="4" t="str">
        <f>IF(Tabla2[[#This Row],[Tiempo de Degustación ]]=0,"No Cobrada","Si Cobrada")</f>
        <v>No Cobrada</v>
      </c>
      <c r="L226" t="s">
        <v>14</v>
      </c>
      <c r="M226" t="s">
        <v>22</v>
      </c>
      <c r="N226" t="s">
        <v>28</v>
      </c>
      <c r="O226" s="14">
        <v>35.020000000000003</v>
      </c>
      <c r="P226">
        <f>SUMIF(cocina!A:A, R226, cocina!K:K)+Tabla2[[#This Row],[Propina]]</f>
        <v>203.02</v>
      </c>
      <c r="Q226" t="s">
        <v>17</v>
      </c>
      <c r="R226">
        <v>225</v>
      </c>
      <c r="S226" t="s">
        <v>38</v>
      </c>
      <c r="T226" t="s">
        <v>434</v>
      </c>
    </row>
    <row r="227" spans="1:20" x14ac:dyDescent="0.45">
      <c r="A227">
        <v>7</v>
      </c>
      <c r="B227" t="s">
        <v>435</v>
      </c>
      <c r="C227">
        <v>6</v>
      </c>
      <c r="D227" s="6">
        <f>SUMIF(cocina!A:A, R227, cocina!H:H)</f>
        <v>146</v>
      </c>
      <c r="E227" s="1">
        <v>45018.040277777778</v>
      </c>
      <c r="F227" s="1">
        <v>45018.17291666667</v>
      </c>
      <c r="G227" s="10">
        <f>+Tabla2[[#This Row],[Hora de Salida]]</f>
        <v>45018.17291666667</v>
      </c>
      <c r="H227" s="6">
        <f>+(Tabla2[[#This Row],[Hora de Salida]]-Tabla2[[#This Row],[Hora de Llegada]])*1440</f>
        <v>191.00000000442378</v>
      </c>
      <c r="I227" s="4">
        <f t="shared" si="6"/>
        <v>0.13263888889196096</v>
      </c>
      <c r="J227" s="4">
        <f t="shared" si="7"/>
        <v>3.125000000307207E-2</v>
      </c>
      <c r="K227" s="4" t="str">
        <f>IF(Tabla2[[#This Row],[Tiempo de Degustación ]]=0,"No Cobrada","Si Cobrada")</f>
        <v>Si Cobrada</v>
      </c>
      <c r="L227" t="s">
        <v>21</v>
      </c>
      <c r="M227" t="s">
        <v>41</v>
      </c>
      <c r="N227" t="s">
        <v>28</v>
      </c>
      <c r="O227" s="14">
        <v>39.479999999999997</v>
      </c>
      <c r="P227">
        <f>SUMIF(cocina!A:A, R227, cocina!K:K)+Tabla2[[#This Row],[Propina]]</f>
        <v>210.48</v>
      </c>
      <c r="Q227" t="s">
        <v>17</v>
      </c>
      <c r="R227">
        <v>226</v>
      </c>
      <c r="S227" t="s">
        <v>45</v>
      </c>
      <c r="T227" t="s">
        <v>436</v>
      </c>
    </row>
    <row r="228" spans="1:20" x14ac:dyDescent="0.45">
      <c r="A228">
        <v>17</v>
      </c>
      <c r="B228" t="s">
        <v>213</v>
      </c>
      <c r="C228">
        <v>6</v>
      </c>
      <c r="D228" s="6">
        <f>SUMIF(cocina!A:A, R228, cocina!H:H)</f>
        <v>119</v>
      </c>
      <c r="E228" s="1">
        <v>45018.075694444444</v>
      </c>
      <c r="F228" s="1">
        <v>45018.202777777777</v>
      </c>
      <c r="G228" s="10">
        <f>+Tabla2[[#This Row],[Hora de Salida]]</f>
        <v>45018.202777777777</v>
      </c>
      <c r="H228" s="6">
        <f>+(Tabla2[[#This Row],[Hora de Salida]]-Tabla2[[#This Row],[Hora de Llegada]])*1440</f>
        <v>182.99999999930151</v>
      </c>
      <c r="I228" s="4">
        <f t="shared" si="6"/>
        <v>0.12708333333284827</v>
      </c>
      <c r="J228" s="4">
        <f t="shared" si="7"/>
        <v>4.4444444443959383E-2</v>
      </c>
      <c r="K228" s="4" t="str">
        <f>IF(Tabla2[[#This Row],[Tiempo de Degustación ]]=0,"No Cobrada","Si Cobrada")</f>
        <v>Si Cobrada</v>
      </c>
      <c r="L228" t="s">
        <v>33</v>
      </c>
      <c r="M228" t="s">
        <v>15</v>
      </c>
      <c r="N228" t="s">
        <v>28</v>
      </c>
      <c r="O228" s="14">
        <v>41.05</v>
      </c>
      <c r="P228">
        <f>SUMIF(cocina!A:A, R228, cocina!K:K)+Tabla2[[#This Row],[Propina]]</f>
        <v>252.05</v>
      </c>
      <c r="Q228" t="s">
        <v>29</v>
      </c>
      <c r="R228">
        <v>227</v>
      </c>
      <c r="S228" t="s">
        <v>73</v>
      </c>
      <c r="T228" t="s">
        <v>437</v>
      </c>
    </row>
    <row r="229" spans="1:20" x14ac:dyDescent="0.45">
      <c r="A229">
        <v>16</v>
      </c>
      <c r="B229" t="s">
        <v>438</v>
      </c>
      <c r="C229">
        <v>4</v>
      </c>
      <c r="D229" s="6">
        <f>SUMIF(cocina!A:A, R229, cocina!H:H)</f>
        <v>35</v>
      </c>
      <c r="E229" s="1">
        <v>45018.069444444445</v>
      </c>
      <c r="F229" s="1">
        <v>45018.168055555558</v>
      </c>
      <c r="G229" s="10">
        <f>+Tabla2[[#This Row],[Hora de Salida]]</f>
        <v>45018.168055555558</v>
      </c>
      <c r="H229" s="6">
        <f>+(Tabla2[[#This Row],[Hora de Salida]]-Tabla2[[#This Row],[Hora de Llegada]])*1440</f>
        <v>142.00000000186265</v>
      </c>
      <c r="I229" s="4">
        <f t="shared" si="6"/>
        <v>0.10902777777907129</v>
      </c>
      <c r="J229" s="4">
        <f t="shared" si="7"/>
        <v>8.4722222223515734E-2</v>
      </c>
      <c r="K229" s="4" t="str">
        <f>IF(Tabla2[[#This Row],[Tiempo de Degustación ]]=0,"No Cobrada","Si Cobrada")</f>
        <v>Si Cobrada</v>
      </c>
      <c r="L229" t="s">
        <v>14</v>
      </c>
      <c r="M229" t="s">
        <v>15</v>
      </c>
      <c r="N229" t="s">
        <v>28</v>
      </c>
      <c r="O229" s="14">
        <v>10.66</v>
      </c>
      <c r="P229">
        <f>SUMIF(cocina!A:A, R229, cocina!K:K)+Tabla2[[#This Row],[Propina]]</f>
        <v>79.66</v>
      </c>
      <c r="Q229" t="s">
        <v>44</v>
      </c>
      <c r="R229">
        <v>228</v>
      </c>
      <c r="S229" t="s">
        <v>68</v>
      </c>
      <c r="T229" t="s">
        <v>340</v>
      </c>
    </row>
    <row r="230" spans="1:20" x14ac:dyDescent="0.45">
      <c r="A230">
        <v>14</v>
      </c>
      <c r="B230" t="s">
        <v>439</v>
      </c>
      <c r="C230">
        <v>3</v>
      </c>
      <c r="D230" s="6">
        <f>SUMIF(cocina!A:A, R230, cocina!H:H)</f>
        <v>117</v>
      </c>
      <c r="E230" s="1">
        <v>45018.106944444444</v>
      </c>
      <c r="F230" s="1">
        <v>45018.1875</v>
      </c>
      <c r="G230" s="10">
        <f>+Tabla2[[#This Row],[Hora de Salida]]</f>
        <v>45018.1875</v>
      </c>
      <c r="H230" s="6">
        <f>+(Tabla2[[#This Row],[Hora de Salida]]-Tabla2[[#This Row],[Hora de Llegada]])*1440</f>
        <v>116.00000000093132</v>
      </c>
      <c r="I230" s="4">
        <f t="shared" si="6"/>
        <v>8.0555555556202307E-2</v>
      </c>
      <c r="J230" s="4">
        <f t="shared" si="7"/>
        <v>0</v>
      </c>
      <c r="K230" s="4" t="str">
        <f>IF(Tabla2[[#This Row],[Tiempo de Degustación ]]=0,"No Cobrada","Si Cobrada")</f>
        <v>No Cobrada</v>
      </c>
      <c r="L230" t="s">
        <v>27</v>
      </c>
      <c r="M230" t="s">
        <v>41</v>
      </c>
      <c r="N230" t="s">
        <v>28</v>
      </c>
      <c r="O230" s="14">
        <v>28.58</v>
      </c>
      <c r="P230">
        <f>SUMIF(cocina!A:A, R230, cocina!K:K)+Tabla2[[#This Row],[Propina]]</f>
        <v>152.57999999999998</v>
      </c>
      <c r="Q230" t="s">
        <v>17</v>
      </c>
      <c r="R230">
        <v>229</v>
      </c>
      <c r="S230" t="s">
        <v>50</v>
      </c>
      <c r="T230" t="s">
        <v>440</v>
      </c>
    </row>
    <row r="231" spans="1:20" x14ac:dyDescent="0.45">
      <c r="A231">
        <v>5</v>
      </c>
      <c r="B231" t="s">
        <v>112</v>
      </c>
      <c r="C231">
        <v>5</v>
      </c>
      <c r="D231" s="6">
        <f>SUMIF(cocina!A:A, R231, cocina!H:H)</f>
        <v>91</v>
      </c>
      <c r="E231" s="1">
        <v>45018.09375</v>
      </c>
      <c r="F231" s="1">
        <v>45018.2</v>
      </c>
      <c r="G231" s="10">
        <f>+Tabla2[[#This Row],[Hora de Salida]]</f>
        <v>45018.2</v>
      </c>
      <c r="H231" s="6">
        <f>+(Tabla2[[#This Row],[Hora de Salida]]-Tabla2[[#This Row],[Hora de Llegada]])*1440</f>
        <v>152.99999999580905</v>
      </c>
      <c r="I231" s="4">
        <f t="shared" si="6"/>
        <v>0.10624999999708962</v>
      </c>
      <c r="J231" s="4">
        <f t="shared" si="7"/>
        <v>4.3055555552645175E-2</v>
      </c>
      <c r="K231" s="4" t="str">
        <f>IF(Tabla2[[#This Row],[Tiempo de Degustación ]]=0,"No Cobrada","Si Cobrada")</f>
        <v>Si Cobrada</v>
      </c>
      <c r="L231" t="s">
        <v>27</v>
      </c>
      <c r="M231" t="s">
        <v>15</v>
      </c>
      <c r="N231" t="s">
        <v>28</v>
      </c>
      <c r="O231" s="14">
        <v>15.84</v>
      </c>
      <c r="P231">
        <f>SUMIF(cocina!A:A, R231, cocina!K:K)+Tabla2[[#This Row],[Propina]]</f>
        <v>229.84</v>
      </c>
      <c r="Q231" t="s">
        <v>29</v>
      </c>
      <c r="R231">
        <v>230</v>
      </c>
      <c r="S231" t="s">
        <v>45</v>
      </c>
      <c r="T231" t="s">
        <v>441</v>
      </c>
    </row>
    <row r="232" spans="1:20" x14ac:dyDescent="0.45">
      <c r="A232">
        <v>8</v>
      </c>
      <c r="B232" t="s">
        <v>442</v>
      </c>
      <c r="C232">
        <v>2</v>
      </c>
      <c r="D232" s="6">
        <f>SUMIF(cocina!A:A, R232, cocina!H:H)</f>
        <v>150</v>
      </c>
      <c r="E232" s="1">
        <v>45018.05</v>
      </c>
      <c r="F232" s="1">
        <v>45018.131944444445</v>
      </c>
      <c r="G232" s="10">
        <f>+Tabla2[[#This Row],[Hora de Salida]]</f>
        <v>45018.131944444445</v>
      </c>
      <c r="H232" s="6">
        <f>+(Tabla2[[#This Row],[Hora de Salida]]-Tabla2[[#This Row],[Hora de Llegada]])*1440</f>
        <v>117.9999999969732</v>
      </c>
      <c r="I232" s="4">
        <f t="shared" si="6"/>
        <v>9.2361111109009172E-2</v>
      </c>
      <c r="J232" s="4">
        <f t="shared" si="7"/>
        <v>0</v>
      </c>
      <c r="K232" s="4" t="str">
        <f>IF(Tabla2[[#This Row],[Tiempo de Degustación ]]=0,"No Cobrada","Si Cobrada")</f>
        <v>No Cobrada</v>
      </c>
      <c r="L232" t="s">
        <v>27</v>
      </c>
      <c r="M232" t="s">
        <v>15</v>
      </c>
      <c r="N232" t="s">
        <v>28</v>
      </c>
      <c r="O232" s="14">
        <v>49.1</v>
      </c>
      <c r="P232">
        <f>SUMIF(cocina!A:A, R232, cocina!K:K)+Tabla2[[#This Row],[Propina]]</f>
        <v>257.10000000000002</v>
      </c>
      <c r="Q232" t="s">
        <v>44</v>
      </c>
      <c r="R232">
        <v>231</v>
      </c>
      <c r="S232" t="s">
        <v>38</v>
      </c>
      <c r="T232" t="s">
        <v>443</v>
      </c>
    </row>
    <row r="233" spans="1:20" x14ac:dyDescent="0.45">
      <c r="A233">
        <v>2</v>
      </c>
      <c r="B233" t="s">
        <v>444</v>
      </c>
      <c r="C233">
        <v>2</v>
      </c>
      <c r="D233" s="6">
        <f>SUMIF(cocina!A:A, R233, cocina!H:H)</f>
        <v>139</v>
      </c>
      <c r="E233" s="1">
        <v>45018.086111111108</v>
      </c>
      <c r="F233" s="1">
        <v>45018.142361111109</v>
      </c>
      <c r="G233" s="10">
        <f>+Tabla2[[#This Row],[Hora de Salida]]</f>
        <v>45018.142361111109</v>
      </c>
      <c r="H233" s="6">
        <f>+(Tabla2[[#This Row],[Hora de Salida]]-Tabla2[[#This Row],[Hora de Llegada]])*1440</f>
        <v>81.000000002095476</v>
      </c>
      <c r="I233" s="4">
        <f t="shared" si="6"/>
        <v>5.6250000001455192E-2</v>
      </c>
      <c r="J233" s="4">
        <f t="shared" si="7"/>
        <v>0</v>
      </c>
      <c r="K233" s="4" t="str">
        <f>IF(Tabla2[[#This Row],[Tiempo de Degustación ]]=0,"No Cobrada","Si Cobrada")</f>
        <v>No Cobrada</v>
      </c>
      <c r="L233" t="s">
        <v>21</v>
      </c>
      <c r="M233" t="s">
        <v>15</v>
      </c>
      <c r="N233" t="s">
        <v>28</v>
      </c>
      <c r="O233" s="14">
        <v>15.43</v>
      </c>
      <c r="P233">
        <f>SUMIF(cocina!A:A, R233, cocina!K:K)+Tabla2[[#This Row],[Propina]]</f>
        <v>205.43</v>
      </c>
      <c r="Q233" t="s">
        <v>17</v>
      </c>
      <c r="R233">
        <v>232</v>
      </c>
      <c r="S233" t="s">
        <v>92</v>
      </c>
      <c r="T233" t="s">
        <v>445</v>
      </c>
    </row>
    <row r="234" spans="1:20" x14ac:dyDescent="0.45">
      <c r="A234">
        <v>8</v>
      </c>
      <c r="B234" t="s">
        <v>55</v>
      </c>
      <c r="C234">
        <v>1</v>
      </c>
      <c r="D234" s="6">
        <f>SUMIF(cocina!A:A, R234, cocina!H:H)</f>
        <v>31</v>
      </c>
      <c r="E234" s="1">
        <v>45018.036111111112</v>
      </c>
      <c r="F234" s="1">
        <v>45018.11041666667</v>
      </c>
      <c r="G234" s="10">
        <f>+Tabla2[[#This Row],[Hora de Salida]]</f>
        <v>45018.11041666667</v>
      </c>
      <c r="H234" s="6">
        <f>+(Tabla2[[#This Row],[Hora de Salida]]-Tabla2[[#This Row],[Hora de Llegada]])*1440</f>
        <v>107.0000000030268</v>
      </c>
      <c r="I234" s="4">
        <f t="shared" si="6"/>
        <v>7.4305555557657499E-2</v>
      </c>
      <c r="J234" s="4">
        <f t="shared" si="7"/>
        <v>5.2777777779879721E-2</v>
      </c>
      <c r="K234" s="4" t="str">
        <f>IF(Tabla2[[#This Row],[Tiempo de Degustación ]]=0,"No Cobrada","Si Cobrada")</f>
        <v>Si Cobrada</v>
      </c>
      <c r="L234" t="s">
        <v>27</v>
      </c>
      <c r="M234" t="s">
        <v>22</v>
      </c>
      <c r="N234" t="s">
        <v>16</v>
      </c>
      <c r="O234" s="14">
        <v>45.64</v>
      </c>
      <c r="P234">
        <f>SUMIF(cocina!A:A, R234, cocina!K:K)+Tabla2[[#This Row],[Propina]]</f>
        <v>83.64</v>
      </c>
      <c r="Q234" t="s">
        <v>29</v>
      </c>
      <c r="R234">
        <v>233</v>
      </c>
      <c r="S234" t="s">
        <v>92</v>
      </c>
      <c r="T234" t="s">
        <v>189</v>
      </c>
    </row>
    <row r="235" spans="1:20" x14ac:dyDescent="0.45">
      <c r="A235">
        <v>17</v>
      </c>
      <c r="B235" t="s">
        <v>446</v>
      </c>
      <c r="C235">
        <v>6</v>
      </c>
      <c r="D235" s="6">
        <f>SUMIF(cocina!A:A, R235, cocina!H:H)</f>
        <v>99</v>
      </c>
      <c r="E235" s="1">
        <v>45018.115277777775</v>
      </c>
      <c r="F235" s="1">
        <v>45018.227777777778</v>
      </c>
      <c r="G235" s="10">
        <f>+Tabla2[[#This Row],[Hora de Salida]]</f>
        <v>45018.227777777778</v>
      </c>
      <c r="H235" s="6">
        <f>+(Tabla2[[#This Row],[Hora de Salida]]-Tabla2[[#This Row],[Hora de Llegada]])*1440</f>
        <v>162.00000000419095</v>
      </c>
      <c r="I235" s="4">
        <f t="shared" si="6"/>
        <v>0.11250000000291038</v>
      </c>
      <c r="J235" s="4">
        <f t="shared" si="7"/>
        <v>4.3750000002910377E-2</v>
      </c>
      <c r="K235" s="4" t="str">
        <f>IF(Tabla2[[#This Row],[Tiempo de Degustación ]]=0,"No Cobrada","Si Cobrada")</f>
        <v>Si Cobrada</v>
      </c>
      <c r="L235" t="s">
        <v>14</v>
      </c>
      <c r="M235" t="s">
        <v>22</v>
      </c>
      <c r="N235" t="s">
        <v>28</v>
      </c>
      <c r="O235" s="14">
        <v>10.220000000000001</v>
      </c>
      <c r="P235">
        <f>SUMIF(cocina!A:A, R235, cocina!K:K)+Tabla2[[#This Row],[Propina]]</f>
        <v>235.22</v>
      </c>
      <c r="Q235" t="s">
        <v>29</v>
      </c>
      <c r="R235">
        <v>234</v>
      </c>
      <c r="S235" t="s">
        <v>30</v>
      </c>
      <c r="T235" t="s">
        <v>447</v>
      </c>
    </row>
    <row r="236" spans="1:20" x14ac:dyDescent="0.45">
      <c r="A236">
        <v>13</v>
      </c>
      <c r="B236" t="s">
        <v>120</v>
      </c>
      <c r="C236">
        <v>5</v>
      </c>
      <c r="D236" s="6">
        <f>SUMIF(cocina!A:A, R236, cocina!H:H)</f>
        <v>25</v>
      </c>
      <c r="E236" s="1">
        <v>45018.015277777777</v>
      </c>
      <c r="F236" s="1">
        <v>45018.116666666669</v>
      </c>
      <c r="G236" s="10">
        <f>+Tabla2[[#This Row],[Hora de Salida]]</f>
        <v>45018.116666666669</v>
      </c>
      <c r="H236" s="6">
        <f>+(Tabla2[[#This Row],[Hora de Salida]]-Tabla2[[#This Row],[Hora de Llegada]])*1440</f>
        <v>146.00000000442378</v>
      </c>
      <c r="I236" s="4">
        <f t="shared" si="6"/>
        <v>0.10138888889196096</v>
      </c>
      <c r="J236" s="4">
        <f t="shared" si="7"/>
        <v>8.4027777780849855E-2</v>
      </c>
      <c r="K236" s="4" t="str">
        <f>IF(Tabla2[[#This Row],[Tiempo de Degustación ]]=0,"No Cobrada","Si Cobrada")</f>
        <v>Si Cobrada</v>
      </c>
      <c r="L236" t="s">
        <v>14</v>
      </c>
      <c r="M236" t="s">
        <v>41</v>
      </c>
      <c r="N236" t="s">
        <v>28</v>
      </c>
      <c r="O236" s="14">
        <v>26.37</v>
      </c>
      <c r="P236">
        <f>SUMIF(cocina!A:A, R236, cocina!K:K)+Tabla2[[#This Row],[Propina]]</f>
        <v>59.370000000000005</v>
      </c>
      <c r="Q236" t="s">
        <v>17</v>
      </c>
      <c r="R236">
        <v>235</v>
      </c>
      <c r="S236" t="s">
        <v>18</v>
      </c>
      <c r="T236" t="s">
        <v>448</v>
      </c>
    </row>
    <row r="237" spans="1:20" x14ac:dyDescent="0.45">
      <c r="A237">
        <v>12</v>
      </c>
      <c r="B237" t="s">
        <v>449</v>
      </c>
      <c r="C237">
        <v>2</v>
      </c>
      <c r="D237" s="6">
        <f>SUMIF(cocina!A:A, R237, cocina!H:H)</f>
        <v>101</v>
      </c>
      <c r="E237" s="1">
        <v>45018.036111111112</v>
      </c>
      <c r="F237" s="1">
        <v>45018.101388888892</v>
      </c>
      <c r="G237" s="10">
        <f>+Tabla2[[#This Row],[Hora de Salida]]</f>
        <v>45018.101388888892</v>
      </c>
      <c r="H237" s="6">
        <f>+(Tabla2[[#This Row],[Hora de Salida]]-Tabla2[[#This Row],[Hora de Llegada]])*1440</f>
        <v>94.000000002561137</v>
      </c>
      <c r="I237" s="4">
        <f t="shared" si="6"/>
        <v>6.5277777779556345E-2</v>
      </c>
      <c r="J237" s="4">
        <f t="shared" si="7"/>
        <v>0</v>
      </c>
      <c r="K237" s="4" t="str">
        <f>IF(Tabla2[[#This Row],[Tiempo de Degustación ]]=0,"No Cobrada","Si Cobrada")</f>
        <v>No Cobrada</v>
      </c>
      <c r="L237" t="s">
        <v>14</v>
      </c>
      <c r="M237" t="s">
        <v>15</v>
      </c>
      <c r="N237" t="s">
        <v>28</v>
      </c>
      <c r="O237" s="14">
        <v>39.81</v>
      </c>
      <c r="P237">
        <f>SUMIF(cocina!A:A, R237, cocina!K:K)+Tabla2[[#This Row],[Propina]]</f>
        <v>294.81</v>
      </c>
      <c r="Q237" t="s">
        <v>29</v>
      </c>
      <c r="R237">
        <v>236</v>
      </c>
      <c r="S237" t="s">
        <v>92</v>
      </c>
      <c r="T237" t="s">
        <v>450</v>
      </c>
    </row>
    <row r="238" spans="1:20" x14ac:dyDescent="0.45">
      <c r="A238">
        <v>4</v>
      </c>
      <c r="B238" t="s">
        <v>362</v>
      </c>
      <c r="C238">
        <v>6</v>
      </c>
      <c r="D238" s="6">
        <f>SUMIF(cocina!A:A, R238, cocina!H:H)</f>
        <v>37</v>
      </c>
      <c r="E238" s="1">
        <v>45018.114583333336</v>
      </c>
      <c r="F238" s="1">
        <v>45018.25</v>
      </c>
      <c r="G238" s="10">
        <f>+Tabla2[[#This Row],[Hora de Salida]]</f>
        <v>45018.25</v>
      </c>
      <c r="H238" s="6">
        <f>+(Tabla2[[#This Row],[Hora de Salida]]-Tabla2[[#This Row],[Hora de Llegada]])*1440</f>
        <v>194.99999999650754</v>
      </c>
      <c r="I238" s="4">
        <f t="shared" si="6"/>
        <v>0.145833333330908</v>
      </c>
      <c r="J238" s="4">
        <f t="shared" si="7"/>
        <v>0.12013888888646357</v>
      </c>
      <c r="K238" s="4" t="str">
        <f>IF(Tabla2[[#This Row],[Tiempo de Degustación ]]=0,"No Cobrada","Si Cobrada")</f>
        <v>Si Cobrada</v>
      </c>
      <c r="L238" t="s">
        <v>27</v>
      </c>
      <c r="M238" t="s">
        <v>15</v>
      </c>
      <c r="N238" t="s">
        <v>28</v>
      </c>
      <c r="O238" s="14">
        <v>13.15</v>
      </c>
      <c r="P238">
        <f>SUMIF(cocina!A:A, R238, cocina!K:K)+Tabla2[[#This Row],[Propina]]</f>
        <v>119.15</v>
      </c>
      <c r="Q238" t="s">
        <v>44</v>
      </c>
      <c r="R238">
        <v>237</v>
      </c>
      <c r="S238" t="s">
        <v>38</v>
      </c>
      <c r="T238" t="s">
        <v>451</v>
      </c>
    </row>
    <row r="239" spans="1:20" x14ac:dyDescent="0.45">
      <c r="A239">
        <v>13</v>
      </c>
      <c r="B239" t="s">
        <v>452</v>
      </c>
      <c r="C239">
        <v>6</v>
      </c>
      <c r="D239" s="6">
        <f>SUMIF(cocina!A:A, R239, cocina!H:H)</f>
        <v>45</v>
      </c>
      <c r="E239" s="1">
        <v>45018.095138888886</v>
      </c>
      <c r="F239" s="1">
        <v>45018.205555555556</v>
      </c>
      <c r="G239" s="10">
        <f>+Tabla2[[#This Row],[Hora de Salida]]</f>
        <v>45018.205555555556</v>
      </c>
      <c r="H239" s="6">
        <f>+(Tabla2[[#This Row],[Hora de Salida]]-Tabla2[[#This Row],[Hora de Llegada]])*1440</f>
        <v>159.00000000488944</v>
      </c>
      <c r="I239" s="4">
        <f t="shared" si="6"/>
        <v>0.11041666667006211</v>
      </c>
      <c r="J239" s="4">
        <f t="shared" si="7"/>
        <v>7.9166666670062114E-2</v>
      </c>
      <c r="K239" s="4" t="str">
        <f>IF(Tabla2[[#This Row],[Tiempo de Degustación ]]=0,"No Cobrada","Si Cobrada")</f>
        <v>Si Cobrada</v>
      </c>
      <c r="L239" t="s">
        <v>27</v>
      </c>
      <c r="M239" t="s">
        <v>22</v>
      </c>
      <c r="N239" t="s">
        <v>28</v>
      </c>
      <c r="O239" s="14">
        <v>33.020000000000003</v>
      </c>
      <c r="P239">
        <f>SUMIF(cocina!A:A, R239, cocina!K:K)+Tabla2[[#This Row],[Propina]]</f>
        <v>105.02000000000001</v>
      </c>
      <c r="Q239" t="s">
        <v>29</v>
      </c>
      <c r="R239">
        <v>238</v>
      </c>
      <c r="S239" t="s">
        <v>30</v>
      </c>
      <c r="T239" t="s">
        <v>115</v>
      </c>
    </row>
    <row r="240" spans="1:20" x14ac:dyDescent="0.45">
      <c r="A240">
        <v>12</v>
      </c>
      <c r="B240" t="s">
        <v>453</v>
      </c>
      <c r="C240">
        <v>6</v>
      </c>
      <c r="D240" s="6">
        <f>SUMIF(cocina!A:A, R240, cocina!H:H)</f>
        <v>73</v>
      </c>
      <c r="E240" s="1">
        <v>45018.115277777775</v>
      </c>
      <c r="F240" s="1">
        <v>45018.254861111112</v>
      </c>
      <c r="G240" s="10">
        <f>+Tabla2[[#This Row],[Hora de Salida]]</f>
        <v>45018.254861111112</v>
      </c>
      <c r="H240" s="6">
        <f>+(Tabla2[[#This Row],[Hora de Salida]]-Tabla2[[#This Row],[Hora de Llegada]])*1440</f>
        <v>201.00000000558794</v>
      </c>
      <c r="I240" s="4">
        <f t="shared" si="6"/>
        <v>0.13958333333721384</v>
      </c>
      <c r="J240" s="4">
        <f t="shared" si="7"/>
        <v>8.8888888892769399E-2</v>
      </c>
      <c r="K240" s="4" t="str">
        <f>IF(Tabla2[[#This Row],[Tiempo de Degustación ]]=0,"No Cobrada","Si Cobrada")</f>
        <v>Si Cobrada</v>
      </c>
      <c r="L240" t="s">
        <v>37</v>
      </c>
      <c r="M240" t="s">
        <v>15</v>
      </c>
      <c r="N240" t="s">
        <v>23</v>
      </c>
      <c r="O240" s="14">
        <v>11.76</v>
      </c>
      <c r="P240">
        <f>SUMIF(cocina!A:A, R240, cocina!K:K)+Tabla2[[#This Row],[Propina]]</f>
        <v>85.76</v>
      </c>
      <c r="Q240" t="s">
        <v>17</v>
      </c>
      <c r="R240">
        <v>239</v>
      </c>
      <c r="S240" t="s">
        <v>30</v>
      </c>
      <c r="T240" t="s">
        <v>454</v>
      </c>
    </row>
    <row r="241" spans="1:20" x14ac:dyDescent="0.45">
      <c r="A241">
        <v>9</v>
      </c>
      <c r="B241" t="s">
        <v>455</v>
      </c>
      <c r="C241">
        <v>1</v>
      </c>
      <c r="D241" s="6">
        <f>SUMIF(cocina!A:A, R241, cocina!H:H)</f>
        <v>129</v>
      </c>
      <c r="E241" s="1">
        <v>45018.011111111111</v>
      </c>
      <c r="F241" s="1">
        <v>45018.131944444445</v>
      </c>
      <c r="G241" s="10">
        <f>+Tabla2[[#This Row],[Hora de Salida]]</f>
        <v>45018.131944444445</v>
      </c>
      <c r="H241" s="6">
        <f>+(Tabla2[[#This Row],[Hora de Salida]]-Tabla2[[#This Row],[Hora de Llegada]])*1440</f>
        <v>174.00000000139698</v>
      </c>
      <c r="I241" s="4">
        <f t="shared" si="6"/>
        <v>0.12083333333430346</v>
      </c>
      <c r="J241" s="4">
        <f t="shared" si="7"/>
        <v>3.1250000000970127E-2</v>
      </c>
      <c r="K241" s="4" t="str">
        <f>IF(Tabla2[[#This Row],[Tiempo de Degustación ]]=0,"No Cobrada","Si Cobrada")</f>
        <v>Si Cobrada</v>
      </c>
      <c r="L241" t="s">
        <v>14</v>
      </c>
      <c r="M241" t="s">
        <v>15</v>
      </c>
      <c r="N241" t="s">
        <v>16</v>
      </c>
      <c r="O241" s="14">
        <v>33.81</v>
      </c>
      <c r="P241">
        <f>SUMIF(cocina!A:A, R241, cocina!K:K)+Tabla2[[#This Row],[Propina]]</f>
        <v>327.81</v>
      </c>
      <c r="Q241" t="s">
        <v>29</v>
      </c>
      <c r="R241">
        <v>240</v>
      </c>
      <c r="S241" t="s">
        <v>38</v>
      </c>
      <c r="T241" t="s">
        <v>456</v>
      </c>
    </row>
    <row r="242" spans="1:20" x14ac:dyDescent="0.45">
      <c r="A242">
        <v>12</v>
      </c>
      <c r="B242" t="s">
        <v>457</v>
      </c>
      <c r="C242">
        <v>4</v>
      </c>
      <c r="D242" s="6">
        <f>SUMIF(cocina!A:A, R242, cocina!H:H)</f>
        <v>11</v>
      </c>
      <c r="E242" s="1">
        <v>45018.00277777778</v>
      </c>
      <c r="F242" s="1">
        <v>45018.044444444444</v>
      </c>
      <c r="G242" s="10">
        <f>+Tabla2[[#This Row],[Hora de Salida]]</f>
        <v>45018.044444444444</v>
      </c>
      <c r="H242" s="6">
        <f>+(Tabla2[[#This Row],[Hora de Salida]]-Tabla2[[#This Row],[Hora de Llegada]])*1440</f>
        <v>59.99999999650754</v>
      </c>
      <c r="I242" s="4">
        <f t="shared" si="6"/>
        <v>5.2083333330908012E-2</v>
      </c>
      <c r="J242" s="4">
        <f t="shared" si="7"/>
        <v>4.4444444442019122E-2</v>
      </c>
      <c r="K242" s="4" t="str">
        <f>IF(Tabla2[[#This Row],[Tiempo de Degustación ]]=0,"No Cobrada","Si Cobrada")</f>
        <v>Si Cobrada</v>
      </c>
      <c r="L242" t="s">
        <v>33</v>
      </c>
      <c r="M242" t="s">
        <v>15</v>
      </c>
      <c r="N242" t="s">
        <v>28</v>
      </c>
      <c r="O242" s="14">
        <v>38.97</v>
      </c>
      <c r="P242">
        <f>SUMIF(cocina!A:A, R242, cocina!K:K)+Tabla2[[#This Row],[Propina]]</f>
        <v>56.97</v>
      </c>
      <c r="Q242" t="s">
        <v>44</v>
      </c>
      <c r="R242">
        <v>241</v>
      </c>
      <c r="S242" t="s">
        <v>30</v>
      </c>
      <c r="T242" t="s">
        <v>126</v>
      </c>
    </row>
    <row r="243" spans="1:20" x14ac:dyDescent="0.45">
      <c r="A243">
        <v>12</v>
      </c>
      <c r="B243" t="s">
        <v>458</v>
      </c>
      <c r="C243">
        <v>2</v>
      </c>
      <c r="D243" s="6">
        <f>SUMIF(cocina!A:A, R243, cocina!H:H)</f>
        <v>99</v>
      </c>
      <c r="E243" s="1">
        <v>45018.154166666667</v>
      </c>
      <c r="F243" s="1">
        <v>45018.214583333334</v>
      </c>
      <c r="G243" s="10">
        <f>+Tabla2[[#This Row],[Hora de Salida]]</f>
        <v>45018.214583333334</v>
      </c>
      <c r="H243" s="6">
        <f>+(Tabla2[[#This Row],[Hora de Salida]]-Tabla2[[#This Row],[Hora de Llegada]])*1440</f>
        <v>87.000000000698492</v>
      </c>
      <c r="I243" s="4">
        <f t="shared" si="6"/>
        <v>6.0416666667151731E-2</v>
      </c>
      <c r="J243" s="4">
        <f t="shared" si="7"/>
        <v>0</v>
      </c>
      <c r="K243" s="4" t="str">
        <f>IF(Tabla2[[#This Row],[Tiempo de Degustación ]]=0,"No Cobrada","Si Cobrada")</f>
        <v>No Cobrada</v>
      </c>
      <c r="L243" t="s">
        <v>27</v>
      </c>
      <c r="M243" t="s">
        <v>15</v>
      </c>
      <c r="N243" t="s">
        <v>28</v>
      </c>
      <c r="O243" s="14">
        <v>31.29</v>
      </c>
      <c r="P243">
        <f>SUMIF(cocina!A:A, R243, cocina!K:K)+Tabla2[[#This Row],[Propina]]</f>
        <v>165.29</v>
      </c>
      <c r="Q243" t="s">
        <v>17</v>
      </c>
      <c r="R243">
        <v>242</v>
      </c>
      <c r="S243" t="s">
        <v>45</v>
      </c>
      <c r="T243" t="s">
        <v>459</v>
      </c>
    </row>
    <row r="244" spans="1:20" x14ac:dyDescent="0.45">
      <c r="A244">
        <v>4</v>
      </c>
      <c r="B244" t="s">
        <v>460</v>
      </c>
      <c r="C244">
        <v>4</v>
      </c>
      <c r="D244" s="6">
        <f>SUMIF(cocina!A:A, R244, cocina!H:H)</f>
        <v>22</v>
      </c>
      <c r="E244" s="1">
        <v>45018.029166666667</v>
      </c>
      <c r="F244" s="1">
        <v>45018.174305555556</v>
      </c>
      <c r="G244" s="10">
        <f>+Tabla2[[#This Row],[Hora de Salida]]</f>
        <v>45018.174305555556</v>
      </c>
      <c r="H244" s="6">
        <f>+(Tabla2[[#This Row],[Hora de Salida]]-Tabla2[[#This Row],[Hora de Llegada]])*1440</f>
        <v>209.00000000023283</v>
      </c>
      <c r="I244" s="4">
        <f t="shared" si="6"/>
        <v>0.14513888888905058</v>
      </c>
      <c r="J244" s="4">
        <f t="shared" si="7"/>
        <v>0.1298611111112728</v>
      </c>
      <c r="K244" s="4" t="str">
        <f>IF(Tabla2[[#This Row],[Tiempo de Degustación ]]=0,"No Cobrada","Si Cobrada")</f>
        <v>Si Cobrada</v>
      </c>
      <c r="L244" t="s">
        <v>27</v>
      </c>
      <c r="M244" t="s">
        <v>15</v>
      </c>
      <c r="N244" t="s">
        <v>28</v>
      </c>
      <c r="O244" s="14">
        <v>21.45</v>
      </c>
      <c r="P244">
        <f>SUMIF(cocina!A:A, R244, cocina!K:K)+Tabla2[[#This Row],[Propina]]</f>
        <v>141.44999999999999</v>
      </c>
      <c r="Q244" t="s">
        <v>29</v>
      </c>
      <c r="R244">
        <v>243</v>
      </c>
      <c r="S244" t="s">
        <v>18</v>
      </c>
      <c r="T244" t="s">
        <v>74</v>
      </c>
    </row>
    <row r="245" spans="1:20" x14ac:dyDescent="0.45">
      <c r="A245">
        <v>17</v>
      </c>
      <c r="B245" t="s">
        <v>145</v>
      </c>
      <c r="C245">
        <v>6</v>
      </c>
      <c r="D245" s="6">
        <f>SUMIF(cocina!A:A, R245, cocina!H:H)</f>
        <v>89</v>
      </c>
      <c r="E245" s="1">
        <v>45018.155555555553</v>
      </c>
      <c r="F245" s="1">
        <v>45018.250694444447</v>
      </c>
      <c r="G245" s="10">
        <f>+Tabla2[[#This Row],[Hora de Salida]]</f>
        <v>45018.250694444447</v>
      </c>
      <c r="H245" s="6">
        <f>+(Tabla2[[#This Row],[Hora de Salida]]-Tabla2[[#This Row],[Hora de Llegada]])*1440</f>
        <v>137.00000000651926</v>
      </c>
      <c r="I245" s="4">
        <f t="shared" si="6"/>
        <v>9.5138888893416151E-2</v>
      </c>
      <c r="J245" s="4">
        <f t="shared" si="7"/>
        <v>3.3333333337860593E-2</v>
      </c>
      <c r="K245" s="4" t="str">
        <f>IF(Tabla2[[#This Row],[Tiempo de Degustación ]]=0,"No Cobrada","Si Cobrada")</f>
        <v>Si Cobrada</v>
      </c>
      <c r="L245" t="s">
        <v>14</v>
      </c>
      <c r="M245" t="s">
        <v>15</v>
      </c>
      <c r="N245" t="s">
        <v>23</v>
      </c>
      <c r="O245" s="14">
        <v>17.649999999999999</v>
      </c>
      <c r="P245">
        <f>SUMIF(cocina!A:A, R245, cocina!K:K)+Tabla2[[#This Row],[Propina]]</f>
        <v>175.65</v>
      </c>
      <c r="Q245" t="s">
        <v>17</v>
      </c>
      <c r="R245">
        <v>244</v>
      </c>
      <c r="S245" t="s">
        <v>38</v>
      </c>
      <c r="T245" t="s">
        <v>461</v>
      </c>
    </row>
    <row r="246" spans="1:20" x14ac:dyDescent="0.45">
      <c r="A246">
        <v>11</v>
      </c>
      <c r="B246" t="s">
        <v>462</v>
      </c>
      <c r="C246">
        <v>1</v>
      </c>
      <c r="D246" s="6">
        <f>SUMIF(cocina!A:A, R246, cocina!H:H)</f>
        <v>116</v>
      </c>
      <c r="E246" s="1">
        <v>45018.146527777775</v>
      </c>
      <c r="F246" s="1">
        <v>45018.289583333331</v>
      </c>
      <c r="G246" s="10">
        <f>+Tabla2[[#This Row],[Hora de Salida]]</f>
        <v>45018.289583333331</v>
      </c>
      <c r="H246" s="6">
        <f>+(Tabla2[[#This Row],[Hora de Salida]]-Tabla2[[#This Row],[Hora de Llegada]])*1440</f>
        <v>206.00000000093132</v>
      </c>
      <c r="I246" s="4">
        <f t="shared" si="6"/>
        <v>0.14305555555620231</v>
      </c>
      <c r="J246" s="4">
        <f t="shared" si="7"/>
        <v>6.2500000000646747E-2</v>
      </c>
      <c r="K246" s="4" t="str">
        <f>IF(Tabla2[[#This Row],[Tiempo de Degustación ]]=0,"No Cobrada","Si Cobrada")</f>
        <v>Si Cobrada</v>
      </c>
      <c r="L246" t="s">
        <v>21</v>
      </c>
      <c r="M246" t="s">
        <v>15</v>
      </c>
      <c r="N246" t="s">
        <v>28</v>
      </c>
      <c r="O246" s="14">
        <v>14.82</v>
      </c>
      <c r="P246">
        <f>SUMIF(cocina!A:A, R246, cocina!K:K)+Tabla2[[#This Row],[Propina]]</f>
        <v>287.82</v>
      </c>
      <c r="Q246" t="s">
        <v>17</v>
      </c>
      <c r="R246">
        <v>245</v>
      </c>
      <c r="S246" t="s">
        <v>50</v>
      </c>
      <c r="T246" t="s">
        <v>463</v>
      </c>
    </row>
    <row r="247" spans="1:20" x14ac:dyDescent="0.45">
      <c r="A247">
        <v>2</v>
      </c>
      <c r="B247" t="s">
        <v>458</v>
      </c>
      <c r="C247">
        <v>6</v>
      </c>
      <c r="D247" s="6">
        <f>SUMIF(cocina!A:A, R247, cocina!H:H)</f>
        <v>146</v>
      </c>
      <c r="E247" s="1">
        <v>45018.076388888891</v>
      </c>
      <c r="F247" s="1">
        <v>45018.17291666667</v>
      </c>
      <c r="G247" s="10">
        <f>+Tabla2[[#This Row],[Hora de Salida]]</f>
        <v>45018.17291666667</v>
      </c>
      <c r="H247" s="6">
        <f>+(Tabla2[[#This Row],[Hora de Salida]]-Tabla2[[#This Row],[Hora de Llegada]])*1440</f>
        <v>139.00000000256114</v>
      </c>
      <c r="I247" s="4">
        <f t="shared" si="6"/>
        <v>9.6527777779556345E-2</v>
      </c>
      <c r="J247" s="4">
        <f t="shared" si="7"/>
        <v>0</v>
      </c>
      <c r="K247" s="4" t="str">
        <f>IF(Tabla2[[#This Row],[Tiempo de Degustación ]]=0,"No Cobrada","Si Cobrada")</f>
        <v>No Cobrada</v>
      </c>
      <c r="L247" t="s">
        <v>27</v>
      </c>
      <c r="M247" t="s">
        <v>15</v>
      </c>
      <c r="N247" t="s">
        <v>28</v>
      </c>
      <c r="O247" s="14">
        <v>42.75</v>
      </c>
      <c r="P247">
        <f>SUMIF(cocina!A:A, R247, cocina!K:K)+Tabla2[[#This Row],[Propina]]</f>
        <v>369.75</v>
      </c>
      <c r="Q247" t="s">
        <v>29</v>
      </c>
      <c r="R247">
        <v>246</v>
      </c>
      <c r="S247" t="s">
        <v>50</v>
      </c>
      <c r="T247" t="s">
        <v>464</v>
      </c>
    </row>
    <row r="248" spans="1:20" x14ac:dyDescent="0.45">
      <c r="A248">
        <v>11</v>
      </c>
      <c r="B248" t="s">
        <v>329</v>
      </c>
      <c r="C248">
        <v>6</v>
      </c>
      <c r="D248" s="6">
        <f>SUMIF(cocina!A:A, R248, cocina!H:H)</f>
        <v>59</v>
      </c>
      <c r="E248" s="1">
        <v>45018.106944444444</v>
      </c>
      <c r="F248" s="1">
        <v>45018.222916666666</v>
      </c>
      <c r="G248" s="10">
        <f>+Tabla2[[#This Row],[Hora de Salida]]</f>
        <v>45018.222916666666</v>
      </c>
      <c r="H248" s="6">
        <f>+(Tabla2[[#This Row],[Hora de Salida]]-Tabla2[[#This Row],[Hora de Llegada]])*1440</f>
        <v>166.99999999953434</v>
      </c>
      <c r="I248" s="4">
        <f t="shared" si="6"/>
        <v>0.1263888888885655</v>
      </c>
      <c r="J248" s="4">
        <f t="shared" si="7"/>
        <v>8.5416666666343288E-2</v>
      </c>
      <c r="K248" s="4" t="str">
        <f>IF(Tabla2[[#This Row],[Tiempo de Degustación ]]=0,"No Cobrada","Si Cobrada")</f>
        <v>Si Cobrada</v>
      </c>
      <c r="L248" t="s">
        <v>27</v>
      </c>
      <c r="M248" t="s">
        <v>15</v>
      </c>
      <c r="N248" t="s">
        <v>28</v>
      </c>
      <c r="O248" s="14">
        <v>49.07</v>
      </c>
      <c r="P248">
        <f>SUMIF(cocina!A:A, R248, cocina!K:K)+Tabla2[[#This Row],[Propina]]</f>
        <v>115.07</v>
      </c>
      <c r="Q248" t="s">
        <v>44</v>
      </c>
      <c r="R248">
        <v>247</v>
      </c>
      <c r="S248" t="s">
        <v>68</v>
      </c>
      <c r="T248" t="s">
        <v>448</v>
      </c>
    </row>
    <row r="249" spans="1:20" x14ac:dyDescent="0.45">
      <c r="A249">
        <v>12</v>
      </c>
      <c r="B249" t="s">
        <v>465</v>
      </c>
      <c r="C249">
        <v>6</v>
      </c>
      <c r="D249" s="6">
        <f>SUMIF(cocina!A:A, R249, cocina!H:H)</f>
        <v>120</v>
      </c>
      <c r="E249" s="1">
        <v>45018.018055555556</v>
      </c>
      <c r="F249" s="1">
        <v>45018.095833333333</v>
      </c>
      <c r="G249" s="10">
        <f>+Tabla2[[#This Row],[Hora de Salida]]</f>
        <v>45018.095833333333</v>
      </c>
      <c r="H249" s="6">
        <f>+(Tabla2[[#This Row],[Hora de Salida]]-Tabla2[[#This Row],[Hora de Llegada]])*1440</f>
        <v>111.99999999837019</v>
      </c>
      <c r="I249" s="4">
        <f t="shared" si="6"/>
        <v>8.8194444443312633E-2</v>
      </c>
      <c r="J249" s="4">
        <f t="shared" si="7"/>
        <v>4.8611111099793047E-3</v>
      </c>
      <c r="K249" s="4" t="str">
        <f>IF(Tabla2[[#This Row],[Tiempo de Degustación ]]=0,"No Cobrada","Si Cobrada")</f>
        <v>Si Cobrada</v>
      </c>
      <c r="L249" t="s">
        <v>27</v>
      </c>
      <c r="M249" t="s">
        <v>15</v>
      </c>
      <c r="N249" t="s">
        <v>16</v>
      </c>
      <c r="O249" s="14">
        <v>18.690000000000001</v>
      </c>
      <c r="P249">
        <f>SUMIF(cocina!A:A, R249, cocina!K:K)+Tabla2[[#This Row],[Propina]]</f>
        <v>243.69</v>
      </c>
      <c r="Q249" t="s">
        <v>44</v>
      </c>
      <c r="R249">
        <v>248</v>
      </c>
      <c r="S249" t="s">
        <v>73</v>
      </c>
      <c r="T249" t="s">
        <v>466</v>
      </c>
    </row>
    <row r="250" spans="1:20" x14ac:dyDescent="0.45">
      <c r="A250">
        <v>8</v>
      </c>
      <c r="B250" t="s">
        <v>467</v>
      </c>
      <c r="C250">
        <v>6</v>
      </c>
      <c r="D250" s="6">
        <f>SUMIF(cocina!A:A, R250, cocina!H:H)</f>
        <v>109</v>
      </c>
      <c r="E250" s="1">
        <v>45018.040277777778</v>
      </c>
      <c r="F250" s="1">
        <v>45018.163194444445</v>
      </c>
      <c r="G250" s="10">
        <f>+Tabla2[[#This Row],[Hora de Salida]]</f>
        <v>45018.163194444445</v>
      </c>
      <c r="H250" s="6">
        <f>+(Tabla2[[#This Row],[Hora de Salida]]-Tabla2[[#This Row],[Hora de Llegada]])*1440</f>
        <v>177.00000000069849</v>
      </c>
      <c r="I250" s="4">
        <f t="shared" si="6"/>
        <v>0.13333333333381839</v>
      </c>
      <c r="J250" s="4">
        <f t="shared" si="7"/>
        <v>5.7638888889373949E-2</v>
      </c>
      <c r="K250" s="4" t="str">
        <f>IF(Tabla2[[#This Row],[Tiempo de Degustación ]]=0,"No Cobrada","Si Cobrada")</f>
        <v>Si Cobrada</v>
      </c>
      <c r="L250" t="s">
        <v>27</v>
      </c>
      <c r="M250" t="s">
        <v>41</v>
      </c>
      <c r="N250" t="s">
        <v>28</v>
      </c>
      <c r="O250" s="14">
        <v>47.71</v>
      </c>
      <c r="P250">
        <f>SUMIF(cocina!A:A, R250, cocina!K:K)+Tabla2[[#This Row],[Propina]]</f>
        <v>127.71000000000001</v>
      </c>
      <c r="Q250" t="s">
        <v>44</v>
      </c>
      <c r="R250">
        <v>249</v>
      </c>
      <c r="S250" t="s">
        <v>18</v>
      </c>
      <c r="T250" t="s">
        <v>468</v>
      </c>
    </row>
    <row r="251" spans="1:20" x14ac:dyDescent="0.45">
      <c r="A251">
        <v>8</v>
      </c>
      <c r="B251" t="s">
        <v>469</v>
      </c>
      <c r="C251">
        <v>2</v>
      </c>
      <c r="D251" s="6">
        <f>SUMIF(cocina!A:A, R251, cocina!H:H)</f>
        <v>29</v>
      </c>
      <c r="E251" s="1">
        <v>45018.12222222222</v>
      </c>
      <c r="F251" s="1">
        <v>45018.272916666669</v>
      </c>
      <c r="G251" s="10">
        <f>+Tabla2[[#This Row],[Hora de Salida]]</f>
        <v>45018.272916666669</v>
      </c>
      <c r="H251" s="6">
        <f>+(Tabla2[[#This Row],[Hora de Salida]]-Tabla2[[#This Row],[Hora de Llegada]])*1440</f>
        <v>217.0000000053551</v>
      </c>
      <c r="I251" s="4">
        <f t="shared" si="6"/>
        <v>0.15069444444816327</v>
      </c>
      <c r="J251" s="4">
        <f t="shared" si="7"/>
        <v>0.13055555555927437</v>
      </c>
      <c r="K251" s="4" t="str">
        <f>IF(Tabla2[[#This Row],[Tiempo de Degustación ]]=0,"No Cobrada","Si Cobrada")</f>
        <v>Si Cobrada</v>
      </c>
      <c r="L251" t="s">
        <v>37</v>
      </c>
      <c r="M251" t="s">
        <v>15</v>
      </c>
      <c r="N251" t="s">
        <v>28</v>
      </c>
      <c r="O251" s="14">
        <v>23.21</v>
      </c>
      <c r="P251">
        <f>SUMIF(cocina!A:A, R251, cocina!K:K)+Tabla2[[#This Row],[Propina]]</f>
        <v>43.21</v>
      </c>
      <c r="Q251" t="s">
        <v>29</v>
      </c>
      <c r="R251">
        <v>250</v>
      </c>
      <c r="S251" t="s">
        <v>18</v>
      </c>
      <c r="T251" t="s">
        <v>250</v>
      </c>
    </row>
    <row r="252" spans="1:20" x14ac:dyDescent="0.45">
      <c r="A252">
        <v>12</v>
      </c>
      <c r="B252" t="s">
        <v>470</v>
      </c>
      <c r="C252">
        <v>6</v>
      </c>
      <c r="D252" s="6">
        <f>SUMIF(cocina!A:A, R252, cocina!H:H)</f>
        <v>122</v>
      </c>
      <c r="E252" s="1">
        <v>45018.055555555555</v>
      </c>
      <c r="F252" s="1">
        <v>45018.183333333334</v>
      </c>
      <c r="G252" s="10">
        <f>+Tabla2[[#This Row],[Hora de Salida]]</f>
        <v>45018.183333333334</v>
      </c>
      <c r="H252" s="6">
        <f>+(Tabla2[[#This Row],[Hora de Salida]]-Tabla2[[#This Row],[Hora de Llegada]])*1440</f>
        <v>184.00000000256114</v>
      </c>
      <c r="I252" s="4">
        <f t="shared" si="6"/>
        <v>0.138194444446223</v>
      </c>
      <c r="J252" s="4">
        <f t="shared" si="7"/>
        <v>5.3472222224000776E-2</v>
      </c>
      <c r="K252" s="4" t="str">
        <f>IF(Tabla2[[#This Row],[Tiempo de Degustación ]]=0,"No Cobrada","Si Cobrada")</f>
        <v>Si Cobrada</v>
      </c>
      <c r="L252" t="s">
        <v>21</v>
      </c>
      <c r="M252" t="s">
        <v>15</v>
      </c>
      <c r="N252" t="s">
        <v>28</v>
      </c>
      <c r="O252" s="14">
        <v>13.69</v>
      </c>
      <c r="P252">
        <f>SUMIF(cocina!A:A, R252, cocina!K:K)+Tabla2[[#This Row],[Propina]]</f>
        <v>122.69</v>
      </c>
      <c r="Q252" t="s">
        <v>44</v>
      </c>
      <c r="R252">
        <v>251</v>
      </c>
      <c r="S252" t="s">
        <v>53</v>
      </c>
      <c r="T252" t="s">
        <v>471</v>
      </c>
    </row>
    <row r="253" spans="1:20" x14ac:dyDescent="0.45">
      <c r="A253">
        <v>4</v>
      </c>
      <c r="B253" t="s">
        <v>472</v>
      </c>
      <c r="C253">
        <v>3</v>
      </c>
      <c r="D253" s="6">
        <f>SUMIF(cocina!A:A, R253, cocina!H:H)</f>
        <v>84</v>
      </c>
      <c r="E253" s="1">
        <v>45018.027083333334</v>
      </c>
      <c r="F253" s="1">
        <v>45018.183333333334</v>
      </c>
      <c r="G253" s="10">
        <f>+Tabla2[[#This Row],[Hora de Salida]]</f>
        <v>45018.183333333334</v>
      </c>
      <c r="H253" s="6">
        <f>+(Tabla2[[#This Row],[Hora de Salida]]-Tabla2[[#This Row],[Hora de Llegada]])*1440</f>
        <v>225</v>
      </c>
      <c r="I253" s="4">
        <f t="shared" si="6"/>
        <v>0.15625</v>
      </c>
      <c r="J253" s="4">
        <f t="shared" si="7"/>
        <v>9.7916666666666666E-2</v>
      </c>
      <c r="K253" s="4" t="str">
        <f>IF(Tabla2[[#This Row],[Tiempo de Degustación ]]=0,"No Cobrada","Si Cobrada")</f>
        <v>Si Cobrada</v>
      </c>
      <c r="L253" t="s">
        <v>37</v>
      </c>
      <c r="M253" t="s">
        <v>15</v>
      </c>
      <c r="N253" t="s">
        <v>28</v>
      </c>
      <c r="O253" s="14">
        <v>43.81</v>
      </c>
      <c r="P253">
        <f>SUMIF(cocina!A:A, R253, cocina!K:K)+Tabla2[[#This Row],[Propina]]</f>
        <v>145.81</v>
      </c>
      <c r="Q253" t="s">
        <v>29</v>
      </c>
      <c r="R253">
        <v>252</v>
      </c>
      <c r="S253" t="s">
        <v>24</v>
      </c>
      <c r="T253" t="s">
        <v>473</v>
      </c>
    </row>
    <row r="254" spans="1:20" x14ac:dyDescent="0.45">
      <c r="A254">
        <v>8</v>
      </c>
      <c r="B254" t="s">
        <v>474</v>
      </c>
      <c r="C254">
        <v>2</v>
      </c>
      <c r="D254" s="6">
        <f>SUMIF(cocina!A:A, R254, cocina!H:H)</f>
        <v>55</v>
      </c>
      <c r="E254" s="1">
        <v>45018.037499999999</v>
      </c>
      <c r="F254" s="1">
        <v>45018.15625</v>
      </c>
      <c r="G254" s="10">
        <f>+Tabla2[[#This Row],[Hora de Salida]]</f>
        <v>45018.15625</v>
      </c>
      <c r="H254" s="6">
        <f>+(Tabla2[[#This Row],[Hora de Salida]]-Tabla2[[#This Row],[Hora de Llegada]])*1440</f>
        <v>171.00000000209548</v>
      </c>
      <c r="I254" s="4">
        <f t="shared" si="6"/>
        <v>0.12916666666812185</v>
      </c>
      <c r="J254" s="4">
        <f t="shared" si="7"/>
        <v>9.0972222223677401E-2</v>
      </c>
      <c r="K254" s="4" t="str">
        <f>IF(Tabla2[[#This Row],[Tiempo de Degustación ]]=0,"No Cobrada","Si Cobrada")</f>
        <v>Si Cobrada</v>
      </c>
      <c r="L254" t="s">
        <v>14</v>
      </c>
      <c r="M254" t="s">
        <v>41</v>
      </c>
      <c r="N254" t="s">
        <v>28</v>
      </c>
      <c r="O254" s="14">
        <v>34.69</v>
      </c>
      <c r="P254">
        <f>SUMIF(cocina!A:A, R254, cocina!K:K)+Tabla2[[#This Row],[Propina]]</f>
        <v>188.69</v>
      </c>
      <c r="Q254" t="s">
        <v>44</v>
      </c>
      <c r="R254">
        <v>253</v>
      </c>
      <c r="S254" t="s">
        <v>92</v>
      </c>
      <c r="T254" t="s">
        <v>475</v>
      </c>
    </row>
    <row r="255" spans="1:20" x14ac:dyDescent="0.45">
      <c r="A255">
        <v>10</v>
      </c>
      <c r="B255" t="s">
        <v>476</v>
      </c>
      <c r="C255">
        <v>6</v>
      </c>
      <c r="D255" s="6">
        <f>SUMIF(cocina!A:A, R255, cocina!H:H)</f>
        <v>141</v>
      </c>
      <c r="E255" s="1">
        <v>45018.128472222219</v>
      </c>
      <c r="F255" s="1">
        <v>45018.240972222222</v>
      </c>
      <c r="G255" s="10">
        <f>+Tabla2[[#This Row],[Hora de Salida]]</f>
        <v>45018.240972222222</v>
      </c>
      <c r="H255" s="6">
        <f>+(Tabla2[[#This Row],[Hora de Salida]]-Tabla2[[#This Row],[Hora de Llegada]])*1440</f>
        <v>162.00000000419095</v>
      </c>
      <c r="I255" s="4">
        <f t="shared" si="6"/>
        <v>0.11250000000291038</v>
      </c>
      <c r="J255" s="4">
        <f t="shared" si="7"/>
        <v>1.4583333336243717E-2</v>
      </c>
      <c r="K255" s="4" t="str">
        <f>IF(Tabla2[[#This Row],[Tiempo de Degustación ]]=0,"No Cobrada","Si Cobrada")</f>
        <v>Si Cobrada</v>
      </c>
      <c r="L255" t="s">
        <v>21</v>
      </c>
      <c r="M255" t="s">
        <v>41</v>
      </c>
      <c r="N255" t="s">
        <v>28</v>
      </c>
      <c r="O255" s="14">
        <v>36.43</v>
      </c>
      <c r="P255">
        <f>SUMIF(cocina!A:A, R255, cocina!K:K)+Tabla2[[#This Row],[Propina]]</f>
        <v>333.43</v>
      </c>
      <c r="Q255" t="s">
        <v>17</v>
      </c>
      <c r="R255">
        <v>254</v>
      </c>
      <c r="S255" t="s">
        <v>34</v>
      </c>
      <c r="T255" t="s">
        <v>477</v>
      </c>
    </row>
    <row r="256" spans="1:20" x14ac:dyDescent="0.45">
      <c r="A256">
        <v>8</v>
      </c>
      <c r="B256" t="s">
        <v>478</v>
      </c>
      <c r="C256">
        <v>4</v>
      </c>
      <c r="D256" s="6">
        <f>SUMIF(cocina!A:A, R256, cocina!H:H)</f>
        <v>37</v>
      </c>
      <c r="E256" s="1">
        <v>45018.099305555559</v>
      </c>
      <c r="F256" s="1">
        <v>45018.165972222225</v>
      </c>
      <c r="G256" s="10">
        <f>+Tabla2[[#This Row],[Hora de Salida]]</f>
        <v>45018.165972222225</v>
      </c>
      <c r="H256" s="6">
        <f>+(Tabla2[[#This Row],[Hora de Salida]]-Tabla2[[#This Row],[Hora de Llegada]])*1440</f>
        <v>95.999999998603016</v>
      </c>
      <c r="I256" s="4">
        <f t="shared" si="6"/>
        <v>6.6666666665696539E-2</v>
      </c>
      <c r="J256" s="4">
        <f t="shared" si="7"/>
        <v>4.0972222221252096E-2</v>
      </c>
      <c r="K256" s="4" t="str">
        <f>IF(Tabla2[[#This Row],[Tiempo de Degustación ]]=0,"No Cobrada","Si Cobrada")</f>
        <v>Si Cobrada</v>
      </c>
      <c r="L256" t="s">
        <v>27</v>
      </c>
      <c r="M256" t="s">
        <v>41</v>
      </c>
      <c r="N256" t="s">
        <v>23</v>
      </c>
      <c r="O256" s="14">
        <v>13.34</v>
      </c>
      <c r="P256">
        <f>SUMIF(cocina!A:A, R256, cocina!K:K)+Tabla2[[#This Row],[Propina]]</f>
        <v>38.340000000000003</v>
      </c>
      <c r="Q256" t="s">
        <v>17</v>
      </c>
      <c r="R256">
        <v>255</v>
      </c>
      <c r="S256" t="s">
        <v>53</v>
      </c>
      <c r="T256" t="s">
        <v>204</v>
      </c>
    </row>
    <row r="257" spans="1:20" x14ac:dyDescent="0.45">
      <c r="A257">
        <v>5</v>
      </c>
      <c r="B257" t="s">
        <v>479</v>
      </c>
      <c r="C257">
        <v>2</v>
      </c>
      <c r="D257" s="6">
        <f>SUMIF(cocina!A:A, R257, cocina!H:H)</f>
        <v>16</v>
      </c>
      <c r="E257" s="1">
        <v>45018.015972222223</v>
      </c>
      <c r="F257" s="1">
        <v>45018.143750000003</v>
      </c>
      <c r="G257" s="10">
        <f>+Tabla2[[#This Row],[Hora de Salida]]</f>
        <v>45018.143750000003</v>
      </c>
      <c r="H257" s="6">
        <f>+(Tabla2[[#This Row],[Hora de Salida]]-Tabla2[[#This Row],[Hora de Llegada]])*1440</f>
        <v>184.00000000256114</v>
      </c>
      <c r="I257" s="4">
        <f t="shared" si="6"/>
        <v>0.12777777777955635</v>
      </c>
      <c r="J257" s="4">
        <f t="shared" si="7"/>
        <v>0.11666666666844523</v>
      </c>
      <c r="K257" s="4" t="str">
        <f>IF(Tabla2[[#This Row],[Tiempo de Degustación ]]=0,"No Cobrada","Si Cobrada")</f>
        <v>Si Cobrada</v>
      </c>
      <c r="L257" t="s">
        <v>33</v>
      </c>
      <c r="M257" t="s">
        <v>22</v>
      </c>
      <c r="N257" t="s">
        <v>23</v>
      </c>
      <c r="O257" s="14">
        <v>49.88</v>
      </c>
      <c r="P257">
        <f>SUMIF(cocina!A:A, R257, cocina!K:K)+Tabla2[[#This Row],[Propina]]</f>
        <v>70.88</v>
      </c>
      <c r="Q257" t="s">
        <v>17</v>
      </c>
      <c r="R257">
        <v>256</v>
      </c>
      <c r="S257" t="s">
        <v>92</v>
      </c>
      <c r="T257" t="s">
        <v>111</v>
      </c>
    </row>
    <row r="258" spans="1:20" x14ac:dyDescent="0.45">
      <c r="A258">
        <v>12</v>
      </c>
      <c r="B258" t="s">
        <v>480</v>
      </c>
      <c r="C258">
        <v>5</v>
      </c>
      <c r="D258" s="6">
        <f>SUMIF(cocina!A:A, R258, cocina!H:H)</f>
        <v>28</v>
      </c>
      <c r="E258" s="1">
        <v>45018.088888888888</v>
      </c>
      <c r="F258" s="1">
        <v>45018.136805555558</v>
      </c>
      <c r="G258" s="10">
        <f>+Tabla2[[#This Row],[Hora de Salida]]</f>
        <v>45018.136805555558</v>
      </c>
      <c r="H258" s="6">
        <f>+(Tabla2[[#This Row],[Hora de Salida]]-Tabla2[[#This Row],[Hora de Llegada]])*1440</f>
        <v>69.000000004889444</v>
      </c>
      <c r="I258" s="4">
        <f t="shared" ref="I258:I321" si="8">IF(Q258="Ocupada",(F258-E258)+(15/1440),(F258-E258))</f>
        <v>4.7916666670062114E-2</v>
      </c>
      <c r="J258" s="4">
        <f t="shared" ref="J258:J321" si="9">IF((I258-(D258/1440)&lt;0),0,I258-(D258/1440))</f>
        <v>2.8472222225617669E-2</v>
      </c>
      <c r="K258" s="4" t="str">
        <f>IF(Tabla2[[#This Row],[Tiempo de Degustación ]]=0,"No Cobrada","Si Cobrada")</f>
        <v>Si Cobrada</v>
      </c>
      <c r="L258" t="s">
        <v>27</v>
      </c>
      <c r="M258" t="s">
        <v>15</v>
      </c>
      <c r="N258" t="s">
        <v>28</v>
      </c>
      <c r="O258" s="14">
        <v>26.78</v>
      </c>
      <c r="P258">
        <f>SUMIF(cocina!A:A, R258, cocina!K:K)+Tabla2[[#This Row],[Propina]]</f>
        <v>72.78</v>
      </c>
      <c r="Q258" t="s">
        <v>17</v>
      </c>
      <c r="R258">
        <v>257</v>
      </c>
      <c r="S258" t="s">
        <v>68</v>
      </c>
      <c r="T258" t="s">
        <v>340</v>
      </c>
    </row>
    <row r="259" spans="1:20" x14ac:dyDescent="0.45">
      <c r="A259">
        <v>12</v>
      </c>
      <c r="B259" t="s">
        <v>481</v>
      </c>
      <c r="C259">
        <v>1</v>
      </c>
      <c r="D259" s="6">
        <f>SUMIF(cocina!A:A, R259, cocina!H:H)</f>
        <v>105</v>
      </c>
      <c r="E259" s="1">
        <v>45018.027083333334</v>
      </c>
      <c r="F259" s="1">
        <v>45018.188888888886</v>
      </c>
      <c r="G259" s="10">
        <f>+Tabla2[[#This Row],[Hora de Salida]]</f>
        <v>45018.188888888886</v>
      </c>
      <c r="H259" s="6">
        <f>+(Tabla2[[#This Row],[Hora de Salida]]-Tabla2[[#This Row],[Hora de Llegada]])*1440</f>
        <v>232.9999999946449</v>
      </c>
      <c r="I259" s="4">
        <f t="shared" si="8"/>
        <v>0.16180555555183673</v>
      </c>
      <c r="J259" s="4">
        <f t="shared" si="9"/>
        <v>8.8888888885170061E-2</v>
      </c>
      <c r="K259" s="4" t="str">
        <f>IF(Tabla2[[#This Row],[Tiempo de Degustación ]]=0,"No Cobrada","Si Cobrada")</f>
        <v>Si Cobrada</v>
      </c>
      <c r="L259" t="s">
        <v>27</v>
      </c>
      <c r="M259" t="s">
        <v>22</v>
      </c>
      <c r="N259" t="s">
        <v>28</v>
      </c>
      <c r="O259" s="14">
        <v>47.99</v>
      </c>
      <c r="P259">
        <f>SUMIF(cocina!A:A, R259, cocina!K:K)+Tabla2[[#This Row],[Propina]]</f>
        <v>164.99</v>
      </c>
      <c r="Q259" t="s">
        <v>17</v>
      </c>
      <c r="R259">
        <v>258</v>
      </c>
      <c r="S259" t="s">
        <v>50</v>
      </c>
      <c r="T259" t="s">
        <v>482</v>
      </c>
    </row>
    <row r="260" spans="1:20" x14ac:dyDescent="0.45">
      <c r="A260">
        <v>10</v>
      </c>
      <c r="B260" t="s">
        <v>155</v>
      </c>
      <c r="C260">
        <v>5</v>
      </c>
      <c r="D260" s="6">
        <f>SUMIF(cocina!A:A, R260, cocina!H:H)</f>
        <v>11</v>
      </c>
      <c r="E260" s="1">
        <v>45018.143750000003</v>
      </c>
      <c r="F260" s="1">
        <v>45018.261111111111</v>
      </c>
      <c r="G260" s="10">
        <f>+Tabla2[[#This Row],[Hora de Salida]]</f>
        <v>45018.261111111111</v>
      </c>
      <c r="H260" s="6">
        <f>+(Tabla2[[#This Row],[Hora de Salida]]-Tabla2[[#This Row],[Hora de Llegada]])*1440</f>
        <v>168.99999999557622</v>
      </c>
      <c r="I260" s="4">
        <f t="shared" si="8"/>
        <v>0.1277777777747057</v>
      </c>
      <c r="J260" s="4">
        <f t="shared" si="9"/>
        <v>0.12013888888581681</v>
      </c>
      <c r="K260" s="4" t="str">
        <f>IF(Tabla2[[#This Row],[Tiempo de Degustación ]]=0,"No Cobrada","Si Cobrada")</f>
        <v>Si Cobrada</v>
      </c>
      <c r="L260" t="s">
        <v>21</v>
      </c>
      <c r="M260" t="s">
        <v>15</v>
      </c>
      <c r="N260" t="s">
        <v>28</v>
      </c>
      <c r="O260" s="14">
        <v>46.72</v>
      </c>
      <c r="P260">
        <f>SUMIF(cocina!A:A, R260, cocina!K:K)+Tabla2[[#This Row],[Propina]]</f>
        <v>127.72</v>
      </c>
      <c r="Q260" t="s">
        <v>44</v>
      </c>
      <c r="R260">
        <v>259</v>
      </c>
      <c r="S260" t="s">
        <v>45</v>
      </c>
      <c r="T260" t="s">
        <v>179</v>
      </c>
    </row>
    <row r="261" spans="1:20" x14ac:dyDescent="0.45">
      <c r="A261">
        <v>20</v>
      </c>
      <c r="B261" t="s">
        <v>483</v>
      </c>
      <c r="C261">
        <v>6</v>
      </c>
      <c r="D261" s="6">
        <f>SUMIF(cocina!A:A, R261, cocina!H:H)</f>
        <v>49</v>
      </c>
      <c r="E261" s="1">
        <v>45018.057638888888</v>
      </c>
      <c r="F261" s="1">
        <v>45018.193055555559</v>
      </c>
      <c r="G261" s="10">
        <f>+Tabla2[[#This Row],[Hora de Salida]]</f>
        <v>45018.193055555559</v>
      </c>
      <c r="H261" s="6">
        <f>+(Tabla2[[#This Row],[Hora de Salida]]-Tabla2[[#This Row],[Hora de Llegada]])*1440</f>
        <v>195.00000000698492</v>
      </c>
      <c r="I261" s="4">
        <f t="shared" si="8"/>
        <v>0.14583333333818396</v>
      </c>
      <c r="J261" s="4">
        <f t="shared" si="9"/>
        <v>0.11180555556040619</v>
      </c>
      <c r="K261" s="4" t="str">
        <f>IF(Tabla2[[#This Row],[Tiempo de Degustación ]]=0,"No Cobrada","Si Cobrada")</f>
        <v>Si Cobrada</v>
      </c>
      <c r="L261" t="s">
        <v>33</v>
      </c>
      <c r="M261" t="s">
        <v>15</v>
      </c>
      <c r="N261" t="s">
        <v>23</v>
      </c>
      <c r="O261" s="14">
        <v>47.55</v>
      </c>
      <c r="P261">
        <f>SUMIF(cocina!A:A, R261, cocina!K:K)+Tabla2[[#This Row],[Propina]]</f>
        <v>116.55</v>
      </c>
      <c r="Q261" t="s">
        <v>44</v>
      </c>
      <c r="R261">
        <v>260</v>
      </c>
      <c r="S261" t="s">
        <v>53</v>
      </c>
      <c r="T261" t="s">
        <v>340</v>
      </c>
    </row>
    <row r="262" spans="1:20" x14ac:dyDescent="0.45">
      <c r="A262">
        <v>8</v>
      </c>
      <c r="B262" t="s">
        <v>484</v>
      </c>
      <c r="C262">
        <v>1</v>
      </c>
      <c r="D262" s="6">
        <f>SUMIF(cocina!A:A, R262, cocina!H:H)</f>
        <v>55</v>
      </c>
      <c r="E262" s="1">
        <v>45018.047222222223</v>
      </c>
      <c r="F262" s="1">
        <v>45018.121527777781</v>
      </c>
      <c r="G262" s="10">
        <f>+Tabla2[[#This Row],[Hora de Salida]]</f>
        <v>45018.121527777781</v>
      </c>
      <c r="H262" s="6">
        <f>+(Tabla2[[#This Row],[Hora de Salida]]-Tabla2[[#This Row],[Hora de Llegada]])*1440</f>
        <v>107.0000000030268</v>
      </c>
      <c r="I262" s="4">
        <f t="shared" si="8"/>
        <v>8.472222222432417E-2</v>
      </c>
      <c r="J262" s="4">
        <f t="shared" si="9"/>
        <v>4.6527777779879723E-2</v>
      </c>
      <c r="K262" s="4" t="str">
        <f>IF(Tabla2[[#This Row],[Tiempo de Degustación ]]=0,"No Cobrada","Si Cobrada")</f>
        <v>Si Cobrada</v>
      </c>
      <c r="L262" t="s">
        <v>37</v>
      </c>
      <c r="M262" t="s">
        <v>15</v>
      </c>
      <c r="N262" t="s">
        <v>28</v>
      </c>
      <c r="O262" s="14">
        <v>32.42</v>
      </c>
      <c r="P262">
        <f>SUMIF(cocina!A:A, R262, cocina!K:K)+Tabla2[[#This Row],[Propina]]</f>
        <v>186.42000000000002</v>
      </c>
      <c r="Q262" t="s">
        <v>44</v>
      </c>
      <c r="R262">
        <v>261</v>
      </c>
      <c r="S262" t="s">
        <v>73</v>
      </c>
      <c r="T262" t="s">
        <v>402</v>
      </c>
    </row>
    <row r="263" spans="1:20" x14ac:dyDescent="0.45">
      <c r="A263">
        <v>18</v>
      </c>
      <c r="B263" t="s">
        <v>485</v>
      </c>
      <c r="C263">
        <v>4</v>
      </c>
      <c r="D263" s="6">
        <f>SUMIF(cocina!A:A, R263, cocina!H:H)</f>
        <v>48</v>
      </c>
      <c r="E263" s="1">
        <v>45018.155555555553</v>
      </c>
      <c r="F263" s="1">
        <v>45018.306250000001</v>
      </c>
      <c r="G263" s="10">
        <f>+Tabla2[[#This Row],[Hora de Salida]]</f>
        <v>45018.306250000001</v>
      </c>
      <c r="H263" s="6">
        <f>+(Tabla2[[#This Row],[Hora de Salida]]-Tabla2[[#This Row],[Hora de Llegada]])*1440</f>
        <v>217.0000000053551</v>
      </c>
      <c r="I263" s="4">
        <f t="shared" si="8"/>
        <v>0.16111111111482992</v>
      </c>
      <c r="J263" s="4">
        <f t="shared" si="9"/>
        <v>0.1277777777814966</v>
      </c>
      <c r="K263" s="4" t="str">
        <f>IF(Tabla2[[#This Row],[Tiempo de Degustación ]]=0,"No Cobrada","Si Cobrada")</f>
        <v>Si Cobrada</v>
      </c>
      <c r="L263" t="s">
        <v>27</v>
      </c>
      <c r="M263" t="s">
        <v>15</v>
      </c>
      <c r="N263" t="s">
        <v>28</v>
      </c>
      <c r="O263" s="14">
        <v>42.83</v>
      </c>
      <c r="P263">
        <f>SUMIF(cocina!A:A, R263, cocina!K:K)+Tabla2[[#This Row],[Propina]]</f>
        <v>157.82999999999998</v>
      </c>
      <c r="Q263" t="s">
        <v>44</v>
      </c>
      <c r="R263">
        <v>262</v>
      </c>
      <c r="S263" t="s">
        <v>45</v>
      </c>
      <c r="T263" t="s">
        <v>486</v>
      </c>
    </row>
    <row r="264" spans="1:20" x14ac:dyDescent="0.45">
      <c r="A264">
        <v>5</v>
      </c>
      <c r="B264" t="s">
        <v>271</v>
      </c>
      <c r="C264">
        <v>1</v>
      </c>
      <c r="D264" s="6">
        <f>SUMIF(cocina!A:A, R264, cocina!H:H)</f>
        <v>149</v>
      </c>
      <c r="E264" s="1">
        <v>45018.120138888888</v>
      </c>
      <c r="F264" s="1">
        <v>45018.226388888892</v>
      </c>
      <c r="G264" s="10">
        <f>+Tabla2[[#This Row],[Hora de Salida]]</f>
        <v>45018.226388888892</v>
      </c>
      <c r="H264" s="6">
        <f>+(Tabla2[[#This Row],[Hora de Salida]]-Tabla2[[#This Row],[Hora de Llegada]])*1440</f>
        <v>153.00000000628643</v>
      </c>
      <c r="I264" s="4">
        <f t="shared" si="8"/>
        <v>0.10625000000436557</v>
      </c>
      <c r="J264" s="4">
        <f t="shared" si="9"/>
        <v>2.7777777821433591E-3</v>
      </c>
      <c r="K264" s="4" t="str">
        <f>IF(Tabla2[[#This Row],[Tiempo de Degustación ]]=0,"No Cobrada","Si Cobrada")</f>
        <v>Si Cobrada</v>
      </c>
      <c r="L264" t="s">
        <v>21</v>
      </c>
      <c r="M264" t="s">
        <v>22</v>
      </c>
      <c r="N264" t="s">
        <v>28</v>
      </c>
      <c r="O264" s="14">
        <v>42.96</v>
      </c>
      <c r="P264">
        <f>SUMIF(cocina!A:A, R264, cocina!K:K)+Tabla2[[#This Row],[Propina]]</f>
        <v>163.96</v>
      </c>
      <c r="Q264" t="s">
        <v>29</v>
      </c>
      <c r="R264">
        <v>263</v>
      </c>
      <c r="S264" t="s">
        <v>53</v>
      </c>
      <c r="T264" t="s">
        <v>487</v>
      </c>
    </row>
    <row r="265" spans="1:20" x14ac:dyDescent="0.45">
      <c r="A265">
        <v>2</v>
      </c>
      <c r="B265" t="s">
        <v>488</v>
      </c>
      <c r="C265">
        <v>1</v>
      </c>
      <c r="D265" s="6">
        <f>SUMIF(cocina!A:A, R265, cocina!H:H)</f>
        <v>117</v>
      </c>
      <c r="E265" s="1">
        <v>45018.132638888892</v>
      </c>
      <c r="F265" s="1">
        <v>45018.18472222222</v>
      </c>
      <c r="G265" s="10">
        <f>+Tabla2[[#This Row],[Hora de Salida]]</f>
        <v>45018.18472222222</v>
      </c>
      <c r="H265" s="6">
        <f>+(Tabla2[[#This Row],[Hora de Salida]]-Tabla2[[#This Row],[Hora de Llegada]])*1440</f>
        <v>74.999999993015081</v>
      </c>
      <c r="I265" s="4">
        <f t="shared" si="8"/>
        <v>5.2083333328482695E-2</v>
      </c>
      <c r="J265" s="4">
        <f t="shared" si="9"/>
        <v>0</v>
      </c>
      <c r="K265" s="4" t="str">
        <f>IF(Tabla2[[#This Row],[Tiempo de Degustación ]]=0,"No Cobrada","Si Cobrada")</f>
        <v>No Cobrada</v>
      </c>
      <c r="L265" t="s">
        <v>21</v>
      </c>
      <c r="M265" t="s">
        <v>15</v>
      </c>
      <c r="N265" t="s">
        <v>28</v>
      </c>
      <c r="O265" s="14">
        <v>49.21</v>
      </c>
      <c r="P265">
        <f>SUMIF(cocina!A:A, R265, cocina!K:K)+Tabla2[[#This Row],[Propina]]</f>
        <v>231.21</v>
      </c>
      <c r="Q265" t="s">
        <v>29</v>
      </c>
      <c r="R265">
        <v>264</v>
      </c>
      <c r="S265" t="s">
        <v>50</v>
      </c>
      <c r="T265" t="s">
        <v>489</v>
      </c>
    </row>
    <row r="266" spans="1:20" x14ac:dyDescent="0.45">
      <c r="A266">
        <v>6</v>
      </c>
      <c r="B266" t="s">
        <v>490</v>
      </c>
      <c r="C266">
        <v>1</v>
      </c>
      <c r="D266" s="6">
        <f>SUMIF(cocina!A:A, R266, cocina!H:H)</f>
        <v>135</v>
      </c>
      <c r="E266" s="1">
        <v>45018.120833333334</v>
      </c>
      <c r="F266" s="1">
        <v>45018.260416666664</v>
      </c>
      <c r="G266" s="10">
        <f>+Tabla2[[#This Row],[Hora de Salida]]</f>
        <v>45018.260416666664</v>
      </c>
      <c r="H266" s="6">
        <f>+(Tabla2[[#This Row],[Hora de Salida]]-Tabla2[[#This Row],[Hora de Llegada]])*1440</f>
        <v>200.99999999511056</v>
      </c>
      <c r="I266" s="4">
        <f t="shared" si="8"/>
        <v>0.13958333332993789</v>
      </c>
      <c r="J266" s="4">
        <f t="shared" si="9"/>
        <v>4.5833333329937886E-2</v>
      </c>
      <c r="K266" s="4" t="str">
        <f>IF(Tabla2[[#This Row],[Tiempo de Degustación ]]=0,"No Cobrada","Si Cobrada")</f>
        <v>Si Cobrada</v>
      </c>
      <c r="L266" t="s">
        <v>27</v>
      </c>
      <c r="M266" t="s">
        <v>22</v>
      </c>
      <c r="N266" t="s">
        <v>16</v>
      </c>
      <c r="O266" s="14">
        <v>21.48</v>
      </c>
      <c r="P266">
        <f>SUMIF(cocina!A:A, R266, cocina!K:K)+Tabla2[[#This Row],[Propina]]</f>
        <v>192.48</v>
      </c>
      <c r="Q266" t="s">
        <v>29</v>
      </c>
      <c r="R266">
        <v>265</v>
      </c>
      <c r="S266" t="s">
        <v>73</v>
      </c>
      <c r="T266" t="s">
        <v>491</v>
      </c>
    </row>
    <row r="267" spans="1:20" x14ac:dyDescent="0.45">
      <c r="A267">
        <v>4</v>
      </c>
      <c r="B267" t="s">
        <v>492</v>
      </c>
      <c r="C267">
        <v>4</v>
      </c>
      <c r="D267" s="6">
        <f>SUMIF(cocina!A:A, R267, cocina!H:H)</f>
        <v>106</v>
      </c>
      <c r="E267" s="1">
        <v>45018.020833333336</v>
      </c>
      <c r="F267" s="1">
        <v>45018.086111111108</v>
      </c>
      <c r="G267" s="10">
        <f>+Tabla2[[#This Row],[Hora de Salida]]</f>
        <v>45018.086111111108</v>
      </c>
      <c r="H267" s="6">
        <f>+(Tabla2[[#This Row],[Hora de Salida]]-Tabla2[[#This Row],[Hora de Llegada]])*1440</f>
        <v>93.999999992083758</v>
      </c>
      <c r="I267" s="4">
        <f t="shared" si="8"/>
        <v>6.5277777772280388E-2</v>
      </c>
      <c r="J267" s="4">
        <f t="shared" si="9"/>
        <v>0</v>
      </c>
      <c r="K267" s="4" t="str">
        <f>IF(Tabla2[[#This Row],[Tiempo de Degustación ]]=0,"No Cobrada","Si Cobrada")</f>
        <v>No Cobrada</v>
      </c>
      <c r="L267" t="s">
        <v>27</v>
      </c>
      <c r="M267" t="s">
        <v>15</v>
      </c>
      <c r="N267" t="s">
        <v>28</v>
      </c>
      <c r="O267" s="14">
        <v>24.75</v>
      </c>
      <c r="P267">
        <f>SUMIF(cocina!A:A, R267, cocina!K:K)+Tabla2[[#This Row],[Propina]]</f>
        <v>123.75</v>
      </c>
      <c r="Q267" t="s">
        <v>17</v>
      </c>
      <c r="R267">
        <v>266</v>
      </c>
      <c r="S267" t="s">
        <v>34</v>
      </c>
      <c r="T267" t="s">
        <v>493</v>
      </c>
    </row>
    <row r="268" spans="1:20" x14ac:dyDescent="0.45">
      <c r="A268">
        <v>7</v>
      </c>
      <c r="B268" t="s">
        <v>494</v>
      </c>
      <c r="C268">
        <v>5</v>
      </c>
      <c r="D268" s="6">
        <f>SUMIF(cocina!A:A, R268, cocina!H:H)</f>
        <v>96</v>
      </c>
      <c r="E268" s="1">
        <v>45019.088194444441</v>
      </c>
      <c r="F268" s="1">
        <v>45019.158333333333</v>
      </c>
      <c r="G268" s="10">
        <f>+Tabla2[[#This Row],[Hora de Salida]]</f>
        <v>45019.158333333333</v>
      </c>
      <c r="H268" s="6">
        <f>+(Tabla2[[#This Row],[Hora de Salida]]-Tabla2[[#This Row],[Hora de Llegada]])*1440</f>
        <v>101.00000000442378</v>
      </c>
      <c r="I268" s="4">
        <f t="shared" si="8"/>
        <v>8.0555555558627631E-2</v>
      </c>
      <c r="J268" s="4">
        <f t="shared" si="9"/>
        <v>1.3888888891960965E-2</v>
      </c>
      <c r="K268" s="4" t="str">
        <f>IF(Tabla2[[#This Row],[Tiempo de Degustación ]]=0,"No Cobrada","Si Cobrada")</f>
        <v>Si Cobrada</v>
      </c>
      <c r="L268" t="s">
        <v>27</v>
      </c>
      <c r="M268" t="s">
        <v>41</v>
      </c>
      <c r="N268" t="s">
        <v>28</v>
      </c>
      <c r="O268" s="14">
        <v>44.66</v>
      </c>
      <c r="P268">
        <f>SUMIF(cocina!A:A, R268, cocina!K:K)+Tabla2[[#This Row],[Propina]]</f>
        <v>162.66</v>
      </c>
      <c r="Q268" t="s">
        <v>44</v>
      </c>
      <c r="R268">
        <v>267</v>
      </c>
      <c r="S268" t="s">
        <v>18</v>
      </c>
      <c r="T268" t="s">
        <v>495</v>
      </c>
    </row>
    <row r="269" spans="1:20" x14ac:dyDescent="0.45">
      <c r="A269">
        <v>14</v>
      </c>
      <c r="B269" t="s">
        <v>496</v>
      </c>
      <c r="C269">
        <v>1</v>
      </c>
      <c r="D269" s="6">
        <f>SUMIF(cocina!A:A, R269, cocina!H:H)</f>
        <v>83</v>
      </c>
      <c r="E269" s="1">
        <v>45019.031944444447</v>
      </c>
      <c r="F269" s="1">
        <v>45019.155555555553</v>
      </c>
      <c r="G269" s="10">
        <f>+Tabla2[[#This Row],[Hora de Salida]]</f>
        <v>45019.155555555553</v>
      </c>
      <c r="H269" s="6">
        <f>+(Tabla2[[#This Row],[Hora de Salida]]-Tabla2[[#This Row],[Hora de Llegada]])*1440</f>
        <v>177.99999999348074</v>
      </c>
      <c r="I269" s="4">
        <f t="shared" si="8"/>
        <v>0.12361111110658385</v>
      </c>
      <c r="J269" s="4">
        <f t="shared" si="9"/>
        <v>6.5972222217694956E-2</v>
      </c>
      <c r="K269" s="4" t="str">
        <f>IF(Tabla2[[#This Row],[Tiempo de Degustación ]]=0,"No Cobrada","Si Cobrada")</f>
        <v>Si Cobrada</v>
      </c>
      <c r="L269" t="s">
        <v>14</v>
      </c>
      <c r="M269" t="s">
        <v>15</v>
      </c>
      <c r="N269" t="s">
        <v>16</v>
      </c>
      <c r="O269" s="14">
        <v>23.16</v>
      </c>
      <c r="P269">
        <f>SUMIF(cocina!A:A, R269, cocina!K:K)+Tabla2[[#This Row],[Propina]]</f>
        <v>91.16</v>
      </c>
      <c r="Q269" t="s">
        <v>29</v>
      </c>
      <c r="R269">
        <v>268</v>
      </c>
      <c r="S269" t="s">
        <v>53</v>
      </c>
      <c r="T269" t="s">
        <v>497</v>
      </c>
    </row>
    <row r="270" spans="1:20" x14ac:dyDescent="0.45">
      <c r="A270">
        <v>11</v>
      </c>
      <c r="B270" t="s">
        <v>498</v>
      </c>
      <c r="C270">
        <v>2</v>
      </c>
      <c r="D270" s="6">
        <f>SUMIF(cocina!A:A, R270, cocina!H:H)</f>
        <v>101</v>
      </c>
      <c r="E270" s="1">
        <v>45019.123611111114</v>
      </c>
      <c r="F270" s="1">
        <v>45019.177083333336</v>
      </c>
      <c r="G270" s="10">
        <f>+Tabla2[[#This Row],[Hora de Salida]]</f>
        <v>45019.177083333336</v>
      </c>
      <c r="H270" s="6">
        <f>+(Tabla2[[#This Row],[Hora de Salida]]-Tabla2[[#This Row],[Hora de Llegada]])*1440</f>
        <v>76.999999999534339</v>
      </c>
      <c r="I270" s="4">
        <f t="shared" si="8"/>
        <v>5.3472222221898846E-2</v>
      </c>
      <c r="J270" s="4">
        <f t="shared" si="9"/>
        <v>0</v>
      </c>
      <c r="K270" s="4" t="str">
        <f>IF(Tabla2[[#This Row],[Tiempo de Degustación ]]=0,"No Cobrada","Si Cobrada")</f>
        <v>No Cobrada</v>
      </c>
      <c r="L270" t="s">
        <v>27</v>
      </c>
      <c r="M270" t="s">
        <v>15</v>
      </c>
      <c r="N270" t="s">
        <v>16</v>
      </c>
      <c r="O270" s="14">
        <v>39.17</v>
      </c>
      <c r="P270">
        <f>SUMIF(cocina!A:A, R270, cocina!K:K)+Tabla2[[#This Row],[Propina]]</f>
        <v>289.17</v>
      </c>
      <c r="Q270" t="s">
        <v>29</v>
      </c>
      <c r="R270">
        <v>269</v>
      </c>
      <c r="S270" t="s">
        <v>45</v>
      </c>
      <c r="T270" t="s">
        <v>499</v>
      </c>
    </row>
    <row r="271" spans="1:20" x14ac:dyDescent="0.45">
      <c r="A271">
        <v>10</v>
      </c>
      <c r="B271" t="s">
        <v>89</v>
      </c>
      <c r="C271">
        <v>1</v>
      </c>
      <c r="D271" s="6">
        <f>SUMIF(cocina!A:A, R271, cocina!H:H)</f>
        <v>26</v>
      </c>
      <c r="E271" s="1">
        <v>45019.049305555556</v>
      </c>
      <c r="F271" s="1">
        <v>45019.207638888889</v>
      </c>
      <c r="G271" s="10">
        <f>+Tabla2[[#This Row],[Hora de Salida]]</f>
        <v>45019.207638888889</v>
      </c>
      <c r="H271" s="6">
        <f>+(Tabla2[[#This Row],[Hora de Salida]]-Tabla2[[#This Row],[Hora de Llegada]])*1440</f>
        <v>227.99999999930151</v>
      </c>
      <c r="I271" s="4">
        <f t="shared" si="8"/>
        <v>0.15833333333284827</v>
      </c>
      <c r="J271" s="4">
        <f t="shared" si="9"/>
        <v>0.14027777777729272</v>
      </c>
      <c r="K271" s="4" t="str">
        <f>IF(Tabla2[[#This Row],[Tiempo de Degustación ]]=0,"No Cobrada","Si Cobrada")</f>
        <v>Si Cobrada</v>
      </c>
      <c r="L271" t="s">
        <v>37</v>
      </c>
      <c r="M271" t="s">
        <v>15</v>
      </c>
      <c r="N271" t="s">
        <v>28</v>
      </c>
      <c r="O271" s="14">
        <v>10.130000000000001</v>
      </c>
      <c r="P271">
        <f>SUMIF(cocina!A:A, R271, cocina!K:K)+Tabla2[[#This Row],[Propina]]</f>
        <v>112.13</v>
      </c>
      <c r="Q271" t="s">
        <v>29</v>
      </c>
      <c r="R271">
        <v>270</v>
      </c>
      <c r="S271" t="s">
        <v>68</v>
      </c>
      <c r="T271" t="s">
        <v>86</v>
      </c>
    </row>
    <row r="272" spans="1:20" x14ac:dyDescent="0.45">
      <c r="A272">
        <v>3</v>
      </c>
      <c r="B272" t="s">
        <v>500</v>
      </c>
      <c r="C272">
        <v>3</v>
      </c>
      <c r="D272" s="6">
        <f>SUMIF(cocina!A:A, R272, cocina!H:H)</f>
        <v>55</v>
      </c>
      <c r="E272" s="1">
        <v>45019.069444444445</v>
      </c>
      <c r="F272" s="1">
        <v>45019.215277777781</v>
      </c>
      <c r="G272" s="10">
        <f>+Tabla2[[#This Row],[Hora de Salida]]</f>
        <v>45019.215277777781</v>
      </c>
      <c r="H272" s="6">
        <f>+(Tabla2[[#This Row],[Hora de Salida]]-Tabla2[[#This Row],[Hora de Llegada]])*1440</f>
        <v>210.00000000349246</v>
      </c>
      <c r="I272" s="4">
        <f t="shared" si="8"/>
        <v>0.15625000000242531</v>
      </c>
      <c r="J272" s="4">
        <f t="shared" si="9"/>
        <v>0.11805555555798086</v>
      </c>
      <c r="K272" s="4" t="str">
        <f>IF(Tabla2[[#This Row],[Tiempo de Degustación ]]=0,"No Cobrada","Si Cobrada")</f>
        <v>Si Cobrada</v>
      </c>
      <c r="L272" t="s">
        <v>14</v>
      </c>
      <c r="M272" t="s">
        <v>15</v>
      </c>
      <c r="N272" t="s">
        <v>28</v>
      </c>
      <c r="O272" s="14">
        <v>16.11</v>
      </c>
      <c r="P272">
        <f>SUMIF(cocina!A:A, R272, cocina!K:K)+Tabla2[[#This Row],[Propina]]</f>
        <v>60.11</v>
      </c>
      <c r="Q272" t="s">
        <v>44</v>
      </c>
      <c r="R272">
        <v>271</v>
      </c>
      <c r="S272" t="s">
        <v>50</v>
      </c>
      <c r="T272" t="s">
        <v>344</v>
      </c>
    </row>
    <row r="273" spans="1:20" x14ac:dyDescent="0.45">
      <c r="A273">
        <v>7</v>
      </c>
      <c r="B273" t="s">
        <v>501</v>
      </c>
      <c r="C273">
        <v>1</v>
      </c>
      <c r="D273" s="6">
        <f>SUMIF(cocina!A:A, R273, cocina!H:H)</f>
        <v>83</v>
      </c>
      <c r="E273" s="1">
        <v>45019.023611111108</v>
      </c>
      <c r="F273" s="1">
        <v>45019.183333333334</v>
      </c>
      <c r="G273" s="10">
        <f>+Tabla2[[#This Row],[Hora de Salida]]</f>
        <v>45019.183333333334</v>
      </c>
      <c r="H273" s="6">
        <f>+(Tabla2[[#This Row],[Hora de Salida]]-Tabla2[[#This Row],[Hora de Llegada]])*1440</f>
        <v>230.00000000582077</v>
      </c>
      <c r="I273" s="4">
        <f t="shared" si="8"/>
        <v>0.15972222222626442</v>
      </c>
      <c r="J273" s="4">
        <f t="shared" si="9"/>
        <v>0.10208333333737553</v>
      </c>
      <c r="K273" s="4" t="str">
        <f>IF(Tabla2[[#This Row],[Tiempo de Degustación ]]=0,"No Cobrada","Si Cobrada")</f>
        <v>Si Cobrada</v>
      </c>
      <c r="L273" t="s">
        <v>37</v>
      </c>
      <c r="M273" t="s">
        <v>15</v>
      </c>
      <c r="N273" t="s">
        <v>28</v>
      </c>
      <c r="O273" s="14">
        <v>42.73</v>
      </c>
      <c r="P273">
        <f>SUMIF(cocina!A:A, R273, cocina!K:K)+Tabla2[[#This Row],[Propina]]</f>
        <v>125.72999999999999</v>
      </c>
      <c r="Q273" t="s">
        <v>17</v>
      </c>
      <c r="R273">
        <v>272</v>
      </c>
      <c r="S273" t="s">
        <v>18</v>
      </c>
      <c r="T273" t="s">
        <v>502</v>
      </c>
    </row>
    <row r="274" spans="1:20" x14ac:dyDescent="0.45">
      <c r="A274">
        <v>20</v>
      </c>
      <c r="B274" t="s">
        <v>310</v>
      </c>
      <c r="C274">
        <v>5</v>
      </c>
      <c r="D274" s="6">
        <f>SUMIF(cocina!A:A, R274, cocina!H:H)</f>
        <v>67</v>
      </c>
      <c r="E274" s="1">
        <v>45019.074305555558</v>
      </c>
      <c r="F274" s="1">
        <v>45019.145138888889</v>
      </c>
      <c r="G274" s="10">
        <f>+Tabla2[[#This Row],[Hora de Salida]]</f>
        <v>45019.145138888889</v>
      </c>
      <c r="H274" s="6">
        <f>+(Tabla2[[#This Row],[Hora de Salida]]-Tabla2[[#This Row],[Hora de Llegada]])*1440</f>
        <v>101.99999999720603</v>
      </c>
      <c r="I274" s="4">
        <f t="shared" si="8"/>
        <v>8.1249999998059749E-2</v>
      </c>
      <c r="J274" s="4">
        <f t="shared" si="9"/>
        <v>3.472222222028197E-2</v>
      </c>
      <c r="K274" s="4" t="str">
        <f>IF(Tabla2[[#This Row],[Tiempo de Degustación ]]=0,"No Cobrada","Si Cobrada")</f>
        <v>Si Cobrada</v>
      </c>
      <c r="L274" t="s">
        <v>27</v>
      </c>
      <c r="M274" t="s">
        <v>15</v>
      </c>
      <c r="N274" t="s">
        <v>23</v>
      </c>
      <c r="O274" s="14">
        <v>36.299999999999997</v>
      </c>
      <c r="P274">
        <f>SUMIF(cocina!A:A, R274, cocina!K:K)+Tabla2[[#This Row],[Propina]]</f>
        <v>159.30000000000001</v>
      </c>
      <c r="Q274" t="s">
        <v>44</v>
      </c>
      <c r="R274">
        <v>273</v>
      </c>
      <c r="S274" t="s">
        <v>24</v>
      </c>
      <c r="T274" t="s">
        <v>503</v>
      </c>
    </row>
    <row r="275" spans="1:20" x14ac:dyDescent="0.45">
      <c r="A275">
        <v>7</v>
      </c>
      <c r="B275" t="s">
        <v>504</v>
      </c>
      <c r="C275">
        <v>1</v>
      </c>
      <c r="D275" s="6">
        <f>SUMIF(cocina!A:A, R275, cocina!H:H)</f>
        <v>75</v>
      </c>
      <c r="E275" s="1">
        <v>45019.135416666664</v>
      </c>
      <c r="F275" s="1">
        <v>45019.244444444441</v>
      </c>
      <c r="G275" s="10">
        <f>+Tabla2[[#This Row],[Hora de Salida]]</f>
        <v>45019.244444444441</v>
      </c>
      <c r="H275" s="6">
        <f>+(Tabla2[[#This Row],[Hora de Salida]]-Tabla2[[#This Row],[Hora de Llegada]])*1440</f>
        <v>156.99999999837019</v>
      </c>
      <c r="I275" s="4">
        <f t="shared" si="8"/>
        <v>0.11944444444331263</v>
      </c>
      <c r="J275" s="4">
        <f t="shared" si="9"/>
        <v>6.7361111109979305E-2</v>
      </c>
      <c r="K275" s="4" t="str">
        <f>IF(Tabla2[[#This Row],[Tiempo de Degustación ]]=0,"No Cobrada","Si Cobrada")</f>
        <v>Si Cobrada</v>
      </c>
      <c r="L275" t="s">
        <v>21</v>
      </c>
      <c r="M275" t="s">
        <v>15</v>
      </c>
      <c r="N275" t="s">
        <v>16</v>
      </c>
      <c r="O275" s="14">
        <v>19.93</v>
      </c>
      <c r="P275">
        <f>SUMIF(cocina!A:A, R275, cocina!K:K)+Tabla2[[#This Row],[Propina]]</f>
        <v>135.93</v>
      </c>
      <c r="Q275" t="s">
        <v>44</v>
      </c>
      <c r="R275">
        <v>274</v>
      </c>
      <c r="S275" t="s">
        <v>30</v>
      </c>
      <c r="T275" t="s">
        <v>505</v>
      </c>
    </row>
    <row r="276" spans="1:20" x14ac:dyDescent="0.45">
      <c r="A276">
        <v>5</v>
      </c>
      <c r="B276" t="s">
        <v>393</v>
      </c>
      <c r="C276">
        <v>3</v>
      </c>
      <c r="D276" s="6">
        <f>SUMIF(cocina!A:A, R276, cocina!H:H)</f>
        <v>122</v>
      </c>
      <c r="E276" s="1">
        <v>45019.092361111114</v>
      </c>
      <c r="F276" s="1">
        <v>45019.248611111114</v>
      </c>
      <c r="G276" s="10">
        <f>+Tabla2[[#This Row],[Hora de Salida]]</f>
        <v>45019.248611111114</v>
      </c>
      <c r="H276" s="6">
        <f>+(Tabla2[[#This Row],[Hora de Salida]]-Tabla2[[#This Row],[Hora de Llegada]])*1440</f>
        <v>225</v>
      </c>
      <c r="I276" s="4">
        <f t="shared" si="8"/>
        <v>0.15625</v>
      </c>
      <c r="J276" s="4">
        <f t="shared" si="9"/>
        <v>7.1527777777777773E-2</v>
      </c>
      <c r="K276" s="4" t="str">
        <f>IF(Tabla2[[#This Row],[Tiempo de Degustación ]]=0,"No Cobrada","Si Cobrada")</f>
        <v>Si Cobrada</v>
      </c>
      <c r="L276" t="s">
        <v>27</v>
      </c>
      <c r="M276" t="s">
        <v>15</v>
      </c>
      <c r="N276" t="s">
        <v>28</v>
      </c>
      <c r="O276" s="14">
        <v>49.67</v>
      </c>
      <c r="P276">
        <f>SUMIF(cocina!A:A, R276, cocina!K:K)+Tabla2[[#This Row],[Propina]]</f>
        <v>170.67000000000002</v>
      </c>
      <c r="Q276" t="s">
        <v>17</v>
      </c>
      <c r="R276">
        <v>275</v>
      </c>
      <c r="S276" t="s">
        <v>50</v>
      </c>
      <c r="T276" t="s">
        <v>506</v>
      </c>
    </row>
    <row r="277" spans="1:20" x14ac:dyDescent="0.45">
      <c r="A277">
        <v>15</v>
      </c>
      <c r="B277" t="s">
        <v>507</v>
      </c>
      <c r="C277">
        <v>6</v>
      </c>
      <c r="D277" s="6">
        <f>SUMIF(cocina!A:A, R277, cocina!H:H)</f>
        <v>85</v>
      </c>
      <c r="E277" s="1">
        <v>45019.107638888891</v>
      </c>
      <c r="F277" s="1">
        <v>45019.231944444444</v>
      </c>
      <c r="G277" s="10">
        <f>+Tabla2[[#This Row],[Hora de Salida]]</f>
        <v>45019.231944444444</v>
      </c>
      <c r="H277" s="6">
        <f>+(Tabla2[[#This Row],[Hora de Salida]]-Tabla2[[#This Row],[Hora de Llegada]])*1440</f>
        <v>178.99999999674037</v>
      </c>
      <c r="I277" s="4">
        <f t="shared" si="8"/>
        <v>0.12430555555329192</v>
      </c>
      <c r="J277" s="4">
        <f t="shared" si="9"/>
        <v>6.5277777775514148E-2</v>
      </c>
      <c r="K277" s="4" t="str">
        <f>IF(Tabla2[[#This Row],[Tiempo de Degustación ]]=0,"No Cobrada","Si Cobrada")</f>
        <v>Si Cobrada</v>
      </c>
      <c r="L277" t="s">
        <v>37</v>
      </c>
      <c r="M277" t="s">
        <v>15</v>
      </c>
      <c r="N277" t="s">
        <v>16</v>
      </c>
      <c r="O277" s="14">
        <v>20.98</v>
      </c>
      <c r="P277">
        <f>SUMIF(cocina!A:A, R277, cocina!K:K)+Tabla2[[#This Row],[Propina]]</f>
        <v>90.98</v>
      </c>
      <c r="Q277" t="s">
        <v>17</v>
      </c>
      <c r="R277">
        <v>276</v>
      </c>
      <c r="S277" t="s">
        <v>68</v>
      </c>
      <c r="T277" t="s">
        <v>508</v>
      </c>
    </row>
    <row r="278" spans="1:20" x14ac:dyDescent="0.45">
      <c r="A278">
        <v>4</v>
      </c>
      <c r="B278" t="s">
        <v>509</v>
      </c>
      <c r="C278">
        <v>2</v>
      </c>
      <c r="D278" s="6">
        <f>SUMIF(cocina!A:A, R278, cocina!H:H)</f>
        <v>29</v>
      </c>
      <c r="E278" s="1">
        <v>45019.061111111114</v>
      </c>
      <c r="F278" s="1">
        <v>45019.163888888892</v>
      </c>
      <c r="G278" s="10">
        <f>+Tabla2[[#This Row],[Hora de Salida]]</f>
        <v>45019.163888888892</v>
      </c>
      <c r="H278" s="6">
        <f>+(Tabla2[[#This Row],[Hora de Salida]]-Tabla2[[#This Row],[Hora de Llegada]])*1440</f>
        <v>148.00000000046566</v>
      </c>
      <c r="I278" s="4">
        <f t="shared" si="8"/>
        <v>0.10277777777810115</v>
      </c>
      <c r="J278" s="4">
        <f t="shared" si="9"/>
        <v>8.2638888889212267E-2</v>
      </c>
      <c r="K278" s="4" t="str">
        <f>IF(Tabla2[[#This Row],[Tiempo de Degustación ]]=0,"No Cobrada","Si Cobrada")</f>
        <v>Si Cobrada</v>
      </c>
      <c r="L278" t="s">
        <v>33</v>
      </c>
      <c r="M278" t="s">
        <v>15</v>
      </c>
      <c r="N278" t="s">
        <v>28</v>
      </c>
      <c r="O278" s="14">
        <v>10.29</v>
      </c>
      <c r="P278">
        <f>SUMIF(cocina!A:A, R278, cocina!K:K)+Tabla2[[#This Row],[Propina]]</f>
        <v>103.28999999999999</v>
      </c>
      <c r="Q278" t="s">
        <v>29</v>
      </c>
      <c r="R278">
        <v>277</v>
      </c>
      <c r="S278" t="s">
        <v>18</v>
      </c>
      <c r="T278" t="s">
        <v>195</v>
      </c>
    </row>
    <row r="279" spans="1:20" x14ac:dyDescent="0.45">
      <c r="A279">
        <v>5</v>
      </c>
      <c r="B279" t="s">
        <v>110</v>
      </c>
      <c r="C279">
        <v>4</v>
      </c>
      <c r="D279" s="6">
        <f>SUMIF(cocina!A:A, R279, cocina!H:H)</f>
        <v>61</v>
      </c>
      <c r="E279" s="1">
        <v>45019.131944444445</v>
      </c>
      <c r="F279" s="1">
        <v>45019.216666666667</v>
      </c>
      <c r="G279" s="10">
        <f>+Tabla2[[#This Row],[Hora de Salida]]</f>
        <v>45019.216666666667</v>
      </c>
      <c r="H279" s="6">
        <f>+(Tabla2[[#This Row],[Hora de Salida]]-Tabla2[[#This Row],[Hora de Llegada]])*1440</f>
        <v>121.99999999953434</v>
      </c>
      <c r="I279" s="4">
        <f t="shared" si="8"/>
        <v>8.4722222221898846E-2</v>
      </c>
      <c r="J279" s="4">
        <f t="shared" si="9"/>
        <v>4.2361111110787733E-2</v>
      </c>
      <c r="K279" s="4" t="str">
        <f>IF(Tabla2[[#This Row],[Tiempo de Degustación ]]=0,"No Cobrada","Si Cobrada")</f>
        <v>Si Cobrada</v>
      </c>
      <c r="L279" t="s">
        <v>14</v>
      </c>
      <c r="M279" t="s">
        <v>15</v>
      </c>
      <c r="N279" t="s">
        <v>23</v>
      </c>
      <c r="O279" s="14">
        <v>41.36</v>
      </c>
      <c r="P279">
        <f>SUMIF(cocina!A:A, R279, cocina!K:K)+Tabla2[[#This Row],[Propina]]</f>
        <v>182.36</v>
      </c>
      <c r="Q279" t="s">
        <v>29</v>
      </c>
      <c r="R279">
        <v>278</v>
      </c>
      <c r="S279" t="s">
        <v>45</v>
      </c>
      <c r="T279" t="s">
        <v>510</v>
      </c>
    </row>
    <row r="280" spans="1:20" x14ac:dyDescent="0.45">
      <c r="A280">
        <v>11</v>
      </c>
      <c r="B280" t="s">
        <v>149</v>
      </c>
      <c r="C280">
        <v>5</v>
      </c>
      <c r="D280" s="6">
        <f>SUMIF(cocina!A:A, R280, cocina!H:H)</f>
        <v>142</v>
      </c>
      <c r="E280" s="1">
        <v>45019.010416666664</v>
      </c>
      <c r="F280" s="1">
        <v>45019.107638888891</v>
      </c>
      <c r="G280" s="10">
        <f>+Tabla2[[#This Row],[Hora de Salida]]</f>
        <v>45019.107638888891</v>
      </c>
      <c r="H280" s="6">
        <f>+(Tabla2[[#This Row],[Hora de Salida]]-Tabla2[[#This Row],[Hora de Llegada]])*1440</f>
        <v>140.00000000582077</v>
      </c>
      <c r="I280" s="4">
        <f t="shared" si="8"/>
        <v>9.7222222226264421E-2</v>
      </c>
      <c r="J280" s="4">
        <f t="shared" si="9"/>
        <v>0</v>
      </c>
      <c r="K280" s="4" t="str">
        <f>IF(Tabla2[[#This Row],[Tiempo de Degustación ]]=0,"No Cobrada","Si Cobrada")</f>
        <v>No Cobrada</v>
      </c>
      <c r="L280" t="s">
        <v>27</v>
      </c>
      <c r="M280" t="s">
        <v>41</v>
      </c>
      <c r="N280" t="s">
        <v>28</v>
      </c>
      <c r="O280" s="14">
        <v>43.53</v>
      </c>
      <c r="P280">
        <f>SUMIF(cocina!A:A, R280, cocina!K:K)+Tabla2[[#This Row],[Propina]]</f>
        <v>244.53</v>
      </c>
      <c r="Q280" t="s">
        <v>29</v>
      </c>
      <c r="R280">
        <v>279</v>
      </c>
      <c r="S280" t="s">
        <v>45</v>
      </c>
      <c r="T280" t="s">
        <v>511</v>
      </c>
    </row>
    <row r="281" spans="1:20" x14ac:dyDescent="0.45">
      <c r="A281">
        <v>14</v>
      </c>
      <c r="B281" t="s">
        <v>512</v>
      </c>
      <c r="C281">
        <v>6</v>
      </c>
      <c r="D281" s="6">
        <f>SUMIF(cocina!A:A, R281, cocina!H:H)</f>
        <v>86</v>
      </c>
      <c r="E281" s="1">
        <v>45019.020833333336</v>
      </c>
      <c r="F281" s="1">
        <v>45019.111805555556</v>
      </c>
      <c r="G281" s="10">
        <f>+Tabla2[[#This Row],[Hora de Salida]]</f>
        <v>45019.111805555556</v>
      </c>
      <c r="H281" s="6">
        <f>+(Tabla2[[#This Row],[Hora de Salida]]-Tabla2[[#This Row],[Hora de Llegada]])*1440</f>
        <v>130.99999999743886</v>
      </c>
      <c r="I281" s="4">
        <f t="shared" si="8"/>
        <v>9.0972222220443655E-2</v>
      </c>
      <c r="J281" s="4">
        <f t="shared" si="9"/>
        <v>3.124999999822143E-2</v>
      </c>
      <c r="K281" s="4" t="str">
        <f>IF(Tabla2[[#This Row],[Tiempo de Degustación ]]=0,"No Cobrada","Si Cobrada")</f>
        <v>Si Cobrada</v>
      </c>
      <c r="L281" t="s">
        <v>33</v>
      </c>
      <c r="M281" t="s">
        <v>15</v>
      </c>
      <c r="N281" t="s">
        <v>28</v>
      </c>
      <c r="O281" s="14">
        <v>36.08</v>
      </c>
      <c r="P281">
        <f>SUMIF(cocina!A:A, R281, cocina!K:K)+Tabla2[[#This Row],[Propina]]</f>
        <v>153.07999999999998</v>
      </c>
      <c r="Q281" t="s">
        <v>17</v>
      </c>
      <c r="R281">
        <v>280</v>
      </c>
      <c r="S281" t="s">
        <v>68</v>
      </c>
      <c r="T281" t="s">
        <v>513</v>
      </c>
    </row>
    <row r="282" spans="1:20" x14ac:dyDescent="0.45">
      <c r="A282">
        <v>18</v>
      </c>
      <c r="B282" t="s">
        <v>514</v>
      </c>
      <c r="C282">
        <v>2</v>
      </c>
      <c r="D282" s="6">
        <f>SUMIF(cocina!A:A, R282, cocina!H:H)</f>
        <v>9</v>
      </c>
      <c r="E282" s="1">
        <v>45019.161111111112</v>
      </c>
      <c r="F282" s="1">
        <v>45019.326388888891</v>
      </c>
      <c r="G282" s="10">
        <f>+Tabla2[[#This Row],[Hora de Salida]]</f>
        <v>45019.326388888891</v>
      </c>
      <c r="H282" s="6">
        <f>+(Tabla2[[#This Row],[Hora de Salida]]-Tabla2[[#This Row],[Hora de Llegada]])*1440</f>
        <v>238.00000000046566</v>
      </c>
      <c r="I282" s="4">
        <f t="shared" si="8"/>
        <v>0.17569444444476781</v>
      </c>
      <c r="J282" s="4">
        <f t="shared" si="9"/>
        <v>0.16944444444476781</v>
      </c>
      <c r="K282" s="4" t="str">
        <f>IF(Tabla2[[#This Row],[Tiempo de Degustación ]]=0,"No Cobrada","Si Cobrada")</f>
        <v>Si Cobrada</v>
      </c>
      <c r="L282" t="s">
        <v>37</v>
      </c>
      <c r="M282" t="s">
        <v>22</v>
      </c>
      <c r="N282" t="s">
        <v>23</v>
      </c>
      <c r="O282" s="14">
        <v>44.3</v>
      </c>
      <c r="P282">
        <f>SUMIF(cocina!A:A, R282, cocina!K:K)+Tabla2[[#This Row],[Propina]]</f>
        <v>110.3</v>
      </c>
      <c r="Q282" t="s">
        <v>44</v>
      </c>
      <c r="R282">
        <v>281</v>
      </c>
      <c r="S282" t="s">
        <v>38</v>
      </c>
      <c r="T282" t="s">
        <v>448</v>
      </c>
    </row>
    <row r="283" spans="1:20" x14ac:dyDescent="0.45">
      <c r="A283">
        <v>6</v>
      </c>
      <c r="B283" t="s">
        <v>515</v>
      </c>
      <c r="C283">
        <v>1</v>
      </c>
      <c r="D283" s="6">
        <f>SUMIF(cocina!A:A, R283, cocina!H:H)</f>
        <v>114</v>
      </c>
      <c r="E283" s="1">
        <v>45019.049305555556</v>
      </c>
      <c r="F283" s="1">
        <v>45019.209722222222</v>
      </c>
      <c r="G283" s="10">
        <f>+Tabla2[[#This Row],[Hora de Salida]]</f>
        <v>45019.209722222222</v>
      </c>
      <c r="H283" s="6">
        <f>+(Tabla2[[#This Row],[Hora de Salida]]-Tabla2[[#This Row],[Hora de Llegada]])*1440</f>
        <v>230.99999999860302</v>
      </c>
      <c r="I283" s="4">
        <f t="shared" si="8"/>
        <v>0.16041666666569654</v>
      </c>
      <c r="J283" s="4">
        <f t="shared" si="9"/>
        <v>8.1249999999029876E-2</v>
      </c>
      <c r="K283" s="4" t="str">
        <f>IF(Tabla2[[#This Row],[Tiempo de Degustación ]]=0,"No Cobrada","Si Cobrada")</f>
        <v>Si Cobrada</v>
      </c>
      <c r="L283" t="s">
        <v>37</v>
      </c>
      <c r="M283" t="s">
        <v>15</v>
      </c>
      <c r="N283" t="s">
        <v>28</v>
      </c>
      <c r="O283" s="14">
        <v>19.05</v>
      </c>
      <c r="P283">
        <f>SUMIF(cocina!A:A, R283, cocina!K:K)+Tabla2[[#This Row],[Propina]]</f>
        <v>93.05</v>
      </c>
      <c r="Q283" t="s">
        <v>29</v>
      </c>
      <c r="R283">
        <v>282</v>
      </c>
      <c r="S283" t="s">
        <v>53</v>
      </c>
      <c r="T283" t="s">
        <v>516</v>
      </c>
    </row>
    <row r="284" spans="1:20" x14ac:dyDescent="0.45">
      <c r="A284">
        <v>19</v>
      </c>
      <c r="B284" t="s">
        <v>517</v>
      </c>
      <c r="C284">
        <v>5</v>
      </c>
      <c r="D284" s="6">
        <f>SUMIF(cocina!A:A, R284, cocina!H:H)</f>
        <v>6</v>
      </c>
      <c r="E284" s="1">
        <v>45019.044444444444</v>
      </c>
      <c r="F284" s="1">
        <v>45019.199999999997</v>
      </c>
      <c r="G284" s="10">
        <f>+Tabla2[[#This Row],[Hora de Salida]]</f>
        <v>45019.199999999997</v>
      </c>
      <c r="H284" s="6">
        <f>+(Tabla2[[#This Row],[Hora de Salida]]-Tabla2[[#This Row],[Hora de Llegada]])*1440</f>
        <v>223.99999999674037</v>
      </c>
      <c r="I284" s="4">
        <f t="shared" si="8"/>
        <v>0.15555555555329192</v>
      </c>
      <c r="J284" s="4">
        <f t="shared" si="9"/>
        <v>0.15138888888662524</v>
      </c>
      <c r="K284" s="4" t="str">
        <f>IF(Tabla2[[#This Row],[Tiempo de Degustación ]]=0,"No Cobrada","Si Cobrada")</f>
        <v>Si Cobrada</v>
      </c>
      <c r="L284" t="s">
        <v>33</v>
      </c>
      <c r="M284" t="s">
        <v>41</v>
      </c>
      <c r="N284" t="s">
        <v>28</v>
      </c>
      <c r="O284" s="14">
        <v>43.07</v>
      </c>
      <c r="P284">
        <f>SUMIF(cocina!A:A, R284, cocina!K:K)+Tabla2[[#This Row],[Propina]]</f>
        <v>121.07</v>
      </c>
      <c r="Q284" t="s">
        <v>29</v>
      </c>
      <c r="R284">
        <v>283</v>
      </c>
      <c r="S284" t="s">
        <v>30</v>
      </c>
      <c r="T284" t="s">
        <v>265</v>
      </c>
    </row>
    <row r="285" spans="1:20" x14ac:dyDescent="0.45">
      <c r="A285">
        <v>11</v>
      </c>
      <c r="B285" t="s">
        <v>518</v>
      </c>
      <c r="C285">
        <v>4</v>
      </c>
      <c r="D285" s="6">
        <f>SUMIF(cocina!A:A, R285, cocina!H:H)</f>
        <v>195</v>
      </c>
      <c r="E285" s="1">
        <v>45019.102777777778</v>
      </c>
      <c r="F285" s="1">
        <v>45019.192361111112</v>
      </c>
      <c r="G285" s="10">
        <f>+Tabla2[[#This Row],[Hora de Salida]]</f>
        <v>45019.192361111112</v>
      </c>
      <c r="H285" s="6">
        <f>+(Tabla2[[#This Row],[Hora de Salida]]-Tabla2[[#This Row],[Hora de Llegada]])*1440</f>
        <v>129.00000000139698</v>
      </c>
      <c r="I285" s="4">
        <f t="shared" si="8"/>
        <v>0.10000000000097013</v>
      </c>
      <c r="J285" s="4">
        <f t="shared" si="9"/>
        <v>0</v>
      </c>
      <c r="K285" s="4" t="str">
        <f>IF(Tabla2[[#This Row],[Tiempo de Degustación ]]=0,"No Cobrada","Si Cobrada")</f>
        <v>No Cobrada</v>
      </c>
      <c r="L285" t="s">
        <v>33</v>
      </c>
      <c r="M285" t="s">
        <v>15</v>
      </c>
      <c r="N285" t="s">
        <v>16</v>
      </c>
      <c r="O285" s="14">
        <v>29.99</v>
      </c>
      <c r="P285">
        <f>SUMIF(cocina!A:A, R285, cocina!K:K)+Tabla2[[#This Row],[Propina]]</f>
        <v>187.99</v>
      </c>
      <c r="Q285" t="s">
        <v>44</v>
      </c>
      <c r="R285">
        <v>284</v>
      </c>
      <c r="S285" t="s">
        <v>38</v>
      </c>
      <c r="T285" t="s">
        <v>519</v>
      </c>
    </row>
    <row r="286" spans="1:20" x14ac:dyDescent="0.45">
      <c r="A286">
        <v>18</v>
      </c>
      <c r="B286" t="s">
        <v>520</v>
      </c>
      <c r="C286">
        <v>6</v>
      </c>
      <c r="D286" s="6">
        <f>SUMIF(cocina!A:A, R286, cocina!H:H)</f>
        <v>12</v>
      </c>
      <c r="E286" s="1">
        <v>45019.127083333333</v>
      </c>
      <c r="F286" s="1">
        <v>45019.253472222219</v>
      </c>
      <c r="G286" s="10">
        <f>+Tabla2[[#This Row],[Hora de Salida]]</f>
        <v>45019.253472222219</v>
      </c>
      <c r="H286" s="6">
        <f>+(Tabla2[[#This Row],[Hora de Salida]]-Tabla2[[#This Row],[Hora de Llegada]])*1440</f>
        <v>181.99999999604188</v>
      </c>
      <c r="I286" s="4">
        <f t="shared" si="8"/>
        <v>0.12638888888614019</v>
      </c>
      <c r="J286" s="4">
        <f t="shared" si="9"/>
        <v>0.11805555555280686</v>
      </c>
      <c r="K286" s="4" t="str">
        <f>IF(Tabla2[[#This Row],[Tiempo de Degustación ]]=0,"No Cobrada","Si Cobrada")</f>
        <v>Si Cobrada</v>
      </c>
      <c r="L286" t="s">
        <v>37</v>
      </c>
      <c r="M286" t="s">
        <v>15</v>
      </c>
      <c r="N286" t="s">
        <v>16</v>
      </c>
      <c r="O286" s="14">
        <v>10.94</v>
      </c>
      <c r="P286">
        <f>SUMIF(cocina!A:A, R286, cocina!K:K)+Tabla2[[#This Row],[Propina]]</f>
        <v>52.94</v>
      </c>
      <c r="Q286" t="s">
        <v>17</v>
      </c>
      <c r="R286">
        <v>285</v>
      </c>
      <c r="S286" t="s">
        <v>18</v>
      </c>
      <c r="T286" t="s">
        <v>111</v>
      </c>
    </row>
    <row r="287" spans="1:20" x14ac:dyDescent="0.45">
      <c r="A287">
        <v>15</v>
      </c>
      <c r="B287" t="s">
        <v>218</v>
      </c>
      <c r="C287">
        <v>6</v>
      </c>
      <c r="D287" s="6">
        <f>SUMIF(cocina!A:A, R287, cocina!H:H)</f>
        <v>25</v>
      </c>
      <c r="E287" s="1">
        <v>45019.015277777777</v>
      </c>
      <c r="F287" s="1">
        <v>45019.102777777778</v>
      </c>
      <c r="G287" s="10">
        <f>+Tabla2[[#This Row],[Hora de Salida]]</f>
        <v>45019.102777777778</v>
      </c>
      <c r="H287" s="6">
        <f>+(Tabla2[[#This Row],[Hora de Salida]]-Tabla2[[#This Row],[Hora de Llegada]])*1440</f>
        <v>126.00000000209548</v>
      </c>
      <c r="I287" s="4">
        <f t="shared" si="8"/>
        <v>9.7916666668121863E-2</v>
      </c>
      <c r="J287" s="4">
        <f t="shared" si="9"/>
        <v>8.0555555557010744E-2</v>
      </c>
      <c r="K287" s="4" t="str">
        <f>IF(Tabla2[[#This Row],[Tiempo de Degustación ]]=0,"No Cobrada","Si Cobrada")</f>
        <v>Si Cobrada</v>
      </c>
      <c r="L287" t="s">
        <v>14</v>
      </c>
      <c r="M287" t="s">
        <v>15</v>
      </c>
      <c r="N287" t="s">
        <v>28</v>
      </c>
      <c r="O287" s="14">
        <v>41.96</v>
      </c>
      <c r="P287">
        <f>SUMIF(cocina!A:A, R287, cocina!K:K)+Tabla2[[#This Row],[Propina]]</f>
        <v>109.96000000000001</v>
      </c>
      <c r="Q287" t="s">
        <v>44</v>
      </c>
      <c r="R287">
        <v>286</v>
      </c>
      <c r="S287" t="s">
        <v>92</v>
      </c>
      <c r="T287" t="s">
        <v>86</v>
      </c>
    </row>
    <row r="288" spans="1:20" x14ac:dyDescent="0.45">
      <c r="A288">
        <v>20</v>
      </c>
      <c r="B288" t="s">
        <v>298</v>
      </c>
      <c r="C288">
        <v>2</v>
      </c>
      <c r="D288" s="6">
        <f>SUMIF(cocina!A:A, R288, cocina!H:H)</f>
        <v>121</v>
      </c>
      <c r="E288" s="1">
        <v>45019.150694444441</v>
      </c>
      <c r="F288" s="1">
        <v>45019.197222222225</v>
      </c>
      <c r="G288" s="10">
        <f>+Tabla2[[#This Row],[Hora de Salida]]</f>
        <v>45019.197222222225</v>
      </c>
      <c r="H288" s="6">
        <f>+(Tabla2[[#This Row],[Hora de Salida]]-Tabla2[[#This Row],[Hora de Llegada]])*1440</f>
        <v>67.000000008847564</v>
      </c>
      <c r="I288" s="4">
        <f t="shared" si="8"/>
        <v>4.652777778392192E-2</v>
      </c>
      <c r="J288" s="4">
        <f t="shared" si="9"/>
        <v>0</v>
      </c>
      <c r="K288" s="4" t="str">
        <f>IF(Tabla2[[#This Row],[Tiempo de Degustación ]]=0,"No Cobrada","Si Cobrada")</f>
        <v>No Cobrada</v>
      </c>
      <c r="L288" t="s">
        <v>33</v>
      </c>
      <c r="M288" t="s">
        <v>15</v>
      </c>
      <c r="N288" t="s">
        <v>16</v>
      </c>
      <c r="O288" s="14">
        <v>31.67</v>
      </c>
      <c r="P288">
        <f>SUMIF(cocina!A:A, R288, cocina!K:K)+Tabla2[[#This Row],[Propina]]</f>
        <v>233.67000000000002</v>
      </c>
      <c r="Q288" t="s">
        <v>17</v>
      </c>
      <c r="R288">
        <v>287</v>
      </c>
      <c r="S288" t="s">
        <v>24</v>
      </c>
      <c r="T288" t="s">
        <v>521</v>
      </c>
    </row>
    <row r="289" spans="1:20" x14ac:dyDescent="0.45">
      <c r="A289">
        <v>15</v>
      </c>
      <c r="B289" t="s">
        <v>522</v>
      </c>
      <c r="C289">
        <v>3</v>
      </c>
      <c r="D289" s="6">
        <f>SUMIF(cocina!A:A, R289, cocina!H:H)</f>
        <v>38</v>
      </c>
      <c r="E289" s="1">
        <v>45019.088888888888</v>
      </c>
      <c r="F289" s="1">
        <v>45019.231249999997</v>
      </c>
      <c r="G289" s="10">
        <f>+Tabla2[[#This Row],[Hora de Salida]]</f>
        <v>45019.231249999997</v>
      </c>
      <c r="H289" s="6">
        <f>+(Tabla2[[#This Row],[Hora de Salida]]-Tabla2[[#This Row],[Hora de Llegada]])*1440</f>
        <v>204.99999999767169</v>
      </c>
      <c r="I289" s="4">
        <f t="shared" si="8"/>
        <v>0.14236111110949423</v>
      </c>
      <c r="J289" s="4">
        <f t="shared" si="9"/>
        <v>0.11597222222060534</v>
      </c>
      <c r="K289" s="4" t="str">
        <f>IF(Tabla2[[#This Row],[Tiempo de Degustación ]]=0,"No Cobrada","Si Cobrada")</f>
        <v>Si Cobrada</v>
      </c>
      <c r="L289" t="s">
        <v>33</v>
      </c>
      <c r="M289" t="s">
        <v>41</v>
      </c>
      <c r="N289" t="s">
        <v>28</v>
      </c>
      <c r="O289" s="14">
        <v>13.3</v>
      </c>
      <c r="P289">
        <f>SUMIF(cocina!A:A, R289, cocina!K:K)+Tabla2[[#This Row],[Propina]]</f>
        <v>99.3</v>
      </c>
      <c r="Q289" t="s">
        <v>17</v>
      </c>
      <c r="R289">
        <v>288</v>
      </c>
      <c r="S289" t="s">
        <v>53</v>
      </c>
      <c r="T289" t="s">
        <v>523</v>
      </c>
    </row>
    <row r="290" spans="1:20" x14ac:dyDescent="0.45">
      <c r="A290">
        <v>15</v>
      </c>
      <c r="B290" t="s">
        <v>524</v>
      </c>
      <c r="C290">
        <v>5</v>
      </c>
      <c r="D290" s="6">
        <f>SUMIF(cocina!A:A, R290, cocina!H:H)</f>
        <v>68</v>
      </c>
      <c r="E290" s="1">
        <v>45019.130555555559</v>
      </c>
      <c r="F290" s="1">
        <v>45019.265972222223</v>
      </c>
      <c r="G290" s="10">
        <f>+Tabla2[[#This Row],[Hora de Salida]]</f>
        <v>45019.265972222223</v>
      </c>
      <c r="H290" s="6">
        <f>+(Tabla2[[#This Row],[Hora de Salida]]-Tabla2[[#This Row],[Hora de Llegada]])*1440</f>
        <v>194.99999999650754</v>
      </c>
      <c r="I290" s="4">
        <f t="shared" si="8"/>
        <v>0.13541666666424135</v>
      </c>
      <c r="J290" s="4">
        <f t="shared" si="9"/>
        <v>8.8194444442019126E-2</v>
      </c>
      <c r="K290" s="4" t="str">
        <f>IF(Tabla2[[#This Row],[Tiempo de Degustación ]]=0,"No Cobrada","Si Cobrada")</f>
        <v>Si Cobrada</v>
      </c>
      <c r="L290" t="s">
        <v>33</v>
      </c>
      <c r="M290" t="s">
        <v>15</v>
      </c>
      <c r="N290" t="s">
        <v>16</v>
      </c>
      <c r="O290" s="14">
        <v>26.56</v>
      </c>
      <c r="P290">
        <f>SUMIF(cocina!A:A, R290, cocina!K:K)+Tabla2[[#This Row],[Propina]]</f>
        <v>164.56</v>
      </c>
      <c r="Q290" t="s">
        <v>29</v>
      </c>
      <c r="R290">
        <v>289</v>
      </c>
      <c r="S290" t="s">
        <v>18</v>
      </c>
      <c r="T290" t="s">
        <v>525</v>
      </c>
    </row>
    <row r="291" spans="1:20" x14ac:dyDescent="0.45">
      <c r="A291">
        <v>19</v>
      </c>
      <c r="B291" t="s">
        <v>284</v>
      </c>
      <c r="C291">
        <v>3</v>
      </c>
      <c r="D291" s="6">
        <f>SUMIF(cocina!A:A, R291, cocina!H:H)</f>
        <v>57</v>
      </c>
      <c r="E291" s="1">
        <v>45019.087500000001</v>
      </c>
      <c r="F291" s="1">
        <v>45019.189583333333</v>
      </c>
      <c r="G291" s="10">
        <f>+Tabla2[[#This Row],[Hora de Salida]]</f>
        <v>45019.189583333333</v>
      </c>
      <c r="H291" s="6">
        <f>+(Tabla2[[#This Row],[Hora de Salida]]-Tabla2[[#This Row],[Hora de Llegada]])*1440</f>
        <v>146.99999999720603</v>
      </c>
      <c r="I291" s="4">
        <f t="shared" si="8"/>
        <v>0.11249999999805975</v>
      </c>
      <c r="J291" s="4">
        <f t="shared" si="9"/>
        <v>7.2916666664726418E-2</v>
      </c>
      <c r="K291" s="4" t="str">
        <f>IF(Tabla2[[#This Row],[Tiempo de Degustación ]]=0,"No Cobrada","Si Cobrada")</f>
        <v>Si Cobrada</v>
      </c>
      <c r="L291" t="s">
        <v>14</v>
      </c>
      <c r="M291" t="s">
        <v>15</v>
      </c>
      <c r="N291" t="s">
        <v>28</v>
      </c>
      <c r="O291" s="14">
        <v>14.59</v>
      </c>
      <c r="P291">
        <f>SUMIF(cocina!A:A, R291, cocina!K:K)+Tabla2[[#This Row],[Propina]]</f>
        <v>54.59</v>
      </c>
      <c r="Q291" t="s">
        <v>44</v>
      </c>
      <c r="R291">
        <v>290</v>
      </c>
      <c r="S291" t="s">
        <v>18</v>
      </c>
      <c r="T291" t="s">
        <v>74</v>
      </c>
    </row>
    <row r="292" spans="1:20" x14ac:dyDescent="0.45">
      <c r="A292">
        <v>2</v>
      </c>
      <c r="B292" t="s">
        <v>526</v>
      </c>
      <c r="C292">
        <v>6</v>
      </c>
      <c r="D292" s="6">
        <f>SUMIF(cocina!A:A, R292, cocina!H:H)</f>
        <v>95</v>
      </c>
      <c r="E292" s="1">
        <v>45019.137499999997</v>
      </c>
      <c r="F292" s="1">
        <v>45019.256249999999</v>
      </c>
      <c r="G292" s="10">
        <f>+Tabla2[[#This Row],[Hora de Salida]]</f>
        <v>45019.256249999999</v>
      </c>
      <c r="H292" s="6">
        <f>+(Tabla2[[#This Row],[Hora de Salida]]-Tabla2[[#This Row],[Hora de Llegada]])*1440</f>
        <v>171.00000000209548</v>
      </c>
      <c r="I292" s="4">
        <f t="shared" si="8"/>
        <v>0.12916666666812185</v>
      </c>
      <c r="J292" s="4">
        <f t="shared" si="9"/>
        <v>6.3194444445899625E-2</v>
      </c>
      <c r="K292" s="4" t="str">
        <f>IF(Tabla2[[#This Row],[Tiempo de Degustación ]]=0,"No Cobrada","Si Cobrada")</f>
        <v>Si Cobrada</v>
      </c>
      <c r="L292" t="s">
        <v>27</v>
      </c>
      <c r="M292" t="s">
        <v>22</v>
      </c>
      <c r="N292" t="s">
        <v>23</v>
      </c>
      <c r="O292" s="14">
        <v>15.44</v>
      </c>
      <c r="P292">
        <f>SUMIF(cocina!A:A, R292, cocina!K:K)+Tabla2[[#This Row],[Propina]]</f>
        <v>275.44</v>
      </c>
      <c r="Q292" t="s">
        <v>44</v>
      </c>
      <c r="R292">
        <v>291</v>
      </c>
      <c r="S292" t="s">
        <v>50</v>
      </c>
      <c r="T292" t="s">
        <v>527</v>
      </c>
    </row>
    <row r="293" spans="1:20" x14ac:dyDescent="0.45">
      <c r="A293">
        <v>10</v>
      </c>
      <c r="B293" t="s">
        <v>528</v>
      </c>
      <c r="C293">
        <v>3</v>
      </c>
      <c r="D293" s="6">
        <f>SUMIF(cocina!A:A, R293, cocina!H:H)</f>
        <v>23</v>
      </c>
      <c r="E293" s="1">
        <v>45019.006249999999</v>
      </c>
      <c r="F293" s="1">
        <v>45019.07708333333</v>
      </c>
      <c r="G293" s="10">
        <f>+Tabla2[[#This Row],[Hora de Salida]]</f>
        <v>45019.07708333333</v>
      </c>
      <c r="H293" s="6">
        <f>+(Tabla2[[#This Row],[Hora de Salida]]-Tabla2[[#This Row],[Hora de Llegada]])*1440</f>
        <v>101.99999999720603</v>
      </c>
      <c r="I293" s="4">
        <f t="shared" si="8"/>
        <v>7.0833333331393078E-2</v>
      </c>
      <c r="J293" s="4">
        <f t="shared" si="9"/>
        <v>5.4861111109170857E-2</v>
      </c>
      <c r="K293" s="4" t="str">
        <f>IF(Tabla2[[#This Row],[Tiempo de Degustación ]]=0,"No Cobrada","Si Cobrada")</f>
        <v>Si Cobrada</v>
      </c>
      <c r="L293" t="s">
        <v>14</v>
      </c>
      <c r="M293" t="s">
        <v>41</v>
      </c>
      <c r="N293" t="s">
        <v>16</v>
      </c>
      <c r="O293" s="14">
        <v>29.72</v>
      </c>
      <c r="P293">
        <f>SUMIF(cocina!A:A, R293, cocina!K:K)+Tabla2[[#This Row],[Propina]]</f>
        <v>113.72</v>
      </c>
      <c r="Q293" t="s">
        <v>17</v>
      </c>
      <c r="R293">
        <v>292</v>
      </c>
      <c r="S293" t="s">
        <v>92</v>
      </c>
      <c r="T293" t="s">
        <v>66</v>
      </c>
    </row>
    <row r="294" spans="1:20" x14ac:dyDescent="0.45">
      <c r="A294">
        <v>16</v>
      </c>
      <c r="B294" t="s">
        <v>529</v>
      </c>
      <c r="C294">
        <v>4</v>
      </c>
      <c r="D294" s="6">
        <f>SUMIF(cocina!A:A, R294, cocina!H:H)</f>
        <v>120</v>
      </c>
      <c r="E294" s="1">
        <v>45019.121527777781</v>
      </c>
      <c r="F294" s="1">
        <v>45019.190972222219</v>
      </c>
      <c r="G294" s="10">
        <f>+Tabla2[[#This Row],[Hora de Salida]]</f>
        <v>45019.190972222219</v>
      </c>
      <c r="H294" s="6">
        <f>+(Tabla2[[#This Row],[Hora de Salida]]-Tabla2[[#This Row],[Hora de Llegada]])*1440</f>
        <v>99.999999990686774</v>
      </c>
      <c r="I294" s="4">
        <f t="shared" si="8"/>
        <v>6.9444444437976927E-2</v>
      </c>
      <c r="J294" s="4">
        <f t="shared" si="9"/>
        <v>0</v>
      </c>
      <c r="K294" s="4" t="str">
        <f>IF(Tabla2[[#This Row],[Tiempo de Degustación ]]=0,"No Cobrada","Si Cobrada")</f>
        <v>No Cobrada</v>
      </c>
      <c r="L294" t="s">
        <v>14</v>
      </c>
      <c r="M294" t="s">
        <v>15</v>
      </c>
      <c r="N294" t="s">
        <v>16</v>
      </c>
      <c r="O294" s="14">
        <v>33.11</v>
      </c>
      <c r="P294">
        <f>SUMIF(cocina!A:A, R294, cocina!K:K)+Tabla2[[#This Row],[Propina]]</f>
        <v>249.11</v>
      </c>
      <c r="Q294" t="s">
        <v>17</v>
      </c>
      <c r="R294">
        <v>293</v>
      </c>
      <c r="S294" t="s">
        <v>92</v>
      </c>
      <c r="T294" t="s">
        <v>530</v>
      </c>
    </row>
    <row r="295" spans="1:20" x14ac:dyDescent="0.45">
      <c r="A295">
        <v>17</v>
      </c>
      <c r="B295" t="s">
        <v>403</v>
      </c>
      <c r="C295">
        <v>6</v>
      </c>
      <c r="D295" s="6">
        <f>SUMIF(cocina!A:A, R295, cocina!H:H)</f>
        <v>86</v>
      </c>
      <c r="E295" s="1">
        <v>45019.018055555556</v>
      </c>
      <c r="F295" s="1">
        <v>45019.164583333331</v>
      </c>
      <c r="G295" s="10">
        <f>+Tabla2[[#This Row],[Hora de Salida]]</f>
        <v>45019.164583333331</v>
      </c>
      <c r="H295" s="6">
        <f>+(Tabla2[[#This Row],[Hora de Salida]]-Tabla2[[#This Row],[Hora de Llegada]])*1440</f>
        <v>210.99999999627471</v>
      </c>
      <c r="I295" s="4">
        <f t="shared" si="8"/>
        <v>0.14652777777519077</v>
      </c>
      <c r="J295" s="4">
        <f t="shared" si="9"/>
        <v>8.6805555552968539E-2</v>
      </c>
      <c r="K295" s="4" t="str">
        <f>IF(Tabla2[[#This Row],[Tiempo de Degustación ]]=0,"No Cobrada","Si Cobrada")</f>
        <v>Si Cobrada</v>
      </c>
      <c r="L295" t="s">
        <v>27</v>
      </c>
      <c r="M295" t="s">
        <v>22</v>
      </c>
      <c r="N295" t="s">
        <v>28</v>
      </c>
      <c r="O295" s="14">
        <v>20.36</v>
      </c>
      <c r="P295">
        <f>SUMIF(cocina!A:A, R295, cocina!K:K)+Tabla2[[#This Row],[Propina]]</f>
        <v>346.36</v>
      </c>
      <c r="Q295" t="s">
        <v>29</v>
      </c>
      <c r="R295">
        <v>294</v>
      </c>
      <c r="S295" t="s">
        <v>24</v>
      </c>
      <c r="T295" t="s">
        <v>531</v>
      </c>
    </row>
    <row r="296" spans="1:20" x14ac:dyDescent="0.45">
      <c r="A296">
        <v>3</v>
      </c>
      <c r="B296" t="s">
        <v>532</v>
      </c>
      <c r="C296">
        <v>1</v>
      </c>
      <c r="D296" s="6">
        <f>SUMIF(cocina!A:A, R296, cocina!H:H)</f>
        <v>177</v>
      </c>
      <c r="E296" s="1">
        <v>45019.006944444445</v>
      </c>
      <c r="F296" s="1">
        <v>45019.084027777775</v>
      </c>
      <c r="G296" s="10">
        <f>+Tabla2[[#This Row],[Hora de Salida]]</f>
        <v>45019.084027777775</v>
      </c>
      <c r="H296" s="6">
        <f>+(Tabla2[[#This Row],[Hora de Salida]]-Tabla2[[#This Row],[Hora de Llegada]])*1440</f>
        <v>110.99999999511056</v>
      </c>
      <c r="I296" s="4">
        <f t="shared" si="8"/>
        <v>7.7083333329937886E-2</v>
      </c>
      <c r="J296" s="4">
        <f t="shared" si="9"/>
        <v>0</v>
      </c>
      <c r="K296" s="4" t="str">
        <f>IF(Tabla2[[#This Row],[Tiempo de Degustación ]]=0,"No Cobrada","Si Cobrada")</f>
        <v>No Cobrada</v>
      </c>
      <c r="L296" t="s">
        <v>27</v>
      </c>
      <c r="M296" t="s">
        <v>15</v>
      </c>
      <c r="N296" t="s">
        <v>28</v>
      </c>
      <c r="O296" s="14">
        <v>46.42</v>
      </c>
      <c r="P296">
        <f>SUMIF(cocina!A:A, R296, cocina!K:K)+Tabla2[[#This Row],[Propina]]</f>
        <v>293.42</v>
      </c>
      <c r="Q296" t="s">
        <v>17</v>
      </c>
      <c r="R296">
        <v>295</v>
      </c>
      <c r="S296" t="s">
        <v>53</v>
      </c>
      <c r="T296" t="s">
        <v>533</v>
      </c>
    </row>
    <row r="297" spans="1:20" x14ac:dyDescent="0.45">
      <c r="A297">
        <v>14</v>
      </c>
      <c r="B297" t="s">
        <v>534</v>
      </c>
      <c r="C297">
        <v>1</v>
      </c>
      <c r="D297" s="6">
        <f>SUMIF(cocina!A:A, R297, cocina!H:H)</f>
        <v>46</v>
      </c>
      <c r="E297" s="1">
        <v>45019.117361111108</v>
      </c>
      <c r="F297" s="1">
        <v>45019.248611111114</v>
      </c>
      <c r="G297" s="10">
        <f>+Tabla2[[#This Row],[Hora de Salida]]</f>
        <v>45019.248611111114</v>
      </c>
      <c r="H297" s="6">
        <f>+(Tabla2[[#This Row],[Hora de Salida]]-Tabla2[[#This Row],[Hora de Llegada]])*1440</f>
        <v>189.0000000083819</v>
      </c>
      <c r="I297" s="4">
        <f t="shared" si="8"/>
        <v>0.14166666667248742</v>
      </c>
      <c r="J297" s="4">
        <f t="shared" si="9"/>
        <v>0.10972222222804298</v>
      </c>
      <c r="K297" s="4" t="str">
        <f>IF(Tabla2[[#This Row],[Tiempo de Degustación ]]=0,"No Cobrada","Si Cobrada")</f>
        <v>Si Cobrada</v>
      </c>
      <c r="L297" t="s">
        <v>27</v>
      </c>
      <c r="M297" t="s">
        <v>41</v>
      </c>
      <c r="N297" t="s">
        <v>28</v>
      </c>
      <c r="O297" s="14">
        <v>29.07</v>
      </c>
      <c r="P297">
        <f>SUMIF(cocina!A:A, R297, cocina!K:K)+Tabla2[[#This Row],[Propina]]</f>
        <v>88.07</v>
      </c>
      <c r="Q297" t="s">
        <v>44</v>
      </c>
      <c r="R297">
        <v>296</v>
      </c>
      <c r="S297" t="s">
        <v>18</v>
      </c>
      <c r="T297" t="s">
        <v>535</v>
      </c>
    </row>
    <row r="298" spans="1:20" x14ac:dyDescent="0.45">
      <c r="A298">
        <v>4</v>
      </c>
      <c r="B298" t="s">
        <v>59</v>
      </c>
      <c r="C298">
        <v>3</v>
      </c>
      <c r="D298" s="6">
        <f>SUMIF(cocina!A:A, R298, cocina!H:H)</f>
        <v>112</v>
      </c>
      <c r="E298" s="1">
        <v>45019.043749999997</v>
      </c>
      <c r="F298" s="1">
        <v>45019.185416666667</v>
      </c>
      <c r="G298" s="10">
        <f>+Tabla2[[#This Row],[Hora de Salida]]</f>
        <v>45019.185416666667</v>
      </c>
      <c r="H298" s="6">
        <f>+(Tabla2[[#This Row],[Hora de Salida]]-Tabla2[[#This Row],[Hora de Llegada]])*1440</f>
        <v>204.00000000488944</v>
      </c>
      <c r="I298" s="4">
        <f t="shared" si="8"/>
        <v>0.15208333333672877</v>
      </c>
      <c r="J298" s="4">
        <f t="shared" si="9"/>
        <v>7.4305555558950992E-2</v>
      </c>
      <c r="K298" s="4" t="str">
        <f>IF(Tabla2[[#This Row],[Tiempo de Degustación ]]=0,"No Cobrada","Si Cobrada")</f>
        <v>Si Cobrada</v>
      </c>
      <c r="L298" t="s">
        <v>21</v>
      </c>
      <c r="M298" t="s">
        <v>15</v>
      </c>
      <c r="N298" t="s">
        <v>28</v>
      </c>
      <c r="O298" s="14">
        <v>43.46</v>
      </c>
      <c r="P298">
        <f>SUMIF(cocina!A:A, R298, cocina!K:K)+Tabla2[[#This Row],[Propina]]</f>
        <v>218.46</v>
      </c>
      <c r="Q298" t="s">
        <v>44</v>
      </c>
      <c r="R298">
        <v>297</v>
      </c>
      <c r="S298" t="s">
        <v>18</v>
      </c>
      <c r="T298" t="s">
        <v>536</v>
      </c>
    </row>
    <row r="299" spans="1:20" x14ac:dyDescent="0.45">
      <c r="A299">
        <v>11</v>
      </c>
      <c r="B299" t="s">
        <v>537</v>
      </c>
      <c r="C299">
        <v>4</v>
      </c>
      <c r="D299" s="6">
        <f>SUMIF(cocina!A:A, R299, cocina!H:H)</f>
        <v>141</v>
      </c>
      <c r="E299" s="1">
        <v>45019.134722222225</v>
      </c>
      <c r="F299" s="1">
        <v>45019.228472222225</v>
      </c>
      <c r="G299" s="10">
        <f>+Tabla2[[#This Row],[Hora de Salida]]</f>
        <v>45019.228472222225</v>
      </c>
      <c r="H299" s="6">
        <f>+(Tabla2[[#This Row],[Hora de Salida]]-Tabla2[[#This Row],[Hora de Llegada]])*1440</f>
        <v>135</v>
      </c>
      <c r="I299" s="4">
        <f t="shared" si="8"/>
        <v>9.375E-2</v>
      </c>
      <c r="J299" s="4">
        <f t="shared" si="9"/>
        <v>0</v>
      </c>
      <c r="K299" s="4" t="str">
        <f>IF(Tabla2[[#This Row],[Tiempo de Degustación ]]=0,"No Cobrada","Si Cobrada")</f>
        <v>No Cobrada</v>
      </c>
      <c r="L299" t="s">
        <v>33</v>
      </c>
      <c r="M299" t="s">
        <v>22</v>
      </c>
      <c r="N299" t="s">
        <v>28</v>
      </c>
      <c r="O299" s="14">
        <v>23.24</v>
      </c>
      <c r="P299">
        <f>SUMIF(cocina!A:A, R299, cocina!K:K)+Tabla2[[#This Row],[Propina]]</f>
        <v>278.24</v>
      </c>
      <c r="Q299" t="s">
        <v>17</v>
      </c>
      <c r="R299">
        <v>298</v>
      </c>
      <c r="S299" t="s">
        <v>50</v>
      </c>
      <c r="T299" t="s">
        <v>538</v>
      </c>
    </row>
    <row r="300" spans="1:20" x14ac:dyDescent="0.45">
      <c r="A300">
        <v>6</v>
      </c>
      <c r="B300" t="s">
        <v>539</v>
      </c>
      <c r="C300">
        <v>1</v>
      </c>
      <c r="D300" s="6">
        <f>SUMIF(cocina!A:A, R300, cocina!H:H)</f>
        <v>113</v>
      </c>
      <c r="E300" s="1">
        <v>45019.054861111108</v>
      </c>
      <c r="F300" s="1">
        <v>45019.114583333336</v>
      </c>
      <c r="G300" s="10">
        <f>+Tabla2[[#This Row],[Hora de Salida]]</f>
        <v>45019.114583333336</v>
      </c>
      <c r="H300" s="6">
        <f>+(Tabla2[[#This Row],[Hora de Salida]]-Tabla2[[#This Row],[Hora de Llegada]])*1440</f>
        <v>86.000000007916242</v>
      </c>
      <c r="I300" s="4">
        <f t="shared" si="8"/>
        <v>7.0138888894386284E-2</v>
      </c>
      <c r="J300" s="4">
        <f t="shared" si="9"/>
        <v>0</v>
      </c>
      <c r="K300" s="4" t="str">
        <f>IF(Tabla2[[#This Row],[Tiempo de Degustación ]]=0,"No Cobrada","Si Cobrada")</f>
        <v>No Cobrada</v>
      </c>
      <c r="L300" t="s">
        <v>33</v>
      </c>
      <c r="M300" t="s">
        <v>41</v>
      </c>
      <c r="N300" t="s">
        <v>23</v>
      </c>
      <c r="O300" s="14">
        <v>29.68</v>
      </c>
      <c r="P300">
        <f>SUMIF(cocina!A:A, R300, cocina!K:K)+Tabla2[[#This Row],[Propina]]</f>
        <v>211.68</v>
      </c>
      <c r="Q300" t="s">
        <v>44</v>
      </c>
      <c r="R300">
        <v>299</v>
      </c>
      <c r="S300" t="s">
        <v>53</v>
      </c>
      <c r="T300" t="s">
        <v>540</v>
      </c>
    </row>
    <row r="301" spans="1:20" x14ac:dyDescent="0.45">
      <c r="A301">
        <v>18</v>
      </c>
      <c r="B301" t="s">
        <v>273</v>
      </c>
      <c r="C301">
        <v>6</v>
      </c>
      <c r="D301" s="6">
        <f>SUMIF(cocina!A:A, R301, cocina!H:H)</f>
        <v>118</v>
      </c>
      <c r="E301" s="1">
        <v>45019.095138888886</v>
      </c>
      <c r="F301" s="1">
        <v>45019.179861111108</v>
      </c>
      <c r="G301" s="10">
        <f>+Tabla2[[#This Row],[Hora de Salida]]</f>
        <v>45019.179861111108</v>
      </c>
      <c r="H301" s="6">
        <f>+(Tabla2[[#This Row],[Hora de Salida]]-Tabla2[[#This Row],[Hora de Llegada]])*1440</f>
        <v>121.99999999953434</v>
      </c>
      <c r="I301" s="4">
        <f t="shared" si="8"/>
        <v>8.4722222221898846E-2</v>
      </c>
      <c r="J301" s="4">
        <f t="shared" si="9"/>
        <v>2.7777777774544016E-3</v>
      </c>
      <c r="K301" s="4" t="str">
        <f>IF(Tabla2[[#This Row],[Tiempo de Degustación ]]=0,"No Cobrada","Si Cobrada")</f>
        <v>Si Cobrada</v>
      </c>
      <c r="L301" t="s">
        <v>27</v>
      </c>
      <c r="M301" t="s">
        <v>22</v>
      </c>
      <c r="N301" t="s">
        <v>28</v>
      </c>
      <c r="O301" s="14">
        <v>38.380000000000003</v>
      </c>
      <c r="P301">
        <f>SUMIF(cocina!A:A, R301, cocina!K:K)+Tabla2[[#This Row],[Propina]]</f>
        <v>328.38</v>
      </c>
      <c r="Q301" t="s">
        <v>17</v>
      </c>
      <c r="R301">
        <v>300</v>
      </c>
      <c r="S301" t="s">
        <v>34</v>
      </c>
      <c r="T301" t="s">
        <v>541</v>
      </c>
    </row>
    <row r="302" spans="1:20" x14ac:dyDescent="0.45">
      <c r="A302">
        <v>8</v>
      </c>
      <c r="B302" t="s">
        <v>542</v>
      </c>
      <c r="C302">
        <v>6</v>
      </c>
      <c r="D302" s="6">
        <f>SUMIF(cocina!A:A, R302, cocina!H:H)</f>
        <v>183</v>
      </c>
      <c r="E302" s="1">
        <v>45019.093055555553</v>
      </c>
      <c r="F302" s="1">
        <v>45019.172222222223</v>
      </c>
      <c r="G302" s="10">
        <f>+Tabla2[[#This Row],[Hora de Salida]]</f>
        <v>45019.172222222223</v>
      </c>
      <c r="H302" s="6">
        <f>+(Tabla2[[#This Row],[Hora de Salida]]-Tabla2[[#This Row],[Hora de Llegada]])*1440</f>
        <v>114.00000000488944</v>
      </c>
      <c r="I302" s="4">
        <f t="shared" si="8"/>
        <v>7.9166666670062114E-2</v>
      </c>
      <c r="J302" s="4">
        <f t="shared" si="9"/>
        <v>0</v>
      </c>
      <c r="K302" s="4" t="str">
        <f>IF(Tabla2[[#This Row],[Tiempo de Degustación ]]=0,"No Cobrada","Si Cobrada")</f>
        <v>No Cobrada</v>
      </c>
      <c r="L302" t="s">
        <v>33</v>
      </c>
      <c r="M302" t="s">
        <v>15</v>
      </c>
      <c r="N302" t="s">
        <v>28</v>
      </c>
      <c r="O302" s="14">
        <v>16.52</v>
      </c>
      <c r="P302">
        <f>SUMIF(cocina!A:A, R302, cocina!K:K)+Tabla2[[#This Row],[Propina]]</f>
        <v>239.52</v>
      </c>
      <c r="Q302" t="s">
        <v>17</v>
      </c>
      <c r="R302">
        <v>301</v>
      </c>
      <c r="S302" t="s">
        <v>53</v>
      </c>
      <c r="T302" t="s">
        <v>543</v>
      </c>
    </row>
    <row r="303" spans="1:20" x14ac:dyDescent="0.45">
      <c r="A303">
        <v>5</v>
      </c>
      <c r="B303" t="s">
        <v>133</v>
      </c>
      <c r="C303">
        <v>2</v>
      </c>
      <c r="D303" s="6">
        <f>SUMIF(cocina!A:A, R303, cocina!H:H)</f>
        <v>15</v>
      </c>
      <c r="E303" s="1">
        <v>45019.055555555555</v>
      </c>
      <c r="F303" s="1">
        <v>45019.205555555556</v>
      </c>
      <c r="G303" s="10">
        <f>+Tabla2[[#This Row],[Hora de Salida]]</f>
        <v>45019.205555555556</v>
      </c>
      <c r="H303" s="6">
        <f>+(Tabla2[[#This Row],[Hora de Salida]]-Tabla2[[#This Row],[Hora de Llegada]])*1440</f>
        <v>216.00000000209548</v>
      </c>
      <c r="I303" s="4">
        <f t="shared" si="8"/>
        <v>0.15000000000145519</v>
      </c>
      <c r="J303" s="4">
        <f t="shared" si="9"/>
        <v>0.13958333333478853</v>
      </c>
      <c r="K303" s="4" t="str">
        <f>IF(Tabla2[[#This Row],[Tiempo de Degustación ]]=0,"No Cobrada","Si Cobrada")</f>
        <v>Si Cobrada</v>
      </c>
      <c r="L303" t="s">
        <v>21</v>
      </c>
      <c r="M303" t="s">
        <v>22</v>
      </c>
      <c r="N303" t="s">
        <v>28</v>
      </c>
      <c r="O303" s="14">
        <v>39.89</v>
      </c>
      <c r="P303">
        <f>SUMIF(cocina!A:A, R303, cocina!K:K)+Tabla2[[#This Row],[Propina]]</f>
        <v>135.88999999999999</v>
      </c>
      <c r="Q303" t="s">
        <v>17</v>
      </c>
      <c r="R303">
        <v>302</v>
      </c>
      <c r="S303" t="s">
        <v>24</v>
      </c>
      <c r="T303" t="s">
        <v>423</v>
      </c>
    </row>
    <row r="304" spans="1:20" x14ac:dyDescent="0.45">
      <c r="A304">
        <v>14</v>
      </c>
      <c r="B304" t="s">
        <v>544</v>
      </c>
      <c r="C304">
        <v>5</v>
      </c>
      <c r="D304" s="6">
        <f>SUMIF(cocina!A:A, R304, cocina!H:H)</f>
        <v>92</v>
      </c>
      <c r="E304" s="1">
        <v>45019.151388888888</v>
      </c>
      <c r="F304" s="1">
        <v>45019.26666666667</v>
      </c>
      <c r="G304" s="10">
        <f>+Tabla2[[#This Row],[Hora de Salida]]</f>
        <v>45019.26666666667</v>
      </c>
      <c r="H304" s="6">
        <f>+(Tabla2[[#This Row],[Hora de Salida]]-Tabla2[[#This Row],[Hora de Llegada]])*1440</f>
        <v>166.00000000675209</v>
      </c>
      <c r="I304" s="4">
        <f t="shared" si="8"/>
        <v>0.12569444444913339</v>
      </c>
      <c r="J304" s="4">
        <f t="shared" si="9"/>
        <v>6.1805555560244502E-2</v>
      </c>
      <c r="K304" s="4" t="str">
        <f>IF(Tabla2[[#This Row],[Tiempo de Degustación ]]=0,"No Cobrada","Si Cobrada")</f>
        <v>Si Cobrada</v>
      </c>
      <c r="L304" t="s">
        <v>33</v>
      </c>
      <c r="M304" t="s">
        <v>22</v>
      </c>
      <c r="N304" t="s">
        <v>16</v>
      </c>
      <c r="O304" s="14">
        <v>16.489999999999998</v>
      </c>
      <c r="P304">
        <f>SUMIF(cocina!A:A, R304, cocina!K:K)+Tabla2[[#This Row],[Propina]]</f>
        <v>226.49</v>
      </c>
      <c r="Q304" t="s">
        <v>44</v>
      </c>
      <c r="R304">
        <v>303</v>
      </c>
      <c r="S304" t="s">
        <v>30</v>
      </c>
      <c r="T304" t="s">
        <v>545</v>
      </c>
    </row>
    <row r="305" spans="1:20" x14ac:dyDescent="0.45">
      <c r="A305">
        <v>6</v>
      </c>
      <c r="B305" t="s">
        <v>546</v>
      </c>
      <c r="C305">
        <v>4</v>
      </c>
      <c r="D305" s="6">
        <f>SUMIF(cocina!A:A, R305, cocina!H:H)</f>
        <v>85</v>
      </c>
      <c r="E305" s="1">
        <v>45019.14166666667</v>
      </c>
      <c r="F305" s="1">
        <v>45019.194444444445</v>
      </c>
      <c r="G305" s="10">
        <f>+Tabla2[[#This Row],[Hora de Salida]]</f>
        <v>45019.194444444445</v>
      </c>
      <c r="H305" s="6">
        <f>+(Tabla2[[#This Row],[Hora de Salida]]-Tabla2[[#This Row],[Hora de Llegada]])*1440</f>
        <v>75.99999999627471</v>
      </c>
      <c r="I305" s="4">
        <f t="shared" si="8"/>
        <v>5.2777777775190771E-2</v>
      </c>
      <c r="J305" s="4">
        <f t="shared" si="9"/>
        <v>0</v>
      </c>
      <c r="K305" s="4" t="str">
        <f>IF(Tabla2[[#This Row],[Tiempo de Degustación ]]=0,"No Cobrada","Si Cobrada")</f>
        <v>No Cobrada</v>
      </c>
      <c r="L305" t="s">
        <v>21</v>
      </c>
      <c r="M305" t="s">
        <v>15</v>
      </c>
      <c r="N305" t="s">
        <v>28</v>
      </c>
      <c r="O305" s="14">
        <v>22.05</v>
      </c>
      <c r="P305">
        <f>SUMIF(cocina!A:A, R305, cocina!K:K)+Tabla2[[#This Row],[Propina]]</f>
        <v>301.05</v>
      </c>
      <c r="Q305" t="s">
        <v>17</v>
      </c>
      <c r="R305">
        <v>304</v>
      </c>
      <c r="S305" t="s">
        <v>24</v>
      </c>
      <c r="T305" t="s">
        <v>547</v>
      </c>
    </row>
    <row r="306" spans="1:20" x14ac:dyDescent="0.45">
      <c r="A306">
        <v>1</v>
      </c>
      <c r="B306" t="s">
        <v>548</v>
      </c>
      <c r="C306">
        <v>2</v>
      </c>
      <c r="D306" s="6">
        <f>SUMIF(cocina!A:A, R306, cocina!H:H)</f>
        <v>65</v>
      </c>
      <c r="E306" s="1">
        <v>45019.03125</v>
      </c>
      <c r="F306" s="1">
        <v>45019.175694444442</v>
      </c>
      <c r="G306" s="10">
        <f>+Tabla2[[#This Row],[Hora de Salida]]</f>
        <v>45019.175694444442</v>
      </c>
      <c r="H306" s="6">
        <f>+(Tabla2[[#This Row],[Hora de Salida]]-Tabla2[[#This Row],[Hora de Llegada]])*1440</f>
        <v>207.9999999969732</v>
      </c>
      <c r="I306" s="4">
        <f t="shared" si="8"/>
        <v>0.1444444444423425</v>
      </c>
      <c r="J306" s="4">
        <f t="shared" si="9"/>
        <v>9.9305555553453606E-2</v>
      </c>
      <c r="K306" s="4" t="str">
        <f>IF(Tabla2[[#This Row],[Tiempo de Degustación ]]=0,"No Cobrada","Si Cobrada")</f>
        <v>Si Cobrada</v>
      </c>
      <c r="L306" t="s">
        <v>21</v>
      </c>
      <c r="M306" t="s">
        <v>15</v>
      </c>
      <c r="N306" t="s">
        <v>28</v>
      </c>
      <c r="O306" s="14">
        <v>37.92</v>
      </c>
      <c r="P306">
        <f>SUMIF(cocina!A:A, R306, cocina!K:K)+Tabla2[[#This Row],[Propina]]</f>
        <v>165.92000000000002</v>
      </c>
      <c r="Q306" t="s">
        <v>17</v>
      </c>
      <c r="R306">
        <v>305</v>
      </c>
      <c r="S306" t="s">
        <v>73</v>
      </c>
      <c r="T306" t="s">
        <v>549</v>
      </c>
    </row>
    <row r="307" spans="1:20" x14ac:dyDescent="0.45">
      <c r="A307">
        <v>7</v>
      </c>
      <c r="B307" t="s">
        <v>550</v>
      </c>
      <c r="C307">
        <v>4</v>
      </c>
      <c r="D307" s="6">
        <f>SUMIF(cocina!A:A, R307, cocina!H:H)</f>
        <v>21</v>
      </c>
      <c r="E307" s="1">
        <v>45019.002083333333</v>
      </c>
      <c r="F307" s="1">
        <v>45019.105555555558</v>
      </c>
      <c r="G307" s="10">
        <f>+Tabla2[[#This Row],[Hora de Salida]]</f>
        <v>45019.105555555558</v>
      </c>
      <c r="H307" s="6">
        <f>+(Tabla2[[#This Row],[Hora de Salida]]-Tabla2[[#This Row],[Hora de Llegada]])*1440</f>
        <v>149.00000000372529</v>
      </c>
      <c r="I307" s="4">
        <f t="shared" si="8"/>
        <v>0.1138888888914759</v>
      </c>
      <c r="J307" s="4">
        <f t="shared" si="9"/>
        <v>9.9305555558142564E-2</v>
      </c>
      <c r="K307" s="4" t="str">
        <f>IF(Tabla2[[#This Row],[Tiempo de Degustación ]]=0,"No Cobrada","Si Cobrada")</f>
        <v>Si Cobrada</v>
      </c>
      <c r="L307" t="s">
        <v>33</v>
      </c>
      <c r="M307" t="s">
        <v>15</v>
      </c>
      <c r="N307" t="s">
        <v>28</v>
      </c>
      <c r="O307" s="14">
        <v>16.96</v>
      </c>
      <c r="P307">
        <f>SUMIF(cocina!A:A, R307, cocina!K:K)+Tabla2[[#This Row],[Propina]]</f>
        <v>48.96</v>
      </c>
      <c r="Q307" t="s">
        <v>44</v>
      </c>
      <c r="R307">
        <v>306</v>
      </c>
      <c r="S307" t="s">
        <v>73</v>
      </c>
      <c r="T307" t="s">
        <v>423</v>
      </c>
    </row>
    <row r="308" spans="1:20" x14ac:dyDescent="0.45">
      <c r="A308">
        <v>20</v>
      </c>
      <c r="B308" t="s">
        <v>65</v>
      </c>
      <c r="C308">
        <v>5</v>
      </c>
      <c r="D308" s="6">
        <f>SUMIF(cocina!A:A, R308, cocina!H:H)</f>
        <v>39</v>
      </c>
      <c r="E308" s="1">
        <v>45019.131249999999</v>
      </c>
      <c r="F308" s="1">
        <v>45019.23541666667</v>
      </c>
      <c r="G308" s="10">
        <f>+Tabla2[[#This Row],[Hora de Salida]]</f>
        <v>45019.23541666667</v>
      </c>
      <c r="H308" s="6">
        <f>+(Tabla2[[#This Row],[Hora de Salida]]-Tabla2[[#This Row],[Hora de Llegada]])*1440</f>
        <v>150.00000000698492</v>
      </c>
      <c r="I308" s="4">
        <f t="shared" si="8"/>
        <v>0.10416666667151731</v>
      </c>
      <c r="J308" s="4">
        <f t="shared" si="9"/>
        <v>7.7083333338183971E-2</v>
      </c>
      <c r="K308" s="4" t="str">
        <f>IF(Tabla2[[#This Row],[Tiempo de Degustación ]]=0,"No Cobrada","Si Cobrada")</f>
        <v>Si Cobrada</v>
      </c>
      <c r="L308" t="s">
        <v>21</v>
      </c>
      <c r="M308" t="s">
        <v>15</v>
      </c>
      <c r="N308" t="s">
        <v>23</v>
      </c>
      <c r="O308" s="14">
        <v>31.66</v>
      </c>
      <c r="P308">
        <f>SUMIF(cocina!A:A, R308, cocina!K:K)+Tabla2[[#This Row],[Propina]]</f>
        <v>94.66</v>
      </c>
      <c r="Q308" t="s">
        <v>29</v>
      </c>
      <c r="R308">
        <v>307</v>
      </c>
      <c r="S308" t="s">
        <v>38</v>
      </c>
      <c r="T308" t="s">
        <v>111</v>
      </c>
    </row>
    <row r="309" spans="1:20" x14ac:dyDescent="0.45">
      <c r="A309">
        <v>14</v>
      </c>
      <c r="B309" t="s">
        <v>551</v>
      </c>
      <c r="C309">
        <v>6</v>
      </c>
      <c r="D309" s="6">
        <f>SUMIF(cocina!A:A, R309, cocina!H:H)</f>
        <v>186</v>
      </c>
      <c r="E309" s="1">
        <v>45019.079861111109</v>
      </c>
      <c r="F309" s="1">
        <v>45019.193749999999</v>
      </c>
      <c r="G309" s="10">
        <f>+Tabla2[[#This Row],[Hora de Salida]]</f>
        <v>45019.193749999999</v>
      </c>
      <c r="H309" s="6">
        <f>+(Tabla2[[#This Row],[Hora de Salida]]-Tabla2[[#This Row],[Hora de Llegada]])*1440</f>
        <v>164.00000000023283</v>
      </c>
      <c r="I309" s="4">
        <f t="shared" si="8"/>
        <v>0.11388888888905058</v>
      </c>
      <c r="J309" s="4">
        <f t="shared" si="9"/>
        <v>0</v>
      </c>
      <c r="K309" s="4" t="str">
        <f>IF(Tabla2[[#This Row],[Tiempo de Degustación ]]=0,"No Cobrada","Si Cobrada")</f>
        <v>No Cobrada</v>
      </c>
      <c r="L309" t="s">
        <v>27</v>
      </c>
      <c r="M309" t="s">
        <v>15</v>
      </c>
      <c r="N309" t="s">
        <v>28</v>
      </c>
      <c r="O309" s="14">
        <v>33.79</v>
      </c>
      <c r="P309">
        <f>SUMIF(cocina!A:A, R309, cocina!K:K)+Tabla2[[#This Row],[Propina]]</f>
        <v>255.79</v>
      </c>
      <c r="Q309" t="s">
        <v>17</v>
      </c>
      <c r="R309">
        <v>308</v>
      </c>
      <c r="S309" t="s">
        <v>53</v>
      </c>
      <c r="T309" t="s">
        <v>552</v>
      </c>
    </row>
    <row r="310" spans="1:20" x14ac:dyDescent="0.45">
      <c r="A310">
        <v>9</v>
      </c>
      <c r="B310" t="s">
        <v>553</v>
      </c>
      <c r="C310">
        <v>3</v>
      </c>
      <c r="D310" s="6">
        <f>SUMIF(cocina!A:A, R310, cocina!H:H)</f>
        <v>123</v>
      </c>
      <c r="E310" s="1">
        <v>45019.019444444442</v>
      </c>
      <c r="F310" s="1">
        <v>45019.170138888891</v>
      </c>
      <c r="G310" s="10">
        <f>+Tabla2[[#This Row],[Hora de Salida]]</f>
        <v>45019.170138888891</v>
      </c>
      <c r="H310" s="6">
        <f>+(Tabla2[[#This Row],[Hora de Salida]]-Tabla2[[#This Row],[Hora de Llegada]])*1440</f>
        <v>217.0000000053551</v>
      </c>
      <c r="I310" s="4">
        <f t="shared" si="8"/>
        <v>0.15069444444816327</v>
      </c>
      <c r="J310" s="4">
        <f t="shared" si="9"/>
        <v>6.5277777781496599E-2</v>
      </c>
      <c r="K310" s="4" t="str">
        <f>IF(Tabla2[[#This Row],[Tiempo de Degustación ]]=0,"No Cobrada","Si Cobrada")</f>
        <v>Si Cobrada</v>
      </c>
      <c r="L310" t="s">
        <v>21</v>
      </c>
      <c r="M310" t="s">
        <v>15</v>
      </c>
      <c r="N310" t="s">
        <v>28</v>
      </c>
      <c r="O310" s="14">
        <v>36.090000000000003</v>
      </c>
      <c r="P310">
        <f>SUMIF(cocina!A:A, R310, cocina!K:K)+Tabla2[[#This Row],[Propina]]</f>
        <v>208.09</v>
      </c>
      <c r="Q310" t="s">
        <v>17</v>
      </c>
      <c r="R310">
        <v>309</v>
      </c>
      <c r="S310" t="s">
        <v>92</v>
      </c>
      <c r="T310" t="s">
        <v>554</v>
      </c>
    </row>
    <row r="311" spans="1:20" x14ac:dyDescent="0.45">
      <c r="A311">
        <v>17</v>
      </c>
      <c r="B311" t="s">
        <v>555</v>
      </c>
      <c r="C311">
        <v>3</v>
      </c>
      <c r="D311" s="6">
        <f>SUMIF(cocina!A:A, R311, cocina!H:H)</f>
        <v>97</v>
      </c>
      <c r="E311" s="1">
        <v>45019.12777777778</v>
      </c>
      <c r="F311" s="1">
        <v>45019.265972222223</v>
      </c>
      <c r="G311" s="10">
        <f>+Tabla2[[#This Row],[Hora de Salida]]</f>
        <v>45019.265972222223</v>
      </c>
      <c r="H311" s="6">
        <f>+(Tabla2[[#This Row],[Hora de Salida]]-Tabla2[[#This Row],[Hora de Llegada]])*1440</f>
        <v>198.99999999906868</v>
      </c>
      <c r="I311" s="4">
        <f t="shared" si="8"/>
        <v>0.13819444444379769</v>
      </c>
      <c r="J311" s="4">
        <f t="shared" si="9"/>
        <v>7.0833333332686585E-2</v>
      </c>
      <c r="K311" s="4" t="str">
        <f>IF(Tabla2[[#This Row],[Tiempo de Degustación ]]=0,"No Cobrada","Si Cobrada")</f>
        <v>Si Cobrada</v>
      </c>
      <c r="L311" t="s">
        <v>33</v>
      </c>
      <c r="M311" t="s">
        <v>41</v>
      </c>
      <c r="N311" t="s">
        <v>28</v>
      </c>
      <c r="O311" s="14">
        <v>11.47</v>
      </c>
      <c r="P311">
        <f>SUMIF(cocina!A:A, R311, cocina!K:K)+Tabla2[[#This Row],[Propina]]</f>
        <v>149.47</v>
      </c>
      <c r="Q311" t="s">
        <v>29</v>
      </c>
      <c r="R311">
        <v>310</v>
      </c>
      <c r="S311" t="s">
        <v>53</v>
      </c>
      <c r="T311" t="s">
        <v>556</v>
      </c>
    </row>
    <row r="312" spans="1:20" x14ac:dyDescent="0.45">
      <c r="A312">
        <v>6</v>
      </c>
      <c r="B312" t="s">
        <v>557</v>
      </c>
      <c r="C312">
        <v>4</v>
      </c>
      <c r="D312" s="6">
        <f>SUMIF(cocina!A:A, R312, cocina!H:H)</f>
        <v>74</v>
      </c>
      <c r="E312" s="1">
        <v>45019.069444444445</v>
      </c>
      <c r="F312" s="1">
        <v>45019.113194444442</v>
      </c>
      <c r="G312" s="10">
        <f>+Tabla2[[#This Row],[Hora de Salida]]</f>
        <v>45019.113194444442</v>
      </c>
      <c r="H312" s="6">
        <f>+(Tabla2[[#This Row],[Hora de Salida]]-Tabla2[[#This Row],[Hora de Llegada]])*1440</f>
        <v>62.999999995809048</v>
      </c>
      <c r="I312" s="4">
        <f t="shared" si="8"/>
        <v>5.4166666663756281E-2</v>
      </c>
      <c r="J312" s="4">
        <f t="shared" si="9"/>
        <v>2.7777777748673946E-3</v>
      </c>
      <c r="K312" s="4" t="str">
        <f>IF(Tabla2[[#This Row],[Tiempo de Degustación ]]=0,"No Cobrada","Si Cobrada")</f>
        <v>Si Cobrada</v>
      </c>
      <c r="L312" t="s">
        <v>14</v>
      </c>
      <c r="M312" t="s">
        <v>22</v>
      </c>
      <c r="N312" t="s">
        <v>23</v>
      </c>
      <c r="O312" s="14">
        <v>39.270000000000003</v>
      </c>
      <c r="P312">
        <f>SUMIF(cocina!A:A, R312, cocina!K:K)+Tabla2[[#This Row],[Propina]]</f>
        <v>92.27000000000001</v>
      </c>
      <c r="Q312" t="s">
        <v>44</v>
      </c>
      <c r="R312">
        <v>311</v>
      </c>
      <c r="S312" t="s">
        <v>34</v>
      </c>
      <c r="T312" t="s">
        <v>558</v>
      </c>
    </row>
    <row r="313" spans="1:20" x14ac:dyDescent="0.45">
      <c r="A313">
        <v>2</v>
      </c>
      <c r="B313" t="s">
        <v>559</v>
      </c>
      <c r="C313">
        <v>4</v>
      </c>
      <c r="D313" s="6">
        <f>SUMIF(cocina!A:A, R313, cocina!H:H)</f>
        <v>55</v>
      </c>
      <c r="E313" s="1">
        <v>45019.129861111112</v>
      </c>
      <c r="F313" s="1">
        <v>45019.258333333331</v>
      </c>
      <c r="G313" s="10">
        <f>+Tabla2[[#This Row],[Hora de Salida]]</f>
        <v>45019.258333333331</v>
      </c>
      <c r="H313" s="6">
        <f>+(Tabla2[[#This Row],[Hora de Salida]]-Tabla2[[#This Row],[Hora de Llegada]])*1440</f>
        <v>184.99999999534339</v>
      </c>
      <c r="I313" s="4">
        <f t="shared" si="8"/>
        <v>0.12847222221898846</v>
      </c>
      <c r="J313" s="4">
        <f t="shared" si="9"/>
        <v>9.0277777774544016E-2</v>
      </c>
      <c r="K313" s="4" t="str">
        <f>IF(Tabla2[[#This Row],[Tiempo de Degustación ]]=0,"No Cobrada","Si Cobrada")</f>
        <v>Si Cobrada</v>
      </c>
      <c r="L313" t="s">
        <v>14</v>
      </c>
      <c r="M313" t="s">
        <v>15</v>
      </c>
      <c r="N313" t="s">
        <v>28</v>
      </c>
      <c r="O313" s="14">
        <v>30.89</v>
      </c>
      <c r="P313">
        <f>SUMIF(cocina!A:A, R313, cocina!K:K)+Tabla2[[#This Row],[Propina]]</f>
        <v>164.89</v>
      </c>
      <c r="Q313" t="s">
        <v>17</v>
      </c>
      <c r="R313">
        <v>312</v>
      </c>
      <c r="S313" t="s">
        <v>53</v>
      </c>
      <c r="T313" t="s">
        <v>560</v>
      </c>
    </row>
    <row r="314" spans="1:20" x14ac:dyDescent="0.45">
      <c r="A314">
        <v>10</v>
      </c>
      <c r="B314" t="s">
        <v>47</v>
      </c>
      <c r="C314">
        <v>3</v>
      </c>
      <c r="D314" s="6">
        <f>SUMIF(cocina!A:A, R314, cocina!H:H)</f>
        <v>106</v>
      </c>
      <c r="E314" s="1">
        <v>45019.099305555559</v>
      </c>
      <c r="F314" s="1">
        <v>45019.240277777775</v>
      </c>
      <c r="G314" s="10">
        <f>+Tabla2[[#This Row],[Hora de Salida]]</f>
        <v>45019.240277777775</v>
      </c>
      <c r="H314" s="6">
        <f>+(Tabla2[[#This Row],[Hora de Salida]]-Tabla2[[#This Row],[Hora de Llegada]])*1440</f>
        <v>202.99999999115244</v>
      </c>
      <c r="I314" s="4">
        <f t="shared" si="8"/>
        <v>0.14097222221607808</v>
      </c>
      <c r="J314" s="4">
        <f t="shared" si="9"/>
        <v>6.7361111104966967E-2</v>
      </c>
      <c r="K314" s="4" t="str">
        <f>IF(Tabla2[[#This Row],[Tiempo de Degustación ]]=0,"No Cobrada","Si Cobrada")</f>
        <v>Si Cobrada</v>
      </c>
      <c r="L314" t="s">
        <v>21</v>
      </c>
      <c r="M314" t="s">
        <v>22</v>
      </c>
      <c r="N314" t="s">
        <v>16</v>
      </c>
      <c r="O314" s="14">
        <v>43.14</v>
      </c>
      <c r="P314">
        <f>SUMIF(cocina!A:A, R314, cocina!K:K)+Tabla2[[#This Row],[Propina]]</f>
        <v>275.14</v>
      </c>
      <c r="Q314" t="s">
        <v>17</v>
      </c>
      <c r="R314">
        <v>313</v>
      </c>
      <c r="S314" t="s">
        <v>18</v>
      </c>
      <c r="T314" t="s">
        <v>561</v>
      </c>
    </row>
    <row r="315" spans="1:20" x14ac:dyDescent="0.45">
      <c r="A315">
        <v>20</v>
      </c>
      <c r="B315" t="s">
        <v>562</v>
      </c>
      <c r="C315">
        <v>5</v>
      </c>
      <c r="D315" s="6">
        <f>SUMIF(cocina!A:A, R315, cocina!H:H)</f>
        <v>5</v>
      </c>
      <c r="E315" s="1">
        <v>45019.031944444447</v>
      </c>
      <c r="F315" s="1">
        <v>45019.161805555559</v>
      </c>
      <c r="G315" s="10">
        <f>+Tabla2[[#This Row],[Hora de Salida]]</f>
        <v>45019.161805555559</v>
      </c>
      <c r="H315" s="6">
        <f>+(Tabla2[[#This Row],[Hora de Salida]]-Tabla2[[#This Row],[Hora de Llegada]])*1440</f>
        <v>187.00000000186265</v>
      </c>
      <c r="I315" s="4">
        <f t="shared" si="8"/>
        <v>0.14027777777907127</v>
      </c>
      <c r="J315" s="4">
        <f t="shared" si="9"/>
        <v>0.13680555555684906</v>
      </c>
      <c r="K315" s="4" t="str">
        <f>IF(Tabla2[[#This Row],[Tiempo de Degustación ]]=0,"No Cobrada","Si Cobrada")</f>
        <v>Si Cobrada</v>
      </c>
      <c r="L315" t="s">
        <v>37</v>
      </c>
      <c r="M315" t="s">
        <v>15</v>
      </c>
      <c r="N315" t="s">
        <v>16</v>
      </c>
      <c r="O315" s="14">
        <v>32.18</v>
      </c>
      <c r="P315">
        <f>SUMIF(cocina!A:A, R315, cocina!K:K)+Tabla2[[#This Row],[Propina]]</f>
        <v>59.18</v>
      </c>
      <c r="Q315" t="s">
        <v>44</v>
      </c>
      <c r="R315">
        <v>314</v>
      </c>
      <c r="S315" t="s">
        <v>73</v>
      </c>
      <c r="T315" t="s">
        <v>179</v>
      </c>
    </row>
    <row r="316" spans="1:20" x14ac:dyDescent="0.45">
      <c r="A316">
        <v>14</v>
      </c>
      <c r="B316" t="s">
        <v>563</v>
      </c>
      <c r="C316">
        <v>1</v>
      </c>
      <c r="D316" s="6">
        <f>SUMIF(cocina!A:A, R316, cocina!H:H)</f>
        <v>126</v>
      </c>
      <c r="E316" s="1">
        <v>45019.008333333331</v>
      </c>
      <c r="F316" s="1">
        <v>45019.145138888889</v>
      </c>
      <c r="G316" s="10">
        <f>+Tabla2[[#This Row],[Hora de Salida]]</f>
        <v>45019.145138888889</v>
      </c>
      <c r="H316" s="6">
        <f>+(Tabla2[[#This Row],[Hora de Salida]]-Tabla2[[#This Row],[Hora de Llegada]])*1440</f>
        <v>197.0000000030268</v>
      </c>
      <c r="I316" s="4">
        <f t="shared" si="8"/>
        <v>0.1368055555576575</v>
      </c>
      <c r="J316" s="4">
        <f t="shared" si="9"/>
        <v>4.9305555557657504E-2</v>
      </c>
      <c r="K316" s="4" t="str">
        <f>IF(Tabla2[[#This Row],[Tiempo de Degustación ]]=0,"No Cobrada","Si Cobrada")</f>
        <v>Si Cobrada</v>
      </c>
      <c r="L316" t="s">
        <v>27</v>
      </c>
      <c r="M316" t="s">
        <v>15</v>
      </c>
      <c r="N316" t="s">
        <v>28</v>
      </c>
      <c r="O316" s="14">
        <v>20.6</v>
      </c>
      <c r="P316">
        <f>SUMIF(cocina!A:A, R316, cocina!K:K)+Tabla2[[#This Row],[Propina]]</f>
        <v>181.6</v>
      </c>
      <c r="Q316" t="s">
        <v>29</v>
      </c>
      <c r="R316">
        <v>315</v>
      </c>
      <c r="S316" t="s">
        <v>73</v>
      </c>
      <c r="T316" t="s">
        <v>564</v>
      </c>
    </row>
    <row r="317" spans="1:20" x14ac:dyDescent="0.45">
      <c r="A317">
        <v>2</v>
      </c>
      <c r="B317" t="s">
        <v>565</v>
      </c>
      <c r="C317">
        <v>2</v>
      </c>
      <c r="D317" s="6">
        <f>SUMIF(cocina!A:A, R317, cocina!H:H)</f>
        <v>158</v>
      </c>
      <c r="E317" s="1">
        <v>45019.068055555559</v>
      </c>
      <c r="F317" s="1">
        <v>45019.230555555558</v>
      </c>
      <c r="G317" s="10">
        <f>+Tabla2[[#This Row],[Hora de Salida]]</f>
        <v>45019.230555555558</v>
      </c>
      <c r="H317" s="6">
        <f>+(Tabla2[[#This Row],[Hora de Salida]]-Tabla2[[#This Row],[Hora de Llegada]])*1440</f>
        <v>233.99999999790452</v>
      </c>
      <c r="I317" s="4">
        <f t="shared" si="8"/>
        <v>0.16249999999854481</v>
      </c>
      <c r="J317" s="4">
        <f t="shared" si="9"/>
        <v>5.2777777776322587E-2</v>
      </c>
      <c r="K317" s="4" t="str">
        <f>IF(Tabla2[[#This Row],[Tiempo de Degustación ]]=0,"No Cobrada","Si Cobrada")</f>
        <v>Si Cobrada</v>
      </c>
      <c r="L317" t="s">
        <v>33</v>
      </c>
      <c r="M317" t="s">
        <v>22</v>
      </c>
      <c r="N317" t="s">
        <v>28</v>
      </c>
      <c r="O317" s="14">
        <v>31.13</v>
      </c>
      <c r="P317">
        <f>SUMIF(cocina!A:A, R317, cocina!K:K)+Tabla2[[#This Row],[Propina]]</f>
        <v>191.13</v>
      </c>
      <c r="Q317" t="s">
        <v>17</v>
      </c>
      <c r="R317">
        <v>316</v>
      </c>
      <c r="S317" t="s">
        <v>38</v>
      </c>
      <c r="T317" t="s">
        <v>566</v>
      </c>
    </row>
    <row r="318" spans="1:20" x14ac:dyDescent="0.45">
      <c r="A318">
        <v>17</v>
      </c>
      <c r="B318" t="s">
        <v>174</v>
      </c>
      <c r="C318">
        <v>2</v>
      </c>
      <c r="D318" s="6">
        <f>SUMIF(cocina!A:A, R318, cocina!H:H)</f>
        <v>88</v>
      </c>
      <c r="E318" s="1">
        <v>45019.100694444445</v>
      </c>
      <c r="F318" s="1">
        <v>45019.261111111111</v>
      </c>
      <c r="G318" s="10">
        <f>+Tabla2[[#This Row],[Hora de Salida]]</f>
        <v>45019.261111111111</v>
      </c>
      <c r="H318" s="6">
        <f>+(Tabla2[[#This Row],[Hora de Salida]]-Tabla2[[#This Row],[Hora de Llegada]])*1440</f>
        <v>230.99999999860302</v>
      </c>
      <c r="I318" s="4">
        <f t="shared" si="8"/>
        <v>0.16041666666569654</v>
      </c>
      <c r="J318" s="4">
        <f t="shared" si="9"/>
        <v>9.9305555554585423E-2</v>
      </c>
      <c r="K318" s="4" t="str">
        <f>IF(Tabla2[[#This Row],[Tiempo de Degustación ]]=0,"No Cobrada","Si Cobrada")</f>
        <v>Si Cobrada</v>
      </c>
      <c r="L318" t="s">
        <v>27</v>
      </c>
      <c r="M318" t="s">
        <v>22</v>
      </c>
      <c r="N318" t="s">
        <v>23</v>
      </c>
      <c r="O318" s="14">
        <v>24.55</v>
      </c>
      <c r="P318">
        <f>SUMIF(cocina!A:A, R318, cocina!K:K)+Tabla2[[#This Row],[Propina]]</f>
        <v>202.55</v>
      </c>
      <c r="Q318" t="s">
        <v>29</v>
      </c>
      <c r="R318">
        <v>317</v>
      </c>
      <c r="S318" t="s">
        <v>53</v>
      </c>
      <c r="T318" t="s">
        <v>567</v>
      </c>
    </row>
    <row r="319" spans="1:20" x14ac:dyDescent="0.45">
      <c r="A319">
        <v>13</v>
      </c>
      <c r="B319" t="s">
        <v>568</v>
      </c>
      <c r="C319">
        <v>3</v>
      </c>
      <c r="D319" s="6">
        <f>SUMIF(cocina!A:A, R319, cocina!H:H)</f>
        <v>39</v>
      </c>
      <c r="E319" s="1">
        <v>45019.147916666669</v>
      </c>
      <c r="F319" s="1">
        <v>45019.214583333334</v>
      </c>
      <c r="G319" s="10">
        <f>+Tabla2[[#This Row],[Hora de Salida]]</f>
        <v>45019.214583333334</v>
      </c>
      <c r="H319" s="6">
        <f>+(Tabla2[[#This Row],[Hora de Salida]]-Tabla2[[#This Row],[Hora de Llegada]])*1440</f>
        <v>95.999999998603016</v>
      </c>
      <c r="I319" s="4">
        <f t="shared" si="8"/>
        <v>6.6666666665696539E-2</v>
      </c>
      <c r="J319" s="4">
        <f t="shared" si="9"/>
        <v>3.9583333332363205E-2</v>
      </c>
      <c r="K319" s="4" t="str">
        <f>IF(Tabla2[[#This Row],[Tiempo de Degustación ]]=0,"No Cobrada","Si Cobrada")</f>
        <v>Si Cobrada</v>
      </c>
      <c r="L319" t="s">
        <v>14</v>
      </c>
      <c r="M319" t="s">
        <v>41</v>
      </c>
      <c r="N319" t="s">
        <v>28</v>
      </c>
      <c r="O319" s="14">
        <v>10.08</v>
      </c>
      <c r="P319">
        <f>SUMIF(cocina!A:A, R319, cocina!K:K)+Tabla2[[#This Row],[Propina]]</f>
        <v>39.08</v>
      </c>
      <c r="Q319" t="s">
        <v>17</v>
      </c>
      <c r="R319">
        <v>318</v>
      </c>
      <c r="S319" t="s">
        <v>45</v>
      </c>
      <c r="T319" t="s">
        <v>60</v>
      </c>
    </row>
    <row r="320" spans="1:20" x14ac:dyDescent="0.45">
      <c r="A320">
        <v>1</v>
      </c>
      <c r="B320" t="s">
        <v>569</v>
      </c>
      <c r="C320">
        <v>1</v>
      </c>
      <c r="D320" s="6">
        <f>SUMIF(cocina!A:A, R320, cocina!H:H)</f>
        <v>126</v>
      </c>
      <c r="E320" s="1">
        <v>45019.033333333333</v>
      </c>
      <c r="F320" s="1">
        <v>45019.165972222225</v>
      </c>
      <c r="G320" s="10">
        <f>+Tabla2[[#This Row],[Hora de Salida]]</f>
        <v>45019.165972222225</v>
      </c>
      <c r="H320" s="6">
        <f>+(Tabla2[[#This Row],[Hora de Salida]]-Tabla2[[#This Row],[Hora de Llegada]])*1440</f>
        <v>191.00000000442378</v>
      </c>
      <c r="I320" s="4">
        <f t="shared" si="8"/>
        <v>0.13263888889196096</v>
      </c>
      <c r="J320" s="4">
        <f t="shared" si="9"/>
        <v>4.5138888891960965E-2</v>
      </c>
      <c r="K320" s="4" t="str">
        <f>IF(Tabla2[[#This Row],[Tiempo de Degustación ]]=0,"No Cobrada","Si Cobrada")</f>
        <v>Si Cobrada</v>
      </c>
      <c r="L320" t="s">
        <v>21</v>
      </c>
      <c r="M320" t="s">
        <v>15</v>
      </c>
      <c r="N320" t="s">
        <v>23</v>
      </c>
      <c r="O320" s="14">
        <v>30.05</v>
      </c>
      <c r="P320">
        <f>SUMIF(cocina!A:A, R320, cocina!K:K)+Tabla2[[#This Row],[Propina]]</f>
        <v>298.05</v>
      </c>
      <c r="Q320" t="s">
        <v>29</v>
      </c>
      <c r="R320">
        <v>319</v>
      </c>
      <c r="S320" t="s">
        <v>50</v>
      </c>
      <c r="T320" t="s">
        <v>570</v>
      </c>
    </row>
    <row r="321" spans="1:20" x14ac:dyDescent="0.45">
      <c r="A321">
        <v>9</v>
      </c>
      <c r="B321" t="s">
        <v>571</v>
      </c>
      <c r="C321">
        <v>1</v>
      </c>
      <c r="D321" s="6">
        <f>SUMIF(cocina!A:A, R321, cocina!H:H)</f>
        <v>130</v>
      </c>
      <c r="E321" s="1">
        <v>45019.0625</v>
      </c>
      <c r="F321" s="1">
        <v>45019.178472222222</v>
      </c>
      <c r="G321" s="10">
        <f>+Tabla2[[#This Row],[Hora de Salida]]</f>
        <v>45019.178472222222</v>
      </c>
      <c r="H321" s="6">
        <f>+(Tabla2[[#This Row],[Hora de Salida]]-Tabla2[[#This Row],[Hora de Llegada]])*1440</f>
        <v>166.99999999953434</v>
      </c>
      <c r="I321" s="4">
        <f t="shared" si="8"/>
        <v>0.11597222222189885</v>
      </c>
      <c r="J321" s="4">
        <f t="shared" si="9"/>
        <v>2.569444444412107E-2</v>
      </c>
      <c r="K321" s="4" t="str">
        <f>IF(Tabla2[[#This Row],[Tiempo de Degustación ]]=0,"No Cobrada","Si Cobrada")</f>
        <v>Si Cobrada</v>
      </c>
      <c r="L321" t="s">
        <v>14</v>
      </c>
      <c r="M321" t="s">
        <v>15</v>
      </c>
      <c r="N321" t="s">
        <v>16</v>
      </c>
      <c r="O321" s="14">
        <v>44.02</v>
      </c>
      <c r="P321">
        <f>SUMIF(cocina!A:A, R321, cocina!K:K)+Tabla2[[#This Row],[Propina]]</f>
        <v>142.02000000000001</v>
      </c>
      <c r="Q321" t="s">
        <v>17</v>
      </c>
      <c r="R321">
        <v>320</v>
      </c>
      <c r="S321" t="s">
        <v>18</v>
      </c>
      <c r="T321" t="s">
        <v>572</v>
      </c>
    </row>
    <row r="322" spans="1:20" x14ac:dyDescent="0.45">
      <c r="A322">
        <v>18</v>
      </c>
      <c r="B322" t="s">
        <v>573</v>
      </c>
      <c r="C322">
        <v>5</v>
      </c>
      <c r="D322" s="6">
        <f>SUMIF(cocina!A:A, R322, cocina!H:H)</f>
        <v>95</v>
      </c>
      <c r="E322" s="1">
        <v>45019.086111111108</v>
      </c>
      <c r="F322" s="1">
        <v>45019.179166666669</v>
      </c>
      <c r="G322" s="10">
        <f>+Tabla2[[#This Row],[Hora de Salida]]</f>
        <v>45019.179166666669</v>
      </c>
      <c r="H322" s="6">
        <f>+(Tabla2[[#This Row],[Hora de Salida]]-Tabla2[[#This Row],[Hora de Llegada]])*1440</f>
        <v>134.00000000721775</v>
      </c>
      <c r="I322" s="4">
        <f t="shared" ref="I322:I385" si="10">IF(Q322="Ocupada",(F322-E322)+(15/1440),(F322-E322))</f>
        <v>9.3055555560567882E-2</v>
      </c>
      <c r="J322" s="4">
        <f t="shared" ref="J322:J385" si="11">IF((I322-(D322/1440)&lt;0),0,I322-(D322/1440))</f>
        <v>2.7083333338345658E-2</v>
      </c>
      <c r="K322" s="4" t="str">
        <f>IF(Tabla2[[#This Row],[Tiempo de Degustación ]]=0,"No Cobrada","Si Cobrada")</f>
        <v>Si Cobrada</v>
      </c>
      <c r="L322" t="s">
        <v>21</v>
      </c>
      <c r="M322" t="s">
        <v>15</v>
      </c>
      <c r="N322" t="s">
        <v>28</v>
      </c>
      <c r="O322" s="14">
        <v>23.59</v>
      </c>
      <c r="P322">
        <f>SUMIF(cocina!A:A, R322, cocina!K:K)+Tabla2[[#This Row],[Propina]]</f>
        <v>164.59</v>
      </c>
      <c r="Q322" t="s">
        <v>29</v>
      </c>
      <c r="R322">
        <v>321</v>
      </c>
      <c r="S322" t="s">
        <v>45</v>
      </c>
      <c r="T322" t="s">
        <v>574</v>
      </c>
    </row>
    <row r="323" spans="1:20" x14ac:dyDescent="0.45">
      <c r="A323">
        <v>12</v>
      </c>
      <c r="B323" t="s">
        <v>575</v>
      </c>
      <c r="C323">
        <v>1</v>
      </c>
      <c r="D323" s="6">
        <f>SUMIF(cocina!A:A, R323, cocina!H:H)</f>
        <v>60</v>
      </c>
      <c r="E323" s="1">
        <v>45019.15347222222</v>
      </c>
      <c r="F323" s="1">
        <v>45019.240972222222</v>
      </c>
      <c r="G323" s="10">
        <f>+Tabla2[[#This Row],[Hora de Salida]]</f>
        <v>45019.240972222222</v>
      </c>
      <c r="H323" s="6">
        <f>+(Tabla2[[#This Row],[Hora de Salida]]-Tabla2[[#This Row],[Hora de Llegada]])*1440</f>
        <v>126.00000000209548</v>
      </c>
      <c r="I323" s="4">
        <f t="shared" si="10"/>
        <v>9.7916666668121863E-2</v>
      </c>
      <c r="J323" s="4">
        <f t="shared" si="11"/>
        <v>5.6250000001455198E-2</v>
      </c>
      <c r="K323" s="4" t="str">
        <f>IF(Tabla2[[#This Row],[Tiempo de Degustación ]]=0,"No Cobrada","Si Cobrada")</f>
        <v>Si Cobrada</v>
      </c>
      <c r="L323" t="s">
        <v>27</v>
      </c>
      <c r="M323" t="s">
        <v>41</v>
      </c>
      <c r="N323" t="s">
        <v>28</v>
      </c>
      <c r="O323" s="14">
        <v>24.69</v>
      </c>
      <c r="P323">
        <f>SUMIF(cocina!A:A, R323, cocina!K:K)+Tabla2[[#This Row],[Propina]]</f>
        <v>109.69</v>
      </c>
      <c r="Q323" t="s">
        <v>44</v>
      </c>
      <c r="R323">
        <v>322</v>
      </c>
      <c r="S323" t="s">
        <v>68</v>
      </c>
      <c r="T323" t="s">
        <v>576</v>
      </c>
    </row>
    <row r="324" spans="1:20" x14ac:dyDescent="0.45">
      <c r="A324">
        <v>8</v>
      </c>
      <c r="B324" t="s">
        <v>577</v>
      </c>
      <c r="C324">
        <v>1</v>
      </c>
      <c r="D324" s="6">
        <f>SUMIF(cocina!A:A, R324, cocina!H:H)</f>
        <v>122</v>
      </c>
      <c r="E324" s="1">
        <v>45019.057638888888</v>
      </c>
      <c r="F324" s="1">
        <v>45019.179861111108</v>
      </c>
      <c r="G324" s="10">
        <f>+Tabla2[[#This Row],[Hora de Salida]]</f>
        <v>45019.179861111108</v>
      </c>
      <c r="H324" s="6">
        <f>+(Tabla2[[#This Row],[Hora de Salida]]-Tabla2[[#This Row],[Hora de Llegada]])*1440</f>
        <v>175.99999999743886</v>
      </c>
      <c r="I324" s="4">
        <f t="shared" si="10"/>
        <v>0.12222222222044365</v>
      </c>
      <c r="J324" s="4">
        <f t="shared" si="11"/>
        <v>3.7499999998221428E-2</v>
      </c>
      <c r="K324" s="4" t="str">
        <f>IF(Tabla2[[#This Row],[Tiempo de Degustación ]]=0,"No Cobrada","Si Cobrada")</f>
        <v>Si Cobrada</v>
      </c>
      <c r="L324" t="s">
        <v>33</v>
      </c>
      <c r="M324" t="s">
        <v>22</v>
      </c>
      <c r="N324" t="s">
        <v>23</v>
      </c>
      <c r="O324" s="14">
        <v>44.3</v>
      </c>
      <c r="P324">
        <f>SUMIF(cocina!A:A, R324, cocina!K:K)+Tabla2[[#This Row],[Propina]]</f>
        <v>252.3</v>
      </c>
      <c r="Q324" t="s">
        <v>29</v>
      </c>
      <c r="R324">
        <v>323</v>
      </c>
      <c r="S324" t="s">
        <v>73</v>
      </c>
      <c r="T324" t="s">
        <v>578</v>
      </c>
    </row>
    <row r="325" spans="1:20" x14ac:dyDescent="0.45">
      <c r="A325">
        <v>9</v>
      </c>
      <c r="B325" t="s">
        <v>579</v>
      </c>
      <c r="C325">
        <v>6</v>
      </c>
      <c r="D325" s="6">
        <f>SUMIF(cocina!A:A, R325, cocina!H:H)</f>
        <v>90</v>
      </c>
      <c r="E325" s="1">
        <v>45019.029861111114</v>
      </c>
      <c r="F325" s="1">
        <v>45019.07708333333</v>
      </c>
      <c r="G325" s="10">
        <f>+Tabla2[[#This Row],[Hora de Salida]]</f>
        <v>45019.07708333333</v>
      </c>
      <c r="H325" s="6">
        <f>+(Tabla2[[#This Row],[Hora de Salida]]-Tabla2[[#This Row],[Hora de Llegada]])*1440</f>
        <v>67.999999991152436</v>
      </c>
      <c r="I325" s="4">
        <f t="shared" si="10"/>
        <v>4.722222221607808E-2</v>
      </c>
      <c r="J325" s="4">
        <f t="shared" si="11"/>
        <v>0</v>
      </c>
      <c r="K325" s="4" t="str">
        <f>IF(Tabla2[[#This Row],[Tiempo de Degustación ]]=0,"No Cobrada","Si Cobrada")</f>
        <v>No Cobrada</v>
      </c>
      <c r="L325" t="s">
        <v>21</v>
      </c>
      <c r="M325" t="s">
        <v>41</v>
      </c>
      <c r="N325" t="s">
        <v>28</v>
      </c>
      <c r="O325" s="14">
        <v>21.6</v>
      </c>
      <c r="P325">
        <f>SUMIF(cocina!A:A, R325, cocina!K:K)+Tabla2[[#This Row],[Propina]]</f>
        <v>158.6</v>
      </c>
      <c r="Q325" t="s">
        <v>29</v>
      </c>
      <c r="R325">
        <v>324</v>
      </c>
      <c r="S325" t="s">
        <v>38</v>
      </c>
      <c r="T325" t="s">
        <v>580</v>
      </c>
    </row>
    <row r="326" spans="1:20" x14ac:dyDescent="0.45">
      <c r="A326">
        <v>18</v>
      </c>
      <c r="B326" t="s">
        <v>581</v>
      </c>
      <c r="C326">
        <v>1</v>
      </c>
      <c r="D326" s="6">
        <f>SUMIF(cocina!A:A, R326, cocina!H:H)</f>
        <v>71</v>
      </c>
      <c r="E326" s="1">
        <v>45019.041666666664</v>
      </c>
      <c r="F326" s="1">
        <v>45019.095833333333</v>
      </c>
      <c r="G326" s="10">
        <f>+Tabla2[[#This Row],[Hora de Salida]]</f>
        <v>45019.095833333333</v>
      </c>
      <c r="H326" s="6">
        <f>+(Tabla2[[#This Row],[Hora de Salida]]-Tabla2[[#This Row],[Hora de Llegada]])*1440</f>
        <v>78.000000002793968</v>
      </c>
      <c r="I326" s="4">
        <f t="shared" si="10"/>
        <v>5.4166666668606922E-2</v>
      </c>
      <c r="J326" s="4">
        <f t="shared" si="11"/>
        <v>4.8611111130513682E-3</v>
      </c>
      <c r="K326" s="4" t="str">
        <f>IF(Tabla2[[#This Row],[Tiempo de Degustación ]]=0,"No Cobrada","Si Cobrada")</f>
        <v>Si Cobrada</v>
      </c>
      <c r="L326" t="s">
        <v>27</v>
      </c>
      <c r="M326" t="s">
        <v>15</v>
      </c>
      <c r="N326" t="s">
        <v>28</v>
      </c>
      <c r="O326" s="14">
        <v>32.5</v>
      </c>
      <c r="P326">
        <f>SUMIF(cocina!A:A, R326, cocina!K:K)+Tabla2[[#This Row],[Propina]]</f>
        <v>186.5</v>
      </c>
      <c r="Q326" t="s">
        <v>17</v>
      </c>
      <c r="R326">
        <v>325</v>
      </c>
      <c r="S326" t="s">
        <v>38</v>
      </c>
      <c r="T326" t="s">
        <v>582</v>
      </c>
    </row>
    <row r="327" spans="1:20" x14ac:dyDescent="0.45">
      <c r="A327">
        <v>14</v>
      </c>
      <c r="B327" t="s">
        <v>583</v>
      </c>
      <c r="C327">
        <v>4</v>
      </c>
      <c r="D327" s="6">
        <f>SUMIF(cocina!A:A, R327, cocina!H:H)</f>
        <v>91</v>
      </c>
      <c r="E327" s="1">
        <v>45020.068749999999</v>
      </c>
      <c r="F327" s="1">
        <v>45020.231944444444</v>
      </c>
      <c r="G327" s="10">
        <f>+Tabla2[[#This Row],[Hora de Salida]]</f>
        <v>45020.231944444444</v>
      </c>
      <c r="H327" s="6">
        <f>+(Tabla2[[#This Row],[Hora de Salida]]-Tabla2[[#This Row],[Hora de Llegada]])*1440</f>
        <v>235.00000000116415</v>
      </c>
      <c r="I327" s="4">
        <f t="shared" si="10"/>
        <v>0.17361111111191954</v>
      </c>
      <c r="J327" s="4">
        <f t="shared" si="11"/>
        <v>0.1104166666674751</v>
      </c>
      <c r="K327" s="4" t="str">
        <f>IF(Tabla2[[#This Row],[Tiempo de Degustación ]]=0,"No Cobrada","Si Cobrada")</f>
        <v>Si Cobrada</v>
      </c>
      <c r="L327" t="s">
        <v>21</v>
      </c>
      <c r="M327" t="s">
        <v>22</v>
      </c>
      <c r="N327" t="s">
        <v>16</v>
      </c>
      <c r="O327" s="14">
        <v>13.85</v>
      </c>
      <c r="P327">
        <f>SUMIF(cocina!A:A, R327, cocina!K:K)+Tabla2[[#This Row],[Propina]]</f>
        <v>94.85</v>
      </c>
      <c r="Q327" t="s">
        <v>44</v>
      </c>
      <c r="R327">
        <v>326</v>
      </c>
      <c r="S327" t="s">
        <v>38</v>
      </c>
      <c r="T327" t="s">
        <v>584</v>
      </c>
    </row>
    <row r="328" spans="1:20" x14ac:dyDescent="0.45">
      <c r="A328">
        <v>12</v>
      </c>
      <c r="B328" t="s">
        <v>388</v>
      </c>
      <c r="C328">
        <v>5</v>
      </c>
      <c r="D328" s="6">
        <f>SUMIF(cocina!A:A, R328, cocina!H:H)</f>
        <v>74</v>
      </c>
      <c r="E328" s="1">
        <v>45020.124305555553</v>
      </c>
      <c r="F328" s="1">
        <v>45020.191666666666</v>
      </c>
      <c r="G328" s="10">
        <f>+Tabla2[[#This Row],[Hora de Salida]]</f>
        <v>45020.191666666666</v>
      </c>
      <c r="H328" s="6">
        <f>+(Tabla2[[#This Row],[Hora de Salida]]-Tabla2[[#This Row],[Hora de Llegada]])*1440</f>
        <v>97.000000001862645</v>
      </c>
      <c r="I328" s="4">
        <f t="shared" si="10"/>
        <v>6.7361111112404615E-2</v>
      </c>
      <c r="J328" s="4">
        <f t="shared" si="11"/>
        <v>1.5972222223515728E-2</v>
      </c>
      <c r="K328" s="4" t="str">
        <f>IF(Tabla2[[#This Row],[Tiempo de Degustación ]]=0,"No Cobrada","Si Cobrada")</f>
        <v>Si Cobrada</v>
      </c>
      <c r="L328" t="s">
        <v>33</v>
      </c>
      <c r="M328" t="s">
        <v>41</v>
      </c>
      <c r="N328" t="s">
        <v>28</v>
      </c>
      <c r="O328" s="14">
        <v>15.08</v>
      </c>
      <c r="P328">
        <f>SUMIF(cocina!A:A, R328, cocina!K:K)+Tabla2[[#This Row],[Propina]]</f>
        <v>162.08000000000001</v>
      </c>
      <c r="Q328" t="s">
        <v>17</v>
      </c>
      <c r="R328">
        <v>327</v>
      </c>
      <c r="S328" t="s">
        <v>24</v>
      </c>
      <c r="T328" t="s">
        <v>585</v>
      </c>
    </row>
    <row r="329" spans="1:20" x14ac:dyDescent="0.45">
      <c r="A329">
        <v>4</v>
      </c>
      <c r="B329" t="s">
        <v>586</v>
      </c>
      <c r="C329">
        <v>3</v>
      </c>
      <c r="D329" s="6">
        <f>SUMIF(cocina!A:A, R329, cocina!H:H)</f>
        <v>21</v>
      </c>
      <c r="E329" s="1">
        <v>45020.072222222225</v>
      </c>
      <c r="F329" s="1">
        <v>45020.171527777777</v>
      </c>
      <c r="G329" s="10">
        <f>+Tabla2[[#This Row],[Hora de Salida]]</f>
        <v>45020.171527777777</v>
      </c>
      <c r="H329" s="6">
        <f>+(Tabla2[[#This Row],[Hora de Salida]]-Tabla2[[#This Row],[Hora de Llegada]])*1440</f>
        <v>142.9999999946449</v>
      </c>
      <c r="I329" s="4">
        <f t="shared" si="10"/>
        <v>9.9305555551836733E-2</v>
      </c>
      <c r="J329" s="4">
        <f t="shared" si="11"/>
        <v>8.4722222218503396E-2</v>
      </c>
      <c r="K329" s="4" t="str">
        <f>IF(Tabla2[[#This Row],[Tiempo de Degustación ]]=0,"No Cobrada","Si Cobrada")</f>
        <v>Si Cobrada</v>
      </c>
      <c r="L329" t="s">
        <v>27</v>
      </c>
      <c r="M329" t="s">
        <v>41</v>
      </c>
      <c r="N329" t="s">
        <v>28</v>
      </c>
      <c r="O329" s="14">
        <v>13.85</v>
      </c>
      <c r="P329">
        <f>SUMIF(cocina!A:A, R329, cocina!K:K)+Tabla2[[#This Row],[Propina]]</f>
        <v>48.85</v>
      </c>
      <c r="Q329" t="s">
        <v>17</v>
      </c>
      <c r="R329">
        <v>328</v>
      </c>
      <c r="S329" t="s">
        <v>73</v>
      </c>
      <c r="T329" t="s">
        <v>42</v>
      </c>
    </row>
    <row r="330" spans="1:20" x14ac:dyDescent="0.45">
      <c r="A330">
        <v>13</v>
      </c>
      <c r="B330" t="s">
        <v>587</v>
      </c>
      <c r="C330">
        <v>1</v>
      </c>
      <c r="D330" s="6">
        <f>SUMIF(cocina!A:A, R330, cocina!H:H)</f>
        <v>139</v>
      </c>
      <c r="E330" s="1">
        <v>45020.018055555556</v>
      </c>
      <c r="F330" s="1">
        <v>45020.111805555556</v>
      </c>
      <c r="G330" s="10">
        <f>+Tabla2[[#This Row],[Hora de Salida]]</f>
        <v>45020.111805555556</v>
      </c>
      <c r="H330" s="6">
        <f>+(Tabla2[[#This Row],[Hora de Salida]]-Tabla2[[#This Row],[Hora de Llegada]])*1440</f>
        <v>135</v>
      </c>
      <c r="I330" s="4">
        <f t="shared" si="10"/>
        <v>0.10416666666666667</v>
      </c>
      <c r="J330" s="4">
        <f t="shared" si="11"/>
        <v>7.6388888888888895E-3</v>
      </c>
      <c r="K330" s="4" t="str">
        <f>IF(Tabla2[[#This Row],[Tiempo de Degustación ]]=0,"No Cobrada","Si Cobrada")</f>
        <v>Si Cobrada</v>
      </c>
      <c r="L330" t="s">
        <v>27</v>
      </c>
      <c r="M330" t="s">
        <v>15</v>
      </c>
      <c r="N330" t="s">
        <v>28</v>
      </c>
      <c r="O330" s="14">
        <v>38.89</v>
      </c>
      <c r="P330">
        <f>SUMIF(cocina!A:A, R330, cocina!K:K)+Tabla2[[#This Row],[Propina]]</f>
        <v>245.89</v>
      </c>
      <c r="Q330" t="s">
        <v>44</v>
      </c>
      <c r="R330">
        <v>329</v>
      </c>
      <c r="S330" t="s">
        <v>50</v>
      </c>
      <c r="T330" t="s">
        <v>588</v>
      </c>
    </row>
    <row r="331" spans="1:20" x14ac:dyDescent="0.45">
      <c r="A331">
        <v>10</v>
      </c>
      <c r="B331" t="s">
        <v>589</v>
      </c>
      <c r="C331">
        <v>6</v>
      </c>
      <c r="D331" s="6">
        <f>SUMIF(cocina!A:A, R331, cocina!H:H)</f>
        <v>140</v>
      </c>
      <c r="E331" s="1">
        <v>45020.076388888891</v>
      </c>
      <c r="F331" s="1">
        <v>45020.164583333331</v>
      </c>
      <c r="G331" s="10">
        <f>+Tabla2[[#This Row],[Hora de Salida]]</f>
        <v>45020.164583333331</v>
      </c>
      <c r="H331" s="6">
        <f>+(Tabla2[[#This Row],[Hora de Salida]]-Tabla2[[#This Row],[Hora de Llegada]])*1440</f>
        <v>126.99999999487773</v>
      </c>
      <c r="I331" s="4">
        <f t="shared" si="10"/>
        <v>9.8611111107553981E-2</v>
      </c>
      <c r="J331" s="4">
        <f t="shared" si="11"/>
        <v>1.3888888853317571E-3</v>
      </c>
      <c r="K331" s="4" t="str">
        <f>IF(Tabla2[[#This Row],[Tiempo de Degustación ]]=0,"No Cobrada","Si Cobrada")</f>
        <v>Si Cobrada</v>
      </c>
      <c r="L331" t="s">
        <v>14</v>
      </c>
      <c r="M331" t="s">
        <v>22</v>
      </c>
      <c r="N331" t="s">
        <v>28</v>
      </c>
      <c r="O331" s="14">
        <v>32.17</v>
      </c>
      <c r="P331">
        <f>SUMIF(cocina!A:A, R331, cocina!K:K)+Tabla2[[#This Row],[Propina]]</f>
        <v>249.17000000000002</v>
      </c>
      <c r="Q331" t="s">
        <v>44</v>
      </c>
      <c r="R331">
        <v>330</v>
      </c>
      <c r="S331" t="s">
        <v>50</v>
      </c>
      <c r="T331" t="s">
        <v>590</v>
      </c>
    </row>
    <row r="332" spans="1:20" x14ac:dyDescent="0.45">
      <c r="A332">
        <v>20</v>
      </c>
      <c r="B332" t="s">
        <v>591</v>
      </c>
      <c r="C332">
        <v>3</v>
      </c>
      <c r="D332" s="6">
        <f>SUMIF(cocina!A:A, R332, cocina!H:H)</f>
        <v>121</v>
      </c>
      <c r="E332" s="1">
        <v>45020.129166666666</v>
      </c>
      <c r="F332" s="1">
        <v>45020.261805555558</v>
      </c>
      <c r="G332" s="10">
        <f>+Tabla2[[#This Row],[Hora de Salida]]</f>
        <v>45020.261805555558</v>
      </c>
      <c r="H332" s="6">
        <f>+(Tabla2[[#This Row],[Hora de Salida]]-Tabla2[[#This Row],[Hora de Llegada]])*1440</f>
        <v>191.00000000442378</v>
      </c>
      <c r="I332" s="4">
        <f t="shared" si="10"/>
        <v>0.13263888889196096</v>
      </c>
      <c r="J332" s="4">
        <f t="shared" si="11"/>
        <v>4.8611111114183175E-2</v>
      </c>
      <c r="K332" s="4" t="str">
        <f>IF(Tabla2[[#This Row],[Tiempo de Degustación ]]=0,"No Cobrada","Si Cobrada")</f>
        <v>Si Cobrada</v>
      </c>
      <c r="L332" t="s">
        <v>37</v>
      </c>
      <c r="M332" t="s">
        <v>41</v>
      </c>
      <c r="N332" t="s">
        <v>16</v>
      </c>
      <c r="O332" s="14">
        <v>36.61</v>
      </c>
      <c r="P332">
        <f>SUMIF(cocina!A:A, R332, cocina!K:K)+Tabla2[[#This Row],[Propina]]</f>
        <v>209.61</v>
      </c>
      <c r="Q332" t="s">
        <v>17</v>
      </c>
      <c r="R332">
        <v>331</v>
      </c>
      <c r="S332" t="s">
        <v>34</v>
      </c>
      <c r="T332" t="s">
        <v>592</v>
      </c>
    </row>
    <row r="333" spans="1:20" x14ac:dyDescent="0.45">
      <c r="A333">
        <v>6</v>
      </c>
      <c r="B333" t="s">
        <v>593</v>
      </c>
      <c r="C333">
        <v>1</v>
      </c>
      <c r="D333" s="6">
        <f>SUMIF(cocina!A:A, R333, cocina!H:H)</f>
        <v>17</v>
      </c>
      <c r="E333" s="1">
        <v>45020.009722222225</v>
      </c>
      <c r="F333" s="1">
        <v>45020.061805555553</v>
      </c>
      <c r="G333" s="10">
        <f>+Tabla2[[#This Row],[Hora de Salida]]</f>
        <v>45020.061805555553</v>
      </c>
      <c r="H333" s="6">
        <f>+(Tabla2[[#This Row],[Hora de Salida]]-Tabla2[[#This Row],[Hora de Llegada]])*1440</f>
        <v>74.999999993015081</v>
      </c>
      <c r="I333" s="4">
        <f t="shared" si="10"/>
        <v>5.2083333328482695E-2</v>
      </c>
      <c r="J333" s="4">
        <f t="shared" si="11"/>
        <v>4.027777777292714E-2</v>
      </c>
      <c r="K333" s="4" t="str">
        <f>IF(Tabla2[[#This Row],[Tiempo de Degustación ]]=0,"No Cobrada","Si Cobrada")</f>
        <v>Si Cobrada</v>
      </c>
      <c r="L333" t="s">
        <v>27</v>
      </c>
      <c r="M333" t="s">
        <v>15</v>
      </c>
      <c r="N333" t="s">
        <v>16</v>
      </c>
      <c r="O333" s="14">
        <v>25.21</v>
      </c>
      <c r="P333">
        <f>SUMIF(cocina!A:A, R333, cocina!K:K)+Tabla2[[#This Row],[Propina]]</f>
        <v>145.21</v>
      </c>
      <c r="Q333" t="s">
        <v>17</v>
      </c>
      <c r="R333">
        <v>332</v>
      </c>
      <c r="S333" t="s">
        <v>92</v>
      </c>
      <c r="T333" t="s">
        <v>74</v>
      </c>
    </row>
    <row r="334" spans="1:20" x14ac:dyDescent="0.45">
      <c r="A334">
        <v>6</v>
      </c>
      <c r="B334" t="s">
        <v>594</v>
      </c>
      <c r="C334">
        <v>1</v>
      </c>
      <c r="D334" s="6">
        <f>SUMIF(cocina!A:A, R334, cocina!H:H)</f>
        <v>61</v>
      </c>
      <c r="E334" s="1">
        <v>45020.131944444445</v>
      </c>
      <c r="F334" s="1">
        <v>45020.186805555553</v>
      </c>
      <c r="G334" s="10">
        <f>+Tabla2[[#This Row],[Hora de Salida]]</f>
        <v>45020.186805555553</v>
      </c>
      <c r="H334" s="6">
        <f>+(Tabla2[[#This Row],[Hora de Salida]]-Tabla2[[#This Row],[Hora de Llegada]])*1440</f>
        <v>78.999999995576218</v>
      </c>
      <c r="I334" s="4">
        <f t="shared" si="10"/>
        <v>5.486111110803904E-2</v>
      </c>
      <c r="J334" s="4">
        <f t="shared" si="11"/>
        <v>1.2499999996927927E-2</v>
      </c>
      <c r="K334" s="4" t="str">
        <f>IF(Tabla2[[#This Row],[Tiempo de Degustación ]]=0,"No Cobrada","Si Cobrada")</f>
        <v>Si Cobrada</v>
      </c>
      <c r="L334" t="s">
        <v>37</v>
      </c>
      <c r="M334" t="s">
        <v>41</v>
      </c>
      <c r="N334" t="s">
        <v>28</v>
      </c>
      <c r="O334" s="14">
        <v>13.19</v>
      </c>
      <c r="P334">
        <f>SUMIF(cocina!A:A, R334, cocina!K:K)+Tabla2[[#This Row],[Propina]]</f>
        <v>85.19</v>
      </c>
      <c r="Q334" t="s">
        <v>29</v>
      </c>
      <c r="R334">
        <v>333</v>
      </c>
      <c r="S334" t="s">
        <v>34</v>
      </c>
      <c r="T334" t="s">
        <v>319</v>
      </c>
    </row>
    <row r="335" spans="1:20" x14ac:dyDescent="0.45">
      <c r="A335">
        <v>12</v>
      </c>
      <c r="B335" t="s">
        <v>595</v>
      </c>
      <c r="C335">
        <v>4</v>
      </c>
      <c r="D335" s="6">
        <f>SUMIF(cocina!A:A, R335, cocina!H:H)</f>
        <v>156</v>
      </c>
      <c r="E335" s="1">
        <v>45020.118750000001</v>
      </c>
      <c r="F335" s="1">
        <v>45020.271527777775</v>
      </c>
      <c r="G335" s="10">
        <f>+Tabla2[[#This Row],[Hora de Salida]]</f>
        <v>45020.271527777775</v>
      </c>
      <c r="H335" s="6">
        <f>+(Tabla2[[#This Row],[Hora de Salida]]-Tabla2[[#This Row],[Hora de Llegada]])*1440</f>
        <v>219.99999999417923</v>
      </c>
      <c r="I335" s="4">
        <f t="shared" si="10"/>
        <v>0.15277777777373558</v>
      </c>
      <c r="J335" s="4">
        <f t="shared" si="11"/>
        <v>4.4444444440402242E-2</v>
      </c>
      <c r="K335" s="4" t="str">
        <f>IF(Tabla2[[#This Row],[Tiempo de Degustación ]]=0,"No Cobrada","Si Cobrada")</f>
        <v>Si Cobrada</v>
      </c>
      <c r="L335" t="s">
        <v>21</v>
      </c>
      <c r="M335" t="s">
        <v>22</v>
      </c>
      <c r="N335" t="s">
        <v>28</v>
      </c>
      <c r="O335" s="14">
        <v>17.5</v>
      </c>
      <c r="P335">
        <f>SUMIF(cocina!A:A, R335, cocina!K:K)+Tabla2[[#This Row],[Propina]]</f>
        <v>190.5</v>
      </c>
      <c r="Q335" t="s">
        <v>29</v>
      </c>
      <c r="R335">
        <v>334</v>
      </c>
      <c r="S335" t="s">
        <v>92</v>
      </c>
      <c r="T335" t="s">
        <v>596</v>
      </c>
    </row>
    <row r="336" spans="1:20" x14ac:dyDescent="0.45">
      <c r="A336">
        <v>14</v>
      </c>
      <c r="B336" t="s">
        <v>597</v>
      </c>
      <c r="C336">
        <v>3</v>
      </c>
      <c r="D336" s="6">
        <f>SUMIF(cocina!A:A, R336, cocina!H:H)</f>
        <v>69</v>
      </c>
      <c r="E336" s="1">
        <v>45020.080555555556</v>
      </c>
      <c r="F336" s="1">
        <v>45020.131249999999</v>
      </c>
      <c r="G336" s="10">
        <f>+Tabla2[[#This Row],[Hora de Salida]]</f>
        <v>45020.131249999999</v>
      </c>
      <c r="H336" s="6">
        <f>+(Tabla2[[#This Row],[Hora de Salida]]-Tabla2[[#This Row],[Hora de Llegada]])*1440</f>
        <v>72.999999996973202</v>
      </c>
      <c r="I336" s="4">
        <f t="shared" si="10"/>
        <v>5.0694444442342501E-2</v>
      </c>
      <c r="J336" s="4">
        <f t="shared" si="11"/>
        <v>2.7777777756758312E-3</v>
      </c>
      <c r="K336" s="4" t="str">
        <f>IF(Tabla2[[#This Row],[Tiempo de Degustación ]]=0,"No Cobrada","Si Cobrada")</f>
        <v>Si Cobrada</v>
      </c>
      <c r="L336" t="s">
        <v>37</v>
      </c>
      <c r="M336" t="s">
        <v>15</v>
      </c>
      <c r="N336" t="s">
        <v>16</v>
      </c>
      <c r="O336" s="14">
        <v>41.56</v>
      </c>
      <c r="P336">
        <f>SUMIF(cocina!A:A, R336, cocina!K:K)+Tabla2[[#This Row],[Propina]]</f>
        <v>155.56</v>
      </c>
      <c r="Q336" t="s">
        <v>29</v>
      </c>
      <c r="R336">
        <v>335</v>
      </c>
      <c r="S336" t="s">
        <v>30</v>
      </c>
      <c r="T336" t="s">
        <v>598</v>
      </c>
    </row>
    <row r="337" spans="1:20" x14ac:dyDescent="0.45">
      <c r="A337">
        <v>4</v>
      </c>
      <c r="B337" t="s">
        <v>599</v>
      </c>
      <c r="C337">
        <v>5</v>
      </c>
      <c r="D337" s="6">
        <f>SUMIF(cocina!A:A, R337, cocina!H:H)</f>
        <v>65</v>
      </c>
      <c r="E337" s="1">
        <v>45020.065972222219</v>
      </c>
      <c r="F337" s="1">
        <v>45020.20208333333</v>
      </c>
      <c r="G337" s="10">
        <f>+Tabla2[[#This Row],[Hora de Salida]]</f>
        <v>45020.20208333333</v>
      </c>
      <c r="H337" s="6">
        <f>+(Tabla2[[#This Row],[Hora de Salida]]-Tabla2[[#This Row],[Hora de Llegada]])*1440</f>
        <v>195.99999999976717</v>
      </c>
      <c r="I337" s="4">
        <f t="shared" si="10"/>
        <v>0.13611111111094942</v>
      </c>
      <c r="J337" s="4">
        <f t="shared" si="11"/>
        <v>9.0972222222060528E-2</v>
      </c>
      <c r="K337" s="4" t="str">
        <f>IF(Tabla2[[#This Row],[Tiempo de Degustación ]]=0,"No Cobrada","Si Cobrada")</f>
        <v>Si Cobrada</v>
      </c>
      <c r="L337" t="s">
        <v>27</v>
      </c>
      <c r="M337" t="s">
        <v>41</v>
      </c>
      <c r="N337" t="s">
        <v>28</v>
      </c>
      <c r="O337" s="14">
        <v>17.93</v>
      </c>
      <c r="P337">
        <f>SUMIF(cocina!A:A, R337, cocina!K:K)+Tabla2[[#This Row],[Propina]]</f>
        <v>175.93</v>
      </c>
      <c r="Q337" t="s">
        <v>29</v>
      </c>
      <c r="R337">
        <v>336</v>
      </c>
      <c r="S337" t="s">
        <v>92</v>
      </c>
      <c r="T337" t="s">
        <v>600</v>
      </c>
    </row>
    <row r="338" spans="1:20" x14ac:dyDescent="0.45">
      <c r="A338">
        <v>11</v>
      </c>
      <c r="B338" t="s">
        <v>601</v>
      </c>
      <c r="C338">
        <v>2</v>
      </c>
      <c r="D338" s="6">
        <f>SUMIF(cocina!A:A, R338, cocina!H:H)</f>
        <v>58</v>
      </c>
      <c r="E338" s="1">
        <v>45020.068055555559</v>
      </c>
      <c r="F338" s="1">
        <v>45020.188194444447</v>
      </c>
      <c r="G338" s="10">
        <f>+Tabla2[[#This Row],[Hora de Salida]]</f>
        <v>45020.188194444447</v>
      </c>
      <c r="H338" s="6">
        <f>+(Tabla2[[#This Row],[Hora de Salida]]-Tabla2[[#This Row],[Hora de Llegada]])*1440</f>
        <v>172.99999999813735</v>
      </c>
      <c r="I338" s="4">
        <f t="shared" si="10"/>
        <v>0.12013888888759539</v>
      </c>
      <c r="J338" s="4">
        <f t="shared" si="11"/>
        <v>7.9861111109817612E-2</v>
      </c>
      <c r="K338" s="4" t="str">
        <f>IF(Tabla2[[#This Row],[Tiempo de Degustación ]]=0,"No Cobrada","Si Cobrada")</f>
        <v>Si Cobrada</v>
      </c>
      <c r="L338" t="s">
        <v>33</v>
      </c>
      <c r="M338" t="s">
        <v>41</v>
      </c>
      <c r="N338" t="s">
        <v>28</v>
      </c>
      <c r="O338" s="14">
        <v>19.28</v>
      </c>
      <c r="P338">
        <f>SUMIF(cocina!A:A, R338, cocina!K:K)+Tabla2[[#This Row],[Propina]]</f>
        <v>119.28</v>
      </c>
      <c r="Q338" t="s">
        <v>17</v>
      </c>
      <c r="R338">
        <v>337</v>
      </c>
      <c r="S338" t="s">
        <v>30</v>
      </c>
      <c r="T338" t="s">
        <v>602</v>
      </c>
    </row>
    <row r="339" spans="1:20" x14ac:dyDescent="0.45">
      <c r="A339">
        <v>18</v>
      </c>
      <c r="B339" t="s">
        <v>603</v>
      </c>
      <c r="C339">
        <v>2</v>
      </c>
      <c r="D339" s="6">
        <f>SUMIF(cocina!A:A, R339, cocina!H:H)</f>
        <v>143</v>
      </c>
      <c r="E339" s="1">
        <v>45020.022222222222</v>
      </c>
      <c r="F339" s="1">
        <v>45020.145833333336</v>
      </c>
      <c r="G339" s="10">
        <f>+Tabla2[[#This Row],[Hora de Salida]]</f>
        <v>45020.145833333336</v>
      </c>
      <c r="H339" s="6">
        <f>+(Tabla2[[#This Row],[Hora de Salida]]-Tabla2[[#This Row],[Hora de Llegada]])*1440</f>
        <v>178.00000000395812</v>
      </c>
      <c r="I339" s="4">
        <f t="shared" si="10"/>
        <v>0.12361111111385981</v>
      </c>
      <c r="J339" s="4">
        <f t="shared" si="11"/>
        <v>2.4305555558304257E-2</v>
      </c>
      <c r="K339" s="4" t="str">
        <f>IF(Tabla2[[#This Row],[Tiempo de Degustación ]]=0,"No Cobrada","Si Cobrada")</f>
        <v>Si Cobrada</v>
      </c>
      <c r="L339" t="s">
        <v>33</v>
      </c>
      <c r="M339" t="s">
        <v>15</v>
      </c>
      <c r="N339" t="s">
        <v>16</v>
      </c>
      <c r="O339" s="14">
        <v>30.62</v>
      </c>
      <c r="P339">
        <f>SUMIF(cocina!A:A, R339, cocina!K:K)+Tabla2[[#This Row],[Propina]]</f>
        <v>309.62</v>
      </c>
      <c r="Q339" t="s">
        <v>17</v>
      </c>
      <c r="R339">
        <v>338</v>
      </c>
      <c r="S339" t="s">
        <v>68</v>
      </c>
      <c r="T339" t="s">
        <v>604</v>
      </c>
    </row>
    <row r="340" spans="1:20" x14ac:dyDescent="0.45">
      <c r="A340">
        <v>13</v>
      </c>
      <c r="B340" t="s">
        <v>605</v>
      </c>
      <c r="C340">
        <v>2</v>
      </c>
      <c r="D340" s="6">
        <f>SUMIF(cocina!A:A, R340, cocina!H:H)</f>
        <v>46</v>
      </c>
      <c r="E340" s="1">
        <v>45020</v>
      </c>
      <c r="F340" s="1">
        <v>45020.084027777775</v>
      </c>
      <c r="G340" s="10">
        <f>+Tabla2[[#This Row],[Hora de Salida]]</f>
        <v>45020.084027777775</v>
      </c>
      <c r="H340" s="6">
        <f>+(Tabla2[[#This Row],[Hora de Salida]]-Tabla2[[#This Row],[Hora de Llegada]])*1440</f>
        <v>120.99999999627471</v>
      </c>
      <c r="I340" s="4">
        <f t="shared" si="10"/>
        <v>8.4027777775190771E-2</v>
      </c>
      <c r="J340" s="4">
        <f t="shared" si="11"/>
        <v>5.2083333330746329E-2</v>
      </c>
      <c r="K340" s="4" t="str">
        <f>IF(Tabla2[[#This Row],[Tiempo de Degustación ]]=0,"No Cobrada","Si Cobrada")</f>
        <v>Si Cobrada</v>
      </c>
      <c r="L340" t="s">
        <v>14</v>
      </c>
      <c r="M340" t="s">
        <v>22</v>
      </c>
      <c r="N340" t="s">
        <v>16</v>
      </c>
      <c r="O340" s="14">
        <v>19.600000000000001</v>
      </c>
      <c r="P340">
        <f>SUMIF(cocina!A:A, R340, cocina!K:K)+Tabla2[[#This Row],[Propina]]</f>
        <v>123.6</v>
      </c>
      <c r="Q340" t="s">
        <v>17</v>
      </c>
      <c r="R340">
        <v>339</v>
      </c>
      <c r="S340" t="s">
        <v>38</v>
      </c>
      <c r="T340" t="s">
        <v>606</v>
      </c>
    </row>
    <row r="341" spans="1:20" x14ac:dyDescent="0.45">
      <c r="A341">
        <v>15</v>
      </c>
      <c r="B341" t="s">
        <v>607</v>
      </c>
      <c r="C341">
        <v>1</v>
      </c>
      <c r="D341" s="6">
        <f>SUMIF(cocina!A:A, R341, cocina!H:H)</f>
        <v>91</v>
      </c>
      <c r="E341" s="1">
        <v>45020.05</v>
      </c>
      <c r="F341" s="1">
        <v>45020.193055555559</v>
      </c>
      <c r="G341" s="10">
        <f>+Tabla2[[#This Row],[Hora de Salida]]</f>
        <v>45020.193055555559</v>
      </c>
      <c r="H341" s="6">
        <f>+(Tabla2[[#This Row],[Hora de Salida]]-Tabla2[[#This Row],[Hora de Llegada]])*1440</f>
        <v>206.00000000093132</v>
      </c>
      <c r="I341" s="4">
        <f t="shared" si="10"/>
        <v>0.14305555555620231</v>
      </c>
      <c r="J341" s="4">
        <f t="shared" si="11"/>
        <v>7.9861111111757865E-2</v>
      </c>
      <c r="K341" s="4" t="str">
        <f>IF(Tabla2[[#This Row],[Tiempo de Degustación ]]=0,"No Cobrada","Si Cobrada")</f>
        <v>Si Cobrada</v>
      </c>
      <c r="L341" t="s">
        <v>14</v>
      </c>
      <c r="M341" t="s">
        <v>15</v>
      </c>
      <c r="N341" t="s">
        <v>28</v>
      </c>
      <c r="O341" s="14">
        <v>38.520000000000003</v>
      </c>
      <c r="P341">
        <f>SUMIF(cocina!A:A, R341, cocina!K:K)+Tabla2[[#This Row],[Propina]]</f>
        <v>202.52</v>
      </c>
      <c r="Q341" t="s">
        <v>29</v>
      </c>
      <c r="R341">
        <v>340</v>
      </c>
      <c r="S341" t="s">
        <v>18</v>
      </c>
      <c r="T341" t="s">
        <v>608</v>
      </c>
    </row>
    <row r="342" spans="1:20" x14ac:dyDescent="0.45">
      <c r="A342">
        <v>14</v>
      </c>
      <c r="B342" t="s">
        <v>609</v>
      </c>
      <c r="C342">
        <v>5</v>
      </c>
      <c r="D342" s="6">
        <f>SUMIF(cocina!A:A, R342, cocina!H:H)</f>
        <v>88</v>
      </c>
      <c r="E342" s="1">
        <v>45020.086805555555</v>
      </c>
      <c r="F342" s="1">
        <v>45020.179861111108</v>
      </c>
      <c r="G342" s="10">
        <f>+Tabla2[[#This Row],[Hora de Salida]]</f>
        <v>45020.179861111108</v>
      </c>
      <c r="H342" s="6">
        <f>+(Tabla2[[#This Row],[Hora de Salida]]-Tabla2[[#This Row],[Hora de Llegada]])*1440</f>
        <v>133.99999999674037</v>
      </c>
      <c r="I342" s="4">
        <f t="shared" si="10"/>
        <v>9.3055555553291924E-2</v>
      </c>
      <c r="J342" s="4">
        <f t="shared" si="11"/>
        <v>3.1944444442180815E-2</v>
      </c>
      <c r="K342" s="4" t="str">
        <f>IF(Tabla2[[#This Row],[Tiempo de Degustación ]]=0,"No Cobrada","Si Cobrada")</f>
        <v>Si Cobrada</v>
      </c>
      <c r="L342" t="s">
        <v>14</v>
      </c>
      <c r="M342" t="s">
        <v>22</v>
      </c>
      <c r="N342" t="s">
        <v>28</v>
      </c>
      <c r="O342" s="14">
        <v>47.05</v>
      </c>
      <c r="P342">
        <f>SUMIF(cocina!A:A, R342, cocina!K:K)+Tabla2[[#This Row],[Propina]]</f>
        <v>224.05</v>
      </c>
      <c r="Q342" t="s">
        <v>29</v>
      </c>
      <c r="R342">
        <v>341</v>
      </c>
      <c r="S342" t="s">
        <v>38</v>
      </c>
      <c r="T342" t="s">
        <v>610</v>
      </c>
    </row>
    <row r="343" spans="1:20" x14ac:dyDescent="0.45">
      <c r="A343">
        <v>19</v>
      </c>
      <c r="B343" t="s">
        <v>611</v>
      </c>
      <c r="C343">
        <v>5</v>
      </c>
      <c r="D343" s="6">
        <f>SUMIF(cocina!A:A, R343, cocina!H:H)</f>
        <v>54</v>
      </c>
      <c r="E343" s="1">
        <v>45020.104166666664</v>
      </c>
      <c r="F343" s="1">
        <v>45020.257638888892</v>
      </c>
      <c r="G343" s="10">
        <f>+Tabla2[[#This Row],[Hora de Salida]]</f>
        <v>45020.257638888892</v>
      </c>
      <c r="H343" s="6">
        <f>+(Tabla2[[#This Row],[Hora de Salida]]-Tabla2[[#This Row],[Hora de Llegada]])*1440</f>
        <v>221.00000000791624</v>
      </c>
      <c r="I343" s="4">
        <f t="shared" si="10"/>
        <v>0.15347222222771961</v>
      </c>
      <c r="J343" s="4">
        <f t="shared" si="11"/>
        <v>0.11597222222771961</v>
      </c>
      <c r="K343" s="4" t="str">
        <f>IF(Tabla2[[#This Row],[Tiempo de Degustación ]]=0,"No Cobrada","Si Cobrada")</f>
        <v>Si Cobrada</v>
      </c>
      <c r="L343" t="s">
        <v>14</v>
      </c>
      <c r="M343" t="s">
        <v>22</v>
      </c>
      <c r="N343" t="s">
        <v>28</v>
      </c>
      <c r="O343" s="14">
        <v>20.059999999999999</v>
      </c>
      <c r="P343">
        <f>SUMIF(cocina!A:A, R343, cocina!K:K)+Tabla2[[#This Row],[Propina]]</f>
        <v>122.06</v>
      </c>
      <c r="Q343" t="s">
        <v>29</v>
      </c>
      <c r="R343">
        <v>342</v>
      </c>
      <c r="S343" t="s">
        <v>50</v>
      </c>
      <c r="T343" t="s">
        <v>430</v>
      </c>
    </row>
    <row r="344" spans="1:20" x14ac:dyDescent="0.45">
      <c r="A344">
        <v>12</v>
      </c>
      <c r="B344" t="s">
        <v>612</v>
      </c>
      <c r="C344">
        <v>1</v>
      </c>
      <c r="D344" s="6">
        <f>SUMIF(cocina!A:A, R344, cocina!H:H)</f>
        <v>101</v>
      </c>
      <c r="E344" s="1">
        <v>45020.163888888892</v>
      </c>
      <c r="F344" s="1">
        <v>45020.239583333336</v>
      </c>
      <c r="G344" s="10">
        <f>+Tabla2[[#This Row],[Hora de Salida]]</f>
        <v>45020.239583333336</v>
      </c>
      <c r="H344" s="6">
        <f>+(Tabla2[[#This Row],[Hora de Salida]]-Tabla2[[#This Row],[Hora de Llegada]])*1440</f>
        <v>108.99999999906868</v>
      </c>
      <c r="I344" s="4">
        <f t="shared" si="10"/>
        <v>8.6111111110464364E-2</v>
      </c>
      <c r="J344" s="4">
        <f t="shared" si="11"/>
        <v>1.5972222221575474E-2</v>
      </c>
      <c r="K344" s="4" t="str">
        <f>IF(Tabla2[[#This Row],[Tiempo de Degustación ]]=0,"No Cobrada","Si Cobrada")</f>
        <v>Si Cobrada</v>
      </c>
      <c r="L344" t="s">
        <v>33</v>
      </c>
      <c r="M344" t="s">
        <v>15</v>
      </c>
      <c r="N344" t="s">
        <v>28</v>
      </c>
      <c r="O344" s="14">
        <v>23.01</v>
      </c>
      <c r="P344">
        <f>SUMIF(cocina!A:A, R344, cocina!K:K)+Tabla2[[#This Row],[Propina]]</f>
        <v>160.01</v>
      </c>
      <c r="Q344" t="s">
        <v>44</v>
      </c>
      <c r="R344">
        <v>343</v>
      </c>
      <c r="S344" t="s">
        <v>38</v>
      </c>
      <c r="T344" t="s">
        <v>613</v>
      </c>
    </row>
    <row r="345" spans="1:20" x14ac:dyDescent="0.45">
      <c r="A345">
        <v>15</v>
      </c>
      <c r="B345" t="s">
        <v>614</v>
      </c>
      <c r="C345">
        <v>3</v>
      </c>
      <c r="D345" s="6">
        <f>SUMIF(cocina!A:A, R345, cocina!H:H)</f>
        <v>86</v>
      </c>
      <c r="E345" s="1">
        <v>45020.031944444447</v>
      </c>
      <c r="F345" s="1">
        <v>45020.086111111108</v>
      </c>
      <c r="G345" s="10">
        <f>+Tabla2[[#This Row],[Hora de Salida]]</f>
        <v>45020.086111111108</v>
      </c>
      <c r="H345" s="6">
        <f>+(Tabla2[[#This Row],[Hora de Salida]]-Tabla2[[#This Row],[Hora de Llegada]])*1440</f>
        <v>77.999999992316589</v>
      </c>
      <c r="I345" s="4">
        <f t="shared" si="10"/>
        <v>6.4583333327997636E-2</v>
      </c>
      <c r="J345" s="4">
        <f t="shared" si="11"/>
        <v>4.8611111057754106E-3</v>
      </c>
      <c r="K345" s="4" t="str">
        <f>IF(Tabla2[[#This Row],[Tiempo de Degustación ]]=0,"No Cobrada","Si Cobrada")</f>
        <v>Si Cobrada</v>
      </c>
      <c r="L345" t="s">
        <v>27</v>
      </c>
      <c r="M345" t="s">
        <v>15</v>
      </c>
      <c r="N345" t="s">
        <v>28</v>
      </c>
      <c r="O345" s="14">
        <v>33.01</v>
      </c>
      <c r="P345">
        <f>SUMIF(cocina!A:A, R345, cocina!K:K)+Tabla2[[#This Row],[Propina]]</f>
        <v>216.01</v>
      </c>
      <c r="Q345" t="s">
        <v>44</v>
      </c>
      <c r="R345">
        <v>344</v>
      </c>
      <c r="S345" t="s">
        <v>73</v>
      </c>
      <c r="T345" t="s">
        <v>615</v>
      </c>
    </row>
    <row r="346" spans="1:20" x14ac:dyDescent="0.45">
      <c r="A346">
        <v>16</v>
      </c>
      <c r="B346" t="s">
        <v>616</v>
      </c>
      <c r="C346">
        <v>3</v>
      </c>
      <c r="D346" s="6">
        <f>SUMIF(cocina!A:A, R346, cocina!H:H)</f>
        <v>18</v>
      </c>
      <c r="E346" s="1">
        <v>45020.054166666669</v>
      </c>
      <c r="F346" s="1">
        <v>45020.179861111108</v>
      </c>
      <c r="G346" s="10">
        <f>+Tabla2[[#This Row],[Hora de Salida]]</f>
        <v>45020.179861111108</v>
      </c>
      <c r="H346" s="6">
        <f>+(Tabla2[[#This Row],[Hora de Salida]]-Tabla2[[#This Row],[Hora de Llegada]])*1440</f>
        <v>180.99999999278225</v>
      </c>
      <c r="I346" s="4">
        <f t="shared" si="10"/>
        <v>0.13611111110609878</v>
      </c>
      <c r="J346" s="4">
        <f t="shared" si="11"/>
        <v>0.12361111110609878</v>
      </c>
      <c r="K346" s="4" t="str">
        <f>IF(Tabla2[[#This Row],[Tiempo de Degustación ]]=0,"No Cobrada","Si Cobrada")</f>
        <v>Si Cobrada</v>
      </c>
      <c r="L346" t="s">
        <v>37</v>
      </c>
      <c r="M346" t="s">
        <v>15</v>
      </c>
      <c r="N346" t="s">
        <v>28</v>
      </c>
      <c r="O346" s="14">
        <v>13.98</v>
      </c>
      <c r="P346">
        <f>SUMIF(cocina!A:A, R346, cocina!K:K)+Tabla2[[#This Row],[Propina]]</f>
        <v>51.980000000000004</v>
      </c>
      <c r="Q346" t="s">
        <v>44</v>
      </c>
      <c r="R346">
        <v>345</v>
      </c>
      <c r="S346" t="s">
        <v>73</v>
      </c>
      <c r="T346" t="s">
        <v>189</v>
      </c>
    </row>
    <row r="347" spans="1:20" x14ac:dyDescent="0.45">
      <c r="A347">
        <v>1</v>
      </c>
      <c r="B347" t="s">
        <v>617</v>
      </c>
      <c r="C347">
        <v>5</v>
      </c>
      <c r="D347" s="6">
        <f>SUMIF(cocina!A:A, R347, cocina!H:H)</f>
        <v>22</v>
      </c>
      <c r="E347" s="1">
        <v>45020.027777777781</v>
      </c>
      <c r="F347" s="1">
        <v>45020.163888888892</v>
      </c>
      <c r="G347" s="10">
        <f>+Tabla2[[#This Row],[Hora de Salida]]</f>
        <v>45020.163888888892</v>
      </c>
      <c r="H347" s="6">
        <f>+(Tabla2[[#This Row],[Hora de Salida]]-Tabla2[[#This Row],[Hora de Llegada]])*1440</f>
        <v>195.99999999976717</v>
      </c>
      <c r="I347" s="4">
        <f t="shared" si="10"/>
        <v>0.13611111111094942</v>
      </c>
      <c r="J347" s="4">
        <f t="shared" si="11"/>
        <v>0.12083333333317164</v>
      </c>
      <c r="K347" s="4" t="str">
        <f>IF(Tabla2[[#This Row],[Tiempo de Degustación ]]=0,"No Cobrada","Si Cobrada")</f>
        <v>Si Cobrada</v>
      </c>
      <c r="L347" t="s">
        <v>33</v>
      </c>
      <c r="M347" t="s">
        <v>15</v>
      </c>
      <c r="N347" t="s">
        <v>16</v>
      </c>
      <c r="O347" s="14">
        <v>35.93</v>
      </c>
      <c r="P347">
        <f>SUMIF(cocina!A:A, R347, cocina!K:K)+Tabla2[[#This Row],[Propina]]</f>
        <v>107.93</v>
      </c>
      <c r="Q347" t="s">
        <v>17</v>
      </c>
      <c r="R347">
        <v>346</v>
      </c>
      <c r="S347" t="s">
        <v>92</v>
      </c>
      <c r="T347" t="s">
        <v>115</v>
      </c>
    </row>
    <row r="348" spans="1:20" x14ac:dyDescent="0.45">
      <c r="A348">
        <v>7</v>
      </c>
      <c r="B348" t="s">
        <v>618</v>
      </c>
      <c r="C348">
        <v>4</v>
      </c>
      <c r="D348" s="6">
        <f>SUMIF(cocina!A:A, R348, cocina!H:H)</f>
        <v>44</v>
      </c>
      <c r="E348" s="1">
        <v>45020.075694444444</v>
      </c>
      <c r="F348" s="1">
        <v>45020.19027777778</v>
      </c>
      <c r="G348" s="10">
        <f>+Tabla2[[#This Row],[Hora de Salida]]</f>
        <v>45020.19027777778</v>
      </c>
      <c r="H348" s="6">
        <f>+(Tabla2[[#This Row],[Hora de Salida]]-Tabla2[[#This Row],[Hora de Llegada]])*1440</f>
        <v>165.00000000349246</v>
      </c>
      <c r="I348" s="4">
        <f t="shared" si="10"/>
        <v>0.11458333333575865</v>
      </c>
      <c r="J348" s="4">
        <f t="shared" si="11"/>
        <v>8.4027777780203095E-2</v>
      </c>
      <c r="K348" s="4" t="str">
        <f>IF(Tabla2[[#This Row],[Tiempo de Degustación ]]=0,"No Cobrada","Si Cobrada")</f>
        <v>Si Cobrada</v>
      </c>
      <c r="L348" t="s">
        <v>37</v>
      </c>
      <c r="M348" t="s">
        <v>15</v>
      </c>
      <c r="N348" t="s">
        <v>28</v>
      </c>
      <c r="O348" s="14">
        <v>48.52</v>
      </c>
      <c r="P348">
        <f>SUMIF(cocina!A:A, R348, cocina!K:K)+Tabla2[[#This Row],[Propina]]</f>
        <v>118.52000000000001</v>
      </c>
      <c r="Q348" t="s">
        <v>17</v>
      </c>
      <c r="R348">
        <v>347</v>
      </c>
      <c r="S348" t="s">
        <v>73</v>
      </c>
      <c r="T348" t="s">
        <v>42</v>
      </c>
    </row>
    <row r="349" spans="1:20" x14ac:dyDescent="0.45">
      <c r="A349">
        <v>16</v>
      </c>
      <c r="B349" t="s">
        <v>619</v>
      </c>
      <c r="C349">
        <v>2</v>
      </c>
      <c r="D349" s="6">
        <f>SUMIF(cocina!A:A, R349, cocina!H:H)</f>
        <v>88</v>
      </c>
      <c r="E349" s="1">
        <v>45020.053472222222</v>
      </c>
      <c r="F349" s="1">
        <v>45020.207638888889</v>
      </c>
      <c r="G349" s="10">
        <f>+Tabla2[[#This Row],[Hora de Salida]]</f>
        <v>45020.207638888889</v>
      </c>
      <c r="H349" s="6">
        <f>+(Tabla2[[#This Row],[Hora de Salida]]-Tabla2[[#This Row],[Hora de Llegada]])*1440</f>
        <v>222.00000000069849</v>
      </c>
      <c r="I349" s="4">
        <f t="shared" si="10"/>
        <v>0.16458333333381839</v>
      </c>
      <c r="J349" s="4">
        <f t="shared" si="11"/>
        <v>0.10347222222270727</v>
      </c>
      <c r="K349" s="4" t="str">
        <f>IF(Tabla2[[#This Row],[Tiempo de Degustación ]]=0,"No Cobrada","Si Cobrada")</f>
        <v>Si Cobrada</v>
      </c>
      <c r="L349" t="s">
        <v>27</v>
      </c>
      <c r="M349" t="s">
        <v>15</v>
      </c>
      <c r="N349" t="s">
        <v>28</v>
      </c>
      <c r="O349" s="14">
        <v>30.78</v>
      </c>
      <c r="P349">
        <f>SUMIF(cocina!A:A, R349, cocina!K:K)+Tabla2[[#This Row],[Propina]]</f>
        <v>116.78</v>
      </c>
      <c r="Q349" t="s">
        <v>44</v>
      </c>
      <c r="R349">
        <v>348</v>
      </c>
      <c r="S349" t="s">
        <v>34</v>
      </c>
      <c r="T349" t="s">
        <v>97</v>
      </c>
    </row>
    <row r="350" spans="1:20" x14ac:dyDescent="0.45">
      <c r="A350">
        <v>13</v>
      </c>
      <c r="B350" t="s">
        <v>620</v>
      </c>
      <c r="C350">
        <v>1</v>
      </c>
      <c r="D350" s="6">
        <f>SUMIF(cocina!A:A, R350, cocina!H:H)</f>
        <v>85</v>
      </c>
      <c r="E350" s="1">
        <v>45020.158333333333</v>
      </c>
      <c r="F350" s="1">
        <v>45020.313194444447</v>
      </c>
      <c r="G350" s="10">
        <f>+Tabla2[[#This Row],[Hora de Salida]]</f>
        <v>45020.313194444447</v>
      </c>
      <c r="H350" s="6">
        <f>+(Tabla2[[#This Row],[Hora de Salida]]-Tabla2[[#This Row],[Hora de Llegada]])*1440</f>
        <v>223.00000000395812</v>
      </c>
      <c r="I350" s="4">
        <f t="shared" si="10"/>
        <v>0.16527777778052646</v>
      </c>
      <c r="J350" s="4">
        <f t="shared" si="11"/>
        <v>0.10625000000274869</v>
      </c>
      <c r="K350" s="4" t="str">
        <f>IF(Tabla2[[#This Row],[Tiempo de Degustación ]]=0,"No Cobrada","Si Cobrada")</f>
        <v>Si Cobrada</v>
      </c>
      <c r="L350" t="s">
        <v>33</v>
      </c>
      <c r="M350" t="s">
        <v>22</v>
      </c>
      <c r="N350" t="s">
        <v>28</v>
      </c>
      <c r="O350" s="14">
        <v>40.630000000000003</v>
      </c>
      <c r="P350">
        <f>SUMIF(cocina!A:A, R350, cocina!K:K)+Tabla2[[#This Row],[Propina]]</f>
        <v>192.63</v>
      </c>
      <c r="Q350" t="s">
        <v>44</v>
      </c>
      <c r="R350">
        <v>349</v>
      </c>
      <c r="S350" t="s">
        <v>30</v>
      </c>
      <c r="T350" t="s">
        <v>621</v>
      </c>
    </row>
    <row r="351" spans="1:20" x14ac:dyDescent="0.45">
      <c r="A351">
        <v>2</v>
      </c>
      <c r="B351" t="s">
        <v>622</v>
      </c>
      <c r="C351">
        <v>6</v>
      </c>
      <c r="D351" s="6">
        <f>SUMIF(cocina!A:A, R351, cocina!H:H)</f>
        <v>109</v>
      </c>
      <c r="E351" s="1">
        <v>45020.024305555555</v>
      </c>
      <c r="F351" s="1">
        <v>45020.124305555553</v>
      </c>
      <c r="G351" s="10">
        <f>+Tabla2[[#This Row],[Hora de Salida]]</f>
        <v>45020.124305555553</v>
      </c>
      <c r="H351" s="6">
        <f>+(Tabla2[[#This Row],[Hora de Salida]]-Tabla2[[#This Row],[Hora de Llegada]])*1440</f>
        <v>143.99999999790452</v>
      </c>
      <c r="I351" s="4">
        <f t="shared" si="10"/>
        <v>9.9999999998544808E-2</v>
      </c>
      <c r="J351" s="4">
        <f t="shared" si="11"/>
        <v>2.4305555554100369E-2</v>
      </c>
      <c r="K351" s="4" t="str">
        <f>IF(Tabla2[[#This Row],[Tiempo de Degustación ]]=0,"No Cobrada","Si Cobrada")</f>
        <v>Si Cobrada</v>
      </c>
      <c r="L351" t="s">
        <v>33</v>
      </c>
      <c r="M351" t="s">
        <v>22</v>
      </c>
      <c r="N351" t="s">
        <v>16</v>
      </c>
      <c r="O351" s="14">
        <v>36.21</v>
      </c>
      <c r="P351">
        <f>SUMIF(cocina!A:A, R351, cocina!K:K)+Tabla2[[#This Row],[Propina]]</f>
        <v>179.21</v>
      </c>
      <c r="Q351" t="s">
        <v>17</v>
      </c>
      <c r="R351">
        <v>350</v>
      </c>
      <c r="S351" t="s">
        <v>24</v>
      </c>
      <c r="T351" t="s">
        <v>25</v>
      </c>
    </row>
    <row r="352" spans="1:20" x14ac:dyDescent="0.45">
      <c r="A352">
        <v>1</v>
      </c>
      <c r="B352" t="s">
        <v>623</v>
      </c>
      <c r="C352">
        <v>6</v>
      </c>
      <c r="D352" s="6">
        <f>SUMIF(cocina!A:A, R352, cocina!H:H)</f>
        <v>25</v>
      </c>
      <c r="E352" s="1">
        <v>45020.161111111112</v>
      </c>
      <c r="F352" s="1">
        <v>45020.256249999999</v>
      </c>
      <c r="G352" s="10">
        <f>+Tabla2[[#This Row],[Hora de Salida]]</f>
        <v>45020.256249999999</v>
      </c>
      <c r="H352" s="6">
        <f>+(Tabla2[[#This Row],[Hora de Salida]]-Tabla2[[#This Row],[Hora de Llegada]])*1440</f>
        <v>136.99999999604188</v>
      </c>
      <c r="I352" s="4">
        <f t="shared" si="10"/>
        <v>9.5138888886140194E-2</v>
      </c>
      <c r="J352" s="4">
        <f t="shared" si="11"/>
        <v>7.7777777775029089E-2</v>
      </c>
      <c r="K352" s="4" t="str">
        <f>IF(Tabla2[[#This Row],[Tiempo de Degustación ]]=0,"No Cobrada","Si Cobrada")</f>
        <v>Si Cobrada</v>
      </c>
      <c r="L352" t="s">
        <v>21</v>
      </c>
      <c r="M352" t="s">
        <v>22</v>
      </c>
      <c r="N352" t="s">
        <v>28</v>
      </c>
      <c r="O352" s="14">
        <v>48.93</v>
      </c>
      <c r="P352">
        <f>SUMIF(cocina!A:A, R352, cocina!K:K)+Tabla2[[#This Row],[Propina]]</f>
        <v>249.93</v>
      </c>
      <c r="Q352" t="s">
        <v>29</v>
      </c>
      <c r="R352">
        <v>351</v>
      </c>
      <c r="S352" t="s">
        <v>30</v>
      </c>
      <c r="T352" t="s">
        <v>560</v>
      </c>
    </row>
    <row r="353" spans="1:20" x14ac:dyDescent="0.45">
      <c r="A353">
        <v>1</v>
      </c>
      <c r="B353" t="s">
        <v>61</v>
      </c>
      <c r="C353">
        <v>3</v>
      </c>
      <c r="D353" s="6">
        <f>SUMIF(cocina!A:A, R353, cocina!H:H)</f>
        <v>7</v>
      </c>
      <c r="E353" s="1">
        <v>45020.011805555558</v>
      </c>
      <c r="F353" s="1">
        <v>45020.120138888888</v>
      </c>
      <c r="G353" s="10">
        <f>+Tabla2[[#This Row],[Hora de Salida]]</f>
        <v>45020.120138888888</v>
      </c>
      <c r="H353" s="6">
        <f>+(Tabla2[[#This Row],[Hora de Salida]]-Tabla2[[#This Row],[Hora de Llegada]])*1440</f>
        <v>155.99999999511056</v>
      </c>
      <c r="I353" s="4">
        <f t="shared" si="10"/>
        <v>0.10833333332993789</v>
      </c>
      <c r="J353" s="4">
        <f t="shared" si="11"/>
        <v>0.10347222221882678</v>
      </c>
      <c r="K353" s="4" t="str">
        <f>IF(Tabla2[[#This Row],[Tiempo de Degustación ]]=0,"No Cobrada","Si Cobrada")</f>
        <v>Si Cobrada</v>
      </c>
      <c r="L353" t="s">
        <v>14</v>
      </c>
      <c r="M353" t="s">
        <v>22</v>
      </c>
      <c r="N353" t="s">
        <v>23</v>
      </c>
      <c r="O353" s="14">
        <v>17.55</v>
      </c>
      <c r="P353">
        <f>SUMIF(cocina!A:A, R353, cocina!K:K)+Tabla2[[#This Row],[Propina]]</f>
        <v>116.55</v>
      </c>
      <c r="Q353" t="s">
        <v>17</v>
      </c>
      <c r="R353">
        <v>352</v>
      </c>
      <c r="S353" t="s">
        <v>34</v>
      </c>
      <c r="T353" t="s">
        <v>448</v>
      </c>
    </row>
    <row r="354" spans="1:20" x14ac:dyDescent="0.45">
      <c r="A354">
        <v>7</v>
      </c>
      <c r="B354" t="s">
        <v>624</v>
      </c>
      <c r="C354">
        <v>5</v>
      </c>
      <c r="D354" s="6">
        <f>SUMIF(cocina!A:A, R354, cocina!H:H)</f>
        <v>128</v>
      </c>
      <c r="E354" s="1">
        <v>45020.156944444447</v>
      </c>
      <c r="F354" s="1">
        <v>45020.316666666666</v>
      </c>
      <c r="G354" s="10">
        <f>+Tabla2[[#This Row],[Hora de Salida]]</f>
        <v>45020.316666666666</v>
      </c>
      <c r="H354" s="6">
        <f>+(Tabla2[[#This Row],[Hora de Salida]]-Tabla2[[#This Row],[Hora de Llegada]])*1440</f>
        <v>229.99999999534339</v>
      </c>
      <c r="I354" s="4">
        <f t="shared" si="10"/>
        <v>0.15972222221898846</v>
      </c>
      <c r="J354" s="4">
        <f t="shared" si="11"/>
        <v>7.0833333330099571E-2</v>
      </c>
      <c r="K354" s="4" t="str">
        <f>IF(Tabla2[[#This Row],[Tiempo de Degustación ]]=0,"No Cobrada","Si Cobrada")</f>
        <v>Si Cobrada</v>
      </c>
      <c r="L354" t="s">
        <v>33</v>
      </c>
      <c r="M354" t="s">
        <v>41</v>
      </c>
      <c r="N354" t="s">
        <v>28</v>
      </c>
      <c r="O354" s="14">
        <v>27.37</v>
      </c>
      <c r="P354">
        <f>SUMIF(cocina!A:A, R354, cocina!K:K)+Tabla2[[#This Row],[Propina]]</f>
        <v>239.37</v>
      </c>
      <c r="Q354" t="s">
        <v>17</v>
      </c>
      <c r="R354">
        <v>353</v>
      </c>
      <c r="S354" t="s">
        <v>30</v>
      </c>
      <c r="T354" t="s">
        <v>625</v>
      </c>
    </row>
    <row r="355" spans="1:20" x14ac:dyDescent="0.45">
      <c r="A355">
        <v>12</v>
      </c>
      <c r="B355" t="s">
        <v>626</v>
      </c>
      <c r="C355">
        <v>6</v>
      </c>
      <c r="D355" s="6">
        <f>SUMIF(cocina!A:A, R355, cocina!H:H)</f>
        <v>137</v>
      </c>
      <c r="E355" s="1">
        <v>45020.018055555556</v>
      </c>
      <c r="F355" s="1">
        <v>45020.14166666667</v>
      </c>
      <c r="G355" s="10">
        <f>+Tabla2[[#This Row],[Hora de Salida]]</f>
        <v>45020.14166666667</v>
      </c>
      <c r="H355" s="6">
        <f>+(Tabla2[[#This Row],[Hora de Salida]]-Tabla2[[#This Row],[Hora de Llegada]])*1440</f>
        <v>178.00000000395812</v>
      </c>
      <c r="I355" s="4">
        <f t="shared" si="10"/>
        <v>0.13402777778052646</v>
      </c>
      <c r="J355" s="4">
        <f t="shared" si="11"/>
        <v>3.888888889163758E-2</v>
      </c>
      <c r="K355" s="4" t="str">
        <f>IF(Tabla2[[#This Row],[Tiempo de Degustación ]]=0,"No Cobrada","Si Cobrada")</f>
        <v>Si Cobrada</v>
      </c>
      <c r="L355" t="s">
        <v>33</v>
      </c>
      <c r="M355" t="s">
        <v>22</v>
      </c>
      <c r="N355" t="s">
        <v>28</v>
      </c>
      <c r="O355" s="14">
        <v>29.58</v>
      </c>
      <c r="P355">
        <f>SUMIF(cocina!A:A, R355, cocina!K:K)+Tabla2[[#This Row],[Propina]]</f>
        <v>210.57999999999998</v>
      </c>
      <c r="Q355" t="s">
        <v>44</v>
      </c>
      <c r="R355">
        <v>354</v>
      </c>
      <c r="S355" t="s">
        <v>34</v>
      </c>
      <c r="T355" t="s">
        <v>627</v>
      </c>
    </row>
    <row r="356" spans="1:20" x14ac:dyDescent="0.45">
      <c r="A356">
        <v>4</v>
      </c>
      <c r="B356" t="s">
        <v>260</v>
      </c>
      <c r="C356">
        <v>4</v>
      </c>
      <c r="D356" s="6">
        <f>SUMIF(cocina!A:A, R356, cocina!H:H)</f>
        <v>7</v>
      </c>
      <c r="E356" s="1">
        <v>45020.070138888892</v>
      </c>
      <c r="F356" s="1">
        <v>45020.213194444441</v>
      </c>
      <c r="G356" s="10">
        <f>+Tabla2[[#This Row],[Hora de Salida]]</f>
        <v>45020.213194444441</v>
      </c>
      <c r="H356" s="6">
        <f>+(Tabla2[[#This Row],[Hora de Salida]]-Tabla2[[#This Row],[Hora de Llegada]])*1440</f>
        <v>205.99999999045394</v>
      </c>
      <c r="I356" s="4">
        <f t="shared" si="10"/>
        <v>0.14305555554892635</v>
      </c>
      <c r="J356" s="4">
        <f t="shared" si="11"/>
        <v>0.13819444443781523</v>
      </c>
      <c r="K356" s="4" t="str">
        <f>IF(Tabla2[[#This Row],[Tiempo de Degustación ]]=0,"No Cobrada","Si Cobrada")</f>
        <v>Si Cobrada</v>
      </c>
      <c r="L356" t="s">
        <v>33</v>
      </c>
      <c r="M356" t="s">
        <v>22</v>
      </c>
      <c r="N356" t="s">
        <v>28</v>
      </c>
      <c r="O356" s="14">
        <v>30.53</v>
      </c>
      <c r="P356">
        <f>SUMIF(cocina!A:A, R356, cocina!K:K)+Tabla2[[#This Row],[Propina]]</f>
        <v>56.53</v>
      </c>
      <c r="Q356" t="s">
        <v>17</v>
      </c>
      <c r="R356">
        <v>355</v>
      </c>
      <c r="S356" t="s">
        <v>18</v>
      </c>
      <c r="T356" t="s">
        <v>265</v>
      </c>
    </row>
    <row r="357" spans="1:20" x14ac:dyDescent="0.45">
      <c r="A357">
        <v>1</v>
      </c>
      <c r="B357" t="s">
        <v>628</v>
      </c>
      <c r="C357">
        <v>1</v>
      </c>
      <c r="D357" s="6">
        <f>SUMIF(cocina!A:A, R357, cocina!H:H)</f>
        <v>7</v>
      </c>
      <c r="E357" s="1">
        <v>45020.008333333331</v>
      </c>
      <c r="F357" s="1">
        <v>45020.095833333333</v>
      </c>
      <c r="G357" s="10">
        <f>+Tabla2[[#This Row],[Hora de Salida]]</f>
        <v>45020.095833333333</v>
      </c>
      <c r="H357" s="6">
        <f>+(Tabla2[[#This Row],[Hora de Salida]]-Tabla2[[#This Row],[Hora de Llegada]])*1440</f>
        <v>126.00000000209548</v>
      </c>
      <c r="I357" s="4">
        <f t="shared" si="10"/>
        <v>9.7916666668121863E-2</v>
      </c>
      <c r="J357" s="4">
        <f t="shared" si="11"/>
        <v>9.3055555557010755E-2</v>
      </c>
      <c r="K357" s="4" t="str">
        <f>IF(Tabla2[[#This Row],[Tiempo de Degustación ]]=0,"No Cobrada","Si Cobrada")</f>
        <v>Si Cobrada</v>
      </c>
      <c r="L357" t="s">
        <v>14</v>
      </c>
      <c r="M357" t="s">
        <v>22</v>
      </c>
      <c r="N357" t="s">
        <v>28</v>
      </c>
      <c r="O357" s="14">
        <v>28.92</v>
      </c>
      <c r="P357">
        <f>SUMIF(cocina!A:A, R357, cocina!K:K)+Tabla2[[#This Row],[Propina]]</f>
        <v>64.92</v>
      </c>
      <c r="Q357" t="s">
        <v>44</v>
      </c>
      <c r="R357">
        <v>356</v>
      </c>
      <c r="S357" t="s">
        <v>30</v>
      </c>
      <c r="T357" t="s">
        <v>126</v>
      </c>
    </row>
    <row r="358" spans="1:20" x14ac:dyDescent="0.45">
      <c r="A358">
        <v>17</v>
      </c>
      <c r="B358" t="s">
        <v>629</v>
      </c>
      <c r="C358">
        <v>2</v>
      </c>
      <c r="D358" s="6">
        <f>SUMIF(cocina!A:A, R358, cocina!H:H)</f>
        <v>96</v>
      </c>
      <c r="E358" s="1">
        <v>45020.054861111108</v>
      </c>
      <c r="F358" s="1">
        <v>45020.18472222222</v>
      </c>
      <c r="G358" s="10">
        <f>+Tabla2[[#This Row],[Hora de Salida]]</f>
        <v>45020.18472222222</v>
      </c>
      <c r="H358" s="6">
        <f>+(Tabla2[[#This Row],[Hora de Salida]]-Tabla2[[#This Row],[Hora de Llegada]])*1440</f>
        <v>187.00000000186265</v>
      </c>
      <c r="I358" s="4">
        <f t="shared" si="10"/>
        <v>0.14027777777907127</v>
      </c>
      <c r="J358" s="4">
        <f t="shared" si="11"/>
        <v>7.3611111112404606E-2</v>
      </c>
      <c r="K358" s="4" t="str">
        <f>IF(Tabla2[[#This Row],[Tiempo de Degustación ]]=0,"No Cobrada","Si Cobrada")</f>
        <v>Si Cobrada</v>
      </c>
      <c r="L358" t="s">
        <v>14</v>
      </c>
      <c r="M358" t="s">
        <v>22</v>
      </c>
      <c r="N358" t="s">
        <v>16</v>
      </c>
      <c r="O358" s="14">
        <v>26.87</v>
      </c>
      <c r="P358">
        <f>SUMIF(cocina!A:A, R358, cocina!K:K)+Tabla2[[#This Row],[Propina]]</f>
        <v>194.87</v>
      </c>
      <c r="Q358" t="s">
        <v>44</v>
      </c>
      <c r="R358">
        <v>357</v>
      </c>
      <c r="S358" t="s">
        <v>73</v>
      </c>
      <c r="T358" t="s">
        <v>630</v>
      </c>
    </row>
    <row r="359" spans="1:20" x14ac:dyDescent="0.45">
      <c r="A359">
        <v>13</v>
      </c>
      <c r="B359" t="s">
        <v>515</v>
      </c>
      <c r="C359">
        <v>5</v>
      </c>
      <c r="D359" s="6">
        <f>SUMIF(cocina!A:A, R359, cocina!H:H)</f>
        <v>152</v>
      </c>
      <c r="E359" s="1">
        <v>45020.109027777777</v>
      </c>
      <c r="F359" s="1">
        <v>45020.247916666667</v>
      </c>
      <c r="G359" s="10">
        <f>+Tabla2[[#This Row],[Hora de Salida]]</f>
        <v>45020.247916666667</v>
      </c>
      <c r="H359" s="6">
        <f>+(Tabla2[[#This Row],[Hora de Salida]]-Tabla2[[#This Row],[Hora de Llegada]])*1440</f>
        <v>200.00000000232831</v>
      </c>
      <c r="I359" s="4">
        <f t="shared" si="10"/>
        <v>0.13888888889050577</v>
      </c>
      <c r="J359" s="4">
        <f t="shared" si="11"/>
        <v>3.3333333334950213E-2</v>
      </c>
      <c r="K359" s="4" t="str">
        <f>IF(Tabla2[[#This Row],[Tiempo de Degustación ]]=0,"No Cobrada","Si Cobrada")</f>
        <v>Si Cobrada</v>
      </c>
      <c r="L359" t="s">
        <v>33</v>
      </c>
      <c r="M359" t="s">
        <v>41</v>
      </c>
      <c r="N359" t="s">
        <v>28</v>
      </c>
      <c r="O359" s="14">
        <v>42.1</v>
      </c>
      <c r="P359">
        <f>SUMIF(cocina!A:A, R359, cocina!K:K)+Tabla2[[#This Row],[Propina]]</f>
        <v>208.1</v>
      </c>
      <c r="Q359" t="s">
        <v>17</v>
      </c>
      <c r="R359">
        <v>358</v>
      </c>
      <c r="S359" t="s">
        <v>53</v>
      </c>
      <c r="T359" t="s">
        <v>631</v>
      </c>
    </row>
    <row r="360" spans="1:20" x14ac:dyDescent="0.45">
      <c r="A360">
        <v>11</v>
      </c>
      <c r="B360" t="s">
        <v>247</v>
      </c>
      <c r="C360">
        <v>2</v>
      </c>
      <c r="D360" s="6">
        <f>SUMIF(cocina!A:A, R360, cocina!H:H)</f>
        <v>145</v>
      </c>
      <c r="E360" s="1">
        <v>45020.02847222222</v>
      </c>
      <c r="F360" s="1">
        <v>45020.173611111109</v>
      </c>
      <c r="G360" s="10">
        <f>+Tabla2[[#This Row],[Hora de Salida]]</f>
        <v>45020.173611111109</v>
      </c>
      <c r="H360" s="6">
        <f>+(Tabla2[[#This Row],[Hora de Salida]]-Tabla2[[#This Row],[Hora de Llegada]])*1440</f>
        <v>209.00000000023283</v>
      </c>
      <c r="I360" s="4">
        <f t="shared" si="10"/>
        <v>0.14513888888905058</v>
      </c>
      <c r="J360" s="4">
        <f t="shared" si="11"/>
        <v>4.4444444444606129E-2</v>
      </c>
      <c r="K360" s="4" t="str">
        <f>IF(Tabla2[[#This Row],[Tiempo de Degustación ]]=0,"No Cobrada","Si Cobrada")</f>
        <v>Si Cobrada</v>
      </c>
      <c r="L360" t="s">
        <v>27</v>
      </c>
      <c r="M360" t="s">
        <v>15</v>
      </c>
      <c r="N360" t="s">
        <v>28</v>
      </c>
      <c r="O360" s="14">
        <v>12.2</v>
      </c>
      <c r="P360">
        <f>SUMIF(cocina!A:A, R360, cocina!K:K)+Tabla2[[#This Row],[Propina]]</f>
        <v>202.2</v>
      </c>
      <c r="Q360" t="s">
        <v>17</v>
      </c>
      <c r="R360">
        <v>359</v>
      </c>
      <c r="S360" t="s">
        <v>38</v>
      </c>
      <c r="T360" t="s">
        <v>632</v>
      </c>
    </row>
    <row r="361" spans="1:20" x14ac:dyDescent="0.45">
      <c r="A361">
        <v>16</v>
      </c>
      <c r="B361" t="s">
        <v>633</v>
      </c>
      <c r="C361">
        <v>3</v>
      </c>
      <c r="D361" s="6">
        <f>SUMIF(cocina!A:A, R361, cocina!H:H)</f>
        <v>159</v>
      </c>
      <c r="E361" s="1">
        <v>45020.048611111109</v>
      </c>
      <c r="F361" s="1">
        <v>45020.206944444442</v>
      </c>
      <c r="G361" s="10">
        <f>+Tabla2[[#This Row],[Hora de Salida]]</f>
        <v>45020.206944444442</v>
      </c>
      <c r="H361" s="6">
        <f>+(Tabla2[[#This Row],[Hora de Salida]]-Tabla2[[#This Row],[Hora de Llegada]])*1440</f>
        <v>227.99999999930151</v>
      </c>
      <c r="I361" s="4">
        <f t="shared" si="10"/>
        <v>0.16874999999951493</v>
      </c>
      <c r="J361" s="4">
        <f t="shared" si="11"/>
        <v>5.8333333332848264E-2</v>
      </c>
      <c r="K361" s="4" t="str">
        <f>IF(Tabla2[[#This Row],[Tiempo de Degustación ]]=0,"No Cobrada","Si Cobrada")</f>
        <v>Si Cobrada</v>
      </c>
      <c r="L361" t="s">
        <v>14</v>
      </c>
      <c r="M361" t="s">
        <v>15</v>
      </c>
      <c r="N361" t="s">
        <v>28</v>
      </c>
      <c r="O361" s="14">
        <v>39.26</v>
      </c>
      <c r="P361">
        <f>SUMIF(cocina!A:A, R361, cocina!K:K)+Tabla2[[#This Row],[Propina]]</f>
        <v>272.26</v>
      </c>
      <c r="Q361" t="s">
        <v>44</v>
      </c>
      <c r="R361">
        <v>360</v>
      </c>
      <c r="S361" t="s">
        <v>38</v>
      </c>
      <c r="T361" t="s">
        <v>634</v>
      </c>
    </row>
    <row r="362" spans="1:20" x14ac:dyDescent="0.45">
      <c r="A362">
        <v>16</v>
      </c>
      <c r="B362" t="s">
        <v>635</v>
      </c>
      <c r="C362">
        <v>1</v>
      </c>
      <c r="D362" s="6">
        <f>SUMIF(cocina!A:A, R362, cocina!H:H)</f>
        <v>112</v>
      </c>
      <c r="E362" s="1">
        <v>45020.078472222223</v>
      </c>
      <c r="F362" s="1">
        <v>45020.227777777778</v>
      </c>
      <c r="G362" s="10">
        <f>+Tabla2[[#This Row],[Hora de Salida]]</f>
        <v>45020.227777777778</v>
      </c>
      <c r="H362" s="6">
        <f>+(Tabla2[[#This Row],[Hora de Salida]]-Tabla2[[#This Row],[Hora de Llegada]])*1440</f>
        <v>214.99999999883585</v>
      </c>
      <c r="I362" s="4">
        <f t="shared" si="10"/>
        <v>0.14930555555474712</v>
      </c>
      <c r="J362" s="4">
        <f t="shared" si="11"/>
        <v>7.1527777776969337E-2</v>
      </c>
      <c r="K362" s="4" t="str">
        <f>IF(Tabla2[[#This Row],[Tiempo de Degustación ]]=0,"No Cobrada","Si Cobrada")</f>
        <v>Si Cobrada</v>
      </c>
      <c r="L362" t="s">
        <v>27</v>
      </c>
      <c r="M362" t="s">
        <v>41</v>
      </c>
      <c r="N362" t="s">
        <v>23</v>
      </c>
      <c r="O362" s="14">
        <v>41.73</v>
      </c>
      <c r="P362">
        <f>SUMIF(cocina!A:A, R362, cocina!K:K)+Tabla2[[#This Row],[Propina]]</f>
        <v>142.72999999999999</v>
      </c>
      <c r="Q362" t="s">
        <v>29</v>
      </c>
      <c r="R362">
        <v>361</v>
      </c>
      <c r="S362" t="s">
        <v>24</v>
      </c>
      <c r="T362" t="s">
        <v>214</v>
      </c>
    </row>
    <row r="363" spans="1:20" x14ac:dyDescent="0.45">
      <c r="A363">
        <v>15</v>
      </c>
      <c r="B363" t="s">
        <v>359</v>
      </c>
      <c r="C363">
        <v>2</v>
      </c>
      <c r="D363" s="6">
        <f>SUMIF(cocina!A:A, R363, cocina!H:H)</f>
        <v>123</v>
      </c>
      <c r="E363" s="1">
        <v>45020.085416666669</v>
      </c>
      <c r="F363" s="1">
        <v>45020.249305555553</v>
      </c>
      <c r="G363" s="10">
        <f>+Tabla2[[#This Row],[Hora de Salida]]</f>
        <v>45020.249305555553</v>
      </c>
      <c r="H363" s="6">
        <f>+(Tabla2[[#This Row],[Hora de Salida]]-Tabla2[[#This Row],[Hora de Llegada]])*1440</f>
        <v>235.9999999939464</v>
      </c>
      <c r="I363" s="4">
        <f t="shared" si="10"/>
        <v>0.163888888884685</v>
      </c>
      <c r="J363" s="4">
        <f t="shared" si="11"/>
        <v>7.8472222218018334E-2</v>
      </c>
      <c r="K363" s="4" t="str">
        <f>IF(Tabla2[[#This Row],[Tiempo de Degustación ]]=0,"No Cobrada","Si Cobrada")</f>
        <v>Si Cobrada</v>
      </c>
      <c r="L363" t="s">
        <v>21</v>
      </c>
      <c r="M363" t="s">
        <v>15</v>
      </c>
      <c r="N363" t="s">
        <v>28</v>
      </c>
      <c r="O363" s="14">
        <v>47.21</v>
      </c>
      <c r="P363">
        <f>SUMIF(cocina!A:A, R363, cocina!K:K)+Tabla2[[#This Row],[Propina]]</f>
        <v>109.21000000000001</v>
      </c>
      <c r="Q363" t="s">
        <v>29</v>
      </c>
      <c r="R363">
        <v>362</v>
      </c>
      <c r="S363" t="s">
        <v>53</v>
      </c>
      <c r="T363" t="s">
        <v>636</v>
      </c>
    </row>
    <row r="364" spans="1:20" x14ac:dyDescent="0.45">
      <c r="A364">
        <v>5</v>
      </c>
      <c r="B364" t="s">
        <v>637</v>
      </c>
      <c r="C364">
        <v>2</v>
      </c>
      <c r="D364" s="6">
        <f>SUMIF(cocina!A:A, R364, cocina!H:H)</f>
        <v>149</v>
      </c>
      <c r="E364" s="1">
        <v>45020.073611111111</v>
      </c>
      <c r="F364" s="1">
        <v>45020.145138888889</v>
      </c>
      <c r="G364" s="10">
        <f>+Tabla2[[#This Row],[Hora de Salida]]</f>
        <v>45020.145138888889</v>
      </c>
      <c r="H364" s="6">
        <f>+(Tabla2[[#This Row],[Hora de Salida]]-Tabla2[[#This Row],[Hora de Llegada]])*1440</f>
        <v>103.00000000046566</v>
      </c>
      <c r="I364" s="4">
        <f t="shared" si="10"/>
        <v>8.1944444444767825E-2</v>
      </c>
      <c r="J364" s="4">
        <f t="shared" si="11"/>
        <v>0</v>
      </c>
      <c r="K364" s="4" t="str">
        <f>IF(Tabla2[[#This Row],[Tiempo de Degustación ]]=0,"No Cobrada","Si Cobrada")</f>
        <v>No Cobrada</v>
      </c>
      <c r="L364" t="s">
        <v>14</v>
      </c>
      <c r="M364" t="s">
        <v>15</v>
      </c>
      <c r="N364" t="s">
        <v>28</v>
      </c>
      <c r="O364" s="14">
        <v>49.02</v>
      </c>
      <c r="P364">
        <f>SUMIF(cocina!A:A, R364, cocina!K:K)+Tabla2[[#This Row],[Propina]]</f>
        <v>289.02</v>
      </c>
      <c r="Q364" t="s">
        <v>44</v>
      </c>
      <c r="R364">
        <v>363</v>
      </c>
      <c r="S364" t="s">
        <v>30</v>
      </c>
      <c r="T364" t="s">
        <v>638</v>
      </c>
    </row>
    <row r="365" spans="1:20" x14ac:dyDescent="0.45">
      <c r="A365">
        <v>15</v>
      </c>
      <c r="B365" t="s">
        <v>639</v>
      </c>
      <c r="C365">
        <v>2</v>
      </c>
      <c r="D365" s="6">
        <f>SUMIF(cocina!A:A, R365, cocina!H:H)</f>
        <v>112</v>
      </c>
      <c r="E365" s="1">
        <v>45020.159722222219</v>
      </c>
      <c r="F365" s="1">
        <v>45020.298611111109</v>
      </c>
      <c r="G365" s="10">
        <f>+Tabla2[[#This Row],[Hora de Salida]]</f>
        <v>45020.298611111109</v>
      </c>
      <c r="H365" s="6">
        <f>+(Tabla2[[#This Row],[Hora de Salida]]-Tabla2[[#This Row],[Hora de Llegada]])*1440</f>
        <v>200.00000000232831</v>
      </c>
      <c r="I365" s="4">
        <f t="shared" si="10"/>
        <v>0.13888888889050577</v>
      </c>
      <c r="J365" s="4">
        <f t="shared" si="11"/>
        <v>6.1111111112727989E-2</v>
      </c>
      <c r="K365" s="4" t="str">
        <f>IF(Tabla2[[#This Row],[Tiempo de Degustación ]]=0,"No Cobrada","Si Cobrada")</f>
        <v>Si Cobrada</v>
      </c>
      <c r="L365" t="s">
        <v>33</v>
      </c>
      <c r="M365" t="s">
        <v>15</v>
      </c>
      <c r="N365" t="s">
        <v>16</v>
      </c>
      <c r="O365" s="14">
        <v>48.28</v>
      </c>
      <c r="P365">
        <f>SUMIF(cocina!A:A, R365, cocina!K:K)+Tabla2[[#This Row],[Propina]]</f>
        <v>205.28</v>
      </c>
      <c r="Q365" t="s">
        <v>17</v>
      </c>
      <c r="R365">
        <v>364</v>
      </c>
      <c r="S365" t="s">
        <v>30</v>
      </c>
      <c r="T365" t="s">
        <v>640</v>
      </c>
    </row>
    <row r="366" spans="1:20" x14ac:dyDescent="0.45">
      <c r="A366">
        <v>4</v>
      </c>
      <c r="B366" t="s">
        <v>641</v>
      </c>
      <c r="C366">
        <v>1</v>
      </c>
      <c r="D366" s="6">
        <f>SUMIF(cocina!A:A, R366, cocina!H:H)</f>
        <v>25</v>
      </c>
      <c r="E366" s="1">
        <v>45020.043749999997</v>
      </c>
      <c r="F366" s="1">
        <v>45020.189583333333</v>
      </c>
      <c r="G366" s="10">
        <f>+Tabla2[[#This Row],[Hora de Salida]]</f>
        <v>45020.189583333333</v>
      </c>
      <c r="H366" s="6">
        <f>+(Tabla2[[#This Row],[Hora de Salida]]-Tabla2[[#This Row],[Hora de Llegada]])*1440</f>
        <v>210.00000000349246</v>
      </c>
      <c r="I366" s="4">
        <f t="shared" si="10"/>
        <v>0.15625000000242531</v>
      </c>
      <c r="J366" s="4">
        <f t="shared" si="11"/>
        <v>0.13888888889131421</v>
      </c>
      <c r="K366" s="4" t="str">
        <f>IF(Tabla2[[#This Row],[Tiempo de Degustación ]]=0,"No Cobrada","Si Cobrada")</f>
        <v>Si Cobrada</v>
      </c>
      <c r="L366" t="s">
        <v>14</v>
      </c>
      <c r="M366" t="s">
        <v>15</v>
      </c>
      <c r="N366" t="s">
        <v>23</v>
      </c>
      <c r="O366" s="14">
        <v>34.97</v>
      </c>
      <c r="P366">
        <f>SUMIF(cocina!A:A, R366, cocina!K:K)+Tabla2[[#This Row],[Propina]]</f>
        <v>142.97</v>
      </c>
      <c r="Q366" t="s">
        <v>44</v>
      </c>
      <c r="R366">
        <v>365</v>
      </c>
      <c r="S366" t="s">
        <v>73</v>
      </c>
      <c r="T366" t="s">
        <v>115</v>
      </c>
    </row>
    <row r="367" spans="1:20" x14ac:dyDescent="0.45">
      <c r="A367">
        <v>17</v>
      </c>
      <c r="B367" t="s">
        <v>642</v>
      </c>
      <c r="C367">
        <v>5</v>
      </c>
      <c r="D367" s="6">
        <f>SUMIF(cocina!A:A, R367, cocina!H:H)</f>
        <v>90</v>
      </c>
      <c r="E367" s="1">
        <v>45020.064583333333</v>
      </c>
      <c r="F367" s="1">
        <v>45020.198611111111</v>
      </c>
      <c r="G367" s="10">
        <f>+Tabla2[[#This Row],[Hora de Salida]]</f>
        <v>45020.198611111111</v>
      </c>
      <c r="H367" s="6">
        <f>+(Tabla2[[#This Row],[Hora de Salida]]-Tabla2[[#This Row],[Hora de Llegada]])*1440</f>
        <v>193.00000000046566</v>
      </c>
      <c r="I367" s="4">
        <f t="shared" si="10"/>
        <v>0.13402777777810115</v>
      </c>
      <c r="J367" s="4">
        <f t="shared" si="11"/>
        <v>7.1527777778101154E-2</v>
      </c>
      <c r="K367" s="4" t="str">
        <f>IF(Tabla2[[#This Row],[Tiempo de Degustación ]]=0,"No Cobrada","Si Cobrada")</f>
        <v>Si Cobrada</v>
      </c>
      <c r="L367" t="s">
        <v>14</v>
      </c>
      <c r="M367" t="s">
        <v>15</v>
      </c>
      <c r="N367" t="s">
        <v>23</v>
      </c>
      <c r="O367" s="14">
        <v>10.57</v>
      </c>
      <c r="P367">
        <f>SUMIF(cocina!A:A, R367, cocina!K:K)+Tabla2[[#This Row],[Propina]]</f>
        <v>249.57</v>
      </c>
      <c r="Q367" t="s">
        <v>17</v>
      </c>
      <c r="R367">
        <v>366</v>
      </c>
      <c r="S367" t="s">
        <v>73</v>
      </c>
      <c r="T367" t="s">
        <v>643</v>
      </c>
    </row>
    <row r="368" spans="1:20" x14ac:dyDescent="0.45">
      <c r="A368">
        <v>12</v>
      </c>
      <c r="B368" t="s">
        <v>644</v>
      </c>
      <c r="C368">
        <v>2</v>
      </c>
      <c r="D368" s="6">
        <f>SUMIF(cocina!A:A, R368, cocina!H:H)</f>
        <v>73</v>
      </c>
      <c r="E368" s="1">
        <v>45020.036805555559</v>
      </c>
      <c r="F368" s="1">
        <v>45020.15625</v>
      </c>
      <c r="G368" s="10">
        <f>+Tabla2[[#This Row],[Hora de Salida]]</f>
        <v>45020.15625</v>
      </c>
      <c r="H368" s="6">
        <f>+(Tabla2[[#This Row],[Hora de Salida]]-Tabla2[[#This Row],[Hora de Llegada]])*1440</f>
        <v>171.99999999487773</v>
      </c>
      <c r="I368" s="4">
        <f t="shared" si="10"/>
        <v>0.11944444444088731</v>
      </c>
      <c r="J368" s="4">
        <f t="shared" si="11"/>
        <v>6.8749999996442865E-2</v>
      </c>
      <c r="K368" s="4" t="str">
        <f>IF(Tabla2[[#This Row],[Tiempo de Degustación ]]=0,"No Cobrada","Si Cobrada")</f>
        <v>Si Cobrada</v>
      </c>
      <c r="L368" t="s">
        <v>14</v>
      </c>
      <c r="M368" t="s">
        <v>41</v>
      </c>
      <c r="N368" t="s">
        <v>28</v>
      </c>
      <c r="O368" s="14">
        <v>12.62</v>
      </c>
      <c r="P368">
        <f>SUMIF(cocina!A:A, R368, cocina!K:K)+Tabla2[[#This Row],[Propina]]</f>
        <v>113.62</v>
      </c>
      <c r="Q368" t="s">
        <v>29</v>
      </c>
      <c r="R368">
        <v>367</v>
      </c>
      <c r="S368" t="s">
        <v>73</v>
      </c>
      <c r="T368" t="s">
        <v>645</v>
      </c>
    </row>
    <row r="369" spans="1:20" x14ac:dyDescent="0.45">
      <c r="A369">
        <v>13</v>
      </c>
      <c r="B369" t="s">
        <v>646</v>
      </c>
      <c r="C369">
        <v>1</v>
      </c>
      <c r="D369" s="6">
        <f>SUMIF(cocina!A:A, R369, cocina!H:H)</f>
        <v>85</v>
      </c>
      <c r="E369" s="1">
        <v>45020.14166666667</v>
      </c>
      <c r="F369" s="1">
        <v>45020.231249999997</v>
      </c>
      <c r="G369" s="10">
        <f>+Tabla2[[#This Row],[Hora de Salida]]</f>
        <v>45020.231249999997</v>
      </c>
      <c r="H369" s="6">
        <f>+(Tabla2[[#This Row],[Hora de Salida]]-Tabla2[[#This Row],[Hora de Llegada]])*1440</f>
        <v>128.9999999909196</v>
      </c>
      <c r="I369" s="4">
        <f t="shared" si="10"/>
        <v>9.9999999993694175E-2</v>
      </c>
      <c r="J369" s="4">
        <f t="shared" si="11"/>
        <v>4.0972222215916398E-2</v>
      </c>
      <c r="K369" s="4" t="str">
        <f>IF(Tabla2[[#This Row],[Tiempo de Degustación ]]=0,"No Cobrada","Si Cobrada")</f>
        <v>Si Cobrada</v>
      </c>
      <c r="L369" t="s">
        <v>21</v>
      </c>
      <c r="M369" t="s">
        <v>22</v>
      </c>
      <c r="N369" t="s">
        <v>16</v>
      </c>
      <c r="O369" s="14">
        <v>37.65</v>
      </c>
      <c r="P369">
        <f>SUMIF(cocina!A:A, R369, cocina!K:K)+Tabla2[[#This Row],[Propina]]</f>
        <v>160.65</v>
      </c>
      <c r="Q369" t="s">
        <v>44</v>
      </c>
      <c r="R369">
        <v>368</v>
      </c>
      <c r="S369" t="s">
        <v>24</v>
      </c>
      <c r="T369" t="s">
        <v>647</v>
      </c>
    </row>
    <row r="370" spans="1:20" x14ac:dyDescent="0.45">
      <c r="A370">
        <v>20</v>
      </c>
      <c r="B370" t="s">
        <v>648</v>
      </c>
      <c r="C370">
        <v>2</v>
      </c>
      <c r="D370" s="6">
        <f>SUMIF(cocina!A:A, R370, cocina!H:H)</f>
        <v>42</v>
      </c>
      <c r="E370" s="1">
        <v>45020.09097222222</v>
      </c>
      <c r="F370" s="1">
        <v>45020.245833333334</v>
      </c>
      <c r="G370" s="10">
        <f>+Tabla2[[#This Row],[Hora de Salida]]</f>
        <v>45020.245833333334</v>
      </c>
      <c r="H370" s="6">
        <f>+(Tabla2[[#This Row],[Hora de Salida]]-Tabla2[[#This Row],[Hora de Llegada]])*1440</f>
        <v>223.00000000395812</v>
      </c>
      <c r="I370" s="4">
        <f t="shared" si="10"/>
        <v>0.15486111111385981</v>
      </c>
      <c r="J370" s="4">
        <f t="shared" si="11"/>
        <v>0.12569444444719313</v>
      </c>
      <c r="K370" s="4" t="str">
        <f>IF(Tabla2[[#This Row],[Tiempo de Degustación ]]=0,"No Cobrada","Si Cobrada")</f>
        <v>Si Cobrada</v>
      </c>
      <c r="L370" t="s">
        <v>33</v>
      </c>
      <c r="M370" t="s">
        <v>15</v>
      </c>
      <c r="N370" t="s">
        <v>28</v>
      </c>
      <c r="O370" s="14">
        <v>34.83</v>
      </c>
      <c r="P370">
        <f>SUMIF(cocina!A:A, R370, cocina!K:K)+Tabla2[[#This Row],[Propina]]</f>
        <v>276.83</v>
      </c>
      <c r="Q370" t="s">
        <v>29</v>
      </c>
      <c r="R370">
        <v>369</v>
      </c>
      <c r="S370" t="s">
        <v>53</v>
      </c>
      <c r="T370" t="s">
        <v>649</v>
      </c>
    </row>
    <row r="371" spans="1:20" x14ac:dyDescent="0.45">
      <c r="A371">
        <v>13</v>
      </c>
      <c r="B371" t="s">
        <v>650</v>
      </c>
      <c r="C371">
        <v>6</v>
      </c>
      <c r="D371" s="6">
        <f>SUMIF(cocina!A:A, R371, cocina!H:H)</f>
        <v>33</v>
      </c>
      <c r="E371" s="1">
        <v>45020.097222222219</v>
      </c>
      <c r="F371" s="1">
        <v>45020.140972222223</v>
      </c>
      <c r="G371" s="10">
        <f>+Tabla2[[#This Row],[Hora de Salida]]</f>
        <v>45020.140972222223</v>
      </c>
      <c r="H371" s="6">
        <f>+(Tabla2[[#This Row],[Hora de Salida]]-Tabla2[[#This Row],[Hora de Llegada]])*1440</f>
        <v>63.000000006286427</v>
      </c>
      <c r="I371" s="4">
        <f t="shared" si="10"/>
        <v>4.3750000004365575E-2</v>
      </c>
      <c r="J371" s="4">
        <f t="shared" si="11"/>
        <v>2.083333333769891E-2</v>
      </c>
      <c r="K371" s="4" t="str">
        <f>IF(Tabla2[[#This Row],[Tiempo de Degustación ]]=0,"No Cobrada","Si Cobrada")</f>
        <v>Si Cobrada</v>
      </c>
      <c r="L371" t="s">
        <v>14</v>
      </c>
      <c r="M371" t="s">
        <v>15</v>
      </c>
      <c r="N371" t="s">
        <v>28</v>
      </c>
      <c r="O371" s="14">
        <v>47.79</v>
      </c>
      <c r="P371">
        <f>SUMIF(cocina!A:A, R371, cocina!K:K)+Tabla2[[#This Row],[Propina]]</f>
        <v>119.78999999999999</v>
      </c>
      <c r="Q371" t="s">
        <v>29</v>
      </c>
      <c r="R371">
        <v>370</v>
      </c>
      <c r="S371" t="s">
        <v>53</v>
      </c>
      <c r="T371" t="s">
        <v>115</v>
      </c>
    </row>
    <row r="372" spans="1:20" x14ac:dyDescent="0.45">
      <c r="A372">
        <v>4</v>
      </c>
      <c r="B372" t="s">
        <v>651</v>
      </c>
      <c r="C372">
        <v>3</v>
      </c>
      <c r="D372" s="6">
        <f>SUMIF(cocina!A:A, R372, cocina!H:H)</f>
        <v>49</v>
      </c>
      <c r="E372" s="1">
        <v>45020.052777777775</v>
      </c>
      <c r="F372" s="1">
        <v>45020.188194444447</v>
      </c>
      <c r="G372" s="10">
        <f>+Tabla2[[#This Row],[Hora de Salida]]</f>
        <v>45020.188194444447</v>
      </c>
      <c r="H372" s="6">
        <f>+(Tabla2[[#This Row],[Hora de Salida]]-Tabla2[[#This Row],[Hora de Llegada]])*1440</f>
        <v>195.00000000698492</v>
      </c>
      <c r="I372" s="4">
        <f t="shared" si="10"/>
        <v>0.14583333333818396</v>
      </c>
      <c r="J372" s="4">
        <f t="shared" si="11"/>
        <v>0.11180555556040619</v>
      </c>
      <c r="K372" s="4" t="str">
        <f>IF(Tabla2[[#This Row],[Tiempo de Degustación ]]=0,"No Cobrada","Si Cobrada")</f>
        <v>Si Cobrada</v>
      </c>
      <c r="L372" t="s">
        <v>37</v>
      </c>
      <c r="M372" t="s">
        <v>41</v>
      </c>
      <c r="N372" t="s">
        <v>28</v>
      </c>
      <c r="O372" s="14">
        <v>32.51</v>
      </c>
      <c r="P372">
        <f>SUMIF(cocina!A:A, R372, cocina!K:K)+Tabla2[[#This Row],[Propina]]</f>
        <v>232.51</v>
      </c>
      <c r="Q372" t="s">
        <v>44</v>
      </c>
      <c r="R372">
        <v>371</v>
      </c>
      <c r="S372" t="s">
        <v>68</v>
      </c>
      <c r="T372" t="s">
        <v>652</v>
      </c>
    </row>
    <row r="373" spans="1:20" x14ac:dyDescent="0.45">
      <c r="A373">
        <v>14</v>
      </c>
      <c r="B373" t="s">
        <v>653</v>
      </c>
      <c r="C373">
        <v>5</v>
      </c>
      <c r="D373" s="6">
        <f>SUMIF(cocina!A:A, R373, cocina!H:H)</f>
        <v>22</v>
      </c>
      <c r="E373" s="1">
        <v>45020.115277777775</v>
      </c>
      <c r="F373" s="1">
        <v>45020.259722222225</v>
      </c>
      <c r="G373" s="10">
        <f>+Tabla2[[#This Row],[Hora de Salida]]</f>
        <v>45020.259722222225</v>
      </c>
      <c r="H373" s="6">
        <f>+(Tabla2[[#This Row],[Hora de Salida]]-Tabla2[[#This Row],[Hora de Llegada]])*1440</f>
        <v>208.00000000745058</v>
      </c>
      <c r="I373" s="4">
        <f t="shared" si="10"/>
        <v>0.14444444444961846</v>
      </c>
      <c r="J373" s="4">
        <f t="shared" si="11"/>
        <v>0.12916666667184068</v>
      </c>
      <c r="K373" s="4" t="str">
        <f>IF(Tabla2[[#This Row],[Tiempo de Degustación ]]=0,"No Cobrada","Si Cobrada")</f>
        <v>Si Cobrada</v>
      </c>
      <c r="L373" t="s">
        <v>27</v>
      </c>
      <c r="M373" t="s">
        <v>15</v>
      </c>
      <c r="N373" t="s">
        <v>28</v>
      </c>
      <c r="O373" s="14">
        <v>17.170000000000002</v>
      </c>
      <c r="P373">
        <f>SUMIF(cocina!A:A, R373, cocina!K:K)+Tabla2[[#This Row],[Propina]]</f>
        <v>53.17</v>
      </c>
      <c r="Q373" t="s">
        <v>17</v>
      </c>
      <c r="R373">
        <v>372</v>
      </c>
      <c r="S373" t="s">
        <v>30</v>
      </c>
      <c r="T373" t="s">
        <v>126</v>
      </c>
    </row>
    <row r="374" spans="1:20" x14ac:dyDescent="0.45">
      <c r="A374">
        <v>19</v>
      </c>
      <c r="B374" t="s">
        <v>654</v>
      </c>
      <c r="C374">
        <v>2</v>
      </c>
      <c r="D374" s="6">
        <f>SUMIF(cocina!A:A, R374, cocina!H:H)</f>
        <v>116</v>
      </c>
      <c r="E374" s="1">
        <v>45020.025694444441</v>
      </c>
      <c r="F374" s="1">
        <v>45020.132638888892</v>
      </c>
      <c r="G374" s="10">
        <f>+Tabla2[[#This Row],[Hora de Salida]]</f>
        <v>45020.132638888892</v>
      </c>
      <c r="H374" s="6">
        <f>+(Tabla2[[#This Row],[Hora de Salida]]-Tabla2[[#This Row],[Hora de Llegada]])*1440</f>
        <v>154.00000000954606</v>
      </c>
      <c r="I374" s="4">
        <f t="shared" si="10"/>
        <v>0.11736111111774032</v>
      </c>
      <c r="J374" s="4">
        <f t="shared" si="11"/>
        <v>3.6805555562184761E-2</v>
      </c>
      <c r="K374" s="4" t="str">
        <f>IF(Tabla2[[#This Row],[Tiempo de Degustación ]]=0,"No Cobrada","Si Cobrada")</f>
        <v>Si Cobrada</v>
      </c>
      <c r="L374" t="s">
        <v>33</v>
      </c>
      <c r="M374" t="s">
        <v>22</v>
      </c>
      <c r="N374" t="s">
        <v>16</v>
      </c>
      <c r="O374" s="14">
        <v>26.62</v>
      </c>
      <c r="P374">
        <f>SUMIF(cocina!A:A, R374, cocina!K:K)+Tabla2[[#This Row],[Propina]]</f>
        <v>186.62</v>
      </c>
      <c r="Q374" t="s">
        <v>44</v>
      </c>
      <c r="R374">
        <v>373</v>
      </c>
      <c r="S374" t="s">
        <v>92</v>
      </c>
      <c r="T374" t="s">
        <v>655</v>
      </c>
    </row>
    <row r="375" spans="1:20" x14ac:dyDescent="0.45">
      <c r="A375">
        <v>18</v>
      </c>
      <c r="B375" t="s">
        <v>656</v>
      </c>
      <c r="C375">
        <v>3</v>
      </c>
      <c r="D375" s="6">
        <f>SUMIF(cocina!A:A, R375, cocina!H:H)</f>
        <v>9</v>
      </c>
      <c r="E375" s="1">
        <v>45020.138194444444</v>
      </c>
      <c r="F375" s="1">
        <v>45020.183333333334</v>
      </c>
      <c r="G375" s="10">
        <f>+Tabla2[[#This Row],[Hora de Salida]]</f>
        <v>45020.183333333334</v>
      </c>
      <c r="H375" s="6">
        <f>+(Tabla2[[#This Row],[Hora de Salida]]-Tabla2[[#This Row],[Hora de Llegada]])*1440</f>
        <v>65.000000002328306</v>
      </c>
      <c r="I375" s="4">
        <f t="shared" si="10"/>
        <v>4.5138888890505768E-2</v>
      </c>
      <c r="J375" s="4">
        <f t="shared" si="11"/>
        <v>3.888888889050577E-2</v>
      </c>
      <c r="K375" s="4" t="str">
        <f>IF(Tabla2[[#This Row],[Tiempo de Degustación ]]=0,"No Cobrada","Si Cobrada")</f>
        <v>Si Cobrada</v>
      </c>
      <c r="L375" t="s">
        <v>27</v>
      </c>
      <c r="M375" t="s">
        <v>15</v>
      </c>
      <c r="N375" t="s">
        <v>28</v>
      </c>
      <c r="O375" s="14">
        <v>33.35</v>
      </c>
      <c r="P375">
        <f>SUMIF(cocina!A:A, R375, cocina!K:K)+Tabla2[[#This Row],[Propina]]</f>
        <v>68.349999999999994</v>
      </c>
      <c r="Q375" t="s">
        <v>29</v>
      </c>
      <c r="R375">
        <v>374</v>
      </c>
      <c r="S375" t="s">
        <v>34</v>
      </c>
      <c r="T375" t="s">
        <v>42</v>
      </c>
    </row>
    <row r="376" spans="1:20" x14ac:dyDescent="0.45">
      <c r="A376">
        <v>18</v>
      </c>
      <c r="B376" t="s">
        <v>657</v>
      </c>
      <c r="C376">
        <v>1</v>
      </c>
      <c r="D376" s="6">
        <f>SUMIF(cocina!A:A, R376, cocina!H:H)</f>
        <v>27</v>
      </c>
      <c r="E376" s="1">
        <v>45020.011805555558</v>
      </c>
      <c r="F376" s="1">
        <v>45020.131249999999</v>
      </c>
      <c r="G376" s="10">
        <f>+Tabla2[[#This Row],[Hora de Salida]]</f>
        <v>45020.131249999999</v>
      </c>
      <c r="H376" s="6">
        <f>+(Tabla2[[#This Row],[Hora de Salida]]-Tabla2[[#This Row],[Hora de Llegada]])*1440</f>
        <v>171.99999999487773</v>
      </c>
      <c r="I376" s="4">
        <f t="shared" si="10"/>
        <v>0.11944444444088731</v>
      </c>
      <c r="J376" s="4">
        <f t="shared" si="11"/>
        <v>0.10069444444088731</v>
      </c>
      <c r="K376" s="4" t="str">
        <f>IF(Tabla2[[#This Row],[Tiempo de Degustación ]]=0,"No Cobrada","Si Cobrada")</f>
        <v>Si Cobrada</v>
      </c>
      <c r="L376" t="s">
        <v>14</v>
      </c>
      <c r="M376" t="s">
        <v>15</v>
      </c>
      <c r="N376" t="s">
        <v>28</v>
      </c>
      <c r="O376" s="14">
        <v>22.3</v>
      </c>
      <c r="P376">
        <f>SUMIF(cocina!A:A, R376, cocina!K:K)+Tabla2[[#This Row],[Propina]]</f>
        <v>115.3</v>
      </c>
      <c r="Q376" t="s">
        <v>17</v>
      </c>
      <c r="R376">
        <v>375</v>
      </c>
      <c r="S376" t="s">
        <v>18</v>
      </c>
      <c r="T376" t="s">
        <v>195</v>
      </c>
    </row>
    <row r="377" spans="1:20" x14ac:dyDescent="0.45">
      <c r="A377">
        <v>16</v>
      </c>
      <c r="B377" t="s">
        <v>635</v>
      </c>
      <c r="C377">
        <v>4</v>
      </c>
      <c r="D377" s="6">
        <f>SUMIF(cocina!A:A, R377, cocina!H:H)</f>
        <v>5</v>
      </c>
      <c r="E377" s="1">
        <v>45020.120138888888</v>
      </c>
      <c r="F377" s="1">
        <v>45020.216666666667</v>
      </c>
      <c r="G377" s="10">
        <f>+Tabla2[[#This Row],[Hora de Salida]]</f>
        <v>45020.216666666667</v>
      </c>
      <c r="H377" s="6">
        <f>+(Tabla2[[#This Row],[Hora de Salida]]-Tabla2[[#This Row],[Hora de Llegada]])*1440</f>
        <v>139.00000000256114</v>
      </c>
      <c r="I377" s="4">
        <f t="shared" si="10"/>
        <v>0.10694444444622302</v>
      </c>
      <c r="J377" s="4">
        <f t="shared" si="11"/>
        <v>0.10347222222400079</v>
      </c>
      <c r="K377" s="4" t="str">
        <f>IF(Tabla2[[#This Row],[Tiempo de Degustación ]]=0,"No Cobrada","Si Cobrada")</f>
        <v>Si Cobrada</v>
      </c>
      <c r="L377" t="s">
        <v>21</v>
      </c>
      <c r="M377" t="s">
        <v>15</v>
      </c>
      <c r="N377" t="s">
        <v>23</v>
      </c>
      <c r="O377" s="14">
        <v>27.51</v>
      </c>
      <c r="P377">
        <f>SUMIF(cocina!A:A, R377, cocina!K:K)+Tabla2[[#This Row],[Propina]]</f>
        <v>73.510000000000005</v>
      </c>
      <c r="Q377" t="s">
        <v>44</v>
      </c>
      <c r="R377">
        <v>376</v>
      </c>
      <c r="S377" t="s">
        <v>68</v>
      </c>
      <c r="T377" t="s">
        <v>340</v>
      </c>
    </row>
    <row r="378" spans="1:20" x14ac:dyDescent="0.45">
      <c r="A378">
        <v>5</v>
      </c>
      <c r="B378" t="s">
        <v>658</v>
      </c>
      <c r="C378">
        <v>1</v>
      </c>
      <c r="D378" s="6">
        <f>SUMIF(cocina!A:A, R378, cocina!H:H)</f>
        <v>46</v>
      </c>
      <c r="E378" s="1">
        <v>45020.054166666669</v>
      </c>
      <c r="F378" s="1">
        <v>45020.198611111111</v>
      </c>
      <c r="G378" s="10">
        <f>+Tabla2[[#This Row],[Hora de Salida]]</f>
        <v>45020.198611111111</v>
      </c>
      <c r="H378" s="6">
        <f>+(Tabla2[[#This Row],[Hora de Salida]]-Tabla2[[#This Row],[Hora de Llegada]])*1440</f>
        <v>207.9999999969732</v>
      </c>
      <c r="I378" s="4">
        <f t="shared" si="10"/>
        <v>0.1444444444423425</v>
      </c>
      <c r="J378" s="4">
        <f t="shared" si="11"/>
        <v>0.11249999999789806</v>
      </c>
      <c r="K378" s="4" t="str">
        <f>IF(Tabla2[[#This Row],[Tiempo de Degustación ]]=0,"No Cobrada","Si Cobrada")</f>
        <v>Si Cobrada</v>
      </c>
      <c r="L378" t="s">
        <v>37</v>
      </c>
      <c r="M378" t="s">
        <v>15</v>
      </c>
      <c r="N378" t="s">
        <v>28</v>
      </c>
      <c r="O378" s="14">
        <v>14.96</v>
      </c>
      <c r="P378">
        <f>SUMIF(cocina!A:A, R378, cocina!K:K)+Tabla2[[#This Row],[Propina]]</f>
        <v>114.96000000000001</v>
      </c>
      <c r="Q378" t="s">
        <v>29</v>
      </c>
      <c r="R378">
        <v>377</v>
      </c>
      <c r="S378" t="s">
        <v>34</v>
      </c>
      <c r="T378" t="s">
        <v>659</v>
      </c>
    </row>
    <row r="379" spans="1:20" x14ac:dyDescent="0.45">
      <c r="A379">
        <v>3</v>
      </c>
      <c r="B379" t="s">
        <v>660</v>
      </c>
      <c r="C379">
        <v>1</v>
      </c>
      <c r="D379" s="6">
        <f>SUMIF(cocina!A:A, R379, cocina!H:H)</f>
        <v>21</v>
      </c>
      <c r="E379" s="1">
        <v>45020.163194444445</v>
      </c>
      <c r="F379" s="1">
        <v>45020.220833333333</v>
      </c>
      <c r="G379" s="10">
        <f>+Tabla2[[#This Row],[Hora de Salida]]</f>
        <v>45020.220833333333</v>
      </c>
      <c r="H379" s="6">
        <f>+(Tabla2[[#This Row],[Hora de Salida]]-Tabla2[[#This Row],[Hora de Llegada]])*1440</f>
        <v>82.999999998137355</v>
      </c>
      <c r="I379" s="4">
        <f t="shared" si="10"/>
        <v>5.7638888887595385E-2</v>
      </c>
      <c r="J379" s="4">
        <f t="shared" si="11"/>
        <v>4.3055555554262048E-2</v>
      </c>
      <c r="K379" s="4" t="str">
        <f>IF(Tabla2[[#This Row],[Tiempo de Degustación ]]=0,"No Cobrada","Si Cobrada")</f>
        <v>Si Cobrada</v>
      </c>
      <c r="L379" t="s">
        <v>21</v>
      </c>
      <c r="M379" t="s">
        <v>15</v>
      </c>
      <c r="N379" t="s">
        <v>23</v>
      </c>
      <c r="O379" s="14">
        <v>40.31</v>
      </c>
      <c r="P379">
        <f>SUMIF(cocina!A:A, R379, cocina!K:K)+Tabla2[[#This Row],[Propina]]</f>
        <v>89.31</v>
      </c>
      <c r="Q379" t="s">
        <v>29</v>
      </c>
      <c r="R379">
        <v>378</v>
      </c>
      <c r="S379" t="s">
        <v>38</v>
      </c>
      <c r="T379" t="s">
        <v>661</v>
      </c>
    </row>
    <row r="380" spans="1:20" x14ac:dyDescent="0.45">
      <c r="A380">
        <v>4</v>
      </c>
      <c r="B380" t="s">
        <v>371</v>
      </c>
      <c r="C380">
        <v>2</v>
      </c>
      <c r="D380" s="6">
        <f>SUMIF(cocina!A:A, R380, cocina!H:H)</f>
        <v>6</v>
      </c>
      <c r="E380" s="1">
        <v>45020.063194444447</v>
      </c>
      <c r="F380" s="1">
        <v>45020.164583333331</v>
      </c>
      <c r="G380" s="10">
        <f>+Tabla2[[#This Row],[Hora de Salida]]</f>
        <v>45020.164583333331</v>
      </c>
      <c r="H380" s="6">
        <f>+(Tabla2[[#This Row],[Hora de Salida]]-Tabla2[[#This Row],[Hora de Llegada]])*1440</f>
        <v>145.9999999939464</v>
      </c>
      <c r="I380" s="4">
        <f t="shared" si="10"/>
        <v>0.11180555555135167</v>
      </c>
      <c r="J380" s="4">
        <f t="shared" si="11"/>
        <v>0.10763888888468501</v>
      </c>
      <c r="K380" s="4" t="str">
        <f>IF(Tabla2[[#This Row],[Tiempo de Degustación ]]=0,"No Cobrada","Si Cobrada")</f>
        <v>Si Cobrada</v>
      </c>
      <c r="L380" t="s">
        <v>14</v>
      </c>
      <c r="M380" t="s">
        <v>22</v>
      </c>
      <c r="N380" t="s">
        <v>28</v>
      </c>
      <c r="O380" s="14">
        <v>10.61</v>
      </c>
      <c r="P380">
        <f>SUMIF(cocina!A:A, R380, cocina!K:K)+Tabla2[[#This Row],[Propina]]</f>
        <v>80.61</v>
      </c>
      <c r="Q380" t="s">
        <v>44</v>
      </c>
      <c r="R380">
        <v>379</v>
      </c>
      <c r="S380" t="s">
        <v>73</v>
      </c>
      <c r="T380" t="s">
        <v>42</v>
      </c>
    </row>
    <row r="381" spans="1:20" x14ac:dyDescent="0.45">
      <c r="A381">
        <v>5</v>
      </c>
      <c r="B381" t="s">
        <v>318</v>
      </c>
      <c r="C381">
        <v>1</v>
      </c>
      <c r="D381" s="6">
        <f>SUMIF(cocina!A:A, R381, cocina!H:H)</f>
        <v>93</v>
      </c>
      <c r="E381" s="1">
        <v>45020.040277777778</v>
      </c>
      <c r="F381" s="1">
        <v>45020.189583333333</v>
      </c>
      <c r="G381" s="10">
        <f>+Tabla2[[#This Row],[Hora de Salida]]</f>
        <v>45020.189583333333</v>
      </c>
      <c r="H381" s="6">
        <f>+(Tabla2[[#This Row],[Hora de Salida]]-Tabla2[[#This Row],[Hora de Llegada]])*1440</f>
        <v>214.99999999883585</v>
      </c>
      <c r="I381" s="4">
        <f t="shared" si="10"/>
        <v>0.14930555555474712</v>
      </c>
      <c r="J381" s="4">
        <f t="shared" si="11"/>
        <v>8.4722222221413776E-2</v>
      </c>
      <c r="K381" s="4" t="str">
        <f>IF(Tabla2[[#This Row],[Tiempo de Degustación ]]=0,"No Cobrada","Si Cobrada")</f>
        <v>Si Cobrada</v>
      </c>
      <c r="L381" t="s">
        <v>14</v>
      </c>
      <c r="M381" t="s">
        <v>41</v>
      </c>
      <c r="N381" t="s">
        <v>16</v>
      </c>
      <c r="O381" s="14">
        <v>22.53</v>
      </c>
      <c r="P381">
        <f>SUMIF(cocina!A:A, R381, cocina!K:K)+Tabla2[[#This Row],[Propina]]</f>
        <v>159.53</v>
      </c>
      <c r="Q381" t="s">
        <v>29</v>
      </c>
      <c r="R381">
        <v>380</v>
      </c>
      <c r="S381" t="s">
        <v>92</v>
      </c>
      <c r="T381" t="s">
        <v>662</v>
      </c>
    </row>
    <row r="382" spans="1:20" x14ac:dyDescent="0.45">
      <c r="A382">
        <v>4</v>
      </c>
      <c r="B382" t="s">
        <v>663</v>
      </c>
      <c r="C382">
        <v>1</v>
      </c>
      <c r="D382" s="6">
        <f>SUMIF(cocina!A:A, R382, cocina!H:H)</f>
        <v>47</v>
      </c>
      <c r="E382" s="1">
        <v>45020.039583333331</v>
      </c>
      <c r="F382" s="1">
        <v>45020.188888888886</v>
      </c>
      <c r="G382" s="10">
        <f>+Tabla2[[#This Row],[Hora de Salida]]</f>
        <v>45020.188888888886</v>
      </c>
      <c r="H382" s="6">
        <f>+(Tabla2[[#This Row],[Hora de Salida]]-Tabla2[[#This Row],[Hora de Llegada]])*1440</f>
        <v>214.99999999883585</v>
      </c>
      <c r="I382" s="4">
        <f t="shared" si="10"/>
        <v>0.14930555555474712</v>
      </c>
      <c r="J382" s="4">
        <f t="shared" si="11"/>
        <v>0.11666666666585823</v>
      </c>
      <c r="K382" s="4" t="str">
        <f>IF(Tabla2[[#This Row],[Tiempo de Degustación ]]=0,"No Cobrada","Si Cobrada")</f>
        <v>Si Cobrada</v>
      </c>
      <c r="L382" t="s">
        <v>21</v>
      </c>
      <c r="M382" t="s">
        <v>22</v>
      </c>
      <c r="N382" t="s">
        <v>16</v>
      </c>
      <c r="O382" s="14">
        <v>27.69</v>
      </c>
      <c r="P382">
        <f>SUMIF(cocina!A:A, R382, cocina!K:K)+Tabla2[[#This Row],[Propina]]</f>
        <v>171.69</v>
      </c>
      <c r="Q382" t="s">
        <v>29</v>
      </c>
      <c r="R382">
        <v>381</v>
      </c>
      <c r="S382" t="s">
        <v>53</v>
      </c>
      <c r="T382" t="s">
        <v>664</v>
      </c>
    </row>
    <row r="383" spans="1:20" x14ac:dyDescent="0.45">
      <c r="A383">
        <v>20</v>
      </c>
      <c r="B383" t="s">
        <v>178</v>
      </c>
      <c r="C383">
        <v>6</v>
      </c>
      <c r="D383" s="6">
        <f>SUMIF(cocina!A:A, R383, cocina!H:H)</f>
        <v>54</v>
      </c>
      <c r="E383" s="1">
        <v>45020.131249999999</v>
      </c>
      <c r="F383" s="1">
        <v>45020.268750000003</v>
      </c>
      <c r="G383" s="10">
        <f>+Tabla2[[#This Row],[Hora de Salida]]</f>
        <v>45020.268750000003</v>
      </c>
      <c r="H383" s="6">
        <f>+(Tabla2[[#This Row],[Hora de Salida]]-Tabla2[[#This Row],[Hora de Llegada]])*1440</f>
        <v>198.00000000628643</v>
      </c>
      <c r="I383" s="4">
        <f t="shared" si="10"/>
        <v>0.13750000000436557</v>
      </c>
      <c r="J383" s="4">
        <f t="shared" si="11"/>
        <v>0.10000000000436557</v>
      </c>
      <c r="K383" s="4" t="str">
        <f>IF(Tabla2[[#This Row],[Tiempo de Degustación ]]=0,"No Cobrada","Si Cobrada")</f>
        <v>Si Cobrada</v>
      </c>
      <c r="L383" t="s">
        <v>27</v>
      </c>
      <c r="M383" t="s">
        <v>41</v>
      </c>
      <c r="N383" t="s">
        <v>16</v>
      </c>
      <c r="O383" s="14">
        <v>19.8</v>
      </c>
      <c r="P383">
        <f>SUMIF(cocina!A:A, R383, cocina!K:K)+Tabla2[[#This Row],[Propina]]</f>
        <v>106.8</v>
      </c>
      <c r="Q383" t="s">
        <v>17</v>
      </c>
      <c r="R383">
        <v>382</v>
      </c>
      <c r="S383" t="s">
        <v>68</v>
      </c>
      <c r="T383" t="s">
        <v>60</v>
      </c>
    </row>
    <row r="384" spans="1:20" x14ac:dyDescent="0.45">
      <c r="A384">
        <v>6</v>
      </c>
      <c r="B384" t="s">
        <v>665</v>
      </c>
      <c r="C384">
        <v>6</v>
      </c>
      <c r="D384" s="6">
        <f>SUMIF(cocina!A:A, R384, cocina!H:H)</f>
        <v>9</v>
      </c>
      <c r="E384" s="1">
        <v>45020.145138888889</v>
      </c>
      <c r="F384" s="1">
        <v>45020.272916666669</v>
      </c>
      <c r="G384" s="10">
        <f>+Tabla2[[#This Row],[Hora de Salida]]</f>
        <v>45020.272916666669</v>
      </c>
      <c r="H384" s="6">
        <f>+(Tabla2[[#This Row],[Hora de Salida]]-Tabla2[[#This Row],[Hora de Llegada]])*1440</f>
        <v>184.00000000256114</v>
      </c>
      <c r="I384" s="4">
        <f t="shared" si="10"/>
        <v>0.12777777777955635</v>
      </c>
      <c r="J384" s="4">
        <f t="shared" si="11"/>
        <v>0.12152777777955634</v>
      </c>
      <c r="K384" s="4" t="str">
        <f>IF(Tabla2[[#This Row],[Tiempo de Degustación ]]=0,"No Cobrada","Si Cobrada")</f>
        <v>Si Cobrada</v>
      </c>
      <c r="L384" t="s">
        <v>37</v>
      </c>
      <c r="M384" t="s">
        <v>15</v>
      </c>
      <c r="N384" t="s">
        <v>28</v>
      </c>
      <c r="O384" s="14">
        <v>31.33</v>
      </c>
      <c r="P384">
        <f>SUMIF(cocina!A:A, R384, cocina!K:K)+Tabla2[[#This Row],[Propina]]</f>
        <v>139.32999999999998</v>
      </c>
      <c r="Q384" t="s">
        <v>29</v>
      </c>
      <c r="R384">
        <v>383</v>
      </c>
      <c r="S384" t="s">
        <v>73</v>
      </c>
      <c r="T384" t="s">
        <v>115</v>
      </c>
    </row>
    <row r="385" spans="1:20" x14ac:dyDescent="0.45">
      <c r="A385">
        <v>1</v>
      </c>
      <c r="B385" t="s">
        <v>666</v>
      </c>
      <c r="C385">
        <v>5</v>
      </c>
      <c r="D385" s="6">
        <f>SUMIF(cocina!A:A, R385, cocina!H:H)</f>
        <v>110</v>
      </c>
      <c r="E385" s="1">
        <v>45020.007638888892</v>
      </c>
      <c r="F385" s="1">
        <v>45020.106249999997</v>
      </c>
      <c r="G385" s="10">
        <f>+Tabla2[[#This Row],[Hora de Salida]]</f>
        <v>45020.106249999997</v>
      </c>
      <c r="H385" s="6">
        <f>+(Tabla2[[#This Row],[Hora de Salida]]-Tabla2[[#This Row],[Hora de Llegada]])*1440</f>
        <v>141.99999999138527</v>
      </c>
      <c r="I385" s="4">
        <f t="shared" si="10"/>
        <v>9.8611111105128657E-2</v>
      </c>
      <c r="J385" s="4">
        <f t="shared" si="11"/>
        <v>2.2222222216239762E-2</v>
      </c>
      <c r="K385" s="4" t="str">
        <f>IF(Tabla2[[#This Row],[Tiempo de Degustación ]]=0,"No Cobrada","Si Cobrada")</f>
        <v>Si Cobrada</v>
      </c>
      <c r="L385" t="s">
        <v>21</v>
      </c>
      <c r="M385" t="s">
        <v>22</v>
      </c>
      <c r="N385" t="s">
        <v>16</v>
      </c>
      <c r="O385" s="14">
        <v>39.32</v>
      </c>
      <c r="P385">
        <f>SUMIF(cocina!A:A, R385, cocina!K:K)+Tabla2[[#This Row],[Propina]]</f>
        <v>159.32</v>
      </c>
      <c r="Q385" t="s">
        <v>17</v>
      </c>
      <c r="R385">
        <v>384</v>
      </c>
      <c r="S385" t="s">
        <v>45</v>
      </c>
      <c r="T385" t="s">
        <v>667</v>
      </c>
    </row>
    <row r="386" spans="1:20" x14ac:dyDescent="0.45">
      <c r="A386">
        <v>6</v>
      </c>
      <c r="B386" t="s">
        <v>668</v>
      </c>
      <c r="C386">
        <v>6</v>
      </c>
      <c r="D386" s="6">
        <f>SUMIF(cocina!A:A, R386, cocina!H:H)</f>
        <v>22</v>
      </c>
      <c r="E386" s="1">
        <v>45021.150694444441</v>
      </c>
      <c r="F386" s="1">
        <v>45021.279861111114</v>
      </c>
      <c r="G386" s="10">
        <f>+Tabla2[[#This Row],[Hora de Salida]]</f>
        <v>45021.279861111114</v>
      </c>
      <c r="H386" s="6">
        <f>+(Tabla2[[#This Row],[Hora de Salida]]-Tabla2[[#This Row],[Hora de Llegada]])*1440</f>
        <v>186.0000000090804</v>
      </c>
      <c r="I386" s="4">
        <f t="shared" ref="I386:I449" si="12">IF(Q386="Ocupada",(F386-E386)+(15/1440),(F386-E386))</f>
        <v>0.13958333333963915</v>
      </c>
      <c r="J386" s="4">
        <f t="shared" ref="J386:J449" si="13">IF((I386-(D386/1440)&lt;0),0,I386-(D386/1440))</f>
        <v>0.12430555556186138</v>
      </c>
      <c r="K386" s="4" t="str">
        <f>IF(Tabla2[[#This Row],[Tiempo de Degustación ]]=0,"No Cobrada","Si Cobrada")</f>
        <v>Si Cobrada</v>
      </c>
      <c r="L386" t="s">
        <v>14</v>
      </c>
      <c r="M386" t="s">
        <v>22</v>
      </c>
      <c r="N386" t="s">
        <v>28</v>
      </c>
      <c r="O386" s="14">
        <v>11.14</v>
      </c>
      <c r="P386">
        <f>SUMIF(cocina!A:A, R386, cocina!K:K)+Tabla2[[#This Row],[Propina]]</f>
        <v>71.14</v>
      </c>
      <c r="Q386" t="s">
        <v>44</v>
      </c>
      <c r="R386">
        <v>385</v>
      </c>
      <c r="S386" t="s">
        <v>18</v>
      </c>
      <c r="T386" t="s">
        <v>109</v>
      </c>
    </row>
    <row r="387" spans="1:20" x14ac:dyDescent="0.45">
      <c r="A387">
        <v>5</v>
      </c>
      <c r="B387" t="s">
        <v>589</v>
      </c>
      <c r="C387">
        <v>2</v>
      </c>
      <c r="D387" s="6">
        <f>SUMIF(cocina!A:A, R387, cocina!H:H)</f>
        <v>40</v>
      </c>
      <c r="E387" s="1">
        <v>45021.022916666669</v>
      </c>
      <c r="F387" s="1">
        <v>45021.123611111114</v>
      </c>
      <c r="G387" s="10">
        <f>+Tabla2[[#This Row],[Hora de Salida]]</f>
        <v>45021.123611111114</v>
      </c>
      <c r="H387" s="6">
        <f>+(Tabla2[[#This Row],[Hora de Salida]]-Tabla2[[#This Row],[Hora de Llegada]])*1440</f>
        <v>145.00000000116415</v>
      </c>
      <c r="I387" s="4">
        <f t="shared" si="12"/>
        <v>0.11111111111191956</v>
      </c>
      <c r="J387" s="4">
        <f t="shared" si="13"/>
        <v>8.3333333334141779E-2</v>
      </c>
      <c r="K387" s="4" t="str">
        <f>IF(Tabla2[[#This Row],[Tiempo de Degustación ]]=0,"No Cobrada","Si Cobrada")</f>
        <v>Si Cobrada</v>
      </c>
      <c r="L387" t="s">
        <v>37</v>
      </c>
      <c r="M387" t="s">
        <v>15</v>
      </c>
      <c r="N387" t="s">
        <v>16</v>
      </c>
      <c r="O387" s="14">
        <v>28.96</v>
      </c>
      <c r="P387">
        <f>SUMIF(cocina!A:A, R387, cocina!K:K)+Tabla2[[#This Row],[Propina]]</f>
        <v>127.96000000000001</v>
      </c>
      <c r="Q387" t="s">
        <v>44</v>
      </c>
      <c r="R387">
        <v>386</v>
      </c>
      <c r="S387" t="s">
        <v>45</v>
      </c>
      <c r="T387" t="s">
        <v>448</v>
      </c>
    </row>
    <row r="388" spans="1:20" x14ac:dyDescent="0.45">
      <c r="A388">
        <v>6</v>
      </c>
      <c r="B388" t="s">
        <v>669</v>
      </c>
      <c r="C388">
        <v>5</v>
      </c>
      <c r="D388" s="6">
        <f>SUMIF(cocina!A:A, R388, cocina!H:H)</f>
        <v>18</v>
      </c>
      <c r="E388" s="1">
        <v>45021.131249999999</v>
      </c>
      <c r="F388" s="1">
        <v>45021.256944444445</v>
      </c>
      <c r="G388" s="10">
        <f>+Tabla2[[#This Row],[Hora de Salida]]</f>
        <v>45021.256944444445</v>
      </c>
      <c r="H388" s="6">
        <f>+(Tabla2[[#This Row],[Hora de Salida]]-Tabla2[[#This Row],[Hora de Llegada]])*1440</f>
        <v>181.00000000325963</v>
      </c>
      <c r="I388" s="4">
        <f t="shared" si="12"/>
        <v>0.13611111111337473</v>
      </c>
      <c r="J388" s="4">
        <f t="shared" si="13"/>
        <v>0.12361111111337474</v>
      </c>
      <c r="K388" s="4" t="str">
        <f>IF(Tabla2[[#This Row],[Tiempo de Degustación ]]=0,"No Cobrada","Si Cobrada")</f>
        <v>Si Cobrada</v>
      </c>
      <c r="L388" t="s">
        <v>33</v>
      </c>
      <c r="M388" t="s">
        <v>15</v>
      </c>
      <c r="N388" t="s">
        <v>23</v>
      </c>
      <c r="O388" s="14">
        <v>20.84</v>
      </c>
      <c r="P388">
        <f>SUMIF(cocina!A:A, R388, cocina!K:K)+Tabla2[[#This Row],[Propina]]</f>
        <v>113.84</v>
      </c>
      <c r="Q388" t="s">
        <v>44</v>
      </c>
      <c r="R388">
        <v>387</v>
      </c>
      <c r="S388" t="s">
        <v>45</v>
      </c>
      <c r="T388" t="s">
        <v>195</v>
      </c>
    </row>
    <row r="389" spans="1:20" x14ac:dyDescent="0.45">
      <c r="A389">
        <v>18</v>
      </c>
      <c r="B389" t="s">
        <v>339</v>
      </c>
      <c r="C389">
        <v>2</v>
      </c>
      <c r="D389" s="6">
        <f>SUMIF(cocina!A:A, R389, cocina!H:H)</f>
        <v>171</v>
      </c>
      <c r="E389" s="1">
        <v>45021.022916666669</v>
      </c>
      <c r="F389" s="1">
        <v>45021.149305555555</v>
      </c>
      <c r="G389" s="10">
        <f>+Tabla2[[#This Row],[Hora de Salida]]</f>
        <v>45021.149305555555</v>
      </c>
      <c r="H389" s="6">
        <f>+(Tabla2[[#This Row],[Hora de Salida]]-Tabla2[[#This Row],[Hora de Llegada]])*1440</f>
        <v>181.99999999604188</v>
      </c>
      <c r="I389" s="4">
        <f t="shared" si="12"/>
        <v>0.12638888888614019</v>
      </c>
      <c r="J389" s="4">
        <f t="shared" si="13"/>
        <v>7.6388888861401993E-3</v>
      </c>
      <c r="K389" s="4" t="str">
        <f>IF(Tabla2[[#This Row],[Tiempo de Degustación ]]=0,"No Cobrada","Si Cobrada")</f>
        <v>Si Cobrada</v>
      </c>
      <c r="L389" t="s">
        <v>27</v>
      </c>
      <c r="M389" t="s">
        <v>15</v>
      </c>
      <c r="N389" t="s">
        <v>28</v>
      </c>
      <c r="O389" s="14">
        <v>27.03</v>
      </c>
      <c r="P389">
        <f>SUMIF(cocina!A:A, R389, cocina!K:K)+Tabla2[[#This Row],[Propina]]</f>
        <v>318.02999999999997</v>
      </c>
      <c r="Q389" t="s">
        <v>29</v>
      </c>
      <c r="R389">
        <v>388</v>
      </c>
      <c r="S389" t="s">
        <v>18</v>
      </c>
      <c r="T389" t="s">
        <v>670</v>
      </c>
    </row>
    <row r="390" spans="1:20" x14ac:dyDescent="0.45">
      <c r="A390">
        <v>19</v>
      </c>
      <c r="B390" t="s">
        <v>671</v>
      </c>
      <c r="C390">
        <v>5</v>
      </c>
      <c r="D390" s="6">
        <f>SUMIF(cocina!A:A, R390, cocina!H:H)</f>
        <v>24</v>
      </c>
      <c r="E390" s="1">
        <v>45021.001388888886</v>
      </c>
      <c r="F390" s="1">
        <v>45021.09375</v>
      </c>
      <c r="G390" s="10">
        <f>+Tabla2[[#This Row],[Hora de Salida]]</f>
        <v>45021.09375</v>
      </c>
      <c r="H390" s="6">
        <f>+(Tabla2[[#This Row],[Hora de Salida]]-Tabla2[[#This Row],[Hora de Llegada]])*1440</f>
        <v>133.00000000395812</v>
      </c>
      <c r="I390" s="4">
        <f t="shared" si="12"/>
        <v>9.2361111113859806E-2</v>
      </c>
      <c r="J390" s="4">
        <f t="shared" si="13"/>
        <v>7.5694444447193143E-2</v>
      </c>
      <c r="K390" s="4" t="str">
        <f>IF(Tabla2[[#This Row],[Tiempo de Degustación ]]=0,"No Cobrada","Si Cobrada")</f>
        <v>Si Cobrada</v>
      </c>
      <c r="L390" t="s">
        <v>14</v>
      </c>
      <c r="M390" t="s">
        <v>15</v>
      </c>
      <c r="N390" t="s">
        <v>28</v>
      </c>
      <c r="O390" s="14">
        <v>39.14</v>
      </c>
      <c r="P390">
        <f>SUMIF(cocina!A:A, R390, cocina!K:K)+Tabla2[[#This Row],[Propina]]</f>
        <v>72.14</v>
      </c>
      <c r="Q390" t="s">
        <v>17</v>
      </c>
      <c r="R390">
        <v>389</v>
      </c>
      <c r="S390" t="s">
        <v>45</v>
      </c>
      <c r="T390" t="s">
        <v>448</v>
      </c>
    </row>
    <row r="391" spans="1:20" x14ac:dyDescent="0.45">
      <c r="A391">
        <v>9</v>
      </c>
      <c r="B391" t="s">
        <v>108</v>
      </c>
      <c r="C391">
        <v>2</v>
      </c>
      <c r="D391" s="6">
        <f>SUMIF(cocina!A:A, R391, cocina!H:H)</f>
        <v>93</v>
      </c>
      <c r="E391" s="1">
        <v>45021.124305555553</v>
      </c>
      <c r="F391" s="1">
        <v>45021.22152777778</v>
      </c>
      <c r="G391" s="10">
        <f>+Tabla2[[#This Row],[Hora de Salida]]</f>
        <v>45021.22152777778</v>
      </c>
      <c r="H391" s="6">
        <f>+(Tabla2[[#This Row],[Hora de Salida]]-Tabla2[[#This Row],[Hora de Llegada]])*1440</f>
        <v>140.00000000582077</v>
      </c>
      <c r="I391" s="4">
        <f t="shared" si="12"/>
        <v>9.7222222226264421E-2</v>
      </c>
      <c r="J391" s="4">
        <f t="shared" si="13"/>
        <v>3.2638888892931081E-2</v>
      </c>
      <c r="K391" s="4" t="str">
        <f>IF(Tabla2[[#This Row],[Tiempo de Degustación ]]=0,"No Cobrada","Si Cobrada")</f>
        <v>Si Cobrada</v>
      </c>
      <c r="L391" t="s">
        <v>14</v>
      </c>
      <c r="M391" t="s">
        <v>15</v>
      </c>
      <c r="N391" t="s">
        <v>28</v>
      </c>
      <c r="O391" s="14">
        <v>42.68</v>
      </c>
      <c r="P391">
        <f>SUMIF(cocina!A:A, R391, cocina!K:K)+Tabla2[[#This Row],[Propina]]</f>
        <v>185.68</v>
      </c>
      <c r="Q391" t="s">
        <v>17</v>
      </c>
      <c r="R391">
        <v>390</v>
      </c>
      <c r="S391" t="s">
        <v>73</v>
      </c>
      <c r="T391" t="s">
        <v>672</v>
      </c>
    </row>
    <row r="392" spans="1:20" x14ac:dyDescent="0.45">
      <c r="A392">
        <v>15</v>
      </c>
      <c r="B392" t="s">
        <v>673</v>
      </c>
      <c r="C392">
        <v>1</v>
      </c>
      <c r="D392" s="6">
        <f>SUMIF(cocina!A:A, R392, cocina!H:H)</f>
        <v>35</v>
      </c>
      <c r="E392" s="1">
        <v>45021.086805555555</v>
      </c>
      <c r="F392" s="1">
        <v>45021.17291666667</v>
      </c>
      <c r="G392" s="10">
        <f>+Tabla2[[#This Row],[Hora de Salida]]</f>
        <v>45021.17291666667</v>
      </c>
      <c r="H392" s="6">
        <f>+(Tabla2[[#This Row],[Hora de Salida]]-Tabla2[[#This Row],[Hora de Llegada]])*1440</f>
        <v>124.0000000060536</v>
      </c>
      <c r="I392" s="4">
        <f t="shared" si="12"/>
        <v>8.6111111115314998E-2</v>
      </c>
      <c r="J392" s="4">
        <f t="shared" si="13"/>
        <v>6.1805555559759445E-2</v>
      </c>
      <c r="K392" s="4" t="str">
        <f>IF(Tabla2[[#This Row],[Tiempo de Degustación ]]=0,"No Cobrada","Si Cobrada")</f>
        <v>Si Cobrada</v>
      </c>
      <c r="L392" t="s">
        <v>14</v>
      </c>
      <c r="M392" t="s">
        <v>15</v>
      </c>
      <c r="N392" t="s">
        <v>28</v>
      </c>
      <c r="O392" s="14">
        <v>48.6</v>
      </c>
      <c r="P392">
        <f>SUMIF(cocina!A:A, R392, cocina!K:K)+Tabla2[[#This Row],[Propina]]</f>
        <v>70.599999999999994</v>
      </c>
      <c r="Q392" t="s">
        <v>17</v>
      </c>
      <c r="R392">
        <v>391</v>
      </c>
      <c r="S392" t="s">
        <v>68</v>
      </c>
      <c r="T392" t="s">
        <v>344</v>
      </c>
    </row>
    <row r="393" spans="1:20" x14ac:dyDescent="0.45">
      <c r="A393">
        <v>14</v>
      </c>
      <c r="B393" t="s">
        <v>674</v>
      </c>
      <c r="C393">
        <v>3</v>
      </c>
      <c r="D393" s="6">
        <f>SUMIF(cocina!A:A, R393, cocina!H:H)</f>
        <v>54</v>
      </c>
      <c r="E393" s="1">
        <v>45021.022916666669</v>
      </c>
      <c r="F393" s="1">
        <v>45021.172222222223</v>
      </c>
      <c r="G393" s="10">
        <f>+Tabla2[[#This Row],[Hora de Salida]]</f>
        <v>45021.172222222223</v>
      </c>
      <c r="H393" s="6">
        <f>+(Tabla2[[#This Row],[Hora de Salida]]-Tabla2[[#This Row],[Hora de Llegada]])*1440</f>
        <v>214.99999999883585</v>
      </c>
      <c r="I393" s="4">
        <f t="shared" si="12"/>
        <v>0.15972222222141377</v>
      </c>
      <c r="J393" s="4">
        <f t="shared" si="13"/>
        <v>0.12222222222141377</v>
      </c>
      <c r="K393" s="4" t="str">
        <f>IF(Tabla2[[#This Row],[Tiempo de Degustación ]]=0,"No Cobrada","Si Cobrada")</f>
        <v>Si Cobrada</v>
      </c>
      <c r="L393" t="s">
        <v>27</v>
      </c>
      <c r="M393" t="s">
        <v>15</v>
      </c>
      <c r="N393" t="s">
        <v>28</v>
      </c>
      <c r="O393" s="14">
        <v>32.729999999999997</v>
      </c>
      <c r="P393">
        <f>SUMIF(cocina!A:A, R393, cocina!K:K)+Tabla2[[#This Row],[Propina]]</f>
        <v>152.72999999999999</v>
      </c>
      <c r="Q393" t="s">
        <v>44</v>
      </c>
      <c r="R393">
        <v>392</v>
      </c>
      <c r="S393" t="s">
        <v>50</v>
      </c>
      <c r="T393" t="s">
        <v>355</v>
      </c>
    </row>
    <row r="394" spans="1:20" x14ac:dyDescent="0.45">
      <c r="A394">
        <v>13</v>
      </c>
      <c r="B394" t="s">
        <v>675</v>
      </c>
      <c r="C394">
        <v>3</v>
      </c>
      <c r="D394" s="6">
        <f>SUMIF(cocina!A:A, R394, cocina!H:H)</f>
        <v>109</v>
      </c>
      <c r="E394" s="1">
        <v>45021.106249999997</v>
      </c>
      <c r="F394" s="1">
        <v>45021.220138888886</v>
      </c>
      <c r="G394" s="10">
        <f>+Tabla2[[#This Row],[Hora de Salida]]</f>
        <v>45021.220138888886</v>
      </c>
      <c r="H394" s="6">
        <f>+(Tabla2[[#This Row],[Hora de Salida]]-Tabla2[[#This Row],[Hora de Llegada]])*1440</f>
        <v>164.00000000023283</v>
      </c>
      <c r="I394" s="4">
        <f t="shared" si="12"/>
        <v>0.12430555555571725</v>
      </c>
      <c r="J394" s="4">
        <f t="shared" si="13"/>
        <v>4.8611111111272809E-2</v>
      </c>
      <c r="K394" s="4" t="str">
        <f>IF(Tabla2[[#This Row],[Tiempo de Degustación ]]=0,"No Cobrada","Si Cobrada")</f>
        <v>Si Cobrada</v>
      </c>
      <c r="L394" t="s">
        <v>37</v>
      </c>
      <c r="M394" t="s">
        <v>15</v>
      </c>
      <c r="N394" t="s">
        <v>28</v>
      </c>
      <c r="O394" s="14">
        <v>12.54</v>
      </c>
      <c r="P394">
        <f>SUMIF(cocina!A:A, R394, cocina!K:K)+Tabla2[[#This Row],[Propina]]</f>
        <v>220.54</v>
      </c>
      <c r="Q394" t="s">
        <v>44</v>
      </c>
      <c r="R394">
        <v>393</v>
      </c>
      <c r="S394" t="s">
        <v>24</v>
      </c>
      <c r="T394" t="s">
        <v>676</v>
      </c>
    </row>
    <row r="395" spans="1:20" x14ac:dyDescent="0.45">
      <c r="A395">
        <v>17</v>
      </c>
      <c r="B395" t="s">
        <v>49</v>
      </c>
      <c r="C395">
        <v>1</v>
      </c>
      <c r="D395" s="6">
        <f>SUMIF(cocina!A:A, R395, cocina!H:H)</f>
        <v>47</v>
      </c>
      <c r="E395" s="1">
        <v>45021.143055555556</v>
      </c>
      <c r="F395" s="1">
        <v>45021.293055555558</v>
      </c>
      <c r="G395" s="10">
        <f>+Tabla2[[#This Row],[Hora de Salida]]</f>
        <v>45021.293055555558</v>
      </c>
      <c r="H395" s="6">
        <f>+(Tabla2[[#This Row],[Hora de Salida]]-Tabla2[[#This Row],[Hora de Llegada]])*1440</f>
        <v>216.00000000209548</v>
      </c>
      <c r="I395" s="4">
        <f t="shared" si="12"/>
        <v>0.16041666666812185</v>
      </c>
      <c r="J395" s="4">
        <f t="shared" si="13"/>
        <v>0.12777777777923296</v>
      </c>
      <c r="K395" s="4" t="str">
        <f>IF(Tabla2[[#This Row],[Tiempo de Degustación ]]=0,"No Cobrada","Si Cobrada")</f>
        <v>Si Cobrada</v>
      </c>
      <c r="L395" t="s">
        <v>14</v>
      </c>
      <c r="M395" t="s">
        <v>15</v>
      </c>
      <c r="N395" t="s">
        <v>28</v>
      </c>
      <c r="O395" s="14">
        <v>18.05</v>
      </c>
      <c r="P395">
        <f>SUMIF(cocina!A:A, R395, cocina!K:K)+Tabla2[[#This Row],[Propina]]</f>
        <v>95.05</v>
      </c>
      <c r="Q395" t="s">
        <v>44</v>
      </c>
      <c r="R395">
        <v>394</v>
      </c>
      <c r="S395" t="s">
        <v>30</v>
      </c>
      <c r="T395" t="s">
        <v>558</v>
      </c>
    </row>
    <row r="396" spans="1:20" x14ac:dyDescent="0.45">
      <c r="A396">
        <v>2</v>
      </c>
      <c r="B396" t="s">
        <v>677</v>
      </c>
      <c r="C396">
        <v>1</v>
      </c>
      <c r="D396" s="6">
        <f>SUMIF(cocina!A:A, R396, cocina!H:H)</f>
        <v>8</v>
      </c>
      <c r="E396" s="1">
        <v>45021.067361111112</v>
      </c>
      <c r="F396" s="1">
        <v>45021.231944444444</v>
      </c>
      <c r="G396" s="10">
        <f>+Tabla2[[#This Row],[Hora de Salida]]</f>
        <v>45021.231944444444</v>
      </c>
      <c r="H396" s="6">
        <f>+(Tabla2[[#This Row],[Hora de Salida]]-Tabla2[[#This Row],[Hora de Llegada]])*1440</f>
        <v>236.99999999720603</v>
      </c>
      <c r="I396" s="4">
        <f t="shared" si="12"/>
        <v>0.16458333333139308</v>
      </c>
      <c r="J396" s="4">
        <f t="shared" si="13"/>
        <v>0.15902777777583751</v>
      </c>
      <c r="K396" s="4" t="str">
        <f>IF(Tabla2[[#This Row],[Tiempo de Degustación ]]=0,"No Cobrada","Si Cobrada")</f>
        <v>Si Cobrada</v>
      </c>
      <c r="L396" t="s">
        <v>27</v>
      </c>
      <c r="M396" t="s">
        <v>15</v>
      </c>
      <c r="N396" t="s">
        <v>16</v>
      </c>
      <c r="O396" s="14">
        <v>40.9</v>
      </c>
      <c r="P396">
        <f>SUMIF(cocina!A:A, R396, cocina!K:K)+Tabla2[[#This Row],[Propina]]</f>
        <v>78.900000000000006</v>
      </c>
      <c r="Q396" t="s">
        <v>29</v>
      </c>
      <c r="R396">
        <v>395</v>
      </c>
      <c r="S396" t="s">
        <v>68</v>
      </c>
      <c r="T396" t="s">
        <v>189</v>
      </c>
    </row>
    <row r="397" spans="1:20" x14ac:dyDescent="0.45">
      <c r="A397">
        <v>11</v>
      </c>
      <c r="B397" t="s">
        <v>678</v>
      </c>
      <c r="C397">
        <v>1</v>
      </c>
      <c r="D397" s="6">
        <f>SUMIF(cocina!A:A, R397, cocina!H:H)</f>
        <v>57</v>
      </c>
      <c r="E397" s="1">
        <v>45021.022222222222</v>
      </c>
      <c r="F397" s="1">
        <v>45021.15</v>
      </c>
      <c r="G397" s="10">
        <f>+Tabla2[[#This Row],[Hora de Salida]]</f>
        <v>45021.15</v>
      </c>
      <c r="H397" s="6">
        <f>+(Tabla2[[#This Row],[Hora de Salida]]-Tabla2[[#This Row],[Hora de Llegada]])*1440</f>
        <v>184.00000000256114</v>
      </c>
      <c r="I397" s="4">
        <f t="shared" si="12"/>
        <v>0.12777777777955635</v>
      </c>
      <c r="J397" s="4">
        <f t="shared" si="13"/>
        <v>8.8194444446223014E-2</v>
      </c>
      <c r="K397" s="4" t="str">
        <f>IF(Tabla2[[#This Row],[Tiempo de Degustación ]]=0,"No Cobrada","Si Cobrada")</f>
        <v>Si Cobrada</v>
      </c>
      <c r="L397" t="s">
        <v>27</v>
      </c>
      <c r="M397" t="s">
        <v>41</v>
      </c>
      <c r="N397" t="s">
        <v>23</v>
      </c>
      <c r="O397" s="14">
        <v>34.5</v>
      </c>
      <c r="P397">
        <f>SUMIF(cocina!A:A, R397, cocina!K:K)+Tabla2[[#This Row],[Propina]]</f>
        <v>117.5</v>
      </c>
      <c r="Q397" t="s">
        <v>29</v>
      </c>
      <c r="R397">
        <v>396</v>
      </c>
      <c r="S397" t="s">
        <v>38</v>
      </c>
      <c r="T397" t="s">
        <v>679</v>
      </c>
    </row>
    <row r="398" spans="1:20" x14ac:dyDescent="0.45">
      <c r="A398">
        <v>4</v>
      </c>
      <c r="B398" t="s">
        <v>617</v>
      </c>
      <c r="C398">
        <v>2</v>
      </c>
      <c r="D398" s="6">
        <f>SUMIF(cocina!A:A, R398, cocina!H:H)</f>
        <v>69</v>
      </c>
      <c r="E398" s="1">
        <v>45021.013888888891</v>
      </c>
      <c r="F398" s="1">
        <v>45021.06527777778</v>
      </c>
      <c r="G398" s="10">
        <f>+Tabla2[[#This Row],[Hora de Salida]]</f>
        <v>45021.06527777778</v>
      </c>
      <c r="H398" s="6">
        <f>+(Tabla2[[#This Row],[Hora de Salida]]-Tabla2[[#This Row],[Hora de Llegada]])*1440</f>
        <v>74.000000000232831</v>
      </c>
      <c r="I398" s="4">
        <f t="shared" si="12"/>
        <v>5.1388888889050577E-2</v>
      </c>
      <c r="J398" s="4">
        <f t="shared" si="13"/>
        <v>3.4722222223839069E-3</v>
      </c>
      <c r="K398" s="4" t="str">
        <f>IF(Tabla2[[#This Row],[Tiempo de Degustación ]]=0,"No Cobrada","Si Cobrada")</f>
        <v>Si Cobrada</v>
      </c>
      <c r="L398" t="s">
        <v>37</v>
      </c>
      <c r="M398" t="s">
        <v>22</v>
      </c>
      <c r="N398" t="s">
        <v>16</v>
      </c>
      <c r="O398" s="14">
        <v>37.79</v>
      </c>
      <c r="P398">
        <f>SUMIF(cocina!A:A, R398, cocina!K:K)+Tabla2[[#This Row],[Propina]]</f>
        <v>184.79</v>
      </c>
      <c r="Q398" t="s">
        <v>29</v>
      </c>
      <c r="R398">
        <v>397</v>
      </c>
      <c r="S398" t="s">
        <v>73</v>
      </c>
      <c r="T398" t="s">
        <v>680</v>
      </c>
    </row>
    <row r="399" spans="1:20" x14ac:dyDescent="0.45">
      <c r="A399">
        <v>9</v>
      </c>
      <c r="B399" t="s">
        <v>681</v>
      </c>
      <c r="C399">
        <v>5</v>
      </c>
      <c r="D399" s="6">
        <f>SUMIF(cocina!A:A, R399, cocina!H:H)</f>
        <v>71</v>
      </c>
      <c r="E399" s="1">
        <v>45021.131944444445</v>
      </c>
      <c r="F399" s="1">
        <v>45021.295138888891</v>
      </c>
      <c r="G399" s="10">
        <f>+Tabla2[[#This Row],[Hora de Salida]]</f>
        <v>45021.295138888891</v>
      </c>
      <c r="H399" s="6">
        <f>+(Tabla2[[#This Row],[Hora de Salida]]-Tabla2[[#This Row],[Hora de Llegada]])*1440</f>
        <v>235.00000000116415</v>
      </c>
      <c r="I399" s="4">
        <f t="shared" si="12"/>
        <v>0.16319444444525288</v>
      </c>
      <c r="J399" s="4">
        <f t="shared" si="13"/>
        <v>0.11388888888969734</v>
      </c>
      <c r="K399" s="4" t="str">
        <f>IF(Tabla2[[#This Row],[Tiempo de Degustación ]]=0,"No Cobrada","Si Cobrada")</f>
        <v>Si Cobrada</v>
      </c>
      <c r="L399" t="s">
        <v>21</v>
      </c>
      <c r="M399" t="s">
        <v>22</v>
      </c>
      <c r="N399" t="s">
        <v>28</v>
      </c>
      <c r="O399" s="14">
        <v>48.96</v>
      </c>
      <c r="P399">
        <f>SUMIF(cocina!A:A, R399, cocina!K:K)+Tabla2[[#This Row],[Propina]]</f>
        <v>170.96</v>
      </c>
      <c r="Q399" t="s">
        <v>29</v>
      </c>
      <c r="R399">
        <v>398</v>
      </c>
      <c r="S399" t="s">
        <v>38</v>
      </c>
      <c r="T399" t="s">
        <v>682</v>
      </c>
    </row>
    <row r="400" spans="1:20" x14ac:dyDescent="0.45">
      <c r="A400">
        <v>7</v>
      </c>
      <c r="B400" t="s">
        <v>683</v>
      </c>
      <c r="C400">
        <v>6</v>
      </c>
      <c r="D400" s="6">
        <f>SUMIF(cocina!A:A, R400, cocina!H:H)</f>
        <v>91</v>
      </c>
      <c r="E400" s="1">
        <v>45021.116666666669</v>
      </c>
      <c r="F400" s="1">
        <v>45021.236111111109</v>
      </c>
      <c r="G400" s="10">
        <f>+Tabla2[[#This Row],[Hora de Salida]]</f>
        <v>45021.236111111109</v>
      </c>
      <c r="H400" s="6">
        <f>+(Tabla2[[#This Row],[Hora de Salida]]-Tabla2[[#This Row],[Hora de Llegada]])*1440</f>
        <v>171.99999999487773</v>
      </c>
      <c r="I400" s="4">
        <f t="shared" si="12"/>
        <v>0.11944444444088731</v>
      </c>
      <c r="J400" s="4">
        <f t="shared" si="13"/>
        <v>5.6249999996442868E-2</v>
      </c>
      <c r="K400" s="4" t="str">
        <f>IF(Tabla2[[#This Row],[Tiempo de Degustación ]]=0,"No Cobrada","Si Cobrada")</f>
        <v>Si Cobrada</v>
      </c>
      <c r="L400" t="s">
        <v>33</v>
      </c>
      <c r="M400" t="s">
        <v>15</v>
      </c>
      <c r="N400" t="s">
        <v>28</v>
      </c>
      <c r="O400" s="14">
        <v>27.32</v>
      </c>
      <c r="P400">
        <f>SUMIF(cocina!A:A, R400, cocina!K:K)+Tabla2[[#This Row],[Propina]]</f>
        <v>234.32</v>
      </c>
      <c r="Q400" t="s">
        <v>29</v>
      </c>
      <c r="R400">
        <v>399</v>
      </c>
      <c r="S400" t="s">
        <v>18</v>
      </c>
      <c r="T400" t="s">
        <v>684</v>
      </c>
    </row>
    <row r="401" spans="1:20" x14ac:dyDescent="0.45">
      <c r="A401">
        <v>9</v>
      </c>
      <c r="B401" t="s">
        <v>685</v>
      </c>
      <c r="C401">
        <v>4</v>
      </c>
      <c r="D401" s="6">
        <f>SUMIF(cocina!A:A, R401, cocina!H:H)</f>
        <v>79</v>
      </c>
      <c r="E401" s="1">
        <v>45021.09097222222</v>
      </c>
      <c r="F401" s="1">
        <v>45021.176388888889</v>
      </c>
      <c r="G401" s="10">
        <f>+Tabla2[[#This Row],[Hora de Salida]]</f>
        <v>45021.176388888889</v>
      </c>
      <c r="H401" s="6">
        <f>+(Tabla2[[#This Row],[Hora de Salida]]-Tabla2[[#This Row],[Hora de Llegada]])*1440</f>
        <v>123.00000000279397</v>
      </c>
      <c r="I401" s="4">
        <f t="shared" si="12"/>
        <v>8.5416666668606922E-2</v>
      </c>
      <c r="J401" s="4">
        <f t="shared" si="13"/>
        <v>3.0555555557495812E-2</v>
      </c>
      <c r="K401" s="4" t="str">
        <f>IF(Tabla2[[#This Row],[Tiempo de Degustación ]]=0,"No Cobrada","Si Cobrada")</f>
        <v>Si Cobrada</v>
      </c>
      <c r="L401" t="s">
        <v>37</v>
      </c>
      <c r="M401" t="s">
        <v>15</v>
      </c>
      <c r="N401" t="s">
        <v>28</v>
      </c>
      <c r="O401" s="14">
        <v>42.96</v>
      </c>
      <c r="P401">
        <f>SUMIF(cocina!A:A, R401, cocina!K:K)+Tabla2[[#This Row],[Propina]]</f>
        <v>240.96</v>
      </c>
      <c r="Q401" t="s">
        <v>17</v>
      </c>
      <c r="R401">
        <v>400</v>
      </c>
      <c r="S401" t="s">
        <v>30</v>
      </c>
      <c r="T401" t="s">
        <v>686</v>
      </c>
    </row>
    <row r="402" spans="1:20" x14ac:dyDescent="0.45">
      <c r="A402">
        <v>16</v>
      </c>
      <c r="B402" t="s">
        <v>569</v>
      </c>
      <c r="C402">
        <v>2</v>
      </c>
      <c r="D402" s="6">
        <f>SUMIF(cocina!A:A, R402, cocina!H:H)</f>
        <v>20</v>
      </c>
      <c r="E402" s="1">
        <v>45021.160416666666</v>
      </c>
      <c r="F402" s="1">
        <v>45021.289583333331</v>
      </c>
      <c r="G402" s="10">
        <f>+Tabla2[[#This Row],[Hora de Salida]]</f>
        <v>45021.289583333331</v>
      </c>
      <c r="H402" s="6">
        <f>+(Tabla2[[#This Row],[Hora de Salida]]-Tabla2[[#This Row],[Hora de Llegada]])*1440</f>
        <v>185.99999999860302</v>
      </c>
      <c r="I402" s="4">
        <f t="shared" si="12"/>
        <v>0.1395833333323632</v>
      </c>
      <c r="J402" s="4">
        <f t="shared" si="13"/>
        <v>0.1256944444434743</v>
      </c>
      <c r="K402" s="4" t="str">
        <f>IF(Tabla2[[#This Row],[Tiempo de Degustación ]]=0,"No Cobrada","Si Cobrada")</f>
        <v>Si Cobrada</v>
      </c>
      <c r="L402" t="s">
        <v>27</v>
      </c>
      <c r="M402" t="s">
        <v>15</v>
      </c>
      <c r="N402" t="s">
        <v>28</v>
      </c>
      <c r="O402" s="14">
        <v>15.87</v>
      </c>
      <c r="P402">
        <f>SUMIF(cocina!A:A, R402, cocina!K:K)+Tabla2[[#This Row],[Propina]]</f>
        <v>57.87</v>
      </c>
      <c r="Q402" t="s">
        <v>44</v>
      </c>
      <c r="R402">
        <v>401</v>
      </c>
      <c r="S402" t="s">
        <v>34</v>
      </c>
      <c r="T402" t="s">
        <v>111</v>
      </c>
    </row>
    <row r="403" spans="1:20" x14ac:dyDescent="0.45">
      <c r="A403">
        <v>18</v>
      </c>
      <c r="B403" t="s">
        <v>687</v>
      </c>
      <c r="C403">
        <v>1</v>
      </c>
      <c r="D403" s="6">
        <f>SUMIF(cocina!A:A, R403, cocina!H:H)</f>
        <v>66</v>
      </c>
      <c r="E403" s="1">
        <v>45021.111805555556</v>
      </c>
      <c r="F403" s="1">
        <v>45021.213888888888</v>
      </c>
      <c r="G403" s="10">
        <f>+Tabla2[[#This Row],[Hora de Salida]]</f>
        <v>45021.213888888888</v>
      </c>
      <c r="H403" s="6">
        <f>+(Tabla2[[#This Row],[Hora de Salida]]-Tabla2[[#This Row],[Hora de Llegada]])*1440</f>
        <v>146.99999999720603</v>
      </c>
      <c r="I403" s="4">
        <f t="shared" si="12"/>
        <v>0.10208333333139308</v>
      </c>
      <c r="J403" s="4">
        <f t="shared" si="13"/>
        <v>5.6249999998059748E-2</v>
      </c>
      <c r="K403" s="4" t="str">
        <f>IF(Tabla2[[#This Row],[Tiempo de Degustación ]]=0,"No Cobrada","Si Cobrada")</f>
        <v>Si Cobrada</v>
      </c>
      <c r="L403" t="s">
        <v>14</v>
      </c>
      <c r="M403" t="s">
        <v>15</v>
      </c>
      <c r="N403" t="s">
        <v>28</v>
      </c>
      <c r="O403" s="14">
        <v>31.02</v>
      </c>
      <c r="P403">
        <f>SUMIF(cocina!A:A, R403, cocina!K:K)+Tabla2[[#This Row],[Propina]]</f>
        <v>182.02</v>
      </c>
      <c r="Q403" t="s">
        <v>17</v>
      </c>
      <c r="R403">
        <v>402</v>
      </c>
      <c r="S403" t="s">
        <v>24</v>
      </c>
      <c r="T403" t="s">
        <v>688</v>
      </c>
    </row>
    <row r="404" spans="1:20" x14ac:dyDescent="0.45">
      <c r="A404">
        <v>14</v>
      </c>
      <c r="B404" t="s">
        <v>689</v>
      </c>
      <c r="C404">
        <v>5</v>
      </c>
      <c r="D404" s="6">
        <f>SUMIF(cocina!A:A, R404, cocina!H:H)</f>
        <v>85</v>
      </c>
      <c r="E404" s="1">
        <v>45021.09375</v>
      </c>
      <c r="F404" s="1">
        <v>45021.21875</v>
      </c>
      <c r="G404" s="10">
        <f>+Tabla2[[#This Row],[Hora de Salida]]</f>
        <v>45021.21875</v>
      </c>
      <c r="H404" s="6">
        <f>+(Tabla2[[#This Row],[Hora de Salida]]-Tabla2[[#This Row],[Hora de Llegada]])*1440</f>
        <v>180</v>
      </c>
      <c r="I404" s="4">
        <f t="shared" si="12"/>
        <v>0.125</v>
      </c>
      <c r="J404" s="4">
        <f t="shared" si="13"/>
        <v>6.5972222222222224E-2</v>
      </c>
      <c r="K404" s="4" t="str">
        <f>IF(Tabla2[[#This Row],[Tiempo de Degustación ]]=0,"No Cobrada","Si Cobrada")</f>
        <v>Si Cobrada</v>
      </c>
      <c r="L404" t="s">
        <v>21</v>
      </c>
      <c r="M404" t="s">
        <v>15</v>
      </c>
      <c r="N404" t="s">
        <v>28</v>
      </c>
      <c r="O404" s="14">
        <v>14.76</v>
      </c>
      <c r="P404">
        <f>SUMIF(cocina!A:A, R404, cocina!K:K)+Tabla2[[#This Row],[Propina]]</f>
        <v>204.76</v>
      </c>
      <c r="Q404" t="s">
        <v>29</v>
      </c>
      <c r="R404">
        <v>403</v>
      </c>
      <c r="S404" t="s">
        <v>73</v>
      </c>
      <c r="T404" t="s">
        <v>690</v>
      </c>
    </row>
    <row r="405" spans="1:20" x14ac:dyDescent="0.45">
      <c r="A405">
        <v>17</v>
      </c>
      <c r="B405" t="s">
        <v>611</v>
      </c>
      <c r="C405">
        <v>2</v>
      </c>
      <c r="D405" s="6">
        <f>SUMIF(cocina!A:A, R405, cocina!H:H)</f>
        <v>102</v>
      </c>
      <c r="E405" s="1">
        <v>45021.026388888888</v>
      </c>
      <c r="F405" s="1">
        <v>45021.186805555553</v>
      </c>
      <c r="G405" s="10">
        <f>+Tabla2[[#This Row],[Hora de Salida]]</f>
        <v>45021.186805555553</v>
      </c>
      <c r="H405" s="6">
        <f>+(Tabla2[[#This Row],[Hora de Salida]]-Tabla2[[#This Row],[Hora de Llegada]])*1440</f>
        <v>230.99999999860302</v>
      </c>
      <c r="I405" s="4">
        <f t="shared" si="12"/>
        <v>0.16041666666569654</v>
      </c>
      <c r="J405" s="4">
        <f t="shared" si="13"/>
        <v>8.9583333332363208E-2</v>
      </c>
      <c r="K405" s="4" t="str">
        <f>IF(Tabla2[[#This Row],[Tiempo de Degustación ]]=0,"No Cobrada","Si Cobrada")</f>
        <v>Si Cobrada</v>
      </c>
      <c r="L405" t="s">
        <v>33</v>
      </c>
      <c r="M405" t="s">
        <v>15</v>
      </c>
      <c r="N405" t="s">
        <v>28</v>
      </c>
      <c r="O405" s="14">
        <v>32.56</v>
      </c>
      <c r="P405">
        <f>SUMIF(cocina!A:A, R405, cocina!K:K)+Tabla2[[#This Row],[Propina]]</f>
        <v>214.56</v>
      </c>
      <c r="Q405" t="s">
        <v>29</v>
      </c>
      <c r="R405">
        <v>404</v>
      </c>
      <c r="S405" t="s">
        <v>18</v>
      </c>
      <c r="T405" t="s">
        <v>691</v>
      </c>
    </row>
    <row r="406" spans="1:20" x14ac:dyDescent="0.45">
      <c r="A406">
        <v>5</v>
      </c>
      <c r="B406" t="s">
        <v>692</v>
      </c>
      <c r="C406">
        <v>6</v>
      </c>
      <c r="D406" s="6">
        <f>SUMIF(cocina!A:A, R406, cocina!H:H)</f>
        <v>98</v>
      </c>
      <c r="E406" s="1">
        <v>45021.11041666667</v>
      </c>
      <c r="F406" s="1">
        <v>45021.207638888889</v>
      </c>
      <c r="G406" s="10">
        <f>+Tabla2[[#This Row],[Hora de Salida]]</f>
        <v>45021.207638888889</v>
      </c>
      <c r="H406" s="6">
        <f>+(Tabla2[[#This Row],[Hora de Salida]]-Tabla2[[#This Row],[Hora de Llegada]])*1440</f>
        <v>139.99999999534339</v>
      </c>
      <c r="I406" s="4">
        <f t="shared" si="12"/>
        <v>9.7222222218988463E-2</v>
      </c>
      <c r="J406" s="4">
        <f t="shared" si="13"/>
        <v>2.9166666663432914E-2</v>
      </c>
      <c r="K406" s="4" t="str">
        <f>IF(Tabla2[[#This Row],[Tiempo de Degustación ]]=0,"No Cobrada","Si Cobrada")</f>
        <v>Si Cobrada</v>
      </c>
      <c r="L406" t="s">
        <v>27</v>
      </c>
      <c r="M406" t="s">
        <v>41</v>
      </c>
      <c r="N406" t="s">
        <v>28</v>
      </c>
      <c r="O406" s="14">
        <v>14.56</v>
      </c>
      <c r="P406">
        <f>SUMIF(cocina!A:A, R406, cocina!K:K)+Tabla2[[#This Row],[Propina]]</f>
        <v>120.56</v>
      </c>
      <c r="Q406" t="s">
        <v>17</v>
      </c>
      <c r="R406">
        <v>405</v>
      </c>
      <c r="S406" t="s">
        <v>92</v>
      </c>
      <c r="T406" t="s">
        <v>693</v>
      </c>
    </row>
    <row r="407" spans="1:20" x14ac:dyDescent="0.45">
      <c r="A407">
        <v>14</v>
      </c>
      <c r="B407" t="s">
        <v>467</v>
      </c>
      <c r="C407">
        <v>5</v>
      </c>
      <c r="D407" s="6">
        <f>SUMIF(cocina!A:A, R407, cocina!H:H)</f>
        <v>117</v>
      </c>
      <c r="E407" s="1">
        <v>45021.020138888889</v>
      </c>
      <c r="F407" s="1">
        <v>45021.109027777777</v>
      </c>
      <c r="G407" s="10">
        <f>+Tabla2[[#This Row],[Hora de Salida]]</f>
        <v>45021.109027777777</v>
      </c>
      <c r="H407" s="6">
        <f>+(Tabla2[[#This Row],[Hora de Salida]]-Tabla2[[#This Row],[Hora de Llegada]])*1440</f>
        <v>127.99999999813735</v>
      </c>
      <c r="I407" s="4">
        <f t="shared" si="12"/>
        <v>9.9305555554262057E-2</v>
      </c>
      <c r="J407" s="4">
        <f t="shared" si="13"/>
        <v>1.8055555554262054E-2</v>
      </c>
      <c r="K407" s="4" t="str">
        <f>IF(Tabla2[[#This Row],[Tiempo de Degustación ]]=0,"No Cobrada","Si Cobrada")</f>
        <v>Si Cobrada</v>
      </c>
      <c r="L407" t="s">
        <v>27</v>
      </c>
      <c r="M407" t="s">
        <v>41</v>
      </c>
      <c r="N407" t="s">
        <v>23</v>
      </c>
      <c r="O407" s="14">
        <v>34.03</v>
      </c>
      <c r="P407">
        <f>SUMIF(cocina!A:A, R407, cocina!K:K)+Tabla2[[#This Row],[Propina]]</f>
        <v>189.03</v>
      </c>
      <c r="Q407" t="s">
        <v>44</v>
      </c>
      <c r="R407">
        <v>406</v>
      </c>
      <c r="S407" t="s">
        <v>18</v>
      </c>
      <c r="T407" t="s">
        <v>694</v>
      </c>
    </row>
    <row r="408" spans="1:20" x14ac:dyDescent="0.45">
      <c r="A408">
        <v>4</v>
      </c>
      <c r="B408" t="s">
        <v>695</v>
      </c>
      <c r="C408">
        <v>1</v>
      </c>
      <c r="D408" s="6">
        <f>SUMIF(cocina!A:A, R408, cocina!H:H)</f>
        <v>50</v>
      </c>
      <c r="E408" s="1">
        <v>45021.092361111114</v>
      </c>
      <c r="F408" s="1">
        <v>45021.20208333333</v>
      </c>
      <c r="G408" s="10">
        <f>+Tabla2[[#This Row],[Hora de Salida]]</f>
        <v>45021.20208333333</v>
      </c>
      <c r="H408" s="6">
        <f>+(Tabla2[[#This Row],[Hora de Salida]]-Tabla2[[#This Row],[Hora de Llegada]])*1440</f>
        <v>157.99999999115244</v>
      </c>
      <c r="I408" s="4">
        <f t="shared" si="12"/>
        <v>0.10972222221607808</v>
      </c>
      <c r="J408" s="4">
        <f t="shared" si="13"/>
        <v>7.4999999993855856E-2</v>
      </c>
      <c r="K408" s="4" t="str">
        <f>IF(Tabla2[[#This Row],[Tiempo de Degustación ]]=0,"No Cobrada","Si Cobrada")</f>
        <v>Si Cobrada</v>
      </c>
      <c r="L408" t="s">
        <v>37</v>
      </c>
      <c r="M408" t="s">
        <v>22</v>
      </c>
      <c r="N408" t="s">
        <v>16</v>
      </c>
      <c r="O408" s="14">
        <v>22.98</v>
      </c>
      <c r="P408">
        <f>SUMIF(cocina!A:A, R408, cocina!K:K)+Tabla2[[#This Row],[Propina]]</f>
        <v>117.98</v>
      </c>
      <c r="Q408" t="s">
        <v>17</v>
      </c>
      <c r="R408">
        <v>407</v>
      </c>
      <c r="S408" t="s">
        <v>68</v>
      </c>
      <c r="T408" t="s">
        <v>159</v>
      </c>
    </row>
    <row r="409" spans="1:20" x14ac:dyDescent="0.45">
      <c r="A409">
        <v>17</v>
      </c>
      <c r="B409" t="s">
        <v>537</v>
      </c>
      <c r="C409">
        <v>3</v>
      </c>
      <c r="D409" s="6">
        <f>SUMIF(cocina!A:A, R409, cocina!H:H)</f>
        <v>106</v>
      </c>
      <c r="E409" s="1">
        <v>45021.038888888892</v>
      </c>
      <c r="F409" s="1">
        <v>45021.170138888891</v>
      </c>
      <c r="G409" s="10">
        <f>+Tabla2[[#This Row],[Hora de Salida]]</f>
        <v>45021.170138888891</v>
      </c>
      <c r="H409" s="6">
        <f>+(Tabla2[[#This Row],[Hora de Salida]]-Tabla2[[#This Row],[Hora de Llegada]])*1440</f>
        <v>188.99999999790452</v>
      </c>
      <c r="I409" s="4">
        <f t="shared" si="12"/>
        <v>0.14166666666521147</v>
      </c>
      <c r="J409" s="4">
        <f t="shared" si="13"/>
        <v>6.8055555554100353E-2</v>
      </c>
      <c r="K409" s="4" t="str">
        <f>IF(Tabla2[[#This Row],[Tiempo de Degustación ]]=0,"No Cobrada","Si Cobrada")</f>
        <v>Si Cobrada</v>
      </c>
      <c r="L409" t="s">
        <v>27</v>
      </c>
      <c r="M409" t="s">
        <v>15</v>
      </c>
      <c r="N409" t="s">
        <v>28</v>
      </c>
      <c r="O409" s="14">
        <v>10.14</v>
      </c>
      <c r="P409">
        <f>SUMIF(cocina!A:A, R409, cocina!K:K)+Tabla2[[#This Row],[Propina]]</f>
        <v>141.13999999999999</v>
      </c>
      <c r="Q409" t="s">
        <v>44</v>
      </c>
      <c r="R409">
        <v>408</v>
      </c>
      <c r="S409" t="s">
        <v>73</v>
      </c>
      <c r="T409" t="s">
        <v>696</v>
      </c>
    </row>
    <row r="410" spans="1:20" x14ac:dyDescent="0.45">
      <c r="A410">
        <v>15</v>
      </c>
      <c r="B410" t="s">
        <v>697</v>
      </c>
      <c r="C410">
        <v>5</v>
      </c>
      <c r="D410" s="6">
        <f>SUMIF(cocina!A:A, R410, cocina!H:H)</f>
        <v>163</v>
      </c>
      <c r="E410" s="1">
        <v>45021.079861111109</v>
      </c>
      <c r="F410" s="1">
        <v>45021.125694444447</v>
      </c>
      <c r="G410" s="10">
        <f>+Tabla2[[#This Row],[Hora de Salida]]</f>
        <v>45021.125694444447</v>
      </c>
      <c r="H410" s="6">
        <f>+(Tabla2[[#This Row],[Hora de Salida]]-Tabla2[[#This Row],[Hora de Llegada]])*1440</f>
        <v>66.000000005587935</v>
      </c>
      <c r="I410" s="4">
        <f t="shared" si="12"/>
        <v>4.5833333337213844E-2</v>
      </c>
      <c r="J410" s="4">
        <f t="shared" si="13"/>
        <v>0</v>
      </c>
      <c r="K410" s="4" t="str">
        <f>IF(Tabla2[[#This Row],[Tiempo de Degustación ]]=0,"No Cobrada","Si Cobrada")</f>
        <v>No Cobrada</v>
      </c>
      <c r="L410" t="s">
        <v>21</v>
      </c>
      <c r="M410" t="s">
        <v>15</v>
      </c>
      <c r="N410" t="s">
        <v>28</v>
      </c>
      <c r="O410" s="14">
        <v>48.7</v>
      </c>
      <c r="P410">
        <f>SUMIF(cocina!A:A, R410, cocina!K:K)+Tabla2[[#This Row],[Propina]]</f>
        <v>251.7</v>
      </c>
      <c r="Q410" t="s">
        <v>17</v>
      </c>
      <c r="R410">
        <v>409</v>
      </c>
      <c r="S410" t="s">
        <v>73</v>
      </c>
      <c r="T410" t="s">
        <v>698</v>
      </c>
    </row>
    <row r="411" spans="1:20" x14ac:dyDescent="0.45">
      <c r="A411">
        <v>1</v>
      </c>
      <c r="B411" t="s">
        <v>699</v>
      </c>
      <c r="C411">
        <v>3</v>
      </c>
      <c r="D411" s="6">
        <f>SUMIF(cocina!A:A, R411, cocina!H:H)</f>
        <v>91</v>
      </c>
      <c r="E411" s="1">
        <v>45021.115972222222</v>
      </c>
      <c r="F411" s="1">
        <v>45021.224305555559</v>
      </c>
      <c r="G411" s="10">
        <f>+Tabla2[[#This Row],[Hora de Salida]]</f>
        <v>45021.224305555559</v>
      </c>
      <c r="H411" s="6">
        <f>+(Tabla2[[#This Row],[Hora de Salida]]-Tabla2[[#This Row],[Hora de Llegada]])*1440</f>
        <v>156.00000000558794</v>
      </c>
      <c r="I411" s="4">
        <f t="shared" si="12"/>
        <v>0.10833333333721384</v>
      </c>
      <c r="J411" s="4">
        <f t="shared" si="13"/>
        <v>4.5138888892769402E-2</v>
      </c>
      <c r="K411" s="4" t="str">
        <f>IF(Tabla2[[#This Row],[Tiempo de Degustación ]]=0,"No Cobrada","Si Cobrada")</f>
        <v>Si Cobrada</v>
      </c>
      <c r="L411" t="s">
        <v>37</v>
      </c>
      <c r="M411" t="s">
        <v>41</v>
      </c>
      <c r="N411" t="s">
        <v>28</v>
      </c>
      <c r="O411" s="14">
        <v>43.65</v>
      </c>
      <c r="P411">
        <f>SUMIF(cocina!A:A, R411, cocina!K:K)+Tabla2[[#This Row],[Propina]]</f>
        <v>99.65</v>
      </c>
      <c r="Q411" t="s">
        <v>17</v>
      </c>
      <c r="R411">
        <v>410</v>
      </c>
      <c r="S411" t="s">
        <v>38</v>
      </c>
      <c r="T411" t="s">
        <v>700</v>
      </c>
    </row>
    <row r="412" spans="1:20" x14ac:dyDescent="0.45">
      <c r="A412">
        <v>3</v>
      </c>
      <c r="B412" t="s">
        <v>412</v>
      </c>
      <c r="C412">
        <v>3</v>
      </c>
      <c r="D412" s="6">
        <f>SUMIF(cocina!A:A, R412, cocina!H:H)</f>
        <v>78</v>
      </c>
      <c r="E412" s="1">
        <v>45021.09097222222</v>
      </c>
      <c r="F412" s="1">
        <v>45021.211111111108</v>
      </c>
      <c r="G412" s="10">
        <f>+Tabla2[[#This Row],[Hora de Salida]]</f>
        <v>45021.211111111108</v>
      </c>
      <c r="H412" s="6">
        <f>+(Tabla2[[#This Row],[Hora de Salida]]-Tabla2[[#This Row],[Hora de Llegada]])*1440</f>
        <v>172.99999999813735</v>
      </c>
      <c r="I412" s="4">
        <f t="shared" si="12"/>
        <v>0.13055555555426204</v>
      </c>
      <c r="J412" s="4">
        <f t="shared" si="13"/>
        <v>7.6388888887595374E-2</v>
      </c>
      <c r="K412" s="4" t="str">
        <f>IF(Tabla2[[#This Row],[Tiempo de Degustación ]]=0,"No Cobrada","Si Cobrada")</f>
        <v>Si Cobrada</v>
      </c>
      <c r="L412" t="s">
        <v>21</v>
      </c>
      <c r="M412" t="s">
        <v>15</v>
      </c>
      <c r="N412" t="s">
        <v>16</v>
      </c>
      <c r="O412" s="14">
        <v>21.88</v>
      </c>
      <c r="P412">
        <f>SUMIF(cocina!A:A, R412, cocina!K:K)+Tabla2[[#This Row],[Propina]]</f>
        <v>240.88</v>
      </c>
      <c r="Q412" t="s">
        <v>44</v>
      </c>
      <c r="R412">
        <v>411</v>
      </c>
      <c r="S412" t="s">
        <v>24</v>
      </c>
      <c r="T412" t="s">
        <v>701</v>
      </c>
    </row>
    <row r="413" spans="1:20" x14ac:dyDescent="0.45">
      <c r="A413">
        <v>11</v>
      </c>
      <c r="B413" t="s">
        <v>702</v>
      </c>
      <c r="C413">
        <v>4</v>
      </c>
      <c r="D413" s="6">
        <f>SUMIF(cocina!A:A, R413, cocina!H:H)</f>
        <v>57</v>
      </c>
      <c r="E413" s="1">
        <v>45021.015277777777</v>
      </c>
      <c r="F413" s="1">
        <v>45021.085416666669</v>
      </c>
      <c r="G413" s="10">
        <f>+Tabla2[[#This Row],[Hora de Salida]]</f>
        <v>45021.085416666669</v>
      </c>
      <c r="H413" s="6">
        <f>+(Tabla2[[#This Row],[Hora de Salida]]-Tabla2[[#This Row],[Hora de Llegada]])*1440</f>
        <v>101.00000000442378</v>
      </c>
      <c r="I413" s="4">
        <f t="shared" si="12"/>
        <v>8.0555555558627631E-2</v>
      </c>
      <c r="J413" s="4">
        <f t="shared" si="13"/>
        <v>4.09722222252943E-2</v>
      </c>
      <c r="K413" s="4" t="str">
        <f>IF(Tabla2[[#This Row],[Tiempo de Degustación ]]=0,"No Cobrada","Si Cobrada")</f>
        <v>Si Cobrada</v>
      </c>
      <c r="L413" t="s">
        <v>33</v>
      </c>
      <c r="M413" t="s">
        <v>41</v>
      </c>
      <c r="N413" t="s">
        <v>28</v>
      </c>
      <c r="O413" s="14">
        <v>12.94</v>
      </c>
      <c r="P413">
        <f>SUMIF(cocina!A:A, R413, cocina!K:K)+Tabla2[[#This Row],[Propina]]</f>
        <v>105.94</v>
      </c>
      <c r="Q413" t="s">
        <v>44</v>
      </c>
      <c r="R413">
        <v>412</v>
      </c>
      <c r="S413" t="s">
        <v>38</v>
      </c>
      <c r="T413" t="s">
        <v>195</v>
      </c>
    </row>
    <row r="414" spans="1:20" x14ac:dyDescent="0.45">
      <c r="A414">
        <v>13</v>
      </c>
      <c r="B414" t="s">
        <v>703</v>
      </c>
      <c r="C414">
        <v>3</v>
      </c>
      <c r="D414" s="6">
        <f>SUMIF(cocina!A:A, R414, cocina!H:H)</f>
        <v>12</v>
      </c>
      <c r="E414" s="1">
        <v>45021.10833333333</v>
      </c>
      <c r="F414" s="1">
        <v>45021.206944444442</v>
      </c>
      <c r="G414" s="10">
        <f>+Tabla2[[#This Row],[Hora de Salida]]</f>
        <v>45021.206944444442</v>
      </c>
      <c r="H414" s="6">
        <f>+(Tabla2[[#This Row],[Hora de Salida]]-Tabla2[[#This Row],[Hora de Llegada]])*1440</f>
        <v>142.00000000186265</v>
      </c>
      <c r="I414" s="4">
        <f t="shared" si="12"/>
        <v>0.10902777777907129</v>
      </c>
      <c r="J414" s="4">
        <f t="shared" si="13"/>
        <v>0.10069444444573795</v>
      </c>
      <c r="K414" s="4" t="str">
        <f>IF(Tabla2[[#This Row],[Tiempo de Degustación ]]=0,"No Cobrada","Si Cobrada")</f>
        <v>Si Cobrada</v>
      </c>
      <c r="L414" t="s">
        <v>37</v>
      </c>
      <c r="M414" t="s">
        <v>41</v>
      </c>
      <c r="N414" t="s">
        <v>28</v>
      </c>
      <c r="O414" s="14">
        <v>23.01</v>
      </c>
      <c r="P414">
        <f>SUMIF(cocina!A:A, R414, cocina!K:K)+Tabla2[[#This Row],[Propina]]</f>
        <v>58.010000000000005</v>
      </c>
      <c r="Q414" t="s">
        <v>44</v>
      </c>
      <c r="R414">
        <v>413</v>
      </c>
      <c r="S414" t="s">
        <v>92</v>
      </c>
      <c r="T414" t="s">
        <v>42</v>
      </c>
    </row>
    <row r="415" spans="1:20" x14ac:dyDescent="0.45">
      <c r="A415">
        <v>14</v>
      </c>
      <c r="B415" t="s">
        <v>704</v>
      </c>
      <c r="C415">
        <v>6</v>
      </c>
      <c r="D415" s="6">
        <f>SUMIF(cocina!A:A, R415, cocina!H:H)</f>
        <v>38</v>
      </c>
      <c r="E415" s="1">
        <v>45021.154861111114</v>
      </c>
      <c r="F415" s="1">
        <v>45021.3</v>
      </c>
      <c r="G415" s="10">
        <f>+Tabla2[[#This Row],[Hora de Salida]]</f>
        <v>45021.3</v>
      </c>
      <c r="H415" s="6">
        <f>+(Tabla2[[#This Row],[Hora de Salida]]-Tabla2[[#This Row],[Hora de Llegada]])*1440</f>
        <v>209.00000000023283</v>
      </c>
      <c r="I415" s="4">
        <f t="shared" si="12"/>
        <v>0.14513888888905058</v>
      </c>
      <c r="J415" s="4">
        <f t="shared" si="13"/>
        <v>0.11875000000016168</v>
      </c>
      <c r="K415" s="4" t="str">
        <f>IF(Tabla2[[#This Row],[Tiempo de Degustación ]]=0,"No Cobrada","Si Cobrada")</f>
        <v>Si Cobrada</v>
      </c>
      <c r="L415" t="s">
        <v>33</v>
      </c>
      <c r="M415" t="s">
        <v>22</v>
      </c>
      <c r="N415" t="s">
        <v>28</v>
      </c>
      <c r="O415" s="14">
        <v>13.17</v>
      </c>
      <c r="P415">
        <f>SUMIF(cocina!A:A, R415, cocina!K:K)+Tabla2[[#This Row],[Propina]]</f>
        <v>46.17</v>
      </c>
      <c r="Q415" t="s">
        <v>17</v>
      </c>
      <c r="R415">
        <v>414</v>
      </c>
      <c r="S415" t="s">
        <v>18</v>
      </c>
      <c r="T415" t="s">
        <v>448</v>
      </c>
    </row>
    <row r="416" spans="1:20" x14ac:dyDescent="0.45">
      <c r="A416">
        <v>14</v>
      </c>
      <c r="B416" t="s">
        <v>705</v>
      </c>
      <c r="C416">
        <v>4</v>
      </c>
      <c r="D416" s="6">
        <f>SUMIF(cocina!A:A, R416, cocina!H:H)</f>
        <v>87</v>
      </c>
      <c r="E416" s="1">
        <v>45021.027083333334</v>
      </c>
      <c r="F416" s="1">
        <v>45021.190972222219</v>
      </c>
      <c r="G416" s="10">
        <f>+Tabla2[[#This Row],[Hora de Salida]]</f>
        <v>45021.190972222219</v>
      </c>
      <c r="H416" s="6">
        <f>+(Tabla2[[#This Row],[Hora de Salida]]-Tabla2[[#This Row],[Hora de Llegada]])*1440</f>
        <v>235.9999999939464</v>
      </c>
      <c r="I416" s="4">
        <f t="shared" si="12"/>
        <v>0.17430555555135166</v>
      </c>
      <c r="J416" s="4">
        <f t="shared" si="13"/>
        <v>0.11388888888468499</v>
      </c>
      <c r="K416" s="4" t="str">
        <f>IF(Tabla2[[#This Row],[Tiempo de Degustación ]]=0,"No Cobrada","Si Cobrada")</f>
        <v>Si Cobrada</v>
      </c>
      <c r="L416" t="s">
        <v>37</v>
      </c>
      <c r="M416" t="s">
        <v>41</v>
      </c>
      <c r="N416" t="s">
        <v>28</v>
      </c>
      <c r="O416" s="14">
        <v>20.51</v>
      </c>
      <c r="P416">
        <f>SUMIF(cocina!A:A, R416, cocina!K:K)+Tabla2[[#This Row],[Propina]]</f>
        <v>178.51</v>
      </c>
      <c r="Q416" t="s">
        <v>44</v>
      </c>
      <c r="R416">
        <v>415</v>
      </c>
      <c r="S416" t="s">
        <v>30</v>
      </c>
      <c r="T416" t="s">
        <v>706</v>
      </c>
    </row>
    <row r="417" spans="1:20" x14ac:dyDescent="0.45">
      <c r="A417">
        <v>20</v>
      </c>
      <c r="B417" t="s">
        <v>707</v>
      </c>
      <c r="C417">
        <v>2</v>
      </c>
      <c r="D417" s="6">
        <f>SUMIF(cocina!A:A, R417, cocina!H:H)</f>
        <v>9</v>
      </c>
      <c r="E417" s="1">
        <v>45021.127083333333</v>
      </c>
      <c r="F417" s="1">
        <v>45021.275694444441</v>
      </c>
      <c r="G417" s="10">
        <f>+Tabla2[[#This Row],[Hora de Salida]]</f>
        <v>45021.275694444441</v>
      </c>
      <c r="H417" s="6">
        <f>+(Tabla2[[#This Row],[Hora de Salida]]-Tabla2[[#This Row],[Hora de Llegada]])*1440</f>
        <v>213.99999999557622</v>
      </c>
      <c r="I417" s="4">
        <f t="shared" si="12"/>
        <v>0.14861111110803904</v>
      </c>
      <c r="J417" s="4">
        <f t="shared" si="13"/>
        <v>0.14236111110803903</v>
      </c>
      <c r="K417" s="4" t="str">
        <f>IF(Tabla2[[#This Row],[Tiempo de Degustación ]]=0,"No Cobrada","Si Cobrada")</f>
        <v>Si Cobrada</v>
      </c>
      <c r="L417" t="s">
        <v>21</v>
      </c>
      <c r="M417" t="s">
        <v>41</v>
      </c>
      <c r="N417" t="s">
        <v>28</v>
      </c>
      <c r="O417" s="14">
        <v>12.9</v>
      </c>
      <c r="P417">
        <f>SUMIF(cocina!A:A, R417, cocina!K:K)+Tabla2[[#This Row],[Propina]]</f>
        <v>37.9</v>
      </c>
      <c r="Q417" t="s">
        <v>17</v>
      </c>
      <c r="R417">
        <v>416</v>
      </c>
      <c r="S417" t="s">
        <v>53</v>
      </c>
      <c r="T417" t="s">
        <v>204</v>
      </c>
    </row>
    <row r="418" spans="1:20" x14ac:dyDescent="0.45">
      <c r="A418">
        <v>7</v>
      </c>
      <c r="B418" t="s">
        <v>708</v>
      </c>
      <c r="C418">
        <v>2</v>
      </c>
      <c r="D418" s="6">
        <f>SUMIF(cocina!A:A, R418, cocina!H:H)</f>
        <v>90</v>
      </c>
      <c r="E418" s="1">
        <v>45021.142361111109</v>
      </c>
      <c r="F418" s="1">
        <v>45021.189583333333</v>
      </c>
      <c r="G418" s="10">
        <f>+Tabla2[[#This Row],[Hora de Salida]]</f>
        <v>45021.189583333333</v>
      </c>
      <c r="H418" s="6">
        <f>+(Tabla2[[#This Row],[Hora de Salida]]-Tabla2[[#This Row],[Hora de Llegada]])*1440</f>
        <v>68.000000001629815</v>
      </c>
      <c r="I418" s="4">
        <f t="shared" si="12"/>
        <v>4.7222222223354038E-2</v>
      </c>
      <c r="J418" s="4">
        <f t="shared" si="13"/>
        <v>0</v>
      </c>
      <c r="K418" s="4" t="str">
        <f>IF(Tabla2[[#This Row],[Tiempo de Degustación ]]=0,"No Cobrada","Si Cobrada")</f>
        <v>No Cobrada</v>
      </c>
      <c r="L418" t="s">
        <v>27</v>
      </c>
      <c r="M418" t="s">
        <v>41</v>
      </c>
      <c r="N418" t="s">
        <v>28</v>
      </c>
      <c r="O418" s="14">
        <v>35.08</v>
      </c>
      <c r="P418">
        <f>SUMIF(cocina!A:A, R418, cocina!K:K)+Tabla2[[#This Row],[Propina]]</f>
        <v>177.07999999999998</v>
      </c>
      <c r="Q418" t="s">
        <v>29</v>
      </c>
      <c r="R418">
        <v>417</v>
      </c>
      <c r="S418" t="s">
        <v>45</v>
      </c>
      <c r="T418" t="s">
        <v>709</v>
      </c>
    </row>
    <row r="419" spans="1:20" x14ac:dyDescent="0.45">
      <c r="A419">
        <v>17</v>
      </c>
      <c r="B419" t="s">
        <v>710</v>
      </c>
      <c r="C419">
        <v>4</v>
      </c>
      <c r="D419" s="6">
        <f>SUMIF(cocina!A:A, R419, cocina!H:H)</f>
        <v>100</v>
      </c>
      <c r="E419" s="1">
        <v>45021.036111111112</v>
      </c>
      <c r="F419" s="1">
        <v>45021.146527777775</v>
      </c>
      <c r="G419" s="10">
        <f>+Tabla2[[#This Row],[Hora de Salida]]</f>
        <v>45021.146527777775</v>
      </c>
      <c r="H419" s="6">
        <f>+(Tabla2[[#This Row],[Hora de Salida]]-Tabla2[[#This Row],[Hora de Llegada]])*1440</f>
        <v>158.99999999441206</v>
      </c>
      <c r="I419" s="4">
        <f t="shared" si="12"/>
        <v>0.11041666666278616</v>
      </c>
      <c r="J419" s="4">
        <f t="shared" si="13"/>
        <v>4.0972222218341708E-2</v>
      </c>
      <c r="K419" s="4" t="str">
        <f>IF(Tabla2[[#This Row],[Tiempo de Degustación ]]=0,"No Cobrada","Si Cobrada")</f>
        <v>Si Cobrada</v>
      </c>
      <c r="L419" t="s">
        <v>14</v>
      </c>
      <c r="M419" t="s">
        <v>41</v>
      </c>
      <c r="N419" t="s">
        <v>28</v>
      </c>
      <c r="O419" s="14">
        <v>35.51</v>
      </c>
      <c r="P419">
        <f>SUMIF(cocina!A:A, R419, cocina!K:K)+Tabla2[[#This Row],[Propina]]</f>
        <v>153.51</v>
      </c>
      <c r="Q419" t="s">
        <v>17</v>
      </c>
      <c r="R419">
        <v>418</v>
      </c>
      <c r="S419" t="s">
        <v>18</v>
      </c>
      <c r="T419" t="s">
        <v>711</v>
      </c>
    </row>
    <row r="420" spans="1:20" x14ac:dyDescent="0.45">
      <c r="A420">
        <v>11</v>
      </c>
      <c r="B420" t="s">
        <v>712</v>
      </c>
      <c r="C420">
        <v>4</v>
      </c>
      <c r="D420" s="6">
        <f>SUMIF(cocina!A:A, R420, cocina!H:H)</f>
        <v>64</v>
      </c>
      <c r="E420" s="1">
        <v>45021.134722222225</v>
      </c>
      <c r="F420" s="1">
        <v>45021.238194444442</v>
      </c>
      <c r="G420" s="10">
        <f>+Tabla2[[#This Row],[Hora de Salida]]</f>
        <v>45021.238194444442</v>
      </c>
      <c r="H420" s="6">
        <f>+(Tabla2[[#This Row],[Hora de Salida]]-Tabla2[[#This Row],[Hora de Llegada]])*1440</f>
        <v>148.99999999324791</v>
      </c>
      <c r="I420" s="4">
        <f t="shared" si="12"/>
        <v>0.11388888888419994</v>
      </c>
      <c r="J420" s="4">
        <f t="shared" si="13"/>
        <v>6.9444444439755504E-2</v>
      </c>
      <c r="K420" s="4" t="str">
        <f>IF(Tabla2[[#This Row],[Tiempo de Degustación ]]=0,"No Cobrada","Si Cobrada")</f>
        <v>Si Cobrada</v>
      </c>
      <c r="L420" t="s">
        <v>33</v>
      </c>
      <c r="M420" t="s">
        <v>15</v>
      </c>
      <c r="N420" t="s">
        <v>28</v>
      </c>
      <c r="O420" s="14">
        <v>14.09</v>
      </c>
      <c r="P420">
        <f>SUMIF(cocina!A:A, R420, cocina!K:K)+Tabla2[[#This Row],[Propina]]</f>
        <v>81.09</v>
      </c>
      <c r="Q420" t="s">
        <v>44</v>
      </c>
      <c r="R420">
        <v>419</v>
      </c>
      <c r="S420" t="s">
        <v>92</v>
      </c>
      <c r="T420" t="s">
        <v>713</v>
      </c>
    </row>
    <row r="421" spans="1:20" x14ac:dyDescent="0.45">
      <c r="A421">
        <v>18</v>
      </c>
      <c r="B421" t="s">
        <v>52</v>
      </c>
      <c r="C421">
        <v>6</v>
      </c>
      <c r="D421" s="6">
        <f>SUMIF(cocina!A:A, R421, cocina!H:H)</f>
        <v>105</v>
      </c>
      <c r="E421" s="1">
        <v>45021.095833333333</v>
      </c>
      <c r="F421" s="1">
        <v>45021.228472222225</v>
      </c>
      <c r="G421" s="10">
        <f>+Tabla2[[#This Row],[Hora de Salida]]</f>
        <v>45021.228472222225</v>
      </c>
      <c r="H421" s="6">
        <f>+(Tabla2[[#This Row],[Hora de Salida]]-Tabla2[[#This Row],[Hora de Llegada]])*1440</f>
        <v>191.00000000442378</v>
      </c>
      <c r="I421" s="4">
        <f t="shared" si="12"/>
        <v>0.14305555555862762</v>
      </c>
      <c r="J421" s="4">
        <f t="shared" si="13"/>
        <v>7.0138888891960946E-2</v>
      </c>
      <c r="K421" s="4" t="str">
        <f>IF(Tabla2[[#This Row],[Tiempo de Degustación ]]=0,"No Cobrada","Si Cobrada")</f>
        <v>Si Cobrada</v>
      </c>
      <c r="L421" t="s">
        <v>27</v>
      </c>
      <c r="M421" t="s">
        <v>15</v>
      </c>
      <c r="N421" t="s">
        <v>28</v>
      </c>
      <c r="O421" s="14">
        <v>31.49</v>
      </c>
      <c r="P421">
        <f>SUMIF(cocina!A:A, R421, cocina!K:K)+Tabla2[[#This Row],[Propina]]</f>
        <v>273.49</v>
      </c>
      <c r="Q421" t="s">
        <v>44</v>
      </c>
      <c r="R421">
        <v>420</v>
      </c>
      <c r="S421" t="s">
        <v>50</v>
      </c>
      <c r="T421" t="s">
        <v>714</v>
      </c>
    </row>
    <row r="422" spans="1:20" x14ac:dyDescent="0.45">
      <c r="A422">
        <v>10</v>
      </c>
      <c r="B422" t="s">
        <v>715</v>
      </c>
      <c r="C422">
        <v>1</v>
      </c>
      <c r="D422" s="6">
        <f>SUMIF(cocina!A:A, R422, cocina!H:H)</f>
        <v>71</v>
      </c>
      <c r="E422" s="1">
        <v>45021.067361111112</v>
      </c>
      <c r="F422" s="1">
        <v>45021.171527777777</v>
      </c>
      <c r="G422" s="10">
        <f>+Tabla2[[#This Row],[Hora de Salida]]</f>
        <v>45021.171527777777</v>
      </c>
      <c r="H422" s="6">
        <f>+(Tabla2[[#This Row],[Hora de Salida]]-Tabla2[[#This Row],[Hora de Llegada]])*1440</f>
        <v>149.99999999650754</v>
      </c>
      <c r="I422" s="4">
        <f t="shared" si="12"/>
        <v>0.11458333333090802</v>
      </c>
      <c r="J422" s="4">
        <f t="shared" si="13"/>
        <v>6.5277777775352458E-2</v>
      </c>
      <c r="K422" s="4" t="str">
        <f>IF(Tabla2[[#This Row],[Tiempo de Degustación ]]=0,"No Cobrada","Si Cobrada")</f>
        <v>Si Cobrada</v>
      </c>
      <c r="L422" t="s">
        <v>21</v>
      </c>
      <c r="M422" t="s">
        <v>15</v>
      </c>
      <c r="N422" t="s">
        <v>28</v>
      </c>
      <c r="O422" s="14">
        <v>17.57</v>
      </c>
      <c r="P422">
        <f>SUMIF(cocina!A:A, R422, cocina!K:K)+Tabla2[[#This Row],[Propina]]</f>
        <v>102.57</v>
      </c>
      <c r="Q422" t="s">
        <v>44</v>
      </c>
      <c r="R422">
        <v>421</v>
      </c>
      <c r="S422" t="s">
        <v>73</v>
      </c>
      <c r="T422" t="s">
        <v>716</v>
      </c>
    </row>
    <row r="423" spans="1:20" x14ac:dyDescent="0.45">
      <c r="A423">
        <v>12</v>
      </c>
      <c r="B423" t="s">
        <v>717</v>
      </c>
      <c r="C423">
        <v>6</v>
      </c>
      <c r="D423" s="6">
        <f>SUMIF(cocina!A:A, R423, cocina!H:H)</f>
        <v>34</v>
      </c>
      <c r="E423" s="1">
        <v>45021.025000000001</v>
      </c>
      <c r="F423" s="1">
        <v>45021.131249999999</v>
      </c>
      <c r="G423" s="10">
        <f>+Tabla2[[#This Row],[Hora de Salida]]</f>
        <v>45021.131249999999</v>
      </c>
      <c r="H423" s="6">
        <f>+(Tabla2[[#This Row],[Hora de Salida]]-Tabla2[[#This Row],[Hora de Llegada]])*1440</f>
        <v>152.99999999580905</v>
      </c>
      <c r="I423" s="4">
        <f t="shared" si="12"/>
        <v>0.10624999999708962</v>
      </c>
      <c r="J423" s="4">
        <f t="shared" si="13"/>
        <v>8.2638888885978506E-2</v>
      </c>
      <c r="K423" s="4" t="str">
        <f>IF(Tabla2[[#This Row],[Tiempo de Degustación ]]=0,"No Cobrada","Si Cobrada")</f>
        <v>Si Cobrada</v>
      </c>
      <c r="L423" t="s">
        <v>27</v>
      </c>
      <c r="M423" t="s">
        <v>15</v>
      </c>
      <c r="N423" t="s">
        <v>28</v>
      </c>
      <c r="O423" s="14">
        <v>39.72</v>
      </c>
      <c r="P423">
        <f>SUMIF(cocina!A:A, R423, cocina!K:K)+Tabla2[[#This Row],[Propina]]</f>
        <v>127.72</v>
      </c>
      <c r="Q423" t="s">
        <v>17</v>
      </c>
      <c r="R423">
        <v>422</v>
      </c>
      <c r="S423" t="s">
        <v>18</v>
      </c>
      <c r="T423" t="s">
        <v>718</v>
      </c>
    </row>
    <row r="424" spans="1:20" x14ac:dyDescent="0.45">
      <c r="A424">
        <v>4</v>
      </c>
      <c r="B424" t="s">
        <v>384</v>
      </c>
      <c r="C424">
        <v>2</v>
      </c>
      <c r="D424" s="6">
        <f>SUMIF(cocina!A:A, R424, cocina!H:H)</f>
        <v>31</v>
      </c>
      <c r="E424" s="1">
        <v>45021.106944444444</v>
      </c>
      <c r="F424" s="1">
        <v>45021.206250000003</v>
      </c>
      <c r="G424" s="10">
        <f>+Tabla2[[#This Row],[Hora de Salida]]</f>
        <v>45021.206250000003</v>
      </c>
      <c r="H424" s="6">
        <f>+(Tabla2[[#This Row],[Hora de Salida]]-Tabla2[[#This Row],[Hora de Llegada]])*1440</f>
        <v>143.00000000512227</v>
      </c>
      <c r="I424" s="4">
        <f t="shared" si="12"/>
        <v>9.930555555911269E-2</v>
      </c>
      <c r="J424" s="4">
        <f t="shared" si="13"/>
        <v>7.7777777781334906E-2</v>
      </c>
      <c r="K424" s="4" t="str">
        <f>IF(Tabla2[[#This Row],[Tiempo de Degustación ]]=0,"No Cobrada","Si Cobrada")</f>
        <v>Si Cobrada</v>
      </c>
      <c r="L424" t="s">
        <v>21</v>
      </c>
      <c r="M424" t="s">
        <v>15</v>
      </c>
      <c r="N424" t="s">
        <v>23</v>
      </c>
      <c r="O424" s="14">
        <v>34.130000000000003</v>
      </c>
      <c r="P424">
        <f>SUMIF(cocina!A:A, R424, cocina!K:K)+Tabla2[[#This Row],[Propina]]</f>
        <v>186.13</v>
      </c>
      <c r="Q424" t="s">
        <v>29</v>
      </c>
      <c r="R424">
        <v>423</v>
      </c>
      <c r="S424" t="s">
        <v>68</v>
      </c>
      <c r="T424" t="s">
        <v>719</v>
      </c>
    </row>
    <row r="425" spans="1:20" x14ac:dyDescent="0.45">
      <c r="A425">
        <v>13</v>
      </c>
      <c r="B425" t="s">
        <v>720</v>
      </c>
      <c r="C425">
        <v>3</v>
      </c>
      <c r="D425" s="6">
        <f>SUMIF(cocina!A:A, R425, cocina!H:H)</f>
        <v>88</v>
      </c>
      <c r="E425" s="1">
        <v>45021.047222222223</v>
      </c>
      <c r="F425" s="1">
        <v>45021.136805555558</v>
      </c>
      <c r="G425" s="10">
        <f>+Tabla2[[#This Row],[Hora de Salida]]</f>
        <v>45021.136805555558</v>
      </c>
      <c r="H425" s="6">
        <f>+(Tabla2[[#This Row],[Hora de Salida]]-Tabla2[[#This Row],[Hora de Llegada]])*1440</f>
        <v>129.00000000139698</v>
      </c>
      <c r="I425" s="4">
        <f t="shared" si="12"/>
        <v>8.9583333334303461E-2</v>
      </c>
      <c r="J425" s="4">
        <f t="shared" si="13"/>
        <v>2.8472222223192352E-2</v>
      </c>
      <c r="K425" s="4" t="str">
        <f>IF(Tabla2[[#This Row],[Tiempo de Degustación ]]=0,"No Cobrada","Si Cobrada")</f>
        <v>Si Cobrada</v>
      </c>
      <c r="L425" t="s">
        <v>27</v>
      </c>
      <c r="M425" t="s">
        <v>41</v>
      </c>
      <c r="N425" t="s">
        <v>23</v>
      </c>
      <c r="O425" s="14">
        <v>11.02</v>
      </c>
      <c r="P425">
        <f>SUMIF(cocina!A:A, R425, cocina!K:K)+Tabla2[[#This Row],[Propina]]</f>
        <v>158.02000000000001</v>
      </c>
      <c r="Q425" t="s">
        <v>17</v>
      </c>
      <c r="R425">
        <v>424</v>
      </c>
      <c r="S425" t="s">
        <v>24</v>
      </c>
      <c r="T425" t="s">
        <v>721</v>
      </c>
    </row>
    <row r="426" spans="1:20" x14ac:dyDescent="0.45">
      <c r="A426">
        <v>18</v>
      </c>
      <c r="B426" t="s">
        <v>722</v>
      </c>
      <c r="C426">
        <v>3</v>
      </c>
      <c r="D426" s="6">
        <f>SUMIF(cocina!A:A, R426, cocina!H:H)</f>
        <v>28</v>
      </c>
      <c r="E426" s="1">
        <v>45021.058333333334</v>
      </c>
      <c r="F426" s="1">
        <v>45021.15625</v>
      </c>
      <c r="G426" s="10">
        <f>+Tabla2[[#This Row],[Hora de Salida]]</f>
        <v>45021.15625</v>
      </c>
      <c r="H426" s="6">
        <f>+(Tabla2[[#This Row],[Hora de Salida]]-Tabla2[[#This Row],[Hora de Llegada]])*1440</f>
        <v>140.99999999860302</v>
      </c>
      <c r="I426" s="4">
        <f t="shared" si="12"/>
        <v>9.7916666665696539E-2</v>
      </c>
      <c r="J426" s="4">
        <f t="shared" si="13"/>
        <v>7.8472222221252094E-2</v>
      </c>
      <c r="K426" s="4" t="str">
        <f>IF(Tabla2[[#This Row],[Tiempo de Degustación ]]=0,"No Cobrada","Si Cobrada")</f>
        <v>Si Cobrada</v>
      </c>
      <c r="L426" t="s">
        <v>27</v>
      </c>
      <c r="M426" t="s">
        <v>15</v>
      </c>
      <c r="N426" t="s">
        <v>28</v>
      </c>
      <c r="O426" s="14">
        <v>49.43</v>
      </c>
      <c r="P426">
        <f>SUMIF(cocina!A:A, R426, cocina!K:K)+Tabla2[[#This Row],[Propina]]</f>
        <v>68.430000000000007</v>
      </c>
      <c r="Q426" t="s">
        <v>17</v>
      </c>
      <c r="R426">
        <v>425</v>
      </c>
      <c r="S426" t="s">
        <v>38</v>
      </c>
      <c r="T426" t="s">
        <v>189</v>
      </c>
    </row>
    <row r="427" spans="1:20" x14ac:dyDescent="0.45">
      <c r="A427">
        <v>5</v>
      </c>
      <c r="B427" t="s">
        <v>723</v>
      </c>
      <c r="C427">
        <v>2</v>
      </c>
      <c r="D427" s="6">
        <f>SUMIF(cocina!A:A, R427, cocina!H:H)</f>
        <v>116</v>
      </c>
      <c r="E427" s="1">
        <v>45021.132638888892</v>
      </c>
      <c r="F427" s="1">
        <v>45021.209722222222</v>
      </c>
      <c r="G427" s="10">
        <f>+Tabla2[[#This Row],[Hora de Salida]]</f>
        <v>45021.209722222222</v>
      </c>
      <c r="H427" s="6">
        <f>+(Tabla2[[#This Row],[Hora de Salida]]-Tabla2[[#This Row],[Hora de Llegada]])*1440</f>
        <v>110.99999999511056</v>
      </c>
      <c r="I427" s="4">
        <f t="shared" si="12"/>
        <v>7.7083333329937886E-2</v>
      </c>
      <c r="J427" s="4">
        <f t="shared" si="13"/>
        <v>0</v>
      </c>
      <c r="K427" s="4" t="str">
        <f>IF(Tabla2[[#This Row],[Tiempo de Degustación ]]=0,"No Cobrada","Si Cobrada")</f>
        <v>No Cobrada</v>
      </c>
      <c r="L427" t="s">
        <v>37</v>
      </c>
      <c r="M427" t="s">
        <v>15</v>
      </c>
      <c r="N427" t="s">
        <v>28</v>
      </c>
      <c r="O427" s="14">
        <v>47.8</v>
      </c>
      <c r="P427">
        <f>SUMIF(cocina!A:A, R427, cocina!K:K)+Tabla2[[#This Row],[Propina]]</f>
        <v>294.8</v>
      </c>
      <c r="Q427" t="s">
        <v>17</v>
      </c>
      <c r="R427">
        <v>426</v>
      </c>
      <c r="S427" t="s">
        <v>30</v>
      </c>
      <c r="T427" t="s">
        <v>724</v>
      </c>
    </row>
    <row r="428" spans="1:20" x14ac:dyDescent="0.45">
      <c r="A428">
        <v>2</v>
      </c>
      <c r="B428" t="s">
        <v>314</v>
      </c>
      <c r="C428">
        <v>4</v>
      </c>
      <c r="D428" s="6">
        <f>SUMIF(cocina!A:A, R428, cocina!H:H)</f>
        <v>166</v>
      </c>
      <c r="E428" s="1">
        <v>45021.106944444444</v>
      </c>
      <c r="F428" s="1">
        <v>45021.154861111114</v>
      </c>
      <c r="G428" s="10">
        <f>+Tabla2[[#This Row],[Hora de Salida]]</f>
        <v>45021.154861111114</v>
      </c>
      <c r="H428" s="6">
        <f>+(Tabla2[[#This Row],[Hora de Salida]]-Tabla2[[#This Row],[Hora de Llegada]])*1440</f>
        <v>69.000000004889444</v>
      </c>
      <c r="I428" s="4">
        <f t="shared" si="12"/>
        <v>4.7916666670062114E-2</v>
      </c>
      <c r="J428" s="4">
        <f t="shared" si="13"/>
        <v>0</v>
      </c>
      <c r="K428" s="4" t="str">
        <f>IF(Tabla2[[#This Row],[Tiempo de Degustación ]]=0,"No Cobrada","Si Cobrada")</f>
        <v>No Cobrada</v>
      </c>
      <c r="L428" t="s">
        <v>27</v>
      </c>
      <c r="M428" t="s">
        <v>15</v>
      </c>
      <c r="N428" t="s">
        <v>23</v>
      </c>
      <c r="O428" s="14">
        <v>43.74</v>
      </c>
      <c r="P428">
        <f>SUMIF(cocina!A:A, R428, cocina!K:K)+Tabla2[[#This Row],[Propina]]</f>
        <v>249.74</v>
      </c>
      <c r="Q428" t="s">
        <v>29</v>
      </c>
      <c r="R428">
        <v>427</v>
      </c>
      <c r="S428" t="s">
        <v>50</v>
      </c>
      <c r="T428" t="s">
        <v>725</v>
      </c>
    </row>
    <row r="429" spans="1:20" x14ac:dyDescent="0.45">
      <c r="A429">
        <v>7</v>
      </c>
      <c r="B429" t="s">
        <v>726</v>
      </c>
      <c r="C429">
        <v>5</v>
      </c>
      <c r="D429" s="6">
        <f>SUMIF(cocina!A:A, R429, cocina!H:H)</f>
        <v>179</v>
      </c>
      <c r="E429" s="1">
        <v>45021.137499999997</v>
      </c>
      <c r="F429" s="1">
        <v>45021.252083333333</v>
      </c>
      <c r="G429" s="10">
        <f>+Tabla2[[#This Row],[Hora de Salida]]</f>
        <v>45021.252083333333</v>
      </c>
      <c r="H429" s="6">
        <f>+(Tabla2[[#This Row],[Hora de Salida]]-Tabla2[[#This Row],[Hora de Llegada]])*1440</f>
        <v>165.00000000349246</v>
      </c>
      <c r="I429" s="4">
        <f t="shared" si="12"/>
        <v>0.11458333333575865</v>
      </c>
      <c r="J429" s="4">
        <f t="shared" si="13"/>
        <v>0</v>
      </c>
      <c r="K429" s="4" t="str">
        <f>IF(Tabla2[[#This Row],[Tiempo de Degustación ]]=0,"No Cobrada","Si Cobrada")</f>
        <v>No Cobrada</v>
      </c>
      <c r="L429" t="s">
        <v>37</v>
      </c>
      <c r="M429" t="s">
        <v>22</v>
      </c>
      <c r="N429" t="s">
        <v>28</v>
      </c>
      <c r="O429" s="14">
        <v>15.6</v>
      </c>
      <c r="P429">
        <f>SUMIF(cocina!A:A, R429, cocina!K:K)+Tabla2[[#This Row],[Propina]]</f>
        <v>190.6</v>
      </c>
      <c r="Q429" t="s">
        <v>17</v>
      </c>
      <c r="R429">
        <v>428</v>
      </c>
      <c r="S429" t="s">
        <v>68</v>
      </c>
      <c r="T429" t="s">
        <v>727</v>
      </c>
    </row>
    <row r="430" spans="1:20" x14ac:dyDescent="0.45">
      <c r="A430">
        <v>8</v>
      </c>
      <c r="B430" t="s">
        <v>728</v>
      </c>
      <c r="C430">
        <v>1</v>
      </c>
      <c r="D430" s="6">
        <f>SUMIF(cocina!A:A, R430, cocina!H:H)</f>
        <v>27</v>
      </c>
      <c r="E430" s="1">
        <v>45021.006944444445</v>
      </c>
      <c r="F430" s="1">
        <v>45021.156944444447</v>
      </c>
      <c r="G430" s="10">
        <f>+Tabla2[[#This Row],[Hora de Salida]]</f>
        <v>45021.156944444447</v>
      </c>
      <c r="H430" s="6">
        <f>+(Tabla2[[#This Row],[Hora de Salida]]-Tabla2[[#This Row],[Hora de Llegada]])*1440</f>
        <v>216.00000000209548</v>
      </c>
      <c r="I430" s="4">
        <f t="shared" si="12"/>
        <v>0.15000000000145519</v>
      </c>
      <c r="J430" s="4">
        <f t="shared" si="13"/>
        <v>0.1312500000014552</v>
      </c>
      <c r="K430" s="4" t="str">
        <f>IF(Tabla2[[#This Row],[Tiempo de Degustación ]]=0,"No Cobrada","Si Cobrada")</f>
        <v>Si Cobrada</v>
      </c>
      <c r="L430" t="s">
        <v>37</v>
      </c>
      <c r="M430" t="s">
        <v>15</v>
      </c>
      <c r="N430" t="s">
        <v>28</v>
      </c>
      <c r="O430" s="14">
        <v>10.95</v>
      </c>
      <c r="P430">
        <f>SUMIF(cocina!A:A, R430, cocina!K:K)+Tabla2[[#This Row],[Propina]]</f>
        <v>88.95</v>
      </c>
      <c r="Q430" t="s">
        <v>17</v>
      </c>
      <c r="R430">
        <v>429</v>
      </c>
      <c r="S430" t="s">
        <v>30</v>
      </c>
      <c r="T430" t="s">
        <v>265</v>
      </c>
    </row>
    <row r="431" spans="1:20" x14ac:dyDescent="0.45">
      <c r="A431">
        <v>7</v>
      </c>
      <c r="B431" t="s">
        <v>729</v>
      </c>
      <c r="C431">
        <v>3</v>
      </c>
      <c r="D431" s="6">
        <f>SUMIF(cocina!A:A, R431, cocina!H:H)</f>
        <v>49</v>
      </c>
      <c r="E431" s="1">
        <v>45021.097916666666</v>
      </c>
      <c r="F431" s="1">
        <v>45021.165972222225</v>
      </c>
      <c r="G431" s="10">
        <f>+Tabla2[[#This Row],[Hora de Salida]]</f>
        <v>45021.165972222225</v>
      </c>
      <c r="H431" s="6">
        <f>+(Tabla2[[#This Row],[Hora de Salida]]-Tabla2[[#This Row],[Hora de Llegada]])*1440</f>
        <v>98.000000005122274</v>
      </c>
      <c r="I431" s="4">
        <f t="shared" si="12"/>
        <v>6.805555555911269E-2</v>
      </c>
      <c r="J431" s="4">
        <f t="shared" si="13"/>
        <v>3.4027777781334916E-2</v>
      </c>
      <c r="K431" s="4" t="str">
        <f>IF(Tabla2[[#This Row],[Tiempo de Degustación ]]=0,"No Cobrada","Si Cobrada")</f>
        <v>Si Cobrada</v>
      </c>
      <c r="L431" t="s">
        <v>37</v>
      </c>
      <c r="M431" t="s">
        <v>15</v>
      </c>
      <c r="N431" t="s">
        <v>16</v>
      </c>
      <c r="O431" s="14">
        <v>42.09</v>
      </c>
      <c r="P431">
        <f>SUMIF(cocina!A:A, R431, cocina!K:K)+Tabla2[[#This Row],[Propina]]</f>
        <v>67.09</v>
      </c>
      <c r="Q431" t="s">
        <v>17</v>
      </c>
      <c r="R431">
        <v>430</v>
      </c>
      <c r="S431" t="s">
        <v>45</v>
      </c>
      <c r="T431" t="s">
        <v>204</v>
      </c>
    </row>
    <row r="432" spans="1:20" x14ac:dyDescent="0.45">
      <c r="A432">
        <v>15</v>
      </c>
      <c r="B432" t="s">
        <v>509</v>
      </c>
      <c r="C432">
        <v>5</v>
      </c>
      <c r="D432" s="6">
        <f>SUMIF(cocina!A:A, R432, cocina!H:H)</f>
        <v>20</v>
      </c>
      <c r="E432" s="1">
        <v>45021.147916666669</v>
      </c>
      <c r="F432" s="1">
        <v>45021.309027777781</v>
      </c>
      <c r="G432" s="10">
        <f>+Tabla2[[#This Row],[Hora de Salida]]</f>
        <v>45021.309027777781</v>
      </c>
      <c r="H432" s="6">
        <f>+(Tabla2[[#This Row],[Hora de Salida]]-Tabla2[[#This Row],[Hora de Llegada]])*1440</f>
        <v>232.00000000186265</v>
      </c>
      <c r="I432" s="4">
        <f t="shared" si="12"/>
        <v>0.16111111111240461</v>
      </c>
      <c r="J432" s="4">
        <f t="shared" si="13"/>
        <v>0.14722222222351572</v>
      </c>
      <c r="K432" s="4" t="str">
        <f>IF(Tabla2[[#This Row],[Tiempo de Degustación ]]=0,"No Cobrada","Si Cobrada")</f>
        <v>Si Cobrada</v>
      </c>
      <c r="L432" t="s">
        <v>33</v>
      </c>
      <c r="M432" t="s">
        <v>15</v>
      </c>
      <c r="N432" t="s">
        <v>28</v>
      </c>
      <c r="O432" s="14">
        <v>39.82</v>
      </c>
      <c r="P432">
        <f>SUMIF(cocina!A:A, R432, cocina!K:K)+Tabla2[[#This Row],[Propina]]</f>
        <v>99.82</v>
      </c>
      <c r="Q432" t="s">
        <v>29</v>
      </c>
      <c r="R432">
        <v>431</v>
      </c>
      <c r="S432" t="s">
        <v>92</v>
      </c>
      <c r="T432" t="s">
        <v>109</v>
      </c>
    </row>
    <row r="433" spans="1:20" x14ac:dyDescent="0.45">
      <c r="A433">
        <v>10</v>
      </c>
      <c r="B433" t="s">
        <v>730</v>
      </c>
      <c r="C433">
        <v>2</v>
      </c>
      <c r="D433" s="6">
        <f>SUMIF(cocina!A:A, R433, cocina!H:H)</f>
        <v>74</v>
      </c>
      <c r="E433" s="1">
        <v>45021.146527777775</v>
      </c>
      <c r="F433" s="1">
        <v>45021.245833333334</v>
      </c>
      <c r="G433" s="10">
        <f>+Tabla2[[#This Row],[Hora de Salida]]</f>
        <v>45021.245833333334</v>
      </c>
      <c r="H433" s="6">
        <f>+(Tabla2[[#This Row],[Hora de Salida]]-Tabla2[[#This Row],[Hora de Llegada]])*1440</f>
        <v>143.00000000512227</v>
      </c>
      <c r="I433" s="4">
        <f t="shared" si="12"/>
        <v>9.930555555911269E-2</v>
      </c>
      <c r="J433" s="4">
        <f t="shared" si="13"/>
        <v>4.7916666670223804E-2</v>
      </c>
      <c r="K433" s="4" t="str">
        <f>IF(Tabla2[[#This Row],[Tiempo de Degustación ]]=0,"No Cobrada","Si Cobrada")</f>
        <v>Si Cobrada</v>
      </c>
      <c r="L433" t="s">
        <v>37</v>
      </c>
      <c r="M433" t="s">
        <v>41</v>
      </c>
      <c r="N433" t="s">
        <v>28</v>
      </c>
      <c r="O433" s="14">
        <v>18.71</v>
      </c>
      <c r="P433">
        <f>SUMIF(cocina!A:A, R433, cocina!K:K)+Tabla2[[#This Row],[Propina]]</f>
        <v>127.71000000000001</v>
      </c>
      <c r="Q433" t="s">
        <v>29</v>
      </c>
      <c r="R433">
        <v>432</v>
      </c>
      <c r="S433" t="s">
        <v>24</v>
      </c>
      <c r="T433" t="s">
        <v>731</v>
      </c>
    </row>
    <row r="434" spans="1:20" x14ac:dyDescent="0.45">
      <c r="A434">
        <v>10</v>
      </c>
      <c r="B434" t="s">
        <v>43</v>
      </c>
      <c r="C434">
        <v>4</v>
      </c>
      <c r="D434" s="6">
        <f>SUMIF(cocina!A:A, R434, cocina!H:H)</f>
        <v>74</v>
      </c>
      <c r="E434" s="1">
        <v>45021.051388888889</v>
      </c>
      <c r="F434" s="1">
        <v>45021.131249999999</v>
      </c>
      <c r="G434" s="10">
        <f>+Tabla2[[#This Row],[Hora de Salida]]</f>
        <v>45021.131249999999</v>
      </c>
      <c r="H434" s="6">
        <f>+(Tabla2[[#This Row],[Hora de Salida]]-Tabla2[[#This Row],[Hora de Llegada]])*1440</f>
        <v>114.99999999767169</v>
      </c>
      <c r="I434" s="4">
        <f t="shared" si="12"/>
        <v>7.9861111109494232E-2</v>
      </c>
      <c r="J434" s="4">
        <f t="shared" si="13"/>
        <v>2.8472222220605345E-2</v>
      </c>
      <c r="K434" s="4" t="str">
        <f>IF(Tabla2[[#This Row],[Tiempo de Degustación ]]=0,"No Cobrada","Si Cobrada")</f>
        <v>Si Cobrada</v>
      </c>
      <c r="L434" t="s">
        <v>37</v>
      </c>
      <c r="M434" t="s">
        <v>15</v>
      </c>
      <c r="N434" t="s">
        <v>28</v>
      </c>
      <c r="O434" s="14">
        <v>45.77</v>
      </c>
      <c r="P434">
        <f>SUMIF(cocina!A:A, R434, cocina!K:K)+Tabla2[[#This Row],[Propina]]</f>
        <v>147.77000000000001</v>
      </c>
      <c r="Q434" t="s">
        <v>17</v>
      </c>
      <c r="R434">
        <v>433</v>
      </c>
      <c r="S434" t="s">
        <v>50</v>
      </c>
      <c r="T434" t="s">
        <v>732</v>
      </c>
    </row>
    <row r="435" spans="1:20" x14ac:dyDescent="0.45">
      <c r="A435">
        <v>15</v>
      </c>
      <c r="B435" t="s">
        <v>733</v>
      </c>
      <c r="C435">
        <v>4</v>
      </c>
      <c r="D435" s="6">
        <f>SUMIF(cocina!A:A, R435, cocina!H:H)</f>
        <v>58</v>
      </c>
      <c r="E435" s="1">
        <v>45021.010416666664</v>
      </c>
      <c r="F435" s="1">
        <v>45021.163194444445</v>
      </c>
      <c r="G435" s="10">
        <f>+Tabla2[[#This Row],[Hora de Salida]]</f>
        <v>45021.163194444445</v>
      </c>
      <c r="H435" s="6">
        <f>+(Tabla2[[#This Row],[Hora de Salida]]-Tabla2[[#This Row],[Hora de Llegada]])*1440</f>
        <v>220.00000000465661</v>
      </c>
      <c r="I435" s="4">
        <f t="shared" si="12"/>
        <v>0.15277777778101154</v>
      </c>
      <c r="J435" s="4">
        <f t="shared" si="13"/>
        <v>0.11250000000323376</v>
      </c>
      <c r="K435" s="4" t="str">
        <f>IF(Tabla2[[#This Row],[Tiempo de Degustación ]]=0,"No Cobrada","Si Cobrada")</f>
        <v>Si Cobrada</v>
      </c>
      <c r="L435" t="s">
        <v>37</v>
      </c>
      <c r="M435" t="s">
        <v>15</v>
      </c>
      <c r="N435" t="s">
        <v>28</v>
      </c>
      <c r="O435" s="14">
        <v>37.15</v>
      </c>
      <c r="P435">
        <f>SUMIF(cocina!A:A, R435, cocina!K:K)+Tabla2[[#This Row],[Propina]]</f>
        <v>133.15</v>
      </c>
      <c r="Q435" t="s">
        <v>17</v>
      </c>
      <c r="R435">
        <v>434</v>
      </c>
      <c r="S435" t="s">
        <v>50</v>
      </c>
      <c r="T435" t="s">
        <v>734</v>
      </c>
    </row>
    <row r="436" spans="1:20" x14ac:dyDescent="0.45">
      <c r="A436">
        <v>17</v>
      </c>
      <c r="B436" t="s">
        <v>735</v>
      </c>
      <c r="C436">
        <v>6</v>
      </c>
      <c r="D436" s="6">
        <f>SUMIF(cocina!A:A, R436, cocina!H:H)</f>
        <v>111</v>
      </c>
      <c r="E436" s="1">
        <v>45021.161805555559</v>
      </c>
      <c r="F436" s="1">
        <v>45021.250694444447</v>
      </c>
      <c r="G436" s="10">
        <f>+Tabla2[[#This Row],[Hora de Salida]]</f>
        <v>45021.250694444447</v>
      </c>
      <c r="H436" s="6">
        <f>+(Tabla2[[#This Row],[Hora de Salida]]-Tabla2[[#This Row],[Hora de Llegada]])*1440</f>
        <v>127.99999999813735</v>
      </c>
      <c r="I436" s="4">
        <f t="shared" si="12"/>
        <v>9.9305555554262057E-2</v>
      </c>
      <c r="J436" s="4">
        <f t="shared" si="13"/>
        <v>2.222222222092872E-2</v>
      </c>
      <c r="K436" s="4" t="str">
        <f>IF(Tabla2[[#This Row],[Tiempo de Degustación ]]=0,"No Cobrada","Si Cobrada")</f>
        <v>Si Cobrada</v>
      </c>
      <c r="L436" t="s">
        <v>33</v>
      </c>
      <c r="M436" t="s">
        <v>15</v>
      </c>
      <c r="N436" t="s">
        <v>28</v>
      </c>
      <c r="O436" s="14">
        <v>30.48</v>
      </c>
      <c r="P436">
        <f>SUMIF(cocina!A:A, R436, cocina!K:K)+Tabla2[[#This Row],[Propina]]</f>
        <v>184.48</v>
      </c>
      <c r="Q436" t="s">
        <v>44</v>
      </c>
      <c r="R436">
        <v>435</v>
      </c>
      <c r="S436" t="s">
        <v>18</v>
      </c>
      <c r="T436" t="s">
        <v>736</v>
      </c>
    </row>
    <row r="437" spans="1:20" x14ac:dyDescent="0.45">
      <c r="A437">
        <v>10</v>
      </c>
      <c r="B437" t="s">
        <v>737</v>
      </c>
      <c r="C437">
        <v>3</v>
      </c>
      <c r="D437" s="6">
        <f>SUMIF(cocina!A:A, R437, cocina!H:H)</f>
        <v>45</v>
      </c>
      <c r="E437" s="1">
        <v>45021.008333333331</v>
      </c>
      <c r="F437" s="1">
        <v>45021.169444444444</v>
      </c>
      <c r="G437" s="10">
        <f>+Tabla2[[#This Row],[Hora de Salida]]</f>
        <v>45021.169444444444</v>
      </c>
      <c r="H437" s="6">
        <f>+(Tabla2[[#This Row],[Hora de Salida]]-Tabla2[[#This Row],[Hora de Llegada]])*1440</f>
        <v>232.00000000186265</v>
      </c>
      <c r="I437" s="4">
        <f t="shared" si="12"/>
        <v>0.17152777777907127</v>
      </c>
      <c r="J437" s="4">
        <f t="shared" si="13"/>
        <v>0.14027777777907127</v>
      </c>
      <c r="K437" s="4" t="str">
        <f>IF(Tabla2[[#This Row],[Tiempo de Degustación ]]=0,"No Cobrada","Si Cobrada")</f>
        <v>Si Cobrada</v>
      </c>
      <c r="L437" t="s">
        <v>33</v>
      </c>
      <c r="M437" t="s">
        <v>15</v>
      </c>
      <c r="N437" t="s">
        <v>28</v>
      </c>
      <c r="O437" s="14">
        <v>10.14</v>
      </c>
      <c r="P437">
        <f>SUMIF(cocina!A:A, R437, cocina!K:K)+Tabla2[[#This Row],[Propina]]</f>
        <v>66.14</v>
      </c>
      <c r="Q437" t="s">
        <v>44</v>
      </c>
      <c r="R437">
        <v>436</v>
      </c>
      <c r="S437" t="s">
        <v>30</v>
      </c>
      <c r="T437" t="s">
        <v>66</v>
      </c>
    </row>
    <row r="438" spans="1:20" x14ac:dyDescent="0.45">
      <c r="A438">
        <v>16</v>
      </c>
      <c r="B438" t="s">
        <v>563</v>
      </c>
      <c r="C438">
        <v>6</v>
      </c>
      <c r="D438" s="6">
        <f>SUMIF(cocina!A:A, R438, cocina!H:H)</f>
        <v>51</v>
      </c>
      <c r="E438" s="1">
        <v>45021.126388888886</v>
      </c>
      <c r="F438" s="1">
        <v>45021.225694444445</v>
      </c>
      <c r="G438" s="10">
        <f>+Tabla2[[#This Row],[Hora de Salida]]</f>
        <v>45021.225694444445</v>
      </c>
      <c r="H438" s="6">
        <f>+(Tabla2[[#This Row],[Hora de Salida]]-Tabla2[[#This Row],[Hora de Llegada]])*1440</f>
        <v>143.00000000512227</v>
      </c>
      <c r="I438" s="4">
        <f t="shared" si="12"/>
        <v>9.930555555911269E-2</v>
      </c>
      <c r="J438" s="4">
        <f t="shared" si="13"/>
        <v>6.3888888892446025E-2</v>
      </c>
      <c r="K438" s="4" t="str">
        <f>IF(Tabla2[[#This Row],[Tiempo de Degustación ]]=0,"No Cobrada","Si Cobrada")</f>
        <v>Si Cobrada</v>
      </c>
      <c r="L438" t="s">
        <v>14</v>
      </c>
      <c r="M438" t="s">
        <v>15</v>
      </c>
      <c r="N438" t="s">
        <v>28</v>
      </c>
      <c r="O438" s="14">
        <v>12.56</v>
      </c>
      <c r="P438">
        <f>SUMIF(cocina!A:A, R438, cocina!K:K)+Tabla2[[#This Row],[Propina]]</f>
        <v>82.56</v>
      </c>
      <c r="Q438" t="s">
        <v>17</v>
      </c>
      <c r="R438">
        <v>437</v>
      </c>
      <c r="S438" t="s">
        <v>34</v>
      </c>
      <c r="T438" t="s">
        <v>42</v>
      </c>
    </row>
    <row r="439" spans="1:20" x14ac:dyDescent="0.45">
      <c r="A439">
        <v>2</v>
      </c>
      <c r="B439" t="s">
        <v>738</v>
      </c>
      <c r="C439">
        <v>1</v>
      </c>
      <c r="D439" s="6">
        <f>SUMIF(cocina!A:A, R439, cocina!H:H)</f>
        <v>51</v>
      </c>
      <c r="E439" s="1">
        <v>45021.165277777778</v>
      </c>
      <c r="F439" s="1">
        <v>45021.314583333333</v>
      </c>
      <c r="G439" s="10">
        <f>+Tabla2[[#This Row],[Hora de Salida]]</f>
        <v>45021.314583333333</v>
      </c>
      <c r="H439" s="6">
        <f>+(Tabla2[[#This Row],[Hora de Salida]]-Tabla2[[#This Row],[Hora de Llegada]])*1440</f>
        <v>214.99999999883585</v>
      </c>
      <c r="I439" s="4">
        <f t="shared" si="12"/>
        <v>0.14930555555474712</v>
      </c>
      <c r="J439" s="4">
        <f t="shared" si="13"/>
        <v>0.11388888888808045</v>
      </c>
      <c r="K439" s="4" t="str">
        <f>IF(Tabla2[[#This Row],[Tiempo de Degustación ]]=0,"No Cobrada","Si Cobrada")</f>
        <v>Si Cobrada</v>
      </c>
      <c r="L439" t="s">
        <v>21</v>
      </c>
      <c r="M439" t="s">
        <v>15</v>
      </c>
      <c r="N439" t="s">
        <v>28</v>
      </c>
      <c r="O439" s="14">
        <v>19.3</v>
      </c>
      <c r="P439">
        <f>SUMIF(cocina!A:A, R439, cocina!K:K)+Tabla2[[#This Row],[Propina]]</f>
        <v>52.3</v>
      </c>
      <c r="Q439" t="s">
        <v>29</v>
      </c>
      <c r="R439">
        <v>438</v>
      </c>
      <c r="S439" t="s">
        <v>92</v>
      </c>
      <c r="T439" t="s">
        <v>448</v>
      </c>
    </row>
    <row r="440" spans="1:20" x14ac:dyDescent="0.45">
      <c r="A440">
        <v>15</v>
      </c>
      <c r="B440" t="s">
        <v>739</v>
      </c>
      <c r="C440">
        <v>1</v>
      </c>
      <c r="D440" s="6">
        <f>SUMIF(cocina!A:A, R440, cocina!H:H)</f>
        <v>64</v>
      </c>
      <c r="E440" s="1">
        <v>45021</v>
      </c>
      <c r="F440" s="1">
        <v>45021.057638888888</v>
      </c>
      <c r="G440" s="10">
        <f>+Tabla2[[#This Row],[Hora de Salida]]</f>
        <v>45021.057638888888</v>
      </c>
      <c r="H440" s="6">
        <f>+(Tabla2[[#This Row],[Hora de Salida]]-Tabla2[[#This Row],[Hora de Llegada]])*1440</f>
        <v>82.999999998137355</v>
      </c>
      <c r="I440" s="4">
        <f t="shared" si="12"/>
        <v>5.7638888887595385E-2</v>
      </c>
      <c r="J440" s="4">
        <f t="shared" si="13"/>
        <v>1.3194444443150939E-2</v>
      </c>
      <c r="K440" s="4" t="str">
        <f>IF(Tabla2[[#This Row],[Tiempo de Degustación ]]=0,"No Cobrada","Si Cobrada")</f>
        <v>Si Cobrada</v>
      </c>
      <c r="L440" t="s">
        <v>14</v>
      </c>
      <c r="M440" t="s">
        <v>41</v>
      </c>
      <c r="N440" t="s">
        <v>28</v>
      </c>
      <c r="O440" s="14">
        <v>25.56</v>
      </c>
      <c r="P440">
        <f>SUMIF(cocina!A:A, R440, cocina!K:K)+Tabla2[[#This Row],[Propina]]</f>
        <v>202.56</v>
      </c>
      <c r="Q440" t="s">
        <v>29</v>
      </c>
      <c r="R440">
        <v>439</v>
      </c>
      <c r="S440" t="s">
        <v>50</v>
      </c>
      <c r="T440" t="s">
        <v>740</v>
      </c>
    </row>
    <row r="441" spans="1:20" x14ac:dyDescent="0.45">
      <c r="A441">
        <v>13</v>
      </c>
      <c r="B441" t="s">
        <v>741</v>
      </c>
      <c r="C441">
        <v>1</v>
      </c>
      <c r="D441" s="6">
        <f>SUMIF(cocina!A:A, R441, cocina!H:H)</f>
        <v>45</v>
      </c>
      <c r="E441" s="1">
        <v>45021.082638888889</v>
      </c>
      <c r="F441" s="1">
        <v>45021.241666666669</v>
      </c>
      <c r="G441" s="10">
        <f>+Tabla2[[#This Row],[Hora de Salida]]</f>
        <v>45021.241666666669</v>
      </c>
      <c r="H441" s="6">
        <f>+(Tabla2[[#This Row],[Hora de Salida]]-Tabla2[[#This Row],[Hora de Llegada]])*1440</f>
        <v>229.00000000256114</v>
      </c>
      <c r="I441" s="4">
        <f t="shared" si="12"/>
        <v>0.169444444446223</v>
      </c>
      <c r="J441" s="4">
        <f t="shared" si="13"/>
        <v>0.138194444446223</v>
      </c>
      <c r="K441" s="4" t="str">
        <f>IF(Tabla2[[#This Row],[Tiempo de Degustación ]]=0,"No Cobrada","Si Cobrada")</f>
        <v>Si Cobrada</v>
      </c>
      <c r="L441" t="s">
        <v>27</v>
      </c>
      <c r="M441" t="s">
        <v>15</v>
      </c>
      <c r="N441" t="s">
        <v>28</v>
      </c>
      <c r="O441" s="14">
        <v>38.85</v>
      </c>
      <c r="P441">
        <f>SUMIF(cocina!A:A, R441, cocina!K:K)+Tabla2[[#This Row],[Propina]]</f>
        <v>122.85</v>
      </c>
      <c r="Q441" t="s">
        <v>44</v>
      </c>
      <c r="R441">
        <v>440</v>
      </c>
      <c r="S441" t="s">
        <v>92</v>
      </c>
      <c r="T441" t="s">
        <v>742</v>
      </c>
    </row>
    <row r="442" spans="1:20" x14ac:dyDescent="0.45">
      <c r="A442">
        <v>13</v>
      </c>
      <c r="B442" t="s">
        <v>743</v>
      </c>
      <c r="C442">
        <v>6</v>
      </c>
      <c r="D442" s="6">
        <f>SUMIF(cocina!A:A, R442, cocina!H:H)</f>
        <v>90</v>
      </c>
      <c r="E442" s="1">
        <v>45021.044444444444</v>
      </c>
      <c r="F442" s="1">
        <v>45021.140972222223</v>
      </c>
      <c r="G442" s="10">
        <f>+Tabla2[[#This Row],[Hora de Salida]]</f>
        <v>45021.140972222223</v>
      </c>
      <c r="H442" s="6">
        <f>+(Tabla2[[#This Row],[Hora de Salida]]-Tabla2[[#This Row],[Hora de Llegada]])*1440</f>
        <v>139.00000000256114</v>
      </c>
      <c r="I442" s="4">
        <f t="shared" si="12"/>
        <v>0.10694444444622302</v>
      </c>
      <c r="J442" s="4">
        <f t="shared" si="13"/>
        <v>4.4444444446223016E-2</v>
      </c>
      <c r="K442" s="4" t="str">
        <f>IF(Tabla2[[#This Row],[Tiempo de Degustación ]]=0,"No Cobrada","Si Cobrada")</f>
        <v>Si Cobrada</v>
      </c>
      <c r="L442" t="s">
        <v>27</v>
      </c>
      <c r="M442" t="s">
        <v>15</v>
      </c>
      <c r="N442" t="s">
        <v>23</v>
      </c>
      <c r="O442" s="14">
        <v>23.31</v>
      </c>
      <c r="P442">
        <f>SUMIF(cocina!A:A, R442, cocina!K:K)+Tabla2[[#This Row],[Propina]]</f>
        <v>206.31</v>
      </c>
      <c r="Q442" t="s">
        <v>44</v>
      </c>
      <c r="R442">
        <v>441</v>
      </c>
      <c r="S442" t="s">
        <v>18</v>
      </c>
      <c r="T442" t="s">
        <v>90</v>
      </c>
    </row>
    <row r="443" spans="1:20" x14ac:dyDescent="0.45">
      <c r="A443">
        <v>15</v>
      </c>
      <c r="B443" t="s">
        <v>744</v>
      </c>
      <c r="C443">
        <v>3</v>
      </c>
      <c r="D443" s="6">
        <f>SUMIF(cocina!A:A, R443, cocina!H:H)</f>
        <v>131</v>
      </c>
      <c r="E443" s="1">
        <v>45021.086111111108</v>
      </c>
      <c r="F443" s="1">
        <v>45021.137499999997</v>
      </c>
      <c r="G443" s="10">
        <f>+Tabla2[[#This Row],[Hora de Salida]]</f>
        <v>45021.137499999997</v>
      </c>
      <c r="H443" s="6">
        <f>+(Tabla2[[#This Row],[Hora de Salida]]-Tabla2[[#This Row],[Hora de Llegada]])*1440</f>
        <v>74.000000000232831</v>
      </c>
      <c r="I443" s="4">
        <f t="shared" si="12"/>
        <v>6.1805555555717241E-2</v>
      </c>
      <c r="J443" s="4">
        <f t="shared" si="13"/>
        <v>0</v>
      </c>
      <c r="K443" s="4" t="str">
        <f>IF(Tabla2[[#This Row],[Tiempo de Degustación ]]=0,"No Cobrada","Si Cobrada")</f>
        <v>No Cobrada</v>
      </c>
      <c r="L443" t="s">
        <v>37</v>
      </c>
      <c r="M443" t="s">
        <v>41</v>
      </c>
      <c r="N443" t="s">
        <v>28</v>
      </c>
      <c r="O443" s="14">
        <v>21.07</v>
      </c>
      <c r="P443">
        <f>SUMIF(cocina!A:A, R443, cocina!K:K)+Tabla2[[#This Row],[Propina]]</f>
        <v>256.07</v>
      </c>
      <c r="Q443" t="s">
        <v>44</v>
      </c>
      <c r="R443">
        <v>442</v>
      </c>
      <c r="S443" t="s">
        <v>53</v>
      </c>
      <c r="T443" t="s">
        <v>745</v>
      </c>
    </row>
    <row r="444" spans="1:20" x14ac:dyDescent="0.45">
      <c r="A444">
        <v>4</v>
      </c>
      <c r="B444" t="s">
        <v>722</v>
      </c>
      <c r="C444">
        <v>2</v>
      </c>
      <c r="D444" s="6">
        <f>SUMIF(cocina!A:A, R444, cocina!H:H)</f>
        <v>155</v>
      </c>
      <c r="E444" s="1">
        <v>45021.052083333336</v>
      </c>
      <c r="F444" s="1">
        <v>45021.134722222225</v>
      </c>
      <c r="G444" s="10">
        <f>+Tabla2[[#This Row],[Hora de Salida]]</f>
        <v>45021.134722222225</v>
      </c>
      <c r="H444" s="6">
        <f>+(Tabla2[[#This Row],[Hora de Salida]]-Tabla2[[#This Row],[Hora de Llegada]])*1440</f>
        <v>119.00000000023283</v>
      </c>
      <c r="I444" s="4">
        <f t="shared" si="12"/>
        <v>8.2638888889050577E-2</v>
      </c>
      <c r="J444" s="4">
        <f t="shared" si="13"/>
        <v>0</v>
      </c>
      <c r="K444" s="4" t="str">
        <f>IF(Tabla2[[#This Row],[Tiempo de Degustación ]]=0,"No Cobrada","Si Cobrada")</f>
        <v>No Cobrada</v>
      </c>
      <c r="L444" t="s">
        <v>27</v>
      </c>
      <c r="M444" t="s">
        <v>15</v>
      </c>
      <c r="N444" t="s">
        <v>16</v>
      </c>
      <c r="O444" s="14">
        <v>14.48</v>
      </c>
      <c r="P444">
        <f>SUMIF(cocina!A:A, R444, cocina!K:K)+Tabla2[[#This Row],[Propina]]</f>
        <v>231.48</v>
      </c>
      <c r="Q444" t="s">
        <v>29</v>
      </c>
      <c r="R444">
        <v>443</v>
      </c>
      <c r="S444" t="s">
        <v>45</v>
      </c>
      <c r="T444" t="s">
        <v>746</v>
      </c>
    </row>
    <row r="445" spans="1:20" x14ac:dyDescent="0.45">
      <c r="A445">
        <v>8</v>
      </c>
      <c r="B445" t="s">
        <v>139</v>
      </c>
      <c r="C445">
        <v>5</v>
      </c>
      <c r="D445" s="6">
        <f>SUMIF(cocina!A:A, R445, cocina!H:H)</f>
        <v>81</v>
      </c>
      <c r="E445" s="1">
        <v>45021.140972222223</v>
      </c>
      <c r="F445" s="1">
        <v>45021.255555555559</v>
      </c>
      <c r="G445" s="10">
        <f>+Tabla2[[#This Row],[Hora de Salida]]</f>
        <v>45021.255555555559</v>
      </c>
      <c r="H445" s="6">
        <f>+(Tabla2[[#This Row],[Hora de Salida]]-Tabla2[[#This Row],[Hora de Llegada]])*1440</f>
        <v>165.00000000349246</v>
      </c>
      <c r="I445" s="4">
        <f t="shared" si="12"/>
        <v>0.11458333333575865</v>
      </c>
      <c r="J445" s="4">
        <f t="shared" si="13"/>
        <v>5.8333333335758651E-2</v>
      </c>
      <c r="K445" s="4" t="str">
        <f>IF(Tabla2[[#This Row],[Tiempo de Degustación ]]=0,"No Cobrada","Si Cobrada")</f>
        <v>Si Cobrada</v>
      </c>
      <c r="L445" t="s">
        <v>21</v>
      </c>
      <c r="M445" t="s">
        <v>15</v>
      </c>
      <c r="N445" t="s">
        <v>28</v>
      </c>
      <c r="O445" s="14">
        <v>25.26</v>
      </c>
      <c r="P445">
        <f>SUMIF(cocina!A:A, R445, cocina!K:K)+Tabla2[[#This Row],[Propina]]</f>
        <v>120.26</v>
      </c>
      <c r="Q445" t="s">
        <v>29</v>
      </c>
      <c r="R445">
        <v>444</v>
      </c>
      <c r="S445" t="s">
        <v>92</v>
      </c>
      <c r="T445" t="s">
        <v>747</v>
      </c>
    </row>
    <row r="446" spans="1:20" x14ac:dyDescent="0.45">
      <c r="A446">
        <v>6</v>
      </c>
      <c r="B446" t="s">
        <v>748</v>
      </c>
      <c r="C446">
        <v>5</v>
      </c>
      <c r="D446" s="6">
        <f>SUMIF(cocina!A:A, R446, cocina!H:H)</f>
        <v>26</v>
      </c>
      <c r="E446" s="1">
        <v>45021.042361111111</v>
      </c>
      <c r="F446" s="1">
        <v>45021.131249999999</v>
      </c>
      <c r="G446" s="10">
        <f>+Tabla2[[#This Row],[Hora de Salida]]</f>
        <v>45021.131249999999</v>
      </c>
      <c r="H446" s="6">
        <f>+(Tabla2[[#This Row],[Hora de Salida]]-Tabla2[[#This Row],[Hora de Llegada]])*1440</f>
        <v>127.99999999813735</v>
      </c>
      <c r="I446" s="4">
        <f t="shared" si="12"/>
        <v>8.8888888887595385E-2</v>
      </c>
      <c r="J446" s="4">
        <f t="shared" si="13"/>
        <v>7.0833333332039838E-2</v>
      </c>
      <c r="K446" s="4" t="str">
        <f>IF(Tabla2[[#This Row],[Tiempo de Degustación ]]=0,"No Cobrada","Si Cobrada")</f>
        <v>Si Cobrada</v>
      </c>
      <c r="L446" t="s">
        <v>21</v>
      </c>
      <c r="M446" t="s">
        <v>22</v>
      </c>
      <c r="N446" t="s">
        <v>28</v>
      </c>
      <c r="O446" s="14">
        <v>14.28</v>
      </c>
      <c r="P446">
        <f>SUMIF(cocina!A:A, R446, cocina!K:K)+Tabla2[[#This Row],[Propina]]</f>
        <v>95.28</v>
      </c>
      <c r="Q446" t="s">
        <v>29</v>
      </c>
      <c r="R446">
        <v>445</v>
      </c>
      <c r="S446" t="s">
        <v>34</v>
      </c>
      <c r="T446" t="s">
        <v>179</v>
      </c>
    </row>
    <row r="447" spans="1:20" x14ac:dyDescent="0.45">
      <c r="A447">
        <v>12</v>
      </c>
      <c r="B447" t="s">
        <v>114</v>
      </c>
      <c r="C447">
        <v>2</v>
      </c>
      <c r="D447" s="6">
        <f>SUMIF(cocina!A:A, R447, cocina!H:H)</f>
        <v>8</v>
      </c>
      <c r="E447" s="1">
        <v>45021.116666666669</v>
      </c>
      <c r="F447" s="1">
        <v>45021.259027777778</v>
      </c>
      <c r="G447" s="10">
        <f>+Tabla2[[#This Row],[Hora de Salida]]</f>
        <v>45021.259027777778</v>
      </c>
      <c r="H447" s="6">
        <f>+(Tabla2[[#This Row],[Hora de Salida]]-Tabla2[[#This Row],[Hora de Llegada]])*1440</f>
        <v>204.99999999767169</v>
      </c>
      <c r="I447" s="4">
        <f t="shared" si="12"/>
        <v>0.14236111110949423</v>
      </c>
      <c r="J447" s="4">
        <f t="shared" si="13"/>
        <v>0.13680555555393867</v>
      </c>
      <c r="K447" s="4" t="str">
        <f>IF(Tabla2[[#This Row],[Tiempo de Degustación ]]=0,"No Cobrada","Si Cobrada")</f>
        <v>Si Cobrada</v>
      </c>
      <c r="L447" t="s">
        <v>21</v>
      </c>
      <c r="M447" t="s">
        <v>15</v>
      </c>
      <c r="N447" t="s">
        <v>28</v>
      </c>
      <c r="O447" s="14">
        <v>35.24</v>
      </c>
      <c r="P447">
        <f>SUMIF(cocina!A:A, R447, cocina!K:K)+Tabla2[[#This Row],[Propina]]</f>
        <v>56.24</v>
      </c>
      <c r="Q447" t="s">
        <v>29</v>
      </c>
      <c r="R447">
        <v>446</v>
      </c>
      <c r="S447" t="s">
        <v>68</v>
      </c>
      <c r="T447" t="s">
        <v>111</v>
      </c>
    </row>
    <row r="448" spans="1:20" x14ac:dyDescent="0.45">
      <c r="A448">
        <v>8</v>
      </c>
      <c r="B448" t="s">
        <v>749</v>
      </c>
      <c r="C448">
        <v>2</v>
      </c>
      <c r="D448" s="6">
        <f>SUMIF(cocina!A:A, R448, cocina!H:H)</f>
        <v>86</v>
      </c>
      <c r="E448" s="1">
        <v>45021.161805555559</v>
      </c>
      <c r="F448" s="1">
        <v>45021.308333333334</v>
      </c>
      <c r="G448" s="10">
        <f>+Tabla2[[#This Row],[Hora de Salida]]</f>
        <v>45021.308333333334</v>
      </c>
      <c r="H448" s="6">
        <f>+(Tabla2[[#This Row],[Hora de Salida]]-Tabla2[[#This Row],[Hora de Llegada]])*1440</f>
        <v>210.99999999627471</v>
      </c>
      <c r="I448" s="4">
        <f t="shared" si="12"/>
        <v>0.14652777777519077</v>
      </c>
      <c r="J448" s="4">
        <f t="shared" si="13"/>
        <v>8.6805555552968539E-2</v>
      </c>
      <c r="K448" s="4" t="str">
        <f>IF(Tabla2[[#This Row],[Tiempo de Degustación ]]=0,"No Cobrada","Si Cobrada")</f>
        <v>Si Cobrada</v>
      </c>
      <c r="L448" t="s">
        <v>37</v>
      </c>
      <c r="M448" t="s">
        <v>41</v>
      </c>
      <c r="N448" t="s">
        <v>28</v>
      </c>
      <c r="O448" s="14">
        <v>28.68</v>
      </c>
      <c r="P448">
        <f>SUMIF(cocina!A:A, R448, cocina!K:K)+Tabla2[[#This Row],[Propina]]</f>
        <v>209.68</v>
      </c>
      <c r="Q448" t="s">
        <v>29</v>
      </c>
      <c r="R448">
        <v>447</v>
      </c>
      <c r="S448" t="s">
        <v>18</v>
      </c>
      <c r="T448" t="s">
        <v>750</v>
      </c>
    </row>
    <row r="449" spans="1:20" x14ac:dyDescent="0.45">
      <c r="A449">
        <v>4</v>
      </c>
      <c r="B449" t="s">
        <v>595</v>
      </c>
      <c r="C449">
        <v>5</v>
      </c>
      <c r="D449" s="6">
        <f>SUMIF(cocina!A:A, R449, cocina!H:H)</f>
        <v>66</v>
      </c>
      <c r="E449" s="1">
        <v>45021.004861111112</v>
      </c>
      <c r="F449" s="1">
        <v>45021.149305555555</v>
      </c>
      <c r="G449" s="10">
        <f>+Tabla2[[#This Row],[Hora de Salida]]</f>
        <v>45021.149305555555</v>
      </c>
      <c r="H449" s="6">
        <f>+(Tabla2[[#This Row],[Hora de Salida]]-Tabla2[[#This Row],[Hora de Llegada]])*1440</f>
        <v>207.9999999969732</v>
      </c>
      <c r="I449" s="4">
        <f t="shared" si="12"/>
        <v>0.15486111110900916</v>
      </c>
      <c r="J449" s="4">
        <f t="shared" si="13"/>
        <v>0.10902777777567582</v>
      </c>
      <c r="K449" s="4" t="str">
        <f>IF(Tabla2[[#This Row],[Tiempo de Degustación ]]=0,"No Cobrada","Si Cobrada")</f>
        <v>Si Cobrada</v>
      </c>
      <c r="L449" t="s">
        <v>37</v>
      </c>
      <c r="M449" t="s">
        <v>41</v>
      </c>
      <c r="N449" t="s">
        <v>28</v>
      </c>
      <c r="O449" s="14">
        <v>35.68</v>
      </c>
      <c r="P449">
        <f>SUMIF(cocina!A:A, R449, cocina!K:K)+Tabla2[[#This Row],[Propina]]</f>
        <v>172.68</v>
      </c>
      <c r="Q449" t="s">
        <v>44</v>
      </c>
      <c r="R449">
        <v>448</v>
      </c>
      <c r="S449" t="s">
        <v>45</v>
      </c>
      <c r="T449" t="s">
        <v>751</v>
      </c>
    </row>
    <row r="450" spans="1:20" x14ac:dyDescent="0.45">
      <c r="A450">
        <v>3</v>
      </c>
      <c r="B450" t="s">
        <v>752</v>
      </c>
      <c r="C450">
        <v>3</v>
      </c>
      <c r="D450" s="6">
        <f>SUMIF(cocina!A:A, R450, cocina!H:H)</f>
        <v>33</v>
      </c>
      <c r="E450" s="1">
        <v>45021.142361111109</v>
      </c>
      <c r="F450" s="1">
        <v>45021.209722222222</v>
      </c>
      <c r="G450" s="10">
        <f>+Tabla2[[#This Row],[Hora de Salida]]</f>
        <v>45021.209722222222</v>
      </c>
      <c r="H450" s="6">
        <f>+(Tabla2[[#This Row],[Hora de Salida]]-Tabla2[[#This Row],[Hora de Llegada]])*1440</f>
        <v>97.000000001862645</v>
      </c>
      <c r="I450" s="4">
        <f t="shared" ref="I450:I513" si="14">IF(Q450="Ocupada",(F450-E450)+(15/1440),(F450-E450))</f>
        <v>7.7777777779071286E-2</v>
      </c>
      <c r="J450" s="4">
        <f t="shared" ref="J450:J513" si="15">IF((I450-(D450/1440)&lt;0),0,I450-(D450/1440))</f>
        <v>5.4861111112404617E-2</v>
      </c>
      <c r="K450" s="4" t="str">
        <f>IF(Tabla2[[#This Row],[Tiempo de Degustación ]]=0,"No Cobrada","Si Cobrada")</f>
        <v>Si Cobrada</v>
      </c>
      <c r="L450" t="s">
        <v>14</v>
      </c>
      <c r="M450" t="s">
        <v>15</v>
      </c>
      <c r="N450" t="s">
        <v>23</v>
      </c>
      <c r="O450" s="14">
        <v>42.25</v>
      </c>
      <c r="P450">
        <f>SUMIF(cocina!A:A, R450, cocina!K:K)+Tabla2[[#This Row],[Propina]]</f>
        <v>106.25</v>
      </c>
      <c r="Q450" t="s">
        <v>44</v>
      </c>
      <c r="R450">
        <v>449</v>
      </c>
      <c r="S450" t="s">
        <v>30</v>
      </c>
      <c r="T450" t="s">
        <v>423</v>
      </c>
    </row>
    <row r="451" spans="1:20" x14ac:dyDescent="0.45">
      <c r="A451">
        <v>9</v>
      </c>
      <c r="B451" t="s">
        <v>753</v>
      </c>
      <c r="C451">
        <v>6</v>
      </c>
      <c r="D451" s="6">
        <f>SUMIF(cocina!A:A, R451, cocina!H:H)</f>
        <v>34</v>
      </c>
      <c r="E451" s="1">
        <v>45021.160416666666</v>
      </c>
      <c r="F451" s="1">
        <v>45021.209027777775</v>
      </c>
      <c r="G451" s="10">
        <f>+Tabla2[[#This Row],[Hora de Salida]]</f>
        <v>45021.209027777775</v>
      </c>
      <c r="H451" s="6">
        <f>+(Tabla2[[#This Row],[Hora de Salida]]-Tabla2[[#This Row],[Hora de Llegada]])*1440</f>
        <v>69.999999997671694</v>
      </c>
      <c r="I451" s="4">
        <f t="shared" si="14"/>
        <v>5.9027777776160896E-2</v>
      </c>
      <c r="J451" s="4">
        <f t="shared" si="15"/>
        <v>3.5416666665049786E-2</v>
      </c>
      <c r="K451" s="4" t="str">
        <f>IF(Tabla2[[#This Row],[Tiempo de Degustación ]]=0,"No Cobrada","Si Cobrada")</f>
        <v>Si Cobrada</v>
      </c>
      <c r="L451" t="s">
        <v>14</v>
      </c>
      <c r="M451" t="s">
        <v>15</v>
      </c>
      <c r="N451" t="s">
        <v>28</v>
      </c>
      <c r="O451" s="14">
        <v>48.9</v>
      </c>
      <c r="P451">
        <f>SUMIF(cocina!A:A, R451, cocina!K:K)+Tabla2[[#This Row],[Propina]]</f>
        <v>120.9</v>
      </c>
      <c r="Q451" t="s">
        <v>44</v>
      </c>
      <c r="R451">
        <v>450</v>
      </c>
      <c r="S451" t="s">
        <v>50</v>
      </c>
      <c r="T451" t="s">
        <v>754</v>
      </c>
    </row>
    <row r="452" spans="1:20" x14ac:dyDescent="0.45">
      <c r="A452">
        <v>3</v>
      </c>
      <c r="B452" t="s">
        <v>421</v>
      </c>
      <c r="C452">
        <v>1</v>
      </c>
      <c r="D452" s="6">
        <f>SUMIF(cocina!A:A, R452, cocina!H:H)</f>
        <v>103</v>
      </c>
      <c r="E452" s="1">
        <v>45021.053472222222</v>
      </c>
      <c r="F452" s="1">
        <v>45021.101388888892</v>
      </c>
      <c r="G452" s="10">
        <f>+Tabla2[[#This Row],[Hora de Salida]]</f>
        <v>45021.101388888892</v>
      </c>
      <c r="H452" s="6">
        <f>+(Tabla2[[#This Row],[Hora de Salida]]-Tabla2[[#This Row],[Hora de Llegada]])*1440</f>
        <v>69.000000004889444</v>
      </c>
      <c r="I452" s="4">
        <f t="shared" si="14"/>
        <v>4.7916666670062114E-2</v>
      </c>
      <c r="J452" s="4">
        <f t="shared" si="15"/>
        <v>0</v>
      </c>
      <c r="K452" s="4" t="str">
        <f>IF(Tabla2[[#This Row],[Tiempo de Degustación ]]=0,"No Cobrada","Si Cobrada")</f>
        <v>No Cobrada</v>
      </c>
      <c r="L452" t="s">
        <v>33</v>
      </c>
      <c r="M452" t="s">
        <v>22</v>
      </c>
      <c r="N452" t="s">
        <v>28</v>
      </c>
      <c r="O452" s="14">
        <v>46.37</v>
      </c>
      <c r="P452">
        <f>SUMIF(cocina!A:A, R452, cocina!K:K)+Tabla2[[#This Row],[Propina]]</f>
        <v>138.37</v>
      </c>
      <c r="Q452" t="s">
        <v>29</v>
      </c>
      <c r="R452">
        <v>451</v>
      </c>
      <c r="S452" t="s">
        <v>50</v>
      </c>
      <c r="T452" t="s">
        <v>755</v>
      </c>
    </row>
    <row r="453" spans="1:20" x14ac:dyDescent="0.45">
      <c r="A453">
        <v>9</v>
      </c>
      <c r="B453" t="s">
        <v>756</v>
      </c>
      <c r="C453">
        <v>1</v>
      </c>
      <c r="D453" s="6">
        <f>SUMIF(cocina!A:A, R453, cocina!H:H)</f>
        <v>123</v>
      </c>
      <c r="E453" s="1">
        <v>45021.120138888888</v>
      </c>
      <c r="F453" s="1">
        <v>45021.22152777778</v>
      </c>
      <c r="G453" s="10">
        <f>+Tabla2[[#This Row],[Hora de Salida]]</f>
        <v>45021.22152777778</v>
      </c>
      <c r="H453" s="6">
        <f>+(Tabla2[[#This Row],[Hora de Salida]]-Tabla2[[#This Row],[Hora de Llegada]])*1440</f>
        <v>146.00000000442378</v>
      </c>
      <c r="I453" s="4">
        <f t="shared" si="14"/>
        <v>0.10138888889196096</v>
      </c>
      <c r="J453" s="4">
        <f t="shared" si="15"/>
        <v>1.5972222225294291E-2</v>
      </c>
      <c r="K453" s="4" t="str">
        <f>IF(Tabla2[[#This Row],[Tiempo de Degustación ]]=0,"No Cobrada","Si Cobrada")</f>
        <v>Si Cobrada</v>
      </c>
      <c r="L453" t="s">
        <v>37</v>
      </c>
      <c r="M453" t="s">
        <v>15</v>
      </c>
      <c r="N453" t="s">
        <v>28</v>
      </c>
      <c r="O453" s="14">
        <v>43.48</v>
      </c>
      <c r="P453">
        <f>SUMIF(cocina!A:A, R453, cocina!K:K)+Tabla2[[#This Row],[Propina]]</f>
        <v>201.48</v>
      </c>
      <c r="Q453" t="s">
        <v>17</v>
      </c>
      <c r="R453">
        <v>452</v>
      </c>
      <c r="S453" t="s">
        <v>53</v>
      </c>
      <c r="T453" t="s">
        <v>757</v>
      </c>
    </row>
    <row r="454" spans="1:20" x14ac:dyDescent="0.45">
      <c r="A454">
        <v>6</v>
      </c>
      <c r="B454" t="s">
        <v>758</v>
      </c>
      <c r="C454">
        <v>1</v>
      </c>
      <c r="D454" s="6">
        <f>SUMIF(cocina!A:A, R454, cocina!H:H)</f>
        <v>100</v>
      </c>
      <c r="E454" s="1">
        <v>45021.154166666667</v>
      </c>
      <c r="F454" s="1">
        <v>45021.213194444441</v>
      </c>
      <c r="G454" s="10">
        <f>+Tabla2[[#This Row],[Hora de Salida]]</f>
        <v>45021.213194444441</v>
      </c>
      <c r="H454" s="6">
        <f>+(Tabla2[[#This Row],[Hora de Salida]]-Tabla2[[#This Row],[Hora de Llegada]])*1440</f>
        <v>84.999999994179234</v>
      </c>
      <c r="I454" s="4">
        <f t="shared" si="14"/>
        <v>5.9027777773735579E-2</v>
      </c>
      <c r="J454" s="4">
        <f t="shared" si="15"/>
        <v>0</v>
      </c>
      <c r="K454" s="4" t="str">
        <f>IF(Tabla2[[#This Row],[Tiempo de Degustación ]]=0,"No Cobrada","Si Cobrada")</f>
        <v>No Cobrada</v>
      </c>
      <c r="L454" t="s">
        <v>27</v>
      </c>
      <c r="M454" t="s">
        <v>22</v>
      </c>
      <c r="N454" t="s">
        <v>28</v>
      </c>
      <c r="O454" s="14">
        <v>36.83</v>
      </c>
      <c r="P454">
        <f>SUMIF(cocina!A:A, R454, cocina!K:K)+Tabla2[[#This Row],[Propina]]</f>
        <v>166.82999999999998</v>
      </c>
      <c r="Q454" t="s">
        <v>29</v>
      </c>
      <c r="R454">
        <v>453</v>
      </c>
      <c r="S454" t="s">
        <v>73</v>
      </c>
      <c r="T454" t="s">
        <v>659</v>
      </c>
    </row>
    <row r="455" spans="1:20" x14ac:dyDescent="0.45">
      <c r="A455">
        <v>1</v>
      </c>
      <c r="B455" t="s">
        <v>720</v>
      </c>
      <c r="C455">
        <v>3</v>
      </c>
      <c r="D455" s="6">
        <f>SUMIF(cocina!A:A, R455, cocina!H:H)</f>
        <v>153</v>
      </c>
      <c r="E455" s="1">
        <v>45021.143055555556</v>
      </c>
      <c r="F455" s="1">
        <v>45021.203472222223</v>
      </c>
      <c r="G455" s="10">
        <f>+Tabla2[[#This Row],[Hora de Salida]]</f>
        <v>45021.203472222223</v>
      </c>
      <c r="H455" s="6">
        <f>+(Tabla2[[#This Row],[Hora de Salida]]-Tabla2[[#This Row],[Hora de Llegada]])*1440</f>
        <v>87.000000000698492</v>
      </c>
      <c r="I455" s="4">
        <f t="shared" si="14"/>
        <v>6.0416666667151731E-2</v>
      </c>
      <c r="J455" s="4">
        <f t="shared" si="15"/>
        <v>0</v>
      </c>
      <c r="K455" s="4" t="str">
        <f>IF(Tabla2[[#This Row],[Tiempo de Degustación ]]=0,"No Cobrada","Si Cobrada")</f>
        <v>No Cobrada</v>
      </c>
      <c r="L455" t="s">
        <v>21</v>
      </c>
      <c r="M455" t="s">
        <v>15</v>
      </c>
      <c r="N455" t="s">
        <v>28</v>
      </c>
      <c r="O455" s="14">
        <v>39.619999999999997</v>
      </c>
      <c r="P455">
        <f>SUMIF(cocina!A:A, R455, cocina!K:K)+Tabla2[[#This Row],[Propina]]</f>
        <v>272.62</v>
      </c>
      <c r="Q455" t="s">
        <v>29</v>
      </c>
      <c r="R455">
        <v>454</v>
      </c>
      <c r="S455" t="s">
        <v>24</v>
      </c>
      <c r="T455" t="s">
        <v>759</v>
      </c>
    </row>
    <row r="456" spans="1:20" x14ac:dyDescent="0.45">
      <c r="A456">
        <v>12</v>
      </c>
      <c r="B456" t="s">
        <v>476</v>
      </c>
      <c r="C456">
        <v>6</v>
      </c>
      <c r="D456" s="6">
        <f>SUMIF(cocina!A:A, R456, cocina!H:H)</f>
        <v>11</v>
      </c>
      <c r="E456" s="1">
        <v>45021.165277777778</v>
      </c>
      <c r="F456" s="1">
        <v>45021.245833333334</v>
      </c>
      <c r="G456" s="10">
        <f>+Tabla2[[#This Row],[Hora de Salida]]</f>
        <v>45021.245833333334</v>
      </c>
      <c r="H456" s="6">
        <f>+(Tabla2[[#This Row],[Hora de Salida]]-Tabla2[[#This Row],[Hora de Llegada]])*1440</f>
        <v>116.00000000093132</v>
      </c>
      <c r="I456" s="4">
        <f t="shared" si="14"/>
        <v>8.0555555556202307E-2</v>
      </c>
      <c r="J456" s="4">
        <f t="shared" si="15"/>
        <v>7.2916666667313418E-2</v>
      </c>
      <c r="K456" s="4" t="str">
        <f>IF(Tabla2[[#This Row],[Tiempo de Degustación ]]=0,"No Cobrada","Si Cobrada")</f>
        <v>Si Cobrada</v>
      </c>
      <c r="L456" t="s">
        <v>33</v>
      </c>
      <c r="M456" t="s">
        <v>22</v>
      </c>
      <c r="N456" t="s">
        <v>16</v>
      </c>
      <c r="O456" s="14">
        <v>19.7</v>
      </c>
      <c r="P456">
        <f>SUMIF(cocina!A:A, R456, cocina!K:K)+Tabla2[[#This Row],[Propina]]</f>
        <v>67.7</v>
      </c>
      <c r="Q456" t="s">
        <v>17</v>
      </c>
      <c r="R456">
        <v>455</v>
      </c>
      <c r="S456" t="s">
        <v>24</v>
      </c>
      <c r="T456" t="s">
        <v>268</v>
      </c>
    </row>
    <row r="457" spans="1:20" x14ac:dyDescent="0.45">
      <c r="A457">
        <v>13</v>
      </c>
      <c r="B457" t="s">
        <v>760</v>
      </c>
      <c r="C457">
        <v>6</v>
      </c>
      <c r="D457" s="6">
        <f>SUMIF(cocina!A:A, R457, cocina!H:H)</f>
        <v>71</v>
      </c>
      <c r="E457" s="1">
        <v>45021.091666666667</v>
      </c>
      <c r="F457" s="1">
        <v>45021.21875</v>
      </c>
      <c r="G457" s="10">
        <f>+Tabla2[[#This Row],[Hora de Salida]]</f>
        <v>45021.21875</v>
      </c>
      <c r="H457" s="6">
        <f>+(Tabla2[[#This Row],[Hora de Salida]]-Tabla2[[#This Row],[Hora de Llegada]])*1440</f>
        <v>182.99999999930151</v>
      </c>
      <c r="I457" s="4">
        <f t="shared" si="14"/>
        <v>0.12708333333284827</v>
      </c>
      <c r="J457" s="4">
        <f t="shared" si="15"/>
        <v>7.7777777777292723E-2</v>
      </c>
      <c r="K457" s="4" t="str">
        <f>IF(Tabla2[[#This Row],[Tiempo de Degustación ]]=0,"No Cobrada","Si Cobrada")</f>
        <v>Si Cobrada</v>
      </c>
      <c r="L457" t="s">
        <v>37</v>
      </c>
      <c r="M457" t="s">
        <v>15</v>
      </c>
      <c r="N457" t="s">
        <v>28</v>
      </c>
      <c r="O457" s="14">
        <v>21.94</v>
      </c>
      <c r="P457">
        <f>SUMIF(cocina!A:A, R457, cocina!K:K)+Tabla2[[#This Row],[Propina]]</f>
        <v>169.94</v>
      </c>
      <c r="Q457" t="s">
        <v>29</v>
      </c>
      <c r="R457">
        <v>456</v>
      </c>
      <c r="S457" t="s">
        <v>92</v>
      </c>
      <c r="T457" t="s">
        <v>761</v>
      </c>
    </row>
    <row r="458" spans="1:20" x14ac:dyDescent="0.45">
      <c r="A458">
        <v>18</v>
      </c>
      <c r="B458" t="s">
        <v>762</v>
      </c>
      <c r="C458">
        <v>6</v>
      </c>
      <c r="D458" s="6">
        <f>SUMIF(cocina!A:A, R458, cocina!H:H)</f>
        <v>58</v>
      </c>
      <c r="E458" s="1">
        <v>45021.158333333333</v>
      </c>
      <c r="F458" s="1">
        <v>45021.313888888886</v>
      </c>
      <c r="G458" s="10">
        <f>+Tabla2[[#This Row],[Hora de Salida]]</f>
        <v>45021.313888888886</v>
      </c>
      <c r="H458" s="6">
        <f>+(Tabla2[[#This Row],[Hora de Salida]]-Tabla2[[#This Row],[Hora de Llegada]])*1440</f>
        <v>223.99999999674037</v>
      </c>
      <c r="I458" s="4">
        <f t="shared" si="14"/>
        <v>0.15555555555329192</v>
      </c>
      <c r="J458" s="4">
        <f t="shared" si="15"/>
        <v>0.11527777777551415</v>
      </c>
      <c r="K458" s="4" t="str">
        <f>IF(Tabla2[[#This Row],[Tiempo de Degustación ]]=0,"No Cobrada","Si Cobrada")</f>
        <v>Si Cobrada</v>
      </c>
      <c r="L458" t="s">
        <v>27</v>
      </c>
      <c r="M458" t="s">
        <v>15</v>
      </c>
      <c r="N458" t="s">
        <v>23</v>
      </c>
      <c r="O458" s="14">
        <v>17.260000000000002</v>
      </c>
      <c r="P458">
        <f>SUMIF(cocina!A:A, R458, cocina!K:K)+Tabla2[[#This Row],[Propina]]</f>
        <v>154.26</v>
      </c>
      <c r="Q458" t="s">
        <v>17</v>
      </c>
      <c r="R458">
        <v>457</v>
      </c>
      <c r="S458" t="s">
        <v>50</v>
      </c>
      <c r="T458" t="s">
        <v>662</v>
      </c>
    </row>
    <row r="459" spans="1:20" x14ac:dyDescent="0.45">
      <c r="A459">
        <v>4</v>
      </c>
      <c r="B459" t="s">
        <v>763</v>
      </c>
      <c r="C459">
        <v>3</v>
      </c>
      <c r="D459" s="6">
        <f>SUMIF(cocina!A:A, R459, cocina!H:H)</f>
        <v>89</v>
      </c>
      <c r="E459" s="1">
        <v>45021.111805555556</v>
      </c>
      <c r="F459" s="1">
        <v>45021.181250000001</v>
      </c>
      <c r="G459" s="10">
        <f>+Tabla2[[#This Row],[Hora de Salida]]</f>
        <v>45021.181250000001</v>
      </c>
      <c r="H459" s="6">
        <f>+(Tabla2[[#This Row],[Hora de Salida]]-Tabla2[[#This Row],[Hora de Llegada]])*1440</f>
        <v>100.00000000116415</v>
      </c>
      <c r="I459" s="4">
        <f t="shared" si="14"/>
        <v>7.9861111111919555E-2</v>
      </c>
      <c r="J459" s="4">
        <f t="shared" si="15"/>
        <v>1.8055555556363997E-2</v>
      </c>
      <c r="K459" s="4" t="str">
        <f>IF(Tabla2[[#This Row],[Tiempo de Degustación ]]=0,"No Cobrada","Si Cobrada")</f>
        <v>Si Cobrada</v>
      </c>
      <c r="L459" t="s">
        <v>37</v>
      </c>
      <c r="M459" t="s">
        <v>15</v>
      </c>
      <c r="N459" t="s">
        <v>28</v>
      </c>
      <c r="O459" s="14">
        <v>15.21</v>
      </c>
      <c r="P459">
        <f>SUMIF(cocina!A:A, R459, cocina!K:K)+Tabla2[[#This Row],[Propina]]</f>
        <v>283.20999999999998</v>
      </c>
      <c r="Q459" t="s">
        <v>44</v>
      </c>
      <c r="R459">
        <v>458</v>
      </c>
      <c r="S459" t="s">
        <v>50</v>
      </c>
      <c r="T459" t="s">
        <v>764</v>
      </c>
    </row>
    <row r="460" spans="1:20" x14ac:dyDescent="0.45">
      <c r="A460">
        <v>20</v>
      </c>
      <c r="B460" t="s">
        <v>765</v>
      </c>
      <c r="C460">
        <v>1</v>
      </c>
      <c r="D460" s="6">
        <f>SUMIF(cocina!A:A, R460, cocina!H:H)</f>
        <v>30</v>
      </c>
      <c r="E460" s="1">
        <v>45021.01666666667</v>
      </c>
      <c r="F460" s="1">
        <v>45021.091666666667</v>
      </c>
      <c r="G460" s="10">
        <f>+Tabla2[[#This Row],[Hora de Salida]]</f>
        <v>45021.091666666667</v>
      </c>
      <c r="H460" s="6">
        <f>+(Tabla2[[#This Row],[Hora de Salida]]-Tabla2[[#This Row],[Hora de Llegada]])*1440</f>
        <v>107.99999999580905</v>
      </c>
      <c r="I460" s="4">
        <f t="shared" si="14"/>
        <v>8.5416666663756288E-2</v>
      </c>
      <c r="J460" s="4">
        <f t="shared" si="15"/>
        <v>6.458333333042296E-2</v>
      </c>
      <c r="K460" s="4" t="str">
        <f>IF(Tabla2[[#This Row],[Tiempo de Degustación ]]=0,"No Cobrada","Si Cobrada")</f>
        <v>Si Cobrada</v>
      </c>
      <c r="L460" t="s">
        <v>21</v>
      </c>
      <c r="M460" t="s">
        <v>15</v>
      </c>
      <c r="N460" t="s">
        <v>28</v>
      </c>
      <c r="O460" s="14">
        <v>32.770000000000003</v>
      </c>
      <c r="P460">
        <f>SUMIF(cocina!A:A, R460, cocina!K:K)+Tabla2[[#This Row],[Propina]]</f>
        <v>116.77000000000001</v>
      </c>
      <c r="Q460" t="s">
        <v>44</v>
      </c>
      <c r="R460">
        <v>459</v>
      </c>
      <c r="S460" t="s">
        <v>92</v>
      </c>
      <c r="T460" t="s">
        <v>66</v>
      </c>
    </row>
    <row r="461" spans="1:20" x14ac:dyDescent="0.45">
      <c r="A461">
        <v>19</v>
      </c>
      <c r="B461" t="s">
        <v>318</v>
      </c>
      <c r="C461">
        <v>6</v>
      </c>
      <c r="D461" s="6">
        <f>SUMIF(cocina!A:A, R461, cocina!H:H)</f>
        <v>124</v>
      </c>
      <c r="E461" s="1">
        <v>45021.143750000003</v>
      </c>
      <c r="F461" s="1">
        <v>45021.288888888892</v>
      </c>
      <c r="G461" s="10">
        <f>+Tabla2[[#This Row],[Hora de Salida]]</f>
        <v>45021.288888888892</v>
      </c>
      <c r="H461" s="6">
        <f>+(Tabla2[[#This Row],[Hora de Salida]]-Tabla2[[#This Row],[Hora de Llegada]])*1440</f>
        <v>209.00000000023283</v>
      </c>
      <c r="I461" s="4">
        <f t="shared" si="14"/>
        <v>0.14513888888905058</v>
      </c>
      <c r="J461" s="4">
        <f t="shared" si="15"/>
        <v>5.9027777777939466E-2</v>
      </c>
      <c r="K461" s="4" t="str">
        <f>IF(Tabla2[[#This Row],[Tiempo de Degustación ]]=0,"No Cobrada","Si Cobrada")</f>
        <v>Si Cobrada</v>
      </c>
      <c r="L461" t="s">
        <v>37</v>
      </c>
      <c r="M461" t="s">
        <v>41</v>
      </c>
      <c r="N461" t="s">
        <v>28</v>
      </c>
      <c r="O461" s="14">
        <v>49.6</v>
      </c>
      <c r="P461">
        <f>SUMIF(cocina!A:A, R461, cocina!K:K)+Tabla2[[#This Row],[Propina]]</f>
        <v>225.6</v>
      </c>
      <c r="Q461" t="s">
        <v>29</v>
      </c>
      <c r="R461">
        <v>460</v>
      </c>
      <c r="S461" t="s">
        <v>68</v>
      </c>
      <c r="T461" t="s">
        <v>766</v>
      </c>
    </row>
    <row r="462" spans="1:20" x14ac:dyDescent="0.45">
      <c r="A462">
        <v>4</v>
      </c>
      <c r="B462" t="s">
        <v>767</v>
      </c>
      <c r="C462">
        <v>3</v>
      </c>
      <c r="D462" s="6">
        <f>SUMIF(cocina!A:A, R462, cocina!H:H)</f>
        <v>66</v>
      </c>
      <c r="E462" s="1">
        <v>45021.113194444442</v>
      </c>
      <c r="F462" s="1">
        <v>45021.246527777781</v>
      </c>
      <c r="G462" s="10">
        <f>+Tabla2[[#This Row],[Hora de Salida]]</f>
        <v>45021.246527777781</v>
      </c>
      <c r="H462" s="6">
        <f>+(Tabla2[[#This Row],[Hora de Salida]]-Tabla2[[#This Row],[Hora de Llegada]])*1440</f>
        <v>192.00000000768341</v>
      </c>
      <c r="I462" s="4">
        <f t="shared" si="14"/>
        <v>0.13333333333866904</v>
      </c>
      <c r="J462" s="4">
        <f t="shared" si="15"/>
        <v>8.7500000005335699E-2</v>
      </c>
      <c r="K462" s="4" t="str">
        <f>IF(Tabla2[[#This Row],[Tiempo de Degustación ]]=0,"No Cobrada","Si Cobrada")</f>
        <v>Si Cobrada</v>
      </c>
      <c r="L462" t="s">
        <v>33</v>
      </c>
      <c r="M462" t="s">
        <v>41</v>
      </c>
      <c r="N462" t="s">
        <v>23</v>
      </c>
      <c r="O462" s="14">
        <v>21.51</v>
      </c>
      <c r="P462">
        <f>SUMIF(cocina!A:A, R462, cocina!K:K)+Tabla2[[#This Row],[Propina]]</f>
        <v>120.51</v>
      </c>
      <c r="Q462" t="s">
        <v>29</v>
      </c>
      <c r="R462">
        <v>461</v>
      </c>
      <c r="S462" t="s">
        <v>38</v>
      </c>
      <c r="T462" t="s">
        <v>768</v>
      </c>
    </row>
    <row r="463" spans="1:20" x14ac:dyDescent="0.45">
      <c r="A463">
        <v>9</v>
      </c>
      <c r="B463" t="s">
        <v>100</v>
      </c>
      <c r="C463">
        <v>2</v>
      </c>
      <c r="D463" s="6">
        <f>SUMIF(cocina!A:A, R463, cocina!H:H)</f>
        <v>11</v>
      </c>
      <c r="E463" s="1">
        <v>45021.091666666667</v>
      </c>
      <c r="F463" s="1">
        <v>45021.185416666667</v>
      </c>
      <c r="G463" s="10">
        <f>+Tabla2[[#This Row],[Hora de Salida]]</f>
        <v>45021.185416666667</v>
      </c>
      <c r="H463" s="6">
        <f>+(Tabla2[[#This Row],[Hora de Salida]]-Tabla2[[#This Row],[Hora de Llegada]])*1440</f>
        <v>135</v>
      </c>
      <c r="I463" s="4">
        <f t="shared" si="14"/>
        <v>9.375E-2</v>
      </c>
      <c r="J463" s="4">
        <f t="shared" si="15"/>
        <v>8.611111111111111E-2</v>
      </c>
      <c r="K463" s="4" t="str">
        <f>IF(Tabla2[[#This Row],[Tiempo de Degustación ]]=0,"No Cobrada","Si Cobrada")</f>
        <v>Si Cobrada</v>
      </c>
      <c r="L463" t="s">
        <v>27</v>
      </c>
      <c r="M463" t="s">
        <v>15</v>
      </c>
      <c r="N463" t="s">
        <v>28</v>
      </c>
      <c r="O463" s="14">
        <v>21.17</v>
      </c>
      <c r="P463">
        <f>SUMIF(cocina!A:A, R463, cocina!K:K)+Tabla2[[#This Row],[Propina]]</f>
        <v>120.17</v>
      </c>
      <c r="Q463" t="s">
        <v>17</v>
      </c>
      <c r="R463">
        <v>462</v>
      </c>
      <c r="S463" t="s">
        <v>18</v>
      </c>
      <c r="T463" t="s">
        <v>448</v>
      </c>
    </row>
    <row r="464" spans="1:20" x14ac:dyDescent="0.45">
      <c r="A464">
        <v>7</v>
      </c>
      <c r="B464" t="s">
        <v>769</v>
      </c>
      <c r="C464">
        <v>2</v>
      </c>
      <c r="D464" s="6">
        <f>SUMIF(cocina!A:A, R464, cocina!H:H)</f>
        <v>14</v>
      </c>
      <c r="E464" s="1">
        <v>45021.036805555559</v>
      </c>
      <c r="F464" s="1">
        <v>45021.134027777778</v>
      </c>
      <c r="G464" s="10">
        <f>+Tabla2[[#This Row],[Hora de Salida]]</f>
        <v>45021.134027777778</v>
      </c>
      <c r="H464" s="6">
        <f>+(Tabla2[[#This Row],[Hora de Salida]]-Tabla2[[#This Row],[Hora de Llegada]])*1440</f>
        <v>139.99999999534339</v>
      </c>
      <c r="I464" s="4">
        <f t="shared" si="14"/>
        <v>0.10763888888565513</v>
      </c>
      <c r="J464" s="4">
        <f t="shared" si="15"/>
        <v>9.7916666663432905E-2</v>
      </c>
      <c r="K464" s="4" t="str">
        <f>IF(Tabla2[[#This Row],[Tiempo de Degustación ]]=0,"No Cobrada","Si Cobrada")</f>
        <v>Si Cobrada</v>
      </c>
      <c r="L464" t="s">
        <v>27</v>
      </c>
      <c r="M464" t="s">
        <v>15</v>
      </c>
      <c r="N464" t="s">
        <v>16</v>
      </c>
      <c r="O464" s="14">
        <v>17.07</v>
      </c>
      <c r="P464">
        <f>SUMIF(cocina!A:A, R464, cocina!K:K)+Tabla2[[#This Row],[Propina]]</f>
        <v>110.07</v>
      </c>
      <c r="Q464" t="s">
        <v>44</v>
      </c>
      <c r="R464">
        <v>463</v>
      </c>
      <c r="S464" t="s">
        <v>34</v>
      </c>
      <c r="T464" t="s">
        <v>195</v>
      </c>
    </row>
    <row r="465" spans="1:20" x14ac:dyDescent="0.45">
      <c r="A465">
        <v>16</v>
      </c>
      <c r="B465" t="s">
        <v>174</v>
      </c>
      <c r="C465">
        <v>1</v>
      </c>
      <c r="D465" s="6">
        <f>SUMIF(cocina!A:A, R465, cocina!H:H)</f>
        <v>84</v>
      </c>
      <c r="E465" s="1">
        <v>45021.056250000001</v>
      </c>
      <c r="F465" s="1">
        <v>45021.193749999999</v>
      </c>
      <c r="G465" s="10">
        <f>+Tabla2[[#This Row],[Hora de Salida]]</f>
        <v>45021.193749999999</v>
      </c>
      <c r="H465" s="6">
        <f>+(Tabla2[[#This Row],[Hora de Salida]]-Tabla2[[#This Row],[Hora de Llegada]])*1440</f>
        <v>197.99999999580905</v>
      </c>
      <c r="I465" s="4">
        <f t="shared" si="14"/>
        <v>0.13749999999708962</v>
      </c>
      <c r="J465" s="4">
        <f t="shared" si="15"/>
        <v>7.9166666663756283E-2</v>
      </c>
      <c r="K465" s="4" t="str">
        <f>IF(Tabla2[[#This Row],[Tiempo de Degustación ]]=0,"No Cobrada","Si Cobrada")</f>
        <v>Si Cobrada</v>
      </c>
      <c r="L465" t="s">
        <v>37</v>
      </c>
      <c r="M465" t="s">
        <v>15</v>
      </c>
      <c r="N465" t="s">
        <v>28</v>
      </c>
      <c r="O465" s="14">
        <v>48.5</v>
      </c>
      <c r="P465">
        <f>SUMIF(cocina!A:A, R465, cocina!K:K)+Tabla2[[#This Row],[Propina]]</f>
        <v>202.5</v>
      </c>
      <c r="Q465" t="s">
        <v>17</v>
      </c>
      <c r="R465">
        <v>464</v>
      </c>
      <c r="S465" t="s">
        <v>73</v>
      </c>
      <c r="T465" t="s">
        <v>770</v>
      </c>
    </row>
    <row r="466" spans="1:20" x14ac:dyDescent="0.45">
      <c r="A466">
        <v>4</v>
      </c>
      <c r="B466" t="s">
        <v>771</v>
      </c>
      <c r="C466">
        <v>2</v>
      </c>
      <c r="D466" s="6">
        <f>SUMIF(cocina!A:A, R466, cocina!H:H)</f>
        <v>60</v>
      </c>
      <c r="E466" s="1">
        <v>45021.049305555556</v>
      </c>
      <c r="F466" s="1">
        <v>45021.151388888888</v>
      </c>
      <c r="G466" s="10">
        <f>+Tabla2[[#This Row],[Hora de Salida]]</f>
        <v>45021.151388888888</v>
      </c>
      <c r="H466" s="6">
        <f>+(Tabla2[[#This Row],[Hora de Salida]]-Tabla2[[#This Row],[Hora de Llegada]])*1440</f>
        <v>146.99999999720603</v>
      </c>
      <c r="I466" s="4">
        <f t="shared" si="14"/>
        <v>0.11249999999805975</v>
      </c>
      <c r="J466" s="4">
        <f t="shared" si="15"/>
        <v>7.0833333331393078E-2</v>
      </c>
      <c r="K466" s="4" t="str">
        <f>IF(Tabla2[[#This Row],[Tiempo de Degustación ]]=0,"No Cobrada","Si Cobrada")</f>
        <v>Si Cobrada</v>
      </c>
      <c r="L466" t="s">
        <v>21</v>
      </c>
      <c r="M466" t="s">
        <v>15</v>
      </c>
      <c r="N466" t="s">
        <v>28</v>
      </c>
      <c r="O466" s="14">
        <v>44.9</v>
      </c>
      <c r="P466">
        <f>SUMIF(cocina!A:A, R466, cocina!K:K)+Tabla2[[#This Row],[Propina]]</f>
        <v>165.9</v>
      </c>
      <c r="Q466" t="s">
        <v>44</v>
      </c>
      <c r="R466">
        <v>465</v>
      </c>
      <c r="S466" t="s">
        <v>53</v>
      </c>
      <c r="T466" t="s">
        <v>772</v>
      </c>
    </row>
    <row r="467" spans="1:20" x14ac:dyDescent="0.45">
      <c r="A467">
        <v>4</v>
      </c>
      <c r="B467" t="s">
        <v>773</v>
      </c>
      <c r="C467">
        <v>1</v>
      </c>
      <c r="D467" s="6">
        <f>SUMIF(cocina!A:A, R467, cocina!H:H)</f>
        <v>145</v>
      </c>
      <c r="E467" s="1">
        <v>45021.07916666667</v>
      </c>
      <c r="F467" s="1">
        <v>45021.180555555555</v>
      </c>
      <c r="G467" s="10">
        <f>+Tabla2[[#This Row],[Hora de Salida]]</f>
        <v>45021.180555555555</v>
      </c>
      <c r="H467" s="6">
        <f>+(Tabla2[[#This Row],[Hora de Salida]]-Tabla2[[#This Row],[Hora de Llegada]])*1440</f>
        <v>145.9999999939464</v>
      </c>
      <c r="I467" s="4">
        <f t="shared" si="14"/>
        <v>0.101388888884685</v>
      </c>
      <c r="J467" s="4">
        <f t="shared" si="15"/>
        <v>6.9444444024055474E-4</v>
      </c>
      <c r="K467" s="4" t="str">
        <f>IF(Tabla2[[#This Row],[Tiempo de Degustación ]]=0,"No Cobrada","Si Cobrada")</f>
        <v>Si Cobrada</v>
      </c>
      <c r="L467" t="s">
        <v>21</v>
      </c>
      <c r="M467" t="s">
        <v>15</v>
      </c>
      <c r="N467" t="s">
        <v>28</v>
      </c>
      <c r="O467" s="14">
        <v>26.63</v>
      </c>
      <c r="P467">
        <f>SUMIF(cocina!A:A, R467, cocina!K:K)+Tabla2[[#This Row],[Propina]]</f>
        <v>166.63</v>
      </c>
      <c r="Q467" t="s">
        <v>29</v>
      </c>
      <c r="R467">
        <v>466</v>
      </c>
      <c r="S467" t="s">
        <v>50</v>
      </c>
      <c r="T467" t="s">
        <v>774</v>
      </c>
    </row>
    <row r="468" spans="1:20" x14ac:dyDescent="0.45">
      <c r="A468">
        <v>15</v>
      </c>
      <c r="B468" t="s">
        <v>775</v>
      </c>
      <c r="C468">
        <v>3</v>
      </c>
      <c r="D468" s="6">
        <f>SUMIF(cocina!A:A, R468, cocina!H:H)</f>
        <v>72</v>
      </c>
      <c r="E468" s="1">
        <v>45021.112500000003</v>
      </c>
      <c r="F468" s="1">
        <v>45021.176388888889</v>
      </c>
      <c r="G468" s="10">
        <f>+Tabla2[[#This Row],[Hora de Salida]]</f>
        <v>45021.176388888889</v>
      </c>
      <c r="H468" s="6">
        <f>+(Tabla2[[#This Row],[Hora de Salida]]-Tabla2[[#This Row],[Hora de Llegada]])*1440</f>
        <v>91.999999996041879</v>
      </c>
      <c r="I468" s="4">
        <f t="shared" si="14"/>
        <v>6.3888888886140194E-2</v>
      </c>
      <c r="J468" s="4">
        <f t="shared" si="15"/>
        <v>1.3888888886140191E-2</v>
      </c>
      <c r="K468" s="4" t="str">
        <f>IF(Tabla2[[#This Row],[Tiempo de Degustación ]]=0,"No Cobrada","Si Cobrada")</f>
        <v>Si Cobrada</v>
      </c>
      <c r="L468" t="s">
        <v>21</v>
      </c>
      <c r="M468" t="s">
        <v>15</v>
      </c>
      <c r="N468" t="s">
        <v>16</v>
      </c>
      <c r="O468" s="14">
        <v>42.31</v>
      </c>
      <c r="P468">
        <f>SUMIF(cocina!A:A, R468, cocina!K:K)+Tabla2[[#This Row],[Propina]]</f>
        <v>185.31</v>
      </c>
      <c r="Q468" t="s">
        <v>17</v>
      </c>
      <c r="R468">
        <v>467</v>
      </c>
      <c r="S468" t="s">
        <v>38</v>
      </c>
      <c r="T468" t="s">
        <v>776</v>
      </c>
    </row>
    <row r="469" spans="1:20" x14ac:dyDescent="0.45">
      <c r="A469">
        <v>14</v>
      </c>
      <c r="B469" t="s">
        <v>777</v>
      </c>
      <c r="C469">
        <v>6</v>
      </c>
      <c r="D469" s="6">
        <f>SUMIF(cocina!A:A, R469, cocina!H:H)</f>
        <v>63</v>
      </c>
      <c r="E469" s="1">
        <v>45021.124305555553</v>
      </c>
      <c r="F469" s="1">
        <v>45021.239583333336</v>
      </c>
      <c r="G469" s="10">
        <f>+Tabla2[[#This Row],[Hora de Salida]]</f>
        <v>45021.239583333336</v>
      </c>
      <c r="H469" s="6">
        <f>+(Tabla2[[#This Row],[Hora de Salida]]-Tabla2[[#This Row],[Hora de Llegada]])*1440</f>
        <v>166.00000000675209</v>
      </c>
      <c r="I469" s="4">
        <f t="shared" si="14"/>
        <v>0.11527777778246673</v>
      </c>
      <c r="J469" s="4">
        <f t="shared" si="15"/>
        <v>7.1527777782466731E-2</v>
      </c>
      <c r="K469" s="4" t="str">
        <f>IF(Tabla2[[#This Row],[Tiempo de Degustación ]]=0,"No Cobrada","Si Cobrada")</f>
        <v>Si Cobrada</v>
      </c>
      <c r="L469" t="s">
        <v>27</v>
      </c>
      <c r="M469" t="s">
        <v>22</v>
      </c>
      <c r="N469" t="s">
        <v>28</v>
      </c>
      <c r="O469" s="14">
        <v>14.28</v>
      </c>
      <c r="P469">
        <f>SUMIF(cocina!A:A, R469, cocina!K:K)+Tabla2[[#This Row],[Propina]]</f>
        <v>120.28</v>
      </c>
      <c r="Q469" t="s">
        <v>17</v>
      </c>
      <c r="R469">
        <v>468</v>
      </c>
      <c r="S469" t="s">
        <v>92</v>
      </c>
      <c r="T469" t="s">
        <v>778</v>
      </c>
    </row>
    <row r="470" spans="1:20" x14ac:dyDescent="0.45">
      <c r="A470">
        <v>1</v>
      </c>
      <c r="B470" t="s">
        <v>779</v>
      </c>
      <c r="C470">
        <v>2</v>
      </c>
      <c r="D470" s="6">
        <f>SUMIF(cocina!A:A, R470, cocina!H:H)</f>
        <v>66</v>
      </c>
      <c r="E470" s="1">
        <v>45021.122916666667</v>
      </c>
      <c r="F470" s="1">
        <v>45021.223611111112</v>
      </c>
      <c r="G470" s="10">
        <f>+Tabla2[[#This Row],[Hora de Salida]]</f>
        <v>45021.223611111112</v>
      </c>
      <c r="H470" s="6">
        <f>+(Tabla2[[#This Row],[Hora de Salida]]-Tabla2[[#This Row],[Hora de Llegada]])*1440</f>
        <v>145.00000000116415</v>
      </c>
      <c r="I470" s="4">
        <f t="shared" si="14"/>
        <v>0.10069444444525288</v>
      </c>
      <c r="J470" s="4">
        <f t="shared" si="15"/>
        <v>5.4861111111919554E-2</v>
      </c>
      <c r="K470" s="4" t="str">
        <f>IF(Tabla2[[#This Row],[Tiempo de Degustación ]]=0,"No Cobrada","Si Cobrada")</f>
        <v>Si Cobrada</v>
      </c>
      <c r="L470" t="s">
        <v>21</v>
      </c>
      <c r="M470" t="s">
        <v>41</v>
      </c>
      <c r="N470" t="s">
        <v>28</v>
      </c>
      <c r="O470" s="14">
        <v>25.26</v>
      </c>
      <c r="P470">
        <f>SUMIF(cocina!A:A, R470, cocina!K:K)+Tabla2[[#This Row],[Propina]]</f>
        <v>162.26</v>
      </c>
      <c r="Q470" t="s">
        <v>17</v>
      </c>
      <c r="R470">
        <v>469</v>
      </c>
      <c r="S470" t="s">
        <v>24</v>
      </c>
      <c r="T470" t="s">
        <v>780</v>
      </c>
    </row>
    <row r="471" spans="1:20" x14ac:dyDescent="0.45">
      <c r="A471">
        <v>17</v>
      </c>
      <c r="B471" t="s">
        <v>781</v>
      </c>
      <c r="C471">
        <v>3</v>
      </c>
      <c r="D471" s="6">
        <f>SUMIF(cocina!A:A, R471, cocina!H:H)</f>
        <v>72</v>
      </c>
      <c r="E471" s="1">
        <v>45021.070138888892</v>
      </c>
      <c r="F471" s="1">
        <v>45021.178472222222</v>
      </c>
      <c r="G471" s="10">
        <f>+Tabla2[[#This Row],[Hora de Salida]]</f>
        <v>45021.178472222222</v>
      </c>
      <c r="H471" s="6">
        <f>+(Tabla2[[#This Row],[Hora de Salida]]-Tabla2[[#This Row],[Hora de Llegada]])*1440</f>
        <v>155.99999999511056</v>
      </c>
      <c r="I471" s="4">
        <f t="shared" si="14"/>
        <v>0.11874999999660456</v>
      </c>
      <c r="J471" s="4">
        <f t="shared" si="15"/>
        <v>6.8749999996604555E-2</v>
      </c>
      <c r="K471" s="4" t="str">
        <f>IF(Tabla2[[#This Row],[Tiempo de Degustación ]]=0,"No Cobrada","Si Cobrada")</f>
        <v>Si Cobrada</v>
      </c>
      <c r="L471" t="s">
        <v>37</v>
      </c>
      <c r="M471" t="s">
        <v>15</v>
      </c>
      <c r="N471" t="s">
        <v>28</v>
      </c>
      <c r="O471" s="14">
        <v>47.46</v>
      </c>
      <c r="P471">
        <f>SUMIF(cocina!A:A, R471, cocina!K:K)+Tabla2[[#This Row],[Propina]]</f>
        <v>125.46000000000001</v>
      </c>
      <c r="Q471" t="s">
        <v>44</v>
      </c>
      <c r="R471">
        <v>470</v>
      </c>
      <c r="S471" t="s">
        <v>53</v>
      </c>
      <c r="T471" t="s">
        <v>782</v>
      </c>
    </row>
    <row r="472" spans="1:20" x14ac:dyDescent="0.45">
      <c r="A472">
        <v>7</v>
      </c>
      <c r="B472" t="s">
        <v>783</v>
      </c>
      <c r="C472">
        <v>6</v>
      </c>
      <c r="D472" s="6">
        <f>SUMIF(cocina!A:A, R472, cocina!H:H)</f>
        <v>57</v>
      </c>
      <c r="E472" s="1">
        <v>45021.15</v>
      </c>
      <c r="F472" s="1">
        <v>45021.234722222223</v>
      </c>
      <c r="G472" s="10">
        <f>+Tabla2[[#This Row],[Hora de Salida]]</f>
        <v>45021.234722222223</v>
      </c>
      <c r="H472" s="6">
        <f>+(Tabla2[[#This Row],[Hora de Salida]]-Tabla2[[#This Row],[Hora de Llegada]])*1440</f>
        <v>121.99999999953434</v>
      </c>
      <c r="I472" s="4">
        <f t="shared" si="14"/>
        <v>8.4722222221898846E-2</v>
      </c>
      <c r="J472" s="4">
        <f t="shared" si="15"/>
        <v>4.5138888888565515E-2</v>
      </c>
      <c r="K472" s="4" t="str">
        <f>IF(Tabla2[[#This Row],[Tiempo de Degustación ]]=0,"No Cobrada","Si Cobrada")</f>
        <v>Si Cobrada</v>
      </c>
      <c r="L472" t="s">
        <v>37</v>
      </c>
      <c r="M472" t="s">
        <v>22</v>
      </c>
      <c r="N472" t="s">
        <v>16</v>
      </c>
      <c r="O472" s="14">
        <v>28.49</v>
      </c>
      <c r="P472">
        <f>SUMIF(cocina!A:A, R472, cocina!K:K)+Tabla2[[#This Row],[Propina]]</f>
        <v>133.49</v>
      </c>
      <c r="Q472" t="s">
        <v>17</v>
      </c>
      <c r="R472">
        <v>471</v>
      </c>
      <c r="S472" t="s">
        <v>38</v>
      </c>
      <c r="T472" t="s">
        <v>42</v>
      </c>
    </row>
    <row r="473" spans="1:20" x14ac:dyDescent="0.45">
      <c r="A473">
        <v>20</v>
      </c>
      <c r="B473" t="s">
        <v>784</v>
      </c>
      <c r="C473">
        <v>2</v>
      </c>
      <c r="D473" s="6">
        <f>SUMIF(cocina!A:A, R473, cocina!H:H)</f>
        <v>73</v>
      </c>
      <c r="E473" s="1">
        <v>45021.164583333331</v>
      </c>
      <c r="F473" s="1">
        <v>45021.286111111112</v>
      </c>
      <c r="G473" s="10">
        <f>+Tabla2[[#This Row],[Hora de Salida]]</f>
        <v>45021.286111111112</v>
      </c>
      <c r="H473" s="6">
        <f>+(Tabla2[[#This Row],[Hora de Salida]]-Tabla2[[#This Row],[Hora de Llegada]])*1440</f>
        <v>175.00000000465661</v>
      </c>
      <c r="I473" s="4">
        <f t="shared" si="14"/>
        <v>0.13194444444767819</v>
      </c>
      <c r="J473" s="4">
        <f t="shared" si="15"/>
        <v>8.1250000003233749E-2</v>
      </c>
      <c r="K473" s="4" t="str">
        <f>IF(Tabla2[[#This Row],[Tiempo de Degustación ]]=0,"No Cobrada","Si Cobrada")</f>
        <v>Si Cobrada</v>
      </c>
      <c r="L473" t="s">
        <v>27</v>
      </c>
      <c r="M473" t="s">
        <v>15</v>
      </c>
      <c r="N473" t="s">
        <v>23</v>
      </c>
      <c r="O473" s="14">
        <v>36.79</v>
      </c>
      <c r="P473">
        <f>SUMIF(cocina!A:A, R473, cocina!K:K)+Tabla2[[#This Row],[Propina]]</f>
        <v>150.79</v>
      </c>
      <c r="Q473" t="s">
        <v>44</v>
      </c>
      <c r="R473">
        <v>472</v>
      </c>
      <c r="S473" t="s">
        <v>53</v>
      </c>
      <c r="T473" t="s">
        <v>785</v>
      </c>
    </row>
    <row r="474" spans="1:20" x14ac:dyDescent="0.45">
      <c r="A474">
        <v>13</v>
      </c>
      <c r="B474" t="s">
        <v>786</v>
      </c>
      <c r="C474">
        <v>4</v>
      </c>
      <c r="D474" s="6">
        <f>SUMIF(cocina!A:A, R474, cocina!H:H)</f>
        <v>61</v>
      </c>
      <c r="E474" s="1">
        <v>45022.15</v>
      </c>
      <c r="F474" s="1">
        <v>45022.294444444444</v>
      </c>
      <c r="G474" s="10">
        <f>+Tabla2[[#This Row],[Hora de Salida]]</f>
        <v>45022.294444444444</v>
      </c>
      <c r="H474" s="6">
        <f>+(Tabla2[[#This Row],[Hora de Salida]]-Tabla2[[#This Row],[Hora de Llegada]])*1440</f>
        <v>207.9999999969732</v>
      </c>
      <c r="I474" s="4">
        <f t="shared" si="14"/>
        <v>0.15486111110900916</v>
      </c>
      <c r="J474" s="4">
        <f t="shared" si="15"/>
        <v>0.11249999999789805</v>
      </c>
      <c r="K474" s="4" t="str">
        <f>IF(Tabla2[[#This Row],[Tiempo de Degustación ]]=0,"No Cobrada","Si Cobrada")</f>
        <v>Si Cobrada</v>
      </c>
      <c r="L474" t="s">
        <v>27</v>
      </c>
      <c r="M474" t="s">
        <v>15</v>
      </c>
      <c r="N474" t="s">
        <v>16</v>
      </c>
      <c r="O474" s="14">
        <v>15.63</v>
      </c>
      <c r="P474">
        <f>SUMIF(cocina!A:A, R474, cocina!K:K)+Tabla2[[#This Row],[Propina]]</f>
        <v>94.63</v>
      </c>
      <c r="Q474" t="s">
        <v>44</v>
      </c>
      <c r="R474">
        <v>473</v>
      </c>
      <c r="S474" t="s">
        <v>34</v>
      </c>
      <c r="T474" t="s">
        <v>787</v>
      </c>
    </row>
    <row r="475" spans="1:20" x14ac:dyDescent="0.45">
      <c r="A475">
        <v>2</v>
      </c>
      <c r="B475" t="s">
        <v>788</v>
      </c>
      <c r="C475">
        <v>6</v>
      </c>
      <c r="D475" s="6">
        <f>SUMIF(cocina!A:A, R475, cocina!H:H)</f>
        <v>161</v>
      </c>
      <c r="E475" s="1">
        <v>45022.077777777777</v>
      </c>
      <c r="F475" s="1">
        <v>45022.147222222222</v>
      </c>
      <c r="G475" s="10">
        <f>+Tabla2[[#This Row],[Hora de Salida]]</f>
        <v>45022.147222222222</v>
      </c>
      <c r="H475" s="6">
        <f>+(Tabla2[[#This Row],[Hora de Salida]]-Tabla2[[#This Row],[Hora de Llegada]])*1440</f>
        <v>100.00000000116415</v>
      </c>
      <c r="I475" s="4">
        <f t="shared" si="14"/>
        <v>6.9444444445252884E-2</v>
      </c>
      <c r="J475" s="4">
        <f t="shared" si="15"/>
        <v>0</v>
      </c>
      <c r="K475" s="4" t="str">
        <f>IF(Tabla2[[#This Row],[Tiempo de Degustación ]]=0,"No Cobrada","Si Cobrada")</f>
        <v>No Cobrada</v>
      </c>
      <c r="L475" t="s">
        <v>37</v>
      </c>
      <c r="M475" t="s">
        <v>15</v>
      </c>
      <c r="N475" t="s">
        <v>28</v>
      </c>
      <c r="O475" s="14">
        <v>21.66</v>
      </c>
      <c r="P475">
        <f>SUMIF(cocina!A:A, R475, cocina!K:K)+Tabla2[[#This Row],[Propina]]</f>
        <v>199.66</v>
      </c>
      <c r="Q475" t="s">
        <v>29</v>
      </c>
      <c r="R475">
        <v>474</v>
      </c>
      <c r="S475" t="s">
        <v>38</v>
      </c>
      <c r="T475" t="s">
        <v>789</v>
      </c>
    </row>
    <row r="476" spans="1:20" x14ac:dyDescent="0.45">
      <c r="A476">
        <v>18</v>
      </c>
      <c r="B476" t="s">
        <v>617</v>
      </c>
      <c r="C476">
        <v>4</v>
      </c>
      <c r="D476" s="6">
        <f>SUMIF(cocina!A:A, R476, cocina!H:H)</f>
        <v>35</v>
      </c>
      <c r="E476" s="1">
        <v>45022.136805555558</v>
      </c>
      <c r="F476" s="1">
        <v>45022.243055555555</v>
      </c>
      <c r="G476" s="10">
        <f>+Tabla2[[#This Row],[Hora de Salida]]</f>
        <v>45022.243055555555</v>
      </c>
      <c r="H476" s="6">
        <f>+(Tabla2[[#This Row],[Hora de Salida]]-Tabla2[[#This Row],[Hora de Llegada]])*1440</f>
        <v>152.99999999580905</v>
      </c>
      <c r="I476" s="4">
        <f t="shared" si="14"/>
        <v>0.11666666666375629</v>
      </c>
      <c r="J476" s="4">
        <f t="shared" si="15"/>
        <v>9.2361111108200736E-2</v>
      </c>
      <c r="K476" s="4" t="str">
        <f>IF(Tabla2[[#This Row],[Tiempo de Degustación ]]=0,"No Cobrada","Si Cobrada")</f>
        <v>Si Cobrada</v>
      </c>
      <c r="L476" t="s">
        <v>33</v>
      </c>
      <c r="M476" t="s">
        <v>41</v>
      </c>
      <c r="N476" t="s">
        <v>16</v>
      </c>
      <c r="O476" s="14">
        <v>19.55</v>
      </c>
      <c r="P476">
        <f>SUMIF(cocina!A:A, R476, cocina!K:K)+Tabla2[[#This Row],[Propina]]</f>
        <v>193.55</v>
      </c>
      <c r="Q476" t="s">
        <v>44</v>
      </c>
      <c r="R476">
        <v>475</v>
      </c>
      <c r="S476" t="s">
        <v>34</v>
      </c>
      <c r="T476" t="s">
        <v>790</v>
      </c>
    </row>
    <row r="477" spans="1:20" x14ac:dyDescent="0.45">
      <c r="A477">
        <v>13</v>
      </c>
      <c r="B477" t="s">
        <v>791</v>
      </c>
      <c r="C477">
        <v>2</v>
      </c>
      <c r="D477" s="6">
        <f>SUMIF(cocina!A:A, R477, cocina!H:H)</f>
        <v>115</v>
      </c>
      <c r="E477" s="1">
        <v>45022.002083333333</v>
      </c>
      <c r="F477" s="1">
        <v>45022.074305555558</v>
      </c>
      <c r="G477" s="10">
        <f>+Tabla2[[#This Row],[Hora de Salida]]</f>
        <v>45022.074305555558</v>
      </c>
      <c r="H477" s="6">
        <f>+(Tabla2[[#This Row],[Hora de Salida]]-Tabla2[[#This Row],[Hora de Llegada]])*1440</f>
        <v>104.00000000372529</v>
      </c>
      <c r="I477" s="4">
        <f t="shared" si="14"/>
        <v>8.2638888891475901E-2</v>
      </c>
      <c r="J477" s="4">
        <f t="shared" si="15"/>
        <v>2.7777777803647957E-3</v>
      </c>
      <c r="K477" s="4" t="str">
        <f>IF(Tabla2[[#This Row],[Tiempo de Degustación ]]=0,"No Cobrada","Si Cobrada")</f>
        <v>Si Cobrada</v>
      </c>
      <c r="L477" t="s">
        <v>14</v>
      </c>
      <c r="M477" t="s">
        <v>22</v>
      </c>
      <c r="N477" t="s">
        <v>16</v>
      </c>
      <c r="O477" s="14">
        <v>43.53</v>
      </c>
      <c r="P477">
        <f>SUMIF(cocina!A:A, R477, cocina!K:K)+Tabla2[[#This Row],[Propina]]</f>
        <v>261.52999999999997</v>
      </c>
      <c r="Q477" t="s">
        <v>44</v>
      </c>
      <c r="R477">
        <v>476</v>
      </c>
      <c r="S477" t="s">
        <v>34</v>
      </c>
      <c r="T477" t="s">
        <v>792</v>
      </c>
    </row>
    <row r="478" spans="1:20" x14ac:dyDescent="0.45">
      <c r="A478">
        <v>8</v>
      </c>
      <c r="B478" t="s">
        <v>793</v>
      </c>
      <c r="C478">
        <v>6</v>
      </c>
      <c r="D478" s="6">
        <f>SUMIF(cocina!A:A, R478, cocina!H:H)</f>
        <v>115</v>
      </c>
      <c r="E478" s="1">
        <v>45022.068749999999</v>
      </c>
      <c r="F478" s="1">
        <v>45022.123611111114</v>
      </c>
      <c r="G478" s="10">
        <f>+Tabla2[[#This Row],[Hora de Salida]]</f>
        <v>45022.123611111114</v>
      </c>
      <c r="H478" s="6">
        <f>+(Tabla2[[#This Row],[Hora de Salida]]-Tabla2[[#This Row],[Hora de Llegada]])*1440</f>
        <v>79.000000006053597</v>
      </c>
      <c r="I478" s="4">
        <f t="shared" si="14"/>
        <v>5.4861111115314998E-2</v>
      </c>
      <c r="J478" s="4">
        <f t="shared" si="15"/>
        <v>0</v>
      </c>
      <c r="K478" s="4" t="str">
        <f>IF(Tabla2[[#This Row],[Tiempo de Degustación ]]=0,"No Cobrada","Si Cobrada")</f>
        <v>No Cobrada</v>
      </c>
      <c r="L478" t="s">
        <v>37</v>
      </c>
      <c r="M478" t="s">
        <v>22</v>
      </c>
      <c r="N478" t="s">
        <v>28</v>
      </c>
      <c r="O478" s="14">
        <v>33.85</v>
      </c>
      <c r="P478">
        <f>SUMIF(cocina!A:A, R478, cocina!K:K)+Tabla2[[#This Row],[Propina]]</f>
        <v>237.85</v>
      </c>
      <c r="Q478" t="s">
        <v>17</v>
      </c>
      <c r="R478">
        <v>477</v>
      </c>
      <c r="S478" t="s">
        <v>24</v>
      </c>
      <c r="T478" t="s">
        <v>794</v>
      </c>
    </row>
    <row r="479" spans="1:20" x14ac:dyDescent="0.45">
      <c r="A479">
        <v>7</v>
      </c>
      <c r="B479" t="s">
        <v>224</v>
      </c>
      <c r="C479">
        <v>5</v>
      </c>
      <c r="D479" s="6">
        <f>SUMIF(cocina!A:A, R479, cocina!H:H)</f>
        <v>90</v>
      </c>
      <c r="E479" s="1">
        <v>45022.000694444447</v>
      </c>
      <c r="F479" s="1">
        <v>45022.144444444442</v>
      </c>
      <c r="G479" s="10">
        <f>+Tabla2[[#This Row],[Hora de Salida]]</f>
        <v>45022.144444444442</v>
      </c>
      <c r="H479" s="6">
        <f>+(Tabla2[[#This Row],[Hora de Salida]]-Tabla2[[#This Row],[Hora de Llegada]])*1440</f>
        <v>206.99999999371357</v>
      </c>
      <c r="I479" s="4">
        <f t="shared" si="14"/>
        <v>0.15416666666230108</v>
      </c>
      <c r="J479" s="4">
        <f t="shared" si="15"/>
        <v>9.1666666662301083E-2</v>
      </c>
      <c r="K479" s="4" t="str">
        <f>IF(Tabla2[[#This Row],[Tiempo de Degustación ]]=0,"No Cobrada","Si Cobrada")</f>
        <v>Si Cobrada</v>
      </c>
      <c r="L479" t="s">
        <v>21</v>
      </c>
      <c r="M479" t="s">
        <v>15</v>
      </c>
      <c r="N479" t="s">
        <v>23</v>
      </c>
      <c r="O479" s="14">
        <v>32.78</v>
      </c>
      <c r="P479">
        <f>SUMIF(cocina!A:A, R479, cocina!K:K)+Tabla2[[#This Row],[Propina]]</f>
        <v>150.78</v>
      </c>
      <c r="Q479" t="s">
        <v>44</v>
      </c>
      <c r="R479">
        <v>478</v>
      </c>
      <c r="S479" t="s">
        <v>50</v>
      </c>
      <c r="T479" t="s">
        <v>795</v>
      </c>
    </row>
    <row r="480" spans="1:20" x14ac:dyDescent="0.45">
      <c r="A480">
        <v>1</v>
      </c>
      <c r="B480" t="s">
        <v>135</v>
      </c>
      <c r="C480">
        <v>3</v>
      </c>
      <c r="D480" s="6">
        <f>SUMIF(cocina!A:A, R480, cocina!H:H)</f>
        <v>83</v>
      </c>
      <c r="E480" s="1">
        <v>45022.029166666667</v>
      </c>
      <c r="F480" s="1">
        <v>45022.1875</v>
      </c>
      <c r="G480" s="10">
        <f>+Tabla2[[#This Row],[Hora de Salida]]</f>
        <v>45022.1875</v>
      </c>
      <c r="H480" s="6">
        <f>+(Tabla2[[#This Row],[Hora de Salida]]-Tabla2[[#This Row],[Hora de Llegada]])*1440</f>
        <v>227.99999999930151</v>
      </c>
      <c r="I480" s="4">
        <f t="shared" si="14"/>
        <v>0.15833333333284827</v>
      </c>
      <c r="J480" s="4">
        <f t="shared" si="15"/>
        <v>0.10069444444395938</v>
      </c>
      <c r="K480" s="4" t="str">
        <f>IF(Tabla2[[#This Row],[Tiempo de Degustación ]]=0,"No Cobrada","Si Cobrada")</f>
        <v>Si Cobrada</v>
      </c>
      <c r="L480" t="s">
        <v>14</v>
      </c>
      <c r="M480" t="s">
        <v>15</v>
      </c>
      <c r="N480" t="s">
        <v>16</v>
      </c>
      <c r="O480" s="14">
        <v>39.58</v>
      </c>
      <c r="P480">
        <f>SUMIF(cocina!A:A, R480, cocina!K:K)+Tabla2[[#This Row],[Propina]]</f>
        <v>91.58</v>
      </c>
      <c r="Q480" t="s">
        <v>17</v>
      </c>
      <c r="R480">
        <v>479</v>
      </c>
      <c r="S480" t="s">
        <v>92</v>
      </c>
      <c r="T480" t="s">
        <v>796</v>
      </c>
    </row>
    <row r="481" spans="1:20" x14ac:dyDescent="0.45">
      <c r="A481">
        <v>1</v>
      </c>
      <c r="B481" t="s">
        <v>797</v>
      </c>
      <c r="C481">
        <v>5</v>
      </c>
      <c r="D481" s="6">
        <f>SUMIF(cocina!A:A, R481, cocina!H:H)</f>
        <v>65</v>
      </c>
      <c r="E481" s="1">
        <v>45022.143055555556</v>
      </c>
      <c r="F481" s="1">
        <v>45022.304861111108</v>
      </c>
      <c r="G481" s="10">
        <f>+Tabla2[[#This Row],[Hora de Salida]]</f>
        <v>45022.304861111108</v>
      </c>
      <c r="H481" s="6">
        <f>+(Tabla2[[#This Row],[Hora de Salida]]-Tabla2[[#This Row],[Hora de Llegada]])*1440</f>
        <v>232.9999999946449</v>
      </c>
      <c r="I481" s="4">
        <f t="shared" si="14"/>
        <v>0.16180555555183673</v>
      </c>
      <c r="J481" s="4">
        <f t="shared" si="15"/>
        <v>0.11666666666294784</v>
      </c>
      <c r="K481" s="4" t="str">
        <f>IF(Tabla2[[#This Row],[Tiempo de Degustación ]]=0,"No Cobrada","Si Cobrada")</f>
        <v>Si Cobrada</v>
      </c>
      <c r="L481" t="s">
        <v>33</v>
      </c>
      <c r="M481" t="s">
        <v>22</v>
      </c>
      <c r="N481" t="s">
        <v>23</v>
      </c>
      <c r="O481" s="14">
        <v>18.63</v>
      </c>
      <c r="P481">
        <f>SUMIF(cocina!A:A, R481, cocina!K:K)+Tabla2[[#This Row],[Propina]]</f>
        <v>177.63</v>
      </c>
      <c r="Q481" t="s">
        <v>17</v>
      </c>
      <c r="R481">
        <v>480</v>
      </c>
      <c r="S481" t="s">
        <v>53</v>
      </c>
      <c r="T481" t="s">
        <v>798</v>
      </c>
    </row>
    <row r="482" spans="1:20" x14ac:dyDescent="0.45">
      <c r="A482">
        <v>9</v>
      </c>
      <c r="B482" t="s">
        <v>799</v>
      </c>
      <c r="C482">
        <v>4</v>
      </c>
      <c r="D482" s="6">
        <f>SUMIF(cocina!A:A, R482, cocina!H:H)</f>
        <v>58</v>
      </c>
      <c r="E482" s="1">
        <v>45022.081250000003</v>
      </c>
      <c r="F482" s="1">
        <v>45022.196527777778</v>
      </c>
      <c r="G482" s="10">
        <f>+Tabla2[[#This Row],[Hora de Salida]]</f>
        <v>45022.196527777778</v>
      </c>
      <c r="H482" s="6">
        <f>+(Tabla2[[#This Row],[Hora de Salida]]-Tabla2[[#This Row],[Hora de Llegada]])*1440</f>
        <v>165.99999999627471</v>
      </c>
      <c r="I482" s="4">
        <f t="shared" si="14"/>
        <v>0.11527777777519077</v>
      </c>
      <c r="J482" s="4">
        <f t="shared" si="15"/>
        <v>7.4999999997412997E-2</v>
      </c>
      <c r="K482" s="4" t="str">
        <f>IF(Tabla2[[#This Row],[Tiempo de Degustación ]]=0,"No Cobrada","Si Cobrada")</f>
        <v>Si Cobrada</v>
      </c>
      <c r="L482" t="s">
        <v>21</v>
      </c>
      <c r="M482" t="s">
        <v>15</v>
      </c>
      <c r="N482" t="s">
        <v>28</v>
      </c>
      <c r="O482" s="14">
        <v>42.02</v>
      </c>
      <c r="P482">
        <f>SUMIF(cocina!A:A, R482, cocina!K:K)+Tabla2[[#This Row],[Propina]]</f>
        <v>94.02000000000001</v>
      </c>
      <c r="Q482" t="s">
        <v>17</v>
      </c>
      <c r="R482">
        <v>481</v>
      </c>
      <c r="S482" t="s">
        <v>38</v>
      </c>
      <c r="T482" t="s">
        <v>265</v>
      </c>
    </row>
    <row r="483" spans="1:20" x14ac:dyDescent="0.45">
      <c r="A483">
        <v>9</v>
      </c>
      <c r="B483" t="s">
        <v>325</v>
      </c>
      <c r="C483">
        <v>4</v>
      </c>
      <c r="D483" s="6">
        <f>SUMIF(cocina!A:A, R483, cocina!H:H)</f>
        <v>21</v>
      </c>
      <c r="E483" s="1">
        <v>45022.02847222222</v>
      </c>
      <c r="F483" s="1">
        <v>45022.124305555553</v>
      </c>
      <c r="G483" s="10">
        <f>+Tabla2[[#This Row],[Hora de Salida]]</f>
        <v>45022.124305555553</v>
      </c>
      <c r="H483" s="6">
        <f>+(Tabla2[[#This Row],[Hora de Salida]]-Tabla2[[#This Row],[Hora de Llegada]])*1440</f>
        <v>137.99999999930151</v>
      </c>
      <c r="I483" s="4">
        <f t="shared" si="14"/>
        <v>9.5833333332848269E-2</v>
      </c>
      <c r="J483" s="4">
        <f t="shared" si="15"/>
        <v>8.1249999999514932E-2</v>
      </c>
      <c r="K483" s="4" t="str">
        <f>IF(Tabla2[[#This Row],[Tiempo de Degustación ]]=0,"No Cobrada","Si Cobrada")</f>
        <v>Si Cobrada</v>
      </c>
      <c r="L483" t="s">
        <v>14</v>
      </c>
      <c r="M483" t="s">
        <v>22</v>
      </c>
      <c r="N483" t="s">
        <v>28</v>
      </c>
      <c r="O483" s="14">
        <v>18.84</v>
      </c>
      <c r="P483">
        <f>SUMIF(cocina!A:A, R483, cocina!K:K)+Tabla2[[#This Row],[Propina]]</f>
        <v>81.84</v>
      </c>
      <c r="Q483" t="s">
        <v>29</v>
      </c>
      <c r="R483">
        <v>482</v>
      </c>
      <c r="S483" t="s">
        <v>24</v>
      </c>
      <c r="T483" t="s">
        <v>111</v>
      </c>
    </row>
    <row r="484" spans="1:20" x14ac:dyDescent="0.45">
      <c r="A484">
        <v>2</v>
      </c>
      <c r="B484" t="s">
        <v>800</v>
      </c>
      <c r="C484">
        <v>4</v>
      </c>
      <c r="D484" s="6">
        <f>SUMIF(cocina!A:A, R484, cocina!H:H)</f>
        <v>53</v>
      </c>
      <c r="E484" s="1">
        <v>45022.159722222219</v>
      </c>
      <c r="F484" s="1">
        <v>45022.292361111111</v>
      </c>
      <c r="G484" s="10">
        <f>+Tabla2[[#This Row],[Hora de Salida]]</f>
        <v>45022.292361111111</v>
      </c>
      <c r="H484" s="6">
        <f>+(Tabla2[[#This Row],[Hora de Salida]]-Tabla2[[#This Row],[Hora de Llegada]])*1440</f>
        <v>191.00000000442378</v>
      </c>
      <c r="I484" s="4">
        <f t="shared" si="14"/>
        <v>0.13263888889196096</v>
      </c>
      <c r="J484" s="4">
        <f t="shared" si="15"/>
        <v>9.5833333336405396E-2</v>
      </c>
      <c r="K484" s="4" t="str">
        <f>IF(Tabla2[[#This Row],[Tiempo de Degustación ]]=0,"No Cobrada","Si Cobrada")</f>
        <v>Si Cobrada</v>
      </c>
      <c r="L484" t="s">
        <v>21</v>
      </c>
      <c r="M484" t="s">
        <v>15</v>
      </c>
      <c r="N484" t="s">
        <v>28</v>
      </c>
      <c r="O484" s="14">
        <v>12.74</v>
      </c>
      <c r="P484">
        <f>SUMIF(cocina!A:A, R484, cocina!K:K)+Tabla2[[#This Row],[Propina]]</f>
        <v>93.74</v>
      </c>
      <c r="Q484" t="s">
        <v>17</v>
      </c>
      <c r="R484">
        <v>483</v>
      </c>
      <c r="S484" t="s">
        <v>68</v>
      </c>
      <c r="T484" t="s">
        <v>179</v>
      </c>
    </row>
    <row r="485" spans="1:20" x14ac:dyDescent="0.45">
      <c r="A485">
        <v>18</v>
      </c>
      <c r="B485" t="s">
        <v>801</v>
      </c>
      <c r="C485">
        <v>2</v>
      </c>
      <c r="D485" s="6">
        <f>SUMIF(cocina!A:A, R485, cocina!H:H)</f>
        <v>34</v>
      </c>
      <c r="E485" s="1">
        <v>45022.064583333333</v>
      </c>
      <c r="F485" s="1">
        <v>45022.188194444447</v>
      </c>
      <c r="G485" s="10">
        <f>+Tabla2[[#This Row],[Hora de Salida]]</f>
        <v>45022.188194444447</v>
      </c>
      <c r="H485" s="6">
        <f>+(Tabla2[[#This Row],[Hora de Salida]]-Tabla2[[#This Row],[Hora de Llegada]])*1440</f>
        <v>178.00000000395812</v>
      </c>
      <c r="I485" s="4">
        <f t="shared" si="14"/>
        <v>0.12361111111385981</v>
      </c>
      <c r="J485" s="4">
        <f t="shared" si="15"/>
        <v>0.1000000000027487</v>
      </c>
      <c r="K485" s="4" t="str">
        <f>IF(Tabla2[[#This Row],[Tiempo de Degustación ]]=0,"No Cobrada","Si Cobrada")</f>
        <v>Si Cobrada</v>
      </c>
      <c r="L485" t="s">
        <v>37</v>
      </c>
      <c r="M485" t="s">
        <v>15</v>
      </c>
      <c r="N485" t="s">
        <v>28</v>
      </c>
      <c r="O485" s="14">
        <v>22.76</v>
      </c>
      <c r="P485">
        <f>SUMIF(cocina!A:A, R485, cocina!K:K)+Tabla2[[#This Row],[Propina]]</f>
        <v>97.76</v>
      </c>
      <c r="Q485" t="s">
        <v>29</v>
      </c>
      <c r="R485">
        <v>484</v>
      </c>
      <c r="S485" t="s">
        <v>73</v>
      </c>
      <c r="T485" t="s">
        <v>204</v>
      </c>
    </row>
    <row r="486" spans="1:20" x14ac:dyDescent="0.45">
      <c r="A486">
        <v>6</v>
      </c>
      <c r="B486" t="s">
        <v>599</v>
      </c>
      <c r="C486">
        <v>5</v>
      </c>
      <c r="D486" s="6">
        <f>SUMIF(cocina!A:A, R486, cocina!H:H)</f>
        <v>79</v>
      </c>
      <c r="E486" s="1">
        <v>45022.041666666664</v>
      </c>
      <c r="F486" s="1">
        <v>45022.119444444441</v>
      </c>
      <c r="G486" s="10">
        <f>+Tabla2[[#This Row],[Hora de Salida]]</f>
        <v>45022.119444444441</v>
      </c>
      <c r="H486" s="6">
        <f>+(Tabla2[[#This Row],[Hora de Salida]]-Tabla2[[#This Row],[Hora de Llegada]])*1440</f>
        <v>111.99999999837019</v>
      </c>
      <c r="I486" s="4">
        <f t="shared" si="14"/>
        <v>7.7777777776645962E-2</v>
      </c>
      <c r="J486" s="4">
        <f t="shared" si="15"/>
        <v>2.2916666665534852E-2</v>
      </c>
      <c r="K486" s="4" t="str">
        <f>IF(Tabla2[[#This Row],[Tiempo de Degustación ]]=0,"No Cobrada","Si Cobrada")</f>
        <v>Si Cobrada</v>
      </c>
      <c r="L486" t="s">
        <v>33</v>
      </c>
      <c r="M486" t="s">
        <v>41</v>
      </c>
      <c r="N486" t="s">
        <v>28</v>
      </c>
      <c r="O486" s="14">
        <v>39.07</v>
      </c>
      <c r="P486">
        <f>SUMIF(cocina!A:A, R486, cocina!K:K)+Tabla2[[#This Row],[Propina]]</f>
        <v>183.07</v>
      </c>
      <c r="Q486" t="s">
        <v>17</v>
      </c>
      <c r="R486">
        <v>485</v>
      </c>
      <c r="S486" t="s">
        <v>50</v>
      </c>
      <c r="T486" t="s">
        <v>802</v>
      </c>
    </row>
    <row r="487" spans="1:20" x14ac:dyDescent="0.45">
      <c r="A487">
        <v>15</v>
      </c>
      <c r="B487" t="s">
        <v>803</v>
      </c>
      <c r="C487">
        <v>3</v>
      </c>
      <c r="D487" s="6">
        <f>SUMIF(cocina!A:A, R487, cocina!H:H)</f>
        <v>59</v>
      </c>
      <c r="E487" s="1">
        <v>45022.115972222222</v>
      </c>
      <c r="F487" s="1">
        <v>45022.258333333331</v>
      </c>
      <c r="G487" s="10">
        <f>+Tabla2[[#This Row],[Hora de Salida]]</f>
        <v>45022.258333333331</v>
      </c>
      <c r="H487" s="6">
        <f>+(Tabla2[[#This Row],[Hora de Salida]]-Tabla2[[#This Row],[Hora de Llegada]])*1440</f>
        <v>204.99999999767169</v>
      </c>
      <c r="I487" s="4">
        <f t="shared" si="14"/>
        <v>0.15277777777616089</v>
      </c>
      <c r="J487" s="4">
        <f t="shared" si="15"/>
        <v>0.11180555555393867</v>
      </c>
      <c r="K487" s="4" t="str">
        <f>IF(Tabla2[[#This Row],[Tiempo de Degustación ]]=0,"No Cobrada","Si Cobrada")</f>
        <v>Si Cobrada</v>
      </c>
      <c r="L487" t="s">
        <v>21</v>
      </c>
      <c r="M487" t="s">
        <v>22</v>
      </c>
      <c r="N487" t="s">
        <v>16</v>
      </c>
      <c r="O487" s="14">
        <v>12.66</v>
      </c>
      <c r="P487">
        <f>SUMIF(cocina!A:A, R487, cocina!K:K)+Tabla2[[#This Row],[Propina]]</f>
        <v>162.66</v>
      </c>
      <c r="Q487" t="s">
        <v>44</v>
      </c>
      <c r="R487">
        <v>486</v>
      </c>
      <c r="S487" t="s">
        <v>24</v>
      </c>
      <c r="T487" t="s">
        <v>804</v>
      </c>
    </row>
    <row r="488" spans="1:20" x14ac:dyDescent="0.45">
      <c r="A488">
        <v>17</v>
      </c>
      <c r="B488" t="s">
        <v>162</v>
      </c>
      <c r="C488">
        <v>1</v>
      </c>
      <c r="D488" s="6">
        <f>SUMIF(cocina!A:A, R488, cocina!H:H)</f>
        <v>92</v>
      </c>
      <c r="E488" s="1">
        <v>45022.06527777778</v>
      </c>
      <c r="F488" s="1">
        <v>45022.159722222219</v>
      </c>
      <c r="G488" s="10">
        <f>+Tabla2[[#This Row],[Hora de Salida]]</f>
        <v>45022.159722222219</v>
      </c>
      <c r="H488" s="6">
        <f>+(Tabla2[[#This Row],[Hora de Salida]]-Tabla2[[#This Row],[Hora de Llegada]])*1440</f>
        <v>135.99999999278225</v>
      </c>
      <c r="I488" s="4">
        <f t="shared" si="14"/>
        <v>0.10486111110609879</v>
      </c>
      <c r="J488" s="4">
        <f t="shared" si="15"/>
        <v>4.0972222217209905E-2</v>
      </c>
      <c r="K488" s="4" t="str">
        <f>IF(Tabla2[[#This Row],[Tiempo de Degustación ]]=0,"No Cobrada","Si Cobrada")</f>
        <v>Si Cobrada</v>
      </c>
      <c r="L488" t="s">
        <v>21</v>
      </c>
      <c r="M488" t="s">
        <v>15</v>
      </c>
      <c r="N488" t="s">
        <v>28</v>
      </c>
      <c r="O488" s="14">
        <v>45.76</v>
      </c>
      <c r="P488">
        <f>SUMIF(cocina!A:A, R488, cocina!K:K)+Tabla2[[#This Row],[Propina]]</f>
        <v>197.76</v>
      </c>
      <c r="Q488" t="s">
        <v>44</v>
      </c>
      <c r="R488">
        <v>487</v>
      </c>
      <c r="S488" t="s">
        <v>34</v>
      </c>
      <c r="T488" t="s">
        <v>805</v>
      </c>
    </row>
    <row r="489" spans="1:20" x14ac:dyDescent="0.45">
      <c r="A489">
        <v>10</v>
      </c>
      <c r="B489" t="s">
        <v>806</v>
      </c>
      <c r="C489">
        <v>4</v>
      </c>
      <c r="D489" s="6">
        <f>SUMIF(cocina!A:A, R489, cocina!H:H)</f>
        <v>124</v>
      </c>
      <c r="E489" s="1">
        <v>45022</v>
      </c>
      <c r="F489" s="1">
        <v>45022.081944444442</v>
      </c>
      <c r="G489" s="10">
        <f>+Tabla2[[#This Row],[Hora de Salida]]</f>
        <v>45022.081944444442</v>
      </c>
      <c r="H489" s="6">
        <f>+(Tabla2[[#This Row],[Hora de Salida]]-Tabla2[[#This Row],[Hora de Llegada]])*1440</f>
        <v>117.9999999969732</v>
      </c>
      <c r="I489" s="4">
        <f t="shared" si="14"/>
        <v>8.1944444442342501E-2</v>
      </c>
      <c r="J489" s="4">
        <f t="shared" si="15"/>
        <v>0</v>
      </c>
      <c r="K489" s="4" t="str">
        <f>IF(Tabla2[[#This Row],[Tiempo de Degustación ]]=0,"No Cobrada","Si Cobrada")</f>
        <v>No Cobrada</v>
      </c>
      <c r="L489" t="s">
        <v>14</v>
      </c>
      <c r="M489" t="s">
        <v>15</v>
      </c>
      <c r="N489" t="s">
        <v>16</v>
      </c>
      <c r="O489" s="14">
        <v>37.380000000000003</v>
      </c>
      <c r="P489">
        <f>SUMIF(cocina!A:A, R489, cocina!K:K)+Tabla2[[#This Row],[Propina]]</f>
        <v>222.38</v>
      </c>
      <c r="Q489" t="s">
        <v>29</v>
      </c>
      <c r="R489">
        <v>488</v>
      </c>
      <c r="S489" t="s">
        <v>92</v>
      </c>
      <c r="T489" t="s">
        <v>807</v>
      </c>
    </row>
    <row r="490" spans="1:20" x14ac:dyDescent="0.45">
      <c r="A490">
        <v>3</v>
      </c>
      <c r="B490" t="s">
        <v>808</v>
      </c>
      <c r="C490">
        <v>1</v>
      </c>
      <c r="D490" s="6">
        <f>SUMIF(cocina!A:A, R490, cocina!H:H)</f>
        <v>34</v>
      </c>
      <c r="E490" s="1">
        <v>45022.122916666667</v>
      </c>
      <c r="F490" s="1">
        <v>45022.227083333331</v>
      </c>
      <c r="G490" s="10">
        <f>+Tabla2[[#This Row],[Hora de Salida]]</f>
        <v>45022.227083333331</v>
      </c>
      <c r="H490" s="6">
        <f>+(Tabla2[[#This Row],[Hora de Salida]]-Tabla2[[#This Row],[Hora de Llegada]])*1440</f>
        <v>149.99999999650754</v>
      </c>
      <c r="I490" s="4">
        <f t="shared" si="14"/>
        <v>0.11458333333090802</v>
      </c>
      <c r="J490" s="4">
        <f t="shared" si="15"/>
        <v>9.0972222219796908E-2</v>
      </c>
      <c r="K490" s="4" t="str">
        <f>IF(Tabla2[[#This Row],[Tiempo de Degustación ]]=0,"No Cobrada","Si Cobrada")</f>
        <v>Si Cobrada</v>
      </c>
      <c r="L490" t="s">
        <v>14</v>
      </c>
      <c r="M490" t="s">
        <v>22</v>
      </c>
      <c r="N490" t="s">
        <v>28</v>
      </c>
      <c r="O490" s="14">
        <v>22.27</v>
      </c>
      <c r="P490">
        <f>SUMIF(cocina!A:A, R490, cocina!K:K)+Tabla2[[#This Row],[Propina]]</f>
        <v>171.27</v>
      </c>
      <c r="Q490" t="s">
        <v>44</v>
      </c>
      <c r="R490">
        <v>489</v>
      </c>
      <c r="S490" t="s">
        <v>92</v>
      </c>
      <c r="T490" t="s">
        <v>183</v>
      </c>
    </row>
    <row r="491" spans="1:20" x14ac:dyDescent="0.45">
      <c r="A491">
        <v>1</v>
      </c>
      <c r="B491" t="s">
        <v>769</v>
      </c>
      <c r="C491">
        <v>2</v>
      </c>
      <c r="D491" s="6">
        <f>SUMIF(cocina!A:A, R491, cocina!H:H)</f>
        <v>131</v>
      </c>
      <c r="E491" s="1">
        <v>45022.138888888891</v>
      </c>
      <c r="F491" s="1">
        <v>45022.206250000003</v>
      </c>
      <c r="G491" s="10">
        <f>+Tabla2[[#This Row],[Hora de Salida]]</f>
        <v>45022.206250000003</v>
      </c>
      <c r="H491" s="6">
        <f>+(Tabla2[[#This Row],[Hora de Salida]]-Tabla2[[#This Row],[Hora de Llegada]])*1440</f>
        <v>97.000000001862645</v>
      </c>
      <c r="I491" s="4">
        <f t="shared" si="14"/>
        <v>6.7361111112404615E-2</v>
      </c>
      <c r="J491" s="4">
        <f t="shared" si="15"/>
        <v>0</v>
      </c>
      <c r="K491" s="4" t="str">
        <f>IF(Tabla2[[#This Row],[Tiempo de Degustación ]]=0,"No Cobrada","Si Cobrada")</f>
        <v>No Cobrada</v>
      </c>
      <c r="L491" t="s">
        <v>33</v>
      </c>
      <c r="M491" t="s">
        <v>15</v>
      </c>
      <c r="N491" t="s">
        <v>28</v>
      </c>
      <c r="O491" s="14">
        <v>26.79</v>
      </c>
      <c r="P491">
        <f>SUMIF(cocina!A:A, R491, cocina!K:K)+Tabla2[[#This Row],[Propina]]</f>
        <v>238.79</v>
      </c>
      <c r="Q491" t="s">
        <v>29</v>
      </c>
      <c r="R491">
        <v>490</v>
      </c>
      <c r="S491" t="s">
        <v>24</v>
      </c>
      <c r="T491" t="s">
        <v>809</v>
      </c>
    </row>
    <row r="492" spans="1:20" x14ac:dyDescent="0.45">
      <c r="A492">
        <v>7</v>
      </c>
      <c r="B492" t="s">
        <v>715</v>
      </c>
      <c r="C492">
        <v>4</v>
      </c>
      <c r="D492" s="6">
        <f>SUMIF(cocina!A:A, R492, cocina!H:H)</f>
        <v>41</v>
      </c>
      <c r="E492" s="1">
        <v>45022.004861111112</v>
      </c>
      <c r="F492" s="1">
        <v>45022.109027777777</v>
      </c>
      <c r="G492" s="10">
        <f>+Tabla2[[#This Row],[Hora de Salida]]</f>
        <v>45022.109027777777</v>
      </c>
      <c r="H492" s="6">
        <f>+(Tabla2[[#This Row],[Hora de Salida]]-Tabla2[[#This Row],[Hora de Llegada]])*1440</f>
        <v>149.99999999650754</v>
      </c>
      <c r="I492" s="4">
        <f t="shared" si="14"/>
        <v>0.11458333333090802</v>
      </c>
      <c r="J492" s="4">
        <f t="shared" si="15"/>
        <v>8.6111111108685801E-2</v>
      </c>
      <c r="K492" s="4" t="str">
        <f>IF(Tabla2[[#This Row],[Tiempo de Degustación ]]=0,"No Cobrada","Si Cobrada")</f>
        <v>Si Cobrada</v>
      </c>
      <c r="L492" t="s">
        <v>37</v>
      </c>
      <c r="M492" t="s">
        <v>22</v>
      </c>
      <c r="N492" t="s">
        <v>28</v>
      </c>
      <c r="O492" s="14">
        <v>34.68</v>
      </c>
      <c r="P492">
        <f>SUMIF(cocina!A:A, R492, cocina!K:K)+Tabla2[[#This Row],[Propina]]</f>
        <v>152.68</v>
      </c>
      <c r="Q492" t="s">
        <v>44</v>
      </c>
      <c r="R492">
        <v>491</v>
      </c>
      <c r="S492" t="s">
        <v>18</v>
      </c>
      <c r="T492" t="s">
        <v>810</v>
      </c>
    </row>
    <row r="493" spans="1:20" x14ac:dyDescent="0.45">
      <c r="A493">
        <v>4</v>
      </c>
      <c r="B493" t="s">
        <v>811</v>
      </c>
      <c r="C493">
        <v>4</v>
      </c>
      <c r="D493" s="6">
        <f>SUMIF(cocina!A:A, R493, cocina!H:H)</f>
        <v>49</v>
      </c>
      <c r="E493" s="1">
        <v>45022.043749999997</v>
      </c>
      <c r="F493" s="1">
        <v>45022.191666666666</v>
      </c>
      <c r="G493" s="10">
        <f>+Tabla2[[#This Row],[Hora de Salida]]</f>
        <v>45022.191666666666</v>
      </c>
      <c r="H493" s="6">
        <f>+(Tabla2[[#This Row],[Hora de Salida]]-Tabla2[[#This Row],[Hora de Llegada]])*1440</f>
        <v>213.00000000279397</v>
      </c>
      <c r="I493" s="4">
        <f t="shared" si="14"/>
        <v>0.14791666666860692</v>
      </c>
      <c r="J493" s="4">
        <f t="shared" si="15"/>
        <v>0.11388888889082915</v>
      </c>
      <c r="K493" s="4" t="str">
        <f>IF(Tabla2[[#This Row],[Tiempo de Degustación ]]=0,"No Cobrada","Si Cobrada")</f>
        <v>Si Cobrada</v>
      </c>
      <c r="L493" t="s">
        <v>21</v>
      </c>
      <c r="M493" t="s">
        <v>15</v>
      </c>
      <c r="N493" t="s">
        <v>28</v>
      </c>
      <c r="O493" s="14">
        <v>16.62</v>
      </c>
      <c r="P493">
        <f>SUMIF(cocina!A:A, R493, cocina!K:K)+Tabla2[[#This Row],[Propina]]</f>
        <v>226.62</v>
      </c>
      <c r="Q493" t="s">
        <v>17</v>
      </c>
      <c r="R493">
        <v>492</v>
      </c>
      <c r="S493" t="s">
        <v>24</v>
      </c>
      <c r="T493" t="s">
        <v>812</v>
      </c>
    </row>
    <row r="494" spans="1:20" x14ac:dyDescent="0.45">
      <c r="A494">
        <v>2</v>
      </c>
      <c r="B494" t="s">
        <v>258</v>
      </c>
      <c r="C494">
        <v>2</v>
      </c>
      <c r="D494" s="6">
        <f>SUMIF(cocina!A:A, R494, cocina!H:H)</f>
        <v>8</v>
      </c>
      <c r="E494" s="1">
        <v>45022.021527777775</v>
      </c>
      <c r="F494" s="1">
        <v>45022.073611111111</v>
      </c>
      <c r="G494" s="10">
        <f>+Tabla2[[#This Row],[Hora de Salida]]</f>
        <v>45022.073611111111</v>
      </c>
      <c r="H494" s="6">
        <f>+(Tabla2[[#This Row],[Hora de Salida]]-Tabla2[[#This Row],[Hora de Llegada]])*1440</f>
        <v>75.00000000349246</v>
      </c>
      <c r="I494" s="4">
        <f t="shared" si="14"/>
        <v>6.2500000002425324E-2</v>
      </c>
      <c r="J494" s="4">
        <f t="shared" si="15"/>
        <v>5.6944444446869767E-2</v>
      </c>
      <c r="K494" s="4" t="str">
        <f>IF(Tabla2[[#This Row],[Tiempo de Degustación ]]=0,"No Cobrada","Si Cobrada")</f>
        <v>Si Cobrada</v>
      </c>
      <c r="L494" t="s">
        <v>33</v>
      </c>
      <c r="M494" t="s">
        <v>15</v>
      </c>
      <c r="N494" t="s">
        <v>28</v>
      </c>
      <c r="O494" s="14">
        <v>32.67</v>
      </c>
      <c r="P494">
        <f>SUMIF(cocina!A:A, R494, cocina!K:K)+Tabla2[[#This Row],[Propina]]</f>
        <v>86.67</v>
      </c>
      <c r="Q494" t="s">
        <v>44</v>
      </c>
      <c r="R494">
        <v>493</v>
      </c>
      <c r="S494" t="s">
        <v>38</v>
      </c>
      <c r="T494" t="s">
        <v>126</v>
      </c>
    </row>
    <row r="495" spans="1:20" x14ac:dyDescent="0.45">
      <c r="A495">
        <v>20</v>
      </c>
      <c r="B495" t="s">
        <v>597</v>
      </c>
      <c r="C495">
        <v>5</v>
      </c>
      <c r="D495" s="6">
        <f>SUMIF(cocina!A:A, R495, cocina!H:H)</f>
        <v>31</v>
      </c>
      <c r="E495" s="1">
        <v>45022.061111111114</v>
      </c>
      <c r="F495" s="1">
        <v>45022.200694444444</v>
      </c>
      <c r="G495" s="10">
        <f>+Tabla2[[#This Row],[Hora de Salida]]</f>
        <v>45022.200694444444</v>
      </c>
      <c r="H495" s="6">
        <f>+(Tabla2[[#This Row],[Hora de Salida]]-Tabla2[[#This Row],[Hora de Llegada]])*1440</f>
        <v>200.99999999511056</v>
      </c>
      <c r="I495" s="4">
        <f t="shared" si="14"/>
        <v>0.13958333332993789</v>
      </c>
      <c r="J495" s="4">
        <f t="shared" si="15"/>
        <v>0.1180555555521601</v>
      </c>
      <c r="K495" s="4" t="str">
        <f>IF(Tabla2[[#This Row],[Tiempo de Degustación ]]=0,"No Cobrada","Si Cobrada")</f>
        <v>Si Cobrada</v>
      </c>
      <c r="L495" t="s">
        <v>21</v>
      </c>
      <c r="M495" t="s">
        <v>22</v>
      </c>
      <c r="N495" t="s">
        <v>28</v>
      </c>
      <c r="O495" s="14">
        <v>11.85</v>
      </c>
      <c r="P495">
        <f>SUMIF(cocina!A:A, R495, cocina!K:K)+Tabla2[[#This Row],[Propina]]</f>
        <v>183.85</v>
      </c>
      <c r="Q495" t="s">
        <v>17</v>
      </c>
      <c r="R495">
        <v>494</v>
      </c>
      <c r="S495" t="s">
        <v>34</v>
      </c>
      <c r="T495" t="s">
        <v>46</v>
      </c>
    </row>
    <row r="496" spans="1:20" x14ac:dyDescent="0.45">
      <c r="A496">
        <v>11</v>
      </c>
      <c r="B496" t="s">
        <v>813</v>
      </c>
      <c r="C496">
        <v>6</v>
      </c>
      <c r="D496" s="6">
        <f>SUMIF(cocina!A:A, R496, cocina!H:H)</f>
        <v>102</v>
      </c>
      <c r="E496" s="1">
        <v>45022.125694444447</v>
      </c>
      <c r="F496" s="1">
        <v>45022.284722222219</v>
      </c>
      <c r="G496" s="10">
        <f>+Tabla2[[#This Row],[Hora de Salida]]</f>
        <v>45022.284722222219</v>
      </c>
      <c r="H496" s="6">
        <f>+(Tabla2[[#This Row],[Hora de Salida]]-Tabla2[[#This Row],[Hora de Llegada]])*1440</f>
        <v>228.99999999208376</v>
      </c>
      <c r="I496" s="4">
        <f t="shared" si="14"/>
        <v>0.15902777777228039</v>
      </c>
      <c r="J496" s="4">
        <f t="shared" si="15"/>
        <v>8.8194444438947056E-2</v>
      </c>
      <c r="K496" s="4" t="str">
        <f>IF(Tabla2[[#This Row],[Tiempo de Degustación ]]=0,"No Cobrada","Si Cobrada")</f>
        <v>Si Cobrada</v>
      </c>
      <c r="L496" t="s">
        <v>27</v>
      </c>
      <c r="M496" t="s">
        <v>22</v>
      </c>
      <c r="N496" t="s">
        <v>28</v>
      </c>
      <c r="O496" s="14">
        <v>33.96</v>
      </c>
      <c r="P496">
        <f>SUMIF(cocina!A:A, R496, cocina!K:K)+Tabla2[[#This Row],[Propina]]</f>
        <v>296.95999999999998</v>
      </c>
      <c r="Q496" t="s">
        <v>29</v>
      </c>
      <c r="R496">
        <v>495</v>
      </c>
      <c r="S496" t="s">
        <v>45</v>
      </c>
      <c r="T496" t="s">
        <v>814</v>
      </c>
    </row>
    <row r="497" spans="1:20" x14ac:dyDescent="0.45">
      <c r="A497">
        <v>1</v>
      </c>
      <c r="B497" t="s">
        <v>308</v>
      </c>
      <c r="C497">
        <v>3</v>
      </c>
      <c r="D497" s="6">
        <f>SUMIF(cocina!A:A, R497, cocina!H:H)</f>
        <v>133</v>
      </c>
      <c r="E497" s="1">
        <v>45022.106944444444</v>
      </c>
      <c r="F497" s="1">
        <v>45022.265277777777</v>
      </c>
      <c r="G497" s="10">
        <f>+Tabla2[[#This Row],[Hora de Salida]]</f>
        <v>45022.265277777777</v>
      </c>
      <c r="H497" s="6">
        <f>+(Tabla2[[#This Row],[Hora de Salida]]-Tabla2[[#This Row],[Hora de Llegada]])*1440</f>
        <v>227.99999999930151</v>
      </c>
      <c r="I497" s="4">
        <f t="shared" si="14"/>
        <v>0.15833333333284827</v>
      </c>
      <c r="J497" s="4">
        <f t="shared" si="15"/>
        <v>6.5972222221737153E-2</v>
      </c>
      <c r="K497" s="4" t="str">
        <f>IF(Tabla2[[#This Row],[Tiempo de Degustación ]]=0,"No Cobrada","Si Cobrada")</f>
        <v>Si Cobrada</v>
      </c>
      <c r="L497" t="s">
        <v>21</v>
      </c>
      <c r="M497" t="s">
        <v>15</v>
      </c>
      <c r="N497" t="s">
        <v>28</v>
      </c>
      <c r="O497" s="14">
        <v>39.42</v>
      </c>
      <c r="P497">
        <f>SUMIF(cocina!A:A, R497, cocina!K:K)+Tabla2[[#This Row],[Propina]]</f>
        <v>262.42</v>
      </c>
      <c r="Q497" t="s">
        <v>17</v>
      </c>
      <c r="R497">
        <v>496</v>
      </c>
      <c r="S497" t="s">
        <v>92</v>
      </c>
      <c r="T497" t="s">
        <v>815</v>
      </c>
    </row>
    <row r="498" spans="1:20" x14ac:dyDescent="0.45">
      <c r="A498">
        <v>13</v>
      </c>
      <c r="B498" t="s">
        <v>168</v>
      </c>
      <c r="C498">
        <v>6</v>
      </c>
      <c r="D498" s="6">
        <f>SUMIF(cocina!A:A, R498, cocina!H:H)</f>
        <v>38</v>
      </c>
      <c r="E498" s="1">
        <v>45022.145833333336</v>
      </c>
      <c r="F498" s="1">
        <v>45022.290277777778</v>
      </c>
      <c r="G498" s="10">
        <f>+Tabla2[[#This Row],[Hora de Salida]]</f>
        <v>45022.290277777778</v>
      </c>
      <c r="H498" s="6">
        <f>+(Tabla2[[#This Row],[Hora de Salida]]-Tabla2[[#This Row],[Hora de Llegada]])*1440</f>
        <v>207.9999999969732</v>
      </c>
      <c r="I498" s="4">
        <f t="shared" si="14"/>
        <v>0.1444444444423425</v>
      </c>
      <c r="J498" s="4">
        <f t="shared" si="15"/>
        <v>0.11805555555345361</v>
      </c>
      <c r="K498" s="4" t="str">
        <f>IF(Tabla2[[#This Row],[Tiempo de Degustación ]]=0,"No Cobrada","Si Cobrada")</f>
        <v>Si Cobrada</v>
      </c>
      <c r="L498" t="s">
        <v>14</v>
      </c>
      <c r="M498" t="s">
        <v>15</v>
      </c>
      <c r="N498" t="s">
        <v>16</v>
      </c>
      <c r="O498" s="14">
        <v>29.93</v>
      </c>
      <c r="P498">
        <f>SUMIF(cocina!A:A, R498, cocina!K:K)+Tabla2[[#This Row],[Propina]]</f>
        <v>179.93</v>
      </c>
      <c r="Q498" t="s">
        <v>17</v>
      </c>
      <c r="R498">
        <v>497</v>
      </c>
      <c r="S498" t="s">
        <v>92</v>
      </c>
      <c r="T498" t="s">
        <v>816</v>
      </c>
    </row>
    <row r="499" spans="1:20" x14ac:dyDescent="0.45">
      <c r="A499">
        <v>20</v>
      </c>
      <c r="B499" t="s">
        <v>729</v>
      </c>
      <c r="C499">
        <v>3</v>
      </c>
      <c r="D499" s="6">
        <f>SUMIF(cocina!A:A, R499, cocina!H:H)</f>
        <v>32</v>
      </c>
      <c r="E499" s="1">
        <v>45022.011805555558</v>
      </c>
      <c r="F499" s="1">
        <v>45022.156944444447</v>
      </c>
      <c r="G499" s="10">
        <f>+Tabla2[[#This Row],[Hora de Salida]]</f>
        <v>45022.156944444447</v>
      </c>
      <c r="H499" s="6">
        <f>+(Tabla2[[#This Row],[Hora de Salida]]-Tabla2[[#This Row],[Hora de Llegada]])*1440</f>
        <v>209.00000000023283</v>
      </c>
      <c r="I499" s="4">
        <f t="shared" si="14"/>
        <v>0.14513888888905058</v>
      </c>
      <c r="J499" s="4">
        <f t="shared" si="15"/>
        <v>0.12291666666682835</v>
      </c>
      <c r="K499" s="4" t="str">
        <f>IF(Tabla2[[#This Row],[Tiempo de Degustación ]]=0,"No Cobrada","Si Cobrada")</f>
        <v>Si Cobrada</v>
      </c>
      <c r="L499" t="s">
        <v>14</v>
      </c>
      <c r="M499" t="s">
        <v>15</v>
      </c>
      <c r="N499" t="s">
        <v>28</v>
      </c>
      <c r="O499" s="14">
        <v>21.99</v>
      </c>
      <c r="P499">
        <f>SUMIF(cocina!A:A, R499, cocina!K:K)+Tabla2[[#This Row],[Propina]]</f>
        <v>40.989999999999995</v>
      </c>
      <c r="Q499" t="s">
        <v>29</v>
      </c>
      <c r="R499">
        <v>498</v>
      </c>
      <c r="S499" t="s">
        <v>18</v>
      </c>
      <c r="T499" t="s">
        <v>189</v>
      </c>
    </row>
    <row r="500" spans="1:20" x14ac:dyDescent="0.45">
      <c r="A500">
        <v>5</v>
      </c>
      <c r="B500" t="s">
        <v>705</v>
      </c>
      <c r="C500">
        <v>5</v>
      </c>
      <c r="D500" s="6">
        <f>SUMIF(cocina!A:A, R500, cocina!H:H)</f>
        <v>130</v>
      </c>
      <c r="E500" s="1">
        <v>45022.056250000001</v>
      </c>
      <c r="F500" s="1">
        <v>45022.186111111114</v>
      </c>
      <c r="G500" s="10">
        <f>+Tabla2[[#This Row],[Hora de Salida]]</f>
        <v>45022.186111111114</v>
      </c>
      <c r="H500" s="6">
        <f>+(Tabla2[[#This Row],[Hora de Salida]]-Tabla2[[#This Row],[Hora de Llegada]])*1440</f>
        <v>187.00000000186265</v>
      </c>
      <c r="I500" s="4">
        <f t="shared" si="14"/>
        <v>0.12986111111240461</v>
      </c>
      <c r="J500" s="4">
        <f t="shared" si="15"/>
        <v>3.9583333334626838E-2</v>
      </c>
      <c r="K500" s="4" t="str">
        <f>IF(Tabla2[[#This Row],[Tiempo de Degustación ]]=0,"No Cobrada","Si Cobrada")</f>
        <v>Si Cobrada</v>
      </c>
      <c r="L500" t="s">
        <v>27</v>
      </c>
      <c r="M500" t="s">
        <v>41</v>
      </c>
      <c r="N500" t="s">
        <v>16</v>
      </c>
      <c r="O500" s="14">
        <v>22.69</v>
      </c>
      <c r="P500">
        <f>SUMIF(cocina!A:A, R500, cocina!K:K)+Tabla2[[#This Row],[Propina]]</f>
        <v>180.69</v>
      </c>
      <c r="Q500" t="s">
        <v>17</v>
      </c>
      <c r="R500">
        <v>499</v>
      </c>
      <c r="S500" t="s">
        <v>30</v>
      </c>
      <c r="T500" t="s">
        <v>817</v>
      </c>
    </row>
    <row r="501" spans="1:20" x14ac:dyDescent="0.45">
      <c r="A501">
        <v>4</v>
      </c>
      <c r="B501" t="s">
        <v>808</v>
      </c>
      <c r="C501">
        <v>5</v>
      </c>
      <c r="D501" s="6">
        <f>SUMIF(cocina!A:A, R501, cocina!H:H)</f>
        <v>42</v>
      </c>
      <c r="E501" s="1">
        <v>45022.053472222222</v>
      </c>
      <c r="F501" s="1">
        <v>45022.21875</v>
      </c>
      <c r="G501" s="10">
        <f>+Tabla2[[#This Row],[Hora de Salida]]</f>
        <v>45022.21875</v>
      </c>
      <c r="H501" s="6">
        <f>+(Tabla2[[#This Row],[Hora de Salida]]-Tabla2[[#This Row],[Hora de Llegada]])*1440</f>
        <v>238.00000000046566</v>
      </c>
      <c r="I501" s="4">
        <f t="shared" si="14"/>
        <v>0.17569444444476781</v>
      </c>
      <c r="J501" s="4">
        <f t="shared" si="15"/>
        <v>0.14652777777810114</v>
      </c>
      <c r="K501" s="4" t="str">
        <f>IF(Tabla2[[#This Row],[Tiempo de Degustación ]]=0,"No Cobrada","Si Cobrada")</f>
        <v>Si Cobrada</v>
      </c>
      <c r="L501" t="s">
        <v>37</v>
      </c>
      <c r="M501" t="s">
        <v>22</v>
      </c>
      <c r="N501" t="s">
        <v>16</v>
      </c>
      <c r="O501" s="14">
        <v>37.619999999999997</v>
      </c>
      <c r="P501">
        <f>SUMIF(cocina!A:A, R501, cocina!K:K)+Tabla2[[#This Row],[Propina]]</f>
        <v>130.62</v>
      </c>
      <c r="Q501" t="s">
        <v>44</v>
      </c>
      <c r="R501">
        <v>500</v>
      </c>
      <c r="S501" t="s">
        <v>92</v>
      </c>
      <c r="T501" t="s">
        <v>818</v>
      </c>
    </row>
    <row r="502" spans="1:20" x14ac:dyDescent="0.45">
      <c r="A502">
        <v>7</v>
      </c>
      <c r="B502" t="s">
        <v>819</v>
      </c>
      <c r="C502">
        <v>1</v>
      </c>
      <c r="D502" s="6">
        <f>SUMIF(cocina!A:A, R502, cocina!H:H)</f>
        <v>39</v>
      </c>
      <c r="E502" s="1">
        <v>45022.155555555553</v>
      </c>
      <c r="F502" s="1">
        <v>45022.271527777775</v>
      </c>
      <c r="G502" s="10">
        <f>+Tabla2[[#This Row],[Hora de Salida]]</f>
        <v>45022.271527777775</v>
      </c>
      <c r="H502" s="6">
        <f>+(Tabla2[[#This Row],[Hora de Salida]]-Tabla2[[#This Row],[Hora de Llegada]])*1440</f>
        <v>166.99999999953434</v>
      </c>
      <c r="I502" s="4">
        <f t="shared" si="14"/>
        <v>0.1263888888885655</v>
      </c>
      <c r="J502" s="4">
        <f t="shared" si="15"/>
        <v>9.9305555555232169E-2</v>
      </c>
      <c r="K502" s="4" t="str">
        <f>IF(Tabla2[[#This Row],[Tiempo de Degustación ]]=0,"No Cobrada","Si Cobrada")</f>
        <v>Si Cobrada</v>
      </c>
      <c r="L502" t="s">
        <v>21</v>
      </c>
      <c r="M502" t="s">
        <v>41</v>
      </c>
      <c r="N502" t="s">
        <v>28</v>
      </c>
      <c r="O502" s="14">
        <v>28.38</v>
      </c>
      <c r="P502">
        <f>SUMIF(cocina!A:A, R502, cocina!K:K)+Tabla2[[#This Row],[Propina]]</f>
        <v>166.38</v>
      </c>
      <c r="Q502" t="s">
        <v>44</v>
      </c>
      <c r="R502">
        <v>501</v>
      </c>
      <c r="S502" t="s">
        <v>45</v>
      </c>
      <c r="T502" t="s">
        <v>820</v>
      </c>
    </row>
    <row r="503" spans="1:20" x14ac:dyDescent="0.45">
      <c r="A503">
        <v>5</v>
      </c>
      <c r="B503" t="s">
        <v>424</v>
      </c>
      <c r="C503">
        <v>2</v>
      </c>
      <c r="D503" s="6">
        <f>SUMIF(cocina!A:A, R503, cocina!H:H)</f>
        <v>73</v>
      </c>
      <c r="E503" s="1">
        <v>45022.03125</v>
      </c>
      <c r="F503" s="1">
        <v>45022.081250000003</v>
      </c>
      <c r="G503" s="10">
        <f>+Tabla2[[#This Row],[Hora de Salida]]</f>
        <v>45022.081250000003</v>
      </c>
      <c r="H503" s="6">
        <f>+(Tabla2[[#This Row],[Hora de Salida]]-Tabla2[[#This Row],[Hora de Llegada]])*1440</f>
        <v>72.000000004190952</v>
      </c>
      <c r="I503" s="4">
        <f t="shared" si="14"/>
        <v>5.0000000002910383E-2</v>
      </c>
      <c r="J503" s="4">
        <f t="shared" si="15"/>
        <v>0</v>
      </c>
      <c r="K503" s="4" t="str">
        <f>IF(Tabla2[[#This Row],[Tiempo de Degustación ]]=0,"No Cobrada","Si Cobrada")</f>
        <v>No Cobrada</v>
      </c>
      <c r="L503" t="s">
        <v>33</v>
      </c>
      <c r="M503" t="s">
        <v>15</v>
      </c>
      <c r="N503" t="s">
        <v>28</v>
      </c>
      <c r="O503" s="14">
        <v>32.9</v>
      </c>
      <c r="P503">
        <f>SUMIF(cocina!A:A, R503, cocina!K:K)+Tabla2[[#This Row],[Propina]]</f>
        <v>171.9</v>
      </c>
      <c r="Q503" t="s">
        <v>17</v>
      </c>
      <c r="R503">
        <v>502</v>
      </c>
      <c r="S503" t="s">
        <v>50</v>
      </c>
      <c r="T503" t="s">
        <v>821</v>
      </c>
    </row>
    <row r="504" spans="1:20" x14ac:dyDescent="0.45">
      <c r="A504">
        <v>3</v>
      </c>
      <c r="B504" t="s">
        <v>822</v>
      </c>
      <c r="C504">
        <v>1</v>
      </c>
      <c r="D504" s="6">
        <f>SUMIF(cocina!A:A, R504, cocina!H:H)</f>
        <v>85</v>
      </c>
      <c r="E504" s="1">
        <v>45022.097222222219</v>
      </c>
      <c r="F504" s="1">
        <v>45022.168055555558</v>
      </c>
      <c r="G504" s="10">
        <f>+Tabla2[[#This Row],[Hora de Salida]]</f>
        <v>45022.168055555558</v>
      </c>
      <c r="H504" s="6">
        <f>+(Tabla2[[#This Row],[Hora de Salida]]-Tabla2[[#This Row],[Hora de Llegada]])*1440</f>
        <v>102.00000000768341</v>
      </c>
      <c r="I504" s="4">
        <f t="shared" si="14"/>
        <v>7.0833333338669036E-2</v>
      </c>
      <c r="J504" s="4">
        <f t="shared" si="15"/>
        <v>1.1805555560891259E-2</v>
      </c>
      <c r="K504" s="4" t="str">
        <f>IF(Tabla2[[#This Row],[Tiempo de Degustación ]]=0,"No Cobrada","Si Cobrada")</f>
        <v>Si Cobrada</v>
      </c>
      <c r="L504" t="s">
        <v>14</v>
      </c>
      <c r="M504" t="s">
        <v>15</v>
      </c>
      <c r="N504" t="s">
        <v>28</v>
      </c>
      <c r="O504" s="14">
        <v>35.840000000000003</v>
      </c>
      <c r="P504">
        <f>SUMIF(cocina!A:A, R504, cocina!K:K)+Tabla2[[#This Row],[Propina]]</f>
        <v>172.84</v>
      </c>
      <c r="Q504" t="s">
        <v>17</v>
      </c>
      <c r="R504">
        <v>503</v>
      </c>
      <c r="S504" t="s">
        <v>18</v>
      </c>
      <c r="T504" t="s">
        <v>461</v>
      </c>
    </row>
    <row r="505" spans="1:20" x14ac:dyDescent="0.45">
      <c r="A505">
        <v>2</v>
      </c>
      <c r="B505" t="s">
        <v>823</v>
      </c>
      <c r="C505">
        <v>5</v>
      </c>
      <c r="D505" s="6">
        <f>SUMIF(cocina!A:A, R505, cocina!H:H)</f>
        <v>19</v>
      </c>
      <c r="E505" s="1">
        <v>45022.090277777781</v>
      </c>
      <c r="F505" s="1">
        <v>45022.2</v>
      </c>
      <c r="G505" s="10">
        <f>+Tabla2[[#This Row],[Hora de Salida]]</f>
        <v>45022.2</v>
      </c>
      <c r="H505" s="6">
        <f>+(Tabla2[[#This Row],[Hora de Salida]]-Tabla2[[#This Row],[Hora de Llegada]])*1440</f>
        <v>157.99999999115244</v>
      </c>
      <c r="I505" s="4">
        <f t="shared" si="14"/>
        <v>0.10972222221607808</v>
      </c>
      <c r="J505" s="4">
        <f t="shared" si="15"/>
        <v>9.6527777771633641E-2</v>
      </c>
      <c r="K505" s="4" t="str">
        <f>IF(Tabla2[[#This Row],[Tiempo de Degustación ]]=0,"No Cobrada","Si Cobrada")</f>
        <v>Si Cobrada</v>
      </c>
      <c r="L505" t="s">
        <v>33</v>
      </c>
      <c r="M505" t="s">
        <v>41</v>
      </c>
      <c r="N505" t="s">
        <v>23</v>
      </c>
      <c r="O505" s="14">
        <v>31.31</v>
      </c>
      <c r="P505">
        <f>SUMIF(cocina!A:A, R505, cocina!K:K)+Tabla2[[#This Row],[Propina]]</f>
        <v>85.31</v>
      </c>
      <c r="Q505" t="s">
        <v>17</v>
      </c>
      <c r="R505">
        <v>504</v>
      </c>
      <c r="S505" t="s">
        <v>30</v>
      </c>
      <c r="T505" t="s">
        <v>179</v>
      </c>
    </row>
    <row r="506" spans="1:20" x14ac:dyDescent="0.45">
      <c r="A506">
        <v>5</v>
      </c>
      <c r="B506" t="s">
        <v>824</v>
      </c>
      <c r="C506">
        <v>1</v>
      </c>
      <c r="D506" s="6">
        <f>SUMIF(cocina!A:A, R506, cocina!H:H)</f>
        <v>115</v>
      </c>
      <c r="E506" s="1">
        <v>45022.109722222223</v>
      </c>
      <c r="F506" s="1">
        <v>45022.254861111112</v>
      </c>
      <c r="G506" s="10">
        <f>+Tabla2[[#This Row],[Hora de Salida]]</f>
        <v>45022.254861111112</v>
      </c>
      <c r="H506" s="6">
        <f>+(Tabla2[[#This Row],[Hora de Salida]]-Tabla2[[#This Row],[Hora de Llegada]])*1440</f>
        <v>209.00000000023283</v>
      </c>
      <c r="I506" s="4">
        <f t="shared" si="14"/>
        <v>0.14513888888905058</v>
      </c>
      <c r="J506" s="4">
        <f t="shared" si="15"/>
        <v>6.5277777777939472E-2</v>
      </c>
      <c r="K506" s="4" t="str">
        <f>IF(Tabla2[[#This Row],[Tiempo de Degustación ]]=0,"No Cobrada","Si Cobrada")</f>
        <v>Si Cobrada</v>
      </c>
      <c r="L506" t="s">
        <v>27</v>
      </c>
      <c r="M506" t="s">
        <v>41</v>
      </c>
      <c r="N506" t="s">
        <v>28</v>
      </c>
      <c r="O506" s="14">
        <v>25.76</v>
      </c>
      <c r="P506">
        <f>SUMIF(cocina!A:A, R506, cocina!K:K)+Tabla2[[#This Row],[Propina]]</f>
        <v>180.76</v>
      </c>
      <c r="Q506" t="s">
        <v>17</v>
      </c>
      <c r="R506">
        <v>505</v>
      </c>
      <c r="S506" t="s">
        <v>24</v>
      </c>
      <c r="T506" t="s">
        <v>825</v>
      </c>
    </row>
    <row r="507" spans="1:20" x14ac:dyDescent="0.45">
      <c r="A507">
        <v>18</v>
      </c>
      <c r="B507" t="s">
        <v>826</v>
      </c>
      <c r="C507">
        <v>2</v>
      </c>
      <c r="D507" s="6">
        <f>SUMIF(cocina!A:A, R507, cocina!H:H)</f>
        <v>5</v>
      </c>
      <c r="E507" s="1">
        <v>45022.084027777775</v>
      </c>
      <c r="F507" s="1">
        <v>45022.168055555558</v>
      </c>
      <c r="G507" s="10">
        <f>+Tabla2[[#This Row],[Hora de Salida]]</f>
        <v>45022.168055555558</v>
      </c>
      <c r="H507" s="6">
        <f>+(Tabla2[[#This Row],[Hora de Salida]]-Tabla2[[#This Row],[Hora de Llegada]])*1440</f>
        <v>121.00000000675209</v>
      </c>
      <c r="I507" s="4">
        <f t="shared" si="14"/>
        <v>9.44444444491334E-2</v>
      </c>
      <c r="J507" s="4">
        <f t="shared" si="15"/>
        <v>9.0972222226911176E-2</v>
      </c>
      <c r="K507" s="4" t="str">
        <f>IF(Tabla2[[#This Row],[Tiempo de Degustación ]]=0,"No Cobrada","Si Cobrada")</f>
        <v>Si Cobrada</v>
      </c>
      <c r="L507" t="s">
        <v>14</v>
      </c>
      <c r="M507" t="s">
        <v>41</v>
      </c>
      <c r="N507" t="s">
        <v>28</v>
      </c>
      <c r="O507" s="14">
        <v>11.65</v>
      </c>
      <c r="P507">
        <f>SUMIF(cocina!A:A, R507, cocina!K:K)+Tabla2[[#This Row],[Propina]]</f>
        <v>81.650000000000006</v>
      </c>
      <c r="Q507" t="s">
        <v>44</v>
      </c>
      <c r="R507">
        <v>506</v>
      </c>
      <c r="S507" t="s">
        <v>34</v>
      </c>
      <c r="T507" t="s">
        <v>42</v>
      </c>
    </row>
    <row r="508" spans="1:20" x14ac:dyDescent="0.45">
      <c r="A508">
        <v>18</v>
      </c>
      <c r="B508" t="s">
        <v>765</v>
      </c>
      <c r="C508">
        <v>4</v>
      </c>
      <c r="D508" s="6">
        <f>SUMIF(cocina!A:A, R508, cocina!H:H)</f>
        <v>69</v>
      </c>
      <c r="E508" s="1">
        <v>45022.143055555556</v>
      </c>
      <c r="F508" s="1">
        <v>45022.1875</v>
      </c>
      <c r="G508" s="10">
        <f>+Tabla2[[#This Row],[Hora de Salida]]</f>
        <v>45022.1875</v>
      </c>
      <c r="H508" s="6">
        <f>+(Tabla2[[#This Row],[Hora de Salida]]-Tabla2[[#This Row],[Hora de Llegada]])*1440</f>
        <v>63.999999999068677</v>
      </c>
      <c r="I508" s="4">
        <f t="shared" si="14"/>
        <v>4.4444444443797693E-2</v>
      </c>
      <c r="J508" s="4">
        <f t="shared" si="15"/>
        <v>0</v>
      </c>
      <c r="K508" s="4" t="str">
        <f>IF(Tabla2[[#This Row],[Tiempo de Degustación ]]=0,"No Cobrada","Si Cobrada")</f>
        <v>No Cobrada</v>
      </c>
      <c r="L508" t="s">
        <v>27</v>
      </c>
      <c r="M508" t="s">
        <v>22</v>
      </c>
      <c r="N508" t="s">
        <v>28</v>
      </c>
      <c r="O508" s="14">
        <v>43.42</v>
      </c>
      <c r="P508">
        <f>SUMIF(cocina!A:A, R508, cocina!K:K)+Tabla2[[#This Row],[Propina]]</f>
        <v>253.42000000000002</v>
      </c>
      <c r="Q508" t="s">
        <v>29</v>
      </c>
      <c r="R508">
        <v>507</v>
      </c>
      <c r="S508" t="s">
        <v>50</v>
      </c>
      <c r="T508" t="s">
        <v>827</v>
      </c>
    </row>
    <row r="509" spans="1:20" x14ac:dyDescent="0.45">
      <c r="A509">
        <v>6</v>
      </c>
      <c r="B509" t="s">
        <v>828</v>
      </c>
      <c r="C509">
        <v>1</v>
      </c>
      <c r="D509" s="6">
        <f>SUMIF(cocina!A:A, R509, cocina!H:H)</f>
        <v>34</v>
      </c>
      <c r="E509" s="1">
        <v>45022.118055555555</v>
      </c>
      <c r="F509" s="1">
        <v>45022.274305555555</v>
      </c>
      <c r="G509" s="10">
        <f>+Tabla2[[#This Row],[Hora de Salida]]</f>
        <v>45022.274305555555</v>
      </c>
      <c r="H509" s="6">
        <f>+(Tabla2[[#This Row],[Hora de Salida]]-Tabla2[[#This Row],[Hora de Llegada]])*1440</f>
        <v>225</v>
      </c>
      <c r="I509" s="4">
        <f t="shared" si="14"/>
        <v>0.15625</v>
      </c>
      <c r="J509" s="4">
        <f t="shared" si="15"/>
        <v>0.13263888888888889</v>
      </c>
      <c r="K509" s="4" t="str">
        <f>IF(Tabla2[[#This Row],[Tiempo de Degustación ]]=0,"No Cobrada","Si Cobrada")</f>
        <v>Si Cobrada</v>
      </c>
      <c r="L509" t="s">
        <v>33</v>
      </c>
      <c r="M509" t="s">
        <v>15</v>
      </c>
      <c r="N509" t="s">
        <v>28</v>
      </c>
      <c r="O509" s="14">
        <v>42.8</v>
      </c>
      <c r="P509">
        <f>SUMIF(cocina!A:A, R509, cocina!K:K)+Tabla2[[#This Row],[Propina]]</f>
        <v>74.8</v>
      </c>
      <c r="Q509" t="s">
        <v>17</v>
      </c>
      <c r="R509">
        <v>508</v>
      </c>
      <c r="S509" t="s">
        <v>30</v>
      </c>
      <c r="T509" t="s">
        <v>423</v>
      </c>
    </row>
    <row r="510" spans="1:20" x14ac:dyDescent="0.45">
      <c r="A510">
        <v>5</v>
      </c>
      <c r="B510" t="s">
        <v>153</v>
      </c>
      <c r="C510">
        <v>3</v>
      </c>
      <c r="D510" s="6">
        <f>SUMIF(cocina!A:A, R510, cocina!H:H)</f>
        <v>47</v>
      </c>
      <c r="E510" s="1">
        <v>45022.133333333331</v>
      </c>
      <c r="F510" s="1">
        <v>45022.251388888886</v>
      </c>
      <c r="G510" s="10">
        <f>+Tabla2[[#This Row],[Hora de Salida]]</f>
        <v>45022.251388888886</v>
      </c>
      <c r="H510" s="6">
        <f>+(Tabla2[[#This Row],[Hora de Salida]]-Tabla2[[#This Row],[Hora de Llegada]])*1440</f>
        <v>169.99999999883585</v>
      </c>
      <c r="I510" s="4">
        <f t="shared" si="14"/>
        <v>0.12847222222141377</v>
      </c>
      <c r="J510" s="4">
        <f t="shared" si="15"/>
        <v>9.5833333332524889E-2</v>
      </c>
      <c r="K510" s="4" t="str">
        <f>IF(Tabla2[[#This Row],[Tiempo de Degustación ]]=0,"No Cobrada","Si Cobrada")</f>
        <v>Si Cobrada</v>
      </c>
      <c r="L510" t="s">
        <v>21</v>
      </c>
      <c r="M510" t="s">
        <v>22</v>
      </c>
      <c r="N510" t="s">
        <v>28</v>
      </c>
      <c r="O510" s="14">
        <v>16.260000000000002</v>
      </c>
      <c r="P510">
        <f>SUMIF(cocina!A:A, R510, cocina!K:K)+Tabla2[[#This Row],[Propina]]</f>
        <v>96.26</v>
      </c>
      <c r="Q510" t="s">
        <v>44</v>
      </c>
      <c r="R510">
        <v>509</v>
      </c>
      <c r="S510" t="s">
        <v>30</v>
      </c>
      <c r="T510" t="s">
        <v>74</v>
      </c>
    </row>
    <row r="511" spans="1:20" x14ac:dyDescent="0.45">
      <c r="A511">
        <v>6</v>
      </c>
      <c r="B511" t="s">
        <v>829</v>
      </c>
      <c r="C511">
        <v>4</v>
      </c>
      <c r="D511" s="6">
        <f>SUMIF(cocina!A:A, R511, cocina!H:H)</f>
        <v>48</v>
      </c>
      <c r="E511" s="1">
        <v>45022.147222222222</v>
      </c>
      <c r="F511" s="1">
        <v>45022.189583333333</v>
      </c>
      <c r="G511" s="10">
        <f>+Tabla2[[#This Row],[Hora de Salida]]</f>
        <v>45022.189583333333</v>
      </c>
      <c r="H511" s="6">
        <f>+(Tabla2[[#This Row],[Hora de Salida]]-Tabla2[[#This Row],[Hora de Llegada]])*1440</f>
        <v>60.999999999767169</v>
      </c>
      <c r="I511" s="4">
        <f t="shared" si="14"/>
        <v>4.2361111110949423E-2</v>
      </c>
      <c r="J511" s="4">
        <f t="shared" si="15"/>
        <v>9.0277777776160903E-3</v>
      </c>
      <c r="K511" s="4" t="str">
        <f>IF(Tabla2[[#This Row],[Tiempo de Degustación ]]=0,"No Cobrada","Si Cobrada")</f>
        <v>Si Cobrada</v>
      </c>
      <c r="L511" t="s">
        <v>37</v>
      </c>
      <c r="M511" t="s">
        <v>15</v>
      </c>
      <c r="N511" t="s">
        <v>28</v>
      </c>
      <c r="O511" s="14">
        <v>14.97</v>
      </c>
      <c r="P511">
        <f>SUMIF(cocina!A:A, R511, cocina!K:K)+Tabla2[[#This Row],[Propina]]</f>
        <v>50.97</v>
      </c>
      <c r="Q511" t="s">
        <v>29</v>
      </c>
      <c r="R511">
        <v>510</v>
      </c>
      <c r="S511" t="s">
        <v>34</v>
      </c>
      <c r="T511" t="s">
        <v>115</v>
      </c>
    </row>
    <row r="512" spans="1:20" x14ac:dyDescent="0.45">
      <c r="A512">
        <v>2</v>
      </c>
      <c r="B512" t="s">
        <v>830</v>
      </c>
      <c r="C512">
        <v>1</v>
      </c>
      <c r="D512" s="6">
        <f>SUMIF(cocina!A:A, R512, cocina!H:H)</f>
        <v>38</v>
      </c>
      <c r="E512" s="1">
        <v>45022.068055555559</v>
      </c>
      <c r="F512" s="1">
        <v>45022.140972222223</v>
      </c>
      <c r="G512" s="10">
        <f>+Tabla2[[#This Row],[Hora de Salida]]</f>
        <v>45022.140972222223</v>
      </c>
      <c r="H512" s="6">
        <f>+(Tabla2[[#This Row],[Hora de Salida]]-Tabla2[[#This Row],[Hora de Llegada]])*1440</f>
        <v>104.99999999650754</v>
      </c>
      <c r="I512" s="4">
        <f t="shared" si="14"/>
        <v>7.2916666664241347E-2</v>
      </c>
      <c r="J512" s="4">
        <f t="shared" si="15"/>
        <v>4.6527777775352455E-2</v>
      </c>
      <c r="K512" s="4" t="str">
        <f>IF(Tabla2[[#This Row],[Tiempo de Degustación ]]=0,"No Cobrada","Si Cobrada")</f>
        <v>Si Cobrada</v>
      </c>
      <c r="L512" t="s">
        <v>21</v>
      </c>
      <c r="M512" t="s">
        <v>15</v>
      </c>
      <c r="N512" t="s">
        <v>28</v>
      </c>
      <c r="O512" s="14">
        <v>35.950000000000003</v>
      </c>
      <c r="P512">
        <f>SUMIF(cocina!A:A, R512, cocina!K:K)+Tabla2[[#This Row],[Propina]]</f>
        <v>172.95</v>
      </c>
      <c r="Q512" t="s">
        <v>29</v>
      </c>
      <c r="R512">
        <v>511</v>
      </c>
      <c r="S512" t="s">
        <v>92</v>
      </c>
      <c r="T512" t="s">
        <v>831</v>
      </c>
    </row>
    <row r="513" spans="1:20" x14ac:dyDescent="0.45">
      <c r="A513">
        <v>2</v>
      </c>
      <c r="B513" t="s">
        <v>685</v>
      </c>
      <c r="C513">
        <v>1</v>
      </c>
      <c r="D513" s="6">
        <f>SUMIF(cocina!A:A, R513, cocina!H:H)</f>
        <v>59</v>
      </c>
      <c r="E513" s="1">
        <v>45022.054861111108</v>
      </c>
      <c r="F513" s="1">
        <v>45022.101388888892</v>
      </c>
      <c r="G513" s="10">
        <f>+Tabla2[[#This Row],[Hora de Salida]]</f>
        <v>45022.101388888892</v>
      </c>
      <c r="H513" s="6">
        <f>+(Tabla2[[#This Row],[Hora de Salida]]-Tabla2[[#This Row],[Hora de Llegada]])*1440</f>
        <v>67.000000008847564</v>
      </c>
      <c r="I513" s="4">
        <f t="shared" si="14"/>
        <v>5.6944444450588584E-2</v>
      </c>
      <c r="J513" s="4">
        <f t="shared" si="15"/>
        <v>1.5972222228366362E-2</v>
      </c>
      <c r="K513" s="4" t="str">
        <f>IF(Tabla2[[#This Row],[Tiempo de Degustación ]]=0,"No Cobrada","Si Cobrada")</f>
        <v>Si Cobrada</v>
      </c>
      <c r="L513" t="s">
        <v>33</v>
      </c>
      <c r="M513" t="s">
        <v>15</v>
      </c>
      <c r="N513" t="s">
        <v>28</v>
      </c>
      <c r="O513" s="14">
        <v>37.369999999999997</v>
      </c>
      <c r="P513">
        <f>SUMIF(cocina!A:A, R513, cocina!K:K)+Tabla2[[#This Row],[Propina]]</f>
        <v>165.37</v>
      </c>
      <c r="Q513" t="s">
        <v>44</v>
      </c>
      <c r="R513">
        <v>512</v>
      </c>
      <c r="S513" t="s">
        <v>18</v>
      </c>
      <c r="T513" t="s">
        <v>700</v>
      </c>
    </row>
    <row r="514" spans="1:20" x14ac:dyDescent="0.45">
      <c r="A514">
        <v>8</v>
      </c>
      <c r="B514" t="s">
        <v>59</v>
      </c>
      <c r="C514">
        <v>6</v>
      </c>
      <c r="D514" s="6">
        <f>SUMIF(cocina!A:A, R514, cocina!H:H)</f>
        <v>56</v>
      </c>
      <c r="E514" s="1">
        <v>45022.061111111114</v>
      </c>
      <c r="F514" s="1">
        <v>45022.20208333333</v>
      </c>
      <c r="G514" s="10">
        <f>+Tabla2[[#This Row],[Hora de Salida]]</f>
        <v>45022.20208333333</v>
      </c>
      <c r="H514" s="6">
        <f>+(Tabla2[[#This Row],[Hora de Salida]]-Tabla2[[#This Row],[Hora de Llegada]])*1440</f>
        <v>202.99999999115244</v>
      </c>
      <c r="I514" s="4">
        <f t="shared" ref="I514:I577" si="16">IF(Q514="Ocupada",(F514-E514)+(15/1440),(F514-E514))</f>
        <v>0.15138888888274474</v>
      </c>
      <c r="J514" s="4">
        <f t="shared" ref="J514:J577" si="17">IF((I514-(D514/1440)&lt;0),0,I514-(D514/1440))</f>
        <v>0.11249999999385585</v>
      </c>
      <c r="K514" s="4" t="str">
        <f>IF(Tabla2[[#This Row],[Tiempo de Degustación ]]=0,"No Cobrada","Si Cobrada")</f>
        <v>Si Cobrada</v>
      </c>
      <c r="L514" t="s">
        <v>14</v>
      </c>
      <c r="M514" t="s">
        <v>22</v>
      </c>
      <c r="N514" t="s">
        <v>28</v>
      </c>
      <c r="O514" s="14">
        <v>22.74</v>
      </c>
      <c r="P514">
        <f>SUMIF(cocina!A:A, R514, cocina!K:K)+Tabla2[[#This Row],[Propina]]</f>
        <v>76.739999999999995</v>
      </c>
      <c r="Q514" t="s">
        <v>44</v>
      </c>
      <c r="R514">
        <v>513</v>
      </c>
      <c r="S514" t="s">
        <v>50</v>
      </c>
      <c r="T514" t="s">
        <v>126</v>
      </c>
    </row>
    <row r="515" spans="1:20" x14ac:dyDescent="0.45">
      <c r="A515">
        <v>18</v>
      </c>
      <c r="B515" t="s">
        <v>832</v>
      </c>
      <c r="C515">
        <v>5</v>
      </c>
      <c r="D515" s="6">
        <f>SUMIF(cocina!A:A, R515, cocina!H:H)</f>
        <v>112</v>
      </c>
      <c r="E515" s="1">
        <v>45022.054861111108</v>
      </c>
      <c r="F515" s="1">
        <v>45022.191666666666</v>
      </c>
      <c r="G515" s="10">
        <f>+Tabla2[[#This Row],[Hora de Salida]]</f>
        <v>45022.191666666666</v>
      </c>
      <c r="H515" s="6">
        <f>+(Tabla2[[#This Row],[Hora de Salida]]-Tabla2[[#This Row],[Hora de Llegada]])*1440</f>
        <v>197.0000000030268</v>
      </c>
      <c r="I515" s="4">
        <f t="shared" si="16"/>
        <v>0.1368055555576575</v>
      </c>
      <c r="J515" s="4">
        <f t="shared" si="17"/>
        <v>5.902777777987972E-2</v>
      </c>
      <c r="K515" s="4" t="str">
        <f>IF(Tabla2[[#This Row],[Tiempo de Degustación ]]=0,"No Cobrada","Si Cobrada")</f>
        <v>Si Cobrada</v>
      </c>
      <c r="L515" t="s">
        <v>37</v>
      </c>
      <c r="M515" t="s">
        <v>15</v>
      </c>
      <c r="N515" t="s">
        <v>28</v>
      </c>
      <c r="O515" s="14">
        <v>38.840000000000003</v>
      </c>
      <c r="P515">
        <f>SUMIF(cocina!A:A, R515, cocina!K:K)+Tabla2[[#This Row],[Propina]]</f>
        <v>212.84</v>
      </c>
      <c r="Q515" t="s">
        <v>29</v>
      </c>
      <c r="R515">
        <v>514</v>
      </c>
      <c r="S515" t="s">
        <v>73</v>
      </c>
      <c r="T515" t="s">
        <v>833</v>
      </c>
    </row>
    <row r="516" spans="1:20" x14ac:dyDescent="0.45">
      <c r="A516">
        <v>19</v>
      </c>
      <c r="B516" t="s">
        <v>594</v>
      </c>
      <c r="C516">
        <v>2</v>
      </c>
      <c r="D516" s="6">
        <f>SUMIF(cocina!A:A, R516, cocina!H:H)</f>
        <v>13</v>
      </c>
      <c r="E516" s="1">
        <v>45022.040277777778</v>
      </c>
      <c r="F516" s="1">
        <v>45022.085416666669</v>
      </c>
      <c r="G516" s="10">
        <f>+Tabla2[[#This Row],[Hora de Salida]]</f>
        <v>45022.085416666669</v>
      </c>
      <c r="H516" s="6">
        <f>+(Tabla2[[#This Row],[Hora de Salida]]-Tabla2[[#This Row],[Hora de Llegada]])*1440</f>
        <v>65.000000002328306</v>
      </c>
      <c r="I516" s="4">
        <f t="shared" si="16"/>
        <v>5.5555555557172433E-2</v>
      </c>
      <c r="J516" s="4">
        <f t="shared" si="17"/>
        <v>4.6527777779394652E-2</v>
      </c>
      <c r="K516" s="4" t="str">
        <f>IF(Tabla2[[#This Row],[Tiempo de Degustación ]]=0,"No Cobrada","Si Cobrada")</f>
        <v>Si Cobrada</v>
      </c>
      <c r="L516" t="s">
        <v>27</v>
      </c>
      <c r="M516" t="s">
        <v>15</v>
      </c>
      <c r="N516" t="s">
        <v>28</v>
      </c>
      <c r="O516" s="14">
        <v>43.79</v>
      </c>
      <c r="P516">
        <f>SUMIF(cocina!A:A, R516, cocina!K:K)+Tabla2[[#This Row],[Propina]]</f>
        <v>61.79</v>
      </c>
      <c r="Q516" t="s">
        <v>44</v>
      </c>
      <c r="R516">
        <v>515</v>
      </c>
      <c r="S516" t="s">
        <v>73</v>
      </c>
      <c r="T516" t="s">
        <v>126</v>
      </c>
    </row>
    <row r="517" spans="1:20" x14ac:dyDescent="0.45">
      <c r="A517">
        <v>7</v>
      </c>
      <c r="B517" t="s">
        <v>834</v>
      </c>
      <c r="C517">
        <v>2</v>
      </c>
      <c r="D517" s="6">
        <f>SUMIF(cocina!A:A, R517, cocina!H:H)</f>
        <v>97</v>
      </c>
      <c r="E517" s="1">
        <v>45022.163194444445</v>
      </c>
      <c r="F517" s="1">
        <v>45022.207638888889</v>
      </c>
      <c r="G517" s="10">
        <f>+Tabla2[[#This Row],[Hora de Salida]]</f>
        <v>45022.207638888889</v>
      </c>
      <c r="H517" s="6">
        <f>+(Tabla2[[#This Row],[Hora de Salida]]-Tabla2[[#This Row],[Hora de Llegada]])*1440</f>
        <v>63.999999999068677</v>
      </c>
      <c r="I517" s="4">
        <f t="shared" si="16"/>
        <v>4.4444444443797693E-2</v>
      </c>
      <c r="J517" s="4">
        <f t="shared" si="17"/>
        <v>0</v>
      </c>
      <c r="K517" s="4" t="str">
        <f>IF(Tabla2[[#This Row],[Tiempo de Degustación ]]=0,"No Cobrada","Si Cobrada")</f>
        <v>No Cobrada</v>
      </c>
      <c r="L517" t="s">
        <v>37</v>
      </c>
      <c r="M517" t="s">
        <v>15</v>
      </c>
      <c r="N517" t="s">
        <v>28</v>
      </c>
      <c r="O517" s="14">
        <v>20.85</v>
      </c>
      <c r="P517">
        <f>SUMIF(cocina!A:A, R517, cocina!K:K)+Tabla2[[#This Row],[Propina]]</f>
        <v>166.85</v>
      </c>
      <c r="Q517" t="s">
        <v>17</v>
      </c>
      <c r="R517">
        <v>516</v>
      </c>
      <c r="S517" t="s">
        <v>34</v>
      </c>
      <c r="T517" t="s">
        <v>835</v>
      </c>
    </row>
    <row r="518" spans="1:20" x14ac:dyDescent="0.45">
      <c r="A518">
        <v>4</v>
      </c>
      <c r="B518" t="s">
        <v>668</v>
      </c>
      <c r="C518">
        <v>5</v>
      </c>
      <c r="D518" s="6">
        <f>SUMIF(cocina!A:A, R518, cocina!H:H)</f>
        <v>65</v>
      </c>
      <c r="E518" s="1">
        <v>45022.065972222219</v>
      </c>
      <c r="F518" s="1">
        <v>45022.229166666664</v>
      </c>
      <c r="G518" s="10">
        <f>+Tabla2[[#This Row],[Hora de Salida]]</f>
        <v>45022.229166666664</v>
      </c>
      <c r="H518" s="6">
        <f>+(Tabla2[[#This Row],[Hora de Salida]]-Tabla2[[#This Row],[Hora de Llegada]])*1440</f>
        <v>235.00000000116415</v>
      </c>
      <c r="I518" s="4">
        <f t="shared" si="16"/>
        <v>0.16319444444525288</v>
      </c>
      <c r="J518" s="4">
        <f t="shared" si="17"/>
        <v>0.11805555555636399</v>
      </c>
      <c r="K518" s="4" t="str">
        <f>IF(Tabla2[[#This Row],[Tiempo de Degustación ]]=0,"No Cobrada","Si Cobrada")</f>
        <v>Si Cobrada</v>
      </c>
      <c r="L518" t="s">
        <v>37</v>
      </c>
      <c r="M518" t="s">
        <v>15</v>
      </c>
      <c r="N518" t="s">
        <v>23</v>
      </c>
      <c r="O518" s="14">
        <v>23.92</v>
      </c>
      <c r="P518">
        <f>SUMIF(cocina!A:A, R518, cocina!K:K)+Tabla2[[#This Row],[Propina]]</f>
        <v>126.92</v>
      </c>
      <c r="Q518" t="s">
        <v>17</v>
      </c>
      <c r="R518">
        <v>517</v>
      </c>
      <c r="S518" t="s">
        <v>68</v>
      </c>
      <c r="T518" t="s">
        <v>836</v>
      </c>
    </row>
    <row r="519" spans="1:20" x14ac:dyDescent="0.45">
      <c r="A519">
        <v>5</v>
      </c>
      <c r="B519" t="s">
        <v>276</v>
      </c>
      <c r="C519">
        <v>6</v>
      </c>
      <c r="D519" s="6">
        <f>SUMIF(cocina!A:A, R519, cocina!H:H)</f>
        <v>53</v>
      </c>
      <c r="E519" s="1">
        <v>45022.088888888888</v>
      </c>
      <c r="F519" s="1">
        <v>45022.251388888886</v>
      </c>
      <c r="G519" s="10">
        <f>+Tabla2[[#This Row],[Hora de Salida]]</f>
        <v>45022.251388888886</v>
      </c>
      <c r="H519" s="6">
        <f>+(Tabla2[[#This Row],[Hora de Salida]]-Tabla2[[#This Row],[Hora de Llegada]])*1440</f>
        <v>233.99999999790452</v>
      </c>
      <c r="I519" s="4">
        <f t="shared" si="16"/>
        <v>0.17291666666521147</v>
      </c>
      <c r="J519" s="4">
        <f t="shared" si="17"/>
        <v>0.1361111111096559</v>
      </c>
      <c r="K519" s="4" t="str">
        <f>IF(Tabla2[[#This Row],[Tiempo de Degustación ]]=0,"No Cobrada","Si Cobrada")</f>
        <v>Si Cobrada</v>
      </c>
      <c r="L519" t="s">
        <v>37</v>
      </c>
      <c r="M519" t="s">
        <v>22</v>
      </c>
      <c r="N519" t="s">
        <v>28</v>
      </c>
      <c r="O519" s="14">
        <v>18.48</v>
      </c>
      <c r="P519">
        <f>SUMIF(cocina!A:A, R519, cocina!K:K)+Tabla2[[#This Row],[Propina]]</f>
        <v>95.48</v>
      </c>
      <c r="Q519" t="s">
        <v>44</v>
      </c>
      <c r="R519">
        <v>518</v>
      </c>
      <c r="S519" t="s">
        <v>24</v>
      </c>
      <c r="T519" t="s">
        <v>776</v>
      </c>
    </row>
    <row r="520" spans="1:20" x14ac:dyDescent="0.45">
      <c r="A520">
        <v>6</v>
      </c>
      <c r="B520" t="s">
        <v>837</v>
      </c>
      <c r="C520">
        <v>2</v>
      </c>
      <c r="D520" s="6">
        <f>SUMIF(cocina!A:A, R520, cocina!H:H)</f>
        <v>156</v>
      </c>
      <c r="E520" s="1">
        <v>45022.033333333333</v>
      </c>
      <c r="F520" s="1">
        <v>45022.15902777778</v>
      </c>
      <c r="G520" s="10">
        <f>+Tabla2[[#This Row],[Hora de Salida]]</f>
        <v>45022.15902777778</v>
      </c>
      <c r="H520" s="6">
        <f>+(Tabla2[[#This Row],[Hora de Salida]]-Tabla2[[#This Row],[Hora de Llegada]])*1440</f>
        <v>181.00000000325963</v>
      </c>
      <c r="I520" s="4">
        <f t="shared" si="16"/>
        <v>0.12569444444670808</v>
      </c>
      <c r="J520" s="4">
        <f t="shared" si="17"/>
        <v>1.7361111113374739E-2</v>
      </c>
      <c r="K520" s="4" t="str">
        <f>IF(Tabla2[[#This Row],[Tiempo de Degustación ]]=0,"No Cobrada","Si Cobrada")</f>
        <v>Si Cobrada</v>
      </c>
      <c r="L520" t="s">
        <v>33</v>
      </c>
      <c r="M520" t="s">
        <v>15</v>
      </c>
      <c r="N520" t="s">
        <v>28</v>
      </c>
      <c r="O520" s="14">
        <v>34.590000000000003</v>
      </c>
      <c r="P520">
        <f>SUMIF(cocina!A:A, R520, cocina!K:K)+Tabla2[[#This Row],[Propina]]</f>
        <v>279.59000000000003</v>
      </c>
      <c r="Q520" t="s">
        <v>29</v>
      </c>
      <c r="R520">
        <v>519</v>
      </c>
      <c r="S520" t="s">
        <v>34</v>
      </c>
      <c r="T520" t="s">
        <v>838</v>
      </c>
    </row>
    <row r="521" spans="1:20" x14ac:dyDescent="0.45">
      <c r="A521">
        <v>4</v>
      </c>
      <c r="B521" t="s">
        <v>839</v>
      </c>
      <c r="C521">
        <v>4</v>
      </c>
      <c r="D521" s="6">
        <f>SUMIF(cocina!A:A, R521, cocina!H:H)</f>
        <v>121</v>
      </c>
      <c r="E521" s="1">
        <v>45022.149305555555</v>
      </c>
      <c r="F521" s="1">
        <v>45022.265972222223</v>
      </c>
      <c r="G521" s="10">
        <f>+Tabla2[[#This Row],[Hora de Salida]]</f>
        <v>45022.265972222223</v>
      </c>
      <c r="H521" s="6">
        <f>+(Tabla2[[#This Row],[Hora de Salida]]-Tabla2[[#This Row],[Hora de Llegada]])*1440</f>
        <v>168.00000000279397</v>
      </c>
      <c r="I521" s="4">
        <f t="shared" si="16"/>
        <v>0.11666666666860692</v>
      </c>
      <c r="J521" s="4">
        <f t="shared" si="17"/>
        <v>3.2638888890829137E-2</v>
      </c>
      <c r="K521" s="4" t="str">
        <f>IF(Tabla2[[#This Row],[Tiempo de Degustación ]]=0,"No Cobrada","Si Cobrada")</f>
        <v>Si Cobrada</v>
      </c>
      <c r="L521" t="s">
        <v>37</v>
      </c>
      <c r="M521" t="s">
        <v>41</v>
      </c>
      <c r="N521" t="s">
        <v>28</v>
      </c>
      <c r="O521" s="14">
        <v>43.99</v>
      </c>
      <c r="P521">
        <f>SUMIF(cocina!A:A, R521, cocina!K:K)+Tabla2[[#This Row],[Propina]]</f>
        <v>323.99</v>
      </c>
      <c r="Q521" t="s">
        <v>29</v>
      </c>
      <c r="R521">
        <v>520</v>
      </c>
      <c r="S521" t="s">
        <v>24</v>
      </c>
      <c r="T521" t="s">
        <v>840</v>
      </c>
    </row>
    <row r="522" spans="1:20" x14ac:dyDescent="0.45">
      <c r="A522">
        <v>18</v>
      </c>
      <c r="B522" t="s">
        <v>841</v>
      </c>
      <c r="C522">
        <v>2</v>
      </c>
      <c r="D522" s="6">
        <f>SUMIF(cocina!A:A, R522, cocina!H:H)</f>
        <v>91</v>
      </c>
      <c r="E522" s="1">
        <v>45022.029861111114</v>
      </c>
      <c r="F522" s="1">
        <v>45022.120833333334</v>
      </c>
      <c r="G522" s="10">
        <f>+Tabla2[[#This Row],[Hora de Salida]]</f>
        <v>45022.120833333334</v>
      </c>
      <c r="H522" s="6">
        <f>+(Tabla2[[#This Row],[Hora de Salida]]-Tabla2[[#This Row],[Hora de Llegada]])*1440</f>
        <v>130.99999999743886</v>
      </c>
      <c r="I522" s="4">
        <f t="shared" si="16"/>
        <v>9.0972222220443655E-2</v>
      </c>
      <c r="J522" s="4">
        <f t="shared" si="17"/>
        <v>2.7777777775999213E-2</v>
      </c>
      <c r="K522" s="4" t="str">
        <f>IF(Tabla2[[#This Row],[Tiempo de Degustación ]]=0,"No Cobrada","Si Cobrada")</f>
        <v>Si Cobrada</v>
      </c>
      <c r="L522" t="s">
        <v>37</v>
      </c>
      <c r="M522" t="s">
        <v>15</v>
      </c>
      <c r="N522" t="s">
        <v>28</v>
      </c>
      <c r="O522" s="14">
        <v>15.18</v>
      </c>
      <c r="P522">
        <f>SUMIF(cocina!A:A, R522, cocina!K:K)+Tabla2[[#This Row],[Propina]]</f>
        <v>225.18</v>
      </c>
      <c r="Q522" t="s">
        <v>29</v>
      </c>
      <c r="R522">
        <v>521</v>
      </c>
      <c r="S522" t="s">
        <v>50</v>
      </c>
      <c r="T522" t="s">
        <v>842</v>
      </c>
    </row>
    <row r="523" spans="1:20" x14ac:dyDescent="0.45">
      <c r="A523">
        <v>2</v>
      </c>
      <c r="B523" t="s">
        <v>49</v>
      </c>
      <c r="C523">
        <v>5</v>
      </c>
      <c r="D523" s="6">
        <f>SUMIF(cocina!A:A, R523, cocina!H:H)</f>
        <v>47</v>
      </c>
      <c r="E523" s="1">
        <v>45022.068055555559</v>
      </c>
      <c r="F523" s="1">
        <v>45022.18472222222</v>
      </c>
      <c r="G523" s="10">
        <f>+Tabla2[[#This Row],[Hora de Salida]]</f>
        <v>45022.18472222222</v>
      </c>
      <c r="H523" s="6">
        <f>+(Tabla2[[#This Row],[Hora de Salida]]-Tabla2[[#This Row],[Hora de Llegada]])*1440</f>
        <v>167.99999999231659</v>
      </c>
      <c r="I523" s="4">
        <f t="shared" si="16"/>
        <v>0.11666666666133096</v>
      </c>
      <c r="J523" s="4">
        <f t="shared" si="17"/>
        <v>8.402777777244208E-2</v>
      </c>
      <c r="K523" s="4" t="str">
        <f>IF(Tabla2[[#This Row],[Tiempo de Degustación ]]=0,"No Cobrada","Si Cobrada")</f>
        <v>Si Cobrada</v>
      </c>
      <c r="L523" t="s">
        <v>37</v>
      </c>
      <c r="M523" t="s">
        <v>15</v>
      </c>
      <c r="N523" t="s">
        <v>23</v>
      </c>
      <c r="O523" s="14">
        <v>35.35</v>
      </c>
      <c r="P523">
        <f>SUMIF(cocina!A:A, R523, cocina!K:K)+Tabla2[[#This Row],[Propina]]</f>
        <v>119.35</v>
      </c>
      <c r="Q523" t="s">
        <v>29</v>
      </c>
      <c r="R523">
        <v>522</v>
      </c>
      <c r="S523" t="s">
        <v>53</v>
      </c>
      <c r="T523" t="s">
        <v>66</v>
      </c>
    </row>
    <row r="524" spans="1:20" x14ac:dyDescent="0.45">
      <c r="A524">
        <v>4</v>
      </c>
      <c r="B524" t="s">
        <v>843</v>
      </c>
      <c r="C524">
        <v>3</v>
      </c>
      <c r="D524" s="6">
        <f>SUMIF(cocina!A:A, R524, cocina!H:H)</f>
        <v>51</v>
      </c>
      <c r="E524" s="1">
        <v>45022.068749999999</v>
      </c>
      <c r="F524" s="1">
        <v>45022.195833333331</v>
      </c>
      <c r="G524" s="10">
        <f>+Tabla2[[#This Row],[Hora de Salida]]</f>
        <v>45022.195833333331</v>
      </c>
      <c r="H524" s="6">
        <f>+(Tabla2[[#This Row],[Hora de Salida]]-Tabla2[[#This Row],[Hora de Llegada]])*1440</f>
        <v>182.99999999930151</v>
      </c>
      <c r="I524" s="4">
        <f t="shared" si="16"/>
        <v>0.13749999999951493</v>
      </c>
      <c r="J524" s="4">
        <f t="shared" si="17"/>
        <v>0.10208333333284826</v>
      </c>
      <c r="K524" s="4" t="str">
        <f>IF(Tabla2[[#This Row],[Tiempo de Degustación ]]=0,"No Cobrada","Si Cobrada")</f>
        <v>Si Cobrada</v>
      </c>
      <c r="L524" t="s">
        <v>33</v>
      </c>
      <c r="M524" t="s">
        <v>15</v>
      </c>
      <c r="N524" t="s">
        <v>28</v>
      </c>
      <c r="O524" s="14">
        <v>45.41</v>
      </c>
      <c r="P524">
        <f>SUMIF(cocina!A:A, R524, cocina!K:K)+Tabla2[[#This Row],[Propina]]</f>
        <v>126.41</v>
      </c>
      <c r="Q524" t="s">
        <v>44</v>
      </c>
      <c r="R524">
        <v>523</v>
      </c>
      <c r="S524" t="s">
        <v>92</v>
      </c>
      <c r="T524" t="s">
        <v>179</v>
      </c>
    </row>
    <row r="525" spans="1:20" x14ac:dyDescent="0.45">
      <c r="A525">
        <v>16</v>
      </c>
      <c r="B525" t="s">
        <v>844</v>
      </c>
      <c r="C525">
        <v>4</v>
      </c>
      <c r="D525" s="6">
        <f>SUMIF(cocina!A:A, R525, cocina!H:H)</f>
        <v>61</v>
      </c>
      <c r="E525" s="1">
        <v>45022.002083333333</v>
      </c>
      <c r="F525" s="1">
        <v>45022.105555555558</v>
      </c>
      <c r="G525" s="10">
        <f>+Tabla2[[#This Row],[Hora de Salida]]</f>
        <v>45022.105555555558</v>
      </c>
      <c r="H525" s="6">
        <f>+(Tabla2[[#This Row],[Hora de Salida]]-Tabla2[[#This Row],[Hora de Llegada]])*1440</f>
        <v>149.00000000372529</v>
      </c>
      <c r="I525" s="4">
        <f t="shared" si="16"/>
        <v>0.1138888888914759</v>
      </c>
      <c r="J525" s="4">
        <f t="shared" si="17"/>
        <v>7.1527777780364787E-2</v>
      </c>
      <c r="K525" s="4" t="str">
        <f>IF(Tabla2[[#This Row],[Tiempo de Degustación ]]=0,"No Cobrada","Si Cobrada")</f>
        <v>Si Cobrada</v>
      </c>
      <c r="L525" t="s">
        <v>14</v>
      </c>
      <c r="M525" t="s">
        <v>15</v>
      </c>
      <c r="N525" t="s">
        <v>28</v>
      </c>
      <c r="O525" s="14">
        <v>26.91</v>
      </c>
      <c r="P525">
        <f>SUMIF(cocina!A:A, R525, cocina!K:K)+Tabla2[[#This Row],[Propina]]</f>
        <v>102.91</v>
      </c>
      <c r="Q525" t="s">
        <v>44</v>
      </c>
      <c r="R525">
        <v>524</v>
      </c>
      <c r="S525" t="s">
        <v>38</v>
      </c>
      <c r="T525" t="s">
        <v>721</v>
      </c>
    </row>
    <row r="526" spans="1:20" x14ac:dyDescent="0.45">
      <c r="A526">
        <v>16</v>
      </c>
      <c r="B526" t="s">
        <v>386</v>
      </c>
      <c r="C526">
        <v>3</v>
      </c>
      <c r="D526" s="6">
        <f>SUMIF(cocina!A:A, R526, cocina!H:H)</f>
        <v>77</v>
      </c>
      <c r="E526" s="1">
        <v>45022.143750000003</v>
      </c>
      <c r="F526" s="1">
        <v>45022.301388888889</v>
      </c>
      <c r="G526" s="10">
        <f>+Tabla2[[#This Row],[Hora de Salida]]</f>
        <v>45022.301388888889</v>
      </c>
      <c r="H526" s="6">
        <f>+(Tabla2[[#This Row],[Hora de Salida]]-Tabla2[[#This Row],[Hora de Llegada]])*1440</f>
        <v>226.99999999604188</v>
      </c>
      <c r="I526" s="4">
        <f t="shared" si="16"/>
        <v>0.16805555555280685</v>
      </c>
      <c r="J526" s="4">
        <f t="shared" si="17"/>
        <v>0.11458333333058462</v>
      </c>
      <c r="K526" s="4" t="str">
        <f>IF(Tabla2[[#This Row],[Tiempo de Degustación ]]=0,"No Cobrada","Si Cobrada")</f>
        <v>Si Cobrada</v>
      </c>
      <c r="L526" t="s">
        <v>14</v>
      </c>
      <c r="M526" t="s">
        <v>15</v>
      </c>
      <c r="N526" t="s">
        <v>28</v>
      </c>
      <c r="O526" s="14">
        <v>32.869999999999997</v>
      </c>
      <c r="P526">
        <f>SUMIF(cocina!A:A, R526, cocina!K:K)+Tabla2[[#This Row],[Propina]]</f>
        <v>229.87</v>
      </c>
      <c r="Q526" t="s">
        <v>44</v>
      </c>
      <c r="R526">
        <v>525</v>
      </c>
      <c r="S526" t="s">
        <v>45</v>
      </c>
      <c r="T526" t="s">
        <v>845</v>
      </c>
    </row>
    <row r="527" spans="1:20" x14ac:dyDescent="0.45">
      <c r="A527">
        <v>4</v>
      </c>
      <c r="B527" t="s">
        <v>846</v>
      </c>
      <c r="C527">
        <v>6</v>
      </c>
      <c r="D527" s="6">
        <f>SUMIF(cocina!A:A, R527, cocina!H:H)</f>
        <v>22</v>
      </c>
      <c r="E527" s="1">
        <v>45022.155555555553</v>
      </c>
      <c r="F527" s="1">
        <v>45022.236805555556</v>
      </c>
      <c r="G527" s="10">
        <f>+Tabla2[[#This Row],[Hora de Salida]]</f>
        <v>45022.236805555556</v>
      </c>
      <c r="H527" s="6">
        <f>+(Tabla2[[#This Row],[Hora de Salida]]-Tabla2[[#This Row],[Hora de Llegada]])*1440</f>
        <v>117.00000000419095</v>
      </c>
      <c r="I527" s="4">
        <f t="shared" si="16"/>
        <v>8.1250000002910383E-2</v>
      </c>
      <c r="J527" s="4">
        <f t="shared" si="17"/>
        <v>6.5972222225132604E-2</v>
      </c>
      <c r="K527" s="4" t="str">
        <f>IF(Tabla2[[#This Row],[Tiempo de Degustación ]]=0,"No Cobrada","Si Cobrada")</f>
        <v>Si Cobrada</v>
      </c>
      <c r="L527" t="s">
        <v>37</v>
      </c>
      <c r="M527" t="s">
        <v>41</v>
      </c>
      <c r="N527" t="s">
        <v>16</v>
      </c>
      <c r="O527" s="14">
        <v>43.02</v>
      </c>
      <c r="P527">
        <f>SUMIF(cocina!A:A, R527, cocina!K:K)+Tabla2[[#This Row],[Propina]]</f>
        <v>76.02000000000001</v>
      </c>
      <c r="Q527" t="s">
        <v>29</v>
      </c>
      <c r="R527">
        <v>526</v>
      </c>
      <c r="S527" t="s">
        <v>50</v>
      </c>
      <c r="T527" t="s">
        <v>448</v>
      </c>
    </row>
    <row r="528" spans="1:20" x14ac:dyDescent="0.45">
      <c r="A528">
        <v>19</v>
      </c>
      <c r="B528" t="s">
        <v>847</v>
      </c>
      <c r="C528">
        <v>4</v>
      </c>
      <c r="D528" s="6">
        <f>SUMIF(cocina!A:A, R528, cocina!H:H)</f>
        <v>31</v>
      </c>
      <c r="E528" s="1">
        <v>45022.15347222222</v>
      </c>
      <c r="F528" s="1">
        <v>45022.246527777781</v>
      </c>
      <c r="G528" s="10">
        <f>+Tabla2[[#This Row],[Hora de Salida]]</f>
        <v>45022.246527777781</v>
      </c>
      <c r="H528" s="6">
        <f>+(Tabla2[[#This Row],[Hora de Salida]]-Tabla2[[#This Row],[Hora de Llegada]])*1440</f>
        <v>134.00000000721775</v>
      </c>
      <c r="I528" s="4">
        <f t="shared" si="16"/>
        <v>0.10347222222723455</v>
      </c>
      <c r="J528" s="4">
        <f t="shared" si="17"/>
        <v>8.1944444449456783E-2</v>
      </c>
      <c r="K528" s="4" t="str">
        <f>IF(Tabla2[[#This Row],[Tiempo de Degustación ]]=0,"No Cobrada","Si Cobrada")</f>
        <v>Si Cobrada</v>
      </c>
      <c r="L528" t="s">
        <v>21</v>
      </c>
      <c r="M528" t="s">
        <v>22</v>
      </c>
      <c r="N528" t="s">
        <v>23</v>
      </c>
      <c r="O528" s="14">
        <v>22.95</v>
      </c>
      <c r="P528">
        <f>SUMIF(cocina!A:A, R528, cocina!K:K)+Tabla2[[#This Row],[Propina]]</f>
        <v>76.95</v>
      </c>
      <c r="Q528" t="s">
        <v>44</v>
      </c>
      <c r="R528">
        <v>527</v>
      </c>
      <c r="S528" t="s">
        <v>18</v>
      </c>
      <c r="T528" t="s">
        <v>179</v>
      </c>
    </row>
    <row r="529" spans="1:20" x14ac:dyDescent="0.45">
      <c r="A529">
        <v>14</v>
      </c>
      <c r="B529" t="s">
        <v>848</v>
      </c>
      <c r="C529">
        <v>2</v>
      </c>
      <c r="D529" s="6">
        <f>SUMIF(cocina!A:A, R529, cocina!H:H)</f>
        <v>121</v>
      </c>
      <c r="E529" s="1">
        <v>45022.074305555558</v>
      </c>
      <c r="F529" s="1">
        <v>45022.158333333333</v>
      </c>
      <c r="G529" s="10">
        <f>+Tabla2[[#This Row],[Hora de Salida]]</f>
        <v>45022.158333333333</v>
      </c>
      <c r="H529" s="6">
        <f>+(Tabla2[[#This Row],[Hora de Salida]]-Tabla2[[#This Row],[Hora de Llegada]])*1440</f>
        <v>120.99999999627471</v>
      </c>
      <c r="I529" s="4">
        <f t="shared" si="16"/>
        <v>8.4027777775190771E-2</v>
      </c>
      <c r="J529" s="4">
        <f t="shared" si="17"/>
        <v>0</v>
      </c>
      <c r="K529" s="4" t="str">
        <f>IF(Tabla2[[#This Row],[Tiempo de Degustación ]]=0,"No Cobrada","Si Cobrada")</f>
        <v>No Cobrada</v>
      </c>
      <c r="L529" t="s">
        <v>27</v>
      </c>
      <c r="M529" t="s">
        <v>15</v>
      </c>
      <c r="N529" t="s">
        <v>16</v>
      </c>
      <c r="O529" s="14">
        <v>15.62</v>
      </c>
      <c r="P529">
        <f>SUMIF(cocina!A:A, R529, cocina!K:K)+Tabla2[[#This Row],[Propina]]</f>
        <v>93.62</v>
      </c>
      <c r="Q529" t="s">
        <v>17</v>
      </c>
      <c r="R529">
        <v>528</v>
      </c>
      <c r="S529" t="s">
        <v>50</v>
      </c>
      <c r="T529" t="s">
        <v>849</v>
      </c>
    </row>
    <row r="530" spans="1:20" x14ac:dyDescent="0.45">
      <c r="A530">
        <v>1</v>
      </c>
      <c r="B530" t="s">
        <v>850</v>
      </c>
      <c r="C530">
        <v>2</v>
      </c>
      <c r="D530" s="6">
        <f>SUMIF(cocina!A:A, R530, cocina!H:H)</f>
        <v>157</v>
      </c>
      <c r="E530" s="1">
        <v>45022.081944444442</v>
      </c>
      <c r="F530" s="1">
        <v>45022.195833333331</v>
      </c>
      <c r="G530" s="10">
        <f>+Tabla2[[#This Row],[Hora de Salida]]</f>
        <v>45022.195833333331</v>
      </c>
      <c r="H530" s="6">
        <f>+(Tabla2[[#This Row],[Hora de Salida]]-Tabla2[[#This Row],[Hora de Llegada]])*1440</f>
        <v>164.00000000023283</v>
      </c>
      <c r="I530" s="4">
        <f t="shared" si="16"/>
        <v>0.12430555555571725</v>
      </c>
      <c r="J530" s="4">
        <f t="shared" si="17"/>
        <v>1.5277777777939469E-2</v>
      </c>
      <c r="K530" s="4" t="str">
        <f>IF(Tabla2[[#This Row],[Tiempo de Degustación ]]=0,"No Cobrada","Si Cobrada")</f>
        <v>Si Cobrada</v>
      </c>
      <c r="L530" t="s">
        <v>14</v>
      </c>
      <c r="M530" t="s">
        <v>15</v>
      </c>
      <c r="N530" t="s">
        <v>28</v>
      </c>
      <c r="O530" s="14">
        <v>25.91</v>
      </c>
      <c r="P530">
        <f>SUMIF(cocina!A:A, R530, cocina!K:K)+Tabla2[[#This Row],[Propina]]</f>
        <v>233.91</v>
      </c>
      <c r="Q530" t="s">
        <v>44</v>
      </c>
      <c r="R530">
        <v>529</v>
      </c>
      <c r="S530" t="s">
        <v>18</v>
      </c>
      <c r="T530" t="s">
        <v>851</v>
      </c>
    </row>
    <row r="531" spans="1:20" x14ac:dyDescent="0.45">
      <c r="A531">
        <v>7</v>
      </c>
      <c r="B531" t="s">
        <v>852</v>
      </c>
      <c r="C531">
        <v>5</v>
      </c>
      <c r="D531" s="6">
        <f>SUMIF(cocina!A:A, R531, cocina!H:H)</f>
        <v>106</v>
      </c>
      <c r="E531" s="1">
        <v>45022.092361111114</v>
      </c>
      <c r="F531" s="1">
        <v>45022.254861111112</v>
      </c>
      <c r="G531" s="10">
        <f>+Tabla2[[#This Row],[Hora de Salida]]</f>
        <v>45022.254861111112</v>
      </c>
      <c r="H531" s="6">
        <f>+(Tabla2[[#This Row],[Hora de Salida]]-Tabla2[[#This Row],[Hora de Llegada]])*1440</f>
        <v>233.99999999790452</v>
      </c>
      <c r="I531" s="4">
        <f t="shared" si="16"/>
        <v>0.17291666666521147</v>
      </c>
      <c r="J531" s="4">
        <f t="shared" si="17"/>
        <v>9.9305555554100353E-2</v>
      </c>
      <c r="K531" s="4" t="str">
        <f>IF(Tabla2[[#This Row],[Tiempo de Degustación ]]=0,"No Cobrada","Si Cobrada")</f>
        <v>Si Cobrada</v>
      </c>
      <c r="L531" t="s">
        <v>33</v>
      </c>
      <c r="M531" t="s">
        <v>15</v>
      </c>
      <c r="N531" t="s">
        <v>28</v>
      </c>
      <c r="O531" s="14">
        <v>30.19</v>
      </c>
      <c r="P531">
        <f>SUMIF(cocina!A:A, R531, cocina!K:K)+Tabla2[[#This Row],[Propina]]</f>
        <v>190.19</v>
      </c>
      <c r="Q531" t="s">
        <v>44</v>
      </c>
      <c r="R531">
        <v>530</v>
      </c>
      <c r="S531" t="s">
        <v>34</v>
      </c>
      <c r="T531" t="s">
        <v>853</v>
      </c>
    </row>
    <row r="532" spans="1:20" x14ac:dyDescent="0.45">
      <c r="A532">
        <v>9</v>
      </c>
      <c r="B532" t="s">
        <v>654</v>
      </c>
      <c r="C532">
        <v>6</v>
      </c>
      <c r="D532" s="6">
        <f>SUMIF(cocina!A:A, R532, cocina!H:H)</f>
        <v>199</v>
      </c>
      <c r="E532" s="1">
        <v>45022.127083333333</v>
      </c>
      <c r="F532" s="1">
        <v>45022.211111111108</v>
      </c>
      <c r="G532" s="10">
        <f>+Tabla2[[#This Row],[Hora de Salida]]</f>
        <v>45022.211111111108</v>
      </c>
      <c r="H532" s="6">
        <f>+(Tabla2[[#This Row],[Hora de Salida]]-Tabla2[[#This Row],[Hora de Llegada]])*1440</f>
        <v>120.99999999627471</v>
      </c>
      <c r="I532" s="4">
        <f t="shared" si="16"/>
        <v>8.4027777775190771E-2</v>
      </c>
      <c r="J532" s="4">
        <f t="shared" si="17"/>
        <v>0</v>
      </c>
      <c r="K532" s="4" t="str">
        <f>IF(Tabla2[[#This Row],[Tiempo de Degustación ]]=0,"No Cobrada","Si Cobrada")</f>
        <v>No Cobrada</v>
      </c>
      <c r="L532" t="s">
        <v>27</v>
      </c>
      <c r="M532" t="s">
        <v>41</v>
      </c>
      <c r="N532" t="s">
        <v>23</v>
      </c>
      <c r="O532" s="14">
        <v>34.39</v>
      </c>
      <c r="P532">
        <f>SUMIF(cocina!A:A, R532, cocina!K:K)+Tabla2[[#This Row],[Propina]]</f>
        <v>278.39</v>
      </c>
      <c r="Q532" t="s">
        <v>29</v>
      </c>
      <c r="R532">
        <v>531</v>
      </c>
      <c r="S532" t="s">
        <v>34</v>
      </c>
      <c r="T532" t="s">
        <v>854</v>
      </c>
    </row>
    <row r="533" spans="1:20" x14ac:dyDescent="0.45">
      <c r="A533">
        <v>13</v>
      </c>
      <c r="B533" t="s">
        <v>141</v>
      </c>
      <c r="C533">
        <v>3</v>
      </c>
      <c r="D533" s="6">
        <f>SUMIF(cocina!A:A, R533, cocina!H:H)</f>
        <v>59</v>
      </c>
      <c r="E533" s="1">
        <v>45022.074999999997</v>
      </c>
      <c r="F533" s="1">
        <v>45022.226388888892</v>
      </c>
      <c r="G533" s="10">
        <f>+Tabla2[[#This Row],[Hora de Salida]]</f>
        <v>45022.226388888892</v>
      </c>
      <c r="H533" s="6">
        <f>+(Tabla2[[#This Row],[Hora de Salida]]-Tabla2[[#This Row],[Hora de Llegada]])*1440</f>
        <v>218.00000000861473</v>
      </c>
      <c r="I533" s="4">
        <f t="shared" si="16"/>
        <v>0.15138888889487134</v>
      </c>
      <c r="J533" s="4">
        <f t="shared" si="17"/>
        <v>0.11041666667264913</v>
      </c>
      <c r="K533" s="4" t="str">
        <f>IF(Tabla2[[#This Row],[Tiempo de Degustación ]]=0,"No Cobrada","Si Cobrada")</f>
        <v>Si Cobrada</v>
      </c>
      <c r="L533" t="s">
        <v>14</v>
      </c>
      <c r="M533" t="s">
        <v>22</v>
      </c>
      <c r="N533" t="s">
        <v>16</v>
      </c>
      <c r="O533" s="14">
        <v>17.95</v>
      </c>
      <c r="P533">
        <f>SUMIF(cocina!A:A, R533, cocina!K:K)+Tabla2[[#This Row],[Propina]]</f>
        <v>154.94999999999999</v>
      </c>
      <c r="Q533" t="s">
        <v>17</v>
      </c>
      <c r="R533">
        <v>532</v>
      </c>
      <c r="S533" t="s">
        <v>92</v>
      </c>
      <c r="T533" t="s">
        <v>855</v>
      </c>
    </row>
    <row r="534" spans="1:20" x14ac:dyDescent="0.45">
      <c r="A534">
        <v>1</v>
      </c>
      <c r="B534" t="s">
        <v>388</v>
      </c>
      <c r="C534">
        <v>3</v>
      </c>
      <c r="D534" s="6">
        <f>SUMIF(cocina!A:A, R534, cocina!H:H)</f>
        <v>48</v>
      </c>
      <c r="E534" s="1">
        <v>45022.134722222225</v>
      </c>
      <c r="F534" s="1">
        <v>45022.222222222219</v>
      </c>
      <c r="G534" s="10">
        <f>+Tabla2[[#This Row],[Hora de Salida]]</f>
        <v>45022.222222222219</v>
      </c>
      <c r="H534" s="6">
        <f>+(Tabla2[[#This Row],[Hora de Salida]]-Tabla2[[#This Row],[Hora de Llegada]])*1440</f>
        <v>125.9999999916181</v>
      </c>
      <c r="I534" s="4">
        <f t="shared" si="16"/>
        <v>8.7499999994179234E-2</v>
      </c>
      <c r="J534" s="4">
        <f t="shared" si="17"/>
        <v>5.4166666660845901E-2</v>
      </c>
      <c r="K534" s="4" t="str">
        <f>IF(Tabla2[[#This Row],[Tiempo de Degustación ]]=0,"No Cobrada","Si Cobrada")</f>
        <v>Si Cobrada</v>
      </c>
      <c r="L534" t="s">
        <v>33</v>
      </c>
      <c r="M534" t="s">
        <v>41</v>
      </c>
      <c r="N534" t="s">
        <v>16</v>
      </c>
      <c r="O534" s="14">
        <v>20.09</v>
      </c>
      <c r="P534">
        <f>SUMIF(cocina!A:A, R534, cocina!K:K)+Tabla2[[#This Row],[Propina]]</f>
        <v>61.09</v>
      </c>
      <c r="Q534" t="s">
        <v>29</v>
      </c>
      <c r="R534">
        <v>533</v>
      </c>
      <c r="S534" t="s">
        <v>68</v>
      </c>
      <c r="T534" t="s">
        <v>679</v>
      </c>
    </row>
    <row r="535" spans="1:20" x14ac:dyDescent="0.45">
      <c r="A535">
        <v>1</v>
      </c>
      <c r="B535" t="s">
        <v>856</v>
      </c>
      <c r="C535">
        <v>6</v>
      </c>
      <c r="D535" s="6">
        <f>SUMIF(cocina!A:A, R535, cocina!H:H)</f>
        <v>76</v>
      </c>
      <c r="E535" s="1">
        <v>45022.043055555558</v>
      </c>
      <c r="F535" s="1">
        <v>45022.186805555553</v>
      </c>
      <c r="G535" s="10">
        <f>+Tabla2[[#This Row],[Hora de Salida]]</f>
        <v>45022.186805555553</v>
      </c>
      <c r="H535" s="6">
        <f>+(Tabla2[[#This Row],[Hora de Salida]]-Tabla2[[#This Row],[Hora de Llegada]])*1440</f>
        <v>206.99999999371357</v>
      </c>
      <c r="I535" s="4">
        <f t="shared" si="16"/>
        <v>0.14374999999563443</v>
      </c>
      <c r="J535" s="4">
        <f t="shared" si="17"/>
        <v>9.0972222217856641E-2</v>
      </c>
      <c r="K535" s="4" t="str">
        <f>IF(Tabla2[[#This Row],[Tiempo de Degustación ]]=0,"No Cobrada","Si Cobrada")</f>
        <v>Si Cobrada</v>
      </c>
      <c r="L535" t="s">
        <v>37</v>
      </c>
      <c r="M535" t="s">
        <v>41</v>
      </c>
      <c r="N535" t="s">
        <v>28</v>
      </c>
      <c r="O535" s="14">
        <v>23.59</v>
      </c>
      <c r="P535">
        <f>SUMIF(cocina!A:A, R535, cocina!K:K)+Tabla2[[#This Row],[Propina]]</f>
        <v>170.59</v>
      </c>
      <c r="Q535" t="s">
        <v>17</v>
      </c>
      <c r="R535">
        <v>534</v>
      </c>
      <c r="S535" t="s">
        <v>30</v>
      </c>
      <c r="T535" t="s">
        <v>857</v>
      </c>
    </row>
    <row r="536" spans="1:20" x14ac:dyDescent="0.45">
      <c r="A536">
        <v>15</v>
      </c>
      <c r="B536" t="s">
        <v>238</v>
      </c>
      <c r="C536">
        <v>3</v>
      </c>
      <c r="D536" s="6">
        <f>SUMIF(cocina!A:A, R536, cocina!H:H)</f>
        <v>113</v>
      </c>
      <c r="E536" s="1">
        <v>45022.039583333331</v>
      </c>
      <c r="F536" s="1">
        <v>45022.147222222222</v>
      </c>
      <c r="G536" s="10">
        <f>+Tabla2[[#This Row],[Hora de Salida]]</f>
        <v>45022.147222222222</v>
      </c>
      <c r="H536" s="6">
        <f>+(Tabla2[[#This Row],[Hora de Salida]]-Tabla2[[#This Row],[Hora de Llegada]])*1440</f>
        <v>155.00000000232831</v>
      </c>
      <c r="I536" s="4">
        <f t="shared" si="16"/>
        <v>0.10763888889050577</v>
      </c>
      <c r="J536" s="4">
        <f t="shared" si="17"/>
        <v>2.9166666668283547E-2</v>
      </c>
      <c r="K536" s="4" t="str">
        <f>IF(Tabla2[[#This Row],[Tiempo de Degustación ]]=0,"No Cobrada","Si Cobrada")</f>
        <v>Si Cobrada</v>
      </c>
      <c r="L536" t="s">
        <v>21</v>
      </c>
      <c r="M536" t="s">
        <v>22</v>
      </c>
      <c r="N536" t="s">
        <v>28</v>
      </c>
      <c r="O536" s="14">
        <v>39.450000000000003</v>
      </c>
      <c r="P536">
        <f>SUMIF(cocina!A:A, R536, cocina!K:K)+Tabla2[[#This Row],[Propina]]</f>
        <v>315.45</v>
      </c>
      <c r="Q536" t="s">
        <v>29</v>
      </c>
      <c r="R536">
        <v>535</v>
      </c>
      <c r="S536" t="s">
        <v>73</v>
      </c>
      <c r="T536" t="s">
        <v>858</v>
      </c>
    </row>
    <row r="537" spans="1:20" x14ac:dyDescent="0.45">
      <c r="A537">
        <v>9</v>
      </c>
      <c r="B537" t="s">
        <v>859</v>
      </c>
      <c r="C537">
        <v>2</v>
      </c>
      <c r="D537" s="6">
        <f>SUMIF(cocina!A:A, R537, cocina!H:H)</f>
        <v>152</v>
      </c>
      <c r="E537" s="1">
        <v>45022.104861111111</v>
      </c>
      <c r="F537" s="1">
        <v>45022.193749999999</v>
      </c>
      <c r="G537" s="10">
        <f>+Tabla2[[#This Row],[Hora de Salida]]</f>
        <v>45022.193749999999</v>
      </c>
      <c r="H537" s="6">
        <f>+(Tabla2[[#This Row],[Hora de Salida]]-Tabla2[[#This Row],[Hora de Llegada]])*1440</f>
        <v>127.99999999813735</v>
      </c>
      <c r="I537" s="4">
        <f t="shared" si="16"/>
        <v>8.8888888887595385E-2</v>
      </c>
      <c r="J537" s="4">
        <f t="shared" si="17"/>
        <v>0</v>
      </c>
      <c r="K537" s="4" t="str">
        <f>IF(Tabla2[[#This Row],[Tiempo de Degustación ]]=0,"No Cobrada","Si Cobrada")</f>
        <v>No Cobrada</v>
      </c>
      <c r="L537" t="s">
        <v>37</v>
      </c>
      <c r="M537" t="s">
        <v>15</v>
      </c>
      <c r="N537" t="s">
        <v>28</v>
      </c>
      <c r="O537" s="14">
        <v>46</v>
      </c>
      <c r="P537">
        <f>SUMIF(cocina!A:A, R537, cocina!K:K)+Tabla2[[#This Row],[Propina]]</f>
        <v>258</v>
      </c>
      <c r="Q537" t="s">
        <v>17</v>
      </c>
      <c r="R537">
        <v>536</v>
      </c>
      <c r="S537" t="s">
        <v>73</v>
      </c>
      <c r="T537" t="s">
        <v>860</v>
      </c>
    </row>
    <row r="538" spans="1:20" x14ac:dyDescent="0.45">
      <c r="A538">
        <v>18</v>
      </c>
      <c r="B538" t="s">
        <v>280</v>
      </c>
      <c r="C538">
        <v>6</v>
      </c>
      <c r="D538" s="6">
        <f>SUMIF(cocina!A:A, R538, cocina!H:H)</f>
        <v>21</v>
      </c>
      <c r="E538" s="1">
        <v>45022.01666666667</v>
      </c>
      <c r="F538" s="1">
        <v>45022.089583333334</v>
      </c>
      <c r="G538" s="10">
        <f>+Tabla2[[#This Row],[Hora de Salida]]</f>
        <v>45022.089583333334</v>
      </c>
      <c r="H538" s="6">
        <f>+(Tabla2[[#This Row],[Hora de Salida]]-Tabla2[[#This Row],[Hora de Llegada]])*1440</f>
        <v>104.99999999650754</v>
      </c>
      <c r="I538" s="4">
        <f t="shared" si="16"/>
        <v>8.3333333330908019E-2</v>
      </c>
      <c r="J538" s="4">
        <f t="shared" si="17"/>
        <v>6.8749999997574682E-2</v>
      </c>
      <c r="K538" s="4" t="str">
        <f>IF(Tabla2[[#This Row],[Tiempo de Degustación ]]=0,"No Cobrada","Si Cobrada")</f>
        <v>Si Cobrada</v>
      </c>
      <c r="L538" t="s">
        <v>14</v>
      </c>
      <c r="M538" t="s">
        <v>22</v>
      </c>
      <c r="N538" t="s">
        <v>16</v>
      </c>
      <c r="O538" s="14">
        <v>28.68</v>
      </c>
      <c r="P538">
        <f>SUMIF(cocina!A:A, R538, cocina!K:K)+Tabla2[[#This Row],[Propina]]</f>
        <v>91.68</v>
      </c>
      <c r="Q538" t="s">
        <v>44</v>
      </c>
      <c r="R538">
        <v>537</v>
      </c>
      <c r="S538" t="s">
        <v>38</v>
      </c>
      <c r="T538" t="s">
        <v>111</v>
      </c>
    </row>
    <row r="539" spans="1:20" x14ac:dyDescent="0.45">
      <c r="A539">
        <v>14</v>
      </c>
      <c r="B539" t="s">
        <v>494</v>
      </c>
      <c r="C539">
        <v>4</v>
      </c>
      <c r="D539" s="6">
        <f>SUMIF(cocina!A:A, R539, cocina!H:H)</f>
        <v>198</v>
      </c>
      <c r="E539" s="1">
        <v>45022.138194444444</v>
      </c>
      <c r="F539" s="1">
        <v>45022.231249999997</v>
      </c>
      <c r="G539" s="10">
        <f>+Tabla2[[#This Row],[Hora de Salida]]</f>
        <v>45022.231249999997</v>
      </c>
      <c r="H539" s="6">
        <f>+(Tabla2[[#This Row],[Hora de Salida]]-Tabla2[[#This Row],[Hora de Llegada]])*1440</f>
        <v>133.99999999674037</v>
      </c>
      <c r="I539" s="4">
        <f t="shared" si="16"/>
        <v>9.3055555553291924E-2</v>
      </c>
      <c r="J539" s="4">
        <f t="shared" si="17"/>
        <v>0</v>
      </c>
      <c r="K539" s="4" t="str">
        <f>IF(Tabla2[[#This Row],[Tiempo de Degustación ]]=0,"No Cobrada","Si Cobrada")</f>
        <v>No Cobrada</v>
      </c>
      <c r="L539" t="s">
        <v>37</v>
      </c>
      <c r="M539" t="s">
        <v>41</v>
      </c>
      <c r="N539" t="s">
        <v>16</v>
      </c>
      <c r="O539" s="14">
        <v>41.35</v>
      </c>
      <c r="P539">
        <f>SUMIF(cocina!A:A, R539, cocina!K:K)+Tabla2[[#This Row],[Propina]]</f>
        <v>183.35</v>
      </c>
      <c r="Q539" t="s">
        <v>29</v>
      </c>
      <c r="R539">
        <v>538</v>
      </c>
      <c r="S539" t="s">
        <v>24</v>
      </c>
      <c r="T539" t="s">
        <v>861</v>
      </c>
    </row>
    <row r="540" spans="1:20" x14ac:dyDescent="0.45">
      <c r="A540">
        <v>18</v>
      </c>
      <c r="B540" t="s">
        <v>862</v>
      </c>
      <c r="C540">
        <v>3</v>
      </c>
      <c r="D540" s="6">
        <f>SUMIF(cocina!A:A, R540, cocina!H:H)</f>
        <v>129</v>
      </c>
      <c r="E540" s="1">
        <v>45022.160416666666</v>
      </c>
      <c r="F540" s="1">
        <v>45022.291666666664</v>
      </c>
      <c r="G540" s="10">
        <f>+Tabla2[[#This Row],[Hora de Salida]]</f>
        <v>45022.291666666664</v>
      </c>
      <c r="H540" s="6">
        <f>+(Tabla2[[#This Row],[Hora de Salida]]-Tabla2[[#This Row],[Hora de Llegada]])*1440</f>
        <v>188.99999999790452</v>
      </c>
      <c r="I540" s="4">
        <f t="shared" si="16"/>
        <v>0.13124999999854481</v>
      </c>
      <c r="J540" s="4">
        <f t="shared" si="17"/>
        <v>4.1666666665211474E-2</v>
      </c>
      <c r="K540" s="4" t="str">
        <f>IF(Tabla2[[#This Row],[Tiempo de Degustación ]]=0,"No Cobrada","Si Cobrada")</f>
        <v>Si Cobrada</v>
      </c>
      <c r="L540" t="s">
        <v>27</v>
      </c>
      <c r="M540" t="s">
        <v>22</v>
      </c>
      <c r="N540" t="s">
        <v>23</v>
      </c>
      <c r="O540" s="14">
        <v>20.9</v>
      </c>
      <c r="P540">
        <f>SUMIF(cocina!A:A, R540, cocina!K:K)+Tabla2[[#This Row],[Propina]]</f>
        <v>260.89999999999998</v>
      </c>
      <c r="Q540" t="s">
        <v>29</v>
      </c>
      <c r="R540">
        <v>539</v>
      </c>
      <c r="S540" t="s">
        <v>24</v>
      </c>
      <c r="T540" t="s">
        <v>863</v>
      </c>
    </row>
    <row r="541" spans="1:20" x14ac:dyDescent="0.45">
      <c r="A541">
        <v>6</v>
      </c>
      <c r="B541" t="s">
        <v>864</v>
      </c>
      <c r="C541">
        <v>4</v>
      </c>
      <c r="D541" s="6">
        <f>SUMIF(cocina!A:A, R541, cocina!H:H)</f>
        <v>82</v>
      </c>
      <c r="E541" s="1">
        <v>45022.156944444447</v>
      </c>
      <c r="F541" s="1">
        <v>45022.288888888892</v>
      </c>
      <c r="G541" s="10">
        <f>+Tabla2[[#This Row],[Hora de Salida]]</f>
        <v>45022.288888888892</v>
      </c>
      <c r="H541" s="6">
        <f>+(Tabla2[[#This Row],[Hora de Salida]]-Tabla2[[#This Row],[Hora de Llegada]])*1440</f>
        <v>190.00000000116415</v>
      </c>
      <c r="I541" s="4">
        <f t="shared" si="16"/>
        <v>0.13194444444525288</v>
      </c>
      <c r="J541" s="4">
        <f t="shared" si="17"/>
        <v>7.5000000000808448E-2</v>
      </c>
      <c r="K541" s="4" t="str">
        <f>IF(Tabla2[[#This Row],[Tiempo de Degustación ]]=0,"No Cobrada","Si Cobrada")</f>
        <v>Si Cobrada</v>
      </c>
      <c r="L541" t="s">
        <v>21</v>
      </c>
      <c r="M541" t="s">
        <v>15</v>
      </c>
      <c r="N541" t="s">
        <v>28</v>
      </c>
      <c r="O541" s="14">
        <v>47.85</v>
      </c>
      <c r="P541">
        <f>SUMIF(cocina!A:A, R541, cocina!K:K)+Tabla2[[#This Row],[Propina]]</f>
        <v>171.85</v>
      </c>
      <c r="Q541" t="s">
        <v>17</v>
      </c>
      <c r="R541">
        <v>540</v>
      </c>
      <c r="S541" t="s">
        <v>53</v>
      </c>
      <c r="T541" t="s">
        <v>865</v>
      </c>
    </row>
    <row r="542" spans="1:20" x14ac:dyDescent="0.45">
      <c r="A542">
        <v>19</v>
      </c>
      <c r="B542" t="s">
        <v>81</v>
      </c>
      <c r="C542">
        <v>2</v>
      </c>
      <c r="D542" s="6">
        <f>SUMIF(cocina!A:A, R542, cocina!H:H)</f>
        <v>124</v>
      </c>
      <c r="E542" s="1">
        <v>45022.022916666669</v>
      </c>
      <c r="F542" s="1">
        <v>45022.188888888886</v>
      </c>
      <c r="G542" s="10">
        <f>+Tabla2[[#This Row],[Hora de Salida]]</f>
        <v>45022.188888888886</v>
      </c>
      <c r="H542" s="6">
        <f>+(Tabla2[[#This Row],[Hora de Salida]]-Tabla2[[#This Row],[Hora de Llegada]])*1440</f>
        <v>238.99999999324791</v>
      </c>
      <c r="I542" s="4">
        <f t="shared" si="16"/>
        <v>0.16597222221753327</v>
      </c>
      <c r="J542" s="4">
        <f t="shared" si="17"/>
        <v>7.9861111106422161E-2</v>
      </c>
      <c r="K542" s="4" t="str">
        <f>IF(Tabla2[[#This Row],[Tiempo de Degustación ]]=0,"No Cobrada","Si Cobrada")</f>
        <v>Si Cobrada</v>
      </c>
      <c r="L542" t="s">
        <v>21</v>
      </c>
      <c r="M542" t="s">
        <v>22</v>
      </c>
      <c r="N542" t="s">
        <v>16</v>
      </c>
      <c r="O542" s="14">
        <v>33.700000000000003</v>
      </c>
      <c r="P542">
        <f>SUMIF(cocina!A:A, R542, cocina!K:K)+Tabla2[[#This Row],[Propina]]</f>
        <v>235.7</v>
      </c>
      <c r="Q542" t="s">
        <v>17</v>
      </c>
      <c r="R542">
        <v>541</v>
      </c>
      <c r="S542" t="s">
        <v>24</v>
      </c>
      <c r="T542" t="s">
        <v>866</v>
      </c>
    </row>
    <row r="543" spans="1:20" x14ac:dyDescent="0.45">
      <c r="A543">
        <v>9</v>
      </c>
      <c r="B543" t="s">
        <v>269</v>
      </c>
      <c r="C543">
        <v>5</v>
      </c>
      <c r="D543" s="6">
        <f>SUMIF(cocina!A:A, R543, cocina!H:H)</f>
        <v>115</v>
      </c>
      <c r="E543" s="1">
        <v>45022.115972222222</v>
      </c>
      <c r="F543" s="1">
        <v>45022.196527777778</v>
      </c>
      <c r="G543" s="10">
        <f>+Tabla2[[#This Row],[Hora de Salida]]</f>
        <v>45022.196527777778</v>
      </c>
      <c r="H543" s="6">
        <f>+(Tabla2[[#This Row],[Hora de Salida]]-Tabla2[[#This Row],[Hora de Llegada]])*1440</f>
        <v>116.00000000093132</v>
      </c>
      <c r="I543" s="4">
        <f t="shared" si="16"/>
        <v>8.0555555556202307E-2</v>
      </c>
      <c r="J543" s="4">
        <f t="shared" si="17"/>
        <v>6.944444450912024E-4</v>
      </c>
      <c r="K543" s="4" t="str">
        <f>IF(Tabla2[[#This Row],[Tiempo de Degustación ]]=0,"No Cobrada","Si Cobrada")</f>
        <v>Si Cobrada</v>
      </c>
      <c r="L543" t="s">
        <v>14</v>
      </c>
      <c r="M543" t="s">
        <v>22</v>
      </c>
      <c r="N543" t="s">
        <v>28</v>
      </c>
      <c r="O543" s="14">
        <v>49.05</v>
      </c>
      <c r="P543">
        <f>SUMIF(cocina!A:A, R543, cocina!K:K)+Tabla2[[#This Row],[Propina]]</f>
        <v>197.05</v>
      </c>
      <c r="Q543" t="s">
        <v>17</v>
      </c>
      <c r="R543">
        <v>542</v>
      </c>
      <c r="S543" t="s">
        <v>73</v>
      </c>
      <c r="T543" t="s">
        <v>867</v>
      </c>
    </row>
    <row r="544" spans="1:20" x14ac:dyDescent="0.45">
      <c r="A544">
        <v>19</v>
      </c>
      <c r="B544" t="s">
        <v>868</v>
      </c>
      <c r="C544">
        <v>5</v>
      </c>
      <c r="D544" s="6">
        <f>SUMIF(cocina!A:A, R544, cocina!H:H)</f>
        <v>74</v>
      </c>
      <c r="E544" s="1">
        <v>45022.032638888886</v>
      </c>
      <c r="F544" s="1">
        <v>45022.150694444441</v>
      </c>
      <c r="G544" s="10">
        <f>+Tabla2[[#This Row],[Hora de Salida]]</f>
        <v>45022.150694444441</v>
      </c>
      <c r="H544" s="6">
        <f>+(Tabla2[[#This Row],[Hora de Salida]]-Tabla2[[#This Row],[Hora de Llegada]])*1440</f>
        <v>169.99999999883585</v>
      </c>
      <c r="I544" s="4">
        <f t="shared" si="16"/>
        <v>0.11805555555474712</v>
      </c>
      <c r="J544" s="4">
        <f t="shared" si="17"/>
        <v>6.6666666665858229E-2</v>
      </c>
      <c r="K544" s="4" t="str">
        <f>IF(Tabla2[[#This Row],[Tiempo de Degustación ]]=0,"No Cobrada","Si Cobrada")</f>
        <v>Si Cobrada</v>
      </c>
      <c r="L544" t="s">
        <v>37</v>
      </c>
      <c r="M544" t="s">
        <v>41</v>
      </c>
      <c r="N544" t="s">
        <v>28</v>
      </c>
      <c r="O544" s="14">
        <v>49.37</v>
      </c>
      <c r="P544">
        <f>SUMIF(cocina!A:A, R544, cocina!K:K)+Tabla2[[#This Row],[Propina]]</f>
        <v>255.37</v>
      </c>
      <c r="Q544" t="s">
        <v>17</v>
      </c>
      <c r="R544">
        <v>543</v>
      </c>
      <c r="S544" t="s">
        <v>34</v>
      </c>
      <c r="T544" t="s">
        <v>869</v>
      </c>
    </row>
    <row r="545" spans="1:20" x14ac:dyDescent="0.45">
      <c r="A545">
        <v>7</v>
      </c>
      <c r="B545" t="s">
        <v>870</v>
      </c>
      <c r="C545">
        <v>4</v>
      </c>
      <c r="D545" s="6">
        <f>SUMIF(cocina!A:A, R545, cocina!H:H)</f>
        <v>48</v>
      </c>
      <c r="E545" s="1">
        <v>45022.136805555558</v>
      </c>
      <c r="F545" s="1">
        <v>45022.197916666664</v>
      </c>
      <c r="G545" s="10">
        <f>+Tabla2[[#This Row],[Hora de Salida]]</f>
        <v>45022.197916666664</v>
      </c>
      <c r="H545" s="6">
        <f>+(Tabla2[[#This Row],[Hora de Salida]]-Tabla2[[#This Row],[Hora de Llegada]])*1440</f>
        <v>87.999999993480742</v>
      </c>
      <c r="I545" s="4">
        <f t="shared" si="16"/>
        <v>7.152777777325052E-2</v>
      </c>
      <c r="J545" s="4">
        <f t="shared" si="17"/>
        <v>3.8194444439917187E-2</v>
      </c>
      <c r="K545" s="4" t="str">
        <f>IF(Tabla2[[#This Row],[Tiempo de Degustación ]]=0,"No Cobrada","Si Cobrada")</f>
        <v>Si Cobrada</v>
      </c>
      <c r="L545" t="s">
        <v>33</v>
      </c>
      <c r="M545" t="s">
        <v>15</v>
      </c>
      <c r="N545" t="s">
        <v>28</v>
      </c>
      <c r="O545" s="14">
        <v>44.91</v>
      </c>
      <c r="P545">
        <f>SUMIF(cocina!A:A, R545, cocina!K:K)+Tabla2[[#This Row],[Propina]]</f>
        <v>114.91</v>
      </c>
      <c r="Q545" t="s">
        <v>44</v>
      </c>
      <c r="R545">
        <v>544</v>
      </c>
      <c r="S545" t="s">
        <v>68</v>
      </c>
      <c r="T545" t="s">
        <v>42</v>
      </c>
    </row>
    <row r="546" spans="1:20" x14ac:dyDescent="0.45">
      <c r="A546">
        <v>20</v>
      </c>
      <c r="B546" t="s">
        <v>871</v>
      </c>
      <c r="C546">
        <v>5</v>
      </c>
      <c r="D546" s="6">
        <f>SUMIF(cocina!A:A, R546, cocina!H:H)</f>
        <v>99</v>
      </c>
      <c r="E546" s="1">
        <v>45022.11041666667</v>
      </c>
      <c r="F546" s="1">
        <v>45022.18472222222</v>
      </c>
      <c r="G546" s="10">
        <f>+Tabla2[[#This Row],[Hora de Salida]]</f>
        <v>45022.18472222222</v>
      </c>
      <c r="H546" s="6">
        <f>+(Tabla2[[#This Row],[Hora de Salida]]-Tabla2[[#This Row],[Hora de Llegada]])*1440</f>
        <v>106.99999999254942</v>
      </c>
      <c r="I546" s="4">
        <f t="shared" si="16"/>
        <v>8.4722222217048213E-2</v>
      </c>
      <c r="J546" s="4">
        <f t="shared" si="17"/>
        <v>1.5972222217048207E-2</v>
      </c>
      <c r="K546" s="4" t="str">
        <f>IF(Tabla2[[#This Row],[Tiempo de Degustación ]]=0,"No Cobrada","Si Cobrada")</f>
        <v>Si Cobrada</v>
      </c>
      <c r="L546" t="s">
        <v>27</v>
      </c>
      <c r="M546" t="s">
        <v>15</v>
      </c>
      <c r="N546" t="s">
        <v>23</v>
      </c>
      <c r="O546" s="14">
        <v>12.18</v>
      </c>
      <c r="P546">
        <f>SUMIF(cocina!A:A, R546, cocina!K:K)+Tabla2[[#This Row],[Propina]]</f>
        <v>142.18</v>
      </c>
      <c r="Q546" t="s">
        <v>44</v>
      </c>
      <c r="R546">
        <v>545</v>
      </c>
      <c r="S546" t="s">
        <v>73</v>
      </c>
      <c r="T546" t="s">
        <v>872</v>
      </c>
    </row>
    <row r="547" spans="1:20" x14ac:dyDescent="0.45">
      <c r="A547">
        <v>5</v>
      </c>
      <c r="B547" t="s">
        <v>873</v>
      </c>
      <c r="C547">
        <v>2</v>
      </c>
      <c r="D547" s="6">
        <f>SUMIF(cocina!A:A, R547, cocina!H:H)</f>
        <v>91</v>
      </c>
      <c r="E547" s="1">
        <v>45022.134722222225</v>
      </c>
      <c r="F547" s="1">
        <v>45022.228472222225</v>
      </c>
      <c r="G547" s="10">
        <f>+Tabla2[[#This Row],[Hora de Salida]]</f>
        <v>45022.228472222225</v>
      </c>
      <c r="H547" s="6">
        <f>+(Tabla2[[#This Row],[Hora de Salida]]-Tabla2[[#This Row],[Hora de Llegada]])*1440</f>
        <v>135</v>
      </c>
      <c r="I547" s="4">
        <f t="shared" si="16"/>
        <v>9.375E-2</v>
      </c>
      <c r="J547" s="4">
        <f t="shared" si="17"/>
        <v>3.0555555555555558E-2</v>
      </c>
      <c r="K547" s="4" t="str">
        <f>IF(Tabla2[[#This Row],[Tiempo de Degustación ]]=0,"No Cobrada","Si Cobrada")</f>
        <v>Si Cobrada</v>
      </c>
      <c r="L547" t="s">
        <v>37</v>
      </c>
      <c r="M547" t="s">
        <v>15</v>
      </c>
      <c r="N547" t="s">
        <v>16</v>
      </c>
      <c r="O547" s="14">
        <v>47.81</v>
      </c>
      <c r="P547">
        <f>SUMIF(cocina!A:A, R547, cocina!K:K)+Tabla2[[#This Row],[Propina]]</f>
        <v>139.81</v>
      </c>
      <c r="Q547" t="s">
        <v>17</v>
      </c>
      <c r="R547">
        <v>546</v>
      </c>
      <c r="S547" t="s">
        <v>50</v>
      </c>
      <c r="T547" t="s">
        <v>874</v>
      </c>
    </row>
    <row r="548" spans="1:20" x14ac:dyDescent="0.45">
      <c r="A548">
        <v>9</v>
      </c>
      <c r="B548" t="s">
        <v>875</v>
      </c>
      <c r="C548">
        <v>3</v>
      </c>
      <c r="D548" s="6">
        <f>SUMIF(cocina!A:A, R548, cocina!H:H)</f>
        <v>97</v>
      </c>
      <c r="E548" s="1">
        <v>45022.113194444442</v>
      </c>
      <c r="F548" s="1">
        <v>45022.191666666666</v>
      </c>
      <c r="G548" s="10">
        <f>+Tabla2[[#This Row],[Hora de Salida]]</f>
        <v>45022.191666666666</v>
      </c>
      <c r="H548" s="6">
        <f>+(Tabla2[[#This Row],[Hora de Salida]]-Tabla2[[#This Row],[Hora de Llegada]])*1440</f>
        <v>113.00000000162981</v>
      </c>
      <c r="I548" s="4">
        <f t="shared" si="16"/>
        <v>8.8888888890020709E-2</v>
      </c>
      <c r="J548" s="4">
        <f t="shared" si="17"/>
        <v>2.1527777778909601E-2</v>
      </c>
      <c r="K548" s="4" t="str">
        <f>IF(Tabla2[[#This Row],[Tiempo de Degustación ]]=0,"No Cobrada","Si Cobrada")</f>
        <v>Si Cobrada</v>
      </c>
      <c r="L548" t="s">
        <v>33</v>
      </c>
      <c r="M548" t="s">
        <v>41</v>
      </c>
      <c r="N548" t="s">
        <v>28</v>
      </c>
      <c r="O548" s="14">
        <v>20.04</v>
      </c>
      <c r="P548">
        <f>SUMIF(cocina!A:A, R548, cocina!K:K)+Tabla2[[#This Row],[Propina]]</f>
        <v>247.04</v>
      </c>
      <c r="Q548" t="s">
        <v>44</v>
      </c>
      <c r="R548">
        <v>547</v>
      </c>
      <c r="S548" t="s">
        <v>24</v>
      </c>
      <c r="T548" t="s">
        <v>876</v>
      </c>
    </row>
    <row r="549" spans="1:20" x14ac:dyDescent="0.45">
      <c r="A549">
        <v>4</v>
      </c>
      <c r="B549" t="s">
        <v>877</v>
      </c>
      <c r="C549">
        <v>2</v>
      </c>
      <c r="D549" s="6">
        <f>SUMIF(cocina!A:A, R549, cocina!H:H)</f>
        <v>106</v>
      </c>
      <c r="E549" s="1">
        <v>45022.038194444445</v>
      </c>
      <c r="F549" s="1">
        <v>45022.168749999997</v>
      </c>
      <c r="G549" s="10">
        <f>+Tabla2[[#This Row],[Hora de Salida]]</f>
        <v>45022.168749999997</v>
      </c>
      <c r="H549" s="6">
        <f>+(Tabla2[[#This Row],[Hora de Salida]]-Tabla2[[#This Row],[Hora de Llegada]])*1440</f>
        <v>187.9999999946449</v>
      </c>
      <c r="I549" s="4">
        <f t="shared" si="16"/>
        <v>0.13055555555183673</v>
      </c>
      <c r="J549" s="4">
        <f t="shared" si="17"/>
        <v>5.694444444072562E-2</v>
      </c>
      <c r="K549" s="4" t="str">
        <f>IF(Tabla2[[#This Row],[Tiempo de Degustación ]]=0,"No Cobrada","Si Cobrada")</f>
        <v>Si Cobrada</v>
      </c>
      <c r="L549" t="s">
        <v>27</v>
      </c>
      <c r="M549" t="s">
        <v>15</v>
      </c>
      <c r="N549" t="s">
        <v>28</v>
      </c>
      <c r="O549" s="14">
        <v>28.88</v>
      </c>
      <c r="P549">
        <f>SUMIF(cocina!A:A, R549, cocina!K:K)+Tabla2[[#This Row],[Propina]]</f>
        <v>124.88</v>
      </c>
      <c r="Q549" t="s">
        <v>29</v>
      </c>
      <c r="R549">
        <v>548</v>
      </c>
      <c r="S549" t="s">
        <v>73</v>
      </c>
      <c r="T549" t="s">
        <v>878</v>
      </c>
    </row>
    <row r="550" spans="1:20" x14ac:dyDescent="0.45">
      <c r="A550">
        <v>12</v>
      </c>
      <c r="B550" t="s">
        <v>537</v>
      </c>
      <c r="C550">
        <v>2</v>
      </c>
      <c r="D550" s="6">
        <f>SUMIF(cocina!A:A, R550, cocina!H:H)</f>
        <v>98</v>
      </c>
      <c r="E550" s="1">
        <v>45022.064583333333</v>
      </c>
      <c r="F550" s="1">
        <v>45022.226388888892</v>
      </c>
      <c r="G550" s="10">
        <f>+Tabla2[[#This Row],[Hora de Salida]]</f>
        <v>45022.226388888892</v>
      </c>
      <c r="H550" s="6">
        <f>+(Tabla2[[#This Row],[Hora de Salida]]-Tabla2[[#This Row],[Hora de Llegada]])*1440</f>
        <v>233.00000000512227</v>
      </c>
      <c r="I550" s="4">
        <f t="shared" si="16"/>
        <v>0.16180555555911269</v>
      </c>
      <c r="J550" s="4">
        <f t="shared" si="17"/>
        <v>9.3750000003557141E-2</v>
      </c>
      <c r="K550" s="4" t="str">
        <f>IF(Tabla2[[#This Row],[Tiempo de Degustación ]]=0,"No Cobrada","Si Cobrada")</f>
        <v>Si Cobrada</v>
      </c>
      <c r="L550" t="s">
        <v>21</v>
      </c>
      <c r="M550" t="s">
        <v>15</v>
      </c>
      <c r="N550" t="s">
        <v>28</v>
      </c>
      <c r="O550" s="14">
        <v>35.340000000000003</v>
      </c>
      <c r="P550">
        <f>SUMIF(cocina!A:A, R550, cocina!K:K)+Tabla2[[#This Row],[Propina]]</f>
        <v>197.34</v>
      </c>
      <c r="Q550" t="s">
        <v>29</v>
      </c>
      <c r="R550">
        <v>549</v>
      </c>
      <c r="S550" t="s">
        <v>24</v>
      </c>
      <c r="T550" t="s">
        <v>879</v>
      </c>
    </row>
    <row r="551" spans="1:20" x14ac:dyDescent="0.45">
      <c r="A551">
        <v>1</v>
      </c>
      <c r="B551" t="s">
        <v>741</v>
      </c>
      <c r="C551">
        <v>6</v>
      </c>
      <c r="D551" s="6">
        <f>SUMIF(cocina!A:A, R551, cocina!H:H)</f>
        <v>57</v>
      </c>
      <c r="E551" s="1">
        <v>45022.047222222223</v>
      </c>
      <c r="F551" s="1">
        <v>45022.11041666667</v>
      </c>
      <c r="G551" s="10">
        <f>+Tabla2[[#This Row],[Hora de Salida]]</f>
        <v>45022.11041666667</v>
      </c>
      <c r="H551" s="6">
        <f>+(Tabla2[[#This Row],[Hora de Salida]]-Tabla2[[#This Row],[Hora de Llegada]])*1440</f>
        <v>91.000000003259629</v>
      </c>
      <c r="I551" s="4">
        <f t="shared" si="16"/>
        <v>7.3611111113374747E-2</v>
      </c>
      <c r="J551" s="4">
        <f t="shared" si="17"/>
        <v>3.4027777780041416E-2</v>
      </c>
      <c r="K551" s="4" t="str">
        <f>IF(Tabla2[[#This Row],[Tiempo de Degustación ]]=0,"No Cobrada","Si Cobrada")</f>
        <v>Si Cobrada</v>
      </c>
      <c r="L551" t="s">
        <v>14</v>
      </c>
      <c r="M551" t="s">
        <v>15</v>
      </c>
      <c r="N551" t="s">
        <v>28</v>
      </c>
      <c r="O551" s="14">
        <v>28.33</v>
      </c>
      <c r="P551">
        <f>SUMIF(cocina!A:A, R551, cocina!K:K)+Tabla2[[#This Row],[Propina]]</f>
        <v>152.32999999999998</v>
      </c>
      <c r="Q551" t="s">
        <v>44</v>
      </c>
      <c r="R551">
        <v>550</v>
      </c>
      <c r="S551" t="s">
        <v>30</v>
      </c>
      <c r="T551" t="s">
        <v>880</v>
      </c>
    </row>
    <row r="552" spans="1:20" x14ac:dyDescent="0.45">
      <c r="A552">
        <v>4</v>
      </c>
      <c r="B552" t="s">
        <v>881</v>
      </c>
      <c r="C552">
        <v>2</v>
      </c>
      <c r="D552" s="6">
        <f>SUMIF(cocina!A:A, R552, cocina!H:H)</f>
        <v>123</v>
      </c>
      <c r="E552" s="1">
        <v>45022.123611111114</v>
      </c>
      <c r="F552" s="1">
        <v>45022.173611111109</v>
      </c>
      <c r="G552" s="10">
        <f>+Tabla2[[#This Row],[Hora de Salida]]</f>
        <v>45022.173611111109</v>
      </c>
      <c r="H552" s="6">
        <f>+(Tabla2[[#This Row],[Hora de Salida]]-Tabla2[[#This Row],[Hora de Llegada]])*1440</f>
        <v>71.999999993713573</v>
      </c>
      <c r="I552" s="4">
        <f t="shared" si="16"/>
        <v>4.9999999995634425E-2</v>
      </c>
      <c r="J552" s="4">
        <f t="shared" si="17"/>
        <v>0</v>
      </c>
      <c r="K552" s="4" t="str">
        <f>IF(Tabla2[[#This Row],[Tiempo de Degustación ]]=0,"No Cobrada","Si Cobrada")</f>
        <v>No Cobrada</v>
      </c>
      <c r="L552" t="s">
        <v>14</v>
      </c>
      <c r="M552" t="s">
        <v>22</v>
      </c>
      <c r="N552" t="s">
        <v>28</v>
      </c>
      <c r="O552" s="14">
        <v>17.54</v>
      </c>
      <c r="P552">
        <f>SUMIF(cocina!A:A, R552, cocina!K:K)+Tabla2[[#This Row],[Propina]]</f>
        <v>188.54</v>
      </c>
      <c r="Q552" t="s">
        <v>17</v>
      </c>
      <c r="R552">
        <v>551</v>
      </c>
      <c r="S552" t="s">
        <v>34</v>
      </c>
      <c r="T552" t="s">
        <v>882</v>
      </c>
    </row>
    <row r="553" spans="1:20" x14ac:dyDescent="0.45">
      <c r="A553">
        <v>11</v>
      </c>
      <c r="B553" t="s">
        <v>883</v>
      </c>
      <c r="C553">
        <v>6</v>
      </c>
      <c r="D553" s="6">
        <f>SUMIF(cocina!A:A, R553, cocina!H:H)</f>
        <v>115</v>
      </c>
      <c r="E553" s="1">
        <v>45022.018055555556</v>
      </c>
      <c r="F553" s="1">
        <v>45022.162499999999</v>
      </c>
      <c r="G553" s="10">
        <f>+Tabla2[[#This Row],[Hora de Salida]]</f>
        <v>45022.162499999999</v>
      </c>
      <c r="H553" s="6">
        <f>+(Tabla2[[#This Row],[Hora de Salida]]-Tabla2[[#This Row],[Hora de Llegada]])*1440</f>
        <v>207.9999999969732</v>
      </c>
      <c r="I553" s="4">
        <f t="shared" si="16"/>
        <v>0.1444444444423425</v>
      </c>
      <c r="J553" s="4">
        <f t="shared" si="17"/>
        <v>6.4583333331231396E-2</v>
      </c>
      <c r="K553" s="4" t="str">
        <f>IF(Tabla2[[#This Row],[Tiempo de Degustación ]]=0,"No Cobrada","Si Cobrada")</f>
        <v>Si Cobrada</v>
      </c>
      <c r="L553" t="s">
        <v>14</v>
      </c>
      <c r="M553" t="s">
        <v>41</v>
      </c>
      <c r="N553" t="s">
        <v>16</v>
      </c>
      <c r="O553" s="14">
        <v>10.28</v>
      </c>
      <c r="P553">
        <f>SUMIF(cocina!A:A, R553, cocina!K:K)+Tabla2[[#This Row],[Propina]]</f>
        <v>253.28</v>
      </c>
      <c r="Q553" t="s">
        <v>29</v>
      </c>
      <c r="R553">
        <v>552</v>
      </c>
      <c r="S553" t="s">
        <v>18</v>
      </c>
      <c r="T553" t="s">
        <v>884</v>
      </c>
    </row>
    <row r="554" spans="1:20" x14ac:dyDescent="0.45">
      <c r="A554">
        <v>14</v>
      </c>
      <c r="B554" t="s">
        <v>885</v>
      </c>
      <c r="C554">
        <v>2</v>
      </c>
      <c r="D554" s="6">
        <f>SUMIF(cocina!A:A, R554, cocina!H:H)</f>
        <v>178</v>
      </c>
      <c r="E554" s="1">
        <v>45022.114583333336</v>
      </c>
      <c r="F554" s="1">
        <v>45022.224999999999</v>
      </c>
      <c r="G554" s="10">
        <f>+Tabla2[[#This Row],[Hora de Salida]]</f>
        <v>45022.224999999999</v>
      </c>
      <c r="H554" s="6">
        <f>+(Tabla2[[#This Row],[Hora de Salida]]-Tabla2[[#This Row],[Hora de Llegada]])*1440</f>
        <v>158.99999999441206</v>
      </c>
      <c r="I554" s="4">
        <f t="shared" si="16"/>
        <v>0.11041666666278616</v>
      </c>
      <c r="J554" s="4">
        <f t="shared" si="17"/>
        <v>0</v>
      </c>
      <c r="K554" s="4" t="str">
        <f>IF(Tabla2[[#This Row],[Tiempo de Degustación ]]=0,"No Cobrada","Si Cobrada")</f>
        <v>No Cobrada</v>
      </c>
      <c r="L554" t="s">
        <v>14</v>
      </c>
      <c r="M554" t="s">
        <v>15</v>
      </c>
      <c r="N554" t="s">
        <v>28</v>
      </c>
      <c r="O554" s="14">
        <v>44.38</v>
      </c>
      <c r="P554">
        <f>SUMIF(cocina!A:A, R554, cocina!K:K)+Tabla2[[#This Row],[Propina]]</f>
        <v>247.38</v>
      </c>
      <c r="Q554" t="s">
        <v>29</v>
      </c>
      <c r="R554">
        <v>553</v>
      </c>
      <c r="S554" t="s">
        <v>30</v>
      </c>
      <c r="T554" t="s">
        <v>886</v>
      </c>
    </row>
    <row r="555" spans="1:20" x14ac:dyDescent="0.45">
      <c r="A555">
        <v>10</v>
      </c>
      <c r="B555" t="s">
        <v>887</v>
      </c>
      <c r="C555">
        <v>6</v>
      </c>
      <c r="D555" s="6">
        <f>SUMIF(cocina!A:A, R555, cocina!H:H)</f>
        <v>71</v>
      </c>
      <c r="E555" s="1">
        <v>45022.0625</v>
      </c>
      <c r="F555" s="1">
        <v>45022.121527777781</v>
      </c>
      <c r="G555" s="10">
        <f>+Tabla2[[#This Row],[Hora de Salida]]</f>
        <v>45022.121527777781</v>
      </c>
      <c r="H555" s="6">
        <f>+(Tabla2[[#This Row],[Hora de Salida]]-Tabla2[[#This Row],[Hora de Llegada]])*1440</f>
        <v>85.000000004656613</v>
      </c>
      <c r="I555" s="4">
        <f t="shared" si="16"/>
        <v>6.9444444447678208E-2</v>
      </c>
      <c r="J555" s="4">
        <f t="shared" si="17"/>
        <v>2.0138888892122654E-2</v>
      </c>
      <c r="K555" s="4" t="str">
        <f>IF(Tabla2[[#This Row],[Tiempo de Degustación ]]=0,"No Cobrada","Si Cobrada")</f>
        <v>Si Cobrada</v>
      </c>
      <c r="L555" t="s">
        <v>14</v>
      </c>
      <c r="M555" t="s">
        <v>15</v>
      </c>
      <c r="N555" t="s">
        <v>16</v>
      </c>
      <c r="O555" s="14">
        <v>19.600000000000001</v>
      </c>
      <c r="P555">
        <f>SUMIF(cocina!A:A, R555, cocina!K:K)+Tabla2[[#This Row],[Propina]]</f>
        <v>185.6</v>
      </c>
      <c r="Q555" t="s">
        <v>44</v>
      </c>
      <c r="R555">
        <v>554</v>
      </c>
      <c r="S555" t="s">
        <v>18</v>
      </c>
      <c r="T555" t="s">
        <v>888</v>
      </c>
    </row>
    <row r="556" spans="1:20" x14ac:dyDescent="0.45">
      <c r="A556">
        <v>20</v>
      </c>
      <c r="B556" t="s">
        <v>889</v>
      </c>
      <c r="C556">
        <v>1</v>
      </c>
      <c r="D556" s="6">
        <f>SUMIF(cocina!A:A, R556, cocina!H:H)</f>
        <v>46</v>
      </c>
      <c r="E556" s="1">
        <v>45022.082638888889</v>
      </c>
      <c r="F556" s="1">
        <v>45022.209722222222</v>
      </c>
      <c r="G556" s="10">
        <f>+Tabla2[[#This Row],[Hora de Salida]]</f>
        <v>45022.209722222222</v>
      </c>
      <c r="H556" s="6">
        <f>+(Tabla2[[#This Row],[Hora de Salida]]-Tabla2[[#This Row],[Hora de Llegada]])*1440</f>
        <v>182.99999999930151</v>
      </c>
      <c r="I556" s="4">
        <f t="shared" si="16"/>
        <v>0.12708333333284827</v>
      </c>
      <c r="J556" s="4">
        <f t="shared" si="17"/>
        <v>9.5138888888403828E-2</v>
      </c>
      <c r="K556" s="4" t="str">
        <f>IF(Tabla2[[#This Row],[Tiempo de Degustación ]]=0,"No Cobrada","Si Cobrada")</f>
        <v>Si Cobrada</v>
      </c>
      <c r="L556" t="s">
        <v>27</v>
      </c>
      <c r="M556" t="s">
        <v>22</v>
      </c>
      <c r="N556" t="s">
        <v>23</v>
      </c>
      <c r="O556" s="14">
        <v>41.08</v>
      </c>
      <c r="P556">
        <f>SUMIF(cocina!A:A, R556, cocina!K:K)+Tabla2[[#This Row],[Propina]]</f>
        <v>71.08</v>
      </c>
      <c r="Q556" t="s">
        <v>29</v>
      </c>
      <c r="R556">
        <v>555</v>
      </c>
      <c r="S556" t="s">
        <v>30</v>
      </c>
      <c r="T556" t="s">
        <v>109</v>
      </c>
    </row>
    <row r="557" spans="1:20" x14ac:dyDescent="0.45">
      <c r="A557">
        <v>9</v>
      </c>
      <c r="B557" t="s">
        <v>122</v>
      </c>
      <c r="C557">
        <v>6</v>
      </c>
      <c r="D557" s="6">
        <f>SUMIF(cocina!A:A, R557, cocina!H:H)</f>
        <v>66</v>
      </c>
      <c r="E557" s="1">
        <v>45022.164583333331</v>
      </c>
      <c r="F557" s="1">
        <v>45022.320138888892</v>
      </c>
      <c r="G557" s="10">
        <f>+Tabla2[[#This Row],[Hora de Salida]]</f>
        <v>45022.320138888892</v>
      </c>
      <c r="H557" s="6">
        <f>+(Tabla2[[#This Row],[Hora de Salida]]-Tabla2[[#This Row],[Hora de Llegada]])*1440</f>
        <v>224.00000000721775</v>
      </c>
      <c r="I557" s="4">
        <f t="shared" si="16"/>
        <v>0.15555555556056788</v>
      </c>
      <c r="J557" s="4">
        <f t="shared" si="17"/>
        <v>0.10972222222723454</v>
      </c>
      <c r="K557" s="4" t="str">
        <f>IF(Tabla2[[#This Row],[Tiempo de Degustación ]]=0,"No Cobrada","Si Cobrada")</f>
        <v>Si Cobrada</v>
      </c>
      <c r="L557" t="s">
        <v>27</v>
      </c>
      <c r="M557" t="s">
        <v>15</v>
      </c>
      <c r="N557" t="s">
        <v>16</v>
      </c>
      <c r="O557" s="14">
        <v>14.09</v>
      </c>
      <c r="P557">
        <f>SUMIF(cocina!A:A, R557, cocina!K:K)+Tabla2[[#This Row],[Propina]]</f>
        <v>90.09</v>
      </c>
      <c r="Q557" t="s">
        <v>29</v>
      </c>
      <c r="R557">
        <v>556</v>
      </c>
      <c r="S557" t="s">
        <v>34</v>
      </c>
      <c r="T557" t="s">
        <v>468</v>
      </c>
    </row>
    <row r="558" spans="1:20" x14ac:dyDescent="0.45">
      <c r="A558">
        <v>7</v>
      </c>
      <c r="B558" t="s">
        <v>267</v>
      </c>
      <c r="C558">
        <v>5</v>
      </c>
      <c r="D558" s="6">
        <f>SUMIF(cocina!A:A, R558, cocina!H:H)</f>
        <v>107</v>
      </c>
      <c r="E558" s="1">
        <v>45022.161111111112</v>
      </c>
      <c r="F558" s="1">
        <v>45022.318749999999</v>
      </c>
      <c r="G558" s="10">
        <f>+Tabla2[[#This Row],[Hora de Salida]]</f>
        <v>45022.318749999999</v>
      </c>
      <c r="H558" s="6">
        <f>+(Tabla2[[#This Row],[Hora de Salida]]-Tabla2[[#This Row],[Hora de Llegada]])*1440</f>
        <v>226.99999999604188</v>
      </c>
      <c r="I558" s="4">
        <f t="shared" si="16"/>
        <v>0.16805555555280685</v>
      </c>
      <c r="J558" s="4">
        <f t="shared" si="17"/>
        <v>9.3749999997251296E-2</v>
      </c>
      <c r="K558" s="4" t="str">
        <f>IF(Tabla2[[#This Row],[Tiempo de Degustación ]]=0,"No Cobrada","Si Cobrada")</f>
        <v>Si Cobrada</v>
      </c>
      <c r="L558" t="s">
        <v>27</v>
      </c>
      <c r="M558" t="s">
        <v>15</v>
      </c>
      <c r="N558" t="s">
        <v>23</v>
      </c>
      <c r="O558" s="14">
        <v>35.880000000000003</v>
      </c>
      <c r="P558">
        <f>SUMIF(cocina!A:A, R558, cocina!K:K)+Tabla2[[#This Row],[Propina]]</f>
        <v>212.88</v>
      </c>
      <c r="Q558" t="s">
        <v>44</v>
      </c>
      <c r="R558">
        <v>557</v>
      </c>
      <c r="S558" t="s">
        <v>68</v>
      </c>
      <c r="T558" t="s">
        <v>890</v>
      </c>
    </row>
    <row r="559" spans="1:20" x14ac:dyDescent="0.45">
      <c r="A559">
        <v>6</v>
      </c>
      <c r="B559" t="s">
        <v>758</v>
      </c>
      <c r="C559">
        <v>4</v>
      </c>
      <c r="D559" s="6">
        <f>SUMIF(cocina!A:A, R559, cocina!H:H)</f>
        <v>167</v>
      </c>
      <c r="E559" s="1">
        <v>45022.012499999997</v>
      </c>
      <c r="F559" s="1">
        <v>45022.129166666666</v>
      </c>
      <c r="G559" s="10">
        <f>+Tabla2[[#This Row],[Hora de Salida]]</f>
        <v>45022.129166666666</v>
      </c>
      <c r="H559" s="6">
        <f>+(Tabla2[[#This Row],[Hora de Salida]]-Tabla2[[#This Row],[Hora de Llegada]])*1440</f>
        <v>168.00000000279397</v>
      </c>
      <c r="I559" s="4">
        <f t="shared" si="16"/>
        <v>0.11666666666860692</v>
      </c>
      <c r="J559" s="4">
        <f t="shared" si="17"/>
        <v>6.9444444638469549E-4</v>
      </c>
      <c r="K559" s="4" t="str">
        <f>IF(Tabla2[[#This Row],[Tiempo de Degustación ]]=0,"No Cobrada","Si Cobrada")</f>
        <v>Si Cobrada</v>
      </c>
      <c r="L559" t="s">
        <v>21</v>
      </c>
      <c r="M559" t="s">
        <v>15</v>
      </c>
      <c r="N559" t="s">
        <v>28</v>
      </c>
      <c r="O559" s="14">
        <v>45.26</v>
      </c>
      <c r="P559">
        <f>SUMIF(cocina!A:A, R559, cocina!K:K)+Tabla2[[#This Row],[Propina]]</f>
        <v>224.26</v>
      </c>
      <c r="Q559" t="s">
        <v>17</v>
      </c>
      <c r="R559">
        <v>558</v>
      </c>
      <c r="S559" t="s">
        <v>34</v>
      </c>
      <c r="T559" t="s">
        <v>891</v>
      </c>
    </row>
    <row r="560" spans="1:20" x14ac:dyDescent="0.45">
      <c r="A560">
        <v>11</v>
      </c>
      <c r="B560" t="s">
        <v>63</v>
      </c>
      <c r="C560">
        <v>1</v>
      </c>
      <c r="D560" s="6">
        <f>SUMIF(cocina!A:A, R560, cocina!H:H)</f>
        <v>41</v>
      </c>
      <c r="E560" s="1">
        <v>45022.009722222225</v>
      </c>
      <c r="F560" s="1">
        <v>45022.165972222225</v>
      </c>
      <c r="G560" s="10">
        <f>+Tabla2[[#This Row],[Hora de Salida]]</f>
        <v>45022.165972222225</v>
      </c>
      <c r="H560" s="6">
        <f>+(Tabla2[[#This Row],[Hora de Salida]]-Tabla2[[#This Row],[Hora de Llegada]])*1440</f>
        <v>225</v>
      </c>
      <c r="I560" s="4">
        <f t="shared" si="16"/>
        <v>0.15625</v>
      </c>
      <c r="J560" s="4">
        <f t="shared" si="17"/>
        <v>0.12777777777777777</v>
      </c>
      <c r="K560" s="4" t="str">
        <f>IF(Tabla2[[#This Row],[Tiempo de Degustación ]]=0,"No Cobrada","Si Cobrada")</f>
        <v>Si Cobrada</v>
      </c>
      <c r="L560" t="s">
        <v>27</v>
      </c>
      <c r="M560" t="s">
        <v>15</v>
      </c>
      <c r="N560" t="s">
        <v>28</v>
      </c>
      <c r="O560" s="14">
        <v>24.36</v>
      </c>
      <c r="P560">
        <f>SUMIF(cocina!A:A, R560, cocina!K:K)+Tabla2[[#This Row],[Propina]]</f>
        <v>123.36</v>
      </c>
      <c r="Q560" t="s">
        <v>17</v>
      </c>
      <c r="R560">
        <v>559</v>
      </c>
      <c r="S560" t="s">
        <v>53</v>
      </c>
      <c r="T560" t="s">
        <v>448</v>
      </c>
    </row>
    <row r="561" spans="1:20" x14ac:dyDescent="0.45">
      <c r="A561">
        <v>6</v>
      </c>
      <c r="B561" t="s">
        <v>357</v>
      </c>
      <c r="C561">
        <v>6</v>
      </c>
      <c r="D561" s="6">
        <f>SUMIF(cocina!A:A, R561, cocina!H:H)</f>
        <v>48</v>
      </c>
      <c r="E561" s="1">
        <v>45022.010416666664</v>
      </c>
      <c r="F561" s="1">
        <v>45022.136805555558</v>
      </c>
      <c r="G561" s="10">
        <f>+Tabla2[[#This Row],[Hora de Salida]]</f>
        <v>45022.136805555558</v>
      </c>
      <c r="H561" s="6">
        <f>+(Tabla2[[#This Row],[Hora de Salida]]-Tabla2[[#This Row],[Hora de Llegada]])*1440</f>
        <v>182.00000000651926</v>
      </c>
      <c r="I561" s="4">
        <f t="shared" si="16"/>
        <v>0.12638888889341615</v>
      </c>
      <c r="J561" s="4">
        <f t="shared" si="17"/>
        <v>9.3055555560082825E-2</v>
      </c>
      <c r="K561" s="4" t="str">
        <f>IF(Tabla2[[#This Row],[Tiempo de Degustación ]]=0,"No Cobrada","Si Cobrada")</f>
        <v>Si Cobrada</v>
      </c>
      <c r="L561" t="s">
        <v>33</v>
      </c>
      <c r="M561" t="s">
        <v>41</v>
      </c>
      <c r="N561" t="s">
        <v>16</v>
      </c>
      <c r="O561" s="14">
        <v>31.53</v>
      </c>
      <c r="P561">
        <f>SUMIF(cocina!A:A, R561, cocina!K:K)+Tabla2[[#This Row],[Propina]]</f>
        <v>142.53</v>
      </c>
      <c r="Q561" t="s">
        <v>17</v>
      </c>
      <c r="R561">
        <v>560</v>
      </c>
      <c r="S561" t="s">
        <v>92</v>
      </c>
      <c r="T561" t="s">
        <v>892</v>
      </c>
    </row>
    <row r="562" spans="1:20" x14ac:dyDescent="0.45">
      <c r="A562">
        <v>4</v>
      </c>
      <c r="B562" t="s">
        <v>70</v>
      </c>
      <c r="C562">
        <v>2</v>
      </c>
      <c r="D562" s="6">
        <f>SUMIF(cocina!A:A, R562, cocina!H:H)</f>
        <v>64</v>
      </c>
      <c r="E562" s="1">
        <v>45022.050694444442</v>
      </c>
      <c r="F562" s="1">
        <v>45022.152083333334</v>
      </c>
      <c r="G562" s="10">
        <f>+Tabla2[[#This Row],[Hora de Salida]]</f>
        <v>45022.152083333334</v>
      </c>
      <c r="H562" s="6">
        <f>+(Tabla2[[#This Row],[Hora de Salida]]-Tabla2[[#This Row],[Hora de Llegada]])*1440</f>
        <v>146.00000000442378</v>
      </c>
      <c r="I562" s="4">
        <f t="shared" si="16"/>
        <v>0.10138888889196096</v>
      </c>
      <c r="J562" s="4">
        <f t="shared" si="17"/>
        <v>5.6944444447516514E-2</v>
      </c>
      <c r="K562" s="4" t="str">
        <f>IF(Tabla2[[#This Row],[Tiempo de Degustación ]]=0,"No Cobrada","Si Cobrada")</f>
        <v>Si Cobrada</v>
      </c>
      <c r="L562" t="s">
        <v>21</v>
      </c>
      <c r="M562" t="s">
        <v>15</v>
      </c>
      <c r="N562" t="s">
        <v>28</v>
      </c>
      <c r="O562" s="14">
        <v>44.24</v>
      </c>
      <c r="P562">
        <f>SUMIF(cocina!A:A, R562, cocina!K:K)+Tabla2[[#This Row],[Propina]]</f>
        <v>108.24000000000001</v>
      </c>
      <c r="Q562" t="s">
        <v>17</v>
      </c>
      <c r="R562">
        <v>561</v>
      </c>
      <c r="S562" t="s">
        <v>73</v>
      </c>
      <c r="T562" t="s">
        <v>893</v>
      </c>
    </row>
    <row r="563" spans="1:20" x14ac:dyDescent="0.45">
      <c r="A563">
        <v>20</v>
      </c>
      <c r="B563" t="s">
        <v>894</v>
      </c>
      <c r="C563">
        <v>3</v>
      </c>
      <c r="D563" s="6">
        <f>SUMIF(cocina!A:A, R563, cocina!H:H)</f>
        <v>112</v>
      </c>
      <c r="E563" s="1">
        <v>45022.10833333333</v>
      </c>
      <c r="F563" s="1">
        <v>45022.263888888891</v>
      </c>
      <c r="G563" s="10">
        <f>+Tabla2[[#This Row],[Hora de Salida]]</f>
        <v>45022.263888888891</v>
      </c>
      <c r="H563" s="6">
        <f>+(Tabla2[[#This Row],[Hora de Salida]]-Tabla2[[#This Row],[Hora de Llegada]])*1440</f>
        <v>224.00000000721775</v>
      </c>
      <c r="I563" s="4">
        <f t="shared" si="16"/>
        <v>0.15555555556056788</v>
      </c>
      <c r="J563" s="4">
        <f t="shared" si="17"/>
        <v>7.7777777782790103E-2</v>
      </c>
      <c r="K563" s="4" t="str">
        <f>IF(Tabla2[[#This Row],[Tiempo de Degustación ]]=0,"No Cobrada","Si Cobrada")</f>
        <v>Si Cobrada</v>
      </c>
      <c r="L563" t="s">
        <v>21</v>
      </c>
      <c r="M563" t="s">
        <v>41</v>
      </c>
      <c r="N563" t="s">
        <v>28</v>
      </c>
      <c r="O563" s="14">
        <v>21.49</v>
      </c>
      <c r="P563">
        <f>SUMIF(cocina!A:A, R563, cocina!K:K)+Tabla2[[#This Row],[Propina]]</f>
        <v>309.49</v>
      </c>
      <c r="Q563" t="s">
        <v>29</v>
      </c>
      <c r="R563">
        <v>562</v>
      </c>
      <c r="S563" t="s">
        <v>45</v>
      </c>
      <c r="T563" t="s">
        <v>895</v>
      </c>
    </row>
    <row r="564" spans="1:20" x14ac:dyDescent="0.45">
      <c r="A564">
        <v>12</v>
      </c>
      <c r="B564" t="s">
        <v>180</v>
      </c>
      <c r="C564">
        <v>3</v>
      </c>
      <c r="D564" s="6">
        <f>SUMIF(cocina!A:A, R564, cocina!H:H)</f>
        <v>37</v>
      </c>
      <c r="E564" s="1">
        <v>45022.12777777778</v>
      </c>
      <c r="F564" s="1">
        <v>45022.196527777778</v>
      </c>
      <c r="G564" s="10">
        <f>+Tabla2[[#This Row],[Hora de Salida]]</f>
        <v>45022.196527777778</v>
      </c>
      <c r="H564" s="6">
        <f>+(Tabla2[[#This Row],[Hora de Salida]]-Tabla2[[#This Row],[Hora de Llegada]])*1440</f>
        <v>98.999999997904524</v>
      </c>
      <c r="I564" s="4">
        <f t="shared" si="16"/>
        <v>7.916666666521148E-2</v>
      </c>
      <c r="J564" s="4">
        <f t="shared" si="17"/>
        <v>5.3472222220767036E-2</v>
      </c>
      <c r="K564" s="4" t="str">
        <f>IF(Tabla2[[#This Row],[Tiempo de Degustación ]]=0,"No Cobrada","Si Cobrada")</f>
        <v>Si Cobrada</v>
      </c>
      <c r="L564" t="s">
        <v>33</v>
      </c>
      <c r="M564" t="s">
        <v>22</v>
      </c>
      <c r="N564" t="s">
        <v>23</v>
      </c>
      <c r="O564" s="14">
        <v>20.07</v>
      </c>
      <c r="P564">
        <f>SUMIF(cocina!A:A, R564, cocina!K:K)+Tabla2[[#This Row],[Propina]]</f>
        <v>74.069999999999993</v>
      </c>
      <c r="Q564" t="s">
        <v>44</v>
      </c>
      <c r="R564">
        <v>563</v>
      </c>
      <c r="S564" t="s">
        <v>92</v>
      </c>
      <c r="T564" t="s">
        <v>179</v>
      </c>
    </row>
    <row r="565" spans="1:20" x14ac:dyDescent="0.45">
      <c r="A565">
        <v>9</v>
      </c>
      <c r="B565" t="s">
        <v>896</v>
      </c>
      <c r="C565">
        <v>3</v>
      </c>
      <c r="D565" s="6">
        <f>SUMIF(cocina!A:A, R565, cocina!H:H)</f>
        <v>54</v>
      </c>
      <c r="E565" s="1">
        <v>45022.021527777775</v>
      </c>
      <c r="F565" s="1">
        <v>45022.099305555559</v>
      </c>
      <c r="G565" s="10">
        <f>+Tabla2[[#This Row],[Hora de Salida]]</f>
        <v>45022.099305555559</v>
      </c>
      <c r="H565" s="6">
        <f>+(Tabla2[[#This Row],[Hora de Salida]]-Tabla2[[#This Row],[Hora de Llegada]])*1440</f>
        <v>112.00000000884756</v>
      </c>
      <c r="I565" s="4">
        <f t="shared" si="16"/>
        <v>7.777777778392192E-2</v>
      </c>
      <c r="J565" s="4">
        <f t="shared" si="17"/>
        <v>4.0277777783921921E-2</v>
      </c>
      <c r="K565" s="4" t="str">
        <f>IF(Tabla2[[#This Row],[Tiempo de Degustación ]]=0,"No Cobrada","Si Cobrada")</f>
        <v>Si Cobrada</v>
      </c>
      <c r="L565" t="s">
        <v>33</v>
      </c>
      <c r="M565" t="s">
        <v>41</v>
      </c>
      <c r="N565" t="s">
        <v>23</v>
      </c>
      <c r="O565" s="14">
        <v>33.08</v>
      </c>
      <c r="P565">
        <f>SUMIF(cocina!A:A, R565, cocina!K:K)+Tabla2[[#This Row],[Propina]]</f>
        <v>189.07999999999998</v>
      </c>
      <c r="Q565" t="s">
        <v>17</v>
      </c>
      <c r="R565">
        <v>564</v>
      </c>
      <c r="S565" t="s">
        <v>45</v>
      </c>
      <c r="T565" t="s">
        <v>897</v>
      </c>
    </row>
    <row r="566" spans="1:20" x14ac:dyDescent="0.45">
      <c r="A566">
        <v>3</v>
      </c>
      <c r="B566" t="s">
        <v>898</v>
      </c>
      <c r="C566">
        <v>6</v>
      </c>
      <c r="D566" s="6">
        <f>SUMIF(cocina!A:A, R566, cocina!H:H)</f>
        <v>98</v>
      </c>
      <c r="E566" s="1">
        <v>45022.11041666667</v>
      </c>
      <c r="F566" s="1">
        <v>45022.228472222225</v>
      </c>
      <c r="G566" s="10">
        <f>+Tabla2[[#This Row],[Hora de Salida]]</f>
        <v>45022.228472222225</v>
      </c>
      <c r="H566" s="6">
        <f>+(Tabla2[[#This Row],[Hora de Salida]]-Tabla2[[#This Row],[Hora de Llegada]])*1440</f>
        <v>169.99999999883585</v>
      </c>
      <c r="I566" s="4">
        <f t="shared" si="16"/>
        <v>0.11805555555474712</v>
      </c>
      <c r="J566" s="4">
        <f t="shared" si="17"/>
        <v>4.9999999999191566E-2</v>
      </c>
      <c r="K566" s="4" t="str">
        <f>IF(Tabla2[[#This Row],[Tiempo de Degustación ]]=0,"No Cobrada","Si Cobrada")</f>
        <v>Si Cobrada</v>
      </c>
      <c r="L566" t="s">
        <v>21</v>
      </c>
      <c r="M566" t="s">
        <v>15</v>
      </c>
      <c r="N566" t="s">
        <v>28</v>
      </c>
      <c r="O566" s="14">
        <v>15.11</v>
      </c>
      <c r="P566">
        <f>SUMIF(cocina!A:A, R566, cocina!K:K)+Tabla2[[#This Row],[Propina]]</f>
        <v>266.11</v>
      </c>
      <c r="Q566" t="s">
        <v>29</v>
      </c>
      <c r="R566">
        <v>565</v>
      </c>
      <c r="S566" t="s">
        <v>45</v>
      </c>
      <c r="T566" t="s">
        <v>899</v>
      </c>
    </row>
    <row r="567" spans="1:20" x14ac:dyDescent="0.45">
      <c r="A567">
        <v>4</v>
      </c>
      <c r="B567" t="s">
        <v>79</v>
      </c>
      <c r="C567">
        <v>3</v>
      </c>
      <c r="D567" s="6">
        <f>SUMIF(cocina!A:A, R567, cocina!H:H)</f>
        <v>56</v>
      </c>
      <c r="E567" s="1">
        <v>45022.072916666664</v>
      </c>
      <c r="F567" s="1">
        <v>45022.206250000003</v>
      </c>
      <c r="G567" s="10">
        <f>+Tabla2[[#This Row],[Hora de Salida]]</f>
        <v>45022.206250000003</v>
      </c>
      <c r="H567" s="6">
        <f>+(Tabla2[[#This Row],[Hora de Salida]]-Tabla2[[#This Row],[Hora de Llegada]])*1440</f>
        <v>192.00000000768341</v>
      </c>
      <c r="I567" s="4">
        <f t="shared" si="16"/>
        <v>0.13333333333866904</v>
      </c>
      <c r="J567" s="4">
        <f t="shared" si="17"/>
        <v>9.4444444449780146E-2</v>
      </c>
      <c r="K567" s="4" t="str">
        <f>IF(Tabla2[[#This Row],[Tiempo de Degustación ]]=0,"No Cobrada","Si Cobrada")</f>
        <v>Si Cobrada</v>
      </c>
      <c r="L567" t="s">
        <v>14</v>
      </c>
      <c r="M567" t="s">
        <v>15</v>
      </c>
      <c r="N567" t="s">
        <v>28</v>
      </c>
      <c r="O567" s="14">
        <v>42.62</v>
      </c>
      <c r="P567">
        <f>SUMIF(cocina!A:A, R567, cocina!K:K)+Tabla2[[#This Row],[Propina]]</f>
        <v>120.62</v>
      </c>
      <c r="Q567" t="s">
        <v>29</v>
      </c>
      <c r="R567">
        <v>566</v>
      </c>
      <c r="S567" t="s">
        <v>53</v>
      </c>
      <c r="T567" t="s">
        <v>265</v>
      </c>
    </row>
    <row r="568" spans="1:20" x14ac:dyDescent="0.45">
      <c r="A568">
        <v>15</v>
      </c>
      <c r="B568" t="s">
        <v>660</v>
      </c>
      <c r="C568">
        <v>4</v>
      </c>
      <c r="D568" s="6">
        <f>SUMIF(cocina!A:A, R568, cocina!H:H)</f>
        <v>102</v>
      </c>
      <c r="E568" s="1">
        <v>45022.082638888889</v>
      </c>
      <c r="F568" s="1">
        <v>45022.219444444447</v>
      </c>
      <c r="G568" s="10">
        <f>+Tabla2[[#This Row],[Hora de Salida]]</f>
        <v>45022.219444444447</v>
      </c>
      <c r="H568" s="6">
        <f>+(Tabla2[[#This Row],[Hora de Salida]]-Tabla2[[#This Row],[Hora de Llegada]])*1440</f>
        <v>197.0000000030268</v>
      </c>
      <c r="I568" s="4">
        <f t="shared" si="16"/>
        <v>0.14722222222432416</v>
      </c>
      <c r="J568" s="4">
        <f t="shared" si="17"/>
        <v>7.6388888890990825E-2</v>
      </c>
      <c r="K568" s="4" t="str">
        <f>IF(Tabla2[[#This Row],[Tiempo de Degustación ]]=0,"No Cobrada","Si Cobrada")</f>
        <v>Si Cobrada</v>
      </c>
      <c r="L568" t="s">
        <v>37</v>
      </c>
      <c r="M568" t="s">
        <v>15</v>
      </c>
      <c r="N568" t="s">
        <v>16</v>
      </c>
      <c r="O568" s="14">
        <v>42.83</v>
      </c>
      <c r="P568">
        <f>SUMIF(cocina!A:A, R568, cocina!K:K)+Tabla2[[#This Row],[Propina]]</f>
        <v>295.83</v>
      </c>
      <c r="Q568" t="s">
        <v>44</v>
      </c>
      <c r="R568">
        <v>567</v>
      </c>
      <c r="S568" t="s">
        <v>73</v>
      </c>
      <c r="T568" t="s">
        <v>900</v>
      </c>
    </row>
    <row r="569" spans="1:20" x14ac:dyDescent="0.45">
      <c r="A569">
        <v>5</v>
      </c>
      <c r="B569" t="s">
        <v>141</v>
      </c>
      <c r="C569">
        <v>1</v>
      </c>
      <c r="D569" s="6">
        <f>SUMIF(cocina!A:A, R569, cocina!H:H)</f>
        <v>84</v>
      </c>
      <c r="E569" s="1">
        <v>45022.068749999999</v>
      </c>
      <c r="F569" s="1">
        <v>45022.144444444442</v>
      </c>
      <c r="G569" s="10">
        <f>+Tabla2[[#This Row],[Hora de Salida]]</f>
        <v>45022.144444444442</v>
      </c>
      <c r="H569" s="6">
        <f>+(Tabla2[[#This Row],[Hora de Salida]]-Tabla2[[#This Row],[Hora de Llegada]])*1440</f>
        <v>108.99999999906868</v>
      </c>
      <c r="I569" s="4">
        <f t="shared" si="16"/>
        <v>8.6111111110464364E-2</v>
      </c>
      <c r="J569" s="4">
        <f t="shared" si="17"/>
        <v>2.777777777713103E-2</v>
      </c>
      <c r="K569" s="4" t="str">
        <f>IF(Tabla2[[#This Row],[Tiempo de Degustación ]]=0,"No Cobrada","Si Cobrada")</f>
        <v>Si Cobrada</v>
      </c>
      <c r="L569" t="s">
        <v>37</v>
      </c>
      <c r="M569" t="s">
        <v>15</v>
      </c>
      <c r="N569" t="s">
        <v>16</v>
      </c>
      <c r="O569" s="14">
        <v>21.13</v>
      </c>
      <c r="P569">
        <f>SUMIF(cocina!A:A, R569, cocina!K:K)+Tabla2[[#This Row],[Propina]]</f>
        <v>203.13</v>
      </c>
      <c r="Q569" t="s">
        <v>44</v>
      </c>
      <c r="R569">
        <v>568</v>
      </c>
      <c r="S569" t="s">
        <v>24</v>
      </c>
      <c r="T569" t="s">
        <v>54</v>
      </c>
    </row>
    <row r="570" spans="1:20" x14ac:dyDescent="0.45">
      <c r="A570">
        <v>12</v>
      </c>
      <c r="B570" t="s">
        <v>901</v>
      </c>
      <c r="C570">
        <v>5</v>
      </c>
      <c r="D570" s="6">
        <f>SUMIF(cocina!A:A, R570, cocina!H:H)</f>
        <v>58</v>
      </c>
      <c r="E570" s="1">
        <v>45022.061111111114</v>
      </c>
      <c r="F570" s="1">
        <v>45022.128472222219</v>
      </c>
      <c r="G570" s="10">
        <f>+Tabla2[[#This Row],[Hora de Salida]]</f>
        <v>45022.128472222219</v>
      </c>
      <c r="H570" s="6">
        <f>+(Tabla2[[#This Row],[Hora de Salida]]-Tabla2[[#This Row],[Hora de Llegada]])*1440</f>
        <v>96.999999991385266</v>
      </c>
      <c r="I570" s="4">
        <f t="shared" si="16"/>
        <v>6.7361111105128657E-2</v>
      </c>
      <c r="J570" s="4">
        <f t="shared" si="17"/>
        <v>2.7083333327350877E-2</v>
      </c>
      <c r="K570" s="4" t="str">
        <f>IF(Tabla2[[#This Row],[Tiempo de Degustación ]]=0,"No Cobrada","Si Cobrada")</f>
        <v>Si Cobrada</v>
      </c>
      <c r="L570" t="s">
        <v>21</v>
      </c>
      <c r="M570" t="s">
        <v>15</v>
      </c>
      <c r="N570" t="s">
        <v>28</v>
      </c>
      <c r="O570" s="14">
        <v>28.52</v>
      </c>
      <c r="P570">
        <f>SUMIF(cocina!A:A, R570, cocina!K:K)+Tabla2[[#This Row],[Propina]]</f>
        <v>159.52000000000001</v>
      </c>
      <c r="Q570" t="s">
        <v>17</v>
      </c>
      <c r="R570">
        <v>569</v>
      </c>
      <c r="S570" t="s">
        <v>50</v>
      </c>
      <c r="T570" t="s">
        <v>902</v>
      </c>
    </row>
    <row r="571" spans="1:20" x14ac:dyDescent="0.45">
      <c r="A571">
        <v>1</v>
      </c>
      <c r="B571" t="s">
        <v>903</v>
      </c>
      <c r="C571">
        <v>6</v>
      </c>
      <c r="D571" s="6">
        <f>SUMIF(cocina!A:A, R571, cocina!H:H)</f>
        <v>46</v>
      </c>
      <c r="E571" s="1">
        <v>45022.111111111109</v>
      </c>
      <c r="F571" s="1">
        <v>45022.185416666667</v>
      </c>
      <c r="G571" s="10">
        <f>+Tabla2[[#This Row],[Hora de Salida]]</f>
        <v>45022.185416666667</v>
      </c>
      <c r="H571" s="6">
        <f>+(Tabla2[[#This Row],[Hora de Salida]]-Tabla2[[#This Row],[Hora de Llegada]])*1440</f>
        <v>107.0000000030268</v>
      </c>
      <c r="I571" s="4">
        <f t="shared" si="16"/>
        <v>7.4305555557657499E-2</v>
      </c>
      <c r="J571" s="4">
        <f t="shared" si="17"/>
        <v>4.2361111113213057E-2</v>
      </c>
      <c r="K571" s="4" t="str">
        <f>IF(Tabla2[[#This Row],[Tiempo de Degustación ]]=0,"No Cobrada","Si Cobrada")</f>
        <v>Si Cobrada</v>
      </c>
      <c r="L571" t="s">
        <v>33</v>
      </c>
      <c r="M571" t="s">
        <v>15</v>
      </c>
      <c r="N571" t="s">
        <v>28</v>
      </c>
      <c r="O571" s="14">
        <v>38.4</v>
      </c>
      <c r="P571">
        <f>SUMIF(cocina!A:A, R571, cocina!K:K)+Tabla2[[#This Row],[Propina]]</f>
        <v>123.4</v>
      </c>
      <c r="Q571" t="s">
        <v>29</v>
      </c>
      <c r="R571">
        <v>570</v>
      </c>
      <c r="S571" t="s">
        <v>24</v>
      </c>
      <c r="T571" t="s">
        <v>740</v>
      </c>
    </row>
    <row r="572" spans="1:20" x14ac:dyDescent="0.45">
      <c r="A572">
        <v>15</v>
      </c>
      <c r="B572" t="s">
        <v>116</v>
      </c>
      <c r="C572">
        <v>2</v>
      </c>
      <c r="D572" s="6">
        <f>SUMIF(cocina!A:A, R572, cocina!H:H)</f>
        <v>26</v>
      </c>
      <c r="E572" s="1">
        <v>45022.056250000001</v>
      </c>
      <c r="F572" s="1">
        <v>45022.120833333334</v>
      </c>
      <c r="G572" s="10">
        <f>+Tabla2[[#This Row],[Hora de Salida]]</f>
        <v>45022.120833333334</v>
      </c>
      <c r="H572" s="6">
        <f>+(Tabla2[[#This Row],[Hora de Salida]]-Tabla2[[#This Row],[Hora de Llegada]])*1440</f>
        <v>92.999999999301508</v>
      </c>
      <c r="I572" s="4">
        <f t="shared" si="16"/>
        <v>6.4583333332848269E-2</v>
      </c>
      <c r="J572" s="4">
        <f t="shared" si="17"/>
        <v>4.6527777777292716E-2</v>
      </c>
      <c r="K572" s="4" t="str">
        <f>IF(Tabla2[[#This Row],[Tiempo de Degustación ]]=0,"No Cobrada","Si Cobrada")</f>
        <v>Si Cobrada</v>
      </c>
      <c r="L572" t="s">
        <v>33</v>
      </c>
      <c r="M572" t="s">
        <v>15</v>
      </c>
      <c r="N572" t="s">
        <v>28</v>
      </c>
      <c r="O572" s="14">
        <v>49.54</v>
      </c>
      <c r="P572">
        <f>SUMIF(cocina!A:A, R572, cocina!K:K)+Tabla2[[#This Row],[Propina]]</f>
        <v>103.53999999999999</v>
      </c>
      <c r="Q572" t="s">
        <v>29</v>
      </c>
      <c r="R572">
        <v>571</v>
      </c>
      <c r="S572" t="s">
        <v>38</v>
      </c>
      <c r="T572" t="s">
        <v>179</v>
      </c>
    </row>
    <row r="573" spans="1:20" x14ac:dyDescent="0.45">
      <c r="A573">
        <v>19</v>
      </c>
      <c r="B573" t="s">
        <v>904</v>
      </c>
      <c r="C573">
        <v>3</v>
      </c>
      <c r="D573" s="6">
        <f>SUMIF(cocina!A:A, R573, cocina!H:H)</f>
        <v>44</v>
      </c>
      <c r="E573" s="1">
        <v>45022.120138888888</v>
      </c>
      <c r="F573" s="1">
        <v>45022.268750000003</v>
      </c>
      <c r="G573" s="10">
        <f>+Tabla2[[#This Row],[Hora de Salida]]</f>
        <v>45022.268750000003</v>
      </c>
      <c r="H573" s="6">
        <f>+(Tabla2[[#This Row],[Hora de Salida]]-Tabla2[[#This Row],[Hora de Llegada]])*1440</f>
        <v>214.0000000060536</v>
      </c>
      <c r="I573" s="4">
        <f t="shared" si="16"/>
        <v>0.15902777778198166</v>
      </c>
      <c r="J573" s="4">
        <f t="shared" si="17"/>
        <v>0.1284722222264261</v>
      </c>
      <c r="K573" s="4" t="str">
        <f>IF(Tabla2[[#This Row],[Tiempo de Degustación ]]=0,"No Cobrada","Si Cobrada")</f>
        <v>Si Cobrada</v>
      </c>
      <c r="L573" t="s">
        <v>37</v>
      </c>
      <c r="M573" t="s">
        <v>15</v>
      </c>
      <c r="N573" t="s">
        <v>23</v>
      </c>
      <c r="O573" s="14">
        <v>46.21</v>
      </c>
      <c r="P573">
        <f>SUMIF(cocina!A:A, R573, cocina!K:K)+Tabla2[[#This Row],[Propina]]</f>
        <v>120.21000000000001</v>
      </c>
      <c r="Q573" t="s">
        <v>44</v>
      </c>
      <c r="R573">
        <v>572</v>
      </c>
      <c r="S573" t="s">
        <v>30</v>
      </c>
      <c r="T573" t="s">
        <v>905</v>
      </c>
    </row>
    <row r="574" spans="1:20" x14ac:dyDescent="0.45">
      <c r="A574">
        <v>7</v>
      </c>
      <c r="B574" t="s">
        <v>906</v>
      </c>
      <c r="C574">
        <v>3</v>
      </c>
      <c r="D574" s="6">
        <f>SUMIF(cocina!A:A, R574, cocina!H:H)</f>
        <v>69</v>
      </c>
      <c r="E574" s="1">
        <v>45022.133333333331</v>
      </c>
      <c r="F574" s="1">
        <v>45022.29791666667</v>
      </c>
      <c r="G574" s="10">
        <f>+Tabla2[[#This Row],[Hora de Salida]]</f>
        <v>45022.29791666667</v>
      </c>
      <c r="H574" s="6">
        <f>+(Tabla2[[#This Row],[Hora de Salida]]-Tabla2[[#This Row],[Hora de Llegada]])*1440</f>
        <v>237.00000000768341</v>
      </c>
      <c r="I574" s="4">
        <f t="shared" si="16"/>
        <v>0.17500000000533569</v>
      </c>
      <c r="J574" s="4">
        <f t="shared" si="17"/>
        <v>0.12708333333866903</v>
      </c>
      <c r="K574" s="4" t="str">
        <f>IF(Tabla2[[#This Row],[Tiempo de Degustación ]]=0,"No Cobrada","Si Cobrada")</f>
        <v>Si Cobrada</v>
      </c>
      <c r="L574" t="s">
        <v>14</v>
      </c>
      <c r="M574" t="s">
        <v>15</v>
      </c>
      <c r="N574" t="s">
        <v>28</v>
      </c>
      <c r="O574" s="14">
        <v>47.08</v>
      </c>
      <c r="P574">
        <f>SUMIF(cocina!A:A, R574, cocina!K:K)+Tabla2[[#This Row],[Propina]]</f>
        <v>212.07999999999998</v>
      </c>
      <c r="Q574" t="s">
        <v>44</v>
      </c>
      <c r="R574">
        <v>573</v>
      </c>
      <c r="S574" t="s">
        <v>73</v>
      </c>
      <c r="T574" t="s">
        <v>907</v>
      </c>
    </row>
    <row r="575" spans="1:20" x14ac:dyDescent="0.45">
      <c r="A575">
        <v>20</v>
      </c>
      <c r="B575" t="s">
        <v>908</v>
      </c>
      <c r="C575">
        <v>3</v>
      </c>
      <c r="D575" s="6">
        <f>SUMIF(cocina!A:A, R575, cocina!H:H)</f>
        <v>168</v>
      </c>
      <c r="E575" s="1">
        <v>45022.021527777775</v>
      </c>
      <c r="F575" s="1">
        <v>45022.130555555559</v>
      </c>
      <c r="G575" s="10">
        <f>+Tabla2[[#This Row],[Hora de Salida]]</f>
        <v>45022.130555555559</v>
      </c>
      <c r="H575" s="6">
        <f>+(Tabla2[[#This Row],[Hora de Salida]]-Tabla2[[#This Row],[Hora de Llegada]])*1440</f>
        <v>157.00000000884756</v>
      </c>
      <c r="I575" s="4">
        <f t="shared" si="16"/>
        <v>0.10902777778392192</v>
      </c>
      <c r="J575" s="4">
        <f t="shared" si="17"/>
        <v>0</v>
      </c>
      <c r="K575" s="4" t="str">
        <f>IF(Tabla2[[#This Row],[Tiempo de Degustación ]]=0,"No Cobrada","Si Cobrada")</f>
        <v>No Cobrada</v>
      </c>
      <c r="L575" t="s">
        <v>33</v>
      </c>
      <c r="M575" t="s">
        <v>15</v>
      </c>
      <c r="N575" t="s">
        <v>28</v>
      </c>
      <c r="O575" s="14">
        <v>42.57</v>
      </c>
      <c r="P575">
        <f>SUMIF(cocina!A:A, R575, cocina!K:K)+Tabla2[[#This Row],[Propina]]</f>
        <v>249.57</v>
      </c>
      <c r="Q575" t="s">
        <v>29</v>
      </c>
      <c r="R575">
        <v>574</v>
      </c>
      <c r="S575" t="s">
        <v>30</v>
      </c>
      <c r="T575" t="s">
        <v>909</v>
      </c>
    </row>
    <row r="576" spans="1:20" x14ac:dyDescent="0.45">
      <c r="A576">
        <v>15</v>
      </c>
      <c r="B576" t="s">
        <v>559</v>
      </c>
      <c r="C576">
        <v>4</v>
      </c>
      <c r="D576" s="6">
        <f>SUMIF(cocina!A:A, R576, cocina!H:H)</f>
        <v>44</v>
      </c>
      <c r="E576" s="1">
        <v>45022.066666666666</v>
      </c>
      <c r="F576" s="1">
        <v>45022.197222222225</v>
      </c>
      <c r="G576" s="10">
        <f>+Tabla2[[#This Row],[Hora de Salida]]</f>
        <v>45022.197222222225</v>
      </c>
      <c r="H576" s="6">
        <f>+(Tabla2[[#This Row],[Hora de Salida]]-Tabla2[[#This Row],[Hora de Llegada]])*1440</f>
        <v>188.00000000512227</v>
      </c>
      <c r="I576" s="4">
        <f t="shared" si="16"/>
        <v>0.13055555555911269</v>
      </c>
      <c r="J576" s="4">
        <f t="shared" si="17"/>
        <v>0.10000000000355713</v>
      </c>
      <c r="K576" s="4" t="str">
        <f>IF(Tabla2[[#This Row],[Tiempo de Degustación ]]=0,"No Cobrada","Si Cobrada")</f>
        <v>Si Cobrada</v>
      </c>
      <c r="L576" t="s">
        <v>37</v>
      </c>
      <c r="M576" t="s">
        <v>15</v>
      </c>
      <c r="N576" t="s">
        <v>28</v>
      </c>
      <c r="O576" s="14">
        <v>33.520000000000003</v>
      </c>
      <c r="P576">
        <f>SUMIF(cocina!A:A, R576, cocina!K:K)+Tabla2[[#This Row],[Propina]]</f>
        <v>51.52</v>
      </c>
      <c r="Q576" t="s">
        <v>29</v>
      </c>
      <c r="R576">
        <v>575</v>
      </c>
      <c r="S576" t="s">
        <v>34</v>
      </c>
      <c r="T576" t="s">
        <v>126</v>
      </c>
    </row>
    <row r="577" spans="1:20" x14ac:dyDescent="0.45">
      <c r="A577">
        <v>9</v>
      </c>
      <c r="B577" t="s">
        <v>910</v>
      </c>
      <c r="C577">
        <v>1</v>
      </c>
      <c r="D577" s="6">
        <f>SUMIF(cocina!A:A, R577, cocina!H:H)</f>
        <v>115</v>
      </c>
      <c r="E577" s="1">
        <v>45022.164583333331</v>
      </c>
      <c r="F577" s="1">
        <v>45022.29583333333</v>
      </c>
      <c r="G577" s="10">
        <f>+Tabla2[[#This Row],[Hora de Salida]]</f>
        <v>45022.29583333333</v>
      </c>
      <c r="H577" s="6">
        <f>+(Tabla2[[#This Row],[Hora de Salida]]-Tabla2[[#This Row],[Hora de Llegada]])*1440</f>
        <v>188.99999999790452</v>
      </c>
      <c r="I577" s="4">
        <f t="shared" si="16"/>
        <v>0.13124999999854481</v>
      </c>
      <c r="J577" s="4">
        <f t="shared" si="17"/>
        <v>5.1388888887433704E-2</v>
      </c>
      <c r="K577" s="4" t="str">
        <f>IF(Tabla2[[#This Row],[Tiempo de Degustación ]]=0,"No Cobrada","Si Cobrada")</f>
        <v>Si Cobrada</v>
      </c>
      <c r="L577" t="s">
        <v>37</v>
      </c>
      <c r="M577" t="s">
        <v>41</v>
      </c>
      <c r="N577" t="s">
        <v>23</v>
      </c>
      <c r="O577" s="14">
        <v>21.71</v>
      </c>
      <c r="P577">
        <f>SUMIF(cocina!A:A, R577, cocina!K:K)+Tabla2[[#This Row],[Propina]]</f>
        <v>255.71</v>
      </c>
      <c r="Q577" t="s">
        <v>17</v>
      </c>
      <c r="R577">
        <v>576</v>
      </c>
      <c r="S577" t="s">
        <v>53</v>
      </c>
      <c r="T577" t="s">
        <v>911</v>
      </c>
    </row>
    <row r="578" spans="1:20" x14ac:dyDescent="0.45">
      <c r="A578">
        <v>5</v>
      </c>
      <c r="B578" t="s">
        <v>912</v>
      </c>
      <c r="C578">
        <v>4</v>
      </c>
      <c r="D578" s="6">
        <f>SUMIF(cocina!A:A, R578, cocina!H:H)</f>
        <v>25</v>
      </c>
      <c r="E578" s="1">
        <v>45022.134027777778</v>
      </c>
      <c r="F578" s="1">
        <v>45022.277777777781</v>
      </c>
      <c r="G578" s="10">
        <f>+Tabla2[[#This Row],[Hora de Salida]]</f>
        <v>45022.277777777781</v>
      </c>
      <c r="H578" s="6">
        <f>+(Tabla2[[#This Row],[Hora de Salida]]-Tabla2[[#This Row],[Hora de Llegada]])*1440</f>
        <v>207.00000000419095</v>
      </c>
      <c r="I578" s="4">
        <f t="shared" ref="I578:I641" si="18">IF(Q578="Ocupada",(F578-E578)+(15/1440),(F578-E578))</f>
        <v>0.14375000000291038</v>
      </c>
      <c r="J578" s="4">
        <f t="shared" ref="J578:J641" si="19">IF((I578-(D578/1440)&lt;0),0,I578-(D578/1440))</f>
        <v>0.12638888889179928</v>
      </c>
      <c r="K578" s="4" t="str">
        <f>IF(Tabla2[[#This Row],[Tiempo de Degustación ]]=0,"No Cobrada","Si Cobrada")</f>
        <v>Si Cobrada</v>
      </c>
      <c r="L578" t="s">
        <v>37</v>
      </c>
      <c r="M578" t="s">
        <v>15</v>
      </c>
      <c r="N578" t="s">
        <v>28</v>
      </c>
      <c r="O578" s="14">
        <v>34.119999999999997</v>
      </c>
      <c r="P578">
        <f>SUMIF(cocina!A:A, R578, cocina!K:K)+Tabla2[[#This Row],[Propina]]</f>
        <v>74.12</v>
      </c>
      <c r="Q578" t="s">
        <v>29</v>
      </c>
      <c r="R578">
        <v>577</v>
      </c>
      <c r="S578" t="s">
        <v>38</v>
      </c>
      <c r="T578" t="s">
        <v>913</v>
      </c>
    </row>
    <row r="579" spans="1:20" x14ac:dyDescent="0.45">
      <c r="A579">
        <v>11</v>
      </c>
      <c r="B579" t="s">
        <v>401</v>
      </c>
      <c r="C579">
        <v>6</v>
      </c>
      <c r="D579" s="6">
        <f>SUMIF(cocina!A:A, R579, cocina!H:H)</f>
        <v>44</v>
      </c>
      <c r="E579" s="1">
        <v>45022.09097222222</v>
      </c>
      <c r="F579" s="1">
        <v>45022.183333333334</v>
      </c>
      <c r="G579" s="10">
        <f>+Tabla2[[#This Row],[Hora de Salida]]</f>
        <v>45022.183333333334</v>
      </c>
      <c r="H579" s="6">
        <f>+(Tabla2[[#This Row],[Hora de Salida]]-Tabla2[[#This Row],[Hora de Llegada]])*1440</f>
        <v>133.00000000395812</v>
      </c>
      <c r="I579" s="4">
        <f t="shared" si="18"/>
        <v>0.10277777778052648</v>
      </c>
      <c r="J579" s="4">
        <f t="shared" si="19"/>
        <v>7.2222222224970919E-2</v>
      </c>
      <c r="K579" s="4" t="str">
        <f>IF(Tabla2[[#This Row],[Tiempo de Degustación ]]=0,"No Cobrada","Si Cobrada")</f>
        <v>Si Cobrada</v>
      </c>
      <c r="L579" t="s">
        <v>14</v>
      </c>
      <c r="M579" t="s">
        <v>15</v>
      </c>
      <c r="N579" t="s">
        <v>28</v>
      </c>
      <c r="O579" s="14">
        <v>32.799999999999997</v>
      </c>
      <c r="P579">
        <f>SUMIF(cocina!A:A, R579, cocina!K:K)+Tabla2[[#This Row],[Propina]]</f>
        <v>122.8</v>
      </c>
      <c r="Q579" t="s">
        <v>44</v>
      </c>
      <c r="R579">
        <v>578</v>
      </c>
      <c r="S579" t="s">
        <v>18</v>
      </c>
      <c r="T579" t="s">
        <v>109</v>
      </c>
    </row>
    <row r="580" spans="1:20" x14ac:dyDescent="0.45">
      <c r="A580">
        <v>9</v>
      </c>
      <c r="B580" t="s">
        <v>914</v>
      </c>
      <c r="C580">
        <v>2</v>
      </c>
      <c r="D580" s="6">
        <f>SUMIF(cocina!A:A, R580, cocina!H:H)</f>
        <v>48</v>
      </c>
      <c r="E580" s="1">
        <v>45022.006944444445</v>
      </c>
      <c r="F580" s="1">
        <v>45022.095138888886</v>
      </c>
      <c r="G580" s="10">
        <f>+Tabla2[[#This Row],[Hora de Salida]]</f>
        <v>45022.095138888886</v>
      </c>
      <c r="H580" s="6">
        <f>+(Tabla2[[#This Row],[Hora de Salida]]-Tabla2[[#This Row],[Hora de Llegada]])*1440</f>
        <v>126.99999999487773</v>
      </c>
      <c r="I580" s="4">
        <f t="shared" si="18"/>
        <v>8.819444444088731E-2</v>
      </c>
      <c r="J580" s="4">
        <f t="shared" si="19"/>
        <v>5.4861111107553977E-2</v>
      </c>
      <c r="K580" s="4" t="str">
        <f>IF(Tabla2[[#This Row],[Tiempo de Degustación ]]=0,"No Cobrada","Si Cobrada")</f>
        <v>Si Cobrada</v>
      </c>
      <c r="L580" t="s">
        <v>14</v>
      </c>
      <c r="M580" t="s">
        <v>15</v>
      </c>
      <c r="N580" t="s">
        <v>28</v>
      </c>
      <c r="O580" s="14">
        <v>35.96</v>
      </c>
      <c r="P580">
        <f>SUMIF(cocina!A:A, R580, cocina!K:K)+Tabla2[[#This Row],[Propina]]</f>
        <v>85.960000000000008</v>
      </c>
      <c r="Q580" t="s">
        <v>29</v>
      </c>
      <c r="R580">
        <v>579</v>
      </c>
      <c r="S580" t="s">
        <v>34</v>
      </c>
      <c r="T580" t="s">
        <v>204</v>
      </c>
    </row>
    <row r="581" spans="1:20" x14ac:dyDescent="0.45">
      <c r="A581">
        <v>10</v>
      </c>
      <c r="B581" t="s">
        <v>114</v>
      </c>
      <c r="C581">
        <v>5</v>
      </c>
      <c r="D581" s="6">
        <f>SUMIF(cocina!A:A, R581, cocina!H:H)</f>
        <v>30</v>
      </c>
      <c r="E581" s="1">
        <v>45022.004166666666</v>
      </c>
      <c r="F581" s="1">
        <v>45022.054166666669</v>
      </c>
      <c r="G581" s="10">
        <f>+Tabla2[[#This Row],[Hora de Salida]]</f>
        <v>45022.054166666669</v>
      </c>
      <c r="H581" s="6">
        <f>+(Tabla2[[#This Row],[Hora de Salida]]-Tabla2[[#This Row],[Hora de Llegada]])*1440</f>
        <v>72.000000004190952</v>
      </c>
      <c r="I581" s="4">
        <f t="shared" si="18"/>
        <v>5.0000000002910383E-2</v>
      </c>
      <c r="J581" s="4">
        <f t="shared" si="19"/>
        <v>2.9166666669577051E-2</v>
      </c>
      <c r="K581" s="4" t="str">
        <f>IF(Tabla2[[#This Row],[Tiempo de Degustación ]]=0,"No Cobrada","Si Cobrada")</f>
        <v>Si Cobrada</v>
      </c>
      <c r="L581" t="s">
        <v>37</v>
      </c>
      <c r="M581" t="s">
        <v>15</v>
      </c>
      <c r="N581" t="s">
        <v>16</v>
      </c>
      <c r="O581" s="14">
        <v>44.54</v>
      </c>
      <c r="P581">
        <f>SUMIF(cocina!A:A, R581, cocina!K:K)+Tabla2[[#This Row],[Propina]]</f>
        <v>77.539999999999992</v>
      </c>
      <c r="Q581" t="s">
        <v>29</v>
      </c>
      <c r="R581">
        <v>580</v>
      </c>
      <c r="S581" t="s">
        <v>53</v>
      </c>
      <c r="T581" t="s">
        <v>448</v>
      </c>
    </row>
    <row r="582" spans="1:20" x14ac:dyDescent="0.45">
      <c r="A582">
        <v>18</v>
      </c>
      <c r="B582" t="s">
        <v>234</v>
      </c>
      <c r="C582">
        <v>5</v>
      </c>
      <c r="D582" s="6">
        <f>SUMIF(cocina!A:A, R582, cocina!H:H)</f>
        <v>55</v>
      </c>
      <c r="E582" s="1">
        <v>45022.147916666669</v>
      </c>
      <c r="F582" s="1">
        <v>45022.213888888888</v>
      </c>
      <c r="G582" s="10">
        <f>+Tabla2[[#This Row],[Hora de Salida]]</f>
        <v>45022.213888888888</v>
      </c>
      <c r="H582" s="6">
        <f>+(Tabla2[[#This Row],[Hora de Salida]]-Tabla2[[#This Row],[Hora de Llegada]])*1440</f>
        <v>94.999999995343387</v>
      </c>
      <c r="I582" s="4">
        <f t="shared" si="18"/>
        <v>7.6388888885655135E-2</v>
      </c>
      <c r="J582" s="4">
        <f t="shared" si="19"/>
        <v>3.8194444441210687E-2</v>
      </c>
      <c r="K582" s="4" t="str">
        <f>IF(Tabla2[[#This Row],[Tiempo de Degustación ]]=0,"No Cobrada","Si Cobrada")</f>
        <v>Si Cobrada</v>
      </c>
      <c r="L582" t="s">
        <v>37</v>
      </c>
      <c r="M582" t="s">
        <v>15</v>
      </c>
      <c r="N582" t="s">
        <v>28</v>
      </c>
      <c r="O582" s="14">
        <v>13.27</v>
      </c>
      <c r="P582">
        <f>SUMIF(cocina!A:A, R582, cocina!K:K)+Tabla2[[#This Row],[Propina]]</f>
        <v>136.27000000000001</v>
      </c>
      <c r="Q582" t="s">
        <v>44</v>
      </c>
      <c r="R582">
        <v>581</v>
      </c>
      <c r="S582" t="s">
        <v>38</v>
      </c>
      <c r="T582" t="s">
        <v>385</v>
      </c>
    </row>
    <row r="583" spans="1:20" x14ac:dyDescent="0.45">
      <c r="A583">
        <v>3</v>
      </c>
      <c r="B583" t="s">
        <v>915</v>
      </c>
      <c r="C583">
        <v>1</v>
      </c>
      <c r="D583" s="6">
        <f>SUMIF(cocina!A:A, R583, cocina!H:H)</f>
        <v>42</v>
      </c>
      <c r="E583" s="1">
        <v>45022.158333333333</v>
      </c>
      <c r="F583" s="1">
        <v>45022.214583333334</v>
      </c>
      <c r="G583" s="10">
        <f>+Tabla2[[#This Row],[Hora de Salida]]</f>
        <v>45022.214583333334</v>
      </c>
      <c r="H583" s="6">
        <f>+(Tabla2[[#This Row],[Hora de Salida]]-Tabla2[[#This Row],[Hora de Llegada]])*1440</f>
        <v>81.000000002095476</v>
      </c>
      <c r="I583" s="4">
        <f t="shared" si="18"/>
        <v>5.6250000001455192E-2</v>
      </c>
      <c r="J583" s="4">
        <f t="shared" si="19"/>
        <v>2.7083333334788524E-2</v>
      </c>
      <c r="K583" s="4" t="str">
        <f>IF(Tabla2[[#This Row],[Tiempo de Degustación ]]=0,"No Cobrada","Si Cobrada")</f>
        <v>Si Cobrada</v>
      </c>
      <c r="L583" t="s">
        <v>27</v>
      </c>
      <c r="M583" t="s">
        <v>15</v>
      </c>
      <c r="N583" t="s">
        <v>28</v>
      </c>
      <c r="O583" s="14">
        <v>20.23</v>
      </c>
      <c r="P583">
        <f>SUMIF(cocina!A:A, R583, cocina!K:K)+Tabla2[[#This Row],[Propina]]</f>
        <v>74.23</v>
      </c>
      <c r="Q583" t="s">
        <v>17</v>
      </c>
      <c r="R583">
        <v>582</v>
      </c>
      <c r="S583" t="s">
        <v>53</v>
      </c>
      <c r="T583" t="s">
        <v>179</v>
      </c>
    </row>
    <row r="584" spans="1:20" x14ac:dyDescent="0.45">
      <c r="A584">
        <v>9</v>
      </c>
      <c r="B584" t="s">
        <v>480</v>
      </c>
      <c r="C584">
        <v>2</v>
      </c>
      <c r="D584" s="6">
        <f>SUMIF(cocina!A:A, R584, cocina!H:H)</f>
        <v>105</v>
      </c>
      <c r="E584" s="1">
        <v>45022.070138888892</v>
      </c>
      <c r="F584" s="1">
        <v>45022.148611111108</v>
      </c>
      <c r="G584" s="10">
        <f>+Tabla2[[#This Row],[Hora de Salida]]</f>
        <v>45022.148611111108</v>
      </c>
      <c r="H584" s="6">
        <f>+(Tabla2[[#This Row],[Hora de Salida]]-Tabla2[[#This Row],[Hora de Llegada]])*1440</f>
        <v>112.99999999115244</v>
      </c>
      <c r="I584" s="4">
        <f t="shared" si="18"/>
        <v>7.847222221607808E-2</v>
      </c>
      <c r="J584" s="4">
        <f t="shared" si="19"/>
        <v>5.5555555494114089E-3</v>
      </c>
      <c r="K584" s="4" t="str">
        <f>IF(Tabla2[[#This Row],[Tiempo de Degustación ]]=0,"No Cobrada","Si Cobrada")</f>
        <v>Si Cobrada</v>
      </c>
      <c r="L584" t="s">
        <v>27</v>
      </c>
      <c r="M584" t="s">
        <v>41</v>
      </c>
      <c r="N584" t="s">
        <v>16</v>
      </c>
      <c r="O584" s="14">
        <v>35.99</v>
      </c>
      <c r="P584">
        <f>SUMIF(cocina!A:A, R584, cocina!K:K)+Tabla2[[#This Row],[Propina]]</f>
        <v>278.99</v>
      </c>
      <c r="Q584" t="s">
        <v>29</v>
      </c>
      <c r="R584">
        <v>583</v>
      </c>
      <c r="S584" t="s">
        <v>30</v>
      </c>
      <c r="T584" t="s">
        <v>916</v>
      </c>
    </row>
    <row r="585" spans="1:20" x14ac:dyDescent="0.45">
      <c r="A585">
        <v>9</v>
      </c>
      <c r="B585" t="s">
        <v>917</v>
      </c>
      <c r="C585">
        <v>4</v>
      </c>
      <c r="D585" s="6">
        <f>SUMIF(cocina!A:A, R585, cocina!H:H)</f>
        <v>114</v>
      </c>
      <c r="E585" s="1">
        <v>45022.149305555555</v>
      </c>
      <c r="F585" s="1">
        <v>45022.290972222225</v>
      </c>
      <c r="G585" s="10">
        <f>+Tabla2[[#This Row],[Hora de Salida]]</f>
        <v>45022.290972222225</v>
      </c>
      <c r="H585" s="6">
        <f>+(Tabla2[[#This Row],[Hora de Salida]]-Tabla2[[#This Row],[Hora de Llegada]])*1440</f>
        <v>204.00000000488944</v>
      </c>
      <c r="I585" s="4">
        <f t="shared" si="18"/>
        <v>0.14166666667006211</v>
      </c>
      <c r="J585" s="4">
        <f t="shared" si="19"/>
        <v>6.2500000003395451E-2</v>
      </c>
      <c r="K585" s="4" t="str">
        <f>IF(Tabla2[[#This Row],[Tiempo de Degustación ]]=0,"No Cobrada","Si Cobrada")</f>
        <v>Si Cobrada</v>
      </c>
      <c r="L585" t="s">
        <v>14</v>
      </c>
      <c r="M585" t="s">
        <v>15</v>
      </c>
      <c r="N585" t="s">
        <v>16</v>
      </c>
      <c r="O585" s="14">
        <v>36.979999999999997</v>
      </c>
      <c r="P585">
        <f>SUMIF(cocina!A:A, R585, cocina!K:K)+Tabla2[[#This Row],[Propina]]</f>
        <v>175.98</v>
      </c>
      <c r="Q585" t="s">
        <v>17</v>
      </c>
      <c r="R585">
        <v>584</v>
      </c>
      <c r="S585" t="s">
        <v>73</v>
      </c>
      <c r="T585" t="s">
        <v>918</v>
      </c>
    </row>
    <row r="586" spans="1:20" x14ac:dyDescent="0.45">
      <c r="A586">
        <v>3</v>
      </c>
      <c r="B586" t="s">
        <v>771</v>
      </c>
      <c r="C586">
        <v>5</v>
      </c>
      <c r="D586" s="6">
        <f>SUMIF(cocina!A:A, R586, cocina!H:H)</f>
        <v>95</v>
      </c>
      <c r="E586" s="1">
        <v>45022.057638888888</v>
      </c>
      <c r="F586" s="1">
        <v>45022.109027777777</v>
      </c>
      <c r="G586" s="10">
        <f>+Tabla2[[#This Row],[Hora de Salida]]</f>
        <v>45022.109027777777</v>
      </c>
      <c r="H586" s="6">
        <f>+(Tabla2[[#This Row],[Hora de Salida]]-Tabla2[[#This Row],[Hora de Llegada]])*1440</f>
        <v>74.000000000232831</v>
      </c>
      <c r="I586" s="4">
        <f t="shared" si="18"/>
        <v>5.1388888889050577E-2</v>
      </c>
      <c r="J586" s="4">
        <f t="shared" si="19"/>
        <v>0</v>
      </c>
      <c r="K586" s="4" t="str">
        <f>IF(Tabla2[[#This Row],[Tiempo de Degustación ]]=0,"No Cobrada","Si Cobrada")</f>
        <v>No Cobrada</v>
      </c>
      <c r="L586" t="s">
        <v>14</v>
      </c>
      <c r="M586" t="s">
        <v>22</v>
      </c>
      <c r="N586" t="s">
        <v>28</v>
      </c>
      <c r="O586" s="14">
        <v>10.07</v>
      </c>
      <c r="P586">
        <f>SUMIF(cocina!A:A, R586, cocina!K:K)+Tabla2[[#This Row],[Propina]]</f>
        <v>138.07</v>
      </c>
      <c r="Q586" t="s">
        <v>29</v>
      </c>
      <c r="R586">
        <v>585</v>
      </c>
      <c r="S586" t="s">
        <v>68</v>
      </c>
      <c r="T586" t="s">
        <v>919</v>
      </c>
    </row>
    <row r="587" spans="1:20" x14ac:dyDescent="0.45">
      <c r="A587">
        <v>17</v>
      </c>
      <c r="B587" t="s">
        <v>920</v>
      </c>
      <c r="C587">
        <v>5</v>
      </c>
      <c r="D587" s="6">
        <f>SUMIF(cocina!A:A, R587, cocina!H:H)</f>
        <v>92</v>
      </c>
      <c r="E587" s="1">
        <v>45022.030555555553</v>
      </c>
      <c r="F587" s="1">
        <v>45022.163194444445</v>
      </c>
      <c r="G587" s="10">
        <f>+Tabla2[[#This Row],[Hora de Salida]]</f>
        <v>45022.163194444445</v>
      </c>
      <c r="H587" s="6">
        <f>+(Tabla2[[#This Row],[Hora de Salida]]-Tabla2[[#This Row],[Hora de Llegada]])*1440</f>
        <v>191.00000000442378</v>
      </c>
      <c r="I587" s="4">
        <f t="shared" si="18"/>
        <v>0.14305555555862762</v>
      </c>
      <c r="J587" s="4">
        <f t="shared" si="19"/>
        <v>7.9166666669738733E-2</v>
      </c>
      <c r="K587" s="4" t="str">
        <f>IF(Tabla2[[#This Row],[Tiempo de Degustación ]]=0,"No Cobrada","Si Cobrada")</f>
        <v>Si Cobrada</v>
      </c>
      <c r="L587" t="s">
        <v>14</v>
      </c>
      <c r="M587" t="s">
        <v>41</v>
      </c>
      <c r="N587" t="s">
        <v>23</v>
      </c>
      <c r="O587" s="14">
        <v>32.79</v>
      </c>
      <c r="P587">
        <f>SUMIF(cocina!A:A, R587, cocina!K:K)+Tabla2[[#This Row],[Propina]]</f>
        <v>203.79</v>
      </c>
      <c r="Q587" t="s">
        <v>44</v>
      </c>
      <c r="R587">
        <v>586</v>
      </c>
      <c r="S587" t="s">
        <v>45</v>
      </c>
      <c r="T587" t="s">
        <v>647</v>
      </c>
    </row>
    <row r="588" spans="1:20" x14ac:dyDescent="0.45">
      <c r="A588">
        <v>7</v>
      </c>
      <c r="B588" t="s">
        <v>921</v>
      </c>
      <c r="C588">
        <v>4</v>
      </c>
      <c r="D588" s="6">
        <f>SUMIF(cocina!A:A, R588, cocina!H:H)</f>
        <v>43</v>
      </c>
      <c r="E588" s="1">
        <v>45022.151388888888</v>
      </c>
      <c r="F588" s="1">
        <v>45022.195833333331</v>
      </c>
      <c r="G588" s="10">
        <f>+Tabla2[[#This Row],[Hora de Salida]]</f>
        <v>45022.195833333331</v>
      </c>
      <c r="H588" s="6">
        <f>+(Tabla2[[#This Row],[Hora de Salida]]-Tabla2[[#This Row],[Hora de Llegada]])*1440</f>
        <v>63.999999999068677</v>
      </c>
      <c r="I588" s="4">
        <f t="shared" si="18"/>
        <v>5.4861111110464357E-2</v>
      </c>
      <c r="J588" s="4">
        <f t="shared" si="19"/>
        <v>2.4999999999353244E-2</v>
      </c>
      <c r="K588" s="4" t="str">
        <f>IF(Tabla2[[#This Row],[Tiempo de Degustación ]]=0,"No Cobrada","Si Cobrada")</f>
        <v>Si Cobrada</v>
      </c>
      <c r="L588" t="s">
        <v>14</v>
      </c>
      <c r="M588" t="s">
        <v>22</v>
      </c>
      <c r="N588" t="s">
        <v>28</v>
      </c>
      <c r="O588" s="14">
        <v>35.03</v>
      </c>
      <c r="P588">
        <f>SUMIF(cocina!A:A, R588, cocina!K:K)+Tabla2[[#This Row],[Propina]]</f>
        <v>83.03</v>
      </c>
      <c r="Q588" t="s">
        <v>44</v>
      </c>
      <c r="R588">
        <v>587</v>
      </c>
      <c r="S588" t="s">
        <v>53</v>
      </c>
      <c r="T588" t="s">
        <v>268</v>
      </c>
    </row>
    <row r="589" spans="1:20" x14ac:dyDescent="0.45">
      <c r="A589">
        <v>15</v>
      </c>
      <c r="B589" t="s">
        <v>887</v>
      </c>
      <c r="C589">
        <v>2</v>
      </c>
      <c r="D589" s="6">
        <f>SUMIF(cocina!A:A, R589, cocina!H:H)</f>
        <v>37</v>
      </c>
      <c r="E589" s="1">
        <v>45022.097222222219</v>
      </c>
      <c r="F589" s="1">
        <v>45022.248611111114</v>
      </c>
      <c r="G589" s="10">
        <f>+Tabla2[[#This Row],[Hora de Salida]]</f>
        <v>45022.248611111114</v>
      </c>
      <c r="H589" s="6">
        <f>+(Tabla2[[#This Row],[Hora de Salida]]-Tabla2[[#This Row],[Hora de Llegada]])*1440</f>
        <v>218.00000000861473</v>
      </c>
      <c r="I589" s="4">
        <f t="shared" si="18"/>
        <v>0.15138888889487134</v>
      </c>
      <c r="J589" s="4">
        <f t="shared" si="19"/>
        <v>0.12569444445042691</v>
      </c>
      <c r="K589" s="4" t="str">
        <f>IF(Tabla2[[#This Row],[Tiempo de Degustación ]]=0,"No Cobrada","Si Cobrada")</f>
        <v>Si Cobrada</v>
      </c>
      <c r="L589" t="s">
        <v>14</v>
      </c>
      <c r="M589" t="s">
        <v>41</v>
      </c>
      <c r="N589" t="s">
        <v>23</v>
      </c>
      <c r="O589" s="14">
        <v>33.93</v>
      </c>
      <c r="P589">
        <f>SUMIF(cocina!A:A, R589, cocina!K:K)+Tabla2[[#This Row],[Propina]]</f>
        <v>134.93</v>
      </c>
      <c r="Q589" t="s">
        <v>29</v>
      </c>
      <c r="R589">
        <v>588</v>
      </c>
      <c r="S589" t="s">
        <v>34</v>
      </c>
      <c r="T589" t="s">
        <v>922</v>
      </c>
    </row>
    <row r="590" spans="1:20" x14ac:dyDescent="0.45">
      <c r="A590">
        <v>10</v>
      </c>
      <c r="B590" t="s">
        <v>923</v>
      </c>
      <c r="C590">
        <v>4</v>
      </c>
      <c r="D590" s="6">
        <f>SUMIF(cocina!A:A, R590, cocina!H:H)</f>
        <v>120</v>
      </c>
      <c r="E590" s="1">
        <v>45022.134722222225</v>
      </c>
      <c r="F590" s="1">
        <v>45022.247916666667</v>
      </c>
      <c r="G590" s="10">
        <f>+Tabla2[[#This Row],[Hora de Salida]]</f>
        <v>45022.247916666667</v>
      </c>
      <c r="H590" s="6">
        <f>+(Tabla2[[#This Row],[Hora de Salida]]-Tabla2[[#This Row],[Hora de Llegada]])*1440</f>
        <v>162.9999999969732</v>
      </c>
      <c r="I590" s="4">
        <f t="shared" si="18"/>
        <v>0.1131944444423425</v>
      </c>
      <c r="J590" s="4">
        <f t="shared" si="19"/>
        <v>2.9861111109009172E-2</v>
      </c>
      <c r="K590" s="4" t="str">
        <f>IF(Tabla2[[#This Row],[Tiempo de Degustación ]]=0,"No Cobrada","Si Cobrada")</f>
        <v>Si Cobrada</v>
      </c>
      <c r="L590" t="s">
        <v>37</v>
      </c>
      <c r="M590" t="s">
        <v>15</v>
      </c>
      <c r="N590" t="s">
        <v>16</v>
      </c>
      <c r="O590" s="14">
        <v>28.96</v>
      </c>
      <c r="P590">
        <f>SUMIF(cocina!A:A, R590, cocina!K:K)+Tabla2[[#This Row],[Propina]]</f>
        <v>312.95999999999998</v>
      </c>
      <c r="Q590" t="s">
        <v>29</v>
      </c>
      <c r="R590">
        <v>589</v>
      </c>
      <c r="S590" t="s">
        <v>53</v>
      </c>
      <c r="T590" t="s">
        <v>924</v>
      </c>
    </row>
    <row r="591" spans="1:20" x14ac:dyDescent="0.45">
      <c r="A591">
        <v>3</v>
      </c>
      <c r="B591" t="s">
        <v>421</v>
      </c>
      <c r="C591">
        <v>6</v>
      </c>
      <c r="D591" s="6">
        <f>SUMIF(cocina!A:A, R591, cocina!H:H)</f>
        <v>64</v>
      </c>
      <c r="E591" s="1">
        <v>45022.114583333336</v>
      </c>
      <c r="F591" s="1">
        <v>45022.185416666667</v>
      </c>
      <c r="G591" s="10">
        <f>+Tabla2[[#This Row],[Hora de Salida]]</f>
        <v>45022.185416666667</v>
      </c>
      <c r="H591" s="6">
        <f>+(Tabla2[[#This Row],[Hora de Salida]]-Tabla2[[#This Row],[Hora de Llegada]])*1440</f>
        <v>101.99999999720603</v>
      </c>
      <c r="I591" s="4">
        <f t="shared" si="18"/>
        <v>8.1249999998059749E-2</v>
      </c>
      <c r="J591" s="4">
        <f t="shared" si="19"/>
        <v>3.6805555553615303E-2</v>
      </c>
      <c r="K591" s="4" t="str">
        <f>IF(Tabla2[[#This Row],[Tiempo de Degustación ]]=0,"No Cobrada","Si Cobrada")</f>
        <v>Si Cobrada</v>
      </c>
      <c r="L591" t="s">
        <v>27</v>
      </c>
      <c r="M591" t="s">
        <v>22</v>
      </c>
      <c r="N591" t="s">
        <v>28</v>
      </c>
      <c r="O591" s="14">
        <v>40.94</v>
      </c>
      <c r="P591">
        <f>SUMIF(cocina!A:A, R591, cocina!K:K)+Tabla2[[#This Row],[Propina]]</f>
        <v>162.94</v>
      </c>
      <c r="Q591" t="s">
        <v>44</v>
      </c>
      <c r="R591">
        <v>590</v>
      </c>
      <c r="S591" t="s">
        <v>45</v>
      </c>
      <c r="T591" t="s">
        <v>925</v>
      </c>
    </row>
    <row r="592" spans="1:20" x14ac:dyDescent="0.45">
      <c r="A592">
        <v>11</v>
      </c>
      <c r="B592" t="s">
        <v>926</v>
      </c>
      <c r="C592">
        <v>6</v>
      </c>
      <c r="D592" s="6">
        <f>SUMIF(cocina!A:A, R592, cocina!H:H)</f>
        <v>51</v>
      </c>
      <c r="E592" s="1">
        <v>45022.155555555553</v>
      </c>
      <c r="F592" s="1">
        <v>45022.263194444444</v>
      </c>
      <c r="G592" s="10">
        <f>+Tabla2[[#This Row],[Hora de Salida]]</f>
        <v>45022.263194444444</v>
      </c>
      <c r="H592" s="6">
        <f>+(Tabla2[[#This Row],[Hora de Salida]]-Tabla2[[#This Row],[Hora de Llegada]])*1440</f>
        <v>155.00000000232831</v>
      </c>
      <c r="I592" s="4">
        <f t="shared" si="18"/>
        <v>0.10763888889050577</v>
      </c>
      <c r="J592" s="4">
        <f t="shared" si="19"/>
        <v>7.2222222223839103E-2</v>
      </c>
      <c r="K592" s="4" t="str">
        <f>IF(Tabla2[[#This Row],[Tiempo de Degustación ]]=0,"No Cobrada","Si Cobrada")</f>
        <v>Si Cobrada</v>
      </c>
      <c r="L592" t="s">
        <v>14</v>
      </c>
      <c r="M592" t="s">
        <v>22</v>
      </c>
      <c r="N592" t="s">
        <v>28</v>
      </c>
      <c r="O592" s="14">
        <v>44.33</v>
      </c>
      <c r="P592">
        <f>SUMIF(cocina!A:A, R592, cocina!K:K)+Tabla2[[#This Row],[Propina]]</f>
        <v>164.32999999999998</v>
      </c>
      <c r="Q592" t="s">
        <v>29</v>
      </c>
      <c r="R592">
        <v>591</v>
      </c>
      <c r="S592" t="s">
        <v>50</v>
      </c>
      <c r="T592" t="s">
        <v>74</v>
      </c>
    </row>
    <row r="593" spans="1:20" x14ac:dyDescent="0.45">
      <c r="A593">
        <v>5</v>
      </c>
      <c r="B593" t="s">
        <v>927</v>
      </c>
      <c r="C593">
        <v>1</v>
      </c>
      <c r="D593" s="6">
        <f>SUMIF(cocina!A:A, R593, cocina!H:H)</f>
        <v>101</v>
      </c>
      <c r="E593" s="1">
        <v>45022.033333333333</v>
      </c>
      <c r="F593" s="1">
        <v>45022.111111111109</v>
      </c>
      <c r="G593" s="10">
        <f>+Tabla2[[#This Row],[Hora de Salida]]</f>
        <v>45022.111111111109</v>
      </c>
      <c r="H593" s="6">
        <f>+(Tabla2[[#This Row],[Hora de Salida]]-Tabla2[[#This Row],[Hora de Llegada]])*1440</f>
        <v>111.99999999837019</v>
      </c>
      <c r="I593" s="4">
        <f t="shared" si="18"/>
        <v>7.7777777776645962E-2</v>
      </c>
      <c r="J593" s="4">
        <f t="shared" si="19"/>
        <v>7.6388888877570726E-3</v>
      </c>
      <c r="K593" s="4" t="str">
        <f>IF(Tabla2[[#This Row],[Tiempo de Degustación ]]=0,"No Cobrada","Si Cobrada")</f>
        <v>Si Cobrada</v>
      </c>
      <c r="L593" t="s">
        <v>27</v>
      </c>
      <c r="M593" t="s">
        <v>15</v>
      </c>
      <c r="N593" t="s">
        <v>28</v>
      </c>
      <c r="O593" s="14">
        <v>35.67</v>
      </c>
      <c r="P593">
        <f>SUMIF(cocina!A:A, R593, cocina!K:K)+Tabla2[[#This Row],[Propina]]</f>
        <v>129.67000000000002</v>
      </c>
      <c r="Q593" t="s">
        <v>17</v>
      </c>
      <c r="R593">
        <v>592</v>
      </c>
      <c r="S593" t="s">
        <v>68</v>
      </c>
      <c r="T593" t="s">
        <v>928</v>
      </c>
    </row>
    <row r="594" spans="1:20" x14ac:dyDescent="0.45">
      <c r="A594">
        <v>17</v>
      </c>
      <c r="B594" t="s">
        <v>929</v>
      </c>
      <c r="C594">
        <v>5</v>
      </c>
      <c r="D594" s="6">
        <f>SUMIF(cocina!A:A, R594, cocina!H:H)</f>
        <v>48</v>
      </c>
      <c r="E594" s="1">
        <v>45022.017361111109</v>
      </c>
      <c r="F594" s="1">
        <v>45022.095138888886</v>
      </c>
      <c r="G594" s="10">
        <f>+Tabla2[[#This Row],[Hora de Salida]]</f>
        <v>45022.095138888886</v>
      </c>
      <c r="H594" s="6">
        <f>+(Tabla2[[#This Row],[Hora de Salida]]-Tabla2[[#This Row],[Hora de Llegada]])*1440</f>
        <v>111.99999999837019</v>
      </c>
      <c r="I594" s="4">
        <f t="shared" si="18"/>
        <v>7.7777777776645962E-2</v>
      </c>
      <c r="J594" s="4">
        <f t="shared" si="19"/>
        <v>4.4444444443312629E-2</v>
      </c>
      <c r="K594" s="4" t="str">
        <f>IF(Tabla2[[#This Row],[Tiempo de Degustación ]]=0,"No Cobrada","Si Cobrada")</f>
        <v>Si Cobrada</v>
      </c>
      <c r="L594" t="s">
        <v>37</v>
      </c>
      <c r="M594" t="s">
        <v>15</v>
      </c>
      <c r="N594" t="s">
        <v>16</v>
      </c>
      <c r="O594" s="14">
        <v>48.8</v>
      </c>
      <c r="P594">
        <f>SUMIF(cocina!A:A, R594, cocina!K:K)+Tabla2[[#This Row],[Propina]]</f>
        <v>257.8</v>
      </c>
      <c r="Q594" t="s">
        <v>17</v>
      </c>
      <c r="R594">
        <v>593</v>
      </c>
      <c r="S594" t="s">
        <v>18</v>
      </c>
      <c r="T594" t="s">
        <v>930</v>
      </c>
    </row>
    <row r="595" spans="1:20" x14ac:dyDescent="0.45">
      <c r="A595">
        <v>17</v>
      </c>
      <c r="B595" t="s">
        <v>931</v>
      </c>
      <c r="C595">
        <v>1</v>
      </c>
      <c r="D595" s="6">
        <f>SUMIF(cocina!A:A, R595, cocina!H:H)</f>
        <v>98</v>
      </c>
      <c r="E595" s="1">
        <v>45022.138888888891</v>
      </c>
      <c r="F595" s="1">
        <v>45022.200694444444</v>
      </c>
      <c r="G595" s="10">
        <f>+Tabla2[[#This Row],[Hora de Salida]]</f>
        <v>45022.200694444444</v>
      </c>
      <c r="H595" s="6">
        <f>+(Tabla2[[#This Row],[Hora de Salida]]-Tabla2[[#This Row],[Hora de Llegada]])*1440</f>
        <v>88.999999996740371</v>
      </c>
      <c r="I595" s="4">
        <f t="shared" si="18"/>
        <v>6.1805555553291924E-2</v>
      </c>
      <c r="J595" s="4">
        <f t="shared" si="19"/>
        <v>0</v>
      </c>
      <c r="K595" s="4" t="str">
        <f>IF(Tabla2[[#This Row],[Tiempo de Degustación ]]=0,"No Cobrada","Si Cobrada")</f>
        <v>No Cobrada</v>
      </c>
      <c r="L595" t="s">
        <v>14</v>
      </c>
      <c r="M595" t="s">
        <v>15</v>
      </c>
      <c r="N595" t="s">
        <v>16</v>
      </c>
      <c r="O595" s="14">
        <v>46.01</v>
      </c>
      <c r="P595">
        <f>SUMIF(cocina!A:A, R595, cocina!K:K)+Tabla2[[#This Row],[Propina]]</f>
        <v>185.01</v>
      </c>
      <c r="Q595" t="s">
        <v>29</v>
      </c>
      <c r="R595">
        <v>594</v>
      </c>
      <c r="S595" t="s">
        <v>50</v>
      </c>
      <c r="T595" t="s">
        <v>932</v>
      </c>
    </row>
    <row r="596" spans="1:20" x14ac:dyDescent="0.45">
      <c r="A596">
        <v>9</v>
      </c>
      <c r="B596" t="s">
        <v>72</v>
      </c>
      <c r="C596">
        <v>5</v>
      </c>
      <c r="D596" s="6">
        <f>SUMIF(cocina!A:A, R596, cocina!H:H)</f>
        <v>49</v>
      </c>
      <c r="E596" s="1">
        <v>45022.127083333333</v>
      </c>
      <c r="F596" s="1">
        <v>45022.227083333331</v>
      </c>
      <c r="G596" s="10">
        <f>+Tabla2[[#This Row],[Hora de Salida]]</f>
        <v>45022.227083333331</v>
      </c>
      <c r="H596" s="6">
        <f>+(Tabla2[[#This Row],[Hora de Salida]]-Tabla2[[#This Row],[Hora de Llegada]])*1440</f>
        <v>143.99999999790452</v>
      </c>
      <c r="I596" s="4">
        <f t="shared" si="18"/>
        <v>0.11041666666521148</v>
      </c>
      <c r="J596" s="4">
        <f t="shared" si="19"/>
        <v>7.6388888887433698E-2</v>
      </c>
      <c r="K596" s="4" t="str">
        <f>IF(Tabla2[[#This Row],[Tiempo de Degustación ]]=0,"No Cobrada","Si Cobrada")</f>
        <v>Si Cobrada</v>
      </c>
      <c r="L596" t="s">
        <v>27</v>
      </c>
      <c r="M596" t="s">
        <v>15</v>
      </c>
      <c r="N596" t="s">
        <v>28</v>
      </c>
      <c r="O596" s="14">
        <v>40.33</v>
      </c>
      <c r="P596">
        <f>SUMIF(cocina!A:A, R596, cocina!K:K)+Tabla2[[#This Row],[Propina]]</f>
        <v>112.33</v>
      </c>
      <c r="Q596" t="s">
        <v>44</v>
      </c>
      <c r="R596">
        <v>595</v>
      </c>
      <c r="S596" t="s">
        <v>34</v>
      </c>
      <c r="T596" t="s">
        <v>933</v>
      </c>
    </row>
    <row r="597" spans="1:20" x14ac:dyDescent="0.45">
      <c r="A597">
        <v>18</v>
      </c>
      <c r="B597" t="s">
        <v>934</v>
      </c>
      <c r="C597">
        <v>2</v>
      </c>
      <c r="D597" s="6">
        <f>SUMIF(cocina!A:A, R597, cocina!H:H)</f>
        <v>158</v>
      </c>
      <c r="E597" s="1">
        <v>45022.056250000001</v>
      </c>
      <c r="F597" s="1">
        <v>45022.152083333334</v>
      </c>
      <c r="G597" s="10">
        <f>+Tabla2[[#This Row],[Hora de Salida]]</f>
        <v>45022.152083333334</v>
      </c>
      <c r="H597" s="6">
        <f>+(Tabla2[[#This Row],[Hora de Salida]]-Tabla2[[#This Row],[Hora de Llegada]])*1440</f>
        <v>137.99999999930151</v>
      </c>
      <c r="I597" s="4">
        <f t="shared" si="18"/>
        <v>0.10624999999951494</v>
      </c>
      <c r="J597" s="4">
        <f t="shared" si="19"/>
        <v>0</v>
      </c>
      <c r="K597" s="4" t="str">
        <f>IF(Tabla2[[#This Row],[Tiempo de Degustación ]]=0,"No Cobrada","Si Cobrada")</f>
        <v>No Cobrada</v>
      </c>
      <c r="L597" t="s">
        <v>27</v>
      </c>
      <c r="M597" t="s">
        <v>15</v>
      </c>
      <c r="N597" t="s">
        <v>16</v>
      </c>
      <c r="O597" s="14">
        <v>23.7</v>
      </c>
      <c r="P597">
        <f>SUMIF(cocina!A:A, R597, cocina!K:K)+Tabla2[[#This Row],[Propina]]</f>
        <v>263.7</v>
      </c>
      <c r="Q597" t="s">
        <v>44</v>
      </c>
      <c r="R597">
        <v>596</v>
      </c>
      <c r="S597" t="s">
        <v>68</v>
      </c>
      <c r="T597" t="s">
        <v>935</v>
      </c>
    </row>
    <row r="598" spans="1:20" x14ac:dyDescent="0.45">
      <c r="A598">
        <v>16</v>
      </c>
      <c r="B598" t="s">
        <v>808</v>
      </c>
      <c r="C598">
        <v>1</v>
      </c>
      <c r="D598" s="6">
        <f>SUMIF(cocina!A:A, R598, cocina!H:H)</f>
        <v>141</v>
      </c>
      <c r="E598" s="1">
        <v>45022.035416666666</v>
      </c>
      <c r="F598" s="1">
        <v>45022.160416666666</v>
      </c>
      <c r="G598" s="10">
        <f>+Tabla2[[#This Row],[Hora de Salida]]</f>
        <v>45022.160416666666</v>
      </c>
      <c r="H598" s="6">
        <f>+(Tabla2[[#This Row],[Hora de Salida]]-Tabla2[[#This Row],[Hora de Llegada]])*1440</f>
        <v>180</v>
      </c>
      <c r="I598" s="4">
        <f t="shared" si="18"/>
        <v>0.13541666666666666</v>
      </c>
      <c r="J598" s="4">
        <f t="shared" si="19"/>
        <v>3.7499999999999992E-2</v>
      </c>
      <c r="K598" s="4" t="str">
        <f>IF(Tabla2[[#This Row],[Tiempo de Degustación ]]=0,"No Cobrada","Si Cobrada")</f>
        <v>Si Cobrada</v>
      </c>
      <c r="L598" t="s">
        <v>21</v>
      </c>
      <c r="M598" t="s">
        <v>15</v>
      </c>
      <c r="N598" t="s">
        <v>28</v>
      </c>
      <c r="O598" s="14">
        <v>45.46</v>
      </c>
      <c r="P598">
        <f>SUMIF(cocina!A:A, R598, cocina!K:K)+Tabla2[[#This Row],[Propina]]</f>
        <v>195.46</v>
      </c>
      <c r="Q598" t="s">
        <v>44</v>
      </c>
      <c r="R598">
        <v>597</v>
      </c>
      <c r="S598" t="s">
        <v>50</v>
      </c>
      <c r="T598" t="s">
        <v>936</v>
      </c>
    </row>
    <row r="599" spans="1:20" x14ac:dyDescent="0.45">
      <c r="A599">
        <v>9</v>
      </c>
      <c r="B599" t="s">
        <v>937</v>
      </c>
      <c r="C599">
        <v>6</v>
      </c>
      <c r="D599" s="6">
        <f>SUMIF(cocina!A:A, R599, cocina!H:H)</f>
        <v>81</v>
      </c>
      <c r="E599" s="1">
        <v>45022.136111111111</v>
      </c>
      <c r="F599" s="1">
        <v>45022.290972222225</v>
      </c>
      <c r="G599" s="10">
        <f>+Tabla2[[#This Row],[Hora de Salida]]</f>
        <v>45022.290972222225</v>
      </c>
      <c r="H599" s="6">
        <f>+(Tabla2[[#This Row],[Hora de Salida]]-Tabla2[[#This Row],[Hora de Llegada]])*1440</f>
        <v>223.00000000395812</v>
      </c>
      <c r="I599" s="4">
        <f t="shared" si="18"/>
        <v>0.15486111111385981</v>
      </c>
      <c r="J599" s="4">
        <f t="shared" si="19"/>
        <v>9.8611111113859812E-2</v>
      </c>
      <c r="K599" s="4" t="str">
        <f>IF(Tabla2[[#This Row],[Tiempo de Degustación ]]=0,"No Cobrada","Si Cobrada")</f>
        <v>Si Cobrada</v>
      </c>
      <c r="L599" t="s">
        <v>33</v>
      </c>
      <c r="M599" t="s">
        <v>15</v>
      </c>
      <c r="N599" t="s">
        <v>28</v>
      </c>
      <c r="O599" s="14">
        <v>11.31</v>
      </c>
      <c r="P599">
        <f>SUMIF(cocina!A:A, R599, cocina!K:K)+Tabla2[[#This Row],[Propina]]</f>
        <v>220.31</v>
      </c>
      <c r="Q599" t="s">
        <v>17</v>
      </c>
      <c r="R599">
        <v>598</v>
      </c>
      <c r="S599" t="s">
        <v>18</v>
      </c>
      <c r="T599" t="s">
        <v>938</v>
      </c>
    </row>
    <row r="600" spans="1:20" x14ac:dyDescent="0.45">
      <c r="A600">
        <v>11</v>
      </c>
      <c r="B600" t="s">
        <v>939</v>
      </c>
      <c r="C600">
        <v>3</v>
      </c>
      <c r="D600" s="6">
        <f>SUMIF(cocina!A:A, R600, cocina!H:H)</f>
        <v>108</v>
      </c>
      <c r="E600" s="1">
        <v>45022.023611111108</v>
      </c>
      <c r="F600" s="1">
        <v>45022.181250000001</v>
      </c>
      <c r="G600" s="10">
        <f>+Tabla2[[#This Row],[Hora de Salida]]</f>
        <v>45022.181250000001</v>
      </c>
      <c r="H600" s="6">
        <f>+(Tabla2[[#This Row],[Hora de Salida]]-Tabla2[[#This Row],[Hora de Llegada]])*1440</f>
        <v>227.00000000651926</v>
      </c>
      <c r="I600" s="4">
        <f t="shared" si="18"/>
        <v>0.15763888889341615</v>
      </c>
      <c r="J600" s="4">
        <f t="shared" si="19"/>
        <v>8.2638888893416154E-2</v>
      </c>
      <c r="K600" s="4" t="str">
        <f>IF(Tabla2[[#This Row],[Tiempo de Degustación ]]=0,"No Cobrada","Si Cobrada")</f>
        <v>Si Cobrada</v>
      </c>
      <c r="L600" t="s">
        <v>27</v>
      </c>
      <c r="M600" t="s">
        <v>15</v>
      </c>
      <c r="N600" t="s">
        <v>28</v>
      </c>
      <c r="O600" s="14">
        <v>30.97</v>
      </c>
      <c r="P600">
        <f>SUMIF(cocina!A:A, R600, cocina!K:K)+Tabla2[[#This Row],[Propina]]</f>
        <v>199.97</v>
      </c>
      <c r="Q600" t="s">
        <v>29</v>
      </c>
      <c r="R600">
        <v>599</v>
      </c>
      <c r="S600" t="s">
        <v>34</v>
      </c>
      <c r="T600" t="s">
        <v>940</v>
      </c>
    </row>
    <row r="601" spans="1:20" x14ac:dyDescent="0.45">
      <c r="A601">
        <v>14</v>
      </c>
      <c r="B601" t="s">
        <v>941</v>
      </c>
      <c r="C601">
        <v>4</v>
      </c>
      <c r="D601" s="6">
        <f>SUMIF(cocina!A:A, R601, cocina!H:H)</f>
        <v>65</v>
      </c>
      <c r="E601" s="1">
        <v>45022.165277777778</v>
      </c>
      <c r="F601" s="1">
        <v>45022.209027777775</v>
      </c>
      <c r="G601" s="10">
        <f>+Tabla2[[#This Row],[Hora de Salida]]</f>
        <v>45022.209027777775</v>
      </c>
      <c r="H601" s="6">
        <f>+(Tabla2[[#This Row],[Hora de Salida]]-Tabla2[[#This Row],[Hora de Llegada]])*1440</f>
        <v>62.999999995809048</v>
      </c>
      <c r="I601" s="4">
        <f t="shared" si="18"/>
        <v>5.4166666663756281E-2</v>
      </c>
      <c r="J601" s="4">
        <f t="shared" si="19"/>
        <v>9.0277777748673932E-3</v>
      </c>
      <c r="K601" s="4" t="str">
        <f>IF(Tabla2[[#This Row],[Tiempo de Degustación ]]=0,"No Cobrada","Si Cobrada")</f>
        <v>Si Cobrada</v>
      </c>
      <c r="L601" t="s">
        <v>14</v>
      </c>
      <c r="M601" t="s">
        <v>15</v>
      </c>
      <c r="N601" t="s">
        <v>16</v>
      </c>
      <c r="O601" s="14">
        <v>41.35</v>
      </c>
      <c r="P601">
        <f>SUMIF(cocina!A:A, R601, cocina!K:K)+Tabla2[[#This Row],[Propina]]</f>
        <v>185.35</v>
      </c>
      <c r="Q601" t="s">
        <v>44</v>
      </c>
      <c r="R601">
        <v>600</v>
      </c>
      <c r="S601" t="s">
        <v>73</v>
      </c>
      <c r="T601" t="s">
        <v>56</v>
      </c>
    </row>
    <row r="602" spans="1:20" x14ac:dyDescent="0.45">
      <c r="A602">
        <v>13</v>
      </c>
      <c r="B602" t="s">
        <v>79</v>
      </c>
      <c r="C602">
        <v>1</v>
      </c>
      <c r="D602" s="6">
        <f>SUMIF(cocina!A:A, R602, cocina!H:H)</f>
        <v>115</v>
      </c>
      <c r="E602" s="1">
        <v>45022.113194444442</v>
      </c>
      <c r="F602" s="1">
        <v>45022.260416666664</v>
      </c>
      <c r="G602" s="10">
        <f>+Tabla2[[#This Row],[Hora de Salida]]</f>
        <v>45022.260416666664</v>
      </c>
      <c r="H602" s="6">
        <f>+(Tabla2[[#This Row],[Hora de Salida]]-Tabla2[[#This Row],[Hora de Llegada]])*1440</f>
        <v>211.99999999953434</v>
      </c>
      <c r="I602" s="4">
        <f t="shared" si="18"/>
        <v>0.14722222222189885</v>
      </c>
      <c r="J602" s="4">
        <f t="shared" si="19"/>
        <v>6.7361111110787741E-2</v>
      </c>
      <c r="K602" s="4" t="str">
        <f>IF(Tabla2[[#This Row],[Tiempo de Degustación ]]=0,"No Cobrada","Si Cobrada")</f>
        <v>Si Cobrada</v>
      </c>
      <c r="L602" t="s">
        <v>37</v>
      </c>
      <c r="M602" t="s">
        <v>41</v>
      </c>
      <c r="N602" t="s">
        <v>28</v>
      </c>
      <c r="O602" s="14">
        <v>16.809999999999999</v>
      </c>
      <c r="P602">
        <f>SUMIF(cocina!A:A, R602, cocina!K:K)+Tabla2[[#This Row],[Propina]]</f>
        <v>308.81</v>
      </c>
      <c r="Q602" t="s">
        <v>29</v>
      </c>
      <c r="R602">
        <v>601</v>
      </c>
      <c r="S602" t="s">
        <v>38</v>
      </c>
      <c r="T602" t="s">
        <v>942</v>
      </c>
    </row>
    <row r="603" spans="1:20" x14ac:dyDescent="0.45">
      <c r="A603">
        <v>12</v>
      </c>
      <c r="B603" t="s">
        <v>943</v>
      </c>
      <c r="C603">
        <v>3</v>
      </c>
      <c r="D603" s="6">
        <f>SUMIF(cocina!A:A, R603, cocina!H:H)</f>
        <v>162</v>
      </c>
      <c r="E603" s="1">
        <v>45022.161111111112</v>
      </c>
      <c r="F603" s="1">
        <v>45022.291666666664</v>
      </c>
      <c r="G603" s="10">
        <f>+Tabla2[[#This Row],[Hora de Salida]]</f>
        <v>45022.291666666664</v>
      </c>
      <c r="H603" s="6">
        <f>+(Tabla2[[#This Row],[Hora de Salida]]-Tabla2[[#This Row],[Hora de Llegada]])*1440</f>
        <v>187.9999999946449</v>
      </c>
      <c r="I603" s="4">
        <f t="shared" si="18"/>
        <v>0.13055555555183673</v>
      </c>
      <c r="J603" s="4">
        <f t="shared" si="19"/>
        <v>1.805555555183673E-2</v>
      </c>
      <c r="K603" s="4" t="str">
        <f>IF(Tabla2[[#This Row],[Tiempo de Degustación ]]=0,"No Cobrada","Si Cobrada")</f>
        <v>Si Cobrada</v>
      </c>
      <c r="L603" t="s">
        <v>27</v>
      </c>
      <c r="M603" t="s">
        <v>15</v>
      </c>
      <c r="N603" t="s">
        <v>23</v>
      </c>
      <c r="O603" s="14">
        <v>16.5</v>
      </c>
      <c r="P603">
        <f>SUMIF(cocina!A:A, R603, cocina!K:K)+Tabla2[[#This Row],[Propina]]</f>
        <v>282.5</v>
      </c>
      <c r="Q603" t="s">
        <v>17</v>
      </c>
      <c r="R603">
        <v>602</v>
      </c>
      <c r="S603" t="s">
        <v>18</v>
      </c>
      <c r="T603" t="s">
        <v>944</v>
      </c>
    </row>
    <row r="604" spans="1:20" x14ac:dyDescent="0.45">
      <c r="A604">
        <v>19</v>
      </c>
      <c r="B604" t="s">
        <v>288</v>
      </c>
      <c r="C604">
        <v>6</v>
      </c>
      <c r="D604" s="6">
        <f>SUMIF(cocina!A:A, R604, cocina!H:H)</f>
        <v>17</v>
      </c>
      <c r="E604" s="1">
        <v>45022.035416666666</v>
      </c>
      <c r="F604" s="1">
        <v>45022.181250000001</v>
      </c>
      <c r="G604" s="10">
        <f>+Tabla2[[#This Row],[Hora de Salida]]</f>
        <v>45022.181250000001</v>
      </c>
      <c r="H604" s="6">
        <f>+(Tabla2[[#This Row],[Hora de Salida]]-Tabla2[[#This Row],[Hora de Llegada]])*1440</f>
        <v>210.00000000349246</v>
      </c>
      <c r="I604" s="4">
        <f t="shared" si="18"/>
        <v>0.14583333333575865</v>
      </c>
      <c r="J604" s="4">
        <f t="shared" si="19"/>
        <v>0.13402777778020308</v>
      </c>
      <c r="K604" s="4" t="str">
        <f>IF(Tabla2[[#This Row],[Tiempo de Degustación ]]=0,"No Cobrada","Si Cobrada")</f>
        <v>Si Cobrada</v>
      </c>
      <c r="L604" t="s">
        <v>21</v>
      </c>
      <c r="M604" t="s">
        <v>15</v>
      </c>
      <c r="N604" t="s">
        <v>28</v>
      </c>
      <c r="O604" s="14">
        <v>24.2</v>
      </c>
      <c r="P604">
        <f>SUMIF(cocina!A:A, R604, cocina!K:K)+Tabla2[[#This Row],[Propina]]</f>
        <v>86.2</v>
      </c>
      <c r="Q604" t="s">
        <v>29</v>
      </c>
      <c r="R604">
        <v>603</v>
      </c>
      <c r="S604" t="s">
        <v>53</v>
      </c>
      <c r="T604" t="s">
        <v>195</v>
      </c>
    </row>
    <row r="605" spans="1:20" x14ac:dyDescent="0.45">
      <c r="A605">
        <v>14</v>
      </c>
      <c r="B605" t="s">
        <v>426</v>
      </c>
      <c r="C605">
        <v>5</v>
      </c>
      <c r="D605" s="6">
        <f>SUMIF(cocina!A:A, R605, cocina!H:H)</f>
        <v>42</v>
      </c>
      <c r="E605" s="1">
        <v>45022.054166666669</v>
      </c>
      <c r="F605" s="1">
        <v>45022.219444444447</v>
      </c>
      <c r="G605" s="10">
        <f>+Tabla2[[#This Row],[Hora de Salida]]</f>
        <v>45022.219444444447</v>
      </c>
      <c r="H605" s="6">
        <f>+(Tabla2[[#This Row],[Hora de Salida]]-Tabla2[[#This Row],[Hora de Llegada]])*1440</f>
        <v>238.00000000046566</v>
      </c>
      <c r="I605" s="4">
        <f t="shared" si="18"/>
        <v>0.17569444444476781</v>
      </c>
      <c r="J605" s="4">
        <f t="shared" si="19"/>
        <v>0.14652777777810114</v>
      </c>
      <c r="K605" s="4" t="str">
        <f>IF(Tabla2[[#This Row],[Tiempo de Degustación ]]=0,"No Cobrada","Si Cobrada")</f>
        <v>Si Cobrada</v>
      </c>
      <c r="L605" t="s">
        <v>27</v>
      </c>
      <c r="M605" t="s">
        <v>15</v>
      </c>
      <c r="N605" t="s">
        <v>28</v>
      </c>
      <c r="O605" s="14">
        <v>42.6</v>
      </c>
      <c r="P605">
        <f>SUMIF(cocina!A:A, R605, cocina!K:K)+Tabla2[[#This Row],[Propina]]</f>
        <v>147.6</v>
      </c>
      <c r="Q605" t="s">
        <v>44</v>
      </c>
      <c r="R605">
        <v>604</v>
      </c>
      <c r="S605" t="s">
        <v>68</v>
      </c>
      <c r="T605" t="s">
        <v>42</v>
      </c>
    </row>
    <row r="606" spans="1:20" x14ac:dyDescent="0.45">
      <c r="A606">
        <v>19</v>
      </c>
      <c r="B606" t="s">
        <v>945</v>
      </c>
      <c r="C606">
        <v>2</v>
      </c>
      <c r="D606" s="6">
        <f>SUMIF(cocina!A:A, R606, cocina!H:H)</f>
        <v>176</v>
      </c>
      <c r="E606" s="1">
        <v>45022.117361111108</v>
      </c>
      <c r="F606" s="1">
        <v>45022.26666666667</v>
      </c>
      <c r="G606" s="10">
        <f>+Tabla2[[#This Row],[Hora de Salida]]</f>
        <v>45022.26666666667</v>
      </c>
      <c r="H606" s="6">
        <f>+(Tabla2[[#This Row],[Hora de Salida]]-Tabla2[[#This Row],[Hora de Llegada]])*1440</f>
        <v>215.00000000931323</v>
      </c>
      <c r="I606" s="4">
        <f t="shared" si="18"/>
        <v>0.15972222222868973</v>
      </c>
      <c r="J606" s="4">
        <f t="shared" si="19"/>
        <v>3.7500000006467513E-2</v>
      </c>
      <c r="K606" s="4" t="str">
        <f>IF(Tabla2[[#This Row],[Tiempo de Degustación ]]=0,"No Cobrada","Si Cobrada")</f>
        <v>Si Cobrada</v>
      </c>
      <c r="L606" t="s">
        <v>14</v>
      </c>
      <c r="M606" t="s">
        <v>15</v>
      </c>
      <c r="N606" t="s">
        <v>23</v>
      </c>
      <c r="O606" s="14">
        <v>24.38</v>
      </c>
      <c r="P606">
        <f>SUMIF(cocina!A:A, R606, cocina!K:K)+Tabla2[[#This Row],[Propina]]</f>
        <v>244.38</v>
      </c>
      <c r="Q606" t="s">
        <v>44</v>
      </c>
      <c r="R606">
        <v>605</v>
      </c>
      <c r="S606" t="s">
        <v>53</v>
      </c>
      <c r="T606" t="s">
        <v>946</v>
      </c>
    </row>
    <row r="607" spans="1:20" x14ac:dyDescent="0.45">
      <c r="A607">
        <v>1</v>
      </c>
      <c r="B607" t="s">
        <v>791</v>
      </c>
      <c r="C607">
        <v>2</v>
      </c>
      <c r="D607" s="6">
        <f>SUMIF(cocina!A:A, R607, cocina!H:H)</f>
        <v>145</v>
      </c>
      <c r="E607" s="1">
        <v>45022.134722222225</v>
      </c>
      <c r="F607" s="1">
        <v>45022.254166666666</v>
      </c>
      <c r="G607" s="10">
        <f>+Tabla2[[#This Row],[Hora de Salida]]</f>
        <v>45022.254166666666</v>
      </c>
      <c r="H607" s="6">
        <f>+(Tabla2[[#This Row],[Hora de Salida]]-Tabla2[[#This Row],[Hora de Llegada]])*1440</f>
        <v>171.99999999487773</v>
      </c>
      <c r="I607" s="4">
        <f t="shared" si="18"/>
        <v>0.12986111110755397</v>
      </c>
      <c r="J607" s="4">
        <f t="shared" si="19"/>
        <v>2.9166666663109519E-2</v>
      </c>
      <c r="K607" s="4" t="str">
        <f>IF(Tabla2[[#This Row],[Tiempo de Degustación ]]=0,"No Cobrada","Si Cobrada")</f>
        <v>Si Cobrada</v>
      </c>
      <c r="L607" t="s">
        <v>33</v>
      </c>
      <c r="M607" t="s">
        <v>15</v>
      </c>
      <c r="N607" t="s">
        <v>28</v>
      </c>
      <c r="O607" s="14">
        <v>31.58</v>
      </c>
      <c r="P607">
        <f>SUMIF(cocina!A:A, R607, cocina!K:K)+Tabla2[[#This Row],[Propina]]</f>
        <v>214.57999999999998</v>
      </c>
      <c r="Q607" t="s">
        <v>44</v>
      </c>
      <c r="R607">
        <v>606</v>
      </c>
      <c r="S607" t="s">
        <v>45</v>
      </c>
      <c r="T607" t="s">
        <v>947</v>
      </c>
    </row>
    <row r="608" spans="1:20" x14ac:dyDescent="0.45">
      <c r="A608">
        <v>10</v>
      </c>
      <c r="B608" t="s">
        <v>94</v>
      </c>
      <c r="C608">
        <v>1</v>
      </c>
      <c r="D608" s="6">
        <f>SUMIF(cocina!A:A, R608, cocina!H:H)</f>
        <v>69</v>
      </c>
      <c r="E608" s="1">
        <v>45022.058333333334</v>
      </c>
      <c r="F608" s="1">
        <v>45022.145138888889</v>
      </c>
      <c r="G608" s="10">
        <f>+Tabla2[[#This Row],[Hora de Salida]]</f>
        <v>45022.145138888889</v>
      </c>
      <c r="H608" s="6">
        <f>+(Tabla2[[#This Row],[Hora de Salida]]-Tabla2[[#This Row],[Hora de Llegada]])*1440</f>
        <v>124.99999999883585</v>
      </c>
      <c r="I608" s="4">
        <f t="shared" si="18"/>
        <v>9.7222222221413787E-2</v>
      </c>
      <c r="J608" s="4">
        <f t="shared" si="19"/>
        <v>4.9305555554747117E-2</v>
      </c>
      <c r="K608" s="4" t="str">
        <f>IF(Tabla2[[#This Row],[Tiempo de Degustación ]]=0,"No Cobrada","Si Cobrada")</f>
        <v>Si Cobrada</v>
      </c>
      <c r="L608" t="s">
        <v>33</v>
      </c>
      <c r="M608" t="s">
        <v>15</v>
      </c>
      <c r="N608" t="s">
        <v>28</v>
      </c>
      <c r="O608" s="14">
        <v>28.9</v>
      </c>
      <c r="P608">
        <f>SUMIF(cocina!A:A, R608, cocina!K:K)+Tabla2[[#This Row],[Propina]]</f>
        <v>96.9</v>
      </c>
      <c r="Q608" t="s">
        <v>44</v>
      </c>
      <c r="R608">
        <v>607</v>
      </c>
      <c r="S608" t="s">
        <v>34</v>
      </c>
      <c r="T608" t="s">
        <v>608</v>
      </c>
    </row>
    <row r="609" spans="1:20" x14ac:dyDescent="0.45">
      <c r="A609">
        <v>7</v>
      </c>
      <c r="B609" t="s">
        <v>948</v>
      </c>
      <c r="C609">
        <v>6</v>
      </c>
      <c r="D609" s="6">
        <f>SUMIF(cocina!A:A, R609, cocina!H:H)</f>
        <v>45</v>
      </c>
      <c r="E609" s="1">
        <v>45022.165277777778</v>
      </c>
      <c r="F609" s="1">
        <v>45022.305555555555</v>
      </c>
      <c r="G609" s="10">
        <f>+Tabla2[[#This Row],[Hora de Salida]]</f>
        <v>45022.305555555555</v>
      </c>
      <c r="H609" s="6">
        <f>+(Tabla2[[#This Row],[Hora de Salida]]-Tabla2[[#This Row],[Hora de Llegada]])*1440</f>
        <v>201.99999999837019</v>
      </c>
      <c r="I609" s="4">
        <f t="shared" si="18"/>
        <v>0.14027777777664596</v>
      </c>
      <c r="J609" s="4">
        <f t="shared" si="19"/>
        <v>0.10902777777664596</v>
      </c>
      <c r="K609" s="4" t="str">
        <f>IF(Tabla2[[#This Row],[Tiempo de Degustación ]]=0,"No Cobrada","Si Cobrada")</f>
        <v>Si Cobrada</v>
      </c>
      <c r="L609" t="s">
        <v>14</v>
      </c>
      <c r="M609" t="s">
        <v>15</v>
      </c>
      <c r="N609" t="s">
        <v>28</v>
      </c>
      <c r="O609" s="14">
        <v>36.549999999999997</v>
      </c>
      <c r="P609">
        <f>SUMIF(cocina!A:A, R609, cocina!K:K)+Tabla2[[#This Row],[Propina]]</f>
        <v>65.55</v>
      </c>
      <c r="Q609" t="s">
        <v>17</v>
      </c>
      <c r="R609">
        <v>608</v>
      </c>
      <c r="S609" t="s">
        <v>18</v>
      </c>
      <c r="T609" t="s">
        <v>60</v>
      </c>
    </row>
    <row r="610" spans="1:20" x14ac:dyDescent="0.45">
      <c r="A610">
        <v>1</v>
      </c>
      <c r="B610" t="s">
        <v>400</v>
      </c>
      <c r="C610">
        <v>4</v>
      </c>
      <c r="D610" s="6">
        <f>SUMIF(cocina!A:A, R610, cocina!H:H)</f>
        <v>27</v>
      </c>
      <c r="E610" s="1">
        <v>45022.140972222223</v>
      </c>
      <c r="F610" s="1">
        <v>45022.293055555558</v>
      </c>
      <c r="G610" s="10">
        <f>+Tabla2[[#This Row],[Hora de Salida]]</f>
        <v>45022.293055555558</v>
      </c>
      <c r="H610" s="6">
        <f>+(Tabla2[[#This Row],[Hora de Salida]]-Tabla2[[#This Row],[Hora de Llegada]])*1440</f>
        <v>219.00000000139698</v>
      </c>
      <c r="I610" s="4">
        <f t="shared" si="18"/>
        <v>0.15208333333430346</v>
      </c>
      <c r="J610" s="4">
        <f t="shared" si="19"/>
        <v>0.13333333333430347</v>
      </c>
      <c r="K610" s="4" t="str">
        <f>IF(Tabla2[[#This Row],[Tiempo de Degustación ]]=0,"No Cobrada","Si Cobrada")</f>
        <v>Si Cobrada</v>
      </c>
      <c r="L610" t="s">
        <v>21</v>
      </c>
      <c r="M610" t="s">
        <v>15</v>
      </c>
      <c r="N610" t="s">
        <v>28</v>
      </c>
      <c r="O610" s="14">
        <v>23.29</v>
      </c>
      <c r="P610">
        <f>SUMIF(cocina!A:A, R610, cocina!K:K)+Tabla2[[#This Row],[Propina]]</f>
        <v>55.29</v>
      </c>
      <c r="Q610" t="s">
        <v>17</v>
      </c>
      <c r="R610">
        <v>609</v>
      </c>
      <c r="S610" t="s">
        <v>68</v>
      </c>
      <c r="T610" t="s">
        <v>423</v>
      </c>
    </row>
    <row r="611" spans="1:20" x14ac:dyDescent="0.45">
      <c r="A611">
        <v>19</v>
      </c>
      <c r="B611" t="s">
        <v>63</v>
      </c>
      <c r="C611">
        <v>4</v>
      </c>
      <c r="D611" s="6">
        <f>SUMIF(cocina!A:A, R611, cocina!H:H)</f>
        <v>47</v>
      </c>
      <c r="E611" s="1">
        <v>45022.091666666667</v>
      </c>
      <c r="F611" s="1">
        <v>45022.174305555556</v>
      </c>
      <c r="G611" s="10">
        <f>+Tabla2[[#This Row],[Hora de Salida]]</f>
        <v>45022.174305555556</v>
      </c>
      <c r="H611" s="6">
        <f>+(Tabla2[[#This Row],[Hora de Salida]]-Tabla2[[#This Row],[Hora de Llegada]])*1440</f>
        <v>119.00000000023283</v>
      </c>
      <c r="I611" s="4">
        <f t="shared" si="18"/>
        <v>9.3055555555717248E-2</v>
      </c>
      <c r="J611" s="4">
        <f t="shared" si="19"/>
        <v>6.0416666666828357E-2</v>
      </c>
      <c r="K611" s="4" t="str">
        <f>IF(Tabla2[[#This Row],[Tiempo de Degustación ]]=0,"No Cobrada","Si Cobrada")</f>
        <v>Si Cobrada</v>
      </c>
      <c r="L611" t="s">
        <v>33</v>
      </c>
      <c r="M611" t="s">
        <v>41</v>
      </c>
      <c r="N611" t="s">
        <v>28</v>
      </c>
      <c r="O611" s="14">
        <v>37.9</v>
      </c>
      <c r="P611">
        <f>SUMIF(cocina!A:A, R611, cocina!K:K)+Tabla2[[#This Row],[Propina]]</f>
        <v>81.900000000000006</v>
      </c>
      <c r="Q611" t="s">
        <v>44</v>
      </c>
      <c r="R611">
        <v>610</v>
      </c>
      <c r="S611" t="s">
        <v>34</v>
      </c>
      <c r="T611" t="s">
        <v>949</v>
      </c>
    </row>
    <row r="612" spans="1:20" x14ac:dyDescent="0.45">
      <c r="A612">
        <v>13</v>
      </c>
      <c r="B612" t="s">
        <v>950</v>
      </c>
      <c r="C612">
        <v>1</v>
      </c>
      <c r="D612" s="6">
        <f>SUMIF(cocina!A:A, R612, cocina!H:H)</f>
        <v>83</v>
      </c>
      <c r="E612" s="1">
        <v>45022.163194444445</v>
      </c>
      <c r="F612" s="1">
        <v>45022.321527777778</v>
      </c>
      <c r="G612" s="10">
        <f>+Tabla2[[#This Row],[Hora de Salida]]</f>
        <v>45022.321527777778</v>
      </c>
      <c r="H612" s="6">
        <f>+(Tabla2[[#This Row],[Hora de Salida]]-Tabla2[[#This Row],[Hora de Llegada]])*1440</f>
        <v>227.99999999930151</v>
      </c>
      <c r="I612" s="4">
        <f t="shared" si="18"/>
        <v>0.16874999999951493</v>
      </c>
      <c r="J612" s="4">
        <f t="shared" si="19"/>
        <v>0.11111111111062603</v>
      </c>
      <c r="K612" s="4" t="str">
        <f>IF(Tabla2[[#This Row],[Tiempo de Degustación ]]=0,"No Cobrada","Si Cobrada")</f>
        <v>Si Cobrada</v>
      </c>
      <c r="L612" t="s">
        <v>21</v>
      </c>
      <c r="M612" t="s">
        <v>15</v>
      </c>
      <c r="N612" t="s">
        <v>28</v>
      </c>
      <c r="O612" s="14">
        <v>44.28</v>
      </c>
      <c r="P612">
        <f>SUMIF(cocina!A:A, R612, cocina!K:K)+Tabla2[[#This Row],[Propina]]</f>
        <v>122.28</v>
      </c>
      <c r="Q612" t="s">
        <v>44</v>
      </c>
      <c r="R612">
        <v>611</v>
      </c>
      <c r="S612" t="s">
        <v>30</v>
      </c>
      <c r="T612" t="s">
        <v>951</v>
      </c>
    </row>
    <row r="613" spans="1:20" x14ac:dyDescent="0.45">
      <c r="A613">
        <v>11</v>
      </c>
      <c r="B613" t="s">
        <v>952</v>
      </c>
      <c r="C613">
        <v>4</v>
      </c>
      <c r="D613" s="6">
        <f>SUMIF(cocina!A:A, R613, cocina!H:H)</f>
        <v>129</v>
      </c>
      <c r="E613" s="1">
        <v>45022.05</v>
      </c>
      <c r="F613" s="1">
        <v>45022.208333333336</v>
      </c>
      <c r="G613" s="10">
        <f>+Tabla2[[#This Row],[Hora de Salida]]</f>
        <v>45022.208333333336</v>
      </c>
      <c r="H613" s="6">
        <f>+(Tabla2[[#This Row],[Hora de Salida]]-Tabla2[[#This Row],[Hora de Llegada]])*1440</f>
        <v>227.99999999930151</v>
      </c>
      <c r="I613" s="4">
        <f t="shared" si="18"/>
        <v>0.15833333333284827</v>
      </c>
      <c r="J613" s="4">
        <f t="shared" si="19"/>
        <v>6.8749999999514935E-2</v>
      </c>
      <c r="K613" s="4" t="str">
        <f>IF(Tabla2[[#This Row],[Tiempo de Degustación ]]=0,"No Cobrada","Si Cobrada")</f>
        <v>Si Cobrada</v>
      </c>
      <c r="L613" t="s">
        <v>33</v>
      </c>
      <c r="M613" t="s">
        <v>15</v>
      </c>
      <c r="N613" t="s">
        <v>28</v>
      </c>
      <c r="O613" s="14">
        <v>23.54</v>
      </c>
      <c r="P613">
        <f>SUMIF(cocina!A:A, R613, cocina!K:K)+Tabla2[[#This Row],[Propina]]</f>
        <v>254.54</v>
      </c>
      <c r="Q613" t="s">
        <v>17</v>
      </c>
      <c r="R613">
        <v>612</v>
      </c>
      <c r="S613" t="s">
        <v>34</v>
      </c>
      <c r="T613" t="s">
        <v>953</v>
      </c>
    </row>
    <row r="614" spans="1:20" x14ac:dyDescent="0.45">
      <c r="A614">
        <v>1</v>
      </c>
      <c r="B614" t="s">
        <v>120</v>
      </c>
      <c r="C614">
        <v>5</v>
      </c>
      <c r="D614" s="6">
        <f>SUMIF(cocina!A:A, R614, cocina!H:H)</f>
        <v>152</v>
      </c>
      <c r="E614" s="1">
        <v>45022.081250000003</v>
      </c>
      <c r="F614" s="1">
        <v>45022.149305555555</v>
      </c>
      <c r="G614" s="10">
        <f>+Tabla2[[#This Row],[Hora de Salida]]</f>
        <v>45022.149305555555</v>
      </c>
      <c r="H614" s="6">
        <f>+(Tabla2[[#This Row],[Hora de Salida]]-Tabla2[[#This Row],[Hora de Llegada]])*1440</f>
        <v>97.999999994644895</v>
      </c>
      <c r="I614" s="4">
        <f t="shared" si="18"/>
        <v>6.8055555551836733E-2</v>
      </c>
      <c r="J614" s="4">
        <f t="shared" si="19"/>
        <v>0</v>
      </c>
      <c r="K614" s="4" t="str">
        <f>IF(Tabla2[[#This Row],[Tiempo de Degustación ]]=0,"No Cobrada","Si Cobrada")</f>
        <v>No Cobrada</v>
      </c>
      <c r="L614" t="s">
        <v>27</v>
      </c>
      <c r="M614" t="s">
        <v>22</v>
      </c>
      <c r="N614" t="s">
        <v>23</v>
      </c>
      <c r="O614" s="14">
        <v>23.56</v>
      </c>
      <c r="P614">
        <f>SUMIF(cocina!A:A, R614, cocina!K:K)+Tabla2[[#This Row],[Propina]]</f>
        <v>308.56</v>
      </c>
      <c r="Q614" t="s">
        <v>17</v>
      </c>
      <c r="R614">
        <v>613</v>
      </c>
      <c r="S614" t="s">
        <v>18</v>
      </c>
      <c r="T614" t="s">
        <v>954</v>
      </c>
    </row>
    <row r="615" spans="1:20" x14ac:dyDescent="0.45">
      <c r="A615">
        <v>19</v>
      </c>
      <c r="B615" t="s">
        <v>593</v>
      </c>
      <c r="C615">
        <v>6</v>
      </c>
      <c r="D615" s="6">
        <f>SUMIF(cocina!A:A, R615, cocina!H:H)</f>
        <v>50</v>
      </c>
      <c r="E615" s="1">
        <v>45022.105555555558</v>
      </c>
      <c r="F615" s="1">
        <v>45022.192361111112</v>
      </c>
      <c r="G615" s="10">
        <f>+Tabla2[[#This Row],[Hora de Salida]]</f>
        <v>45022.192361111112</v>
      </c>
      <c r="H615" s="6">
        <f>+(Tabla2[[#This Row],[Hora de Salida]]-Tabla2[[#This Row],[Hora de Llegada]])*1440</f>
        <v>124.99999999883585</v>
      </c>
      <c r="I615" s="4">
        <f t="shared" si="18"/>
        <v>8.6805555554747116E-2</v>
      </c>
      <c r="J615" s="4">
        <f t="shared" si="19"/>
        <v>5.2083333332524892E-2</v>
      </c>
      <c r="K615" s="4" t="str">
        <f>IF(Tabla2[[#This Row],[Tiempo de Degustación ]]=0,"No Cobrada","Si Cobrada")</f>
        <v>Si Cobrada</v>
      </c>
      <c r="L615" t="s">
        <v>21</v>
      </c>
      <c r="M615" t="s">
        <v>22</v>
      </c>
      <c r="N615" t="s">
        <v>16</v>
      </c>
      <c r="O615" s="14">
        <v>26.48</v>
      </c>
      <c r="P615">
        <f>SUMIF(cocina!A:A, R615, cocina!K:K)+Tabla2[[#This Row],[Propina]]</f>
        <v>98.48</v>
      </c>
      <c r="Q615" t="s">
        <v>17</v>
      </c>
      <c r="R615">
        <v>614</v>
      </c>
      <c r="S615" t="s">
        <v>45</v>
      </c>
      <c r="T615" t="s">
        <v>268</v>
      </c>
    </row>
    <row r="616" spans="1:20" x14ac:dyDescent="0.45">
      <c r="A616">
        <v>7</v>
      </c>
      <c r="B616" t="s">
        <v>955</v>
      </c>
      <c r="C616">
        <v>1</v>
      </c>
      <c r="D616" s="6">
        <f>SUMIF(cocina!A:A, R616, cocina!H:H)</f>
        <v>156</v>
      </c>
      <c r="E616" s="1">
        <v>45022.031944444447</v>
      </c>
      <c r="F616" s="1">
        <v>45022.078472222223</v>
      </c>
      <c r="G616" s="10">
        <f>+Tabla2[[#This Row],[Hora de Salida]]</f>
        <v>45022.078472222223</v>
      </c>
      <c r="H616" s="6">
        <f>+(Tabla2[[#This Row],[Hora de Salida]]-Tabla2[[#This Row],[Hora de Llegada]])*1440</f>
        <v>66.999999998370185</v>
      </c>
      <c r="I616" s="4">
        <f t="shared" si="18"/>
        <v>5.6944444443312627E-2</v>
      </c>
      <c r="J616" s="4">
        <f t="shared" si="19"/>
        <v>0</v>
      </c>
      <c r="K616" s="4" t="str">
        <f>IF(Tabla2[[#This Row],[Tiempo de Degustación ]]=0,"No Cobrada","Si Cobrada")</f>
        <v>No Cobrada</v>
      </c>
      <c r="L616" t="s">
        <v>33</v>
      </c>
      <c r="M616" t="s">
        <v>41</v>
      </c>
      <c r="N616" t="s">
        <v>28</v>
      </c>
      <c r="O616" s="14">
        <v>18.420000000000002</v>
      </c>
      <c r="P616">
        <f>SUMIF(cocina!A:A, R616, cocina!K:K)+Tabla2[[#This Row],[Propina]]</f>
        <v>351.42</v>
      </c>
      <c r="Q616" t="s">
        <v>44</v>
      </c>
      <c r="R616">
        <v>615</v>
      </c>
      <c r="S616" t="s">
        <v>68</v>
      </c>
      <c r="T616" t="s">
        <v>956</v>
      </c>
    </row>
    <row r="617" spans="1:20" x14ac:dyDescent="0.45">
      <c r="A617">
        <v>4</v>
      </c>
      <c r="B617" t="s">
        <v>945</v>
      </c>
      <c r="C617">
        <v>4</v>
      </c>
      <c r="D617" s="6">
        <f>SUMIF(cocina!A:A, R617, cocina!H:H)</f>
        <v>47</v>
      </c>
      <c r="E617" s="1">
        <v>45022.009722222225</v>
      </c>
      <c r="F617" s="1">
        <v>45022.15</v>
      </c>
      <c r="G617" s="10">
        <f>+Tabla2[[#This Row],[Hora de Salida]]</f>
        <v>45022.15</v>
      </c>
      <c r="H617" s="6">
        <f>+(Tabla2[[#This Row],[Hora de Salida]]-Tabla2[[#This Row],[Hora de Llegada]])*1440</f>
        <v>201.99999999837019</v>
      </c>
      <c r="I617" s="4">
        <f t="shared" si="18"/>
        <v>0.15069444444331262</v>
      </c>
      <c r="J617" s="4">
        <f t="shared" si="19"/>
        <v>0.11805555555442374</v>
      </c>
      <c r="K617" s="4" t="str">
        <f>IF(Tabla2[[#This Row],[Tiempo de Degustación ]]=0,"No Cobrada","Si Cobrada")</f>
        <v>Si Cobrada</v>
      </c>
      <c r="L617" t="s">
        <v>33</v>
      </c>
      <c r="M617" t="s">
        <v>41</v>
      </c>
      <c r="N617" t="s">
        <v>28</v>
      </c>
      <c r="O617" s="14">
        <v>23.89</v>
      </c>
      <c r="P617">
        <f>SUMIF(cocina!A:A, R617, cocina!K:K)+Tabla2[[#This Row],[Propina]]</f>
        <v>155.88999999999999</v>
      </c>
      <c r="Q617" t="s">
        <v>44</v>
      </c>
      <c r="R617">
        <v>616</v>
      </c>
      <c r="S617" t="s">
        <v>45</v>
      </c>
      <c r="T617" t="s">
        <v>19</v>
      </c>
    </row>
    <row r="618" spans="1:20" x14ac:dyDescent="0.45">
      <c r="A618">
        <v>13</v>
      </c>
      <c r="B618" t="s">
        <v>100</v>
      </c>
      <c r="C618">
        <v>5</v>
      </c>
      <c r="D618" s="6">
        <f>SUMIF(cocina!A:A, R618, cocina!H:H)</f>
        <v>51</v>
      </c>
      <c r="E618" s="1">
        <v>45022.055555555555</v>
      </c>
      <c r="F618" s="1">
        <v>45022.220138888886</v>
      </c>
      <c r="G618" s="10">
        <f>+Tabla2[[#This Row],[Hora de Salida]]</f>
        <v>45022.220138888886</v>
      </c>
      <c r="H618" s="6">
        <f>+(Tabla2[[#This Row],[Hora de Salida]]-Tabla2[[#This Row],[Hora de Llegada]])*1440</f>
        <v>236.99999999720603</v>
      </c>
      <c r="I618" s="4">
        <f t="shared" si="18"/>
        <v>0.16458333333139308</v>
      </c>
      <c r="J618" s="4">
        <f t="shared" si="19"/>
        <v>0.12916666666472643</v>
      </c>
      <c r="K618" s="4" t="str">
        <f>IF(Tabla2[[#This Row],[Tiempo de Degustación ]]=0,"No Cobrada","Si Cobrada")</f>
        <v>Si Cobrada</v>
      </c>
      <c r="L618" t="s">
        <v>27</v>
      </c>
      <c r="M618" t="s">
        <v>15</v>
      </c>
      <c r="N618" t="s">
        <v>28</v>
      </c>
      <c r="O618" s="14">
        <v>38.18</v>
      </c>
      <c r="P618">
        <f>SUMIF(cocina!A:A, R618, cocina!K:K)+Tabla2[[#This Row],[Propina]]</f>
        <v>180.18</v>
      </c>
      <c r="Q618" t="s">
        <v>29</v>
      </c>
      <c r="R618">
        <v>617</v>
      </c>
      <c r="S618" t="s">
        <v>53</v>
      </c>
      <c r="T618" t="s">
        <v>556</v>
      </c>
    </row>
    <row r="619" spans="1:20" x14ac:dyDescent="0.45">
      <c r="A619">
        <v>3</v>
      </c>
      <c r="B619" t="s">
        <v>957</v>
      </c>
      <c r="C619">
        <v>5</v>
      </c>
      <c r="D619" s="6">
        <f>SUMIF(cocina!A:A, R619, cocina!H:H)</f>
        <v>118</v>
      </c>
      <c r="E619" s="1">
        <v>45022.038888888892</v>
      </c>
      <c r="F619" s="1">
        <v>45022.133333333331</v>
      </c>
      <c r="G619" s="10">
        <f>+Tabla2[[#This Row],[Hora de Salida]]</f>
        <v>45022.133333333331</v>
      </c>
      <c r="H619" s="6">
        <f>+(Tabla2[[#This Row],[Hora de Salida]]-Tabla2[[#This Row],[Hora de Llegada]])*1440</f>
        <v>135.99999999278225</v>
      </c>
      <c r="I619" s="4">
        <f t="shared" si="18"/>
        <v>9.4444444439432118E-2</v>
      </c>
      <c r="J619" s="4">
        <f t="shared" si="19"/>
        <v>1.2499999994987673E-2</v>
      </c>
      <c r="K619" s="4" t="str">
        <f>IF(Tabla2[[#This Row],[Tiempo de Degustación ]]=0,"No Cobrada","Si Cobrada")</f>
        <v>Si Cobrada</v>
      </c>
      <c r="L619" t="s">
        <v>37</v>
      </c>
      <c r="M619" t="s">
        <v>22</v>
      </c>
      <c r="N619" t="s">
        <v>28</v>
      </c>
      <c r="O619" s="14">
        <v>25.93</v>
      </c>
      <c r="P619">
        <f>SUMIF(cocina!A:A, R619, cocina!K:K)+Tabla2[[#This Row],[Propina]]</f>
        <v>344.93</v>
      </c>
      <c r="Q619" t="s">
        <v>29</v>
      </c>
      <c r="R619">
        <v>618</v>
      </c>
      <c r="S619" t="s">
        <v>73</v>
      </c>
      <c r="T619" t="s">
        <v>958</v>
      </c>
    </row>
    <row r="620" spans="1:20" x14ac:dyDescent="0.45">
      <c r="A620">
        <v>6</v>
      </c>
      <c r="B620" t="s">
        <v>623</v>
      </c>
      <c r="C620">
        <v>4</v>
      </c>
      <c r="D620" s="6">
        <f>SUMIF(cocina!A:A, R620, cocina!H:H)</f>
        <v>96</v>
      </c>
      <c r="E620" s="1">
        <v>45022.011111111111</v>
      </c>
      <c r="F620" s="1">
        <v>45022.111805555556</v>
      </c>
      <c r="G620" s="10">
        <f>+Tabla2[[#This Row],[Hora de Salida]]</f>
        <v>45022.111805555556</v>
      </c>
      <c r="H620" s="6">
        <f>+(Tabla2[[#This Row],[Hora de Salida]]-Tabla2[[#This Row],[Hora de Llegada]])*1440</f>
        <v>145.00000000116415</v>
      </c>
      <c r="I620" s="4">
        <f t="shared" si="18"/>
        <v>0.10069444444525288</v>
      </c>
      <c r="J620" s="4">
        <f t="shared" si="19"/>
        <v>3.4027777778586218E-2</v>
      </c>
      <c r="K620" s="4" t="str">
        <f>IF(Tabla2[[#This Row],[Tiempo de Degustación ]]=0,"No Cobrada","Si Cobrada")</f>
        <v>Si Cobrada</v>
      </c>
      <c r="L620" t="s">
        <v>33</v>
      </c>
      <c r="M620" t="s">
        <v>41</v>
      </c>
      <c r="N620" t="s">
        <v>28</v>
      </c>
      <c r="O620" s="14">
        <v>16.440000000000001</v>
      </c>
      <c r="P620">
        <f>SUMIF(cocina!A:A, R620, cocina!K:K)+Tabla2[[#This Row],[Propina]]</f>
        <v>148.44</v>
      </c>
      <c r="Q620" t="s">
        <v>17</v>
      </c>
      <c r="R620">
        <v>619</v>
      </c>
      <c r="S620" t="s">
        <v>68</v>
      </c>
      <c r="T620" t="s">
        <v>959</v>
      </c>
    </row>
    <row r="621" spans="1:20" x14ac:dyDescent="0.45">
      <c r="A621">
        <v>16</v>
      </c>
      <c r="B621" t="s">
        <v>960</v>
      </c>
      <c r="C621">
        <v>3</v>
      </c>
      <c r="D621" s="6">
        <f>SUMIF(cocina!A:A, R621, cocina!H:H)</f>
        <v>40</v>
      </c>
      <c r="E621" s="1">
        <v>45022.117361111108</v>
      </c>
      <c r="F621" s="1">
        <v>45022.254861111112</v>
      </c>
      <c r="G621" s="10">
        <f>+Tabla2[[#This Row],[Hora de Salida]]</f>
        <v>45022.254861111112</v>
      </c>
      <c r="H621" s="6">
        <f>+(Tabla2[[#This Row],[Hora de Salida]]-Tabla2[[#This Row],[Hora de Llegada]])*1440</f>
        <v>198.00000000628643</v>
      </c>
      <c r="I621" s="4">
        <f t="shared" si="18"/>
        <v>0.13750000000436557</v>
      </c>
      <c r="J621" s="4">
        <f t="shared" si="19"/>
        <v>0.1097222222265878</v>
      </c>
      <c r="K621" s="4" t="str">
        <f>IF(Tabla2[[#This Row],[Tiempo de Degustación ]]=0,"No Cobrada","Si Cobrada")</f>
        <v>Si Cobrada</v>
      </c>
      <c r="L621" t="s">
        <v>37</v>
      </c>
      <c r="M621" t="s">
        <v>15</v>
      </c>
      <c r="N621" t="s">
        <v>28</v>
      </c>
      <c r="O621" s="14">
        <v>26.64</v>
      </c>
      <c r="P621">
        <f>SUMIF(cocina!A:A, R621, cocina!K:K)+Tabla2[[#This Row],[Propina]]</f>
        <v>83.64</v>
      </c>
      <c r="Q621" t="s">
        <v>17</v>
      </c>
      <c r="R621">
        <v>620</v>
      </c>
      <c r="S621" t="s">
        <v>34</v>
      </c>
      <c r="T621" t="s">
        <v>189</v>
      </c>
    </row>
    <row r="622" spans="1:20" x14ac:dyDescent="0.45">
      <c r="A622">
        <v>5</v>
      </c>
      <c r="B622" t="s">
        <v>961</v>
      </c>
      <c r="C622">
        <v>2</v>
      </c>
      <c r="D622" s="6">
        <f>SUMIF(cocina!A:A, R622, cocina!H:H)</f>
        <v>8</v>
      </c>
      <c r="E622" s="1">
        <v>45022.047222222223</v>
      </c>
      <c r="F622" s="1">
        <v>45022.102083333331</v>
      </c>
      <c r="G622" s="10">
        <f>+Tabla2[[#This Row],[Hora de Salida]]</f>
        <v>45022.102083333331</v>
      </c>
      <c r="H622" s="6">
        <f>+(Tabla2[[#This Row],[Hora de Salida]]-Tabla2[[#This Row],[Hora de Llegada]])*1440</f>
        <v>78.999999995576218</v>
      </c>
      <c r="I622" s="4">
        <f t="shared" si="18"/>
        <v>6.5277777774705711E-2</v>
      </c>
      <c r="J622" s="4">
        <f t="shared" si="19"/>
        <v>5.9722222219150155E-2</v>
      </c>
      <c r="K622" s="4" t="str">
        <f>IF(Tabla2[[#This Row],[Tiempo de Degustación ]]=0,"No Cobrada","Si Cobrada")</f>
        <v>Si Cobrada</v>
      </c>
      <c r="L622" t="s">
        <v>27</v>
      </c>
      <c r="M622" t="s">
        <v>15</v>
      </c>
      <c r="N622" t="s">
        <v>28</v>
      </c>
      <c r="O622" s="14">
        <v>42.27</v>
      </c>
      <c r="P622">
        <f>SUMIF(cocina!A:A, R622, cocina!K:K)+Tabla2[[#This Row],[Propina]]</f>
        <v>147.27000000000001</v>
      </c>
      <c r="Q622" t="s">
        <v>44</v>
      </c>
      <c r="R622">
        <v>621</v>
      </c>
      <c r="S622" t="s">
        <v>68</v>
      </c>
      <c r="T622" t="s">
        <v>42</v>
      </c>
    </row>
    <row r="623" spans="1:20" x14ac:dyDescent="0.45">
      <c r="A623">
        <v>7</v>
      </c>
      <c r="B623" t="s">
        <v>912</v>
      </c>
      <c r="C623">
        <v>5</v>
      </c>
      <c r="D623" s="6">
        <f>SUMIF(cocina!A:A, R623, cocina!H:H)</f>
        <v>78</v>
      </c>
      <c r="E623" s="1">
        <v>45022.088194444441</v>
      </c>
      <c r="F623" s="1">
        <v>45022.229861111111</v>
      </c>
      <c r="G623" s="10">
        <f>+Tabla2[[#This Row],[Hora de Salida]]</f>
        <v>45022.229861111111</v>
      </c>
      <c r="H623" s="6">
        <f>+(Tabla2[[#This Row],[Hora de Salida]]-Tabla2[[#This Row],[Hora de Llegada]])*1440</f>
        <v>204.00000000488944</v>
      </c>
      <c r="I623" s="4">
        <f t="shared" si="18"/>
        <v>0.14166666667006211</v>
      </c>
      <c r="J623" s="4">
        <f t="shared" si="19"/>
        <v>8.7500000003395445E-2</v>
      </c>
      <c r="K623" s="4" t="str">
        <f>IF(Tabla2[[#This Row],[Tiempo de Degustación ]]=0,"No Cobrada","Si Cobrada")</f>
        <v>Si Cobrada</v>
      </c>
      <c r="L623" t="s">
        <v>14</v>
      </c>
      <c r="M623" t="s">
        <v>41</v>
      </c>
      <c r="N623" t="s">
        <v>28</v>
      </c>
      <c r="O623" s="14">
        <v>11.47</v>
      </c>
      <c r="P623">
        <f>SUMIF(cocina!A:A, R623, cocina!K:K)+Tabla2[[#This Row],[Propina]]</f>
        <v>132.47</v>
      </c>
      <c r="Q623" t="s">
        <v>17</v>
      </c>
      <c r="R623">
        <v>622</v>
      </c>
      <c r="S623" t="s">
        <v>92</v>
      </c>
      <c r="T623" t="s">
        <v>962</v>
      </c>
    </row>
    <row r="624" spans="1:20" x14ac:dyDescent="0.45">
      <c r="A624">
        <v>13</v>
      </c>
      <c r="B624" t="s">
        <v>708</v>
      </c>
      <c r="C624">
        <v>1</v>
      </c>
      <c r="D624" s="6">
        <f>SUMIF(cocina!A:A, R624, cocina!H:H)</f>
        <v>145</v>
      </c>
      <c r="E624" s="1">
        <v>45022.03125</v>
      </c>
      <c r="F624" s="1">
        <v>45022.131944444445</v>
      </c>
      <c r="G624" s="10">
        <f>+Tabla2[[#This Row],[Hora de Salida]]</f>
        <v>45022.131944444445</v>
      </c>
      <c r="H624" s="6">
        <f>+(Tabla2[[#This Row],[Hora de Salida]]-Tabla2[[#This Row],[Hora de Llegada]])*1440</f>
        <v>145.00000000116415</v>
      </c>
      <c r="I624" s="4">
        <f t="shared" si="18"/>
        <v>0.10069444444525288</v>
      </c>
      <c r="J624" s="4">
        <f t="shared" si="19"/>
        <v>8.0843665095642336E-13</v>
      </c>
      <c r="K624" s="4" t="str">
        <f>IF(Tabla2[[#This Row],[Tiempo de Degustación ]]=0,"No Cobrada","Si Cobrada")</f>
        <v>Si Cobrada</v>
      </c>
      <c r="L624" t="s">
        <v>14</v>
      </c>
      <c r="M624" t="s">
        <v>15</v>
      </c>
      <c r="N624" t="s">
        <v>23</v>
      </c>
      <c r="O624" s="14">
        <v>22.05</v>
      </c>
      <c r="P624">
        <f>SUMIF(cocina!A:A, R624, cocina!K:K)+Tabla2[[#This Row],[Propina]]</f>
        <v>257.05</v>
      </c>
      <c r="Q624" t="s">
        <v>29</v>
      </c>
      <c r="R624">
        <v>623</v>
      </c>
      <c r="S624" t="s">
        <v>53</v>
      </c>
      <c r="T624" t="s">
        <v>963</v>
      </c>
    </row>
    <row r="625" spans="1:20" x14ac:dyDescent="0.45">
      <c r="A625">
        <v>1</v>
      </c>
      <c r="B625" t="s">
        <v>624</v>
      </c>
      <c r="C625">
        <v>4</v>
      </c>
      <c r="D625" s="6">
        <f>SUMIF(cocina!A:A, R625, cocina!H:H)</f>
        <v>79</v>
      </c>
      <c r="E625" s="1">
        <v>45022.080555555556</v>
      </c>
      <c r="F625" s="1">
        <v>45022.143055555556</v>
      </c>
      <c r="G625" s="10">
        <f>+Tabla2[[#This Row],[Hora de Salida]]</f>
        <v>45022.143055555556</v>
      </c>
      <c r="H625" s="6">
        <f>+(Tabla2[[#This Row],[Hora de Salida]]-Tabla2[[#This Row],[Hora de Llegada]])*1440</f>
        <v>90</v>
      </c>
      <c r="I625" s="4">
        <f t="shared" si="18"/>
        <v>6.25E-2</v>
      </c>
      <c r="J625" s="4">
        <f t="shared" si="19"/>
        <v>7.6388888888888895E-3</v>
      </c>
      <c r="K625" s="4" t="str">
        <f>IF(Tabla2[[#This Row],[Tiempo de Degustación ]]=0,"No Cobrada","Si Cobrada")</f>
        <v>Si Cobrada</v>
      </c>
      <c r="L625" t="s">
        <v>21</v>
      </c>
      <c r="M625" t="s">
        <v>41</v>
      </c>
      <c r="N625" t="s">
        <v>28</v>
      </c>
      <c r="O625" s="14">
        <v>38</v>
      </c>
      <c r="P625">
        <f>SUMIF(cocina!A:A, R625, cocina!K:K)+Tabla2[[#This Row],[Propina]]</f>
        <v>140</v>
      </c>
      <c r="Q625" t="s">
        <v>17</v>
      </c>
      <c r="R625">
        <v>624</v>
      </c>
      <c r="S625" t="s">
        <v>92</v>
      </c>
      <c r="T625" t="s">
        <v>964</v>
      </c>
    </row>
    <row r="626" spans="1:20" x14ac:dyDescent="0.45">
      <c r="A626">
        <v>5</v>
      </c>
      <c r="B626" t="s">
        <v>965</v>
      </c>
      <c r="C626">
        <v>4</v>
      </c>
      <c r="D626" s="6">
        <f>SUMIF(cocina!A:A, R626, cocina!H:H)</f>
        <v>97</v>
      </c>
      <c r="E626" s="1">
        <v>45022.006249999999</v>
      </c>
      <c r="F626" s="1">
        <v>45022.140277777777</v>
      </c>
      <c r="G626" s="10">
        <f>+Tabla2[[#This Row],[Hora de Salida]]</f>
        <v>45022.140277777777</v>
      </c>
      <c r="H626" s="6">
        <f>+(Tabla2[[#This Row],[Hora de Salida]]-Tabla2[[#This Row],[Hora de Llegada]])*1440</f>
        <v>193.00000000046566</v>
      </c>
      <c r="I626" s="4">
        <f t="shared" si="18"/>
        <v>0.14444444444476781</v>
      </c>
      <c r="J626" s="4">
        <f t="shared" si="19"/>
        <v>7.7083333333656703E-2</v>
      </c>
      <c r="K626" s="4" t="str">
        <f>IF(Tabla2[[#This Row],[Tiempo de Degustación ]]=0,"No Cobrada","Si Cobrada")</f>
        <v>Si Cobrada</v>
      </c>
      <c r="L626" t="s">
        <v>37</v>
      </c>
      <c r="M626" t="s">
        <v>41</v>
      </c>
      <c r="N626" t="s">
        <v>28</v>
      </c>
      <c r="O626" s="14">
        <v>41.73</v>
      </c>
      <c r="P626">
        <f>SUMIF(cocina!A:A, R626, cocina!K:K)+Tabla2[[#This Row],[Propina]]</f>
        <v>180.73</v>
      </c>
      <c r="Q626" t="s">
        <v>44</v>
      </c>
      <c r="R626">
        <v>625</v>
      </c>
      <c r="S626" t="s">
        <v>73</v>
      </c>
      <c r="T626" t="s">
        <v>966</v>
      </c>
    </row>
    <row r="627" spans="1:20" x14ac:dyDescent="0.45">
      <c r="A627">
        <v>14</v>
      </c>
      <c r="B627" t="s">
        <v>967</v>
      </c>
      <c r="C627">
        <v>4</v>
      </c>
      <c r="D627" s="6">
        <f>SUMIF(cocina!A:A, R627, cocina!H:H)</f>
        <v>58</v>
      </c>
      <c r="E627" s="1">
        <v>45022.114583333336</v>
      </c>
      <c r="F627" s="1">
        <v>45022.173611111109</v>
      </c>
      <c r="G627" s="10">
        <f>+Tabla2[[#This Row],[Hora de Salida]]</f>
        <v>45022.173611111109</v>
      </c>
      <c r="H627" s="6">
        <f>+(Tabla2[[#This Row],[Hora de Salida]]-Tabla2[[#This Row],[Hora de Llegada]])*1440</f>
        <v>84.999999994179234</v>
      </c>
      <c r="I627" s="4">
        <f t="shared" si="18"/>
        <v>5.9027777773735579E-2</v>
      </c>
      <c r="J627" s="4">
        <f t="shared" si="19"/>
        <v>1.8749999995957799E-2</v>
      </c>
      <c r="K627" s="4" t="str">
        <f>IF(Tabla2[[#This Row],[Tiempo de Degustación ]]=0,"No Cobrada","Si Cobrada")</f>
        <v>Si Cobrada</v>
      </c>
      <c r="L627" t="s">
        <v>37</v>
      </c>
      <c r="M627" t="s">
        <v>22</v>
      </c>
      <c r="N627" t="s">
        <v>28</v>
      </c>
      <c r="O627" s="14">
        <v>19.239999999999998</v>
      </c>
      <c r="P627">
        <f>SUMIF(cocina!A:A, R627, cocina!K:K)+Tabla2[[#This Row],[Propina]]</f>
        <v>156.24</v>
      </c>
      <c r="Q627" t="s">
        <v>29</v>
      </c>
      <c r="R627">
        <v>626</v>
      </c>
      <c r="S627" t="s">
        <v>92</v>
      </c>
      <c r="T627" t="s">
        <v>968</v>
      </c>
    </row>
    <row r="628" spans="1:20" x14ac:dyDescent="0.45">
      <c r="A628">
        <v>4</v>
      </c>
      <c r="B628" t="s">
        <v>388</v>
      </c>
      <c r="C628">
        <v>3</v>
      </c>
      <c r="D628" s="6">
        <f>SUMIF(cocina!A:A, R628, cocina!H:H)</f>
        <v>37</v>
      </c>
      <c r="E628" s="1">
        <v>45022.099305555559</v>
      </c>
      <c r="F628" s="1">
        <v>45022.175694444442</v>
      </c>
      <c r="G628" s="10">
        <f>+Tabla2[[#This Row],[Hora de Salida]]</f>
        <v>45022.175694444442</v>
      </c>
      <c r="H628" s="6">
        <f>+(Tabla2[[#This Row],[Hora de Salida]]-Tabla2[[#This Row],[Hora de Llegada]])*1440</f>
        <v>109.99999999185093</v>
      </c>
      <c r="I628" s="4">
        <f t="shared" si="18"/>
        <v>8.6805555549896482E-2</v>
      </c>
      <c r="J628" s="4">
        <f t="shared" si="19"/>
        <v>6.1111111105452039E-2</v>
      </c>
      <c r="K628" s="4" t="str">
        <f>IF(Tabla2[[#This Row],[Tiempo de Degustación ]]=0,"No Cobrada","Si Cobrada")</f>
        <v>Si Cobrada</v>
      </c>
      <c r="L628" t="s">
        <v>14</v>
      </c>
      <c r="M628" t="s">
        <v>15</v>
      </c>
      <c r="N628" t="s">
        <v>28</v>
      </c>
      <c r="O628" s="14">
        <v>44.24</v>
      </c>
      <c r="P628">
        <f>SUMIF(cocina!A:A, R628, cocina!K:K)+Tabla2[[#This Row],[Propina]]</f>
        <v>65.240000000000009</v>
      </c>
      <c r="Q628" t="s">
        <v>44</v>
      </c>
      <c r="R628">
        <v>627</v>
      </c>
      <c r="S628" t="s">
        <v>68</v>
      </c>
      <c r="T628" t="s">
        <v>111</v>
      </c>
    </row>
    <row r="629" spans="1:20" x14ac:dyDescent="0.45">
      <c r="A629">
        <v>2</v>
      </c>
      <c r="B629" t="s">
        <v>354</v>
      </c>
      <c r="C629">
        <v>1</v>
      </c>
      <c r="D629" s="6">
        <f>SUMIF(cocina!A:A, R629, cocina!H:H)</f>
        <v>43</v>
      </c>
      <c r="E629" s="1">
        <v>45022.006249999999</v>
      </c>
      <c r="F629" s="1">
        <v>45022.067361111112</v>
      </c>
      <c r="G629" s="10">
        <f>+Tabla2[[#This Row],[Hora de Salida]]</f>
        <v>45022.067361111112</v>
      </c>
      <c r="H629" s="6">
        <f>+(Tabla2[[#This Row],[Hora de Salida]]-Tabla2[[#This Row],[Hora de Llegada]])*1440</f>
        <v>88.000000003958121</v>
      </c>
      <c r="I629" s="4">
        <f t="shared" si="18"/>
        <v>6.1111111113859806E-2</v>
      </c>
      <c r="J629" s="4">
        <f t="shared" si="19"/>
        <v>3.125000000274869E-2</v>
      </c>
      <c r="K629" s="4" t="str">
        <f>IF(Tabla2[[#This Row],[Tiempo de Degustación ]]=0,"No Cobrada","Si Cobrada")</f>
        <v>Si Cobrada</v>
      </c>
      <c r="L629" t="s">
        <v>14</v>
      </c>
      <c r="M629" t="s">
        <v>22</v>
      </c>
      <c r="N629" t="s">
        <v>28</v>
      </c>
      <c r="O629" s="14">
        <v>15.03</v>
      </c>
      <c r="P629">
        <f>SUMIF(cocina!A:A, R629, cocina!K:K)+Tabla2[[#This Row],[Propina]]</f>
        <v>183.03</v>
      </c>
      <c r="Q629" t="s">
        <v>17</v>
      </c>
      <c r="R629">
        <v>628</v>
      </c>
      <c r="S629" t="s">
        <v>73</v>
      </c>
      <c r="T629" t="s">
        <v>969</v>
      </c>
    </row>
    <row r="630" spans="1:20" x14ac:dyDescent="0.45">
      <c r="A630">
        <v>17</v>
      </c>
      <c r="B630" t="s">
        <v>106</v>
      </c>
      <c r="C630">
        <v>2</v>
      </c>
      <c r="D630" s="6">
        <f>SUMIF(cocina!A:A, R630, cocina!H:H)</f>
        <v>84</v>
      </c>
      <c r="E630" s="1">
        <v>45022.088194444441</v>
      </c>
      <c r="F630" s="1">
        <v>45022.246527777781</v>
      </c>
      <c r="G630" s="10">
        <f>+Tabla2[[#This Row],[Hora de Salida]]</f>
        <v>45022.246527777781</v>
      </c>
      <c r="H630" s="6">
        <f>+(Tabla2[[#This Row],[Hora de Salida]]-Tabla2[[#This Row],[Hora de Llegada]])*1440</f>
        <v>228.00000000977889</v>
      </c>
      <c r="I630" s="4">
        <f t="shared" si="18"/>
        <v>0.16875000000679088</v>
      </c>
      <c r="J630" s="4">
        <f t="shared" si="19"/>
        <v>0.11041666667345755</v>
      </c>
      <c r="K630" s="4" t="str">
        <f>IF(Tabla2[[#This Row],[Tiempo de Degustación ]]=0,"No Cobrada","Si Cobrada")</f>
        <v>Si Cobrada</v>
      </c>
      <c r="L630" t="s">
        <v>37</v>
      </c>
      <c r="M630" t="s">
        <v>41</v>
      </c>
      <c r="N630" t="s">
        <v>16</v>
      </c>
      <c r="O630" s="14">
        <v>26.07</v>
      </c>
      <c r="P630">
        <f>SUMIF(cocina!A:A, R630, cocina!K:K)+Tabla2[[#This Row],[Propina]]</f>
        <v>156.07</v>
      </c>
      <c r="Q630" t="s">
        <v>44</v>
      </c>
      <c r="R630">
        <v>629</v>
      </c>
      <c r="S630" t="s">
        <v>92</v>
      </c>
      <c r="T630" t="s">
        <v>970</v>
      </c>
    </row>
    <row r="631" spans="1:20" x14ac:dyDescent="0.45">
      <c r="A631">
        <v>2</v>
      </c>
      <c r="B631" t="s">
        <v>542</v>
      </c>
      <c r="C631">
        <v>2</v>
      </c>
      <c r="D631" s="6">
        <f>SUMIF(cocina!A:A, R631, cocina!H:H)</f>
        <v>75</v>
      </c>
      <c r="E631" s="1">
        <v>45022.001388888886</v>
      </c>
      <c r="F631" s="1">
        <v>45022.117361111108</v>
      </c>
      <c r="G631" s="10">
        <f>+Tabla2[[#This Row],[Hora de Salida]]</f>
        <v>45022.117361111108</v>
      </c>
      <c r="H631" s="6">
        <f>+(Tabla2[[#This Row],[Hora de Salida]]-Tabla2[[#This Row],[Hora de Llegada]])*1440</f>
        <v>166.99999999953434</v>
      </c>
      <c r="I631" s="4">
        <f t="shared" si="18"/>
        <v>0.11597222222189885</v>
      </c>
      <c r="J631" s="4">
        <f t="shared" si="19"/>
        <v>6.3888888888565504E-2</v>
      </c>
      <c r="K631" s="4" t="str">
        <f>IF(Tabla2[[#This Row],[Tiempo de Degustación ]]=0,"No Cobrada","Si Cobrada")</f>
        <v>Si Cobrada</v>
      </c>
      <c r="L631" t="s">
        <v>33</v>
      </c>
      <c r="M631" t="s">
        <v>15</v>
      </c>
      <c r="N631" t="s">
        <v>16</v>
      </c>
      <c r="O631" s="14">
        <v>36.619999999999997</v>
      </c>
      <c r="P631">
        <f>SUMIF(cocina!A:A, R631, cocina!K:K)+Tabla2[[#This Row],[Propina]]</f>
        <v>218.62</v>
      </c>
      <c r="Q631" t="s">
        <v>29</v>
      </c>
      <c r="R631">
        <v>630</v>
      </c>
      <c r="S631" t="s">
        <v>50</v>
      </c>
      <c r="T631" t="s">
        <v>971</v>
      </c>
    </row>
    <row r="632" spans="1:20" x14ac:dyDescent="0.45">
      <c r="A632">
        <v>6</v>
      </c>
      <c r="B632" t="s">
        <v>658</v>
      </c>
      <c r="C632">
        <v>1</v>
      </c>
      <c r="D632" s="6">
        <f>SUMIF(cocina!A:A, R632, cocina!H:H)</f>
        <v>46</v>
      </c>
      <c r="E632" s="1">
        <v>45022.01458333333</v>
      </c>
      <c r="F632" s="1">
        <v>45022.118750000001</v>
      </c>
      <c r="G632" s="10">
        <f>+Tabla2[[#This Row],[Hora de Salida]]</f>
        <v>45022.118750000001</v>
      </c>
      <c r="H632" s="6">
        <f>+(Tabla2[[#This Row],[Hora de Salida]]-Tabla2[[#This Row],[Hora de Llegada]])*1440</f>
        <v>150.00000000698492</v>
      </c>
      <c r="I632" s="4">
        <f t="shared" si="18"/>
        <v>0.10416666667151731</v>
      </c>
      <c r="J632" s="4">
        <f t="shared" si="19"/>
        <v>7.2222222227072863E-2</v>
      </c>
      <c r="K632" s="4" t="str">
        <f>IF(Tabla2[[#This Row],[Tiempo de Degustación ]]=0,"No Cobrada","Si Cobrada")</f>
        <v>Si Cobrada</v>
      </c>
      <c r="L632" t="s">
        <v>33</v>
      </c>
      <c r="M632" t="s">
        <v>41</v>
      </c>
      <c r="N632" t="s">
        <v>28</v>
      </c>
      <c r="O632" s="14">
        <v>39.71</v>
      </c>
      <c r="P632">
        <f>SUMIF(cocina!A:A, R632, cocina!K:K)+Tabla2[[#This Row],[Propina]]</f>
        <v>105.71000000000001</v>
      </c>
      <c r="Q632" t="s">
        <v>17</v>
      </c>
      <c r="R632">
        <v>631</v>
      </c>
      <c r="S632" t="s">
        <v>24</v>
      </c>
      <c r="T632" t="s">
        <v>344</v>
      </c>
    </row>
    <row r="633" spans="1:20" x14ac:dyDescent="0.45">
      <c r="A633">
        <v>16</v>
      </c>
      <c r="B633" t="s">
        <v>972</v>
      </c>
      <c r="C633">
        <v>2</v>
      </c>
      <c r="D633" s="6">
        <f>SUMIF(cocina!A:A, R633, cocina!H:H)</f>
        <v>88</v>
      </c>
      <c r="E633" s="1">
        <v>45022.010416666664</v>
      </c>
      <c r="F633" s="1">
        <v>45022.121527777781</v>
      </c>
      <c r="G633" s="10">
        <f>+Tabla2[[#This Row],[Hora de Salida]]</f>
        <v>45022.121527777781</v>
      </c>
      <c r="H633" s="6">
        <f>+(Tabla2[[#This Row],[Hora de Salida]]-Tabla2[[#This Row],[Hora de Llegada]])*1440</f>
        <v>160.00000000814907</v>
      </c>
      <c r="I633" s="4">
        <f t="shared" si="18"/>
        <v>0.11111111111677019</v>
      </c>
      <c r="J633" s="4">
        <f t="shared" si="19"/>
        <v>5.000000000565908E-2</v>
      </c>
      <c r="K633" s="4" t="str">
        <f>IF(Tabla2[[#This Row],[Tiempo de Degustación ]]=0,"No Cobrada","Si Cobrada")</f>
        <v>Si Cobrada</v>
      </c>
      <c r="L633" t="s">
        <v>14</v>
      </c>
      <c r="M633" t="s">
        <v>22</v>
      </c>
      <c r="N633" t="s">
        <v>28</v>
      </c>
      <c r="O633" s="14">
        <v>22.41</v>
      </c>
      <c r="P633">
        <f>SUMIF(cocina!A:A, R633, cocina!K:K)+Tabla2[[#This Row],[Propina]]</f>
        <v>151.41</v>
      </c>
      <c r="Q633" t="s">
        <v>29</v>
      </c>
      <c r="R633">
        <v>632</v>
      </c>
      <c r="S633" t="s">
        <v>68</v>
      </c>
      <c r="T633" t="s">
        <v>973</v>
      </c>
    </row>
    <row r="634" spans="1:20" x14ac:dyDescent="0.45">
      <c r="A634">
        <v>16</v>
      </c>
      <c r="B634" t="s">
        <v>974</v>
      </c>
      <c r="C634">
        <v>5</v>
      </c>
      <c r="D634" s="6">
        <f>SUMIF(cocina!A:A, R634, cocina!H:H)</f>
        <v>149</v>
      </c>
      <c r="E634" s="1">
        <v>45022.154861111114</v>
      </c>
      <c r="F634" s="1">
        <v>45022.227777777778</v>
      </c>
      <c r="G634" s="10">
        <f>+Tabla2[[#This Row],[Hora de Salida]]</f>
        <v>45022.227777777778</v>
      </c>
      <c r="H634" s="6">
        <f>+(Tabla2[[#This Row],[Hora de Salida]]-Tabla2[[#This Row],[Hora de Llegada]])*1440</f>
        <v>104.99999999650754</v>
      </c>
      <c r="I634" s="4">
        <f t="shared" si="18"/>
        <v>7.2916666664241347E-2</v>
      </c>
      <c r="J634" s="4">
        <f t="shared" si="19"/>
        <v>0</v>
      </c>
      <c r="K634" s="4" t="str">
        <f>IF(Tabla2[[#This Row],[Tiempo de Degustación ]]=0,"No Cobrada","Si Cobrada")</f>
        <v>No Cobrada</v>
      </c>
      <c r="L634" t="s">
        <v>14</v>
      </c>
      <c r="M634" t="s">
        <v>15</v>
      </c>
      <c r="N634" t="s">
        <v>28</v>
      </c>
      <c r="O634" s="14">
        <v>11.19</v>
      </c>
      <c r="P634">
        <f>SUMIF(cocina!A:A, R634, cocina!K:K)+Tabla2[[#This Row],[Propina]]</f>
        <v>247.19</v>
      </c>
      <c r="Q634" t="s">
        <v>17</v>
      </c>
      <c r="R634">
        <v>633</v>
      </c>
      <c r="S634" t="s">
        <v>50</v>
      </c>
      <c r="T634" t="s">
        <v>975</v>
      </c>
    </row>
    <row r="635" spans="1:20" x14ac:dyDescent="0.45">
      <c r="A635">
        <v>2</v>
      </c>
      <c r="B635" t="s">
        <v>685</v>
      </c>
      <c r="C635">
        <v>1</v>
      </c>
      <c r="D635" s="6">
        <f>SUMIF(cocina!A:A, R635, cocina!H:H)</f>
        <v>157</v>
      </c>
      <c r="E635" s="1">
        <v>45022.002083333333</v>
      </c>
      <c r="F635" s="1">
        <v>45022.15</v>
      </c>
      <c r="G635" s="10">
        <f>+Tabla2[[#This Row],[Hora de Salida]]</f>
        <v>45022.15</v>
      </c>
      <c r="H635" s="6">
        <f>+(Tabla2[[#This Row],[Hora de Salida]]-Tabla2[[#This Row],[Hora de Llegada]])*1440</f>
        <v>213.00000000279397</v>
      </c>
      <c r="I635" s="4">
        <f t="shared" si="18"/>
        <v>0.14791666666860692</v>
      </c>
      <c r="J635" s="4">
        <f t="shared" si="19"/>
        <v>3.8888888890829143E-2</v>
      </c>
      <c r="K635" s="4" t="str">
        <f>IF(Tabla2[[#This Row],[Tiempo de Degustación ]]=0,"No Cobrada","Si Cobrada")</f>
        <v>Si Cobrada</v>
      </c>
      <c r="L635" t="s">
        <v>21</v>
      </c>
      <c r="M635" t="s">
        <v>22</v>
      </c>
      <c r="N635" t="s">
        <v>28</v>
      </c>
      <c r="O635" s="14">
        <v>29.25</v>
      </c>
      <c r="P635">
        <f>SUMIF(cocina!A:A, R635, cocina!K:K)+Tabla2[[#This Row],[Propina]]</f>
        <v>373.25</v>
      </c>
      <c r="Q635" t="s">
        <v>17</v>
      </c>
      <c r="R635">
        <v>634</v>
      </c>
      <c r="S635" t="s">
        <v>45</v>
      </c>
      <c r="T635" t="s">
        <v>976</v>
      </c>
    </row>
    <row r="636" spans="1:20" x14ac:dyDescent="0.45">
      <c r="A636">
        <v>5</v>
      </c>
      <c r="B636" t="s">
        <v>977</v>
      </c>
      <c r="C636">
        <v>2</v>
      </c>
      <c r="D636" s="6">
        <f>SUMIF(cocina!A:A, R636, cocina!H:H)</f>
        <v>25</v>
      </c>
      <c r="E636" s="1">
        <v>45022.011805555558</v>
      </c>
      <c r="F636" s="1">
        <v>45022.12777777778</v>
      </c>
      <c r="G636" s="10">
        <f>+Tabla2[[#This Row],[Hora de Salida]]</f>
        <v>45022.12777777778</v>
      </c>
      <c r="H636" s="6">
        <f>+(Tabla2[[#This Row],[Hora de Salida]]-Tabla2[[#This Row],[Hora de Llegada]])*1440</f>
        <v>166.99999999953434</v>
      </c>
      <c r="I636" s="4">
        <f t="shared" si="18"/>
        <v>0.11597222222189885</v>
      </c>
      <c r="J636" s="4">
        <f t="shared" si="19"/>
        <v>9.8611111110787741E-2</v>
      </c>
      <c r="K636" s="4" t="str">
        <f>IF(Tabla2[[#This Row],[Tiempo de Degustación ]]=0,"No Cobrada","Si Cobrada")</f>
        <v>Si Cobrada</v>
      </c>
      <c r="L636" t="s">
        <v>27</v>
      </c>
      <c r="M636" t="s">
        <v>15</v>
      </c>
      <c r="N636" t="s">
        <v>28</v>
      </c>
      <c r="O636" s="14">
        <v>22.15</v>
      </c>
      <c r="P636">
        <f>SUMIF(cocina!A:A, R636, cocina!K:K)+Tabla2[[#This Row],[Propina]]</f>
        <v>80.150000000000006</v>
      </c>
      <c r="Q636" t="s">
        <v>29</v>
      </c>
      <c r="R636">
        <v>635</v>
      </c>
      <c r="S636" t="s">
        <v>38</v>
      </c>
      <c r="T636" t="s">
        <v>60</v>
      </c>
    </row>
    <row r="637" spans="1:20" x14ac:dyDescent="0.45">
      <c r="A637">
        <v>14</v>
      </c>
      <c r="B637" t="s">
        <v>978</v>
      </c>
      <c r="C637">
        <v>3</v>
      </c>
      <c r="D637" s="6">
        <f>SUMIF(cocina!A:A, R637, cocina!H:H)</f>
        <v>151</v>
      </c>
      <c r="E637" s="1">
        <v>45022.149305555555</v>
      </c>
      <c r="F637" s="1">
        <v>45022.241666666669</v>
      </c>
      <c r="G637" s="10">
        <f>+Tabla2[[#This Row],[Hora de Salida]]</f>
        <v>45022.241666666669</v>
      </c>
      <c r="H637" s="6">
        <f>+(Tabla2[[#This Row],[Hora de Salida]]-Tabla2[[#This Row],[Hora de Llegada]])*1440</f>
        <v>133.00000000395812</v>
      </c>
      <c r="I637" s="4">
        <f t="shared" si="18"/>
        <v>9.2361111113859806E-2</v>
      </c>
      <c r="J637" s="4">
        <f t="shared" si="19"/>
        <v>0</v>
      </c>
      <c r="K637" s="4" t="str">
        <f>IF(Tabla2[[#This Row],[Tiempo de Degustación ]]=0,"No Cobrada","Si Cobrada")</f>
        <v>No Cobrada</v>
      </c>
      <c r="L637" t="s">
        <v>33</v>
      </c>
      <c r="M637" t="s">
        <v>41</v>
      </c>
      <c r="N637" t="s">
        <v>16</v>
      </c>
      <c r="O637" s="14">
        <v>32.86</v>
      </c>
      <c r="P637">
        <f>SUMIF(cocina!A:A, R637, cocina!K:K)+Tabla2[[#This Row],[Propina]]</f>
        <v>158.86000000000001</v>
      </c>
      <c r="Q637" t="s">
        <v>29</v>
      </c>
      <c r="R637">
        <v>636</v>
      </c>
      <c r="S637" t="s">
        <v>68</v>
      </c>
      <c r="T637" t="s">
        <v>979</v>
      </c>
    </row>
    <row r="638" spans="1:20" x14ac:dyDescent="0.45">
      <c r="A638">
        <v>6</v>
      </c>
      <c r="B638" t="s">
        <v>980</v>
      </c>
      <c r="C638">
        <v>3</v>
      </c>
      <c r="D638" s="6">
        <f>SUMIF(cocina!A:A, R638, cocina!H:H)</f>
        <v>61</v>
      </c>
      <c r="E638" s="1">
        <v>45022.079861111109</v>
      </c>
      <c r="F638" s="1">
        <v>45022.188888888886</v>
      </c>
      <c r="G638" s="10">
        <f>+Tabla2[[#This Row],[Hora de Salida]]</f>
        <v>45022.188888888886</v>
      </c>
      <c r="H638" s="6">
        <f>+(Tabla2[[#This Row],[Hora de Salida]]-Tabla2[[#This Row],[Hora de Llegada]])*1440</f>
        <v>156.99999999837019</v>
      </c>
      <c r="I638" s="4">
        <f t="shared" si="18"/>
        <v>0.10902777777664596</v>
      </c>
      <c r="J638" s="4">
        <f t="shared" si="19"/>
        <v>6.6666666665534849E-2</v>
      </c>
      <c r="K638" s="4" t="str">
        <f>IF(Tabla2[[#This Row],[Tiempo de Degustación ]]=0,"No Cobrada","Si Cobrada")</f>
        <v>Si Cobrada</v>
      </c>
      <c r="L638" t="s">
        <v>37</v>
      </c>
      <c r="M638" t="s">
        <v>15</v>
      </c>
      <c r="N638" t="s">
        <v>28</v>
      </c>
      <c r="O638" s="14">
        <v>36.58</v>
      </c>
      <c r="P638">
        <f>SUMIF(cocina!A:A, R638, cocina!K:K)+Tabla2[[#This Row],[Propina]]</f>
        <v>153.57999999999998</v>
      </c>
      <c r="Q638" t="s">
        <v>17</v>
      </c>
      <c r="R638">
        <v>637</v>
      </c>
      <c r="S638" t="s">
        <v>68</v>
      </c>
      <c r="T638" t="s">
        <v>981</v>
      </c>
    </row>
    <row r="639" spans="1:20" x14ac:dyDescent="0.45">
      <c r="A639">
        <v>16</v>
      </c>
      <c r="B639" t="s">
        <v>332</v>
      </c>
      <c r="C639">
        <v>6</v>
      </c>
      <c r="D639" s="6">
        <f>SUMIF(cocina!A:A, R639, cocina!H:H)</f>
        <v>44</v>
      </c>
      <c r="E639" s="1">
        <v>45022.037499999999</v>
      </c>
      <c r="F639" s="1">
        <v>45022.094444444447</v>
      </c>
      <c r="G639" s="10">
        <f>+Tabla2[[#This Row],[Hora de Salida]]</f>
        <v>45022.094444444447</v>
      </c>
      <c r="H639" s="6">
        <f>+(Tabla2[[#This Row],[Hora de Salida]]-Tabla2[[#This Row],[Hora de Llegada]])*1440</f>
        <v>82.000000005355105</v>
      </c>
      <c r="I639" s="4">
        <f t="shared" si="18"/>
        <v>6.7361111114829939E-2</v>
      </c>
      <c r="J639" s="4">
        <f t="shared" si="19"/>
        <v>3.680555555927438E-2</v>
      </c>
      <c r="K639" s="4" t="str">
        <f>IF(Tabla2[[#This Row],[Tiempo de Degustación ]]=0,"No Cobrada","Si Cobrada")</f>
        <v>Si Cobrada</v>
      </c>
      <c r="L639" t="s">
        <v>14</v>
      </c>
      <c r="M639" t="s">
        <v>41</v>
      </c>
      <c r="N639" t="s">
        <v>28</v>
      </c>
      <c r="O639" s="14">
        <v>30.71</v>
      </c>
      <c r="P639">
        <f>SUMIF(cocina!A:A, R639, cocina!K:K)+Tabla2[[#This Row],[Propina]]</f>
        <v>120.71000000000001</v>
      </c>
      <c r="Q639" t="s">
        <v>44</v>
      </c>
      <c r="R639">
        <v>638</v>
      </c>
      <c r="S639" t="s">
        <v>92</v>
      </c>
      <c r="T639" t="s">
        <v>109</v>
      </c>
    </row>
    <row r="640" spans="1:20" x14ac:dyDescent="0.45">
      <c r="A640">
        <v>8</v>
      </c>
      <c r="B640" t="s">
        <v>982</v>
      </c>
      <c r="C640">
        <v>4</v>
      </c>
      <c r="D640" s="6">
        <f>SUMIF(cocina!A:A, R640, cocina!H:H)</f>
        <v>136</v>
      </c>
      <c r="E640" s="1">
        <v>45022.095138888886</v>
      </c>
      <c r="F640" s="1">
        <v>45022.22152777778</v>
      </c>
      <c r="G640" s="10">
        <f>+Tabla2[[#This Row],[Hora de Salida]]</f>
        <v>45022.22152777778</v>
      </c>
      <c r="H640" s="6">
        <f>+(Tabla2[[#This Row],[Hora de Salida]]-Tabla2[[#This Row],[Hora de Llegada]])*1440</f>
        <v>182.00000000651926</v>
      </c>
      <c r="I640" s="4">
        <f t="shared" si="18"/>
        <v>0.12638888889341615</v>
      </c>
      <c r="J640" s="4">
        <f t="shared" si="19"/>
        <v>3.1944444448971709E-2</v>
      </c>
      <c r="K640" s="4" t="str">
        <f>IF(Tabla2[[#This Row],[Tiempo de Degustación ]]=0,"No Cobrada","Si Cobrada")</f>
        <v>Si Cobrada</v>
      </c>
      <c r="L640" t="s">
        <v>27</v>
      </c>
      <c r="M640" t="s">
        <v>41</v>
      </c>
      <c r="N640" t="s">
        <v>28</v>
      </c>
      <c r="O640" s="14">
        <v>18.97</v>
      </c>
      <c r="P640">
        <f>SUMIF(cocina!A:A, R640, cocina!K:K)+Tabla2[[#This Row],[Propina]]</f>
        <v>170.97</v>
      </c>
      <c r="Q640" t="s">
        <v>17</v>
      </c>
      <c r="R640">
        <v>639</v>
      </c>
      <c r="S640" t="s">
        <v>18</v>
      </c>
      <c r="T640" t="s">
        <v>983</v>
      </c>
    </row>
    <row r="641" spans="1:20" x14ac:dyDescent="0.45">
      <c r="A641">
        <v>14</v>
      </c>
      <c r="B641" t="s">
        <v>984</v>
      </c>
      <c r="C641">
        <v>3</v>
      </c>
      <c r="D641" s="6">
        <f>SUMIF(cocina!A:A, R641, cocina!H:H)</f>
        <v>75</v>
      </c>
      <c r="E641" s="1">
        <v>45022.02847222222</v>
      </c>
      <c r="F641" s="1">
        <v>45022.076388888891</v>
      </c>
      <c r="G641" s="10">
        <f>+Tabla2[[#This Row],[Hora de Salida]]</f>
        <v>45022.076388888891</v>
      </c>
      <c r="H641" s="6">
        <f>+(Tabla2[[#This Row],[Hora de Salida]]-Tabla2[[#This Row],[Hora de Llegada]])*1440</f>
        <v>69.000000004889444</v>
      </c>
      <c r="I641" s="4">
        <f t="shared" si="18"/>
        <v>4.7916666670062114E-2</v>
      </c>
      <c r="J641" s="4">
        <f t="shared" si="19"/>
        <v>0</v>
      </c>
      <c r="K641" s="4" t="str">
        <f>IF(Tabla2[[#This Row],[Tiempo de Degustación ]]=0,"No Cobrada","Si Cobrada")</f>
        <v>No Cobrada</v>
      </c>
      <c r="L641" t="s">
        <v>14</v>
      </c>
      <c r="M641" t="s">
        <v>15</v>
      </c>
      <c r="N641" t="s">
        <v>16</v>
      </c>
      <c r="O641" s="14">
        <v>49.29</v>
      </c>
      <c r="P641">
        <f>SUMIF(cocina!A:A, R641, cocina!K:K)+Tabla2[[#This Row],[Propina]]</f>
        <v>268.29000000000002</v>
      </c>
      <c r="Q641" t="s">
        <v>29</v>
      </c>
      <c r="R641">
        <v>640</v>
      </c>
      <c r="S641" t="s">
        <v>45</v>
      </c>
      <c r="T641" t="s">
        <v>985</v>
      </c>
    </row>
    <row r="642" spans="1:20" x14ac:dyDescent="0.45">
      <c r="A642">
        <v>2</v>
      </c>
      <c r="B642" t="s">
        <v>986</v>
      </c>
      <c r="C642">
        <v>4</v>
      </c>
      <c r="D642" s="6">
        <f>SUMIF(cocina!A:A, R642, cocina!H:H)</f>
        <v>74</v>
      </c>
      <c r="E642" s="1">
        <v>45022.047222222223</v>
      </c>
      <c r="F642" s="1">
        <v>45022.161111111112</v>
      </c>
      <c r="G642" s="10">
        <f>+Tabla2[[#This Row],[Hora de Salida]]</f>
        <v>45022.161111111112</v>
      </c>
      <c r="H642" s="6">
        <f>+(Tabla2[[#This Row],[Hora de Salida]]-Tabla2[[#This Row],[Hora de Llegada]])*1440</f>
        <v>164.00000000023283</v>
      </c>
      <c r="I642" s="4">
        <f t="shared" ref="I642:I705" si="20">IF(Q642="Ocupada",(F642-E642)+(15/1440),(F642-E642))</f>
        <v>0.11388888888905058</v>
      </c>
      <c r="J642" s="4">
        <f t="shared" ref="J642:J705" si="21">IF((I642-(D642/1440)&lt;0),0,I642-(D642/1440))</f>
        <v>6.250000000016169E-2</v>
      </c>
      <c r="K642" s="4" t="str">
        <f>IF(Tabla2[[#This Row],[Tiempo de Degustación ]]=0,"No Cobrada","Si Cobrada")</f>
        <v>Si Cobrada</v>
      </c>
      <c r="L642" t="s">
        <v>21</v>
      </c>
      <c r="M642" t="s">
        <v>15</v>
      </c>
      <c r="N642" t="s">
        <v>16</v>
      </c>
      <c r="O642" s="14">
        <v>39.68</v>
      </c>
      <c r="P642">
        <f>SUMIF(cocina!A:A, R642, cocina!K:K)+Tabla2[[#This Row],[Propina]]</f>
        <v>247.68</v>
      </c>
      <c r="Q642" t="s">
        <v>17</v>
      </c>
      <c r="R642">
        <v>641</v>
      </c>
      <c r="S642" t="s">
        <v>68</v>
      </c>
      <c r="T642" t="s">
        <v>987</v>
      </c>
    </row>
    <row r="643" spans="1:20" x14ac:dyDescent="0.45">
      <c r="A643">
        <v>15</v>
      </c>
      <c r="B643" t="s">
        <v>988</v>
      </c>
      <c r="C643">
        <v>1</v>
      </c>
      <c r="D643" s="6">
        <f>SUMIF(cocina!A:A, R643, cocina!H:H)</f>
        <v>81</v>
      </c>
      <c r="E643" s="1">
        <v>45022.10833333333</v>
      </c>
      <c r="F643" s="1">
        <v>45022.224999999999</v>
      </c>
      <c r="G643" s="10">
        <f>+Tabla2[[#This Row],[Hora de Salida]]</f>
        <v>45022.224999999999</v>
      </c>
      <c r="H643" s="6">
        <f>+(Tabla2[[#This Row],[Hora de Salida]]-Tabla2[[#This Row],[Hora de Llegada]])*1440</f>
        <v>168.00000000279397</v>
      </c>
      <c r="I643" s="4">
        <f t="shared" si="20"/>
        <v>0.12708333333527358</v>
      </c>
      <c r="J643" s="4">
        <f t="shared" si="21"/>
        <v>7.0833333335273585E-2</v>
      </c>
      <c r="K643" s="4" t="str">
        <f>IF(Tabla2[[#This Row],[Tiempo de Degustación ]]=0,"No Cobrada","Si Cobrada")</f>
        <v>Si Cobrada</v>
      </c>
      <c r="L643" t="s">
        <v>27</v>
      </c>
      <c r="M643" t="s">
        <v>15</v>
      </c>
      <c r="N643" t="s">
        <v>28</v>
      </c>
      <c r="O643" s="14">
        <v>11.11</v>
      </c>
      <c r="P643">
        <f>SUMIF(cocina!A:A, R643, cocina!K:K)+Tabla2[[#This Row],[Propina]]</f>
        <v>187.11</v>
      </c>
      <c r="Q643" t="s">
        <v>44</v>
      </c>
      <c r="R643">
        <v>642</v>
      </c>
      <c r="S643" t="s">
        <v>92</v>
      </c>
      <c r="T643" t="s">
        <v>989</v>
      </c>
    </row>
    <row r="644" spans="1:20" x14ac:dyDescent="0.45">
      <c r="A644">
        <v>17</v>
      </c>
      <c r="B644" t="s">
        <v>990</v>
      </c>
      <c r="C644">
        <v>2</v>
      </c>
      <c r="D644" s="6">
        <f>SUMIF(cocina!A:A, R644, cocina!H:H)</f>
        <v>18</v>
      </c>
      <c r="E644" s="1">
        <v>45022.011805555558</v>
      </c>
      <c r="F644" s="1">
        <v>45022.080555555556</v>
      </c>
      <c r="G644" s="10">
        <f>+Tabla2[[#This Row],[Hora de Salida]]</f>
        <v>45022.080555555556</v>
      </c>
      <c r="H644" s="6">
        <f>+(Tabla2[[#This Row],[Hora de Salida]]-Tabla2[[#This Row],[Hora de Llegada]])*1440</f>
        <v>98.999999997904524</v>
      </c>
      <c r="I644" s="4">
        <f t="shared" si="20"/>
        <v>7.916666666521148E-2</v>
      </c>
      <c r="J644" s="4">
        <f t="shared" si="21"/>
        <v>6.6666666665211483E-2</v>
      </c>
      <c r="K644" s="4" t="str">
        <f>IF(Tabla2[[#This Row],[Tiempo de Degustación ]]=0,"No Cobrada","Si Cobrada")</f>
        <v>Si Cobrada</v>
      </c>
      <c r="L644" t="s">
        <v>27</v>
      </c>
      <c r="M644" t="s">
        <v>22</v>
      </c>
      <c r="N644" t="s">
        <v>16</v>
      </c>
      <c r="O644" s="14">
        <v>28.81</v>
      </c>
      <c r="P644">
        <f>SUMIF(cocina!A:A, R644, cocina!K:K)+Tabla2[[#This Row],[Propina]]</f>
        <v>61.81</v>
      </c>
      <c r="Q644" t="s">
        <v>44</v>
      </c>
      <c r="R644">
        <v>643</v>
      </c>
      <c r="S644" t="s">
        <v>53</v>
      </c>
      <c r="T644" t="s">
        <v>448</v>
      </c>
    </row>
    <row r="645" spans="1:20" x14ac:dyDescent="0.45">
      <c r="A645">
        <v>9</v>
      </c>
      <c r="B645" t="s">
        <v>991</v>
      </c>
      <c r="C645">
        <v>6</v>
      </c>
      <c r="D645" s="6">
        <f>SUMIF(cocina!A:A, R645, cocina!H:H)</f>
        <v>51</v>
      </c>
      <c r="E645" s="1">
        <v>45022.155555555553</v>
      </c>
      <c r="F645" s="1">
        <v>45022.298611111109</v>
      </c>
      <c r="G645" s="10">
        <f>+Tabla2[[#This Row],[Hora de Salida]]</f>
        <v>45022.298611111109</v>
      </c>
      <c r="H645" s="6">
        <f>+(Tabla2[[#This Row],[Hora de Salida]]-Tabla2[[#This Row],[Hora de Llegada]])*1440</f>
        <v>206.00000000093132</v>
      </c>
      <c r="I645" s="4">
        <f t="shared" si="20"/>
        <v>0.14305555555620231</v>
      </c>
      <c r="J645" s="4">
        <f t="shared" si="21"/>
        <v>0.10763888888953564</v>
      </c>
      <c r="K645" s="4" t="str">
        <f>IF(Tabla2[[#This Row],[Tiempo de Degustación ]]=0,"No Cobrada","Si Cobrada")</f>
        <v>Si Cobrada</v>
      </c>
      <c r="L645" t="s">
        <v>21</v>
      </c>
      <c r="M645" t="s">
        <v>15</v>
      </c>
      <c r="N645" t="s">
        <v>16</v>
      </c>
      <c r="O645" s="14">
        <v>13.86</v>
      </c>
      <c r="P645">
        <f>SUMIF(cocina!A:A, R645, cocina!K:K)+Tabla2[[#This Row],[Propina]]</f>
        <v>106.86</v>
      </c>
      <c r="Q645" t="s">
        <v>17</v>
      </c>
      <c r="R645">
        <v>644</v>
      </c>
      <c r="S645" t="s">
        <v>68</v>
      </c>
      <c r="T645" t="s">
        <v>195</v>
      </c>
    </row>
    <row r="646" spans="1:20" x14ac:dyDescent="0.45">
      <c r="A646">
        <v>6</v>
      </c>
      <c r="B646" t="s">
        <v>675</v>
      </c>
      <c r="C646">
        <v>6</v>
      </c>
      <c r="D646" s="6">
        <f>SUMIF(cocina!A:A, R646, cocina!H:H)</f>
        <v>97</v>
      </c>
      <c r="E646" s="1">
        <v>45022.118055555555</v>
      </c>
      <c r="F646" s="1">
        <v>45022.267361111109</v>
      </c>
      <c r="G646" s="10">
        <f>+Tabla2[[#This Row],[Hora de Salida]]</f>
        <v>45022.267361111109</v>
      </c>
      <c r="H646" s="6">
        <f>+(Tabla2[[#This Row],[Hora de Salida]]-Tabla2[[#This Row],[Hora de Llegada]])*1440</f>
        <v>214.99999999883585</v>
      </c>
      <c r="I646" s="4">
        <f t="shared" si="20"/>
        <v>0.14930555555474712</v>
      </c>
      <c r="J646" s="4">
        <f t="shared" si="21"/>
        <v>8.1944444443636008E-2</v>
      </c>
      <c r="K646" s="4" t="str">
        <f>IF(Tabla2[[#This Row],[Tiempo de Degustación ]]=0,"No Cobrada","Si Cobrada")</f>
        <v>Si Cobrada</v>
      </c>
      <c r="L646" t="s">
        <v>14</v>
      </c>
      <c r="M646" t="s">
        <v>41</v>
      </c>
      <c r="N646" t="s">
        <v>23</v>
      </c>
      <c r="O646" s="14">
        <v>40.03</v>
      </c>
      <c r="P646">
        <f>SUMIF(cocina!A:A, R646, cocina!K:K)+Tabla2[[#This Row],[Propina]]</f>
        <v>220.03</v>
      </c>
      <c r="Q646" t="s">
        <v>29</v>
      </c>
      <c r="R646">
        <v>645</v>
      </c>
      <c r="S646" t="s">
        <v>50</v>
      </c>
      <c r="T646" t="s">
        <v>992</v>
      </c>
    </row>
    <row r="647" spans="1:20" x14ac:dyDescent="0.45">
      <c r="A647">
        <v>12</v>
      </c>
      <c r="B647" t="s">
        <v>127</v>
      </c>
      <c r="C647">
        <v>2</v>
      </c>
      <c r="D647" s="6">
        <f>SUMIF(cocina!A:A, R647, cocina!H:H)</f>
        <v>36</v>
      </c>
      <c r="E647" s="1">
        <v>45022.165972222225</v>
      </c>
      <c r="F647" s="1">
        <v>45022.276388888888</v>
      </c>
      <c r="G647" s="10">
        <f>+Tabla2[[#This Row],[Hora de Salida]]</f>
        <v>45022.276388888888</v>
      </c>
      <c r="H647" s="6">
        <f>+(Tabla2[[#This Row],[Hora de Salida]]-Tabla2[[#This Row],[Hora de Llegada]])*1440</f>
        <v>158.99999999441206</v>
      </c>
      <c r="I647" s="4">
        <f t="shared" si="20"/>
        <v>0.11041666666278616</v>
      </c>
      <c r="J647" s="4">
        <f t="shared" si="21"/>
        <v>8.5416666662786161E-2</v>
      </c>
      <c r="K647" s="4" t="str">
        <f>IF(Tabla2[[#This Row],[Tiempo de Degustación ]]=0,"No Cobrada","Si Cobrada")</f>
        <v>Si Cobrada</v>
      </c>
      <c r="L647" t="s">
        <v>27</v>
      </c>
      <c r="M647" t="s">
        <v>15</v>
      </c>
      <c r="N647" t="s">
        <v>16</v>
      </c>
      <c r="O647" s="14">
        <v>12.59</v>
      </c>
      <c r="P647">
        <f>SUMIF(cocina!A:A, R647, cocina!K:K)+Tabla2[[#This Row],[Propina]]</f>
        <v>82.59</v>
      </c>
      <c r="Q647" t="s">
        <v>29</v>
      </c>
      <c r="R647">
        <v>646</v>
      </c>
      <c r="S647" t="s">
        <v>50</v>
      </c>
      <c r="T647" t="s">
        <v>42</v>
      </c>
    </row>
    <row r="648" spans="1:20" x14ac:dyDescent="0.45">
      <c r="A648">
        <v>12</v>
      </c>
      <c r="B648" t="s">
        <v>993</v>
      </c>
      <c r="C648">
        <v>2</v>
      </c>
      <c r="D648" s="6">
        <f>SUMIF(cocina!A:A, R648, cocina!H:H)</f>
        <v>39</v>
      </c>
      <c r="E648" s="1">
        <v>45022.121527777781</v>
      </c>
      <c r="F648" s="1">
        <v>45022.267361111109</v>
      </c>
      <c r="G648" s="10">
        <f>+Tabla2[[#This Row],[Hora de Salida]]</f>
        <v>45022.267361111109</v>
      </c>
      <c r="H648" s="6">
        <f>+(Tabla2[[#This Row],[Hora de Salida]]-Tabla2[[#This Row],[Hora de Llegada]])*1440</f>
        <v>209.99999999301508</v>
      </c>
      <c r="I648" s="4">
        <f t="shared" si="20"/>
        <v>0.14583333332848269</v>
      </c>
      <c r="J648" s="4">
        <f t="shared" si="21"/>
        <v>0.11874999999514936</v>
      </c>
      <c r="K648" s="4" t="str">
        <f>IF(Tabla2[[#This Row],[Tiempo de Degustación ]]=0,"No Cobrada","Si Cobrada")</f>
        <v>Si Cobrada</v>
      </c>
      <c r="L648" t="s">
        <v>27</v>
      </c>
      <c r="M648" t="s">
        <v>15</v>
      </c>
      <c r="N648" t="s">
        <v>28</v>
      </c>
      <c r="O648" s="14">
        <v>42.79</v>
      </c>
      <c r="P648">
        <f>SUMIF(cocina!A:A, R648, cocina!K:K)+Tabla2[[#This Row],[Propina]]</f>
        <v>140.79</v>
      </c>
      <c r="Q648" t="s">
        <v>17</v>
      </c>
      <c r="R648">
        <v>647</v>
      </c>
      <c r="S648" t="s">
        <v>50</v>
      </c>
      <c r="T648" t="s">
        <v>994</v>
      </c>
    </row>
    <row r="649" spans="1:20" x14ac:dyDescent="0.45">
      <c r="A649">
        <v>9</v>
      </c>
      <c r="B649" t="s">
        <v>162</v>
      </c>
      <c r="C649">
        <v>1</v>
      </c>
      <c r="D649" s="6">
        <f>SUMIF(cocina!A:A, R649, cocina!H:H)</f>
        <v>47</v>
      </c>
      <c r="E649" s="1">
        <v>45022.124305555553</v>
      </c>
      <c r="F649" s="1">
        <v>45022.204861111109</v>
      </c>
      <c r="G649" s="10">
        <f>+Tabla2[[#This Row],[Hora de Salida]]</f>
        <v>45022.204861111109</v>
      </c>
      <c r="H649" s="6">
        <f>+(Tabla2[[#This Row],[Hora de Salida]]-Tabla2[[#This Row],[Hora de Llegada]])*1440</f>
        <v>116.00000000093132</v>
      </c>
      <c r="I649" s="4">
        <f t="shared" si="20"/>
        <v>8.0555555556202307E-2</v>
      </c>
      <c r="J649" s="4">
        <f t="shared" si="21"/>
        <v>4.7916666667313416E-2</v>
      </c>
      <c r="K649" s="4" t="str">
        <f>IF(Tabla2[[#This Row],[Tiempo de Degustación ]]=0,"No Cobrada","Si Cobrada")</f>
        <v>Si Cobrada</v>
      </c>
      <c r="L649" t="s">
        <v>27</v>
      </c>
      <c r="M649" t="s">
        <v>41</v>
      </c>
      <c r="N649" t="s">
        <v>28</v>
      </c>
      <c r="O649" s="14">
        <v>17.43</v>
      </c>
      <c r="P649">
        <f>SUMIF(cocina!A:A, R649, cocina!K:K)+Tabla2[[#This Row],[Propina]]</f>
        <v>73.430000000000007</v>
      </c>
      <c r="Q649" t="s">
        <v>29</v>
      </c>
      <c r="R649">
        <v>648</v>
      </c>
      <c r="S649" t="s">
        <v>30</v>
      </c>
      <c r="T649" t="s">
        <v>66</v>
      </c>
    </row>
    <row r="650" spans="1:20" x14ac:dyDescent="0.45">
      <c r="A650">
        <v>9</v>
      </c>
      <c r="B650" t="s">
        <v>995</v>
      </c>
      <c r="C650">
        <v>1</v>
      </c>
      <c r="D650" s="6">
        <f>SUMIF(cocina!A:A, R650, cocina!H:H)</f>
        <v>109</v>
      </c>
      <c r="E650" s="1">
        <v>45022.038194444445</v>
      </c>
      <c r="F650" s="1">
        <v>45022.15625</v>
      </c>
      <c r="G650" s="10">
        <f>+Tabla2[[#This Row],[Hora de Salida]]</f>
        <v>45022.15625</v>
      </c>
      <c r="H650" s="6">
        <f>+(Tabla2[[#This Row],[Hora de Salida]]-Tabla2[[#This Row],[Hora de Llegada]])*1440</f>
        <v>169.99999999883585</v>
      </c>
      <c r="I650" s="4">
        <f t="shared" si="20"/>
        <v>0.12847222222141377</v>
      </c>
      <c r="J650" s="4">
        <f t="shared" si="21"/>
        <v>5.2777777776969334E-2</v>
      </c>
      <c r="K650" s="4" t="str">
        <f>IF(Tabla2[[#This Row],[Tiempo de Degustación ]]=0,"No Cobrada","Si Cobrada")</f>
        <v>Si Cobrada</v>
      </c>
      <c r="L650" t="s">
        <v>33</v>
      </c>
      <c r="M650" t="s">
        <v>15</v>
      </c>
      <c r="N650" t="s">
        <v>23</v>
      </c>
      <c r="O650" s="14">
        <v>15.98</v>
      </c>
      <c r="P650">
        <f>SUMIF(cocina!A:A, R650, cocina!K:K)+Tabla2[[#This Row],[Propina]]</f>
        <v>271.98</v>
      </c>
      <c r="Q650" t="s">
        <v>44</v>
      </c>
      <c r="R650">
        <v>649</v>
      </c>
      <c r="S650" t="s">
        <v>34</v>
      </c>
      <c r="T650" t="s">
        <v>996</v>
      </c>
    </row>
    <row r="651" spans="1:20" x14ac:dyDescent="0.45">
      <c r="A651">
        <v>11</v>
      </c>
      <c r="B651" t="s">
        <v>852</v>
      </c>
      <c r="C651">
        <v>3</v>
      </c>
      <c r="D651" s="6">
        <f>SUMIF(cocina!A:A, R651, cocina!H:H)</f>
        <v>76</v>
      </c>
      <c r="E651" s="1">
        <v>45023.147916666669</v>
      </c>
      <c r="F651" s="1">
        <v>45023.209722222222</v>
      </c>
      <c r="G651" s="10">
        <f>+Tabla2[[#This Row],[Hora de Salida]]</f>
        <v>45023.209722222222</v>
      </c>
      <c r="H651" s="6">
        <f>+(Tabla2[[#This Row],[Hora de Salida]]-Tabla2[[#This Row],[Hora de Llegada]])*1440</f>
        <v>88.999999996740371</v>
      </c>
      <c r="I651" s="4">
        <f t="shared" si="20"/>
        <v>6.1805555553291924E-2</v>
      </c>
      <c r="J651" s="4">
        <f t="shared" si="21"/>
        <v>9.0277777755141467E-3</v>
      </c>
      <c r="K651" s="4" t="str">
        <f>IF(Tabla2[[#This Row],[Tiempo de Degustación ]]=0,"No Cobrada","Si Cobrada")</f>
        <v>Si Cobrada</v>
      </c>
      <c r="L651" t="s">
        <v>14</v>
      </c>
      <c r="M651" t="s">
        <v>15</v>
      </c>
      <c r="N651" t="s">
        <v>16</v>
      </c>
      <c r="O651" s="14">
        <v>38.21</v>
      </c>
      <c r="P651">
        <f>SUMIF(cocina!A:A, R651, cocina!K:K)+Tabla2[[#This Row],[Propina]]</f>
        <v>275.20999999999998</v>
      </c>
      <c r="Q651" t="s">
        <v>29</v>
      </c>
      <c r="R651">
        <v>650</v>
      </c>
      <c r="S651" t="s">
        <v>92</v>
      </c>
      <c r="T651" t="s">
        <v>997</v>
      </c>
    </row>
    <row r="652" spans="1:20" x14ac:dyDescent="0.45">
      <c r="A652">
        <v>16</v>
      </c>
      <c r="B652" t="s">
        <v>998</v>
      </c>
      <c r="C652">
        <v>4</v>
      </c>
      <c r="D652" s="6">
        <f>SUMIF(cocina!A:A, R652, cocina!H:H)</f>
        <v>88</v>
      </c>
      <c r="E652" s="1">
        <v>45023.086111111108</v>
      </c>
      <c r="F652" s="1">
        <v>45023.238888888889</v>
      </c>
      <c r="G652" s="10">
        <f>+Tabla2[[#This Row],[Hora de Salida]]</f>
        <v>45023.238888888889</v>
      </c>
      <c r="H652" s="6">
        <f>+(Tabla2[[#This Row],[Hora de Salida]]-Tabla2[[#This Row],[Hora de Llegada]])*1440</f>
        <v>220.00000000465661</v>
      </c>
      <c r="I652" s="4">
        <f t="shared" si="20"/>
        <v>0.15277777778101154</v>
      </c>
      <c r="J652" s="4">
        <f t="shared" si="21"/>
        <v>9.1666666669900421E-2</v>
      </c>
      <c r="K652" s="4" t="str">
        <f>IF(Tabla2[[#This Row],[Tiempo de Degustación ]]=0,"No Cobrada","Si Cobrada")</f>
        <v>Si Cobrada</v>
      </c>
      <c r="L652" t="s">
        <v>37</v>
      </c>
      <c r="M652" t="s">
        <v>41</v>
      </c>
      <c r="N652" t="s">
        <v>28</v>
      </c>
      <c r="O652" s="14">
        <v>20.27</v>
      </c>
      <c r="P652">
        <f>SUMIF(cocina!A:A, R652, cocina!K:K)+Tabla2[[#This Row],[Propina]]</f>
        <v>229.27</v>
      </c>
      <c r="Q652" t="s">
        <v>29</v>
      </c>
      <c r="R652">
        <v>651</v>
      </c>
      <c r="S652" t="s">
        <v>92</v>
      </c>
      <c r="T652" t="s">
        <v>999</v>
      </c>
    </row>
    <row r="653" spans="1:20" x14ac:dyDescent="0.45">
      <c r="A653">
        <v>14</v>
      </c>
      <c r="B653" t="s">
        <v>873</v>
      </c>
      <c r="C653">
        <v>5</v>
      </c>
      <c r="D653" s="6">
        <f>SUMIF(cocina!A:A, R653, cocina!H:H)</f>
        <v>50</v>
      </c>
      <c r="E653" s="1">
        <v>45023.004166666666</v>
      </c>
      <c r="F653" s="1">
        <v>45023.101388888892</v>
      </c>
      <c r="G653" s="10">
        <f>+Tabla2[[#This Row],[Hora de Salida]]</f>
        <v>45023.101388888892</v>
      </c>
      <c r="H653" s="6">
        <f>+(Tabla2[[#This Row],[Hora de Salida]]-Tabla2[[#This Row],[Hora de Llegada]])*1440</f>
        <v>140.00000000582077</v>
      </c>
      <c r="I653" s="4">
        <f t="shared" si="20"/>
        <v>0.10763888889293109</v>
      </c>
      <c r="J653" s="4">
        <f t="shared" si="21"/>
        <v>7.2916666670708868E-2</v>
      </c>
      <c r="K653" s="4" t="str">
        <f>IF(Tabla2[[#This Row],[Tiempo de Degustación ]]=0,"No Cobrada","Si Cobrada")</f>
        <v>Si Cobrada</v>
      </c>
      <c r="L653" t="s">
        <v>27</v>
      </c>
      <c r="M653" t="s">
        <v>15</v>
      </c>
      <c r="N653" t="s">
        <v>16</v>
      </c>
      <c r="O653" s="14">
        <v>23.26</v>
      </c>
      <c r="P653">
        <f>SUMIF(cocina!A:A, R653, cocina!K:K)+Tabla2[[#This Row],[Propina]]</f>
        <v>193.26</v>
      </c>
      <c r="Q653" t="s">
        <v>44</v>
      </c>
      <c r="R653">
        <v>652</v>
      </c>
      <c r="S653" t="s">
        <v>53</v>
      </c>
      <c r="T653" t="s">
        <v>1000</v>
      </c>
    </row>
    <row r="654" spans="1:20" x14ac:dyDescent="0.45">
      <c r="A654">
        <v>13</v>
      </c>
      <c r="B654" t="s">
        <v>1001</v>
      </c>
      <c r="C654">
        <v>5</v>
      </c>
      <c r="D654" s="6">
        <f>SUMIF(cocina!A:A, R654, cocina!H:H)</f>
        <v>150</v>
      </c>
      <c r="E654" s="1">
        <v>45023.104861111111</v>
      </c>
      <c r="F654" s="1">
        <v>45023.180555555555</v>
      </c>
      <c r="G654" s="10">
        <f>+Tabla2[[#This Row],[Hora de Salida]]</f>
        <v>45023.180555555555</v>
      </c>
      <c r="H654" s="6">
        <f>+(Tabla2[[#This Row],[Hora de Salida]]-Tabla2[[#This Row],[Hora de Llegada]])*1440</f>
        <v>108.99999999906868</v>
      </c>
      <c r="I654" s="4">
        <f t="shared" si="20"/>
        <v>7.5694444443797693E-2</v>
      </c>
      <c r="J654" s="4">
        <f t="shared" si="21"/>
        <v>0</v>
      </c>
      <c r="K654" s="4" t="str">
        <f>IF(Tabla2[[#This Row],[Tiempo de Degustación ]]=0,"No Cobrada","Si Cobrada")</f>
        <v>No Cobrada</v>
      </c>
      <c r="L654" t="s">
        <v>21</v>
      </c>
      <c r="M654" t="s">
        <v>15</v>
      </c>
      <c r="N654" t="s">
        <v>28</v>
      </c>
      <c r="O654" s="14">
        <v>34.33</v>
      </c>
      <c r="P654">
        <f>SUMIF(cocina!A:A, R654, cocina!K:K)+Tabla2[[#This Row],[Propina]]</f>
        <v>278.33</v>
      </c>
      <c r="Q654" t="s">
        <v>29</v>
      </c>
      <c r="R654">
        <v>653</v>
      </c>
      <c r="S654" t="s">
        <v>45</v>
      </c>
      <c r="T654" t="s">
        <v>1002</v>
      </c>
    </row>
    <row r="655" spans="1:20" x14ac:dyDescent="0.45">
      <c r="A655">
        <v>12</v>
      </c>
      <c r="B655" t="s">
        <v>1003</v>
      </c>
      <c r="C655">
        <v>5</v>
      </c>
      <c r="D655" s="6">
        <f>SUMIF(cocina!A:A, R655, cocina!H:H)</f>
        <v>44</v>
      </c>
      <c r="E655" s="1">
        <v>45023.001388888886</v>
      </c>
      <c r="F655" s="1">
        <v>45023.072222222225</v>
      </c>
      <c r="G655" s="10">
        <f>+Tabla2[[#This Row],[Hora de Salida]]</f>
        <v>45023.072222222225</v>
      </c>
      <c r="H655" s="6">
        <f>+(Tabla2[[#This Row],[Hora de Salida]]-Tabla2[[#This Row],[Hora de Llegada]])*1440</f>
        <v>102.00000000768341</v>
      </c>
      <c r="I655" s="4">
        <f t="shared" si="20"/>
        <v>8.1250000005335707E-2</v>
      </c>
      <c r="J655" s="4">
        <f t="shared" si="21"/>
        <v>5.0694444449780149E-2</v>
      </c>
      <c r="K655" s="4" t="str">
        <f>IF(Tabla2[[#This Row],[Tiempo de Degustación ]]=0,"No Cobrada","Si Cobrada")</f>
        <v>Si Cobrada</v>
      </c>
      <c r="L655" t="s">
        <v>33</v>
      </c>
      <c r="M655" t="s">
        <v>41</v>
      </c>
      <c r="N655" t="s">
        <v>28</v>
      </c>
      <c r="O655" s="14">
        <v>23.98</v>
      </c>
      <c r="P655">
        <f>SUMIF(cocina!A:A, R655, cocina!K:K)+Tabla2[[#This Row],[Propina]]</f>
        <v>65.98</v>
      </c>
      <c r="Q655" t="s">
        <v>44</v>
      </c>
      <c r="R655">
        <v>654</v>
      </c>
      <c r="S655" t="s">
        <v>53</v>
      </c>
      <c r="T655" t="s">
        <v>150</v>
      </c>
    </row>
    <row r="656" spans="1:20" x14ac:dyDescent="0.45">
      <c r="A656">
        <v>5</v>
      </c>
      <c r="B656" t="s">
        <v>1004</v>
      </c>
      <c r="C656">
        <v>4</v>
      </c>
      <c r="D656" s="6">
        <f>SUMIF(cocina!A:A, R656, cocina!H:H)</f>
        <v>36</v>
      </c>
      <c r="E656" s="1">
        <v>45023.052083333336</v>
      </c>
      <c r="F656" s="1">
        <v>45023.200694444444</v>
      </c>
      <c r="G656" s="10">
        <f>+Tabla2[[#This Row],[Hora de Salida]]</f>
        <v>45023.200694444444</v>
      </c>
      <c r="H656" s="6">
        <f>+(Tabla2[[#This Row],[Hora de Salida]]-Tabla2[[#This Row],[Hora de Llegada]])*1440</f>
        <v>213.99999999557622</v>
      </c>
      <c r="I656" s="4">
        <f t="shared" si="20"/>
        <v>0.14861111110803904</v>
      </c>
      <c r="J656" s="4">
        <f t="shared" si="21"/>
        <v>0.12361111110803905</v>
      </c>
      <c r="K656" s="4" t="str">
        <f>IF(Tabla2[[#This Row],[Tiempo de Degustación ]]=0,"No Cobrada","Si Cobrada")</f>
        <v>Si Cobrada</v>
      </c>
      <c r="L656" t="s">
        <v>33</v>
      </c>
      <c r="M656" t="s">
        <v>15</v>
      </c>
      <c r="N656" t="s">
        <v>23</v>
      </c>
      <c r="O656" s="14">
        <v>21.7</v>
      </c>
      <c r="P656">
        <f>SUMIF(cocina!A:A, R656, cocina!K:K)+Tabla2[[#This Row],[Propina]]</f>
        <v>114.7</v>
      </c>
      <c r="Q656" t="s">
        <v>17</v>
      </c>
      <c r="R656">
        <v>655</v>
      </c>
      <c r="S656" t="s">
        <v>30</v>
      </c>
      <c r="T656" t="s">
        <v>195</v>
      </c>
    </row>
    <row r="657" spans="1:20" x14ac:dyDescent="0.45">
      <c r="A657">
        <v>19</v>
      </c>
      <c r="B657" t="s">
        <v>1005</v>
      </c>
      <c r="C657">
        <v>6</v>
      </c>
      <c r="D657" s="6">
        <f>SUMIF(cocina!A:A, R657, cocina!H:H)</f>
        <v>110</v>
      </c>
      <c r="E657" s="1">
        <v>45023.15</v>
      </c>
      <c r="F657" s="1">
        <v>45023.277777777781</v>
      </c>
      <c r="G657" s="10">
        <f>+Tabla2[[#This Row],[Hora de Salida]]</f>
        <v>45023.277777777781</v>
      </c>
      <c r="H657" s="6">
        <f>+(Tabla2[[#This Row],[Hora de Salida]]-Tabla2[[#This Row],[Hora de Llegada]])*1440</f>
        <v>184.00000000256114</v>
      </c>
      <c r="I657" s="4">
        <f t="shared" si="20"/>
        <v>0.12777777777955635</v>
      </c>
      <c r="J657" s="4">
        <f t="shared" si="21"/>
        <v>5.138888889066745E-2</v>
      </c>
      <c r="K657" s="4" t="str">
        <f>IF(Tabla2[[#This Row],[Tiempo de Degustación ]]=0,"No Cobrada","Si Cobrada")</f>
        <v>Si Cobrada</v>
      </c>
      <c r="L657" t="s">
        <v>21</v>
      </c>
      <c r="M657" t="s">
        <v>41</v>
      </c>
      <c r="N657" t="s">
        <v>28</v>
      </c>
      <c r="O657" s="14">
        <v>31.23</v>
      </c>
      <c r="P657">
        <f>SUMIF(cocina!A:A, R657, cocina!K:K)+Tabla2[[#This Row],[Propina]]</f>
        <v>188.23</v>
      </c>
      <c r="Q657" t="s">
        <v>17</v>
      </c>
      <c r="R657">
        <v>656</v>
      </c>
      <c r="S657" t="s">
        <v>92</v>
      </c>
      <c r="T657" t="s">
        <v>1006</v>
      </c>
    </row>
    <row r="658" spans="1:20" x14ac:dyDescent="0.45">
      <c r="A658">
        <v>1</v>
      </c>
      <c r="B658" t="s">
        <v>1007</v>
      </c>
      <c r="C658">
        <v>2</v>
      </c>
      <c r="D658" s="6">
        <f>SUMIF(cocina!A:A, R658, cocina!H:H)</f>
        <v>134</v>
      </c>
      <c r="E658" s="1">
        <v>45023.035416666666</v>
      </c>
      <c r="F658" s="1">
        <v>45023.171527777777</v>
      </c>
      <c r="G658" s="10">
        <f>+Tabla2[[#This Row],[Hora de Salida]]</f>
        <v>45023.171527777777</v>
      </c>
      <c r="H658" s="6">
        <f>+(Tabla2[[#This Row],[Hora de Salida]]-Tabla2[[#This Row],[Hora de Llegada]])*1440</f>
        <v>195.99999999976717</v>
      </c>
      <c r="I658" s="4">
        <f t="shared" si="20"/>
        <v>0.13611111111094942</v>
      </c>
      <c r="J658" s="4">
        <f t="shared" si="21"/>
        <v>4.3055555555393865E-2</v>
      </c>
      <c r="K658" s="4" t="str">
        <f>IF(Tabla2[[#This Row],[Tiempo de Degustación ]]=0,"No Cobrada","Si Cobrada")</f>
        <v>Si Cobrada</v>
      </c>
      <c r="L658" t="s">
        <v>21</v>
      </c>
      <c r="M658" t="s">
        <v>15</v>
      </c>
      <c r="N658" t="s">
        <v>23</v>
      </c>
      <c r="O658" s="14">
        <v>44.2</v>
      </c>
      <c r="P658">
        <f>SUMIF(cocina!A:A, R658, cocina!K:K)+Tabla2[[#This Row],[Propina]]</f>
        <v>240.2</v>
      </c>
      <c r="Q658" t="s">
        <v>17</v>
      </c>
      <c r="R658">
        <v>657</v>
      </c>
      <c r="S658" t="s">
        <v>73</v>
      </c>
      <c r="T658" t="s">
        <v>1008</v>
      </c>
    </row>
    <row r="659" spans="1:20" x14ac:dyDescent="0.45">
      <c r="A659">
        <v>19</v>
      </c>
      <c r="B659" t="s">
        <v>1009</v>
      </c>
      <c r="C659">
        <v>5</v>
      </c>
      <c r="D659" s="6">
        <f>SUMIF(cocina!A:A, R659, cocina!H:H)</f>
        <v>48</v>
      </c>
      <c r="E659" s="1">
        <v>45023.071527777778</v>
      </c>
      <c r="F659" s="1">
        <v>45023.209722222222</v>
      </c>
      <c r="G659" s="10">
        <f>+Tabla2[[#This Row],[Hora de Salida]]</f>
        <v>45023.209722222222</v>
      </c>
      <c r="H659" s="6">
        <f>+(Tabla2[[#This Row],[Hora de Salida]]-Tabla2[[#This Row],[Hora de Llegada]])*1440</f>
        <v>198.99999999906868</v>
      </c>
      <c r="I659" s="4">
        <f t="shared" si="20"/>
        <v>0.13819444444379769</v>
      </c>
      <c r="J659" s="4">
        <f t="shared" si="21"/>
        <v>0.10486111111046437</v>
      </c>
      <c r="K659" s="4" t="str">
        <f>IF(Tabla2[[#This Row],[Tiempo de Degustación ]]=0,"No Cobrada","Si Cobrada")</f>
        <v>Si Cobrada</v>
      </c>
      <c r="L659" t="s">
        <v>33</v>
      </c>
      <c r="M659" t="s">
        <v>22</v>
      </c>
      <c r="N659" t="s">
        <v>23</v>
      </c>
      <c r="O659" s="14">
        <v>31.27</v>
      </c>
      <c r="P659">
        <f>SUMIF(cocina!A:A, R659, cocina!K:K)+Tabla2[[#This Row],[Propina]]</f>
        <v>117.27</v>
      </c>
      <c r="Q659" t="s">
        <v>17</v>
      </c>
      <c r="R659">
        <v>658</v>
      </c>
      <c r="S659" t="s">
        <v>30</v>
      </c>
      <c r="T659" t="s">
        <v>1010</v>
      </c>
    </row>
    <row r="660" spans="1:20" x14ac:dyDescent="0.45">
      <c r="A660">
        <v>9</v>
      </c>
      <c r="B660" t="s">
        <v>469</v>
      </c>
      <c r="C660">
        <v>4</v>
      </c>
      <c r="D660" s="6">
        <f>SUMIF(cocina!A:A, R660, cocina!H:H)</f>
        <v>31</v>
      </c>
      <c r="E660" s="1">
        <v>45023.118055555555</v>
      </c>
      <c r="F660" s="1">
        <v>45023.168749999997</v>
      </c>
      <c r="G660" s="10">
        <f>+Tabla2[[#This Row],[Hora de Salida]]</f>
        <v>45023.168749999997</v>
      </c>
      <c r="H660" s="6">
        <f>+(Tabla2[[#This Row],[Hora de Salida]]-Tabla2[[#This Row],[Hora de Llegada]])*1440</f>
        <v>72.999999996973202</v>
      </c>
      <c r="I660" s="4">
        <f t="shared" si="20"/>
        <v>6.1111111109009165E-2</v>
      </c>
      <c r="J660" s="4">
        <f t="shared" si="21"/>
        <v>3.9583333331231388E-2</v>
      </c>
      <c r="K660" s="4" t="str">
        <f>IF(Tabla2[[#This Row],[Tiempo de Degustación ]]=0,"No Cobrada","Si Cobrada")</f>
        <v>Si Cobrada</v>
      </c>
      <c r="L660" t="s">
        <v>37</v>
      </c>
      <c r="M660" t="s">
        <v>15</v>
      </c>
      <c r="N660" t="s">
        <v>28</v>
      </c>
      <c r="O660" s="14">
        <v>35.24</v>
      </c>
      <c r="P660">
        <f>SUMIF(cocina!A:A, R660, cocina!K:K)+Tabla2[[#This Row],[Propina]]</f>
        <v>122.24000000000001</v>
      </c>
      <c r="Q660" t="s">
        <v>44</v>
      </c>
      <c r="R660">
        <v>659</v>
      </c>
      <c r="S660" t="s">
        <v>38</v>
      </c>
      <c r="T660" t="s">
        <v>60</v>
      </c>
    </row>
    <row r="661" spans="1:20" x14ac:dyDescent="0.45">
      <c r="A661">
        <v>19</v>
      </c>
      <c r="B661" t="s">
        <v>1011</v>
      </c>
      <c r="C661">
        <v>4</v>
      </c>
      <c r="D661" s="6">
        <f>SUMIF(cocina!A:A, R661, cocina!H:H)</f>
        <v>45</v>
      </c>
      <c r="E661" s="1">
        <v>45023.080555555556</v>
      </c>
      <c r="F661" s="1">
        <v>45023.243750000001</v>
      </c>
      <c r="G661" s="10">
        <f>+Tabla2[[#This Row],[Hora de Salida]]</f>
        <v>45023.243750000001</v>
      </c>
      <c r="H661" s="6">
        <f>+(Tabla2[[#This Row],[Hora de Salida]]-Tabla2[[#This Row],[Hora de Llegada]])*1440</f>
        <v>235.00000000116415</v>
      </c>
      <c r="I661" s="4">
        <f t="shared" si="20"/>
        <v>0.16319444444525288</v>
      </c>
      <c r="J661" s="4">
        <f t="shared" si="21"/>
        <v>0.13194444444525288</v>
      </c>
      <c r="K661" s="4" t="str">
        <f>IF(Tabla2[[#This Row],[Tiempo de Degustación ]]=0,"No Cobrada","Si Cobrada")</f>
        <v>Si Cobrada</v>
      </c>
      <c r="L661" t="s">
        <v>27</v>
      </c>
      <c r="M661" t="s">
        <v>22</v>
      </c>
      <c r="N661" t="s">
        <v>28</v>
      </c>
      <c r="O661" s="14">
        <v>15.91</v>
      </c>
      <c r="P661">
        <f>SUMIF(cocina!A:A, R661, cocina!K:K)+Tabla2[[#This Row],[Propina]]</f>
        <v>223.91</v>
      </c>
      <c r="Q661" t="s">
        <v>17</v>
      </c>
      <c r="R661">
        <v>660</v>
      </c>
      <c r="S661" t="s">
        <v>30</v>
      </c>
      <c r="T661" t="s">
        <v>1012</v>
      </c>
    </row>
    <row r="662" spans="1:20" x14ac:dyDescent="0.45">
      <c r="A662">
        <v>16</v>
      </c>
      <c r="B662" t="s">
        <v>255</v>
      </c>
      <c r="C662">
        <v>4</v>
      </c>
      <c r="D662" s="6">
        <f>SUMIF(cocina!A:A, R662, cocina!H:H)</f>
        <v>135</v>
      </c>
      <c r="E662" s="1">
        <v>45023.140277777777</v>
      </c>
      <c r="F662" s="1">
        <v>45023.286111111112</v>
      </c>
      <c r="G662" s="10">
        <f>+Tabla2[[#This Row],[Hora de Salida]]</f>
        <v>45023.286111111112</v>
      </c>
      <c r="H662" s="6">
        <f>+(Tabla2[[#This Row],[Hora de Salida]]-Tabla2[[#This Row],[Hora de Llegada]])*1440</f>
        <v>210.00000000349246</v>
      </c>
      <c r="I662" s="4">
        <f t="shared" si="20"/>
        <v>0.15625000000242531</v>
      </c>
      <c r="J662" s="4">
        <f t="shared" si="21"/>
        <v>6.250000000242531E-2</v>
      </c>
      <c r="K662" s="4" t="str">
        <f>IF(Tabla2[[#This Row],[Tiempo de Degustación ]]=0,"No Cobrada","Si Cobrada")</f>
        <v>Si Cobrada</v>
      </c>
      <c r="L662" t="s">
        <v>37</v>
      </c>
      <c r="M662" t="s">
        <v>41</v>
      </c>
      <c r="N662" t="s">
        <v>28</v>
      </c>
      <c r="O662" s="14">
        <v>32.54</v>
      </c>
      <c r="P662">
        <f>SUMIF(cocina!A:A, R662, cocina!K:K)+Tabla2[[#This Row],[Propina]]</f>
        <v>238.54</v>
      </c>
      <c r="Q662" t="s">
        <v>44</v>
      </c>
      <c r="R662">
        <v>661</v>
      </c>
      <c r="S662" t="s">
        <v>92</v>
      </c>
      <c r="T662" t="s">
        <v>1013</v>
      </c>
    </row>
    <row r="663" spans="1:20" x14ac:dyDescent="0.45">
      <c r="A663">
        <v>15</v>
      </c>
      <c r="B663" t="s">
        <v>1014</v>
      </c>
      <c r="C663">
        <v>4</v>
      </c>
      <c r="D663" s="6">
        <f>SUMIF(cocina!A:A, R663, cocina!H:H)</f>
        <v>85</v>
      </c>
      <c r="E663" s="1">
        <v>45023.084027777775</v>
      </c>
      <c r="F663" s="1">
        <v>45023.209722222222</v>
      </c>
      <c r="G663" s="10">
        <f>+Tabla2[[#This Row],[Hora de Salida]]</f>
        <v>45023.209722222222</v>
      </c>
      <c r="H663" s="6">
        <f>+(Tabla2[[#This Row],[Hora de Salida]]-Tabla2[[#This Row],[Hora de Llegada]])*1440</f>
        <v>181.00000000325963</v>
      </c>
      <c r="I663" s="4">
        <f t="shared" si="20"/>
        <v>0.12569444444670808</v>
      </c>
      <c r="J663" s="4">
        <f t="shared" si="21"/>
        <v>6.6666666668930299E-2</v>
      </c>
      <c r="K663" s="4" t="str">
        <f>IF(Tabla2[[#This Row],[Tiempo de Degustación ]]=0,"No Cobrada","Si Cobrada")</f>
        <v>Si Cobrada</v>
      </c>
      <c r="L663" t="s">
        <v>21</v>
      </c>
      <c r="M663" t="s">
        <v>15</v>
      </c>
      <c r="N663" t="s">
        <v>28</v>
      </c>
      <c r="O663" s="14">
        <v>11.64</v>
      </c>
      <c r="P663">
        <f>SUMIF(cocina!A:A, R663, cocina!K:K)+Tabla2[[#This Row],[Propina]]</f>
        <v>144.63999999999999</v>
      </c>
      <c r="Q663" t="s">
        <v>29</v>
      </c>
      <c r="R663">
        <v>662</v>
      </c>
      <c r="S663" t="s">
        <v>50</v>
      </c>
      <c r="T663" t="s">
        <v>1015</v>
      </c>
    </row>
    <row r="664" spans="1:20" x14ac:dyDescent="0.45">
      <c r="A664">
        <v>3</v>
      </c>
      <c r="B664" t="s">
        <v>1016</v>
      </c>
      <c r="C664">
        <v>1</v>
      </c>
      <c r="D664" s="6">
        <f>SUMIF(cocina!A:A, R664, cocina!H:H)</f>
        <v>87</v>
      </c>
      <c r="E664" s="1">
        <v>45023.04791666667</v>
      </c>
      <c r="F664" s="1">
        <v>45023.157638888886</v>
      </c>
      <c r="G664" s="10">
        <f>+Tabla2[[#This Row],[Hora de Salida]]</f>
        <v>45023.157638888886</v>
      </c>
      <c r="H664" s="6">
        <f>+(Tabla2[[#This Row],[Hora de Salida]]-Tabla2[[#This Row],[Hora de Llegada]])*1440</f>
        <v>157.99999999115244</v>
      </c>
      <c r="I664" s="4">
        <f t="shared" si="20"/>
        <v>0.12013888888274475</v>
      </c>
      <c r="J664" s="4">
        <f t="shared" si="21"/>
        <v>5.9722222216078084E-2</v>
      </c>
      <c r="K664" s="4" t="str">
        <f>IF(Tabla2[[#This Row],[Tiempo de Degustación ]]=0,"No Cobrada","Si Cobrada")</f>
        <v>Si Cobrada</v>
      </c>
      <c r="L664" t="s">
        <v>21</v>
      </c>
      <c r="M664" t="s">
        <v>15</v>
      </c>
      <c r="N664" t="s">
        <v>23</v>
      </c>
      <c r="O664" s="14">
        <v>41.8</v>
      </c>
      <c r="P664">
        <f>SUMIF(cocina!A:A, R664, cocina!K:K)+Tabla2[[#This Row],[Propina]]</f>
        <v>155.80000000000001</v>
      </c>
      <c r="Q664" t="s">
        <v>44</v>
      </c>
      <c r="R664">
        <v>663</v>
      </c>
      <c r="S664" t="s">
        <v>18</v>
      </c>
      <c r="T664" t="s">
        <v>1017</v>
      </c>
    </row>
    <row r="665" spans="1:20" x14ac:dyDescent="0.45">
      <c r="A665">
        <v>20</v>
      </c>
      <c r="B665" t="s">
        <v>1018</v>
      </c>
      <c r="C665">
        <v>6</v>
      </c>
      <c r="D665" s="6">
        <f>SUMIF(cocina!A:A, R665, cocina!H:H)</f>
        <v>99</v>
      </c>
      <c r="E665" s="1">
        <v>45023.065972222219</v>
      </c>
      <c r="F665" s="1">
        <v>45023.161805555559</v>
      </c>
      <c r="G665" s="10">
        <f>+Tabla2[[#This Row],[Hora de Salida]]</f>
        <v>45023.161805555559</v>
      </c>
      <c r="H665" s="6">
        <f>+(Tabla2[[#This Row],[Hora de Salida]]-Tabla2[[#This Row],[Hora de Llegada]])*1440</f>
        <v>138.00000000977889</v>
      </c>
      <c r="I665" s="4">
        <f t="shared" si="20"/>
        <v>9.5833333340124227E-2</v>
      </c>
      <c r="J665" s="4">
        <f t="shared" si="21"/>
        <v>2.7083333340124222E-2</v>
      </c>
      <c r="K665" s="4" t="str">
        <f>IF(Tabla2[[#This Row],[Tiempo de Degustación ]]=0,"No Cobrada","Si Cobrada")</f>
        <v>Si Cobrada</v>
      </c>
      <c r="L665" t="s">
        <v>37</v>
      </c>
      <c r="M665" t="s">
        <v>22</v>
      </c>
      <c r="N665" t="s">
        <v>16</v>
      </c>
      <c r="O665" s="14">
        <v>31.27</v>
      </c>
      <c r="P665">
        <f>SUMIF(cocina!A:A, R665, cocina!K:K)+Tabla2[[#This Row],[Propina]]</f>
        <v>153.27000000000001</v>
      </c>
      <c r="Q665" t="s">
        <v>17</v>
      </c>
      <c r="R665">
        <v>664</v>
      </c>
      <c r="S665" t="s">
        <v>24</v>
      </c>
      <c r="T665" t="s">
        <v>1019</v>
      </c>
    </row>
    <row r="666" spans="1:20" x14ac:dyDescent="0.45">
      <c r="A666">
        <v>6</v>
      </c>
      <c r="B666" t="s">
        <v>472</v>
      </c>
      <c r="C666">
        <v>1</v>
      </c>
      <c r="D666" s="6">
        <f>SUMIF(cocina!A:A, R666, cocina!H:H)</f>
        <v>40</v>
      </c>
      <c r="E666" s="1">
        <v>45023.086805555555</v>
      </c>
      <c r="F666" s="1">
        <v>45023.24722222222</v>
      </c>
      <c r="G666" s="10">
        <f>+Tabla2[[#This Row],[Hora de Salida]]</f>
        <v>45023.24722222222</v>
      </c>
      <c r="H666" s="6">
        <f>+(Tabla2[[#This Row],[Hora de Salida]]-Tabla2[[#This Row],[Hora de Llegada]])*1440</f>
        <v>230.99999999860302</v>
      </c>
      <c r="I666" s="4">
        <f t="shared" si="20"/>
        <v>0.1708333333323632</v>
      </c>
      <c r="J666" s="4">
        <f t="shared" si="21"/>
        <v>0.14305555555458543</v>
      </c>
      <c r="K666" s="4" t="str">
        <f>IF(Tabla2[[#This Row],[Tiempo de Degustación ]]=0,"No Cobrada","Si Cobrada")</f>
        <v>Si Cobrada</v>
      </c>
      <c r="L666" t="s">
        <v>33</v>
      </c>
      <c r="M666" t="s">
        <v>15</v>
      </c>
      <c r="N666" t="s">
        <v>28</v>
      </c>
      <c r="O666" s="14">
        <v>25.32</v>
      </c>
      <c r="P666">
        <f>SUMIF(cocina!A:A, R666, cocina!K:K)+Tabla2[[#This Row],[Propina]]</f>
        <v>154.32</v>
      </c>
      <c r="Q666" t="s">
        <v>44</v>
      </c>
      <c r="R666">
        <v>665</v>
      </c>
      <c r="S666" t="s">
        <v>50</v>
      </c>
      <c r="T666" t="s">
        <v>1020</v>
      </c>
    </row>
    <row r="667" spans="1:20" x14ac:dyDescent="0.45">
      <c r="A667">
        <v>8</v>
      </c>
      <c r="B667" t="s">
        <v>1021</v>
      </c>
      <c r="C667">
        <v>4</v>
      </c>
      <c r="D667" s="6">
        <f>SUMIF(cocina!A:A, R667, cocina!H:H)</f>
        <v>27</v>
      </c>
      <c r="E667" s="1">
        <v>45023.044444444444</v>
      </c>
      <c r="F667" s="1">
        <v>45023.206250000003</v>
      </c>
      <c r="G667" s="10">
        <f>+Tabla2[[#This Row],[Hora de Salida]]</f>
        <v>45023.206250000003</v>
      </c>
      <c r="H667" s="6">
        <f>+(Tabla2[[#This Row],[Hora de Salida]]-Tabla2[[#This Row],[Hora de Llegada]])*1440</f>
        <v>233.00000000512227</v>
      </c>
      <c r="I667" s="4">
        <f t="shared" si="20"/>
        <v>0.16180555555911269</v>
      </c>
      <c r="J667" s="4">
        <f t="shared" si="21"/>
        <v>0.1430555555591127</v>
      </c>
      <c r="K667" s="4" t="str">
        <f>IF(Tabla2[[#This Row],[Tiempo de Degustación ]]=0,"No Cobrada","Si Cobrada")</f>
        <v>Si Cobrada</v>
      </c>
      <c r="L667" t="s">
        <v>27</v>
      </c>
      <c r="M667" t="s">
        <v>15</v>
      </c>
      <c r="N667" t="s">
        <v>28</v>
      </c>
      <c r="O667" s="14">
        <v>11.86</v>
      </c>
      <c r="P667">
        <f>SUMIF(cocina!A:A, R667, cocina!K:K)+Tabla2[[#This Row],[Propina]]</f>
        <v>51.86</v>
      </c>
      <c r="Q667" t="s">
        <v>29</v>
      </c>
      <c r="R667">
        <v>666</v>
      </c>
      <c r="S667" t="s">
        <v>34</v>
      </c>
      <c r="T667" t="s">
        <v>250</v>
      </c>
    </row>
    <row r="668" spans="1:20" x14ac:dyDescent="0.45">
      <c r="A668">
        <v>6</v>
      </c>
      <c r="B668" t="s">
        <v>1022</v>
      </c>
      <c r="C668">
        <v>5</v>
      </c>
      <c r="D668" s="6">
        <f>SUMIF(cocina!A:A, R668, cocina!H:H)</f>
        <v>12</v>
      </c>
      <c r="E668" s="1">
        <v>45023.152083333334</v>
      </c>
      <c r="F668" s="1">
        <v>45023.296527777777</v>
      </c>
      <c r="G668" s="10">
        <f>+Tabla2[[#This Row],[Hora de Salida]]</f>
        <v>45023.296527777777</v>
      </c>
      <c r="H668" s="6">
        <f>+(Tabla2[[#This Row],[Hora de Salida]]-Tabla2[[#This Row],[Hora de Llegada]])*1440</f>
        <v>207.9999999969732</v>
      </c>
      <c r="I668" s="4">
        <f t="shared" si="20"/>
        <v>0.1444444444423425</v>
      </c>
      <c r="J668" s="4">
        <f t="shared" si="21"/>
        <v>0.13611111110900917</v>
      </c>
      <c r="K668" s="4" t="str">
        <f>IF(Tabla2[[#This Row],[Tiempo de Degustación ]]=0,"No Cobrada","Si Cobrada")</f>
        <v>Si Cobrada</v>
      </c>
      <c r="L668" t="s">
        <v>14</v>
      </c>
      <c r="M668" t="s">
        <v>15</v>
      </c>
      <c r="N668" t="s">
        <v>28</v>
      </c>
      <c r="O668" s="14">
        <v>20.49</v>
      </c>
      <c r="P668">
        <f>SUMIF(cocina!A:A, R668, cocina!K:K)+Tabla2[[#This Row],[Propina]]</f>
        <v>56.489999999999995</v>
      </c>
      <c r="Q668" t="s">
        <v>17</v>
      </c>
      <c r="R668">
        <v>667</v>
      </c>
      <c r="S668" t="s">
        <v>38</v>
      </c>
      <c r="T668" t="s">
        <v>115</v>
      </c>
    </row>
    <row r="669" spans="1:20" x14ac:dyDescent="0.45">
      <c r="A669">
        <v>12</v>
      </c>
      <c r="B669" t="s">
        <v>492</v>
      </c>
      <c r="C669">
        <v>4</v>
      </c>
      <c r="D669" s="6">
        <f>SUMIF(cocina!A:A, R669, cocina!H:H)</f>
        <v>115</v>
      </c>
      <c r="E669" s="1">
        <v>45023.071527777778</v>
      </c>
      <c r="F669" s="1">
        <v>45023.195138888892</v>
      </c>
      <c r="G669" s="10">
        <f>+Tabla2[[#This Row],[Hora de Salida]]</f>
        <v>45023.195138888892</v>
      </c>
      <c r="H669" s="6">
        <f>+(Tabla2[[#This Row],[Hora de Salida]]-Tabla2[[#This Row],[Hora de Llegada]])*1440</f>
        <v>178.00000000395812</v>
      </c>
      <c r="I669" s="4">
        <f t="shared" si="20"/>
        <v>0.12361111111385981</v>
      </c>
      <c r="J669" s="4">
        <f t="shared" si="21"/>
        <v>4.3750000002748701E-2</v>
      </c>
      <c r="K669" s="4" t="str">
        <f>IF(Tabla2[[#This Row],[Tiempo de Degustación ]]=0,"No Cobrada","Si Cobrada")</f>
        <v>Si Cobrada</v>
      </c>
      <c r="L669" t="s">
        <v>21</v>
      </c>
      <c r="M669" t="s">
        <v>22</v>
      </c>
      <c r="N669" t="s">
        <v>28</v>
      </c>
      <c r="O669" s="14">
        <v>18.61</v>
      </c>
      <c r="P669">
        <f>SUMIF(cocina!A:A, R669, cocina!K:K)+Tabla2[[#This Row],[Propina]]</f>
        <v>219.61</v>
      </c>
      <c r="Q669" t="s">
        <v>17</v>
      </c>
      <c r="R669">
        <v>668</v>
      </c>
      <c r="S669" t="s">
        <v>50</v>
      </c>
      <c r="T669" t="s">
        <v>1023</v>
      </c>
    </row>
    <row r="670" spans="1:20" x14ac:dyDescent="0.45">
      <c r="A670">
        <v>10</v>
      </c>
      <c r="B670" t="s">
        <v>1024</v>
      </c>
      <c r="C670">
        <v>4</v>
      </c>
      <c r="D670" s="6">
        <f>SUMIF(cocina!A:A, R670, cocina!H:H)</f>
        <v>69</v>
      </c>
      <c r="E670" s="1">
        <v>45023.042361111111</v>
      </c>
      <c r="F670" s="1">
        <v>45023.19027777778</v>
      </c>
      <c r="G670" s="10">
        <f>+Tabla2[[#This Row],[Hora de Salida]]</f>
        <v>45023.19027777778</v>
      </c>
      <c r="H670" s="6">
        <f>+(Tabla2[[#This Row],[Hora de Salida]]-Tabla2[[#This Row],[Hora de Llegada]])*1440</f>
        <v>213.00000000279397</v>
      </c>
      <c r="I670" s="4">
        <f t="shared" si="20"/>
        <v>0.14791666666860692</v>
      </c>
      <c r="J670" s="4">
        <f t="shared" si="21"/>
        <v>0.10000000000194026</v>
      </c>
      <c r="K670" s="4" t="str">
        <f>IF(Tabla2[[#This Row],[Tiempo de Degustación ]]=0,"No Cobrada","Si Cobrada")</f>
        <v>Si Cobrada</v>
      </c>
      <c r="L670" t="s">
        <v>14</v>
      </c>
      <c r="M670" t="s">
        <v>15</v>
      </c>
      <c r="N670" t="s">
        <v>28</v>
      </c>
      <c r="O670" s="14">
        <v>10.68</v>
      </c>
      <c r="P670">
        <f>SUMIF(cocina!A:A, R670, cocina!K:K)+Tabla2[[#This Row],[Propina]]</f>
        <v>191.68</v>
      </c>
      <c r="Q670" t="s">
        <v>29</v>
      </c>
      <c r="R670">
        <v>669</v>
      </c>
      <c r="S670" t="s">
        <v>45</v>
      </c>
      <c r="T670" t="s">
        <v>1025</v>
      </c>
    </row>
    <row r="671" spans="1:20" x14ac:dyDescent="0.45">
      <c r="A671">
        <v>16</v>
      </c>
      <c r="B671" t="s">
        <v>1026</v>
      </c>
      <c r="C671">
        <v>6</v>
      </c>
      <c r="D671" s="6">
        <f>SUMIF(cocina!A:A, R671, cocina!H:H)</f>
        <v>75</v>
      </c>
      <c r="E671" s="1">
        <v>45023.077777777777</v>
      </c>
      <c r="F671" s="1">
        <v>45023.133333333331</v>
      </c>
      <c r="G671" s="10">
        <f>+Tabla2[[#This Row],[Hora de Salida]]</f>
        <v>45023.133333333331</v>
      </c>
      <c r="H671" s="6">
        <f>+(Tabla2[[#This Row],[Hora de Salida]]-Tabla2[[#This Row],[Hora de Llegada]])*1440</f>
        <v>79.999999998835847</v>
      </c>
      <c r="I671" s="4">
        <f t="shared" si="20"/>
        <v>6.5972222221413787E-2</v>
      </c>
      <c r="J671" s="4">
        <f t="shared" si="21"/>
        <v>1.3888888888080451E-2</v>
      </c>
      <c r="K671" s="4" t="str">
        <f>IF(Tabla2[[#This Row],[Tiempo de Degustación ]]=0,"No Cobrada","Si Cobrada")</f>
        <v>Si Cobrada</v>
      </c>
      <c r="L671" t="s">
        <v>27</v>
      </c>
      <c r="M671" t="s">
        <v>15</v>
      </c>
      <c r="N671" t="s">
        <v>23</v>
      </c>
      <c r="O671" s="14">
        <v>37.93</v>
      </c>
      <c r="P671">
        <f>SUMIF(cocina!A:A, R671, cocina!K:K)+Tabla2[[#This Row],[Propina]]</f>
        <v>131.93</v>
      </c>
      <c r="Q671" t="s">
        <v>44</v>
      </c>
      <c r="R671">
        <v>670</v>
      </c>
      <c r="S671" t="s">
        <v>50</v>
      </c>
      <c r="T671" t="s">
        <v>1027</v>
      </c>
    </row>
    <row r="672" spans="1:20" x14ac:dyDescent="0.45">
      <c r="A672">
        <v>17</v>
      </c>
      <c r="B672" t="s">
        <v>424</v>
      </c>
      <c r="C672">
        <v>3</v>
      </c>
      <c r="D672" s="6">
        <f>SUMIF(cocina!A:A, R672, cocina!H:H)</f>
        <v>95</v>
      </c>
      <c r="E672" s="1">
        <v>45023.095833333333</v>
      </c>
      <c r="F672" s="1">
        <v>45023.145833333336</v>
      </c>
      <c r="G672" s="10">
        <f>+Tabla2[[#This Row],[Hora de Salida]]</f>
        <v>45023.145833333336</v>
      </c>
      <c r="H672" s="6">
        <f>+(Tabla2[[#This Row],[Hora de Salida]]-Tabla2[[#This Row],[Hora de Llegada]])*1440</f>
        <v>72.000000004190952</v>
      </c>
      <c r="I672" s="4">
        <f t="shared" si="20"/>
        <v>5.0000000002910383E-2</v>
      </c>
      <c r="J672" s="4">
        <f t="shared" si="21"/>
        <v>0</v>
      </c>
      <c r="K672" s="4" t="str">
        <f>IF(Tabla2[[#This Row],[Tiempo de Degustación ]]=0,"No Cobrada","Si Cobrada")</f>
        <v>No Cobrada</v>
      </c>
      <c r="L672" t="s">
        <v>14</v>
      </c>
      <c r="M672" t="s">
        <v>15</v>
      </c>
      <c r="N672" t="s">
        <v>23</v>
      </c>
      <c r="O672" s="14">
        <v>32.200000000000003</v>
      </c>
      <c r="P672">
        <f>SUMIF(cocina!A:A, R672, cocina!K:K)+Tabla2[[#This Row],[Propina]]</f>
        <v>216.2</v>
      </c>
      <c r="Q672" t="s">
        <v>17</v>
      </c>
      <c r="R672">
        <v>671</v>
      </c>
      <c r="S672" t="s">
        <v>50</v>
      </c>
      <c r="T672" t="s">
        <v>1028</v>
      </c>
    </row>
    <row r="673" spans="1:20" x14ac:dyDescent="0.45">
      <c r="A673">
        <v>12</v>
      </c>
      <c r="B673" t="s">
        <v>236</v>
      </c>
      <c r="C673">
        <v>6</v>
      </c>
      <c r="D673" s="6">
        <f>SUMIF(cocina!A:A, R673, cocina!H:H)</f>
        <v>78</v>
      </c>
      <c r="E673" s="1">
        <v>45023.058333333334</v>
      </c>
      <c r="F673" s="1">
        <v>45023.160416666666</v>
      </c>
      <c r="G673" s="10">
        <f>+Tabla2[[#This Row],[Hora de Salida]]</f>
        <v>45023.160416666666</v>
      </c>
      <c r="H673" s="6">
        <f>+(Tabla2[[#This Row],[Hora de Salida]]-Tabla2[[#This Row],[Hora de Llegada]])*1440</f>
        <v>146.99999999720603</v>
      </c>
      <c r="I673" s="4">
        <f t="shared" si="20"/>
        <v>0.10208333333139308</v>
      </c>
      <c r="J673" s="4">
        <f t="shared" si="21"/>
        <v>4.7916666664726409E-2</v>
      </c>
      <c r="K673" s="4" t="str">
        <f>IF(Tabla2[[#This Row],[Tiempo de Degustación ]]=0,"No Cobrada","Si Cobrada")</f>
        <v>Si Cobrada</v>
      </c>
      <c r="L673" t="s">
        <v>37</v>
      </c>
      <c r="M673" t="s">
        <v>41</v>
      </c>
      <c r="N673" t="s">
        <v>28</v>
      </c>
      <c r="O673" s="14">
        <v>29.19</v>
      </c>
      <c r="P673">
        <f>SUMIF(cocina!A:A, R673, cocina!K:K)+Tabla2[[#This Row],[Propina]]</f>
        <v>186.19</v>
      </c>
      <c r="Q673" t="s">
        <v>17</v>
      </c>
      <c r="R673">
        <v>672</v>
      </c>
      <c r="S673" t="s">
        <v>73</v>
      </c>
      <c r="T673" t="s">
        <v>1029</v>
      </c>
    </row>
    <row r="674" spans="1:20" x14ac:dyDescent="0.45">
      <c r="A674">
        <v>20</v>
      </c>
      <c r="B674" t="s">
        <v>345</v>
      </c>
      <c r="C674">
        <v>6</v>
      </c>
      <c r="D674" s="6">
        <f>SUMIF(cocina!A:A, R674, cocina!H:H)</f>
        <v>93</v>
      </c>
      <c r="E674" s="1">
        <v>45023.025694444441</v>
      </c>
      <c r="F674" s="1">
        <v>45023.119444444441</v>
      </c>
      <c r="G674" s="10">
        <f>+Tabla2[[#This Row],[Hora de Salida]]</f>
        <v>45023.119444444441</v>
      </c>
      <c r="H674" s="6">
        <f>+(Tabla2[[#This Row],[Hora de Salida]]-Tabla2[[#This Row],[Hora de Llegada]])*1440</f>
        <v>135</v>
      </c>
      <c r="I674" s="4">
        <f t="shared" si="20"/>
        <v>9.375E-2</v>
      </c>
      <c r="J674" s="4">
        <f t="shared" si="21"/>
        <v>2.916666666666666E-2</v>
      </c>
      <c r="K674" s="4" t="str">
        <f>IF(Tabla2[[#This Row],[Tiempo de Degustación ]]=0,"No Cobrada","Si Cobrada")</f>
        <v>Si Cobrada</v>
      </c>
      <c r="L674" t="s">
        <v>33</v>
      </c>
      <c r="M674" t="s">
        <v>15</v>
      </c>
      <c r="N674" t="s">
        <v>28</v>
      </c>
      <c r="O674" s="14">
        <v>36.5</v>
      </c>
      <c r="P674">
        <f>SUMIF(cocina!A:A, R674, cocina!K:K)+Tabla2[[#This Row],[Propina]]</f>
        <v>301.5</v>
      </c>
      <c r="Q674" t="s">
        <v>17</v>
      </c>
      <c r="R674">
        <v>673</v>
      </c>
      <c r="S674" t="s">
        <v>45</v>
      </c>
      <c r="T674" t="s">
        <v>1030</v>
      </c>
    </row>
    <row r="675" spans="1:20" x14ac:dyDescent="0.45">
      <c r="A675">
        <v>1</v>
      </c>
      <c r="B675" t="s">
        <v>1031</v>
      </c>
      <c r="C675">
        <v>3</v>
      </c>
      <c r="D675" s="6">
        <f>SUMIF(cocina!A:A, R675, cocina!H:H)</f>
        <v>65</v>
      </c>
      <c r="E675" s="1">
        <v>45023.002083333333</v>
      </c>
      <c r="F675" s="1">
        <v>45023.0625</v>
      </c>
      <c r="G675" s="10">
        <f>+Tabla2[[#This Row],[Hora de Salida]]</f>
        <v>45023.0625</v>
      </c>
      <c r="H675" s="6">
        <f>+(Tabla2[[#This Row],[Hora de Salida]]-Tabla2[[#This Row],[Hora de Llegada]])*1440</f>
        <v>87.000000000698492</v>
      </c>
      <c r="I675" s="4">
        <f t="shared" si="20"/>
        <v>6.0416666667151731E-2</v>
      </c>
      <c r="J675" s="4">
        <f t="shared" si="21"/>
        <v>1.5277777778262842E-2</v>
      </c>
      <c r="K675" s="4" t="str">
        <f>IF(Tabla2[[#This Row],[Tiempo de Degustación ]]=0,"No Cobrada","Si Cobrada")</f>
        <v>Si Cobrada</v>
      </c>
      <c r="L675" t="s">
        <v>33</v>
      </c>
      <c r="M675" t="s">
        <v>41</v>
      </c>
      <c r="N675" t="s">
        <v>28</v>
      </c>
      <c r="O675" s="14">
        <v>41.29</v>
      </c>
      <c r="P675">
        <f>SUMIF(cocina!A:A, R675, cocina!K:K)+Tabla2[[#This Row],[Propina]]</f>
        <v>248.29</v>
      </c>
      <c r="Q675" t="s">
        <v>29</v>
      </c>
      <c r="R675">
        <v>674</v>
      </c>
      <c r="S675" t="s">
        <v>34</v>
      </c>
      <c r="T675" t="s">
        <v>1032</v>
      </c>
    </row>
    <row r="676" spans="1:20" x14ac:dyDescent="0.45">
      <c r="A676">
        <v>5</v>
      </c>
      <c r="B676" t="s">
        <v>1033</v>
      </c>
      <c r="C676">
        <v>2</v>
      </c>
      <c r="D676" s="6">
        <f>SUMIF(cocina!A:A, R676, cocina!H:H)</f>
        <v>121</v>
      </c>
      <c r="E676" s="1">
        <v>45023.037499999999</v>
      </c>
      <c r="F676" s="1">
        <v>45023.189583333333</v>
      </c>
      <c r="G676" s="10">
        <f>+Tabla2[[#This Row],[Hora de Salida]]</f>
        <v>45023.189583333333</v>
      </c>
      <c r="H676" s="6">
        <f>+(Tabla2[[#This Row],[Hora de Salida]]-Tabla2[[#This Row],[Hora de Llegada]])*1440</f>
        <v>219.00000000139698</v>
      </c>
      <c r="I676" s="4">
        <f t="shared" si="20"/>
        <v>0.15208333333430346</v>
      </c>
      <c r="J676" s="4">
        <f t="shared" si="21"/>
        <v>6.8055555556525676E-2</v>
      </c>
      <c r="K676" s="4" t="str">
        <f>IF(Tabla2[[#This Row],[Tiempo de Degustación ]]=0,"No Cobrada","Si Cobrada")</f>
        <v>Si Cobrada</v>
      </c>
      <c r="L676" t="s">
        <v>27</v>
      </c>
      <c r="M676" t="s">
        <v>41</v>
      </c>
      <c r="N676" t="s">
        <v>23</v>
      </c>
      <c r="O676" s="14">
        <v>30.74</v>
      </c>
      <c r="P676">
        <f>SUMIF(cocina!A:A, R676, cocina!K:K)+Tabla2[[#This Row],[Propina]]</f>
        <v>223.74</v>
      </c>
      <c r="Q676" t="s">
        <v>17</v>
      </c>
      <c r="R676">
        <v>675</v>
      </c>
      <c r="S676" t="s">
        <v>68</v>
      </c>
      <c r="T676" t="s">
        <v>1034</v>
      </c>
    </row>
    <row r="677" spans="1:20" x14ac:dyDescent="0.45">
      <c r="A677">
        <v>7</v>
      </c>
      <c r="B677" t="s">
        <v>444</v>
      </c>
      <c r="C677">
        <v>6</v>
      </c>
      <c r="D677" s="6">
        <f>SUMIF(cocina!A:A, R677, cocina!H:H)</f>
        <v>121</v>
      </c>
      <c r="E677" s="1">
        <v>45023.019444444442</v>
      </c>
      <c r="F677" s="1">
        <v>45023.15625</v>
      </c>
      <c r="G677" s="10">
        <f>+Tabla2[[#This Row],[Hora de Salida]]</f>
        <v>45023.15625</v>
      </c>
      <c r="H677" s="6">
        <f>+(Tabla2[[#This Row],[Hora de Salida]]-Tabla2[[#This Row],[Hora de Llegada]])*1440</f>
        <v>197.0000000030268</v>
      </c>
      <c r="I677" s="4">
        <f t="shared" si="20"/>
        <v>0.14722222222432416</v>
      </c>
      <c r="J677" s="4">
        <f t="shared" si="21"/>
        <v>6.3194444446546372E-2</v>
      </c>
      <c r="K677" s="4" t="str">
        <f>IF(Tabla2[[#This Row],[Tiempo de Degustación ]]=0,"No Cobrada","Si Cobrada")</f>
        <v>Si Cobrada</v>
      </c>
      <c r="L677" t="s">
        <v>14</v>
      </c>
      <c r="M677" t="s">
        <v>15</v>
      </c>
      <c r="N677" t="s">
        <v>28</v>
      </c>
      <c r="O677" s="14">
        <v>41.6</v>
      </c>
      <c r="P677">
        <f>SUMIF(cocina!A:A, R677, cocina!K:K)+Tabla2[[#This Row],[Propina]]</f>
        <v>165.6</v>
      </c>
      <c r="Q677" t="s">
        <v>44</v>
      </c>
      <c r="R677">
        <v>676</v>
      </c>
      <c r="S677" t="s">
        <v>68</v>
      </c>
      <c r="T677" t="s">
        <v>1035</v>
      </c>
    </row>
    <row r="678" spans="1:20" x14ac:dyDescent="0.45">
      <c r="A678">
        <v>14</v>
      </c>
      <c r="B678" t="s">
        <v>400</v>
      </c>
      <c r="C678">
        <v>6</v>
      </c>
      <c r="D678" s="6">
        <f>SUMIF(cocina!A:A, R678, cocina!H:H)</f>
        <v>148</v>
      </c>
      <c r="E678" s="1">
        <v>45023.023611111108</v>
      </c>
      <c r="F678" s="1">
        <v>45023.109027777777</v>
      </c>
      <c r="G678" s="10">
        <f>+Tabla2[[#This Row],[Hora de Salida]]</f>
        <v>45023.109027777777</v>
      </c>
      <c r="H678" s="6">
        <f>+(Tabla2[[#This Row],[Hora de Salida]]-Tabla2[[#This Row],[Hora de Llegada]])*1440</f>
        <v>123.00000000279397</v>
      </c>
      <c r="I678" s="4">
        <f t="shared" si="20"/>
        <v>9.5833333335273593E-2</v>
      </c>
      <c r="J678" s="4">
        <f t="shared" si="21"/>
        <v>0</v>
      </c>
      <c r="K678" s="4" t="str">
        <f>IF(Tabla2[[#This Row],[Tiempo de Degustación ]]=0,"No Cobrada","Si Cobrada")</f>
        <v>No Cobrada</v>
      </c>
      <c r="L678" t="s">
        <v>27</v>
      </c>
      <c r="M678" t="s">
        <v>15</v>
      </c>
      <c r="N678" t="s">
        <v>28</v>
      </c>
      <c r="O678" s="14">
        <v>12.57</v>
      </c>
      <c r="P678">
        <f>SUMIF(cocina!A:A, R678, cocina!K:K)+Tabla2[[#This Row],[Propina]]</f>
        <v>156.57</v>
      </c>
      <c r="Q678" t="s">
        <v>44</v>
      </c>
      <c r="R678">
        <v>677</v>
      </c>
      <c r="S678" t="s">
        <v>50</v>
      </c>
      <c r="T678" t="s">
        <v>1036</v>
      </c>
    </row>
    <row r="679" spans="1:20" x14ac:dyDescent="0.45">
      <c r="A679">
        <v>19</v>
      </c>
      <c r="B679" t="s">
        <v>1011</v>
      </c>
      <c r="C679">
        <v>1</v>
      </c>
      <c r="D679" s="6">
        <f>SUMIF(cocina!A:A, R679, cocina!H:H)</f>
        <v>121</v>
      </c>
      <c r="E679" s="1">
        <v>45023.125694444447</v>
      </c>
      <c r="F679" s="1">
        <v>45023.223611111112</v>
      </c>
      <c r="G679" s="10">
        <f>+Tabla2[[#This Row],[Hora de Salida]]</f>
        <v>45023.223611111112</v>
      </c>
      <c r="H679" s="6">
        <f>+(Tabla2[[#This Row],[Hora de Salida]]-Tabla2[[#This Row],[Hora de Llegada]])*1440</f>
        <v>140.99999999860302</v>
      </c>
      <c r="I679" s="4">
        <f t="shared" si="20"/>
        <v>0.10833333333236321</v>
      </c>
      <c r="J679" s="4">
        <f t="shared" si="21"/>
        <v>2.4305555554585426E-2</v>
      </c>
      <c r="K679" s="4" t="str">
        <f>IF(Tabla2[[#This Row],[Tiempo de Degustación ]]=0,"No Cobrada","Si Cobrada")</f>
        <v>Si Cobrada</v>
      </c>
      <c r="L679" t="s">
        <v>14</v>
      </c>
      <c r="M679" t="s">
        <v>15</v>
      </c>
      <c r="N679" t="s">
        <v>28</v>
      </c>
      <c r="O679" s="14">
        <v>26.76</v>
      </c>
      <c r="P679">
        <f>SUMIF(cocina!A:A, R679, cocina!K:K)+Tabla2[[#This Row],[Propina]]</f>
        <v>230.76</v>
      </c>
      <c r="Q679" t="s">
        <v>44</v>
      </c>
      <c r="R679">
        <v>678</v>
      </c>
      <c r="S679" t="s">
        <v>73</v>
      </c>
      <c r="T679" t="s">
        <v>1037</v>
      </c>
    </row>
    <row r="680" spans="1:20" x14ac:dyDescent="0.45">
      <c r="A680">
        <v>9</v>
      </c>
      <c r="B680" t="s">
        <v>284</v>
      </c>
      <c r="C680">
        <v>4</v>
      </c>
      <c r="D680" s="6">
        <f>SUMIF(cocina!A:A, R680, cocina!H:H)</f>
        <v>106</v>
      </c>
      <c r="E680" s="1">
        <v>45023.001388888886</v>
      </c>
      <c r="F680" s="1">
        <v>45023.127083333333</v>
      </c>
      <c r="G680" s="10">
        <f>+Tabla2[[#This Row],[Hora de Salida]]</f>
        <v>45023.127083333333</v>
      </c>
      <c r="H680" s="6">
        <f>+(Tabla2[[#This Row],[Hora de Salida]]-Tabla2[[#This Row],[Hora de Llegada]])*1440</f>
        <v>181.00000000325963</v>
      </c>
      <c r="I680" s="4">
        <f t="shared" si="20"/>
        <v>0.13611111111337473</v>
      </c>
      <c r="J680" s="4">
        <f t="shared" si="21"/>
        <v>6.250000000226362E-2</v>
      </c>
      <c r="K680" s="4" t="str">
        <f>IF(Tabla2[[#This Row],[Tiempo de Degustación ]]=0,"No Cobrada","Si Cobrada")</f>
        <v>Si Cobrada</v>
      </c>
      <c r="L680" t="s">
        <v>27</v>
      </c>
      <c r="M680" t="s">
        <v>15</v>
      </c>
      <c r="N680" t="s">
        <v>28</v>
      </c>
      <c r="O680" s="14">
        <v>36.43</v>
      </c>
      <c r="P680">
        <f>SUMIF(cocina!A:A, R680, cocina!K:K)+Tabla2[[#This Row],[Propina]]</f>
        <v>235.43</v>
      </c>
      <c r="Q680" t="s">
        <v>44</v>
      </c>
      <c r="R680">
        <v>679</v>
      </c>
      <c r="S680" t="s">
        <v>73</v>
      </c>
      <c r="T680" t="s">
        <v>1038</v>
      </c>
    </row>
    <row r="681" spans="1:20" x14ac:dyDescent="0.45">
      <c r="A681">
        <v>5</v>
      </c>
      <c r="B681" t="s">
        <v>1039</v>
      </c>
      <c r="C681">
        <v>4</v>
      </c>
      <c r="D681" s="6">
        <f>SUMIF(cocina!A:A, R681, cocina!H:H)</f>
        <v>111</v>
      </c>
      <c r="E681" s="1">
        <v>45023.057638888888</v>
      </c>
      <c r="F681" s="1">
        <v>45023.222222222219</v>
      </c>
      <c r="G681" s="10">
        <f>+Tabla2[[#This Row],[Hora de Salida]]</f>
        <v>45023.222222222219</v>
      </c>
      <c r="H681" s="6">
        <f>+(Tabla2[[#This Row],[Hora de Salida]]-Tabla2[[#This Row],[Hora de Llegada]])*1440</f>
        <v>236.99999999720603</v>
      </c>
      <c r="I681" s="4">
        <f t="shared" si="20"/>
        <v>0.16458333333139308</v>
      </c>
      <c r="J681" s="4">
        <f t="shared" si="21"/>
        <v>8.7499999998059741E-2</v>
      </c>
      <c r="K681" s="4" t="str">
        <f>IF(Tabla2[[#This Row],[Tiempo de Degustación ]]=0,"No Cobrada","Si Cobrada")</f>
        <v>Si Cobrada</v>
      </c>
      <c r="L681" t="s">
        <v>14</v>
      </c>
      <c r="M681" t="s">
        <v>15</v>
      </c>
      <c r="N681" t="s">
        <v>23</v>
      </c>
      <c r="O681" s="14">
        <v>12.06</v>
      </c>
      <c r="P681">
        <f>SUMIF(cocina!A:A, R681, cocina!K:K)+Tabla2[[#This Row],[Propina]]</f>
        <v>174.06</v>
      </c>
      <c r="Q681" t="s">
        <v>17</v>
      </c>
      <c r="R681">
        <v>680</v>
      </c>
      <c r="S681" t="s">
        <v>34</v>
      </c>
      <c r="T681" t="s">
        <v>1040</v>
      </c>
    </row>
    <row r="682" spans="1:20" x14ac:dyDescent="0.45">
      <c r="A682">
        <v>2</v>
      </c>
      <c r="B682" t="s">
        <v>220</v>
      </c>
      <c r="C682">
        <v>4</v>
      </c>
      <c r="D682" s="6">
        <f>SUMIF(cocina!A:A, R682, cocina!H:H)</f>
        <v>65</v>
      </c>
      <c r="E682" s="1">
        <v>45023.12222222222</v>
      </c>
      <c r="F682" s="1">
        <v>45023.284722222219</v>
      </c>
      <c r="G682" s="10">
        <f>+Tabla2[[#This Row],[Hora de Salida]]</f>
        <v>45023.284722222219</v>
      </c>
      <c r="H682" s="6">
        <f>+(Tabla2[[#This Row],[Hora de Salida]]-Tabla2[[#This Row],[Hora de Llegada]])*1440</f>
        <v>233.99999999790452</v>
      </c>
      <c r="I682" s="4">
        <f t="shared" si="20"/>
        <v>0.16249999999854481</v>
      </c>
      <c r="J682" s="4">
        <f t="shared" si="21"/>
        <v>0.11736111110965591</v>
      </c>
      <c r="K682" s="4" t="str">
        <f>IF(Tabla2[[#This Row],[Tiempo de Degustación ]]=0,"No Cobrada","Si Cobrada")</f>
        <v>Si Cobrada</v>
      </c>
      <c r="L682" t="s">
        <v>37</v>
      </c>
      <c r="M682" t="s">
        <v>15</v>
      </c>
      <c r="N682" t="s">
        <v>16</v>
      </c>
      <c r="O682" s="14">
        <v>37.07</v>
      </c>
      <c r="P682">
        <f>SUMIF(cocina!A:A, R682, cocina!K:K)+Tabla2[[#This Row],[Propina]]</f>
        <v>112.07</v>
      </c>
      <c r="Q682" t="s">
        <v>29</v>
      </c>
      <c r="R682">
        <v>681</v>
      </c>
      <c r="S682" t="s">
        <v>34</v>
      </c>
      <c r="T682" t="s">
        <v>1041</v>
      </c>
    </row>
    <row r="683" spans="1:20" x14ac:dyDescent="0.45">
      <c r="A683">
        <v>1</v>
      </c>
      <c r="B683" t="s">
        <v>207</v>
      </c>
      <c r="C683">
        <v>5</v>
      </c>
      <c r="D683" s="6">
        <f>SUMIF(cocina!A:A, R683, cocina!H:H)</f>
        <v>43</v>
      </c>
      <c r="E683" s="1">
        <v>45023.05972222222</v>
      </c>
      <c r="F683" s="1">
        <v>45023.170138888891</v>
      </c>
      <c r="G683" s="10">
        <f>+Tabla2[[#This Row],[Hora de Salida]]</f>
        <v>45023.170138888891</v>
      </c>
      <c r="H683" s="6">
        <f>+(Tabla2[[#This Row],[Hora de Salida]]-Tabla2[[#This Row],[Hora de Llegada]])*1440</f>
        <v>159.00000000488944</v>
      </c>
      <c r="I683" s="4">
        <f t="shared" si="20"/>
        <v>0.12083333333672878</v>
      </c>
      <c r="J683" s="4">
        <f t="shared" si="21"/>
        <v>9.0972222225617669E-2</v>
      </c>
      <c r="K683" s="4" t="str">
        <f>IF(Tabla2[[#This Row],[Tiempo de Degustación ]]=0,"No Cobrada","Si Cobrada")</f>
        <v>Si Cobrada</v>
      </c>
      <c r="L683" t="s">
        <v>33</v>
      </c>
      <c r="M683" t="s">
        <v>22</v>
      </c>
      <c r="N683" t="s">
        <v>28</v>
      </c>
      <c r="O683" s="14">
        <v>21.04</v>
      </c>
      <c r="P683">
        <f>SUMIF(cocina!A:A, R683, cocina!K:K)+Tabla2[[#This Row],[Propina]]</f>
        <v>44.04</v>
      </c>
      <c r="Q683" t="s">
        <v>44</v>
      </c>
      <c r="R683">
        <v>682</v>
      </c>
      <c r="S683" t="s">
        <v>45</v>
      </c>
      <c r="T683" t="s">
        <v>340</v>
      </c>
    </row>
    <row r="684" spans="1:20" x14ac:dyDescent="0.45">
      <c r="A684">
        <v>2</v>
      </c>
      <c r="B684" t="s">
        <v>1042</v>
      </c>
      <c r="C684">
        <v>6</v>
      </c>
      <c r="D684" s="6">
        <f>SUMIF(cocina!A:A, R684, cocina!H:H)</f>
        <v>82</v>
      </c>
      <c r="E684" s="1">
        <v>45023.163888888892</v>
      </c>
      <c r="F684" s="1">
        <v>45023.265277777777</v>
      </c>
      <c r="G684" s="10">
        <f>+Tabla2[[#This Row],[Hora de Salida]]</f>
        <v>45023.265277777777</v>
      </c>
      <c r="H684" s="6">
        <f>+(Tabla2[[#This Row],[Hora de Salida]]-Tabla2[[#This Row],[Hora de Llegada]])*1440</f>
        <v>145.9999999939464</v>
      </c>
      <c r="I684" s="4">
        <f t="shared" si="20"/>
        <v>0.11180555555135167</v>
      </c>
      <c r="J684" s="4">
        <f t="shared" si="21"/>
        <v>5.486111110690723E-2</v>
      </c>
      <c r="K684" s="4" t="str">
        <f>IF(Tabla2[[#This Row],[Tiempo de Degustación ]]=0,"No Cobrada","Si Cobrada")</f>
        <v>Si Cobrada</v>
      </c>
      <c r="L684" t="s">
        <v>33</v>
      </c>
      <c r="M684" t="s">
        <v>15</v>
      </c>
      <c r="N684" t="s">
        <v>28</v>
      </c>
      <c r="O684" s="14">
        <v>40.42</v>
      </c>
      <c r="P684">
        <f>SUMIF(cocina!A:A, R684, cocina!K:K)+Tabla2[[#This Row],[Propina]]</f>
        <v>204.42000000000002</v>
      </c>
      <c r="Q684" t="s">
        <v>44</v>
      </c>
      <c r="R684">
        <v>683</v>
      </c>
      <c r="S684" t="s">
        <v>24</v>
      </c>
      <c r="T684" t="s">
        <v>1043</v>
      </c>
    </row>
    <row r="685" spans="1:20" x14ac:dyDescent="0.45">
      <c r="A685">
        <v>10</v>
      </c>
      <c r="B685" t="s">
        <v>1044</v>
      </c>
      <c r="C685">
        <v>6</v>
      </c>
      <c r="D685" s="6">
        <f>SUMIF(cocina!A:A, R685, cocina!H:H)</f>
        <v>110</v>
      </c>
      <c r="E685" s="1">
        <v>45023.145138888889</v>
      </c>
      <c r="F685" s="1">
        <v>45023.194444444445</v>
      </c>
      <c r="G685" s="10">
        <f>+Tabla2[[#This Row],[Hora de Salida]]</f>
        <v>45023.194444444445</v>
      </c>
      <c r="H685" s="6">
        <f>+(Tabla2[[#This Row],[Hora de Salida]]-Tabla2[[#This Row],[Hora de Llegada]])*1440</f>
        <v>71.000000000931323</v>
      </c>
      <c r="I685" s="4">
        <f t="shared" si="20"/>
        <v>5.9722222222868972E-2</v>
      </c>
      <c r="J685" s="4">
        <f t="shared" si="21"/>
        <v>0</v>
      </c>
      <c r="K685" s="4" t="str">
        <f>IF(Tabla2[[#This Row],[Tiempo de Degustación ]]=0,"No Cobrada","Si Cobrada")</f>
        <v>No Cobrada</v>
      </c>
      <c r="L685" t="s">
        <v>37</v>
      </c>
      <c r="M685" t="s">
        <v>41</v>
      </c>
      <c r="N685" t="s">
        <v>28</v>
      </c>
      <c r="O685" s="14">
        <v>48.15</v>
      </c>
      <c r="P685">
        <f>SUMIF(cocina!A:A, R685, cocina!K:K)+Tabla2[[#This Row],[Propina]]</f>
        <v>228.15</v>
      </c>
      <c r="Q685" t="s">
        <v>44</v>
      </c>
      <c r="R685">
        <v>684</v>
      </c>
      <c r="S685" t="s">
        <v>73</v>
      </c>
      <c r="T685" t="s">
        <v>1045</v>
      </c>
    </row>
    <row r="686" spans="1:20" x14ac:dyDescent="0.45">
      <c r="A686">
        <v>5</v>
      </c>
      <c r="B686" t="s">
        <v>345</v>
      </c>
      <c r="C686">
        <v>5</v>
      </c>
      <c r="D686" s="6">
        <f>SUMIF(cocina!A:A, R686, cocina!H:H)</f>
        <v>17</v>
      </c>
      <c r="E686" s="1">
        <v>45023.019444444442</v>
      </c>
      <c r="F686" s="1">
        <v>45023.071527777778</v>
      </c>
      <c r="G686" s="10">
        <f>+Tabla2[[#This Row],[Hora de Salida]]</f>
        <v>45023.071527777778</v>
      </c>
      <c r="H686" s="6">
        <f>+(Tabla2[[#This Row],[Hora de Salida]]-Tabla2[[#This Row],[Hora de Llegada]])*1440</f>
        <v>75.00000000349246</v>
      </c>
      <c r="I686" s="4">
        <f t="shared" si="20"/>
        <v>5.2083333335758653E-2</v>
      </c>
      <c r="J686" s="4">
        <f t="shared" si="21"/>
        <v>4.0277777780203097E-2</v>
      </c>
      <c r="K686" s="4" t="str">
        <f>IF(Tabla2[[#This Row],[Tiempo de Degustación ]]=0,"No Cobrada","Si Cobrada")</f>
        <v>Si Cobrada</v>
      </c>
      <c r="L686" t="s">
        <v>27</v>
      </c>
      <c r="M686" t="s">
        <v>15</v>
      </c>
      <c r="N686" t="s">
        <v>16</v>
      </c>
      <c r="O686" s="14">
        <v>19.89</v>
      </c>
      <c r="P686">
        <f>SUMIF(cocina!A:A, R686, cocina!K:K)+Tabla2[[#This Row],[Propina]]</f>
        <v>73.89</v>
      </c>
      <c r="Q686" t="s">
        <v>29</v>
      </c>
      <c r="R686">
        <v>685</v>
      </c>
      <c r="S686" t="s">
        <v>18</v>
      </c>
      <c r="T686" t="s">
        <v>179</v>
      </c>
    </row>
    <row r="687" spans="1:20" x14ac:dyDescent="0.45">
      <c r="A687">
        <v>10</v>
      </c>
      <c r="B687" t="s">
        <v>929</v>
      </c>
      <c r="C687">
        <v>6</v>
      </c>
      <c r="D687" s="6">
        <f>SUMIF(cocina!A:A, R687, cocina!H:H)</f>
        <v>58</v>
      </c>
      <c r="E687" s="1">
        <v>45023.05</v>
      </c>
      <c r="F687" s="1">
        <v>45023.152083333334</v>
      </c>
      <c r="G687" s="10">
        <f>+Tabla2[[#This Row],[Hora de Salida]]</f>
        <v>45023.152083333334</v>
      </c>
      <c r="H687" s="6">
        <f>+(Tabla2[[#This Row],[Hora de Salida]]-Tabla2[[#This Row],[Hora de Llegada]])*1440</f>
        <v>146.99999999720603</v>
      </c>
      <c r="I687" s="4">
        <f t="shared" si="20"/>
        <v>0.10208333333139308</v>
      </c>
      <c r="J687" s="4">
        <f t="shared" si="21"/>
        <v>6.1805555553615298E-2</v>
      </c>
      <c r="K687" s="4" t="str">
        <f>IF(Tabla2[[#This Row],[Tiempo de Degustación ]]=0,"No Cobrada","Si Cobrada")</f>
        <v>Si Cobrada</v>
      </c>
      <c r="L687" t="s">
        <v>21</v>
      </c>
      <c r="M687" t="s">
        <v>15</v>
      </c>
      <c r="N687" t="s">
        <v>23</v>
      </c>
      <c r="O687" s="14">
        <v>15.83</v>
      </c>
      <c r="P687">
        <f>SUMIF(cocina!A:A, R687, cocina!K:K)+Tabla2[[#This Row],[Propina]]</f>
        <v>117.83</v>
      </c>
      <c r="Q687" t="s">
        <v>17</v>
      </c>
      <c r="R687">
        <v>686</v>
      </c>
      <c r="S687" t="s">
        <v>34</v>
      </c>
      <c r="T687" t="s">
        <v>1046</v>
      </c>
    </row>
    <row r="688" spans="1:20" x14ac:dyDescent="0.45">
      <c r="A688">
        <v>2</v>
      </c>
      <c r="B688" t="s">
        <v>813</v>
      </c>
      <c r="C688">
        <v>6</v>
      </c>
      <c r="D688" s="6">
        <f>SUMIF(cocina!A:A, R688, cocina!H:H)</f>
        <v>29</v>
      </c>
      <c r="E688" s="1">
        <v>45023.07916666667</v>
      </c>
      <c r="F688" s="1">
        <v>45023.23541666667</v>
      </c>
      <c r="G688" s="10">
        <f>+Tabla2[[#This Row],[Hora de Salida]]</f>
        <v>45023.23541666667</v>
      </c>
      <c r="H688" s="6">
        <f>+(Tabla2[[#This Row],[Hora de Salida]]-Tabla2[[#This Row],[Hora de Llegada]])*1440</f>
        <v>225</v>
      </c>
      <c r="I688" s="4">
        <f t="shared" si="20"/>
        <v>0.15625</v>
      </c>
      <c r="J688" s="4">
        <f t="shared" si="21"/>
        <v>0.1361111111111111</v>
      </c>
      <c r="K688" s="4" t="str">
        <f>IF(Tabla2[[#This Row],[Tiempo de Degustación ]]=0,"No Cobrada","Si Cobrada")</f>
        <v>Si Cobrada</v>
      </c>
      <c r="L688" t="s">
        <v>37</v>
      </c>
      <c r="M688" t="s">
        <v>15</v>
      </c>
      <c r="N688" t="s">
        <v>23</v>
      </c>
      <c r="O688" s="14">
        <v>10.53</v>
      </c>
      <c r="P688">
        <f>SUMIF(cocina!A:A, R688, cocina!K:K)+Tabla2[[#This Row],[Propina]]</f>
        <v>82.53</v>
      </c>
      <c r="Q688" t="s">
        <v>29</v>
      </c>
      <c r="R688">
        <v>687</v>
      </c>
      <c r="S688" t="s">
        <v>18</v>
      </c>
      <c r="T688" t="s">
        <v>115</v>
      </c>
    </row>
    <row r="689" spans="1:20" x14ac:dyDescent="0.45">
      <c r="A689">
        <v>3</v>
      </c>
      <c r="B689" t="s">
        <v>1047</v>
      </c>
      <c r="C689">
        <v>1</v>
      </c>
      <c r="D689" s="6">
        <f>SUMIF(cocina!A:A, R689, cocina!H:H)</f>
        <v>14</v>
      </c>
      <c r="E689" s="1">
        <v>45023.143055555556</v>
      </c>
      <c r="F689" s="1">
        <v>45023.210416666669</v>
      </c>
      <c r="G689" s="10">
        <f>+Tabla2[[#This Row],[Hora de Salida]]</f>
        <v>45023.210416666669</v>
      </c>
      <c r="H689" s="6">
        <f>+(Tabla2[[#This Row],[Hora de Salida]]-Tabla2[[#This Row],[Hora de Llegada]])*1440</f>
        <v>97.000000001862645</v>
      </c>
      <c r="I689" s="4">
        <f t="shared" si="20"/>
        <v>7.7777777779071286E-2</v>
      </c>
      <c r="J689" s="4">
        <f t="shared" si="21"/>
        <v>6.8055555556849057E-2</v>
      </c>
      <c r="K689" s="4" t="str">
        <f>IF(Tabla2[[#This Row],[Tiempo de Degustación ]]=0,"No Cobrada","Si Cobrada")</f>
        <v>Si Cobrada</v>
      </c>
      <c r="L689" t="s">
        <v>21</v>
      </c>
      <c r="M689" t="s">
        <v>15</v>
      </c>
      <c r="N689" t="s">
        <v>28</v>
      </c>
      <c r="O689" s="14">
        <v>48.7</v>
      </c>
      <c r="P689">
        <f>SUMIF(cocina!A:A, R689, cocina!K:K)+Tabla2[[#This Row],[Propina]]</f>
        <v>77.7</v>
      </c>
      <c r="Q689" t="s">
        <v>44</v>
      </c>
      <c r="R689">
        <v>688</v>
      </c>
      <c r="S689" t="s">
        <v>92</v>
      </c>
      <c r="T689" t="s">
        <v>60</v>
      </c>
    </row>
    <row r="690" spans="1:20" x14ac:dyDescent="0.45">
      <c r="A690">
        <v>14</v>
      </c>
      <c r="B690" t="s">
        <v>1048</v>
      </c>
      <c r="C690">
        <v>1</v>
      </c>
      <c r="D690" s="6">
        <f>SUMIF(cocina!A:A, R690, cocina!H:H)</f>
        <v>29</v>
      </c>
      <c r="E690" s="1">
        <v>45023.025000000001</v>
      </c>
      <c r="F690" s="1">
        <v>45023.098611111112</v>
      </c>
      <c r="G690" s="10">
        <f>+Tabla2[[#This Row],[Hora de Salida]]</f>
        <v>45023.098611111112</v>
      </c>
      <c r="H690" s="6">
        <f>+(Tabla2[[#This Row],[Hora de Salida]]-Tabla2[[#This Row],[Hora de Llegada]])*1440</f>
        <v>105.99999999976717</v>
      </c>
      <c r="I690" s="4">
        <f t="shared" si="20"/>
        <v>8.4027777777616094E-2</v>
      </c>
      <c r="J690" s="4">
        <f t="shared" si="21"/>
        <v>6.3888888888727208E-2</v>
      </c>
      <c r="K690" s="4" t="str">
        <f>IF(Tabla2[[#This Row],[Tiempo de Degustación ]]=0,"No Cobrada","Si Cobrada")</f>
        <v>Si Cobrada</v>
      </c>
      <c r="L690" t="s">
        <v>21</v>
      </c>
      <c r="M690" t="s">
        <v>15</v>
      </c>
      <c r="N690" t="s">
        <v>28</v>
      </c>
      <c r="O690" s="14">
        <v>10.25</v>
      </c>
      <c r="P690">
        <f>SUMIF(cocina!A:A, R690, cocina!K:K)+Tabla2[[#This Row],[Propina]]</f>
        <v>175.25</v>
      </c>
      <c r="Q690" t="s">
        <v>44</v>
      </c>
      <c r="R690">
        <v>689</v>
      </c>
      <c r="S690" t="s">
        <v>34</v>
      </c>
      <c r="T690" t="s">
        <v>1049</v>
      </c>
    </row>
    <row r="691" spans="1:20" x14ac:dyDescent="0.45">
      <c r="A691">
        <v>15</v>
      </c>
      <c r="B691" t="s">
        <v>848</v>
      </c>
      <c r="C691">
        <v>4</v>
      </c>
      <c r="D691" s="6">
        <f>SUMIF(cocina!A:A, R691, cocina!H:H)</f>
        <v>143</v>
      </c>
      <c r="E691" s="1">
        <v>45023.113194444442</v>
      </c>
      <c r="F691" s="1">
        <v>45023.238194444442</v>
      </c>
      <c r="G691" s="10">
        <f>+Tabla2[[#This Row],[Hora de Salida]]</f>
        <v>45023.238194444442</v>
      </c>
      <c r="H691" s="6">
        <f>+(Tabla2[[#This Row],[Hora de Salida]]-Tabla2[[#This Row],[Hora de Llegada]])*1440</f>
        <v>180</v>
      </c>
      <c r="I691" s="4">
        <f t="shared" si="20"/>
        <v>0.125</v>
      </c>
      <c r="J691" s="4">
        <f t="shared" si="21"/>
        <v>2.569444444444445E-2</v>
      </c>
      <c r="K691" s="4" t="str">
        <f>IF(Tabla2[[#This Row],[Tiempo de Degustación ]]=0,"No Cobrada","Si Cobrada")</f>
        <v>Si Cobrada</v>
      </c>
      <c r="L691" t="s">
        <v>33</v>
      </c>
      <c r="M691" t="s">
        <v>41</v>
      </c>
      <c r="N691" t="s">
        <v>16</v>
      </c>
      <c r="O691" s="14">
        <v>37.22</v>
      </c>
      <c r="P691">
        <f>SUMIF(cocina!A:A, R691, cocina!K:K)+Tabla2[[#This Row],[Propina]]</f>
        <v>228.22</v>
      </c>
      <c r="Q691" t="s">
        <v>17</v>
      </c>
      <c r="R691">
        <v>690</v>
      </c>
      <c r="S691" t="s">
        <v>18</v>
      </c>
      <c r="T691" t="s">
        <v>1050</v>
      </c>
    </row>
    <row r="692" spans="1:20" x14ac:dyDescent="0.45">
      <c r="A692">
        <v>19</v>
      </c>
      <c r="B692" t="s">
        <v>102</v>
      </c>
      <c r="C692">
        <v>4</v>
      </c>
      <c r="D692" s="6">
        <f>SUMIF(cocina!A:A, R692, cocina!H:H)</f>
        <v>34</v>
      </c>
      <c r="E692" s="1">
        <v>45023.071527777778</v>
      </c>
      <c r="F692" s="1">
        <v>45023.220138888886</v>
      </c>
      <c r="G692" s="10">
        <f>+Tabla2[[#This Row],[Hora de Salida]]</f>
        <v>45023.220138888886</v>
      </c>
      <c r="H692" s="6">
        <f>+(Tabla2[[#This Row],[Hora de Salida]]-Tabla2[[#This Row],[Hora de Llegada]])*1440</f>
        <v>213.99999999557622</v>
      </c>
      <c r="I692" s="4">
        <f t="shared" si="20"/>
        <v>0.1590277777747057</v>
      </c>
      <c r="J692" s="4">
        <f t="shared" si="21"/>
        <v>0.13541666666359459</v>
      </c>
      <c r="K692" s="4" t="str">
        <f>IF(Tabla2[[#This Row],[Tiempo de Degustación ]]=0,"No Cobrada","Si Cobrada")</f>
        <v>Si Cobrada</v>
      </c>
      <c r="L692" t="s">
        <v>14</v>
      </c>
      <c r="M692" t="s">
        <v>41</v>
      </c>
      <c r="N692" t="s">
        <v>16</v>
      </c>
      <c r="O692" s="14">
        <v>13.9</v>
      </c>
      <c r="P692">
        <f>SUMIF(cocina!A:A, R692, cocina!K:K)+Tabla2[[#This Row],[Propina]]</f>
        <v>79.900000000000006</v>
      </c>
      <c r="Q692" t="s">
        <v>44</v>
      </c>
      <c r="R692">
        <v>691</v>
      </c>
      <c r="S692" t="s">
        <v>24</v>
      </c>
      <c r="T692" t="s">
        <v>344</v>
      </c>
    </row>
    <row r="693" spans="1:20" x14ac:dyDescent="0.45">
      <c r="A693">
        <v>9</v>
      </c>
      <c r="B693" t="s">
        <v>379</v>
      </c>
      <c r="C693">
        <v>2</v>
      </c>
      <c r="D693" s="6">
        <f>SUMIF(cocina!A:A, R693, cocina!H:H)</f>
        <v>100</v>
      </c>
      <c r="E693" s="1">
        <v>45023.036805555559</v>
      </c>
      <c r="F693" s="1">
        <v>45023.18472222222</v>
      </c>
      <c r="G693" s="10">
        <f>+Tabla2[[#This Row],[Hora de Salida]]</f>
        <v>45023.18472222222</v>
      </c>
      <c r="H693" s="6">
        <f>+(Tabla2[[#This Row],[Hora de Salida]]-Tabla2[[#This Row],[Hora de Llegada]])*1440</f>
        <v>212.99999999231659</v>
      </c>
      <c r="I693" s="4">
        <f t="shared" si="20"/>
        <v>0.14791666666133096</v>
      </c>
      <c r="J693" s="4">
        <f t="shared" si="21"/>
        <v>7.8472222216886517E-2</v>
      </c>
      <c r="K693" s="4" t="str">
        <f>IF(Tabla2[[#This Row],[Tiempo de Degustación ]]=0,"No Cobrada","Si Cobrada")</f>
        <v>Si Cobrada</v>
      </c>
      <c r="L693" t="s">
        <v>21</v>
      </c>
      <c r="M693" t="s">
        <v>41</v>
      </c>
      <c r="N693" t="s">
        <v>28</v>
      </c>
      <c r="O693" s="14">
        <v>25.92</v>
      </c>
      <c r="P693">
        <f>SUMIF(cocina!A:A, R693, cocina!K:K)+Tabla2[[#This Row],[Propina]]</f>
        <v>198.92000000000002</v>
      </c>
      <c r="Q693" t="s">
        <v>17</v>
      </c>
      <c r="R693">
        <v>692</v>
      </c>
      <c r="S693" t="s">
        <v>92</v>
      </c>
      <c r="T693" t="s">
        <v>1051</v>
      </c>
    </row>
    <row r="694" spans="1:20" x14ac:dyDescent="0.45">
      <c r="A694">
        <v>15</v>
      </c>
      <c r="B694" t="s">
        <v>681</v>
      </c>
      <c r="C694">
        <v>4</v>
      </c>
      <c r="D694" s="6">
        <f>SUMIF(cocina!A:A, R694, cocina!H:H)</f>
        <v>44</v>
      </c>
      <c r="E694" s="1">
        <v>45023.155555555553</v>
      </c>
      <c r="F694" s="1">
        <v>45023.313194444447</v>
      </c>
      <c r="G694" s="10">
        <f>+Tabla2[[#This Row],[Hora de Salida]]</f>
        <v>45023.313194444447</v>
      </c>
      <c r="H694" s="6">
        <f>+(Tabla2[[#This Row],[Hora de Salida]]-Tabla2[[#This Row],[Hora de Llegada]])*1440</f>
        <v>227.00000000651926</v>
      </c>
      <c r="I694" s="4">
        <f t="shared" si="20"/>
        <v>0.15763888889341615</v>
      </c>
      <c r="J694" s="4">
        <f t="shared" si="21"/>
        <v>0.12708333333786059</v>
      </c>
      <c r="K694" s="4" t="str">
        <f>IF(Tabla2[[#This Row],[Tiempo de Degustación ]]=0,"No Cobrada","Si Cobrada")</f>
        <v>Si Cobrada</v>
      </c>
      <c r="L694" t="s">
        <v>14</v>
      </c>
      <c r="M694" t="s">
        <v>15</v>
      </c>
      <c r="N694" t="s">
        <v>28</v>
      </c>
      <c r="O694" s="14">
        <v>28.31</v>
      </c>
      <c r="P694">
        <f>SUMIF(cocina!A:A, R694, cocina!K:K)+Tabla2[[#This Row],[Propina]]</f>
        <v>106.31</v>
      </c>
      <c r="Q694" t="s">
        <v>29</v>
      </c>
      <c r="R694">
        <v>693</v>
      </c>
      <c r="S694" t="s">
        <v>68</v>
      </c>
      <c r="T694" t="s">
        <v>1052</v>
      </c>
    </row>
    <row r="695" spans="1:20" x14ac:dyDescent="0.45">
      <c r="A695">
        <v>5</v>
      </c>
      <c r="B695" t="s">
        <v>79</v>
      </c>
      <c r="C695">
        <v>4</v>
      </c>
      <c r="D695" s="6">
        <f>SUMIF(cocina!A:A, R695, cocina!H:H)</f>
        <v>128</v>
      </c>
      <c r="E695" s="1">
        <v>45023.07708333333</v>
      </c>
      <c r="F695" s="1">
        <v>45023.217361111114</v>
      </c>
      <c r="G695" s="10">
        <f>+Tabla2[[#This Row],[Hora de Salida]]</f>
        <v>45023.217361111114</v>
      </c>
      <c r="H695" s="6">
        <f>+(Tabla2[[#This Row],[Hora de Salida]]-Tabla2[[#This Row],[Hora de Llegada]])*1440</f>
        <v>202.00000000884756</v>
      </c>
      <c r="I695" s="4">
        <f t="shared" si="20"/>
        <v>0.14027777778392192</v>
      </c>
      <c r="J695" s="4">
        <f t="shared" si="21"/>
        <v>5.1388888895033027E-2</v>
      </c>
      <c r="K695" s="4" t="str">
        <f>IF(Tabla2[[#This Row],[Tiempo de Degustación ]]=0,"No Cobrada","Si Cobrada")</f>
        <v>Si Cobrada</v>
      </c>
      <c r="L695" t="s">
        <v>27</v>
      </c>
      <c r="M695" t="s">
        <v>15</v>
      </c>
      <c r="N695" t="s">
        <v>28</v>
      </c>
      <c r="O695" s="14">
        <v>23.66</v>
      </c>
      <c r="P695">
        <f>SUMIF(cocina!A:A, R695, cocina!K:K)+Tabla2[[#This Row],[Propina]]</f>
        <v>180.66</v>
      </c>
      <c r="Q695" t="s">
        <v>29</v>
      </c>
      <c r="R695">
        <v>694</v>
      </c>
      <c r="S695" t="s">
        <v>45</v>
      </c>
      <c r="T695" t="s">
        <v>1053</v>
      </c>
    </row>
    <row r="696" spans="1:20" x14ac:dyDescent="0.45">
      <c r="A696">
        <v>9</v>
      </c>
      <c r="B696" t="s">
        <v>539</v>
      </c>
      <c r="C696">
        <v>1</v>
      </c>
      <c r="D696" s="6">
        <f>SUMIF(cocina!A:A, R696, cocina!H:H)</f>
        <v>37</v>
      </c>
      <c r="E696" s="1">
        <v>45023.084722222222</v>
      </c>
      <c r="F696" s="1">
        <v>45023.230555555558</v>
      </c>
      <c r="G696" s="10">
        <f>+Tabla2[[#This Row],[Hora de Salida]]</f>
        <v>45023.230555555558</v>
      </c>
      <c r="H696" s="6">
        <f>+(Tabla2[[#This Row],[Hora de Salida]]-Tabla2[[#This Row],[Hora de Llegada]])*1440</f>
        <v>210.00000000349246</v>
      </c>
      <c r="I696" s="4">
        <f t="shared" si="20"/>
        <v>0.15625000000242531</v>
      </c>
      <c r="J696" s="4">
        <f t="shared" si="21"/>
        <v>0.13055555555798087</v>
      </c>
      <c r="K696" s="4" t="str">
        <f>IF(Tabla2[[#This Row],[Tiempo de Degustación ]]=0,"No Cobrada","Si Cobrada")</f>
        <v>Si Cobrada</v>
      </c>
      <c r="L696" t="s">
        <v>14</v>
      </c>
      <c r="M696" t="s">
        <v>15</v>
      </c>
      <c r="N696" t="s">
        <v>28</v>
      </c>
      <c r="O696" s="14">
        <v>18.23</v>
      </c>
      <c r="P696">
        <f>SUMIF(cocina!A:A, R696, cocina!K:K)+Tabla2[[#This Row],[Propina]]</f>
        <v>134.22999999999999</v>
      </c>
      <c r="Q696" t="s">
        <v>44</v>
      </c>
      <c r="R696">
        <v>695</v>
      </c>
      <c r="S696" t="s">
        <v>45</v>
      </c>
      <c r="T696" t="s">
        <v>56</v>
      </c>
    </row>
    <row r="697" spans="1:20" x14ac:dyDescent="0.45">
      <c r="A697">
        <v>2</v>
      </c>
      <c r="B697" t="s">
        <v>349</v>
      </c>
      <c r="C697">
        <v>6</v>
      </c>
      <c r="D697" s="6">
        <f>SUMIF(cocina!A:A, R697, cocina!H:H)</f>
        <v>23</v>
      </c>
      <c r="E697" s="1">
        <v>45023.094444444447</v>
      </c>
      <c r="F697" s="1">
        <v>45023.257638888892</v>
      </c>
      <c r="G697" s="10">
        <f>+Tabla2[[#This Row],[Hora de Salida]]</f>
        <v>45023.257638888892</v>
      </c>
      <c r="H697" s="6">
        <f>+(Tabla2[[#This Row],[Hora de Salida]]-Tabla2[[#This Row],[Hora de Llegada]])*1440</f>
        <v>235.00000000116415</v>
      </c>
      <c r="I697" s="4">
        <f t="shared" si="20"/>
        <v>0.17361111111191954</v>
      </c>
      <c r="J697" s="4">
        <f t="shared" si="21"/>
        <v>0.15763888888969732</v>
      </c>
      <c r="K697" s="4" t="str">
        <f>IF(Tabla2[[#This Row],[Tiempo de Degustación ]]=0,"No Cobrada","Si Cobrada")</f>
        <v>Si Cobrada</v>
      </c>
      <c r="L697" t="s">
        <v>21</v>
      </c>
      <c r="M697" t="s">
        <v>41</v>
      </c>
      <c r="N697" t="s">
        <v>28</v>
      </c>
      <c r="O697" s="14">
        <v>18.760000000000002</v>
      </c>
      <c r="P697">
        <f>SUMIF(cocina!A:A, R697, cocina!K:K)+Tabla2[[#This Row],[Propina]]</f>
        <v>64.760000000000005</v>
      </c>
      <c r="Q697" t="s">
        <v>44</v>
      </c>
      <c r="R697">
        <v>696</v>
      </c>
      <c r="S697" t="s">
        <v>38</v>
      </c>
      <c r="T697" t="s">
        <v>340</v>
      </c>
    </row>
    <row r="698" spans="1:20" x14ac:dyDescent="0.45">
      <c r="A698">
        <v>4</v>
      </c>
      <c r="B698" t="s">
        <v>1054</v>
      </c>
      <c r="C698">
        <v>1</v>
      </c>
      <c r="D698" s="6">
        <f>SUMIF(cocina!A:A, R698, cocina!H:H)</f>
        <v>107</v>
      </c>
      <c r="E698" s="1">
        <v>45023.158333333333</v>
      </c>
      <c r="F698" s="1">
        <v>45023.279166666667</v>
      </c>
      <c r="G698" s="10">
        <f>+Tabla2[[#This Row],[Hora de Salida]]</f>
        <v>45023.279166666667</v>
      </c>
      <c r="H698" s="6">
        <f>+(Tabla2[[#This Row],[Hora de Salida]]-Tabla2[[#This Row],[Hora de Llegada]])*1440</f>
        <v>174.00000000139698</v>
      </c>
      <c r="I698" s="4">
        <f t="shared" si="20"/>
        <v>0.12083333333430346</v>
      </c>
      <c r="J698" s="4">
        <f t="shared" si="21"/>
        <v>4.6527777778747906E-2</v>
      </c>
      <c r="K698" s="4" t="str">
        <f>IF(Tabla2[[#This Row],[Tiempo de Degustación ]]=0,"No Cobrada","Si Cobrada")</f>
        <v>Si Cobrada</v>
      </c>
      <c r="L698" t="s">
        <v>27</v>
      </c>
      <c r="M698" t="s">
        <v>15</v>
      </c>
      <c r="N698" t="s">
        <v>28</v>
      </c>
      <c r="O698" s="14">
        <v>34.35</v>
      </c>
      <c r="P698">
        <f>SUMIF(cocina!A:A, R698, cocina!K:K)+Tabla2[[#This Row],[Propina]]</f>
        <v>233.35</v>
      </c>
      <c r="Q698" t="s">
        <v>17</v>
      </c>
      <c r="R698">
        <v>697</v>
      </c>
      <c r="S698" t="s">
        <v>53</v>
      </c>
      <c r="T698" t="s">
        <v>1055</v>
      </c>
    </row>
    <row r="699" spans="1:20" x14ac:dyDescent="0.45">
      <c r="A699">
        <v>19</v>
      </c>
      <c r="B699" t="s">
        <v>325</v>
      </c>
      <c r="C699">
        <v>4</v>
      </c>
      <c r="D699" s="6">
        <f>SUMIF(cocina!A:A, R699, cocina!H:H)</f>
        <v>101</v>
      </c>
      <c r="E699" s="1">
        <v>45023.104166666664</v>
      </c>
      <c r="F699" s="1">
        <v>45023.267361111109</v>
      </c>
      <c r="G699" s="10">
        <f>+Tabla2[[#This Row],[Hora de Salida]]</f>
        <v>45023.267361111109</v>
      </c>
      <c r="H699" s="6">
        <f>+(Tabla2[[#This Row],[Hora de Salida]]-Tabla2[[#This Row],[Hora de Llegada]])*1440</f>
        <v>235.00000000116415</v>
      </c>
      <c r="I699" s="4">
        <f t="shared" si="20"/>
        <v>0.16319444444525288</v>
      </c>
      <c r="J699" s="4">
        <f t="shared" si="21"/>
        <v>9.3055555556363995E-2</v>
      </c>
      <c r="K699" s="4" t="str">
        <f>IF(Tabla2[[#This Row],[Tiempo de Degustación ]]=0,"No Cobrada","Si Cobrada")</f>
        <v>Si Cobrada</v>
      </c>
      <c r="L699" t="s">
        <v>21</v>
      </c>
      <c r="M699" t="s">
        <v>41</v>
      </c>
      <c r="N699" t="s">
        <v>28</v>
      </c>
      <c r="O699" s="14">
        <v>39.89</v>
      </c>
      <c r="P699">
        <f>SUMIF(cocina!A:A, R699, cocina!K:K)+Tabla2[[#This Row],[Propina]]</f>
        <v>224.89</v>
      </c>
      <c r="Q699" t="s">
        <v>29</v>
      </c>
      <c r="R699">
        <v>698</v>
      </c>
      <c r="S699" t="s">
        <v>50</v>
      </c>
      <c r="T699" t="s">
        <v>1056</v>
      </c>
    </row>
    <row r="700" spans="1:20" x14ac:dyDescent="0.45">
      <c r="A700">
        <v>8</v>
      </c>
      <c r="B700" t="s">
        <v>743</v>
      </c>
      <c r="C700">
        <v>6</v>
      </c>
      <c r="D700" s="6">
        <f>SUMIF(cocina!A:A, R700, cocina!H:H)</f>
        <v>11</v>
      </c>
      <c r="E700" s="1">
        <v>45023.065972222219</v>
      </c>
      <c r="F700" s="1">
        <v>45023.12222222222</v>
      </c>
      <c r="G700" s="10">
        <f>+Tabla2[[#This Row],[Hora de Salida]]</f>
        <v>45023.12222222222</v>
      </c>
      <c r="H700" s="6">
        <f>+(Tabla2[[#This Row],[Hora de Salida]]-Tabla2[[#This Row],[Hora de Llegada]])*1440</f>
        <v>81.000000002095476</v>
      </c>
      <c r="I700" s="4">
        <f t="shared" si="20"/>
        <v>5.6250000001455192E-2</v>
      </c>
      <c r="J700" s="4">
        <f t="shared" si="21"/>
        <v>4.8611111112566302E-2</v>
      </c>
      <c r="K700" s="4" t="str">
        <f>IF(Tabla2[[#This Row],[Tiempo de Degustación ]]=0,"No Cobrada","Si Cobrada")</f>
        <v>Si Cobrada</v>
      </c>
      <c r="L700" t="s">
        <v>27</v>
      </c>
      <c r="M700" t="s">
        <v>15</v>
      </c>
      <c r="N700" t="s">
        <v>28</v>
      </c>
      <c r="O700" s="14">
        <v>38.44</v>
      </c>
      <c r="P700">
        <f>SUMIF(cocina!A:A, R700, cocina!K:K)+Tabla2[[#This Row],[Propina]]</f>
        <v>96.44</v>
      </c>
      <c r="Q700" t="s">
        <v>17</v>
      </c>
      <c r="R700">
        <v>699</v>
      </c>
      <c r="S700" t="s">
        <v>18</v>
      </c>
      <c r="T700" t="s">
        <v>60</v>
      </c>
    </row>
    <row r="701" spans="1:20" x14ac:dyDescent="0.45">
      <c r="A701">
        <v>8</v>
      </c>
      <c r="B701" t="s">
        <v>1057</v>
      </c>
      <c r="C701">
        <v>2</v>
      </c>
      <c r="D701" s="6">
        <f>SUMIF(cocina!A:A, R701, cocina!H:H)</f>
        <v>86</v>
      </c>
      <c r="E701" s="1">
        <v>45023.015972222223</v>
      </c>
      <c r="F701" s="1">
        <v>45023.118055555555</v>
      </c>
      <c r="G701" s="10">
        <f>+Tabla2[[#This Row],[Hora de Salida]]</f>
        <v>45023.118055555555</v>
      </c>
      <c r="H701" s="6">
        <f>+(Tabla2[[#This Row],[Hora de Salida]]-Tabla2[[#This Row],[Hora de Llegada]])*1440</f>
        <v>146.99999999720603</v>
      </c>
      <c r="I701" s="4">
        <f t="shared" si="20"/>
        <v>0.10208333333139308</v>
      </c>
      <c r="J701" s="4">
        <f t="shared" si="21"/>
        <v>4.2361111109170853E-2</v>
      </c>
      <c r="K701" s="4" t="str">
        <f>IF(Tabla2[[#This Row],[Tiempo de Degustación ]]=0,"No Cobrada","Si Cobrada")</f>
        <v>Si Cobrada</v>
      </c>
      <c r="L701" t="s">
        <v>27</v>
      </c>
      <c r="M701" t="s">
        <v>15</v>
      </c>
      <c r="N701" t="s">
        <v>28</v>
      </c>
      <c r="O701" s="14">
        <v>21.66</v>
      </c>
      <c r="P701">
        <f>SUMIF(cocina!A:A, R701, cocina!K:K)+Tabla2[[#This Row],[Propina]]</f>
        <v>255.66</v>
      </c>
      <c r="Q701" t="s">
        <v>17</v>
      </c>
      <c r="R701">
        <v>700</v>
      </c>
      <c r="S701" t="s">
        <v>92</v>
      </c>
      <c r="T701" t="s">
        <v>867</v>
      </c>
    </row>
    <row r="702" spans="1:20" x14ac:dyDescent="0.45">
      <c r="A702">
        <v>19</v>
      </c>
      <c r="B702" t="s">
        <v>1058</v>
      </c>
      <c r="C702">
        <v>5</v>
      </c>
      <c r="D702" s="6">
        <f>SUMIF(cocina!A:A, R702, cocina!H:H)</f>
        <v>97</v>
      </c>
      <c r="E702" s="1">
        <v>45023.138888888891</v>
      </c>
      <c r="F702" s="1">
        <v>45023.239583333336</v>
      </c>
      <c r="G702" s="10">
        <f>+Tabla2[[#This Row],[Hora de Salida]]</f>
        <v>45023.239583333336</v>
      </c>
      <c r="H702" s="6">
        <f>+(Tabla2[[#This Row],[Hora de Salida]]-Tabla2[[#This Row],[Hora de Llegada]])*1440</f>
        <v>145.00000000116415</v>
      </c>
      <c r="I702" s="4">
        <f t="shared" si="20"/>
        <v>0.10069444444525288</v>
      </c>
      <c r="J702" s="4">
        <f t="shared" si="21"/>
        <v>3.3333333334141776E-2</v>
      </c>
      <c r="K702" s="4" t="str">
        <f>IF(Tabla2[[#This Row],[Tiempo de Degustación ]]=0,"No Cobrada","Si Cobrada")</f>
        <v>Si Cobrada</v>
      </c>
      <c r="L702" t="s">
        <v>37</v>
      </c>
      <c r="M702" t="s">
        <v>15</v>
      </c>
      <c r="N702" t="s">
        <v>28</v>
      </c>
      <c r="O702" s="14">
        <v>39.83</v>
      </c>
      <c r="P702">
        <f>SUMIF(cocina!A:A, R702, cocina!K:K)+Tabla2[[#This Row],[Propina]]</f>
        <v>141.82999999999998</v>
      </c>
      <c r="Q702" t="s">
        <v>29</v>
      </c>
      <c r="R702">
        <v>701</v>
      </c>
      <c r="S702" t="s">
        <v>50</v>
      </c>
      <c r="T702" t="s">
        <v>1059</v>
      </c>
    </row>
    <row r="703" spans="1:20" x14ac:dyDescent="0.45">
      <c r="A703">
        <v>13</v>
      </c>
      <c r="B703" t="s">
        <v>1060</v>
      </c>
      <c r="C703">
        <v>2</v>
      </c>
      <c r="D703" s="6">
        <f>SUMIF(cocina!A:A, R703, cocina!H:H)</f>
        <v>155</v>
      </c>
      <c r="E703" s="1">
        <v>45023.104166666664</v>
      </c>
      <c r="F703" s="1">
        <v>45023.21875</v>
      </c>
      <c r="G703" s="10">
        <f>+Tabla2[[#This Row],[Hora de Salida]]</f>
        <v>45023.21875</v>
      </c>
      <c r="H703" s="6">
        <f>+(Tabla2[[#This Row],[Hora de Salida]]-Tabla2[[#This Row],[Hora de Llegada]])*1440</f>
        <v>165.00000000349246</v>
      </c>
      <c r="I703" s="4">
        <f t="shared" si="20"/>
        <v>0.11458333333575865</v>
      </c>
      <c r="J703" s="4">
        <f t="shared" si="21"/>
        <v>6.9444444468697575E-3</v>
      </c>
      <c r="K703" s="4" t="str">
        <f>IF(Tabla2[[#This Row],[Tiempo de Degustación ]]=0,"No Cobrada","Si Cobrada")</f>
        <v>Si Cobrada</v>
      </c>
      <c r="L703" t="s">
        <v>14</v>
      </c>
      <c r="M703" t="s">
        <v>41</v>
      </c>
      <c r="N703" t="s">
        <v>28</v>
      </c>
      <c r="O703" s="14">
        <v>47.07</v>
      </c>
      <c r="P703">
        <f>SUMIF(cocina!A:A, R703, cocina!K:K)+Tabla2[[#This Row],[Propina]]</f>
        <v>242.07</v>
      </c>
      <c r="Q703" t="s">
        <v>29</v>
      </c>
      <c r="R703">
        <v>702</v>
      </c>
      <c r="S703" t="s">
        <v>30</v>
      </c>
      <c r="T703" t="s">
        <v>1061</v>
      </c>
    </row>
    <row r="704" spans="1:20" x14ac:dyDescent="0.45">
      <c r="A704">
        <v>9</v>
      </c>
      <c r="B704" t="s">
        <v>1062</v>
      </c>
      <c r="C704">
        <v>5</v>
      </c>
      <c r="D704" s="6">
        <f>SUMIF(cocina!A:A, R704, cocina!H:H)</f>
        <v>29</v>
      </c>
      <c r="E704" s="1">
        <v>45023.011805555558</v>
      </c>
      <c r="F704" s="1">
        <v>45023.09652777778</v>
      </c>
      <c r="G704" s="10">
        <f>+Tabla2[[#This Row],[Hora de Salida]]</f>
        <v>45023.09652777778</v>
      </c>
      <c r="H704" s="6">
        <f>+(Tabla2[[#This Row],[Hora de Salida]]-Tabla2[[#This Row],[Hora de Llegada]])*1440</f>
        <v>121.99999999953434</v>
      </c>
      <c r="I704" s="4">
        <f t="shared" si="20"/>
        <v>9.5138888888565518E-2</v>
      </c>
      <c r="J704" s="4">
        <f t="shared" si="21"/>
        <v>7.4999999999676631E-2</v>
      </c>
      <c r="K704" s="4" t="str">
        <f>IF(Tabla2[[#This Row],[Tiempo de Degustación ]]=0,"No Cobrada","Si Cobrada")</f>
        <v>Si Cobrada</v>
      </c>
      <c r="L704" t="s">
        <v>21</v>
      </c>
      <c r="M704" t="s">
        <v>15</v>
      </c>
      <c r="N704" t="s">
        <v>28</v>
      </c>
      <c r="O704" s="14">
        <v>22.24</v>
      </c>
      <c r="P704">
        <f>SUMIF(cocina!A:A, R704, cocina!K:K)+Tabla2[[#This Row],[Propina]]</f>
        <v>85.24</v>
      </c>
      <c r="Q704" t="s">
        <v>44</v>
      </c>
      <c r="R704">
        <v>703</v>
      </c>
      <c r="S704" t="s">
        <v>45</v>
      </c>
      <c r="T704" t="s">
        <v>111</v>
      </c>
    </row>
    <row r="705" spans="1:20" x14ac:dyDescent="0.45">
      <c r="A705">
        <v>13</v>
      </c>
      <c r="B705" t="s">
        <v>1063</v>
      </c>
      <c r="C705">
        <v>6</v>
      </c>
      <c r="D705" s="6">
        <f>SUMIF(cocina!A:A, R705, cocina!H:H)</f>
        <v>38</v>
      </c>
      <c r="E705" s="1">
        <v>45023.069444444445</v>
      </c>
      <c r="F705" s="1">
        <v>45023.186805555553</v>
      </c>
      <c r="G705" s="10">
        <f>+Tabla2[[#This Row],[Hora de Salida]]</f>
        <v>45023.186805555553</v>
      </c>
      <c r="H705" s="6">
        <f>+(Tabla2[[#This Row],[Hora de Salida]]-Tabla2[[#This Row],[Hora de Llegada]])*1440</f>
        <v>168.99999999557622</v>
      </c>
      <c r="I705" s="4">
        <f t="shared" si="20"/>
        <v>0.11736111110803904</v>
      </c>
      <c r="J705" s="4">
        <f t="shared" si="21"/>
        <v>9.0972222219150148E-2</v>
      </c>
      <c r="K705" s="4" t="str">
        <f>IF(Tabla2[[#This Row],[Tiempo de Degustación ]]=0,"No Cobrada","Si Cobrada")</f>
        <v>Si Cobrada</v>
      </c>
      <c r="L705" t="s">
        <v>27</v>
      </c>
      <c r="M705" t="s">
        <v>41</v>
      </c>
      <c r="N705" t="s">
        <v>28</v>
      </c>
      <c r="O705" s="14">
        <v>33.29</v>
      </c>
      <c r="P705">
        <f>SUMIF(cocina!A:A, R705, cocina!K:K)+Tabla2[[#This Row],[Propina]]</f>
        <v>51.29</v>
      </c>
      <c r="Q705" t="s">
        <v>17</v>
      </c>
      <c r="R705">
        <v>704</v>
      </c>
      <c r="S705" t="s">
        <v>50</v>
      </c>
      <c r="T705" t="s">
        <v>126</v>
      </c>
    </row>
    <row r="706" spans="1:20" x14ac:dyDescent="0.45">
      <c r="A706">
        <v>12</v>
      </c>
      <c r="B706" t="s">
        <v>915</v>
      </c>
      <c r="C706">
        <v>3</v>
      </c>
      <c r="D706" s="6">
        <f>SUMIF(cocina!A:A, R706, cocina!H:H)</f>
        <v>33</v>
      </c>
      <c r="E706" s="1">
        <v>45023.074999999997</v>
      </c>
      <c r="F706" s="1">
        <v>45023.120138888888</v>
      </c>
      <c r="G706" s="10">
        <f>+Tabla2[[#This Row],[Hora de Salida]]</f>
        <v>45023.120138888888</v>
      </c>
      <c r="H706" s="6">
        <f>+(Tabla2[[#This Row],[Hora de Salida]]-Tabla2[[#This Row],[Hora de Llegada]])*1440</f>
        <v>65.000000002328306</v>
      </c>
      <c r="I706" s="4">
        <f t="shared" ref="I706:I768" si="22">IF(Q706="Ocupada",(F706-E706)+(15/1440),(F706-E706))</f>
        <v>4.5138888890505768E-2</v>
      </c>
      <c r="J706" s="4">
        <f t="shared" ref="J706:J768" si="23">IF((I706-(D706/1440)&lt;0),0,I706-(D706/1440))</f>
        <v>2.2222222223839103E-2</v>
      </c>
      <c r="K706" s="4" t="str">
        <f>IF(Tabla2[[#This Row],[Tiempo de Degustación ]]=0,"No Cobrada","Si Cobrada")</f>
        <v>Si Cobrada</v>
      </c>
      <c r="L706" t="s">
        <v>27</v>
      </c>
      <c r="M706" t="s">
        <v>15</v>
      </c>
      <c r="N706" t="s">
        <v>28</v>
      </c>
      <c r="O706" s="14">
        <v>43.07</v>
      </c>
      <c r="P706">
        <f>SUMIF(cocina!A:A, R706, cocina!K:K)+Tabla2[[#This Row],[Propina]]</f>
        <v>155.07</v>
      </c>
      <c r="Q706" t="s">
        <v>29</v>
      </c>
      <c r="R706">
        <v>705</v>
      </c>
      <c r="S706" t="s">
        <v>45</v>
      </c>
      <c r="T706" t="s">
        <v>525</v>
      </c>
    </row>
    <row r="707" spans="1:20" x14ac:dyDescent="0.45">
      <c r="A707">
        <v>20</v>
      </c>
      <c r="B707" t="s">
        <v>1064</v>
      </c>
      <c r="C707">
        <v>6</v>
      </c>
      <c r="D707" s="6">
        <f>SUMIF(cocina!A:A, R707, cocina!H:H)</f>
        <v>33</v>
      </c>
      <c r="E707" s="1">
        <v>45023.051388888889</v>
      </c>
      <c r="F707" s="1">
        <v>45023.20416666667</v>
      </c>
      <c r="G707" s="10">
        <f>+Tabla2[[#This Row],[Hora de Salida]]</f>
        <v>45023.20416666667</v>
      </c>
      <c r="H707" s="6">
        <f>+(Tabla2[[#This Row],[Hora de Salida]]-Tabla2[[#This Row],[Hora de Llegada]])*1440</f>
        <v>220.00000000465661</v>
      </c>
      <c r="I707" s="4">
        <f t="shared" si="22"/>
        <v>0.16319444444767819</v>
      </c>
      <c r="J707" s="4">
        <f t="shared" si="23"/>
        <v>0.14027777778101153</v>
      </c>
      <c r="K707" s="4" t="str">
        <f>IF(Tabla2[[#This Row],[Tiempo de Degustación ]]=0,"No Cobrada","Si Cobrada")</f>
        <v>Si Cobrada</v>
      </c>
      <c r="L707" t="s">
        <v>21</v>
      </c>
      <c r="M707" t="s">
        <v>15</v>
      </c>
      <c r="N707" t="s">
        <v>28</v>
      </c>
      <c r="O707" s="14">
        <v>44.45</v>
      </c>
      <c r="P707">
        <f>SUMIF(cocina!A:A, R707, cocina!K:K)+Tabla2[[#This Row],[Propina]]</f>
        <v>98.45</v>
      </c>
      <c r="Q707" t="s">
        <v>44</v>
      </c>
      <c r="R707">
        <v>706</v>
      </c>
      <c r="S707" t="s">
        <v>92</v>
      </c>
      <c r="T707" t="s">
        <v>126</v>
      </c>
    </row>
    <row r="708" spans="1:20" x14ac:dyDescent="0.45">
      <c r="A708">
        <v>15</v>
      </c>
      <c r="B708" t="s">
        <v>1065</v>
      </c>
      <c r="C708">
        <v>1</v>
      </c>
      <c r="D708" s="6">
        <f>SUMIF(cocina!A:A, R708, cocina!H:H)</f>
        <v>137</v>
      </c>
      <c r="E708" s="1">
        <v>45023.128472222219</v>
      </c>
      <c r="F708" s="1">
        <v>45023.224305555559</v>
      </c>
      <c r="G708" s="10">
        <f>+Tabla2[[#This Row],[Hora de Salida]]</f>
        <v>45023.224305555559</v>
      </c>
      <c r="H708" s="6">
        <f>+(Tabla2[[#This Row],[Hora de Salida]]-Tabla2[[#This Row],[Hora de Llegada]])*1440</f>
        <v>138.00000000977889</v>
      </c>
      <c r="I708" s="4">
        <f t="shared" si="22"/>
        <v>9.5833333340124227E-2</v>
      </c>
      <c r="J708" s="4">
        <f t="shared" si="23"/>
        <v>6.9444445123534315E-4</v>
      </c>
      <c r="K708" s="4" t="str">
        <f>IF(Tabla2[[#This Row],[Tiempo de Degustación ]]=0,"No Cobrada","Si Cobrada")</f>
        <v>Si Cobrada</v>
      </c>
      <c r="L708" t="s">
        <v>27</v>
      </c>
      <c r="M708" t="s">
        <v>22</v>
      </c>
      <c r="N708" t="s">
        <v>28</v>
      </c>
      <c r="O708" s="14">
        <v>40.39</v>
      </c>
      <c r="P708">
        <f>SUMIF(cocina!A:A, R708, cocina!K:K)+Tabla2[[#This Row],[Propina]]</f>
        <v>225.39</v>
      </c>
      <c r="Q708" t="s">
        <v>17</v>
      </c>
      <c r="R708">
        <v>707</v>
      </c>
      <c r="S708" t="s">
        <v>53</v>
      </c>
      <c r="T708" t="s">
        <v>1066</v>
      </c>
    </row>
    <row r="709" spans="1:20" x14ac:dyDescent="0.45">
      <c r="A709">
        <v>5</v>
      </c>
      <c r="B709" t="s">
        <v>1067</v>
      </c>
      <c r="C709">
        <v>2</v>
      </c>
      <c r="D709" s="6">
        <f>SUMIF(cocina!A:A, R709, cocina!H:H)</f>
        <v>24</v>
      </c>
      <c r="E709" s="1">
        <v>45023.15</v>
      </c>
      <c r="F709" s="1">
        <v>45023.308333333334</v>
      </c>
      <c r="G709" s="10">
        <f>+Tabla2[[#This Row],[Hora de Salida]]</f>
        <v>45023.308333333334</v>
      </c>
      <c r="H709" s="6">
        <f>+(Tabla2[[#This Row],[Hora de Salida]]-Tabla2[[#This Row],[Hora de Llegada]])*1440</f>
        <v>227.99999999930151</v>
      </c>
      <c r="I709" s="4">
        <f t="shared" si="22"/>
        <v>0.16874999999951493</v>
      </c>
      <c r="J709" s="4">
        <f t="shared" si="23"/>
        <v>0.15208333333284826</v>
      </c>
      <c r="K709" s="4" t="str">
        <f>IF(Tabla2[[#This Row],[Tiempo de Degustación ]]=0,"No Cobrada","Si Cobrada")</f>
        <v>Si Cobrada</v>
      </c>
      <c r="L709" t="s">
        <v>14</v>
      </c>
      <c r="M709" t="s">
        <v>41</v>
      </c>
      <c r="N709" t="s">
        <v>28</v>
      </c>
      <c r="O709" s="14">
        <v>41.8</v>
      </c>
      <c r="P709">
        <f>SUMIF(cocina!A:A, R709, cocina!K:K)+Tabla2[[#This Row],[Propina]]</f>
        <v>95.8</v>
      </c>
      <c r="Q709" t="s">
        <v>44</v>
      </c>
      <c r="R709">
        <v>708</v>
      </c>
      <c r="S709" t="s">
        <v>18</v>
      </c>
      <c r="T709" t="s">
        <v>179</v>
      </c>
    </row>
    <row r="710" spans="1:20" x14ac:dyDescent="0.45">
      <c r="A710">
        <v>8</v>
      </c>
      <c r="B710" t="s">
        <v>921</v>
      </c>
      <c r="C710">
        <v>4</v>
      </c>
      <c r="D710" s="6">
        <f>SUMIF(cocina!A:A, R710, cocina!H:H)</f>
        <v>98</v>
      </c>
      <c r="E710" s="1">
        <v>45023.079861111109</v>
      </c>
      <c r="F710" s="1">
        <v>45023.152777777781</v>
      </c>
      <c r="G710" s="10">
        <f>+Tabla2[[#This Row],[Hora de Salida]]</f>
        <v>45023.152777777781</v>
      </c>
      <c r="H710" s="6">
        <f>+(Tabla2[[#This Row],[Hora de Salida]]-Tabla2[[#This Row],[Hora de Llegada]])*1440</f>
        <v>105.00000000698492</v>
      </c>
      <c r="I710" s="4">
        <f t="shared" si="22"/>
        <v>8.3333333338183976E-2</v>
      </c>
      <c r="J710" s="4">
        <f t="shared" si="23"/>
        <v>1.5277777782628427E-2</v>
      </c>
      <c r="K710" s="4" t="str">
        <f>IF(Tabla2[[#This Row],[Tiempo de Degustación ]]=0,"No Cobrada","Si Cobrada")</f>
        <v>Si Cobrada</v>
      </c>
      <c r="L710" t="s">
        <v>27</v>
      </c>
      <c r="M710" t="s">
        <v>15</v>
      </c>
      <c r="N710" t="s">
        <v>23</v>
      </c>
      <c r="O710" s="14">
        <v>26.15</v>
      </c>
      <c r="P710">
        <f>SUMIF(cocina!A:A, R710, cocina!K:K)+Tabla2[[#This Row],[Propina]]</f>
        <v>219.15</v>
      </c>
      <c r="Q710" t="s">
        <v>44</v>
      </c>
      <c r="R710">
        <v>709</v>
      </c>
      <c r="S710" t="s">
        <v>68</v>
      </c>
      <c r="T710" t="s">
        <v>1068</v>
      </c>
    </row>
    <row r="711" spans="1:20" x14ac:dyDescent="0.45">
      <c r="A711">
        <v>18</v>
      </c>
      <c r="B711" t="s">
        <v>1069</v>
      </c>
      <c r="C711">
        <v>1</v>
      </c>
      <c r="D711" s="6">
        <f>SUMIF(cocina!A:A, R711, cocina!H:H)</f>
        <v>140</v>
      </c>
      <c r="E711" s="1">
        <v>45023.102777777778</v>
      </c>
      <c r="F711" s="1">
        <v>45023.151388888888</v>
      </c>
      <c r="G711" s="10">
        <f>+Tabla2[[#This Row],[Hora de Salida]]</f>
        <v>45023.151388888888</v>
      </c>
      <c r="H711" s="6">
        <f>+(Tabla2[[#This Row],[Hora de Salida]]-Tabla2[[#This Row],[Hora de Llegada]])*1440</f>
        <v>69.999999997671694</v>
      </c>
      <c r="I711" s="4">
        <f t="shared" si="22"/>
        <v>5.9027777776160896E-2</v>
      </c>
      <c r="J711" s="4">
        <f t="shared" si="23"/>
        <v>0</v>
      </c>
      <c r="K711" s="4" t="str">
        <f>IF(Tabla2[[#This Row],[Tiempo de Degustación ]]=0,"No Cobrada","Si Cobrada")</f>
        <v>No Cobrada</v>
      </c>
      <c r="L711" t="s">
        <v>33</v>
      </c>
      <c r="M711" t="s">
        <v>15</v>
      </c>
      <c r="N711" t="s">
        <v>28</v>
      </c>
      <c r="O711" s="14">
        <v>28.43</v>
      </c>
      <c r="P711">
        <f>SUMIF(cocina!A:A, R711, cocina!K:K)+Tabla2[[#This Row],[Propina]]</f>
        <v>166.43</v>
      </c>
      <c r="Q711" t="s">
        <v>44</v>
      </c>
      <c r="R711">
        <v>710</v>
      </c>
      <c r="S711" t="s">
        <v>18</v>
      </c>
      <c r="T711" t="s">
        <v>1070</v>
      </c>
    </row>
    <row r="712" spans="1:20" x14ac:dyDescent="0.45">
      <c r="A712">
        <v>20</v>
      </c>
      <c r="B712" t="s">
        <v>100</v>
      </c>
      <c r="C712">
        <v>6</v>
      </c>
      <c r="D712" s="6">
        <f>SUMIF(cocina!A:A, R712, cocina!H:H)</f>
        <v>59</v>
      </c>
      <c r="E712" s="1">
        <v>45023.07708333333</v>
      </c>
      <c r="F712" s="1">
        <v>45023.220833333333</v>
      </c>
      <c r="G712" s="10">
        <f>+Tabla2[[#This Row],[Hora de Salida]]</f>
        <v>45023.220833333333</v>
      </c>
      <c r="H712" s="6">
        <f>+(Tabla2[[#This Row],[Hora de Salida]]-Tabla2[[#This Row],[Hora de Llegada]])*1440</f>
        <v>207.00000000419095</v>
      </c>
      <c r="I712" s="4">
        <f t="shared" si="22"/>
        <v>0.15416666666957704</v>
      </c>
      <c r="J712" s="4">
        <f t="shared" si="23"/>
        <v>0.11319444444735483</v>
      </c>
      <c r="K712" s="4" t="str">
        <f>IF(Tabla2[[#This Row],[Tiempo de Degustación ]]=0,"No Cobrada","Si Cobrada")</f>
        <v>Si Cobrada</v>
      </c>
      <c r="L712" t="s">
        <v>21</v>
      </c>
      <c r="M712" t="s">
        <v>15</v>
      </c>
      <c r="N712" t="s">
        <v>16</v>
      </c>
      <c r="O712" s="14">
        <v>49.74</v>
      </c>
      <c r="P712">
        <f>SUMIF(cocina!A:A, R712, cocina!K:K)+Tabla2[[#This Row],[Propina]]</f>
        <v>215.74</v>
      </c>
      <c r="Q712" t="s">
        <v>44</v>
      </c>
      <c r="R712">
        <v>711</v>
      </c>
      <c r="S712" t="s">
        <v>53</v>
      </c>
      <c r="T712" t="s">
        <v>659</v>
      </c>
    </row>
    <row r="713" spans="1:20" x14ac:dyDescent="0.45">
      <c r="A713">
        <v>10</v>
      </c>
      <c r="B713" t="s">
        <v>1071</v>
      </c>
      <c r="C713">
        <v>5</v>
      </c>
      <c r="D713" s="6">
        <f>SUMIF(cocina!A:A, R713, cocina!H:H)</f>
        <v>49</v>
      </c>
      <c r="E713" s="1">
        <v>45023.004166666666</v>
      </c>
      <c r="F713" s="1">
        <v>45023.102083333331</v>
      </c>
      <c r="G713" s="10">
        <f>+Tabla2[[#This Row],[Hora de Salida]]</f>
        <v>45023.102083333331</v>
      </c>
      <c r="H713" s="6">
        <f>+(Tabla2[[#This Row],[Hora de Salida]]-Tabla2[[#This Row],[Hora de Llegada]])*1440</f>
        <v>140.99999999860302</v>
      </c>
      <c r="I713" s="4">
        <f t="shared" si="22"/>
        <v>9.7916666665696539E-2</v>
      </c>
      <c r="J713" s="4">
        <f t="shared" si="23"/>
        <v>6.3888888887918771E-2</v>
      </c>
      <c r="K713" s="4" t="str">
        <f>IF(Tabla2[[#This Row],[Tiempo de Degustación ]]=0,"No Cobrada","Si Cobrada")</f>
        <v>Si Cobrada</v>
      </c>
      <c r="L713" t="s">
        <v>27</v>
      </c>
      <c r="M713" t="s">
        <v>22</v>
      </c>
      <c r="N713" t="s">
        <v>23</v>
      </c>
      <c r="O713" s="14">
        <v>42.21</v>
      </c>
      <c r="P713">
        <f>SUMIF(cocina!A:A, R713, cocina!K:K)+Tabla2[[#This Row],[Propina]]</f>
        <v>90.210000000000008</v>
      </c>
      <c r="Q713" t="s">
        <v>17</v>
      </c>
      <c r="R713">
        <v>712</v>
      </c>
      <c r="S713" t="s">
        <v>38</v>
      </c>
      <c r="T713" t="s">
        <v>268</v>
      </c>
    </row>
    <row r="714" spans="1:20" x14ac:dyDescent="0.45">
      <c r="A714">
        <v>6</v>
      </c>
      <c r="B714" t="s">
        <v>1072</v>
      </c>
      <c r="C714">
        <v>4</v>
      </c>
      <c r="D714" s="6">
        <f>SUMIF(cocina!A:A, R714, cocina!H:H)</f>
        <v>125</v>
      </c>
      <c r="E714" s="1">
        <v>45023.010416666664</v>
      </c>
      <c r="F714" s="1">
        <v>45023.119444444441</v>
      </c>
      <c r="G714" s="10">
        <f>+Tabla2[[#This Row],[Hora de Salida]]</f>
        <v>45023.119444444441</v>
      </c>
      <c r="H714" s="6">
        <f>+(Tabla2[[#This Row],[Hora de Salida]]-Tabla2[[#This Row],[Hora de Llegada]])*1440</f>
        <v>156.99999999837019</v>
      </c>
      <c r="I714" s="4">
        <f t="shared" si="22"/>
        <v>0.10902777777664596</v>
      </c>
      <c r="J714" s="4">
        <f t="shared" si="23"/>
        <v>2.222222222109041E-2</v>
      </c>
      <c r="K714" s="4" t="str">
        <f>IF(Tabla2[[#This Row],[Tiempo de Degustación ]]=0,"No Cobrada","Si Cobrada")</f>
        <v>Si Cobrada</v>
      </c>
      <c r="L714" t="s">
        <v>21</v>
      </c>
      <c r="M714" t="s">
        <v>41</v>
      </c>
      <c r="N714" t="s">
        <v>28</v>
      </c>
      <c r="O714" s="14">
        <v>35.11</v>
      </c>
      <c r="P714">
        <f>SUMIF(cocina!A:A, R714, cocina!K:K)+Tabla2[[#This Row],[Propina]]</f>
        <v>395.11</v>
      </c>
      <c r="Q714" t="s">
        <v>29</v>
      </c>
      <c r="R714">
        <v>713</v>
      </c>
      <c r="S714" t="s">
        <v>53</v>
      </c>
      <c r="T714" t="s">
        <v>1073</v>
      </c>
    </row>
    <row r="715" spans="1:20" x14ac:dyDescent="0.45">
      <c r="A715">
        <v>19</v>
      </c>
      <c r="B715" t="s">
        <v>488</v>
      </c>
      <c r="C715">
        <v>2</v>
      </c>
      <c r="D715" s="6">
        <f>SUMIF(cocina!A:A, R715, cocina!H:H)</f>
        <v>63</v>
      </c>
      <c r="E715" s="1">
        <v>45023.097916666666</v>
      </c>
      <c r="F715" s="1">
        <v>45023.170138888891</v>
      </c>
      <c r="G715" s="10">
        <f>+Tabla2[[#This Row],[Hora de Salida]]</f>
        <v>45023.170138888891</v>
      </c>
      <c r="H715" s="6">
        <f>+(Tabla2[[#This Row],[Hora de Salida]]-Tabla2[[#This Row],[Hora de Llegada]])*1440</f>
        <v>104.00000000372529</v>
      </c>
      <c r="I715" s="4">
        <f t="shared" si="22"/>
        <v>7.2222222224809229E-2</v>
      </c>
      <c r="J715" s="4">
        <f t="shared" si="23"/>
        <v>2.8472222224809232E-2</v>
      </c>
      <c r="K715" s="4" t="str">
        <f>IF(Tabla2[[#This Row],[Tiempo de Degustación ]]=0,"No Cobrada","Si Cobrada")</f>
        <v>Si Cobrada</v>
      </c>
      <c r="L715" t="s">
        <v>33</v>
      </c>
      <c r="M715" t="s">
        <v>15</v>
      </c>
      <c r="N715" t="s">
        <v>28</v>
      </c>
      <c r="O715" s="14">
        <v>10.69</v>
      </c>
      <c r="P715">
        <f>SUMIF(cocina!A:A, R715, cocina!K:K)+Tabla2[[#This Row],[Propina]]</f>
        <v>235.69</v>
      </c>
      <c r="Q715" t="s">
        <v>29</v>
      </c>
      <c r="R715">
        <v>714</v>
      </c>
      <c r="S715" t="s">
        <v>24</v>
      </c>
      <c r="T715" t="s">
        <v>1074</v>
      </c>
    </row>
    <row r="716" spans="1:20" x14ac:dyDescent="0.45">
      <c r="A716">
        <v>12</v>
      </c>
      <c r="B716" t="s">
        <v>1075</v>
      </c>
      <c r="C716">
        <v>6</v>
      </c>
      <c r="D716" s="6">
        <f>SUMIF(cocina!A:A, R716, cocina!H:H)</f>
        <v>136</v>
      </c>
      <c r="E716" s="1">
        <v>45023.072916666664</v>
      </c>
      <c r="F716" s="1">
        <v>45023.177083333336</v>
      </c>
      <c r="G716" s="10">
        <f>+Tabla2[[#This Row],[Hora de Salida]]</f>
        <v>45023.177083333336</v>
      </c>
      <c r="H716" s="6">
        <f>+(Tabla2[[#This Row],[Hora de Salida]]-Tabla2[[#This Row],[Hora de Llegada]])*1440</f>
        <v>150.00000000698492</v>
      </c>
      <c r="I716" s="4">
        <f t="shared" si="22"/>
        <v>0.11458333333818398</v>
      </c>
      <c r="J716" s="4">
        <f t="shared" si="23"/>
        <v>2.0138888893739534E-2</v>
      </c>
      <c r="K716" s="4" t="str">
        <f>IF(Tabla2[[#This Row],[Tiempo de Degustación ]]=0,"No Cobrada","Si Cobrada")</f>
        <v>Si Cobrada</v>
      </c>
      <c r="L716" t="s">
        <v>14</v>
      </c>
      <c r="M716" t="s">
        <v>15</v>
      </c>
      <c r="N716" t="s">
        <v>16</v>
      </c>
      <c r="O716" s="14">
        <v>39.909999999999997</v>
      </c>
      <c r="P716">
        <f>SUMIF(cocina!A:A, R716, cocina!K:K)+Tabla2[[#This Row],[Propina]]</f>
        <v>285.90999999999997</v>
      </c>
      <c r="Q716" t="s">
        <v>44</v>
      </c>
      <c r="R716">
        <v>715</v>
      </c>
      <c r="S716" t="s">
        <v>38</v>
      </c>
      <c r="T716" t="s">
        <v>1076</v>
      </c>
    </row>
    <row r="717" spans="1:20" x14ac:dyDescent="0.45">
      <c r="A717">
        <v>12</v>
      </c>
      <c r="B717" t="s">
        <v>620</v>
      </c>
      <c r="C717">
        <v>4</v>
      </c>
      <c r="D717" s="6">
        <f>SUMIF(cocina!A:A, R717, cocina!H:H)</f>
        <v>90</v>
      </c>
      <c r="E717" s="1">
        <v>45023.074305555558</v>
      </c>
      <c r="F717" s="1">
        <v>45023.197222222225</v>
      </c>
      <c r="G717" s="10">
        <f>+Tabla2[[#This Row],[Hora de Salida]]</f>
        <v>45023.197222222225</v>
      </c>
      <c r="H717" s="6">
        <f>+(Tabla2[[#This Row],[Hora de Salida]]-Tabla2[[#This Row],[Hora de Llegada]])*1440</f>
        <v>177.00000000069849</v>
      </c>
      <c r="I717" s="4">
        <f t="shared" si="22"/>
        <v>0.13333333333381839</v>
      </c>
      <c r="J717" s="4">
        <f t="shared" si="23"/>
        <v>7.0833333333818388E-2</v>
      </c>
      <c r="K717" s="4" t="str">
        <f>IF(Tabla2[[#This Row],[Tiempo de Degustación ]]=0,"No Cobrada","Si Cobrada")</f>
        <v>Si Cobrada</v>
      </c>
      <c r="L717" t="s">
        <v>27</v>
      </c>
      <c r="M717" t="s">
        <v>41</v>
      </c>
      <c r="N717" t="s">
        <v>28</v>
      </c>
      <c r="O717" s="14">
        <v>44.73</v>
      </c>
      <c r="P717">
        <f>SUMIF(cocina!A:A, R717, cocina!K:K)+Tabla2[[#This Row],[Propina]]</f>
        <v>275.73</v>
      </c>
      <c r="Q717" t="s">
        <v>44</v>
      </c>
      <c r="R717">
        <v>716</v>
      </c>
      <c r="S717" t="s">
        <v>30</v>
      </c>
      <c r="T717" t="s">
        <v>1077</v>
      </c>
    </row>
    <row r="718" spans="1:20" x14ac:dyDescent="0.45">
      <c r="A718">
        <v>8</v>
      </c>
      <c r="B718" t="s">
        <v>870</v>
      </c>
      <c r="C718">
        <v>5</v>
      </c>
      <c r="D718" s="6">
        <f>SUMIF(cocina!A:A, R718, cocina!H:H)</f>
        <v>72</v>
      </c>
      <c r="E718" s="1">
        <v>45023.163888888892</v>
      </c>
      <c r="F718" s="1">
        <v>45023.252083333333</v>
      </c>
      <c r="G718" s="10">
        <f>+Tabla2[[#This Row],[Hora de Salida]]</f>
        <v>45023.252083333333</v>
      </c>
      <c r="H718" s="6">
        <f>+(Tabla2[[#This Row],[Hora de Salida]]-Tabla2[[#This Row],[Hora de Llegada]])*1440</f>
        <v>126.99999999487773</v>
      </c>
      <c r="I718" s="4">
        <f t="shared" si="22"/>
        <v>8.819444444088731E-2</v>
      </c>
      <c r="J718" s="4">
        <f t="shared" si="23"/>
        <v>3.8194444440887307E-2</v>
      </c>
      <c r="K718" s="4" t="str">
        <f>IF(Tabla2[[#This Row],[Tiempo de Degustación ]]=0,"No Cobrada","Si Cobrada")</f>
        <v>Si Cobrada</v>
      </c>
      <c r="L718" t="s">
        <v>21</v>
      </c>
      <c r="M718" t="s">
        <v>15</v>
      </c>
      <c r="N718" t="s">
        <v>28</v>
      </c>
      <c r="O718" s="14">
        <v>23.67</v>
      </c>
      <c r="P718">
        <f>SUMIF(cocina!A:A, R718, cocina!K:K)+Tabla2[[#This Row],[Propina]]</f>
        <v>178.67000000000002</v>
      </c>
      <c r="Q718" t="s">
        <v>29</v>
      </c>
      <c r="R718">
        <v>717</v>
      </c>
      <c r="S718" t="s">
        <v>50</v>
      </c>
      <c r="T718" t="s">
        <v>1078</v>
      </c>
    </row>
    <row r="719" spans="1:20" x14ac:dyDescent="0.45">
      <c r="A719">
        <v>7</v>
      </c>
      <c r="B719" t="s">
        <v>583</v>
      </c>
      <c r="C719">
        <v>6</v>
      </c>
      <c r="D719" s="6">
        <f>SUMIF(cocina!A:A, R719, cocina!H:H)</f>
        <v>58</v>
      </c>
      <c r="E719" s="1">
        <v>45023.137499999997</v>
      </c>
      <c r="F719" s="1">
        <v>45023.29583333333</v>
      </c>
      <c r="G719" s="10">
        <f>+Tabla2[[#This Row],[Hora de Salida]]</f>
        <v>45023.29583333333</v>
      </c>
      <c r="H719" s="6">
        <f>+(Tabla2[[#This Row],[Hora de Salida]]-Tabla2[[#This Row],[Hora de Llegada]])*1440</f>
        <v>227.99999999930151</v>
      </c>
      <c r="I719" s="4">
        <f t="shared" si="22"/>
        <v>0.15833333333284827</v>
      </c>
      <c r="J719" s="4">
        <f t="shared" si="23"/>
        <v>0.1180555555550705</v>
      </c>
      <c r="K719" s="4" t="str">
        <f>IF(Tabla2[[#This Row],[Tiempo de Degustación ]]=0,"No Cobrada","Si Cobrada")</f>
        <v>Si Cobrada</v>
      </c>
      <c r="L719" t="s">
        <v>27</v>
      </c>
      <c r="M719" t="s">
        <v>22</v>
      </c>
      <c r="N719" t="s">
        <v>28</v>
      </c>
      <c r="O719" s="14">
        <v>37.21</v>
      </c>
      <c r="P719">
        <f>SUMIF(cocina!A:A, R719, cocina!K:K)+Tabla2[[#This Row],[Propina]]</f>
        <v>57.21</v>
      </c>
      <c r="Q719" t="s">
        <v>29</v>
      </c>
      <c r="R719">
        <v>718</v>
      </c>
      <c r="S719" t="s">
        <v>45</v>
      </c>
      <c r="T719" t="s">
        <v>250</v>
      </c>
    </row>
    <row r="720" spans="1:20" x14ac:dyDescent="0.45">
      <c r="A720">
        <v>16</v>
      </c>
      <c r="B720" t="s">
        <v>1079</v>
      </c>
      <c r="C720">
        <v>3</v>
      </c>
      <c r="D720" s="6">
        <f>SUMIF(cocina!A:A, R720, cocina!H:H)</f>
        <v>70</v>
      </c>
      <c r="E720" s="1">
        <v>45023.054166666669</v>
      </c>
      <c r="F720" s="1">
        <v>45023.117361111108</v>
      </c>
      <c r="G720" s="10">
        <f>+Tabla2[[#This Row],[Hora de Salida]]</f>
        <v>45023.117361111108</v>
      </c>
      <c r="H720" s="6">
        <f>+(Tabla2[[#This Row],[Hora de Salida]]-Tabla2[[#This Row],[Hora de Llegada]])*1440</f>
        <v>90.99999999278225</v>
      </c>
      <c r="I720" s="4">
        <f t="shared" si="22"/>
        <v>6.3194444439432118E-2</v>
      </c>
      <c r="J720" s="4">
        <f t="shared" si="23"/>
        <v>1.4583333328321006E-2</v>
      </c>
      <c r="K720" s="4" t="str">
        <f>IF(Tabla2[[#This Row],[Tiempo de Degustación ]]=0,"No Cobrada","Si Cobrada")</f>
        <v>Si Cobrada</v>
      </c>
      <c r="L720" t="s">
        <v>21</v>
      </c>
      <c r="M720" t="s">
        <v>15</v>
      </c>
      <c r="N720" t="s">
        <v>16</v>
      </c>
      <c r="O720" s="14">
        <v>17.23</v>
      </c>
      <c r="P720">
        <f>SUMIF(cocina!A:A, R720, cocina!K:K)+Tabla2[[#This Row],[Propina]]</f>
        <v>124.23</v>
      </c>
      <c r="Q720" t="s">
        <v>29</v>
      </c>
      <c r="R720">
        <v>719</v>
      </c>
      <c r="S720" t="s">
        <v>24</v>
      </c>
      <c r="T720" t="s">
        <v>1080</v>
      </c>
    </row>
    <row r="721" spans="1:20" x14ac:dyDescent="0.45">
      <c r="A721">
        <v>4</v>
      </c>
      <c r="B721" t="s">
        <v>1081</v>
      </c>
      <c r="C721">
        <v>5</v>
      </c>
      <c r="D721" s="6">
        <f>SUMIF(cocina!A:A, R721, cocina!H:H)</f>
        <v>133</v>
      </c>
      <c r="E721" s="1">
        <v>45023.092361111114</v>
      </c>
      <c r="F721" s="1">
        <v>45023.240277777775</v>
      </c>
      <c r="G721" s="10">
        <f>+Tabla2[[#This Row],[Hora de Salida]]</f>
        <v>45023.240277777775</v>
      </c>
      <c r="H721" s="6">
        <f>+(Tabla2[[#This Row],[Hora de Salida]]-Tabla2[[#This Row],[Hora de Llegada]])*1440</f>
        <v>212.99999999231659</v>
      </c>
      <c r="I721" s="4">
        <f t="shared" si="22"/>
        <v>0.14791666666133096</v>
      </c>
      <c r="J721" s="4">
        <f t="shared" si="23"/>
        <v>5.5555555550219848E-2</v>
      </c>
      <c r="K721" s="4" t="str">
        <f>IF(Tabla2[[#This Row],[Tiempo de Degustación ]]=0,"No Cobrada","Si Cobrada")</f>
        <v>Si Cobrada</v>
      </c>
      <c r="L721" t="s">
        <v>14</v>
      </c>
      <c r="M721" t="s">
        <v>15</v>
      </c>
      <c r="N721" t="s">
        <v>28</v>
      </c>
      <c r="O721" s="14">
        <v>40.28</v>
      </c>
      <c r="P721">
        <f>SUMIF(cocina!A:A, R721, cocina!K:K)+Tabla2[[#This Row],[Propina]]</f>
        <v>208.28</v>
      </c>
      <c r="Q721" t="s">
        <v>17</v>
      </c>
      <c r="R721">
        <v>720</v>
      </c>
      <c r="S721" t="s">
        <v>34</v>
      </c>
      <c r="T721" t="s">
        <v>1082</v>
      </c>
    </row>
    <row r="722" spans="1:20" x14ac:dyDescent="0.45">
      <c r="A722">
        <v>6</v>
      </c>
      <c r="B722" t="s">
        <v>205</v>
      </c>
      <c r="C722">
        <v>2</v>
      </c>
      <c r="D722" s="6">
        <f>SUMIF(cocina!A:A, R722, cocina!H:H)</f>
        <v>133</v>
      </c>
      <c r="E722" s="1">
        <v>45023.161805555559</v>
      </c>
      <c r="F722" s="1">
        <v>45023.292361111111</v>
      </c>
      <c r="G722" s="10">
        <f>+Tabla2[[#This Row],[Hora de Salida]]</f>
        <v>45023.292361111111</v>
      </c>
      <c r="H722" s="6">
        <f>+(Tabla2[[#This Row],[Hora de Salida]]-Tabla2[[#This Row],[Hora de Llegada]])*1440</f>
        <v>187.9999999946449</v>
      </c>
      <c r="I722" s="4">
        <f t="shared" si="22"/>
        <v>0.13055555555183673</v>
      </c>
      <c r="J722" s="4">
        <f t="shared" si="23"/>
        <v>3.8194444440725617E-2</v>
      </c>
      <c r="K722" s="4" t="str">
        <f>IF(Tabla2[[#This Row],[Tiempo de Degustación ]]=0,"No Cobrada","Si Cobrada")</f>
        <v>Si Cobrada</v>
      </c>
      <c r="L722" t="s">
        <v>27</v>
      </c>
      <c r="M722" t="s">
        <v>22</v>
      </c>
      <c r="N722" t="s">
        <v>28</v>
      </c>
      <c r="O722" s="14">
        <v>47.13</v>
      </c>
      <c r="P722">
        <f>SUMIF(cocina!A:A, R722, cocina!K:K)+Tabla2[[#This Row],[Propina]]</f>
        <v>265.13</v>
      </c>
      <c r="Q722" t="s">
        <v>29</v>
      </c>
      <c r="R722">
        <v>721</v>
      </c>
      <c r="S722" t="s">
        <v>34</v>
      </c>
      <c r="T722" t="s">
        <v>1083</v>
      </c>
    </row>
    <row r="723" spans="1:20" x14ac:dyDescent="0.45">
      <c r="A723">
        <v>13</v>
      </c>
      <c r="B723" t="s">
        <v>1084</v>
      </c>
      <c r="C723">
        <v>5</v>
      </c>
      <c r="D723" s="6">
        <f>SUMIF(cocina!A:A, R723, cocina!H:H)</f>
        <v>59</v>
      </c>
      <c r="E723" s="1">
        <v>45023.118750000001</v>
      </c>
      <c r="F723" s="1">
        <v>45023.172222222223</v>
      </c>
      <c r="G723" s="10">
        <f>+Tabla2[[#This Row],[Hora de Salida]]</f>
        <v>45023.172222222223</v>
      </c>
      <c r="H723" s="6">
        <f>+(Tabla2[[#This Row],[Hora de Salida]]-Tabla2[[#This Row],[Hora de Llegada]])*1440</f>
        <v>76.999999999534339</v>
      </c>
      <c r="I723" s="4">
        <f t="shared" si="22"/>
        <v>5.3472222221898846E-2</v>
      </c>
      <c r="J723" s="4">
        <f t="shared" si="23"/>
        <v>1.2499999999676624E-2</v>
      </c>
      <c r="K723" s="4" t="str">
        <f>IF(Tabla2[[#This Row],[Tiempo de Degustación ]]=0,"No Cobrada","Si Cobrada")</f>
        <v>Si Cobrada</v>
      </c>
      <c r="L723" t="s">
        <v>27</v>
      </c>
      <c r="M723" t="s">
        <v>15</v>
      </c>
      <c r="N723" t="s">
        <v>28</v>
      </c>
      <c r="O723" s="14">
        <v>20.62</v>
      </c>
      <c r="P723">
        <f>SUMIF(cocina!A:A, R723, cocina!K:K)+Tabla2[[#This Row],[Propina]]</f>
        <v>105.62</v>
      </c>
      <c r="Q723" t="s">
        <v>29</v>
      </c>
      <c r="R723">
        <v>722</v>
      </c>
      <c r="S723" t="s">
        <v>68</v>
      </c>
      <c r="T723" t="s">
        <v>1085</v>
      </c>
    </row>
    <row r="724" spans="1:20" x14ac:dyDescent="0.45">
      <c r="A724">
        <v>12</v>
      </c>
      <c r="B724" t="s">
        <v>243</v>
      </c>
      <c r="C724">
        <v>2</v>
      </c>
      <c r="D724" s="6">
        <f>SUMIF(cocina!A:A, R724, cocina!H:H)</f>
        <v>31</v>
      </c>
      <c r="E724" s="1">
        <v>45023.065972222219</v>
      </c>
      <c r="F724" s="1">
        <v>45023.200694444444</v>
      </c>
      <c r="G724" s="10">
        <f>+Tabla2[[#This Row],[Hora de Salida]]</f>
        <v>45023.200694444444</v>
      </c>
      <c r="H724" s="6">
        <f>+(Tabla2[[#This Row],[Hora de Salida]]-Tabla2[[#This Row],[Hora de Llegada]])*1440</f>
        <v>194.00000000372529</v>
      </c>
      <c r="I724" s="4">
        <f t="shared" si="22"/>
        <v>0.13472222222480923</v>
      </c>
      <c r="J724" s="4">
        <f t="shared" si="23"/>
        <v>0.11319444444703144</v>
      </c>
      <c r="K724" s="4" t="str">
        <f>IF(Tabla2[[#This Row],[Tiempo de Degustación ]]=0,"No Cobrada","Si Cobrada")</f>
        <v>Si Cobrada</v>
      </c>
      <c r="L724" t="s">
        <v>37</v>
      </c>
      <c r="M724" t="s">
        <v>22</v>
      </c>
      <c r="N724" t="s">
        <v>23</v>
      </c>
      <c r="O724" s="14">
        <v>27.79</v>
      </c>
      <c r="P724">
        <f>SUMIF(cocina!A:A, R724, cocina!K:K)+Tabla2[[#This Row],[Propina]]</f>
        <v>153.79</v>
      </c>
      <c r="Q724" t="s">
        <v>29</v>
      </c>
      <c r="R724">
        <v>723</v>
      </c>
      <c r="S724" t="s">
        <v>73</v>
      </c>
      <c r="T724" t="s">
        <v>1086</v>
      </c>
    </row>
    <row r="725" spans="1:20" x14ac:dyDescent="0.45">
      <c r="A725">
        <v>8</v>
      </c>
      <c r="B725" t="s">
        <v>133</v>
      </c>
      <c r="C725">
        <v>6</v>
      </c>
      <c r="D725" s="6">
        <f>SUMIF(cocina!A:A, R725, cocina!H:H)</f>
        <v>56</v>
      </c>
      <c r="E725" s="1">
        <v>45023.12222222222</v>
      </c>
      <c r="F725" s="1">
        <v>45023.177083333336</v>
      </c>
      <c r="G725" s="10">
        <f>+Tabla2[[#This Row],[Hora de Salida]]</f>
        <v>45023.177083333336</v>
      </c>
      <c r="H725" s="6">
        <f>+(Tabla2[[#This Row],[Hora de Salida]]-Tabla2[[#This Row],[Hora de Llegada]])*1440</f>
        <v>79.000000006053597</v>
      </c>
      <c r="I725" s="4">
        <f t="shared" si="22"/>
        <v>5.4861111115314998E-2</v>
      </c>
      <c r="J725" s="4">
        <f t="shared" si="23"/>
        <v>1.5972222226426108E-2</v>
      </c>
      <c r="K725" s="4" t="str">
        <f>IF(Tabla2[[#This Row],[Tiempo de Degustación ]]=0,"No Cobrada","Si Cobrada")</f>
        <v>Si Cobrada</v>
      </c>
      <c r="L725" t="s">
        <v>33</v>
      </c>
      <c r="M725" t="s">
        <v>41</v>
      </c>
      <c r="N725" t="s">
        <v>23</v>
      </c>
      <c r="O725" s="14">
        <v>14.12</v>
      </c>
      <c r="P725">
        <f>SUMIF(cocina!A:A, R725, cocina!K:K)+Tabla2[[#This Row],[Propina]]</f>
        <v>80.12</v>
      </c>
      <c r="Q725" t="s">
        <v>29</v>
      </c>
      <c r="R725">
        <v>724</v>
      </c>
      <c r="S725" t="s">
        <v>45</v>
      </c>
      <c r="T725" t="s">
        <v>344</v>
      </c>
    </row>
    <row r="726" spans="1:20" x14ac:dyDescent="0.45">
      <c r="A726">
        <v>10</v>
      </c>
      <c r="B726" t="s">
        <v>1087</v>
      </c>
      <c r="C726">
        <v>4</v>
      </c>
      <c r="D726" s="6">
        <f>SUMIF(cocina!A:A, R726, cocina!H:H)</f>
        <v>85</v>
      </c>
      <c r="E726" s="1">
        <v>45023.074999999997</v>
      </c>
      <c r="F726" s="1">
        <v>45023.138888888891</v>
      </c>
      <c r="G726" s="10">
        <f>+Tabla2[[#This Row],[Hora de Salida]]</f>
        <v>45023.138888888891</v>
      </c>
      <c r="H726" s="6">
        <f>+(Tabla2[[#This Row],[Hora de Salida]]-Tabla2[[#This Row],[Hora de Llegada]])*1440</f>
        <v>92.000000006519258</v>
      </c>
      <c r="I726" s="4">
        <f t="shared" si="22"/>
        <v>7.4305555560082823E-2</v>
      </c>
      <c r="J726" s="4">
        <f t="shared" si="23"/>
        <v>1.5277777782305046E-2</v>
      </c>
      <c r="K726" s="4" t="str">
        <f>IF(Tabla2[[#This Row],[Tiempo de Degustación ]]=0,"No Cobrada","Si Cobrada")</f>
        <v>Si Cobrada</v>
      </c>
      <c r="L726" t="s">
        <v>37</v>
      </c>
      <c r="M726" t="s">
        <v>15</v>
      </c>
      <c r="N726" t="s">
        <v>23</v>
      </c>
      <c r="O726" s="14">
        <v>18.66</v>
      </c>
      <c r="P726">
        <f>SUMIF(cocina!A:A, R726, cocina!K:K)+Tabla2[[#This Row],[Propina]]</f>
        <v>186.66</v>
      </c>
      <c r="Q726" t="s">
        <v>44</v>
      </c>
      <c r="R726">
        <v>725</v>
      </c>
      <c r="S726" t="s">
        <v>73</v>
      </c>
      <c r="T726" t="s">
        <v>1088</v>
      </c>
    </row>
    <row r="727" spans="1:20" x14ac:dyDescent="0.45">
      <c r="A727">
        <v>11</v>
      </c>
      <c r="B727" t="s">
        <v>366</v>
      </c>
      <c r="C727">
        <v>2</v>
      </c>
      <c r="D727" s="6">
        <f>SUMIF(cocina!A:A, R727, cocina!H:H)</f>
        <v>74</v>
      </c>
      <c r="E727" s="1">
        <v>45023.102777777778</v>
      </c>
      <c r="F727" s="1">
        <v>45023.238194444442</v>
      </c>
      <c r="G727" s="10">
        <f>+Tabla2[[#This Row],[Hora de Salida]]</f>
        <v>45023.238194444442</v>
      </c>
      <c r="H727" s="6">
        <f>+(Tabla2[[#This Row],[Hora de Salida]]-Tabla2[[#This Row],[Hora de Llegada]])*1440</f>
        <v>194.99999999650754</v>
      </c>
      <c r="I727" s="4">
        <f t="shared" si="22"/>
        <v>0.13541666666424135</v>
      </c>
      <c r="J727" s="4">
        <f t="shared" si="23"/>
        <v>8.4027777775352461E-2</v>
      </c>
      <c r="K727" s="4" t="str">
        <f>IF(Tabla2[[#This Row],[Tiempo de Degustación ]]=0,"No Cobrada","Si Cobrada")</f>
        <v>Si Cobrada</v>
      </c>
      <c r="L727" t="s">
        <v>33</v>
      </c>
      <c r="M727" t="s">
        <v>22</v>
      </c>
      <c r="N727" t="s">
        <v>28</v>
      </c>
      <c r="O727" s="14">
        <v>41.38</v>
      </c>
      <c r="P727">
        <f>SUMIF(cocina!A:A, R727, cocina!K:K)+Tabla2[[#This Row],[Propina]]</f>
        <v>167.38</v>
      </c>
      <c r="Q727" t="s">
        <v>17</v>
      </c>
      <c r="R727">
        <v>726</v>
      </c>
      <c r="S727" t="s">
        <v>18</v>
      </c>
      <c r="T727" t="s">
        <v>1089</v>
      </c>
    </row>
    <row r="728" spans="1:20" x14ac:dyDescent="0.45">
      <c r="A728">
        <v>17</v>
      </c>
      <c r="B728" t="s">
        <v>912</v>
      </c>
      <c r="C728">
        <v>6</v>
      </c>
      <c r="D728" s="6">
        <f>SUMIF(cocina!A:A, R728, cocina!H:H)</f>
        <v>21</v>
      </c>
      <c r="E728" s="1">
        <v>45023.021527777775</v>
      </c>
      <c r="F728" s="1">
        <v>45023.126388888886</v>
      </c>
      <c r="G728" s="10">
        <f>+Tabla2[[#This Row],[Hora de Salida]]</f>
        <v>45023.126388888886</v>
      </c>
      <c r="H728" s="6">
        <f>+(Tabla2[[#This Row],[Hora de Salida]]-Tabla2[[#This Row],[Hora de Llegada]])*1440</f>
        <v>150.99999999976717</v>
      </c>
      <c r="I728" s="4">
        <f t="shared" si="22"/>
        <v>0.10486111111094942</v>
      </c>
      <c r="J728" s="4">
        <f t="shared" si="23"/>
        <v>9.0277777777616086E-2</v>
      </c>
      <c r="K728" s="4" t="str">
        <f>IF(Tabla2[[#This Row],[Tiempo de Degustación ]]=0,"No Cobrada","Si Cobrada")</f>
        <v>Si Cobrada</v>
      </c>
      <c r="L728" t="s">
        <v>27</v>
      </c>
      <c r="M728" t="s">
        <v>41</v>
      </c>
      <c r="N728" t="s">
        <v>16</v>
      </c>
      <c r="O728" s="14">
        <v>13.24</v>
      </c>
      <c r="P728">
        <f>SUMIF(cocina!A:A, R728, cocina!K:K)+Tabla2[[#This Row],[Propina]]</f>
        <v>53.24</v>
      </c>
      <c r="Q728" t="s">
        <v>17</v>
      </c>
      <c r="R728">
        <v>727</v>
      </c>
      <c r="S728" t="s">
        <v>24</v>
      </c>
      <c r="T728" t="s">
        <v>250</v>
      </c>
    </row>
    <row r="729" spans="1:20" x14ac:dyDescent="0.45">
      <c r="A729">
        <v>9</v>
      </c>
      <c r="B729" t="s">
        <v>565</v>
      </c>
      <c r="C729">
        <v>6</v>
      </c>
      <c r="D729" s="6">
        <f>SUMIF(cocina!A:A, R729, cocina!H:H)</f>
        <v>72</v>
      </c>
      <c r="E729" s="1">
        <v>45023.087500000001</v>
      </c>
      <c r="F729" s="1">
        <v>45023.186805555553</v>
      </c>
      <c r="G729" s="10">
        <f>+Tabla2[[#This Row],[Hora de Salida]]</f>
        <v>45023.186805555553</v>
      </c>
      <c r="H729" s="6">
        <f>+(Tabla2[[#This Row],[Hora de Salida]]-Tabla2[[#This Row],[Hora de Llegada]])*1440</f>
        <v>142.9999999946449</v>
      </c>
      <c r="I729" s="4">
        <f t="shared" si="22"/>
        <v>0.1097222222185034</v>
      </c>
      <c r="J729" s="4">
        <f t="shared" si="23"/>
        <v>5.9722222218503401E-2</v>
      </c>
      <c r="K729" s="4" t="str">
        <f>IF(Tabla2[[#This Row],[Tiempo de Degustación ]]=0,"No Cobrada","Si Cobrada")</f>
        <v>Si Cobrada</v>
      </c>
      <c r="L729" t="s">
        <v>21</v>
      </c>
      <c r="M729" t="s">
        <v>22</v>
      </c>
      <c r="N729" t="s">
        <v>16</v>
      </c>
      <c r="O729" s="14">
        <v>34.28</v>
      </c>
      <c r="P729">
        <f>SUMIF(cocina!A:A, R729, cocina!K:K)+Tabla2[[#This Row],[Propina]]</f>
        <v>229.28</v>
      </c>
      <c r="Q729" t="s">
        <v>44</v>
      </c>
      <c r="R729">
        <v>728</v>
      </c>
      <c r="S729" t="s">
        <v>92</v>
      </c>
      <c r="T729" t="s">
        <v>1090</v>
      </c>
    </row>
    <row r="730" spans="1:20" x14ac:dyDescent="0.45">
      <c r="A730">
        <v>20</v>
      </c>
      <c r="B730" t="s">
        <v>446</v>
      </c>
      <c r="C730">
        <v>2</v>
      </c>
      <c r="D730" s="6">
        <f>SUMIF(cocina!A:A, R730, cocina!H:H)</f>
        <v>65</v>
      </c>
      <c r="E730" s="1">
        <v>45023.117361111108</v>
      </c>
      <c r="F730" s="1">
        <v>45023.253472222219</v>
      </c>
      <c r="G730" s="10">
        <f>+Tabla2[[#This Row],[Hora de Salida]]</f>
        <v>45023.253472222219</v>
      </c>
      <c r="H730" s="6">
        <f>+(Tabla2[[#This Row],[Hora de Salida]]-Tabla2[[#This Row],[Hora de Llegada]])*1440</f>
        <v>195.99999999976717</v>
      </c>
      <c r="I730" s="4">
        <f t="shared" si="22"/>
        <v>0.14652777777761608</v>
      </c>
      <c r="J730" s="4">
        <f t="shared" si="23"/>
        <v>0.10138888888872719</v>
      </c>
      <c r="K730" s="4" t="str">
        <f>IF(Tabla2[[#This Row],[Tiempo de Degustación ]]=0,"No Cobrada","Si Cobrada")</f>
        <v>Si Cobrada</v>
      </c>
      <c r="L730" t="s">
        <v>33</v>
      </c>
      <c r="M730" t="s">
        <v>22</v>
      </c>
      <c r="N730" t="s">
        <v>28</v>
      </c>
      <c r="O730" s="14">
        <v>18.97</v>
      </c>
      <c r="P730">
        <f>SUMIF(cocina!A:A, R730, cocina!K:K)+Tabla2[[#This Row],[Propina]]</f>
        <v>146.97</v>
      </c>
      <c r="Q730" t="s">
        <v>44</v>
      </c>
      <c r="R730">
        <v>729</v>
      </c>
      <c r="S730" t="s">
        <v>53</v>
      </c>
      <c r="T730" t="s">
        <v>925</v>
      </c>
    </row>
    <row r="731" spans="1:20" x14ac:dyDescent="0.45">
      <c r="A731">
        <v>8</v>
      </c>
      <c r="B731" t="s">
        <v>923</v>
      </c>
      <c r="C731">
        <v>3</v>
      </c>
      <c r="D731" s="6">
        <f>SUMIF(cocina!A:A, R731, cocina!H:H)</f>
        <v>79</v>
      </c>
      <c r="E731" s="1">
        <v>45023.020138888889</v>
      </c>
      <c r="F731" s="1">
        <v>45023.106249999997</v>
      </c>
      <c r="G731" s="10">
        <f>+Tabla2[[#This Row],[Hora de Salida]]</f>
        <v>45023.106249999997</v>
      </c>
      <c r="H731" s="6">
        <f>+(Tabla2[[#This Row],[Hora de Salida]]-Tabla2[[#This Row],[Hora de Llegada]])*1440</f>
        <v>123.99999999557622</v>
      </c>
      <c r="I731" s="4">
        <f t="shared" si="22"/>
        <v>9.6527777774705711E-2</v>
      </c>
      <c r="J731" s="4">
        <f t="shared" si="23"/>
        <v>4.1666666663594601E-2</v>
      </c>
      <c r="K731" s="4" t="str">
        <f>IF(Tabla2[[#This Row],[Tiempo de Degustación ]]=0,"No Cobrada","Si Cobrada")</f>
        <v>Si Cobrada</v>
      </c>
      <c r="L731" t="s">
        <v>14</v>
      </c>
      <c r="M731" t="s">
        <v>15</v>
      </c>
      <c r="N731" t="s">
        <v>28</v>
      </c>
      <c r="O731" s="14">
        <v>15.02</v>
      </c>
      <c r="P731">
        <f>SUMIF(cocina!A:A, R731, cocina!K:K)+Tabla2[[#This Row],[Propina]]</f>
        <v>129.02000000000001</v>
      </c>
      <c r="Q731" t="s">
        <v>44</v>
      </c>
      <c r="R731">
        <v>730</v>
      </c>
      <c r="S731" t="s">
        <v>18</v>
      </c>
      <c r="T731" t="s">
        <v>732</v>
      </c>
    </row>
    <row r="732" spans="1:20" x14ac:dyDescent="0.45">
      <c r="A732">
        <v>17</v>
      </c>
      <c r="B732" t="s">
        <v>692</v>
      </c>
      <c r="C732">
        <v>3</v>
      </c>
      <c r="D732" s="6">
        <f>SUMIF(cocina!A:A, R732, cocina!H:H)</f>
        <v>47</v>
      </c>
      <c r="E732" s="1">
        <v>45023.136111111111</v>
      </c>
      <c r="F732" s="1">
        <v>45023.267361111109</v>
      </c>
      <c r="G732" s="10">
        <f>+Tabla2[[#This Row],[Hora de Salida]]</f>
        <v>45023.267361111109</v>
      </c>
      <c r="H732" s="6">
        <f>+(Tabla2[[#This Row],[Hora de Salida]]-Tabla2[[#This Row],[Hora de Llegada]])*1440</f>
        <v>188.99999999790452</v>
      </c>
      <c r="I732" s="4">
        <f t="shared" si="22"/>
        <v>0.13124999999854481</v>
      </c>
      <c r="J732" s="4">
        <f t="shared" si="23"/>
        <v>9.8611111109655925E-2</v>
      </c>
      <c r="K732" s="4" t="str">
        <f>IF(Tabla2[[#This Row],[Tiempo de Degustación ]]=0,"No Cobrada","Si Cobrada")</f>
        <v>Si Cobrada</v>
      </c>
      <c r="L732" t="s">
        <v>27</v>
      </c>
      <c r="M732" t="s">
        <v>15</v>
      </c>
      <c r="N732" t="s">
        <v>28</v>
      </c>
      <c r="O732" s="14">
        <v>14.35</v>
      </c>
      <c r="P732">
        <f>SUMIF(cocina!A:A, R732, cocina!K:K)+Tabla2[[#This Row],[Propina]]</f>
        <v>78.349999999999994</v>
      </c>
      <c r="Q732" t="s">
        <v>17</v>
      </c>
      <c r="R732">
        <v>731</v>
      </c>
      <c r="S732" t="s">
        <v>73</v>
      </c>
      <c r="T732" t="s">
        <v>423</v>
      </c>
    </row>
    <row r="733" spans="1:20" x14ac:dyDescent="0.45">
      <c r="A733">
        <v>12</v>
      </c>
      <c r="B733" t="s">
        <v>1091</v>
      </c>
      <c r="C733">
        <v>3</v>
      </c>
      <c r="D733" s="6">
        <f>SUMIF(cocina!A:A, R733, cocina!H:H)</f>
        <v>121</v>
      </c>
      <c r="E733" s="1">
        <v>45023.136805555558</v>
      </c>
      <c r="F733" s="1">
        <v>45023.300694444442</v>
      </c>
      <c r="G733" s="10">
        <f>+Tabla2[[#This Row],[Hora de Salida]]</f>
        <v>45023.300694444442</v>
      </c>
      <c r="H733" s="6">
        <f>+(Tabla2[[#This Row],[Hora de Salida]]-Tabla2[[#This Row],[Hora de Llegada]])*1440</f>
        <v>235.9999999939464</v>
      </c>
      <c r="I733" s="4">
        <f t="shared" si="22"/>
        <v>0.163888888884685</v>
      </c>
      <c r="J733" s="4">
        <f t="shared" si="23"/>
        <v>7.9861111106907218E-2</v>
      </c>
      <c r="K733" s="4" t="str">
        <f>IF(Tabla2[[#This Row],[Tiempo de Degustación ]]=0,"No Cobrada","Si Cobrada")</f>
        <v>Si Cobrada</v>
      </c>
      <c r="L733" t="s">
        <v>37</v>
      </c>
      <c r="M733" t="s">
        <v>15</v>
      </c>
      <c r="N733" t="s">
        <v>28</v>
      </c>
      <c r="O733" s="14">
        <v>43.35</v>
      </c>
      <c r="P733">
        <f>SUMIF(cocina!A:A, R733, cocina!K:K)+Tabla2[[#This Row],[Propina]]</f>
        <v>349.35</v>
      </c>
      <c r="Q733" t="s">
        <v>17</v>
      </c>
      <c r="R733">
        <v>732</v>
      </c>
      <c r="S733" t="s">
        <v>30</v>
      </c>
      <c r="T733" t="s">
        <v>1092</v>
      </c>
    </row>
    <row r="734" spans="1:20" x14ac:dyDescent="0.45">
      <c r="A734">
        <v>14</v>
      </c>
      <c r="B734" t="s">
        <v>341</v>
      </c>
      <c r="C734">
        <v>6</v>
      </c>
      <c r="D734" s="6">
        <f>SUMIF(cocina!A:A, R734, cocina!H:H)</f>
        <v>74</v>
      </c>
      <c r="E734" s="1">
        <v>45023.152777777781</v>
      </c>
      <c r="F734" s="1">
        <v>45023.227777777778</v>
      </c>
      <c r="G734" s="10">
        <f>+Tabla2[[#This Row],[Hora de Salida]]</f>
        <v>45023.227777777778</v>
      </c>
      <c r="H734" s="6">
        <f>+(Tabla2[[#This Row],[Hora de Salida]]-Tabla2[[#This Row],[Hora de Llegada]])*1440</f>
        <v>107.99999999580905</v>
      </c>
      <c r="I734" s="4">
        <f t="shared" si="22"/>
        <v>7.4999999997089617E-2</v>
      </c>
      <c r="J734" s="4">
        <f t="shared" si="23"/>
        <v>2.361111110820073E-2</v>
      </c>
      <c r="K734" s="4" t="str">
        <f>IF(Tabla2[[#This Row],[Tiempo de Degustación ]]=0,"No Cobrada","Si Cobrada")</f>
        <v>Si Cobrada</v>
      </c>
      <c r="L734" t="s">
        <v>37</v>
      </c>
      <c r="M734" t="s">
        <v>41</v>
      </c>
      <c r="N734" t="s">
        <v>28</v>
      </c>
      <c r="O734" s="14">
        <v>35.090000000000003</v>
      </c>
      <c r="P734">
        <f>SUMIF(cocina!A:A, R734, cocina!K:K)+Tabla2[[#This Row],[Propina]]</f>
        <v>221.09</v>
      </c>
      <c r="Q734" t="s">
        <v>29</v>
      </c>
      <c r="R734">
        <v>733</v>
      </c>
      <c r="S734" t="s">
        <v>92</v>
      </c>
      <c r="T734" t="s">
        <v>1093</v>
      </c>
    </row>
    <row r="735" spans="1:20" x14ac:dyDescent="0.45">
      <c r="A735">
        <v>14</v>
      </c>
      <c r="B735" t="s">
        <v>1094</v>
      </c>
      <c r="C735">
        <v>2</v>
      </c>
      <c r="D735" s="6">
        <f>SUMIF(cocina!A:A, R735, cocina!H:H)</f>
        <v>52</v>
      </c>
      <c r="E735" s="1">
        <v>45023.102083333331</v>
      </c>
      <c r="F735" s="1">
        <v>45023.206250000003</v>
      </c>
      <c r="G735" s="10">
        <f>+Tabla2[[#This Row],[Hora de Salida]]</f>
        <v>45023.206250000003</v>
      </c>
      <c r="H735" s="6">
        <f>+(Tabla2[[#This Row],[Hora de Salida]]-Tabla2[[#This Row],[Hora de Llegada]])*1440</f>
        <v>150.00000000698492</v>
      </c>
      <c r="I735" s="4">
        <f t="shared" si="22"/>
        <v>0.10416666667151731</v>
      </c>
      <c r="J735" s="4">
        <f t="shared" si="23"/>
        <v>6.8055555560406197E-2</v>
      </c>
      <c r="K735" s="4" t="str">
        <f>IF(Tabla2[[#This Row],[Tiempo de Degustación ]]=0,"No Cobrada","Si Cobrada")</f>
        <v>Si Cobrada</v>
      </c>
      <c r="L735" t="s">
        <v>27</v>
      </c>
      <c r="M735" t="s">
        <v>15</v>
      </c>
      <c r="N735" t="s">
        <v>23</v>
      </c>
      <c r="O735" s="14">
        <v>46.82</v>
      </c>
      <c r="P735">
        <f>SUMIF(cocina!A:A, R735, cocina!K:K)+Tabla2[[#This Row],[Propina]]</f>
        <v>185.82</v>
      </c>
      <c r="Q735" t="s">
        <v>29</v>
      </c>
      <c r="R735">
        <v>734</v>
      </c>
      <c r="S735" t="s">
        <v>45</v>
      </c>
      <c r="T735" t="s">
        <v>1095</v>
      </c>
    </row>
    <row r="736" spans="1:20" x14ac:dyDescent="0.45">
      <c r="A736">
        <v>20</v>
      </c>
      <c r="B736" t="s">
        <v>581</v>
      </c>
      <c r="C736">
        <v>4</v>
      </c>
      <c r="D736" s="6">
        <f>SUMIF(cocina!A:A, R736, cocina!H:H)</f>
        <v>87</v>
      </c>
      <c r="E736" s="1">
        <v>45023.077777777777</v>
      </c>
      <c r="F736" s="1">
        <v>45023.157638888886</v>
      </c>
      <c r="G736" s="10">
        <f>+Tabla2[[#This Row],[Hora de Salida]]</f>
        <v>45023.157638888886</v>
      </c>
      <c r="H736" s="6">
        <f>+(Tabla2[[#This Row],[Hora de Salida]]-Tabla2[[#This Row],[Hora de Llegada]])*1440</f>
        <v>114.99999999767169</v>
      </c>
      <c r="I736" s="4">
        <f t="shared" si="22"/>
        <v>7.9861111109494232E-2</v>
      </c>
      <c r="J736" s="4">
        <f t="shared" si="23"/>
        <v>1.9444444442827565E-2</v>
      </c>
      <c r="K736" s="4" t="str">
        <f>IF(Tabla2[[#This Row],[Tiempo de Degustación ]]=0,"No Cobrada","Si Cobrada")</f>
        <v>Si Cobrada</v>
      </c>
      <c r="L736" t="s">
        <v>14</v>
      </c>
      <c r="M736" t="s">
        <v>22</v>
      </c>
      <c r="N736" t="s">
        <v>28</v>
      </c>
      <c r="O736" s="14">
        <v>38.43</v>
      </c>
      <c r="P736">
        <f>SUMIF(cocina!A:A, R736, cocina!K:K)+Tabla2[[#This Row],[Propina]]</f>
        <v>180.43</v>
      </c>
      <c r="Q736" t="s">
        <v>29</v>
      </c>
      <c r="R736">
        <v>735</v>
      </c>
      <c r="S736" t="s">
        <v>18</v>
      </c>
      <c r="T736" t="s">
        <v>1096</v>
      </c>
    </row>
    <row r="737" spans="1:20" x14ac:dyDescent="0.45">
      <c r="A737">
        <v>17</v>
      </c>
      <c r="B737" t="s">
        <v>352</v>
      </c>
      <c r="C737">
        <v>2</v>
      </c>
      <c r="D737" s="6">
        <f>SUMIF(cocina!A:A, R737, cocina!H:H)</f>
        <v>92</v>
      </c>
      <c r="E737" s="1">
        <v>45023.047222222223</v>
      </c>
      <c r="F737" s="1">
        <v>45023.14166666667</v>
      </c>
      <c r="G737" s="10">
        <f>+Tabla2[[#This Row],[Hora de Salida]]</f>
        <v>45023.14166666667</v>
      </c>
      <c r="H737" s="6">
        <f>+(Tabla2[[#This Row],[Hora de Salida]]-Tabla2[[#This Row],[Hora de Llegada]])*1440</f>
        <v>136.00000000325963</v>
      </c>
      <c r="I737" s="4">
        <f t="shared" si="22"/>
        <v>0.10486111111337475</v>
      </c>
      <c r="J737" s="4">
        <f t="shared" si="23"/>
        <v>4.0972222224485863E-2</v>
      </c>
      <c r="K737" s="4" t="str">
        <f>IF(Tabla2[[#This Row],[Tiempo de Degustación ]]=0,"No Cobrada","Si Cobrada")</f>
        <v>Si Cobrada</v>
      </c>
      <c r="L737" t="s">
        <v>37</v>
      </c>
      <c r="M737" t="s">
        <v>22</v>
      </c>
      <c r="N737" t="s">
        <v>28</v>
      </c>
      <c r="O737" s="14">
        <v>25.91</v>
      </c>
      <c r="P737">
        <f>SUMIF(cocina!A:A, R737, cocina!K:K)+Tabla2[[#This Row],[Propina]]</f>
        <v>240.91</v>
      </c>
      <c r="Q737" t="s">
        <v>44</v>
      </c>
      <c r="R737">
        <v>736</v>
      </c>
      <c r="S737" t="s">
        <v>18</v>
      </c>
      <c r="T737" t="s">
        <v>1097</v>
      </c>
    </row>
    <row r="738" spans="1:20" x14ac:dyDescent="0.45">
      <c r="A738">
        <v>6</v>
      </c>
      <c r="B738" t="s">
        <v>1098</v>
      </c>
      <c r="C738">
        <v>1</v>
      </c>
      <c r="D738" s="6">
        <f>SUMIF(cocina!A:A, R738, cocina!H:H)</f>
        <v>22</v>
      </c>
      <c r="E738" s="1">
        <v>45023.027083333334</v>
      </c>
      <c r="F738" s="1">
        <v>45023.129166666666</v>
      </c>
      <c r="G738" s="10">
        <f>+Tabla2[[#This Row],[Hora de Salida]]</f>
        <v>45023.129166666666</v>
      </c>
      <c r="H738" s="6">
        <f>+(Tabla2[[#This Row],[Hora de Salida]]-Tabla2[[#This Row],[Hora de Llegada]])*1440</f>
        <v>146.99999999720603</v>
      </c>
      <c r="I738" s="4">
        <f t="shared" si="22"/>
        <v>0.10208333333139308</v>
      </c>
      <c r="J738" s="4">
        <f t="shared" si="23"/>
        <v>8.6805555553615299E-2</v>
      </c>
      <c r="K738" s="4" t="str">
        <f>IF(Tabla2[[#This Row],[Tiempo de Degustación ]]=0,"No Cobrada","Si Cobrada")</f>
        <v>Si Cobrada</v>
      </c>
      <c r="L738" t="s">
        <v>27</v>
      </c>
      <c r="M738" t="s">
        <v>22</v>
      </c>
      <c r="N738" t="s">
        <v>16</v>
      </c>
      <c r="O738" s="14">
        <v>24.09</v>
      </c>
      <c r="P738">
        <f>SUMIF(cocina!A:A, R738, cocina!K:K)+Tabla2[[#This Row],[Propina]]</f>
        <v>142.09</v>
      </c>
      <c r="Q738" t="s">
        <v>17</v>
      </c>
      <c r="R738">
        <v>737</v>
      </c>
      <c r="S738" t="s">
        <v>34</v>
      </c>
      <c r="T738" t="s">
        <v>810</v>
      </c>
    </row>
    <row r="739" spans="1:20" x14ac:dyDescent="0.45">
      <c r="A739">
        <v>15</v>
      </c>
      <c r="B739" t="s">
        <v>824</v>
      </c>
      <c r="C739">
        <v>1</v>
      </c>
      <c r="D739" s="6">
        <f>SUMIF(cocina!A:A, R739, cocina!H:H)</f>
        <v>94</v>
      </c>
      <c r="E739" s="1">
        <v>45023.035416666666</v>
      </c>
      <c r="F739" s="1">
        <v>45023.086111111108</v>
      </c>
      <c r="G739" s="10">
        <f>+Tabla2[[#This Row],[Hora de Salida]]</f>
        <v>45023.086111111108</v>
      </c>
      <c r="H739" s="6">
        <f>+(Tabla2[[#This Row],[Hora de Salida]]-Tabla2[[#This Row],[Hora de Llegada]])*1440</f>
        <v>72.999999996973202</v>
      </c>
      <c r="I739" s="4">
        <f t="shared" si="22"/>
        <v>6.1111111109009165E-2</v>
      </c>
      <c r="J739" s="4">
        <f t="shared" si="23"/>
        <v>0</v>
      </c>
      <c r="K739" s="4" t="str">
        <f>IF(Tabla2[[#This Row],[Tiempo de Degustación ]]=0,"No Cobrada","Si Cobrada")</f>
        <v>No Cobrada</v>
      </c>
      <c r="L739" t="s">
        <v>14</v>
      </c>
      <c r="M739" t="s">
        <v>15</v>
      </c>
      <c r="N739" t="s">
        <v>28</v>
      </c>
      <c r="O739" s="14">
        <v>17.37</v>
      </c>
      <c r="P739">
        <f>SUMIF(cocina!A:A, R739, cocina!K:K)+Tabla2[[#This Row],[Propina]]</f>
        <v>151.37</v>
      </c>
      <c r="Q739" t="s">
        <v>44</v>
      </c>
      <c r="R739">
        <v>738</v>
      </c>
      <c r="S739" t="s">
        <v>18</v>
      </c>
      <c r="T739" t="s">
        <v>1099</v>
      </c>
    </row>
    <row r="740" spans="1:20" x14ac:dyDescent="0.45">
      <c r="A740">
        <v>10</v>
      </c>
      <c r="B740" t="s">
        <v>1100</v>
      </c>
      <c r="C740">
        <v>5</v>
      </c>
      <c r="D740" s="6">
        <f>SUMIF(cocina!A:A, R740, cocina!H:H)</f>
        <v>54</v>
      </c>
      <c r="E740" s="1">
        <v>45023.161805555559</v>
      </c>
      <c r="F740" s="1">
        <v>45023.256944444445</v>
      </c>
      <c r="G740" s="10">
        <f>+Tabla2[[#This Row],[Hora de Salida]]</f>
        <v>45023.256944444445</v>
      </c>
      <c r="H740" s="6">
        <f>+(Tabla2[[#This Row],[Hora de Salida]]-Tabla2[[#This Row],[Hora de Llegada]])*1440</f>
        <v>136.99999999604188</v>
      </c>
      <c r="I740" s="4">
        <f t="shared" si="22"/>
        <v>9.5138888886140194E-2</v>
      </c>
      <c r="J740" s="4">
        <f t="shared" si="23"/>
        <v>5.7638888886140195E-2</v>
      </c>
      <c r="K740" s="4" t="str">
        <f>IF(Tabla2[[#This Row],[Tiempo de Degustación ]]=0,"No Cobrada","Si Cobrada")</f>
        <v>Si Cobrada</v>
      </c>
      <c r="L740" t="s">
        <v>27</v>
      </c>
      <c r="M740" t="s">
        <v>15</v>
      </c>
      <c r="N740" t="s">
        <v>16</v>
      </c>
      <c r="O740" s="14">
        <v>33.69</v>
      </c>
      <c r="P740">
        <f>SUMIF(cocina!A:A, R740, cocina!K:K)+Tabla2[[#This Row],[Propina]]</f>
        <v>79.69</v>
      </c>
      <c r="Q740" t="s">
        <v>17</v>
      </c>
      <c r="R740">
        <v>739</v>
      </c>
      <c r="S740" t="s">
        <v>24</v>
      </c>
      <c r="T740" t="s">
        <v>340</v>
      </c>
    </row>
    <row r="741" spans="1:20" x14ac:dyDescent="0.45">
      <c r="A741">
        <v>16</v>
      </c>
      <c r="B741" t="s">
        <v>1101</v>
      </c>
      <c r="C741">
        <v>6</v>
      </c>
      <c r="D741" s="6">
        <f>SUMIF(cocina!A:A, R741, cocina!H:H)</f>
        <v>113</v>
      </c>
      <c r="E741" s="1">
        <v>45023.15902777778</v>
      </c>
      <c r="F741" s="1">
        <v>45023.26666666667</v>
      </c>
      <c r="G741" s="10">
        <f>+Tabla2[[#This Row],[Hora de Salida]]</f>
        <v>45023.26666666667</v>
      </c>
      <c r="H741" s="6">
        <f>+(Tabla2[[#This Row],[Hora de Salida]]-Tabla2[[#This Row],[Hora de Llegada]])*1440</f>
        <v>155.00000000232831</v>
      </c>
      <c r="I741" s="4">
        <f t="shared" si="22"/>
        <v>0.10763888889050577</v>
      </c>
      <c r="J741" s="4">
        <f t="shared" si="23"/>
        <v>2.9166666668283547E-2</v>
      </c>
      <c r="K741" s="4" t="str">
        <f>IF(Tabla2[[#This Row],[Tiempo de Degustación ]]=0,"No Cobrada","Si Cobrada")</f>
        <v>Si Cobrada</v>
      </c>
      <c r="L741" t="s">
        <v>21</v>
      </c>
      <c r="M741" t="s">
        <v>15</v>
      </c>
      <c r="N741" t="s">
        <v>16</v>
      </c>
      <c r="O741" s="14">
        <v>16.05</v>
      </c>
      <c r="P741">
        <f>SUMIF(cocina!A:A, R741, cocina!K:K)+Tabla2[[#This Row],[Propina]]</f>
        <v>309.05</v>
      </c>
      <c r="Q741" t="s">
        <v>17</v>
      </c>
      <c r="R741">
        <v>740</v>
      </c>
      <c r="S741" t="s">
        <v>68</v>
      </c>
      <c r="T741" t="s">
        <v>1102</v>
      </c>
    </row>
    <row r="742" spans="1:20" x14ac:dyDescent="0.45">
      <c r="A742">
        <v>14</v>
      </c>
      <c r="B742" t="s">
        <v>675</v>
      </c>
      <c r="C742">
        <v>4</v>
      </c>
      <c r="D742" s="6">
        <f>SUMIF(cocina!A:A, R742, cocina!H:H)</f>
        <v>165</v>
      </c>
      <c r="E742" s="1">
        <v>45023.020138888889</v>
      </c>
      <c r="F742" s="1">
        <v>45023.182638888888</v>
      </c>
      <c r="G742" s="10">
        <f>+Tabla2[[#This Row],[Hora de Salida]]</f>
        <v>45023.182638888888</v>
      </c>
      <c r="H742" s="6">
        <f>+(Tabla2[[#This Row],[Hora de Salida]]-Tabla2[[#This Row],[Hora de Llegada]])*1440</f>
        <v>233.99999999790452</v>
      </c>
      <c r="I742" s="4">
        <f t="shared" si="22"/>
        <v>0.17291666666521147</v>
      </c>
      <c r="J742" s="4">
        <f t="shared" si="23"/>
        <v>5.8333333331878137E-2</v>
      </c>
      <c r="K742" s="4" t="str">
        <f>IF(Tabla2[[#This Row],[Tiempo de Degustación ]]=0,"No Cobrada","Si Cobrada")</f>
        <v>Si Cobrada</v>
      </c>
      <c r="L742" t="s">
        <v>27</v>
      </c>
      <c r="M742" t="s">
        <v>15</v>
      </c>
      <c r="N742" t="s">
        <v>16</v>
      </c>
      <c r="O742" s="14">
        <v>40.31</v>
      </c>
      <c r="P742">
        <f>SUMIF(cocina!A:A, R742, cocina!K:K)+Tabla2[[#This Row],[Propina]]</f>
        <v>325.31</v>
      </c>
      <c r="Q742" t="s">
        <v>44</v>
      </c>
      <c r="R742">
        <v>741</v>
      </c>
      <c r="S742" t="s">
        <v>53</v>
      </c>
      <c r="T742" t="s">
        <v>1103</v>
      </c>
    </row>
    <row r="743" spans="1:20" x14ac:dyDescent="0.45">
      <c r="A743">
        <v>20</v>
      </c>
      <c r="B743" t="s">
        <v>864</v>
      </c>
      <c r="C743">
        <v>4</v>
      </c>
      <c r="D743" s="6">
        <f>SUMIF(cocina!A:A, R743, cocina!H:H)</f>
        <v>145</v>
      </c>
      <c r="E743" s="1">
        <v>45023.025000000001</v>
      </c>
      <c r="F743" s="1">
        <v>45023.098611111112</v>
      </c>
      <c r="G743" s="10">
        <f>+Tabla2[[#This Row],[Hora de Salida]]</f>
        <v>45023.098611111112</v>
      </c>
      <c r="H743" s="6">
        <f>+(Tabla2[[#This Row],[Hora de Salida]]-Tabla2[[#This Row],[Hora de Llegada]])*1440</f>
        <v>105.99999999976717</v>
      </c>
      <c r="I743" s="4">
        <f t="shared" si="22"/>
        <v>7.3611111110949423E-2</v>
      </c>
      <c r="J743" s="4">
        <f t="shared" si="23"/>
        <v>0</v>
      </c>
      <c r="K743" s="4" t="str">
        <f>IF(Tabla2[[#This Row],[Tiempo de Degustación ]]=0,"No Cobrada","Si Cobrada")</f>
        <v>No Cobrada</v>
      </c>
      <c r="L743" t="s">
        <v>27</v>
      </c>
      <c r="M743" t="s">
        <v>22</v>
      </c>
      <c r="N743" t="s">
        <v>28</v>
      </c>
      <c r="O743" s="14">
        <v>10.51</v>
      </c>
      <c r="P743">
        <f>SUMIF(cocina!A:A, R743, cocina!K:K)+Tabla2[[#This Row],[Propina]]</f>
        <v>176.51</v>
      </c>
      <c r="Q743" t="s">
        <v>17</v>
      </c>
      <c r="R743">
        <v>742</v>
      </c>
      <c r="S743" t="s">
        <v>24</v>
      </c>
      <c r="T743" t="s">
        <v>1104</v>
      </c>
    </row>
    <row r="744" spans="1:20" x14ac:dyDescent="0.45">
      <c r="A744">
        <v>19</v>
      </c>
      <c r="B744" t="s">
        <v>591</v>
      </c>
      <c r="C744">
        <v>2</v>
      </c>
      <c r="D744" s="6">
        <f>SUMIF(cocina!A:A, R744, cocina!H:H)</f>
        <v>143</v>
      </c>
      <c r="E744" s="1">
        <v>45023.157638888886</v>
      </c>
      <c r="F744" s="1">
        <v>45023.322222222225</v>
      </c>
      <c r="G744" s="10">
        <f>+Tabla2[[#This Row],[Hora de Salida]]</f>
        <v>45023.322222222225</v>
      </c>
      <c r="H744" s="6">
        <f>+(Tabla2[[#This Row],[Hora de Salida]]-Tabla2[[#This Row],[Hora de Llegada]])*1440</f>
        <v>237.00000000768341</v>
      </c>
      <c r="I744" s="4">
        <f t="shared" si="22"/>
        <v>0.17500000000533569</v>
      </c>
      <c r="J744" s="4">
        <f t="shared" si="23"/>
        <v>7.5694444449780143E-2</v>
      </c>
      <c r="K744" s="4" t="str">
        <f>IF(Tabla2[[#This Row],[Tiempo de Degustación ]]=0,"No Cobrada","Si Cobrada")</f>
        <v>Si Cobrada</v>
      </c>
      <c r="L744" t="s">
        <v>14</v>
      </c>
      <c r="M744" t="s">
        <v>15</v>
      </c>
      <c r="N744" t="s">
        <v>16</v>
      </c>
      <c r="O744" s="14">
        <v>25.7</v>
      </c>
      <c r="P744">
        <f>SUMIF(cocina!A:A, R744, cocina!K:K)+Tabla2[[#This Row],[Propina]]</f>
        <v>159.69999999999999</v>
      </c>
      <c r="Q744" t="s">
        <v>44</v>
      </c>
      <c r="R744">
        <v>743</v>
      </c>
      <c r="S744" t="s">
        <v>30</v>
      </c>
      <c r="T744" t="s">
        <v>1105</v>
      </c>
    </row>
    <row r="745" spans="1:20" x14ac:dyDescent="0.45">
      <c r="A745">
        <v>11</v>
      </c>
      <c r="B745" t="s">
        <v>47</v>
      </c>
      <c r="C745">
        <v>1</v>
      </c>
      <c r="D745" s="6">
        <f>SUMIF(cocina!A:A, R745, cocina!H:H)</f>
        <v>67</v>
      </c>
      <c r="E745" s="1">
        <v>45023.082638888889</v>
      </c>
      <c r="F745" s="1">
        <v>45023.242361111108</v>
      </c>
      <c r="G745" s="10">
        <f>+Tabla2[[#This Row],[Hora de Salida]]</f>
        <v>45023.242361111108</v>
      </c>
      <c r="H745" s="6">
        <f>+(Tabla2[[#This Row],[Hora de Salida]]-Tabla2[[#This Row],[Hora de Llegada]])*1440</f>
        <v>229.99999999534339</v>
      </c>
      <c r="I745" s="4">
        <f t="shared" si="22"/>
        <v>0.15972222221898846</v>
      </c>
      <c r="J745" s="4">
        <f t="shared" si="23"/>
        <v>0.11319444444121068</v>
      </c>
      <c r="K745" s="4" t="str">
        <f>IF(Tabla2[[#This Row],[Tiempo de Degustación ]]=0,"No Cobrada","Si Cobrada")</f>
        <v>Si Cobrada</v>
      </c>
      <c r="L745" t="s">
        <v>21</v>
      </c>
      <c r="M745" t="s">
        <v>15</v>
      </c>
      <c r="N745" t="s">
        <v>28</v>
      </c>
      <c r="O745" s="14">
        <v>26.5</v>
      </c>
      <c r="P745">
        <f>SUMIF(cocina!A:A, R745, cocina!K:K)+Tabla2[[#This Row],[Propina]]</f>
        <v>102.5</v>
      </c>
      <c r="Q745" t="s">
        <v>29</v>
      </c>
      <c r="R745">
        <v>744</v>
      </c>
      <c r="S745" t="s">
        <v>18</v>
      </c>
      <c r="T745" t="s">
        <v>93</v>
      </c>
    </row>
    <row r="746" spans="1:20" x14ac:dyDescent="0.45">
      <c r="A746">
        <v>3</v>
      </c>
      <c r="B746" t="s">
        <v>1054</v>
      </c>
      <c r="C746">
        <v>1</v>
      </c>
      <c r="D746" s="6">
        <f>SUMIF(cocina!A:A, R746, cocina!H:H)</f>
        <v>73</v>
      </c>
      <c r="E746" s="1">
        <v>45023.106944444444</v>
      </c>
      <c r="F746" s="1">
        <v>45023.202777777777</v>
      </c>
      <c r="G746" s="10">
        <f>+Tabla2[[#This Row],[Hora de Salida]]</f>
        <v>45023.202777777777</v>
      </c>
      <c r="H746" s="6">
        <f>+(Tabla2[[#This Row],[Hora de Salida]]-Tabla2[[#This Row],[Hora de Llegada]])*1440</f>
        <v>137.99999999930151</v>
      </c>
      <c r="I746" s="4">
        <f t="shared" si="22"/>
        <v>9.5833333332848269E-2</v>
      </c>
      <c r="J746" s="4">
        <f t="shared" si="23"/>
        <v>4.5138888888403825E-2</v>
      </c>
      <c r="K746" s="4" t="str">
        <f>IF(Tabla2[[#This Row],[Tiempo de Degustación ]]=0,"No Cobrada","Si Cobrada")</f>
        <v>Si Cobrada</v>
      </c>
      <c r="L746" t="s">
        <v>33</v>
      </c>
      <c r="M746" t="s">
        <v>15</v>
      </c>
      <c r="N746" t="s">
        <v>23</v>
      </c>
      <c r="O746" s="14">
        <v>18.75</v>
      </c>
      <c r="P746">
        <f>SUMIF(cocina!A:A, R746, cocina!K:K)+Tabla2[[#This Row],[Propina]]</f>
        <v>302.75</v>
      </c>
      <c r="Q746" t="s">
        <v>29</v>
      </c>
      <c r="R746">
        <v>745</v>
      </c>
      <c r="S746" t="s">
        <v>50</v>
      </c>
      <c r="T746" t="s">
        <v>1106</v>
      </c>
    </row>
    <row r="747" spans="1:20" x14ac:dyDescent="0.45">
      <c r="A747">
        <v>13</v>
      </c>
      <c r="B747" t="s">
        <v>1063</v>
      </c>
      <c r="C747">
        <v>2</v>
      </c>
      <c r="D747" s="6">
        <f>SUMIF(cocina!A:A, R747, cocina!H:H)</f>
        <v>77</v>
      </c>
      <c r="E747" s="1">
        <v>45023.131944444445</v>
      </c>
      <c r="F747" s="1">
        <v>45023.268750000003</v>
      </c>
      <c r="G747" s="10">
        <f>+Tabla2[[#This Row],[Hora de Salida]]</f>
        <v>45023.268750000003</v>
      </c>
      <c r="H747" s="6">
        <f>+(Tabla2[[#This Row],[Hora de Salida]]-Tabla2[[#This Row],[Hora de Llegada]])*1440</f>
        <v>197.0000000030268</v>
      </c>
      <c r="I747" s="4">
        <f t="shared" si="22"/>
        <v>0.14722222222432416</v>
      </c>
      <c r="J747" s="4">
        <f t="shared" si="23"/>
        <v>9.375000000210193E-2</v>
      </c>
      <c r="K747" s="4" t="str">
        <f>IF(Tabla2[[#This Row],[Tiempo de Degustación ]]=0,"No Cobrada","Si Cobrada")</f>
        <v>Si Cobrada</v>
      </c>
      <c r="L747" t="s">
        <v>21</v>
      </c>
      <c r="M747" t="s">
        <v>15</v>
      </c>
      <c r="N747" t="s">
        <v>28</v>
      </c>
      <c r="O747" s="14">
        <v>44.9</v>
      </c>
      <c r="P747">
        <f>SUMIF(cocina!A:A, R747, cocina!K:K)+Tabla2[[#This Row],[Propina]]</f>
        <v>245.9</v>
      </c>
      <c r="Q747" t="s">
        <v>44</v>
      </c>
      <c r="R747">
        <v>746</v>
      </c>
      <c r="S747" t="s">
        <v>73</v>
      </c>
      <c r="T747" t="s">
        <v>780</v>
      </c>
    </row>
    <row r="748" spans="1:20" x14ac:dyDescent="0.45">
      <c r="A748">
        <v>16</v>
      </c>
      <c r="B748" t="s">
        <v>1107</v>
      </c>
      <c r="C748">
        <v>3</v>
      </c>
      <c r="D748" s="6">
        <f>SUMIF(cocina!A:A, R748, cocina!H:H)</f>
        <v>28</v>
      </c>
      <c r="E748" s="1">
        <v>45023.120138888888</v>
      </c>
      <c r="F748" s="1">
        <v>45023.200694444444</v>
      </c>
      <c r="G748" s="10">
        <f>+Tabla2[[#This Row],[Hora de Salida]]</f>
        <v>45023.200694444444</v>
      </c>
      <c r="H748" s="6">
        <f>+(Tabla2[[#This Row],[Hora de Salida]]-Tabla2[[#This Row],[Hora de Llegada]])*1440</f>
        <v>116.00000000093132</v>
      </c>
      <c r="I748" s="4">
        <f t="shared" si="22"/>
        <v>8.0555555556202307E-2</v>
      </c>
      <c r="J748" s="4">
        <f t="shared" si="23"/>
        <v>6.1111111111757863E-2</v>
      </c>
      <c r="K748" s="4" t="str">
        <f>IF(Tabla2[[#This Row],[Tiempo de Degustación ]]=0,"No Cobrada","Si Cobrada")</f>
        <v>Si Cobrada</v>
      </c>
      <c r="L748" t="s">
        <v>21</v>
      </c>
      <c r="M748" t="s">
        <v>22</v>
      </c>
      <c r="N748" t="s">
        <v>16</v>
      </c>
      <c r="O748" s="14">
        <v>37.229999999999997</v>
      </c>
      <c r="P748">
        <f>SUMIF(cocina!A:A, R748, cocina!K:K)+Tabla2[[#This Row],[Propina]]</f>
        <v>62.23</v>
      </c>
      <c r="Q748" t="s">
        <v>17</v>
      </c>
      <c r="R748">
        <v>747</v>
      </c>
      <c r="S748" t="s">
        <v>53</v>
      </c>
      <c r="T748" t="s">
        <v>204</v>
      </c>
    </row>
    <row r="749" spans="1:20" x14ac:dyDescent="0.45">
      <c r="A749">
        <v>2</v>
      </c>
      <c r="B749" t="s">
        <v>1108</v>
      </c>
      <c r="C749">
        <v>4</v>
      </c>
      <c r="D749" s="6">
        <f>SUMIF(cocina!A:A, R749, cocina!H:H)</f>
        <v>37</v>
      </c>
      <c r="E749" s="1">
        <v>45023.105555555558</v>
      </c>
      <c r="F749" s="1">
        <v>45023.248611111114</v>
      </c>
      <c r="G749" s="10">
        <f>+Tabla2[[#This Row],[Hora de Salida]]</f>
        <v>45023.248611111114</v>
      </c>
      <c r="H749" s="6">
        <f>+(Tabla2[[#This Row],[Hora de Salida]]-Tabla2[[#This Row],[Hora de Llegada]])*1440</f>
        <v>206.00000000093132</v>
      </c>
      <c r="I749" s="4">
        <f t="shared" si="22"/>
        <v>0.14305555555620231</v>
      </c>
      <c r="J749" s="4">
        <f t="shared" si="23"/>
        <v>0.11736111111175787</v>
      </c>
      <c r="K749" s="4" t="str">
        <f>IF(Tabla2[[#This Row],[Tiempo de Degustación ]]=0,"No Cobrada","Si Cobrada")</f>
        <v>Si Cobrada</v>
      </c>
      <c r="L749" t="s">
        <v>27</v>
      </c>
      <c r="M749" t="s">
        <v>15</v>
      </c>
      <c r="N749" t="s">
        <v>28</v>
      </c>
      <c r="O749" s="14">
        <v>12.55</v>
      </c>
      <c r="P749">
        <f>SUMIF(cocina!A:A, R749, cocina!K:K)+Tabla2[[#This Row],[Propina]]</f>
        <v>122.55</v>
      </c>
      <c r="Q749" t="s">
        <v>17</v>
      </c>
      <c r="R749">
        <v>748</v>
      </c>
      <c r="S749" t="s">
        <v>45</v>
      </c>
      <c r="T749" t="s">
        <v>1109</v>
      </c>
    </row>
    <row r="750" spans="1:20" x14ac:dyDescent="0.45">
      <c r="A750">
        <v>1</v>
      </c>
      <c r="B750" t="s">
        <v>1107</v>
      </c>
      <c r="C750">
        <v>2</v>
      </c>
      <c r="D750" s="6">
        <f>SUMIF(cocina!A:A, R750, cocina!H:H)</f>
        <v>8</v>
      </c>
      <c r="E750" s="1">
        <v>45023.056250000001</v>
      </c>
      <c r="F750" s="1">
        <v>45023.119444444441</v>
      </c>
      <c r="G750" s="10">
        <f>+Tabla2[[#This Row],[Hora de Salida]]</f>
        <v>45023.119444444441</v>
      </c>
      <c r="H750" s="6">
        <f>+(Tabla2[[#This Row],[Hora de Salida]]-Tabla2[[#This Row],[Hora de Llegada]])*1440</f>
        <v>90.99999999278225</v>
      </c>
      <c r="I750" s="4">
        <f t="shared" si="22"/>
        <v>7.3611111106098789E-2</v>
      </c>
      <c r="J750" s="4">
        <f t="shared" si="23"/>
        <v>6.805555555054324E-2</v>
      </c>
      <c r="K750" s="4" t="str">
        <f>IF(Tabla2[[#This Row],[Tiempo de Degustación ]]=0,"No Cobrada","Si Cobrada")</f>
        <v>Si Cobrada</v>
      </c>
      <c r="L750" t="s">
        <v>37</v>
      </c>
      <c r="M750" t="s">
        <v>15</v>
      </c>
      <c r="N750" t="s">
        <v>16</v>
      </c>
      <c r="O750" s="14">
        <v>24.12</v>
      </c>
      <c r="P750">
        <f>SUMIF(cocina!A:A, R750, cocina!K:K)+Tabla2[[#This Row],[Propina]]</f>
        <v>94.12</v>
      </c>
      <c r="Q750" t="s">
        <v>44</v>
      </c>
      <c r="R750">
        <v>749</v>
      </c>
      <c r="S750" t="s">
        <v>38</v>
      </c>
      <c r="T750" t="s">
        <v>42</v>
      </c>
    </row>
    <row r="751" spans="1:20" x14ac:dyDescent="0.45">
      <c r="A751">
        <v>6</v>
      </c>
      <c r="B751" t="s">
        <v>1110</v>
      </c>
      <c r="C751">
        <v>4</v>
      </c>
      <c r="D751" s="6">
        <f>SUMIF(cocina!A:A, R751, cocina!H:H)</f>
        <v>86</v>
      </c>
      <c r="E751" s="1">
        <v>45023.073611111111</v>
      </c>
      <c r="F751" s="1">
        <v>45023.125</v>
      </c>
      <c r="G751" s="10">
        <f>+Tabla2[[#This Row],[Hora de Salida]]</f>
        <v>45023.125</v>
      </c>
      <c r="H751" s="6">
        <f>+(Tabla2[[#This Row],[Hora de Salida]]-Tabla2[[#This Row],[Hora de Llegada]])*1440</f>
        <v>74.000000000232831</v>
      </c>
      <c r="I751" s="4">
        <f t="shared" si="22"/>
        <v>5.1388888889050577E-2</v>
      </c>
      <c r="J751" s="4">
        <f t="shared" si="23"/>
        <v>0</v>
      </c>
      <c r="K751" s="4" t="str">
        <f>IF(Tabla2[[#This Row],[Tiempo de Degustación ]]=0,"No Cobrada","Si Cobrada")</f>
        <v>No Cobrada</v>
      </c>
      <c r="L751" t="s">
        <v>21</v>
      </c>
      <c r="M751" t="s">
        <v>15</v>
      </c>
      <c r="N751" t="s">
        <v>28</v>
      </c>
      <c r="O751" s="14">
        <v>21.82</v>
      </c>
      <c r="P751">
        <f>SUMIF(cocina!A:A, R751, cocina!K:K)+Tabla2[[#This Row],[Propina]]</f>
        <v>140.82</v>
      </c>
      <c r="Q751" t="s">
        <v>29</v>
      </c>
      <c r="R751">
        <v>750</v>
      </c>
      <c r="S751" t="s">
        <v>50</v>
      </c>
      <c r="T751" t="s">
        <v>263</v>
      </c>
    </row>
    <row r="752" spans="1:20" x14ac:dyDescent="0.45">
      <c r="A752">
        <v>17</v>
      </c>
      <c r="B752" t="s">
        <v>699</v>
      </c>
      <c r="C752">
        <v>6</v>
      </c>
      <c r="D752" s="6">
        <f>SUMIF(cocina!A:A, R752, cocina!H:H)</f>
        <v>87</v>
      </c>
      <c r="E752" s="1">
        <v>45023.063888888886</v>
      </c>
      <c r="F752" s="1">
        <v>45023.131944444445</v>
      </c>
      <c r="G752" s="10">
        <f>+Tabla2[[#This Row],[Hora de Salida]]</f>
        <v>45023.131944444445</v>
      </c>
      <c r="H752" s="6">
        <f>+(Tabla2[[#This Row],[Hora de Salida]]-Tabla2[[#This Row],[Hora de Llegada]])*1440</f>
        <v>98.000000005122274</v>
      </c>
      <c r="I752" s="4">
        <f t="shared" si="22"/>
        <v>6.805555555911269E-2</v>
      </c>
      <c r="J752" s="4">
        <f t="shared" si="23"/>
        <v>7.6388888924460233E-3</v>
      </c>
      <c r="K752" s="4" t="str">
        <f>IF(Tabla2[[#This Row],[Tiempo de Degustación ]]=0,"No Cobrada","Si Cobrada")</f>
        <v>Si Cobrada</v>
      </c>
      <c r="L752" t="s">
        <v>27</v>
      </c>
      <c r="M752" t="s">
        <v>22</v>
      </c>
      <c r="N752" t="s">
        <v>28</v>
      </c>
      <c r="O752" s="14">
        <v>49.35</v>
      </c>
      <c r="P752">
        <f>SUMIF(cocina!A:A, R752, cocina!K:K)+Tabla2[[#This Row],[Propina]]</f>
        <v>219.35</v>
      </c>
      <c r="Q752" t="s">
        <v>29</v>
      </c>
      <c r="R752">
        <v>751</v>
      </c>
      <c r="S752" t="s">
        <v>30</v>
      </c>
      <c r="T752" t="s">
        <v>1111</v>
      </c>
    </row>
    <row r="753" spans="1:20" x14ac:dyDescent="0.45">
      <c r="A753">
        <v>3</v>
      </c>
      <c r="B753" t="s">
        <v>703</v>
      </c>
      <c r="C753">
        <v>5</v>
      </c>
      <c r="D753" s="6">
        <f>SUMIF(cocina!A:A, R753, cocina!H:H)</f>
        <v>30</v>
      </c>
      <c r="E753" s="1">
        <v>45023.086805555555</v>
      </c>
      <c r="F753" s="1">
        <v>45023.182638888888</v>
      </c>
      <c r="G753" s="10">
        <f>+Tabla2[[#This Row],[Hora de Salida]]</f>
        <v>45023.182638888888</v>
      </c>
      <c r="H753" s="6">
        <f>+(Tabla2[[#This Row],[Hora de Salida]]-Tabla2[[#This Row],[Hora de Llegada]])*1440</f>
        <v>137.99999999930151</v>
      </c>
      <c r="I753" s="4">
        <f t="shared" si="22"/>
        <v>9.5833333332848269E-2</v>
      </c>
      <c r="J753" s="4">
        <f t="shared" si="23"/>
        <v>7.4999999999514941E-2</v>
      </c>
      <c r="K753" s="4" t="str">
        <f>IF(Tabla2[[#This Row],[Tiempo de Degustación ]]=0,"No Cobrada","Si Cobrada")</f>
        <v>Si Cobrada</v>
      </c>
      <c r="L753" t="s">
        <v>14</v>
      </c>
      <c r="M753" t="s">
        <v>15</v>
      </c>
      <c r="N753" t="s">
        <v>28</v>
      </c>
      <c r="O753" s="14">
        <v>46.27</v>
      </c>
      <c r="P753">
        <f>SUMIF(cocina!A:A, R753, cocina!K:K)+Tabla2[[#This Row],[Propina]]</f>
        <v>106.27000000000001</v>
      </c>
      <c r="Q753" t="s">
        <v>29</v>
      </c>
      <c r="R753">
        <v>752</v>
      </c>
      <c r="S753" t="s">
        <v>38</v>
      </c>
      <c r="T753" t="s">
        <v>109</v>
      </c>
    </row>
    <row r="754" spans="1:20" x14ac:dyDescent="0.45">
      <c r="A754">
        <v>11</v>
      </c>
      <c r="B754" t="s">
        <v>515</v>
      </c>
      <c r="C754">
        <v>4</v>
      </c>
      <c r="D754" s="6">
        <f>SUMIF(cocina!A:A, R754, cocina!H:H)</f>
        <v>128</v>
      </c>
      <c r="E754" s="1">
        <v>45023.102083333331</v>
      </c>
      <c r="F754" s="1">
        <v>45023.193055555559</v>
      </c>
      <c r="G754" s="10">
        <f>+Tabla2[[#This Row],[Hora de Salida]]</f>
        <v>45023.193055555559</v>
      </c>
      <c r="H754" s="6">
        <f>+(Tabla2[[#This Row],[Hora de Salida]]-Tabla2[[#This Row],[Hora de Llegada]])*1440</f>
        <v>131.00000000791624</v>
      </c>
      <c r="I754" s="4">
        <f t="shared" si="22"/>
        <v>9.0972222227719612E-2</v>
      </c>
      <c r="J754" s="4">
        <f t="shared" si="23"/>
        <v>2.0833333388307201E-3</v>
      </c>
      <c r="K754" s="4" t="str">
        <f>IF(Tabla2[[#This Row],[Tiempo de Degustación ]]=0,"No Cobrada","Si Cobrada")</f>
        <v>Si Cobrada</v>
      </c>
      <c r="L754" t="s">
        <v>37</v>
      </c>
      <c r="M754" t="s">
        <v>15</v>
      </c>
      <c r="N754" t="s">
        <v>16</v>
      </c>
      <c r="O754" s="14">
        <v>26.24</v>
      </c>
      <c r="P754">
        <f>SUMIF(cocina!A:A, R754, cocina!K:K)+Tabla2[[#This Row],[Propina]]</f>
        <v>189.24</v>
      </c>
      <c r="Q754" t="s">
        <v>29</v>
      </c>
      <c r="R754">
        <v>753</v>
      </c>
      <c r="S754" t="s">
        <v>73</v>
      </c>
      <c r="T754" t="s">
        <v>1112</v>
      </c>
    </row>
    <row r="755" spans="1:20" x14ac:dyDescent="0.45">
      <c r="A755">
        <v>8</v>
      </c>
      <c r="B755" t="s">
        <v>657</v>
      </c>
      <c r="C755">
        <v>3</v>
      </c>
      <c r="D755" s="6">
        <f>SUMIF(cocina!A:A, R755, cocina!H:H)</f>
        <v>89</v>
      </c>
      <c r="E755" s="1">
        <v>45023.13958333333</v>
      </c>
      <c r="F755" s="1">
        <v>45023.191666666666</v>
      </c>
      <c r="G755" s="10">
        <f>+Tabla2[[#This Row],[Hora de Salida]]</f>
        <v>45023.191666666666</v>
      </c>
      <c r="H755" s="6">
        <f>+(Tabla2[[#This Row],[Hora de Salida]]-Tabla2[[#This Row],[Hora de Llegada]])*1440</f>
        <v>75.00000000349246</v>
      </c>
      <c r="I755" s="4">
        <f t="shared" si="22"/>
        <v>5.2083333335758653E-2</v>
      </c>
      <c r="J755" s="4">
        <f t="shared" si="23"/>
        <v>0</v>
      </c>
      <c r="K755" s="4" t="str">
        <f>IF(Tabla2[[#This Row],[Tiempo de Degustación ]]=0,"No Cobrada","Si Cobrada")</f>
        <v>No Cobrada</v>
      </c>
      <c r="L755" t="s">
        <v>14</v>
      </c>
      <c r="M755" t="s">
        <v>15</v>
      </c>
      <c r="N755" t="s">
        <v>28</v>
      </c>
      <c r="O755" s="14">
        <v>42.74</v>
      </c>
      <c r="P755">
        <f>SUMIF(cocina!A:A, R755, cocina!K:K)+Tabla2[[#This Row],[Propina]]</f>
        <v>279.74</v>
      </c>
      <c r="Q755" t="s">
        <v>17</v>
      </c>
      <c r="R755">
        <v>754</v>
      </c>
      <c r="S755" t="s">
        <v>18</v>
      </c>
      <c r="T755" t="s">
        <v>1113</v>
      </c>
    </row>
    <row r="756" spans="1:20" x14ac:dyDescent="0.45">
      <c r="A756">
        <v>12</v>
      </c>
      <c r="B756" t="s">
        <v>1114</v>
      </c>
      <c r="C756">
        <v>3</v>
      </c>
      <c r="D756" s="6">
        <f>SUMIF(cocina!A:A, R756, cocina!H:H)</f>
        <v>109</v>
      </c>
      <c r="E756" s="1">
        <v>45023.084027777775</v>
      </c>
      <c r="F756" s="1">
        <v>45023.185416666667</v>
      </c>
      <c r="G756" s="10">
        <f>+Tabla2[[#This Row],[Hora de Salida]]</f>
        <v>45023.185416666667</v>
      </c>
      <c r="H756" s="6">
        <f>+(Tabla2[[#This Row],[Hora de Salida]]-Tabla2[[#This Row],[Hora de Llegada]])*1440</f>
        <v>146.00000000442378</v>
      </c>
      <c r="I756" s="4">
        <f t="shared" si="22"/>
        <v>0.11180555555862763</v>
      </c>
      <c r="J756" s="4">
        <f t="shared" si="23"/>
        <v>3.6111111114183192E-2</v>
      </c>
      <c r="K756" s="4" t="str">
        <f>IF(Tabla2[[#This Row],[Tiempo de Degustación ]]=0,"No Cobrada","Si Cobrada")</f>
        <v>Si Cobrada</v>
      </c>
      <c r="L756" t="s">
        <v>27</v>
      </c>
      <c r="M756" t="s">
        <v>15</v>
      </c>
      <c r="N756" t="s">
        <v>28</v>
      </c>
      <c r="O756" s="14">
        <v>26.65</v>
      </c>
      <c r="P756">
        <f>SUMIF(cocina!A:A, R756, cocina!K:K)+Tabla2[[#This Row],[Propina]]</f>
        <v>237.65</v>
      </c>
      <c r="Q756" t="s">
        <v>44</v>
      </c>
      <c r="R756">
        <v>755</v>
      </c>
      <c r="S756" t="s">
        <v>30</v>
      </c>
      <c r="T756" t="s">
        <v>1115</v>
      </c>
    </row>
    <row r="757" spans="1:20" x14ac:dyDescent="0.45">
      <c r="A757">
        <v>11</v>
      </c>
      <c r="B757" t="s">
        <v>1116</v>
      </c>
      <c r="C757">
        <v>1</v>
      </c>
      <c r="D757" s="6">
        <f>SUMIF(cocina!A:A, R757, cocina!H:H)</f>
        <v>34</v>
      </c>
      <c r="E757" s="1">
        <v>45023.161805555559</v>
      </c>
      <c r="F757" s="1">
        <v>45023.32708333333</v>
      </c>
      <c r="G757" s="10">
        <f>+Tabla2[[#This Row],[Hora de Salida]]</f>
        <v>45023.32708333333</v>
      </c>
      <c r="H757" s="6">
        <f>+(Tabla2[[#This Row],[Hora de Salida]]-Tabla2[[#This Row],[Hora de Llegada]])*1440</f>
        <v>237.99999998998828</v>
      </c>
      <c r="I757" s="4">
        <f t="shared" si="22"/>
        <v>0.1652777777708252</v>
      </c>
      <c r="J757" s="4">
        <f t="shared" si="23"/>
        <v>0.14166666665971409</v>
      </c>
      <c r="K757" s="4" t="str">
        <f>IF(Tabla2[[#This Row],[Tiempo de Degustación ]]=0,"No Cobrada","Si Cobrada")</f>
        <v>Si Cobrada</v>
      </c>
      <c r="L757" t="s">
        <v>21</v>
      </c>
      <c r="M757" t="s">
        <v>41</v>
      </c>
      <c r="N757" t="s">
        <v>28</v>
      </c>
      <c r="O757" s="14">
        <v>31.75</v>
      </c>
      <c r="P757">
        <f>SUMIF(cocina!A:A, R757, cocina!K:K)+Tabla2[[#This Row],[Propina]]</f>
        <v>81.75</v>
      </c>
      <c r="Q757" t="s">
        <v>29</v>
      </c>
      <c r="R757">
        <v>756</v>
      </c>
      <c r="S757" t="s">
        <v>38</v>
      </c>
      <c r="T757" t="s">
        <v>1117</v>
      </c>
    </row>
    <row r="758" spans="1:20" x14ac:dyDescent="0.45">
      <c r="A758">
        <v>3</v>
      </c>
      <c r="B758" t="s">
        <v>1118</v>
      </c>
      <c r="C758">
        <v>6</v>
      </c>
      <c r="D758" s="6">
        <f>SUMIF(cocina!A:A, R758, cocina!H:H)</f>
        <v>40</v>
      </c>
      <c r="E758" s="1">
        <v>45023.074305555558</v>
      </c>
      <c r="F758" s="1">
        <v>45023.195833333331</v>
      </c>
      <c r="G758" s="10">
        <f>+Tabla2[[#This Row],[Hora de Salida]]</f>
        <v>45023.195833333331</v>
      </c>
      <c r="H758" s="6">
        <f>+(Tabla2[[#This Row],[Hora de Salida]]-Tabla2[[#This Row],[Hora de Llegada]])*1440</f>
        <v>174.99999999417923</v>
      </c>
      <c r="I758" s="4">
        <f t="shared" si="22"/>
        <v>0.12152777777373558</v>
      </c>
      <c r="J758" s="4">
        <f t="shared" si="23"/>
        <v>9.3749999995957803E-2</v>
      </c>
      <c r="K758" s="4" t="str">
        <f>IF(Tabla2[[#This Row],[Tiempo de Degustación ]]=0,"No Cobrada","Si Cobrada")</f>
        <v>Si Cobrada</v>
      </c>
      <c r="L758" t="s">
        <v>27</v>
      </c>
      <c r="M758" t="s">
        <v>15</v>
      </c>
      <c r="N758" t="s">
        <v>16</v>
      </c>
      <c r="O758" s="14">
        <v>10.029999999999999</v>
      </c>
      <c r="P758">
        <f>SUMIF(cocina!A:A, R758, cocina!K:K)+Tabla2[[#This Row],[Propina]]</f>
        <v>70.03</v>
      </c>
      <c r="Q758" t="s">
        <v>17</v>
      </c>
      <c r="R758">
        <v>757</v>
      </c>
      <c r="S758" t="s">
        <v>30</v>
      </c>
      <c r="T758" t="s">
        <v>109</v>
      </c>
    </row>
    <row r="759" spans="1:20" x14ac:dyDescent="0.45">
      <c r="A759">
        <v>18</v>
      </c>
      <c r="B759" t="s">
        <v>1119</v>
      </c>
      <c r="C759">
        <v>4</v>
      </c>
      <c r="D759" s="6">
        <f>SUMIF(cocina!A:A, R759, cocina!H:H)</f>
        <v>41</v>
      </c>
      <c r="E759" s="1">
        <v>45023.011805555558</v>
      </c>
      <c r="F759" s="1">
        <v>45023.090277777781</v>
      </c>
      <c r="G759" s="10">
        <f>+Tabla2[[#This Row],[Hora de Salida]]</f>
        <v>45023.090277777781</v>
      </c>
      <c r="H759" s="6">
        <f>+(Tabla2[[#This Row],[Hora de Salida]]-Tabla2[[#This Row],[Hora de Llegada]])*1440</f>
        <v>113.00000000162981</v>
      </c>
      <c r="I759" s="4">
        <f t="shared" si="22"/>
        <v>7.8472222223354038E-2</v>
      </c>
      <c r="J759" s="4">
        <f t="shared" si="23"/>
        <v>5.000000000113182E-2</v>
      </c>
      <c r="K759" s="4" t="str">
        <f>IF(Tabla2[[#This Row],[Tiempo de Degustación ]]=0,"No Cobrada","Si Cobrada")</f>
        <v>Si Cobrada</v>
      </c>
      <c r="L759" t="s">
        <v>14</v>
      </c>
      <c r="M759" t="s">
        <v>22</v>
      </c>
      <c r="N759" t="s">
        <v>23</v>
      </c>
      <c r="O759" s="14">
        <v>27.04</v>
      </c>
      <c r="P759">
        <f>SUMIF(cocina!A:A, R759, cocina!K:K)+Tabla2[[#This Row],[Propina]]</f>
        <v>79.039999999999992</v>
      </c>
      <c r="Q759" t="s">
        <v>17</v>
      </c>
      <c r="R759">
        <v>758</v>
      </c>
      <c r="S759" t="s">
        <v>38</v>
      </c>
      <c r="T759" t="s">
        <v>905</v>
      </c>
    </row>
    <row r="760" spans="1:20" x14ac:dyDescent="0.45">
      <c r="A760">
        <v>20</v>
      </c>
      <c r="B760" t="s">
        <v>1120</v>
      </c>
      <c r="C760">
        <v>5</v>
      </c>
      <c r="D760" s="6">
        <f>SUMIF(cocina!A:A, R760, cocina!H:H)</f>
        <v>196</v>
      </c>
      <c r="E760" s="1">
        <v>45023.027777777781</v>
      </c>
      <c r="F760" s="1">
        <v>45023.15625</v>
      </c>
      <c r="G760" s="10">
        <f>+Tabla2[[#This Row],[Hora de Salida]]</f>
        <v>45023.15625</v>
      </c>
      <c r="H760" s="6">
        <f>+(Tabla2[[#This Row],[Hora de Salida]]-Tabla2[[#This Row],[Hora de Llegada]])*1440</f>
        <v>184.99999999534339</v>
      </c>
      <c r="I760" s="4">
        <f t="shared" si="22"/>
        <v>0.12847222221898846</v>
      </c>
      <c r="J760" s="4">
        <f t="shared" si="23"/>
        <v>0</v>
      </c>
      <c r="K760" s="4" t="str">
        <f>IF(Tabla2[[#This Row],[Tiempo de Degustación ]]=0,"No Cobrada","Si Cobrada")</f>
        <v>No Cobrada</v>
      </c>
      <c r="L760" t="s">
        <v>21</v>
      </c>
      <c r="M760" t="s">
        <v>15</v>
      </c>
      <c r="N760" t="s">
        <v>28</v>
      </c>
      <c r="O760" s="14">
        <v>13.7</v>
      </c>
      <c r="P760">
        <f>SUMIF(cocina!A:A, R760, cocina!K:K)+Tabla2[[#This Row],[Propina]]</f>
        <v>355.7</v>
      </c>
      <c r="Q760" t="s">
        <v>17</v>
      </c>
      <c r="R760">
        <v>759</v>
      </c>
      <c r="S760" t="s">
        <v>92</v>
      </c>
      <c r="T760" t="s">
        <v>1121</v>
      </c>
    </row>
    <row r="761" spans="1:20" x14ac:dyDescent="0.45">
      <c r="A761">
        <v>5</v>
      </c>
      <c r="B761" t="s">
        <v>1122</v>
      </c>
      <c r="C761">
        <v>6</v>
      </c>
      <c r="D761" s="6">
        <f>SUMIF(cocina!A:A, R761, cocina!H:H)</f>
        <v>20</v>
      </c>
      <c r="E761" s="1">
        <v>45023.017361111109</v>
      </c>
      <c r="F761" s="1">
        <v>45023.069444444445</v>
      </c>
      <c r="G761" s="10">
        <f>+Tabla2[[#This Row],[Hora de Salida]]</f>
        <v>45023.069444444445</v>
      </c>
      <c r="H761" s="6">
        <f>+(Tabla2[[#This Row],[Hora de Salida]]-Tabla2[[#This Row],[Hora de Llegada]])*1440</f>
        <v>75.00000000349246</v>
      </c>
      <c r="I761" s="4">
        <f t="shared" si="22"/>
        <v>5.2083333335758653E-2</v>
      </c>
      <c r="J761" s="4">
        <f t="shared" si="23"/>
        <v>3.8194444446869764E-2</v>
      </c>
      <c r="K761" s="4" t="str">
        <f>IF(Tabla2[[#This Row],[Tiempo de Degustación ]]=0,"No Cobrada","Si Cobrada")</f>
        <v>Si Cobrada</v>
      </c>
      <c r="L761" t="s">
        <v>37</v>
      </c>
      <c r="M761" t="s">
        <v>15</v>
      </c>
      <c r="N761" t="s">
        <v>28</v>
      </c>
      <c r="O761" s="14">
        <v>39.42</v>
      </c>
      <c r="P761">
        <f>SUMIF(cocina!A:A, R761, cocina!K:K)+Tabla2[[#This Row],[Propina]]</f>
        <v>144.42000000000002</v>
      </c>
      <c r="Q761" t="s">
        <v>29</v>
      </c>
      <c r="R761">
        <v>760</v>
      </c>
      <c r="S761" t="s">
        <v>92</v>
      </c>
      <c r="T761" t="s">
        <v>42</v>
      </c>
    </row>
    <row r="762" spans="1:20" x14ac:dyDescent="0.45">
      <c r="A762">
        <v>4</v>
      </c>
      <c r="B762" t="s">
        <v>941</v>
      </c>
      <c r="C762">
        <v>4</v>
      </c>
      <c r="D762" s="6">
        <f>SUMIF(cocina!A:A, R762, cocina!H:H)</f>
        <v>102</v>
      </c>
      <c r="E762" s="1">
        <v>45023.11041666667</v>
      </c>
      <c r="F762" s="1">
        <v>45023.154166666667</v>
      </c>
      <c r="G762" s="10">
        <f>+Tabla2[[#This Row],[Hora de Salida]]</f>
        <v>45023.154166666667</v>
      </c>
      <c r="H762" s="6">
        <f>+(Tabla2[[#This Row],[Hora de Salida]]-Tabla2[[#This Row],[Hora de Llegada]])*1440</f>
        <v>62.999999995809048</v>
      </c>
      <c r="I762" s="4">
        <f t="shared" si="22"/>
        <v>4.3749999997089617E-2</v>
      </c>
      <c r="J762" s="4">
        <f t="shared" si="23"/>
        <v>0</v>
      </c>
      <c r="K762" s="4" t="str">
        <f>IF(Tabla2[[#This Row],[Tiempo de Degustación ]]=0,"No Cobrada","Si Cobrada")</f>
        <v>No Cobrada</v>
      </c>
      <c r="L762" t="s">
        <v>14</v>
      </c>
      <c r="M762" t="s">
        <v>22</v>
      </c>
      <c r="N762" t="s">
        <v>28</v>
      </c>
      <c r="O762" s="14">
        <v>16.850000000000001</v>
      </c>
      <c r="P762">
        <f>SUMIF(cocina!A:A, R762, cocina!K:K)+Tabla2[[#This Row],[Propina]]</f>
        <v>190.85</v>
      </c>
      <c r="Q762" t="s">
        <v>29</v>
      </c>
      <c r="R762">
        <v>761</v>
      </c>
      <c r="S762" t="s">
        <v>18</v>
      </c>
      <c r="T762" t="s">
        <v>1123</v>
      </c>
    </row>
    <row r="763" spans="1:20" x14ac:dyDescent="0.45">
      <c r="A763">
        <v>4</v>
      </c>
      <c r="B763" t="s">
        <v>532</v>
      </c>
      <c r="C763">
        <v>3</v>
      </c>
      <c r="D763" s="6">
        <f>SUMIF(cocina!A:A, R763, cocina!H:H)</f>
        <v>29</v>
      </c>
      <c r="E763" s="1">
        <v>45023.054166666669</v>
      </c>
      <c r="F763" s="1">
        <v>45023.142361111109</v>
      </c>
      <c r="G763" s="10">
        <f>+Tabla2[[#This Row],[Hora de Salida]]</f>
        <v>45023.142361111109</v>
      </c>
      <c r="H763" s="6">
        <f>+(Tabla2[[#This Row],[Hora de Salida]]-Tabla2[[#This Row],[Hora de Llegada]])*1440</f>
        <v>126.99999999487773</v>
      </c>
      <c r="I763" s="4">
        <f t="shared" si="22"/>
        <v>8.819444444088731E-2</v>
      </c>
      <c r="J763" s="4">
        <f t="shared" si="23"/>
        <v>6.8055555551998423E-2</v>
      </c>
      <c r="K763" s="4" t="str">
        <f>IF(Tabla2[[#This Row],[Tiempo de Degustación ]]=0,"No Cobrada","Si Cobrada")</f>
        <v>Si Cobrada</v>
      </c>
      <c r="L763" t="s">
        <v>33</v>
      </c>
      <c r="M763" t="s">
        <v>22</v>
      </c>
      <c r="N763" t="s">
        <v>28</v>
      </c>
      <c r="O763" s="14">
        <v>49.45</v>
      </c>
      <c r="P763">
        <f>SUMIF(cocina!A:A, R763, cocina!K:K)+Tabla2[[#This Row],[Propina]]</f>
        <v>148.44999999999999</v>
      </c>
      <c r="Q763" t="s">
        <v>17</v>
      </c>
      <c r="R763">
        <v>762</v>
      </c>
      <c r="S763" t="s">
        <v>53</v>
      </c>
      <c r="T763" t="s">
        <v>1124</v>
      </c>
    </row>
    <row r="764" spans="1:20" x14ac:dyDescent="0.45">
      <c r="A764">
        <v>18</v>
      </c>
      <c r="B764" t="s">
        <v>934</v>
      </c>
      <c r="C764">
        <v>3</v>
      </c>
      <c r="D764" s="6">
        <f>SUMIF(cocina!A:A, R764, cocina!H:H)</f>
        <v>32</v>
      </c>
      <c r="E764" s="1">
        <v>45023.15902777778</v>
      </c>
      <c r="F764" s="1">
        <v>45023.216666666667</v>
      </c>
      <c r="G764" s="10">
        <f>+Tabla2[[#This Row],[Hora de Salida]]</f>
        <v>45023.216666666667</v>
      </c>
      <c r="H764" s="6">
        <f>+(Tabla2[[#This Row],[Hora de Salida]]-Tabla2[[#This Row],[Hora de Llegada]])*1440</f>
        <v>82.999999998137355</v>
      </c>
      <c r="I764" s="4">
        <f t="shared" si="22"/>
        <v>5.7638888887595385E-2</v>
      </c>
      <c r="J764" s="4">
        <f t="shared" si="23"/>
        <v>3.5416666665373159E-2</v>
      </c>
      <c r="K764" s="4" t="str">
        <f>IF(Tabla2[[#This Row],[Tiempo de Degustación ]]=0,"No Cobrada","Si Cobrada")</f>
        <v>Si Cobrada</v>
      </c>
      <c r="L764" t="s">
        <v>37</v>
      </c>
      <c r="M764" t="s">
        <v>15</v>
      </c>
      <c r="N764" t="s">
        <v>28</v>
      </c>
      <c r="O764" s="14">
        <v>22.88</v>
      </c>
      <c r="P764">
        <f>SUMIF(cocina!A:A, R764, cocina!K:K)+Tabla2[[#This Row],[Propina]]</f>
        <v>126.88</v>
      </c>
      <c r="Q764" t="s">
        <v>17</v>
      </c>
      <c r="R764">
        <v>763</v>
      </c>
      <c r="S764" t="s">
        <v>92</v>
      </c>
      <c r="T764" t="s">
        <v>662</v>
      </c>
    </row>
    <row r="765" spans="1:20" x14ac:dyDescent="0.45">
      <c r="A765">
        <v>20</v>
      </c>
      <c r="B765" t="s">
        <v>1125</v>
      </c>
      <c r="C765">
        <v>1</v>
      </c>
      <c r="D765" s="6">
        <f>SUMIF(cocina!A:A, R765, cocina!H:H)</f>
        <v>112</v>
      </c>
      <c r="E765" s="1">
        <v>45023.145833333336</v>
      </c>
      <c r="F765" s="1">
        <v>45023.240277777775</v>
      </c>
      <c r="G765" s="10">
        <f>+Tabla2[[#This Row],[Hora de Salida]]</f>
        <v>45023.240277777775</v>
      </c>
      <c r="H765" s="6">
        <f>+(Tabla2[[#This Row],[Hora de Salida]]-Tabla2[[#This Row],[Hora de Llegada]])*1440</f>
        <v>135.99999999278225</v>
      </c>
      <c r="I765" s="4">
        <f t="shared" si="22"/>
        <v>0.10486111110609879</v>
      </c>
      <c r="J765" s="4">
        <f t="shared" si="23"/>
        <v>2.708333332832101E-2</v>
      </c>
      <c r="K765" s="4" t="str">
        <f>IF(Tabla2[[#This Row],[Tiempo de Degustación ]]=0,"No Cobrada","Si Cobrada")</f>
        <v>Si Cobrada</v>
      </c>
      <c r="L765" t="s">
        <v>37</v>
      </c>
      <c r="M765" t="s">
        <v>41</v>
      </c>
      <c r="N765" t="s">
        <v>28</v>
      </c>
      <c r="O765" s="14">
        <v>20.41</v>
      </c>
      <c r="P765">
        <f>SUMIF(cocina!A:A, R765, cocina!K:K)+Tabla2[[#This Row],[Propina]]</f>
        <v>105.41</v>
      </c>
      <c r="Q765" t="s">
        <v>44</v>
      </c>
      <c r="R765">
        <v>764</v>
      </c>
      <c r="S765" t="s">
        <v>24</v>
      </c>
      <c r="T765" t="s">
        <v>1126</v>
      </c>
    </row>
    <row r="766" spans="1:20" x14ac:dyDescent="0.45">
      <c r="A766">
        <v>20</v>
      </c>
      <c r="B766" t="s">
        <v>896</v>
      </c>
      <c r="C766">
        <v>4</v>
      </c>
      <c r="D766" s="6">
        <f>SUMIF(cocina!A:A, R766, cocina!H:H)</f>
        <v>164</v>
      </c>
      <c r="E766" s="1">
        <v>45023.01666666667</v>
      </c>
      <c r="F766" s="1">
        <v>45023.067361111112</v>
      </c>
      <c r="G766" s="10">
        <f>+Tabla2[[#This Row],[Hora de Salida]]</f>
        <v>45023.067361111112</v>
      </c>
      <c r="H766" s="6">
        <f>+(Tabla2[[#This Row],[Hora de Salida]]-Tabla2[[#This Row],[Hora de Llegada]])*1440</f>
        <v>72.999999996973202</v>
      </c>
      <c r="I766" s="4">
        <f t="shared" si="22"/>
        <v>5.0694444442342501E-2</v>
      </c>
      <c r="J766" s="4">
        <f t="shared" si="23"/>
        <v>0</v>
      </c>
      <c r="K766" s="4" t="str">
        <f>IF(Tabla2[[#This Row],[Tiempo de Degustación ]]=0,"No Cobrada","Si Cobrada")</f>
        <v>No Cobrada</v>
      </c>
      <c r="L766" t="s">
        <v>14</v>
      </c>
      <c r="M766" t="s">
        <v>41</v>
      </c>
      <c r="N766" t="s">
        <v>28</v>
      </c>
      <c r="O766" s="14">
        <v>30.77</v>
      </c>
      <c r="P766">
        <f>SUMIF(cocina!A:A, R766, cocina!K:K)+Tabla2[[#This Row],[Propina]]</f>
        <v>263.77</v>
      </c>
      <c r="Q766" t="s">
        <v>29</v>
      </c>
      <c r="R766">
        <v>765</v>
      </c>
      <c r="S766" t="s">
        <v>73</v>
      </c>
      <c r="T766" t="s">
        <v>1127</v>
      </c>
    </row>
    <row r="767" spans="1:20" x14ac:dyDescent="0.45">
      <c r="A767">
        <v>17</v>
      </c>
      <c r="B767" t="s">
        <v>65</v>
      </c>
      <c r="C767">
        <v>6</v>
      </c>
      <c r="D767" s="6">
        <f>SUMIF(cocina!A:A, R767, cocina!H:H)</f>
        <v>134</v>
      </c>
      <c r="E767" s="1">
        <v>45023.06527777778</v>
      </c>
      <c r="F767" s="1">
        <v>45023.201388888891</v>
      </c>
      <c r="G767" s="10">
        <f>+Tabla2[[#This Row],[Hora de Salida]]</f>
        <v>45023.201388888891</v>
      </c>
      <c r="H767" s="6">
        <f>+(Tabla2[[#This Row],[Hora de Salida]]-Tabla2[[#This Row],[Hora de Llegada]])*1440</f>
        <v>195.99999999976717</v>
      </c>
      <c r="I767" s="4">
        <f t="shared" si="22"/>
        <v>0.13611111111094942</v>
      </c>
      <c r="J767" s="4">
        <f t="shared" si="23"/>
        <v>4.3055555555393865E-2</v>
      </c>
      <c r="K767" s="4" t="str">
        <f>IF(Tabla2[[#This Row],[Tiempo de Degustación ]]=0,"No Cobrada","Si Cobrada")</f>
        <v>Si Cobrada</v>
      </c>
      <c r="L767" t="s">
        <v>27</v>
      </c>
      <c r="M767" t="s">
        <v>41</v>
      </c>
      <c r="N767" t="s">
        <v>28</v>
      </c>
      <c r="O767" s="14">
        <v>12.57</v>
      </c>
      <c r="P767">
        <f>SUMIF(cocina!A:A, R767, cocina!K:K)+Tabla2[[#This Row],[Propina]]</f>
        <v>197.57</v>
      </c>
      <c r="Q767" t="s">
        <v>17</v>
      </c>
      <c r="R767">
        <v>766</v>
      </c>
      <c r="S767" t="s">
        <v>92</v>
      </c>
      <c r="T767" t="s">
        <v>1128</v>
      </c>
    </row>
    <row r="768" spans="1:20" x14ac:dyDescent="0.45">
      <c r="A768">
        <v>10</v>
      </c>
      <c r="B768" t="s">
        <v>1129</v>
      </c>
      <c r="C768">
        <v>3</v>
      </c>
      <c r="D768" s="6">
        <f>SUMIF(cocina!A:A, R768, cocina!H:H)</f>
        <v>85</v>
      </c>
      <c r="E768" s="1">
        <v>45023.047222222223</v>
      </c>
      <c r="F768" s="1">
        <v>45023.164583333331</v>
      </c>
      <c r="G768" s="10">
        <f>+Tabla2[[#This Row],[Hora de Salida]]</f>
        <v>45023.164583333331</v>
      </c>
      <c r="H768" s="6">
        <f>+(Tabla2[[#This Row],[Hora de Salida]]-Tabla2[[#This Row],[Hora de Llegada]])*1440</f>
        <v>168.99999999557622</v>
      </c>
      <c r="I768" s="4">
        <f t="shared" si="22"/>
        <v>0.11736111110803904</v>
      </c>
      <c r="J768" s="4">
        <f t="shared" si="23"/>
        <v>5.8333333330261264E-2</v>
      </c>
      <c r="K768" s="4" t="str">
        <f>IF(Tabla2[[#This Row],[Tiempo de Degustación ]]=0,"No Cobrada","Si Cobrada")</f>
        <v>Si Cobrada</v>
      </c>
      <c r="L768" t="s">
        <v>27</v>
      </c>
      <c r="M768" t="s">
        <v>22</v>
      </c>
      <c r="N768" t="s">
        <v>28</v>
      </c>
      <c r="O768" s="14">
        <v>15.98</v>
      </c>
      <c r="P768">
        <f>SUMIF(cocina!A:A, R768, cocina!K:K)+Tabla2[[#This Row],[Propina]]</f>
        <v>184.98</v>
      </c>
      <c r="Q768" t="s">
        <v>17</v>
      </c>
      <c r="R768">
        <v>767</v>
      </c>
      <c r="S768" t="s">
        <v>68</v>
      </c>
      <c r="T768" t="s">
        <v>1130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4219-C595-49A3-B8FB-A48EAED6164D}">
  <dimension ref="A1:M1903"/>
  <sheetViews>
    <sheetView workbookViewId="0">
      <selection activeCell="K1" sqref="K1:K1048576"/>
    </sheetView>
  </sheetViews>
  <sheetFormatPr baseColWidth="10" defaultRowHeight="14.25" x14ac:dyDescent="0.45"/>
  <cols>
    <col min="1" max="1" width="17.73046875" customWidth="1"/>
    <col min="2" max="2" width="17.06640625" customWidth="1"/>
    <col min="3" max="3" width="17.33203125" customWidth="1"/>
    <col min="4" max="4" width="21.265625" bestFit="1" customWidth="1"/>
    <col min="5" max="5" width="14.6640625" customWidth="1"/>
    <col min="6" max="6" width="15.19921875" customWidth="1"/>
    <col min="7" max="7" width="18.6640625" customWidth="1"/>
    <col min="8" max="8" width="21.86328125" customWidth="1"/>
    <col min="9" max="9" width="14.9296875" customWidth="1"/>
    <col min="10" max="10" width="14.06640625" bestFit="1" customWidth="1"/>
    <col min="11" max="11" width="18.9296875" customWidth="1"/>
    <col min="12" max="12" width="15.1328125" bestFit="1" customWidth="1"/>
    <col min="13" max="13" width="22.06640625" bestFit="1" customWidth="1"/>
  </cols>
  <sheetData>
    <row r="1" spans="1:13" x14ac:dyDescent="0.45">
      <c r="A1" t="s">
        <v>10</v>
      </c>
      <c r="B1" t="s">
        <v>0</v>
      </c>
      <c r="C1" t="s">
        <v>1131</v>
      </c>
      <c r="D1" t="s">
        <v>1132</v>
      </c>
      <c r="E1" t="s">
        <v>1133</v>
      </c>
      <c r="F1" t="s">
        <v>1134</v>
      </c>
      <c r="G1" t="s">
        <v>1135</v>
      </c>
      <c r="H1" t="s">
        <v>1136</v>
      </c>
      <c r="I1" t="s">
        <v>1137</v>
      </c>
      <c r="J1" t="s">
        <v>1164</v>
      </c>
      <c r="K1" t="s">
        <v>1171</v>
      </c>
      <c r="L1" t="s">
        <v>1172</v>
      </c>
      <c r="M1" t="s">
        <v>1173</v>
      </c>
    </row>
    <row r="2" spans="1:13" x14ac:dyDescent="0.45">
      <c r="A2">
        <v>1</v>
      </c>
      <c r="B2">
        <v>10</v>
      </c>
      <c r="C2" t="s">
        <v>268</v>
      </c>
      <c r="D2" t="s">
        <v>1138</v>
      </c>
      <c r="E2">
        <v>14</v>
      </c>
      <c r="F2">
        <v>24</v>
      </c>
      <c r="G2">
        <v>2</v>
      </c>
      <c r="H2">
        <v>25</v>
      </c>
      <c r="I2" t="s">
        <v>1139</v>
      </c>
      <c r="J2" t="str">
        <f>IF(COUNTIF(sala!R$2:R$768,A2)=0,"No","SI")</f>
        <v>SI</v>
      </c>
      <c r="K2">
        <f>+Tabla1[[#This Row],[Precio Unitario]]*Tabla1[[#This Row],[Cantidad Ordenada]]</f>
        <v>48</v>
      </c>
      <c r="L2">
        <f>+Tabla1[[#This Row],[Ganancia Bruta]]-Tabla1[[#This Row],[Costo Unitario]]*Tabla1[[#This Row],[Cantidad Ordenada]]</f>
        <v>20</v>
      </c>
    </row>
    <row r="3" spans="1:13" x14ac:dyDescent="0.45">
      <c r="A3">
        <v>1</v>
      </c>
      <c r="B3">
        <v>10</v>
      </c>
      <c r="C3" t="s">
        <v>109</v>
      </c>
      <c r="D3" t="s">
        <v>1140</v>
      </c>
      <c r="E3">
        <v>18</v>
      </c>
      <c r="F3">
        <v>30</v>
      </c>
      <c r="G3">
        <v>3</v>
      </c>
      <c r="H3">
        <v>32</v>
      </c>
      <c r="I3" t="s">
        <v>1141</v>
      </c>
      <c r="J3" t="str">
        <f>IF(COUNTIF(sala!R$2:R$768,A3)=0,"No","SI")</f>
        <v>SI</v>
      </c>
      <c r="K3">
        <f>+Tabla1[[#This Row],[Precio Unitario]]*Tabla1[[#This Row],[Cantidad Ordenada]]</f>
        <v>90</v>
      </c>
      <c r="L3">
        <f>+Tabla1[[#This Row],[Ganancia Bruta]]-Tabla1[[#This Row],[Costo Unitario]]*Tabla1[[#This Row],[Cantidad Ordenada]]</f>
        <v>36</v>
      </c>
    </row>
    <row r="4" spans="1:13" x14ac:dyDescent="0.45">
      <c r="A4">
        <v>2</v>
      </c>
      <c r="B4">
        <v>6</v>
      </c>
      <c r="C4" t="s">
        <v>195</v>
      </c>
      <c r="D4" t="s">
        <v>1142</v>
      </c>
      <c r="E4">
        <v>19</v>
      </c>
      <c r="F4">
        <v>31</v>
      </c>
      <c r="G4">
        <v>1</v>
      </c>
      <c r="H4">
        <v>51</v>
      </c>
      <c r="I4" t="s">
        <v>1139</v>
      </c>
      <c r="J4" t="str">
        <f>IF(COUNTIF(sala!R$2:R$768,A4)=0,"No","SI")</f>
        <v>SI</v>
      </c>
      <c r="K4">
        <f>+Tabla1[[#This Row],[Precio Unitario]]*Tabla1[[#This Row],[Cantidad Ordenada]]</f>
        <v>31</v>
      </c>
      <c r="L4">
        <f>+Tabla1[[#This Row],[Ganancia Bruta]]-Tabla1[[#This Row],[Costo Unitario]]*Tabla1[[#This Row],[Cantidad Ordenada]]</f>
        <v>12</v>
      </c>
    </row>
    <row r="5" spans="1:13" x14ac:dyDescent="0.45">
      <c r="A5">
        <v>2</v>
      </c>
      <c r="B5">
        <v>6</v>
      </c>
      <c r="C5" t="s">
        <v>179</v>
      </c>
      <c r="D5" t="s">
        <v>1143</v>
      </c>
      <c r="E5">
        <v>16</v>
      </c>
      <c r="F5">
        <v>27</v>
      </c>
      <c r="G5">
        <v>1</v>
      </c>
      <c r="H5">
        <v>34</v>
      </c>
      <c r="I5" t="s">
        <v>1141</v>
      </c>
      <c r="J5" t="str">
        <f>IF(COUNTIF(sala!R$2:R$768,A5)=0,"No","SI")</f>
        <v>SI</v>
      </c>
      <c r="K5">
        <f>+Tabla1[[#This Row],[Precio Unitario]]*Tabla1[[#This Row],[Cantidad Ordenada]]</f>
        <v>27</v>
      </c>
      <c r="L5">
        <f>+Tabla1[[#This Row],[Ganancia Bruta]]-Tabla1[[#This Row],[Costo Unitario]]*Tabla1[[#This Row],[Cantidad Ordenada]]</f>
        <v>11</v>
      </c>
    </row>
    <row r="6" spans="1:13" x14ac:dyDescent="0.45">
      <c r="A6">
        <v>3</v>
      </c>
      <c r="B6">
        <v>20</v>
      </c>
      <c r="C6" t="s">
        <v>74</v>
      </c>
      <c r="D6" t="s">
        <v>1144</v>
      </c>
      <c r="E6">
        <v>25</v>
      </c>
      <c r="F6">
        <v>40</v>
      </c>
      <c r="G6">
        <v>1</v>
      </c>
      <c r="H6">
        <v>9</v>
      </c>
      <c r="I6" t="s">
        <v>1141</v>
      </c>
      <c r="J6" t="str">
        <f>IF(COUNTIF(sala!R$2:R$768,A6)=0,"No","SI")</f>
        <v>SI</v>
      </c>
      <c r="K6">
        <f>+Tabla1[[#This Row],[Precio Unitario]]*Tabla1[[#This Row],[Cantidad Ordenada]]</f>
        <v>40</v>
      </c>
      <c r="L6">
        <f>+Tabla1[[#This Row],[Ganancia Bruta]]-Tabla1[[#This Row],[Costo Unitario]]*Tabla1[[#This Row],[Cantidad Ordenada]]</f>
        <v>15</v>
      </c>
    </row>
    <row r="7" spans="1:13" x14ac:dyDescent="0.45">
      <c r="A7">
        <v>3</v>
      </c>
      <c r="B7">
        <v>20</v>
      </c>
      <c r="C7" t="s">
        <v>195</v>
      </c>
      <c r="D7" t="s">
        <v>1142</v>
      </c>
      <c r="E7">
        <v>19</v>
      </c>
      <c r="F7">
        <v>31</v>
      </c>
      <c r="G7">
        <v>1</v>
      </c>
      <c r="H7">
        <v>27</v>
      </c>
      <c r="I7" t="s">
        <v>1139</v>
      </c>
      <c r="J7" t="str">
        <f>IF(COUNTIF(sala!R$2:R$768,A7)=0,"No","SI")</f>
        <v>SI</v>
      </c>
      <c r="K7">
        <f>+Tabla1[[#This Row],[Precio Unitario]]*Tabla1[[#This Row],[Cantidad Ordenada]]</f>
        <v>31</v>
      </c>
      <c r="L7">
        <f>+Tabla1[[#This Row],[Ganancia Bruta]]-Tabla1[[#This Row],[Costo Unitario]]*Tabla1[[#This Row],[Cantidad Ordenada]]</f>
        <v>12</v>
      </c>
    </row>
    <row r="8" spans="1:13" x14ac:dyDescent="0.45">
      <c r="A8">
        <v>3</v>
      </c>
      <c r="B8">
        <v>20</v>
      </c>
      <c r="C8" t="s">
        <v>115</v>
      </c>
      <c r="D8" t="s">
        <v>1145</v>
      </c>
      <c r="E8">
        <v>22</v>
      </c>
      <c r="F8">
        <v>36</v>
      </c>
      <c r="G8">
        <v>1</v>
      </c>
      <c r="H8">
        <v>36</v>
      </c>
      <c r="I8" t="s">
        <v>1139</v>
      </c>
      <c r="J8" t="str">
        <f>IF(COUNTIF(sala!R$2:R$768,A8)=0,"No","SI")</f>
        <v>SI</v>
      </c>
      <c r="K8">
        <f>+Tabla1[[#This Row],[Precio Unitario]]*Tabla1[[#This Row],[Cantidad Ordenada]]</f>
        <v>36</v>
      </c>
      <c r="L8">
        <f>+Tabla1[[#This Row],[Ganancia Bruta]]-Tabla1[[#This Row],[Costo Unitario]]*Tabla1[[#This Row],[Cantidad Ordenada]]</f>
        <v>14</v>
      </c>
    </row>
    <row r="9" spans="1:13" x14ac:dyDescent="0.45">
      <c r="A9">
        <v>3</v>
      </c>
      <c r="B9">
        <v>20</v>
      </c>
      <c r="C9" t="s">
        <v>60</v>
      </c>
      <c r="D9" t="s">
        <v>1146</v>
      </c>
      <c r="E9">
        <v>17</v>
      </c>
      <c r="F9">
        <v>29</v>
      </c>
      <c r="G9">
        <v>2</v>
      </c>
      <c r="H9">
        <v>54</v>
      </c>
      <c r="I9" t="s">
        <v>1141</v>
      </c>
      <c r="J9" t="str">
        <f>IF(COUNTIF(sala!R$2:R$768,A9)=0,"No","SI")</f>
        <v>SI</v>
      </c>
      <c r="K9">
        <f>+Tabla1[[#This Row],[Precio Unitario]]*Tabla1[[#This Row],[Cantidad Ordenada]]</f>
        <v>58</v>
      </c>
      <c r="L9">
        <f>+Tabla1[[#This Row],[Ganancia Bruta]]-Tabla1[[#This Row],[Costo Unitario]]*Tabla1[[#This Row],[Cantidad Ordenada]]</f>
        <v>24</v>
      </c>
    </row>
    <row r="10" spans="1:13" x14ac:dyDescent="0.45">
      <c r="A10">
        <v>4</v>
      </c>
      <c r="B10">
        <v>3</v>
      </c>
      <c r="C10" t="s">
        <v>448</v>
      </c>
      <c r="D10" t="s">
        <v>1147</v>
      </c>
      <c r="E10">
        <v>20</v>
      </c>
      <c r="F10">
        <v>33</v>
      </c>
      <c r="G10">
        <v>3</v>
      </c>
      <c r="H10">
        <v>23</v>
      </c>
      <c r="I10" t="s">
        <v>1141</v>
      </c>
      <c r="J10" t="str">
        <f>IF(COUNTIF(sala!R$2:R$768,A10)=0,"No","SI")</f>
        <v>SI</v>
      </c>
      <c r="K10">
        <f>+Tabla1[[#This Row],[Precio Unitario]]*Tabla1[[#This Row],[Cantidad Ordenada]]</f>
        <v>99</v>
      </c>
      <c r="L10">
        <f>+Tabla1[[#This Row],[Ganancia Bruta]]-Tabla1[[#This Row],[Costo Unitario]]*Tabla1[[#This Row],[Cantidad Ordenada]]</f>
        <v>39</v>
      </c>
    </row>
    <row r="11" spans="1:13" x14ac:dyDescent="0.45">
      <c r="A11">
        <v>4</v>
      </c>
      <c r="B11">
        <v>3</v>
      </c>
      <c r="C11" t="s">
        <v>66</v>
      </c>
      <c r="D11" t="s">
        <v>1148</v>
      </c>
      <c r="E11">
        <v>16</v>
      </c>
      <c r="F11">
        <v>28</v>
      </c>
      <c r="G11">
        <v>3</v>
      </c>
      <c r="H11">
        <v>17</v>
      </c>
      <c r="I11" t="s">
        <v>1139</v>
      </c>
      <c r="J11" t="str">
        <f>IF(COUNTIF(sala!R$2:R$768,A11)=0,"No","SI")</f>
        <v>SI</v>
      </c>
      <c r="K11">
        <f>+Tabla1[[#This Row],[Precio Unitario]]*Tabla1[[#This Row],[Cantidad Ordenada]]</f>
        <v>84</v>
      </c>
      <c r="L11">
        <f>+Tabla1[[#This Row],[Ganancia Bruta]]-Tabla1[[#This Row],[Costo Unitario]]*Tabla1[[#This Row],[Cantidad Ordenada]]</f>
        <v>36</v>
      </c>
    </row>
    <row r="12" spans="1:13" x14ac:dyDescent="0.45">
      <c r="A12">
        <v>5</v>
      </c>
      <c r="B12">
        <v>8</v>
      </c>
      <c r="C12" t="s">
        <v>189</v>
      </c>
      <c r="D12" t="s">
        <v>1149</v>
      </c>
      <c r="E12">
        <v>11</v>
      </c>
      <c r="F12">
        <v>19</v>
      </c>
      <c r="G12">
        <v>1</v>
      </c>
      <c r="H12">
        <v>8</v>
      </c>
      <c r="I12" t="s">
        <v>1139</v>
      </c>
      <c r="J12" t="str">
        <f>IF(COUNTIF(sala!R$2:R$768,A12)=0,"No","SI")</f>
        <v>SI</v>
      </c>
      <c r="K12">
        <f>+Tabla1[[#This Row],[Precio Unitario]]*Tabla1[[#This Row],[Cantidad Ordenada]]</f>
        <v>19</v>
      </c>
      <c r="L12">
        <f>+Tabla1[[#This Row],[Ganancia Bruta]]-Tabla1[[#This Row],[Costo Unitario]]*Tabla1[[#This Row],[Cantidad Ordenada]]</f>
        <v>8</v>
      </c>
    </row>
    <row r="13" spans="1:13" x14ac:dyDescent="0.45">
      <c r="A13">
        <v>5</v>
      </c>
      <c r="B13">
        <v>8</v>
      </c>
      <c r="C13" t="s">
        <v>268</v>
      </c>
      <c r="D13" t="s">
        <v>1138</v>
      </c>
      <c r="E13">
        <v>14</v>
      </c>
      <c r="F13">
        <v>24</v>
      </c>
      <c r="G13">
        <v>2</v>
      </c>
      <c r="H13">
        <v>9</v>
      </c>
      <c r="I13" t="s">
        <v>1141</v>
      </c>
      <c r="J13" t="str">
        <f>IF(COUNTIF(sala!R$2:R$768,A13)=0,"No","SI")</f>
        <v>SI</v>
      </c>
      <c r="K13">
        <f>+Tabla1[[#This Row],[Precio Unitario]]*Tabla1[[#This Row],[Cantidad Ordenada]]</f>
        <v>48</v>
      </c>
      <c r="L13">
        <f>+Tabla1[[#This Row],[Ganancia Bruta]]-Tabla1[[#This Row],[Costo Unitario]]*Tabla1[[#This Row],[Cantidad Ordenada]]</f>
        <v>20</v>
      </c>
    </row>
    <row r="14" spans="1:13" x14ac:dyDescent="0.45">
      <c r="A14">
        <v>6</v>
      </c>
      <c r="B14">
        <v>7</v>
      </c>
      <c r="C14" t="s">
        <v>42</v>
      </c>
      <c r="D14" t="s">
        <v>1150</v>
      </c>
      <c r="E14">
        <v>21</v>
      </c>
      <c r="F14">
        <v>35</v>
      </c>
      <c r="G14">
        <v>2</v>
      </c>
      <c r="H14">
        <v>11</v>
      </c>
      <c r="I14" t="s">
        <v>1141</v>
      </c>
      <c r="J14" t="str">
        <f>IF(COUNTIF(sala!R$2:R$768,A14)=0,"No","SI")</f>
        <v>SI</v>
      </c>
      <c r="K14">
        <f>+Tabla1[[#This Row],[Precio Unitario]]*Tabla1[[#This Row],[Cantidad Ordenada]]</f>
        <v>70</v>
      </c>
      <c r="L14">
        <f>+Tabla1[[#This Row],[Ganancia Bruta]]-Tabla1[[#This Row],[Costo Unitario]]*Tabla1[[#This Row],[Cantidad Ordenada]]</f>
        <v>28</v>
      </c>
    </row>
    <row r="15" spans="1:13" x14ac:dyDescent="0.45">
      <c r="A15">
        <v>7</v>
      </c>
      <c r="B15">
        <v>17</v>
      </c>
      <c r="C15" t="s">
        <v>423</v>
      </c>
      <c r="D15" t="s">
        <v>1151</v>
      </c>
      <c r="E15">
        <v>19</v>
      </c>
      <c r="F15">
        <v>32</v>
      </c>
      <c r="G15">
        <v>2</v>
      </c>
      <c r="H15">
        <v>15</v>
      </c>
      <c r="I15" t="s">
        <v>1141</v>
      </c>
      <c r="J15" t="str">
        <f>IF(COUNTIF(sala!R$2:R$768,A15)=0,"No","SI")</f>
        <v>SI</v>
      </c>
      <c r="K15">
        <f>+Tabla1[[#This Row],[Precio Unitario]]*Tabla1[[#This Row],[Cantidad Ordenada]]</f>
        <v>64</v>
      </c>
      <c r="L15">
        <f>+Tabla1[[#This Row],[Ganancia Bruta]]-Tabla1[[#This Row],[Costo Unitario]]*Tabla1[[#This Row],[Cantidad Ordenada]]</f>
        <v>26</v>
      </c>
    </row>
    <row r="16" spans="1:13" x14ac:dyDescent="0.45">
      <c r="A16">
        <v>7</v>
      </c>
      <c r="B16">
        <v>17</v>
      </c>
      <c r="C16" t="s">
        <v>115</v>
      </c>
      <c r="D16" t="s">
        <v>1145</v>
      </c>
      <c r="E16">
        <v>22</v>
      </c>
      <c r="F16">
        <v>36</v>
      </c>
      <c r="G16">
        <v>3</v>
      </c>
      <c r="H16">
        <v>26</v>
      </c>
      <c r="I16" t="s">
        <v>1139</v>
      </c>
      <c r="J16" t="str">
        <f>IF(COUNTIF(sala!R$2:R$768,A16)=0,"No","SI")</f>
        <v>SI</v>
      </c>
      <c r="K16">
        <f>+Tabla1[[#This Row],[Precio Unitario]]*Tabla1[[#This Row],[Cantidad Ordenada]]</f>
        <v>108</v>
      </c>
      <c r="L16">
        <f>+Tabla1[[#This Row],[Ganancia Bruta]]-Tabla1[[#This Row],[Costo Unitario]]*Tabla1[[#This Row],[Cantidad Ordenada]]</f>
        <v>42</v>
      </c>
    </row>
    <row r="17" spans="1:12" x14ac:dyDescent="0.45">
      <c r="A17">
        <v>8</v>
      </c>
      <c r="B17">
        <v>11</v>
      </c>
      <c r="C17" t="s">
        <v>344</v>
      </c>
      <c r="D17" t="s">
        <v>1152</v>
      </c>
      <c r="E17">
        <v>13</v>
      </c>
      <c r="F17">
        <v>22</v>
      </c>
      <c r="G17">
        <v>3</v>
      </c>
      <c r="H17">
        <v>11</v>
      </c>
      <c r="I17" t="s">
        <v>1139</v>
      </c>
      <c r="J17" t="str">
        <f>IF(COUNTIF(sala!R$2:R$768,A17)=0,"No","SI")</f>
        <v>SI</v>
      </c>
      <c r="K17">
        <f>+Tabla1[[#This Row],[Precio Unitario]]*Tabla1[[#This Row],[Cantidad Ordenada]]</f>
        <v>66</v>
      </c>
      <c r="L17">
        <f>+Tabla1[[#This Row],[Ganancia Bruta]]-Tabla1[[#This Row],[Costo Unitario]]*Tabla1[[#This Row],[Cantidad Ordenada]]</f>
        <v>27</v>
      </c>
    </row>
    <row r="18" spans="1:12" x14ac:dyDescent="0.45">
      <c r="A18">
        <v>8</v>
      </c>
      <c r="B18">
        <v>11</v>
      </c>
      <c r="C18" t="s">
        <v>66</v>
      </c>
      <c r="D18" t="s">
        <v>1148</v>
      </c>
      <c r="E18">
        <v>16</v>
      </c>
      <c r="F18">
        <v>28</v>
      </c>
      <c r="G18">
        <v>2</v>
      </c>
      <c r="H18">
        <v>8</v>
      </c>
      <c r="I18" t="s">
        <v>1139</v>
      </c>
      <c r="J18" t="str">
        <f>IF(COUNTIF(sala!R$2:R$768,A18)=0,"No","SI")</f>
        <v>SI</v>
      </c>
      <c r="K18">
        <f>+Tabla1[[#This Row],[Precio Unitario]]*Tabla1[[#This Row],[Cantidad Ordenada]]</f>
        <v>56</v>
      </c>
      <c r="L18">
        <f>+Tabla1[[#This Row],[Ganancia Bruta]]-Tabla1[[#This Row],[Costo Unitario]]*Tabla1[[#This Row],[Cantidad Ordenada]]</f>
        <v>24</v>
      </c>
    </row>
    <row r="19" spans="1:12" x14ac:dyDescent="0.45">
      <c r="A19">
        <v>8</v>
      </c>
      <c r="B19">
        <v>11</v>
      </c>
      <c r="C19" t="s">
        <v>74</v>
      </c>
      <c r="D19" t="s">
        <v>1144</v>
      </c>
      <c r="E19">
        <v>25</v>
      </c>
      <c r="F19">
        <v>40</v>
      </c>
      <c r="G19">
        <v>3</v>
      </c>
      <c r="H19">
        <v>36</v>
      </c>
      <c r="I19" t="s">
        <v>1139</v>
      </c>
      <c r="J19" t="str">
        <f>IF(COUNTIF(sala!R$2:R$768,A19)=0,"No","SI")</f>
        <v>SI</v>
      </c>
      <c r="K19">
        <f>+Tabla1[[#This Row],[Precio Unitario]]*Tabla1[[#This Row],[Cantidad Ordenada]]</f>
        <v>120</v>
      </c>
      <c r="L19">
        <f>+Tabla1[[#This Row],[Ganancia Bruta]]-Tabla1[[#This Row],[Costo Unitario]]*Tabla1[[#This Row],[Cantidad Ordenada]]</f>
        <v>45</v>
      </c>
    </row>
    <row r="20" spans="1:12" x14ac:dyDescent="0.45">
      <c r="A20">
        <v>9</v>
      </c>
      <c r="B20">
        <v>15</v>
      </c>
      <c r="C20" t="s">
        <v>109</v>
      </c>
      <c r="D20" t="s">
        <v>1140</v>
      </c>
      <c r="E20">
        <v>18</v>
      </c>
      <c r="F20">
        <v>30</v>
      </c>
      <c r="G20">
        <v>1</v>
      </c>
      <c r="H20">
        <v>51</v>
      </c>
      <c r="I20" t="s">
        <v>1139</v>
      </c>
      <c r="J20" t="str">
        <f>IF(COUNTIF(sala!R$2:R$768,A20)=0,"No","SI")</f>
        <v>SI</v>
      </c>
      <c r="K20">
        <f>+Tabla1[[#This Row],[Precio Unitario]]*Tabla1[[#This Row],[Cantidad Ordenada]]</f>
        <v>30</v>
      </c>
      <c r="L20">
        <f>+Tabla1[[#This Row],[Ganancia Bruta]]-Tabla1[[#This Row],[Costo Unitario]]*Tabla1[[#This Row],[Cantidad Ordenada]]</f>
        <v>12</v>
      </c>
    </row>
    <row r="21" spans="1:12" x14ac:dyDescent="0.45">
      <c r="A21">
        <v>9</v>
      </c>
      <c r="B21">
        <v>15</v>
      </c>
      <c r="C21" t="s">
        <v>268</v>
      </c>
      <c r="D21" t="s">
        <v>1138</v>
      </c>
      <c r="E21">
        <v>14</v>
      </c>
      <c r="F21">
        <v>24</v>
      </c>
      <c r="G21">
        <v>1</v>
      </c>
      <c r="H21">
        <v>49</v>
      </c>
      <c r="I21" t="s">
        <v>1141</v>
      </c>
      <c r="J21" t="str">
        <f>IF(COUNTIF(sala!R$2:R$768,A21)=0,"No","SI")</f>
        <v>SI</v>
      </c>
      <c r="K21">
        <f>+Tabla1[[#This Row],[Precio Unitario]]*Tabla1[[#This Row],[Cantidad Ordenada]]</f>
        <v>24</v>
      </c>
      <c r="L21">
        <f>+Tabla1[[#This Row],[Ganancia Bruta]]-Tabla1[[#This Row],[Costo Unitario]]*Tabla1[[#This Row],[Cantidad Ordenada]]</f>
        <v>10</v>
      </c>
    </row>
    <row r="22" spans="1:12" x14ac:dyDescent="0.45">
      <c r="A22">
        <v>9</v>
      </c>
      <c r="B22">
        <v>15</v>
      </c>
      <c r="C22" t="s">
        <v>189</v>
      </c>
      <c r="D22" t="s">
        <v>1149</v>
      </c>
      <c r="E22">
        <v>11</v>
      </c>
      <c r="F22">
        <v>19</v>
      </c>
      <c r="G22">
        <v>1</v>
      </c>
      <c r="H22">
        <v>15</v>
      </c>
      <c r="I22" t="s">
        <v>1139</v>
      </c>
      <c r="J22" t="str">
        <f>IF(COUNTIF(sala!R$2:R$768,A22)=0,"No","SI")</f>
        <v>SI</v>
      </c>
      <c r="K22">
        <f>+Tabla1[[#This Row],[Precio Unitario]]*Tabla1[[#This Row],[Cantidad Ordenada]]</f>
        <v>19</v>
      </c>
      <c r="L22">
        <f>+Tabla1[[#This Row],[Ganancia Bruta]]-Tabla1[[#This Row],[Costo Unitario]]*Tabla1[[#This Row],[Cantidad Ordenada]]</f>
        <v>8</v>
      </c>
    </row>
    <row r="23" spans="1:12" x14ac:dyDescent="0.45">
      <c r="A23">
        <v>9</v>
      </c>
      <c r="B23">
        <v>15</v>
      </c>
      <c r="C23" t="s">
        <v>423</v>
      </c>
      <c r="D23" t="s">
        <v>1151</v>
      </c>
      <c r="E23">
        <v>19</v>
      </c>
      <c r="F23">
        <v>32</v>
      </c>
      <c r="G23">
        <v>3</v>
      </c>
      <c r="H23">
        <v>31</v>
      </c>
      <c r="I23" t="s">
        <v>1139</v>
      </c>
      <c r="J23" t="str">
        <f>IF(COUNTIF(sala!R$2:R$768,A23)=0,"No","SI")</f>
        <v>SI</v>
      </c>
      <c r="K23">
        <f>+Tabla1[[#This Row],[Precio Unitario]]*Tabla1[[#This Row],[Cantidad Ordenada]]</f>
        <v>96</v>
      </c>
      <c r="L23">
        <f>+Tabla1[[#This Row],[Ganancia Bruta]]-Tabla1[[#This Row],[Costo Unitario]]*Tabla1[[#This Row],[Cantidad Ordenada]]</f>
        <v>39</v>
      </c>
    </row>
    <row r="24" spans="1:12" x14ac:dyDescent="0.45">
      <c r="A24">
        <v>10</v>
      </c>
      <c r="B24">
        <v>17</v>
      </c>
      <c r="C24" t="s">
        <v>86</v>
      </c>
      <c r="D24" t="s">
        <v>1153</v>
      </c>
      <c r="E24">
        <v>20</v>
      </c>
      <c r="F24">
        <v>34</v>
      </c>
      <c r="G24">
        <v>2</v>
      </c>
      <c r="H24">
        <v>10</v>
      </c>
      <c r="I24" t="s">
        <v>1141</v>
      </c>
      <c r="J24" t="str">
        <f>IF(COUNTIF(sala!R$2:R$768,A24)=0,"No","SI")</f>
        <v>SI</v>
      </c>
      <c r="K24">
        <f>+Tabla1[[#This Row],[Precio Unitario]]*Tabla1[[#This Row],[Cantidad Ordenada]]</f>
        <v>68</v>
      </c>
      <c r="L24">
        <f>+Tabla1[[#This Row],[Ganancia Bruta]]-Tabla1[[#This Row],[Costo Unitario]]*Tabla1[[#This Row],[Cantidad Ordenada]]</f>
        <v>28</v>
      </c>
    </row>
    <row r="25" spans="1:12" x14ac:dyDescent="0.45">
      <c r="A25">
        <v>10</v>
      </c>
      <c r="B25">
        <v>17</v>
      </c>
      <c r="C25" t="s">
        <v>74</v>
      </c>
      <c r="D25" t="s">
        <v>1144</v>
      </c>
      <c r="E25">
        <v>25</v>
      </c>
      <c r="F25">
        <v>40</v>
      </c>
      <c r="G25">
        <v>2</v>
      </c>
      <c r="H25">
        <v>19</v>
      </c>
      <c r="I25" t="s">
        <v>1139</v>
      </c>
      <c r="J25" t="str">
        <f>IF(COUNTIF(sala!R$2:R$768,A25)=0,"No","SI")</f>
        <v>SI</v>
      </c>
      <c r="K25">
        <f>+Tabla1[[#This Row],[Precio Unitario]]*Tabla1[[#This Row],[Cantidad Ordenada]]</f>
        <v>80</v>
      </c>
      <c r="L25">
        <f>+Tabla1[[#This Row],[Ganancia Bruta]]-Tabla1[[#This Row],[Costo Unitario]]*Tabla1[[#This Row],[Cantidad Ordenada]]</f>
        <v>30</v>
      </c>
    </row>
    <row r="26" spans="1:12" x14ac:dyDescent="0.45">
      <c r="A26">
        <v>11</v>
      </c>
      <c r="B26">
        <v>14</v>
      </c>
      <c r="C26" t="s">
        <v>66</v>
      </c>
      <c r="D26" t="s">
        <v>1148</v>
      </c>
      <c r="E26">
        <v>16</v>
      </c>
      <c r="F26">
        <v>28</v>
      </c>
      <c r="G26">
        <v>1</v>
      </c>
      <c r="H26">
        <v>32</v>
      </c>
      <c r="I26" t="s">
        <v>1141</v>
      </c>
      <c r="J26" t="str">
        <f>IF(COUNTIF(sala!R$2:R$768,A26)=0,"No","SI")</f>
        <v>SI</v>
      </c>
      <c r="K26">
        <f>+Tabla1[[#This Row],[Precio Unitario]]*Tabla1[[#This Row],[Cantidad Ordenada]]</f>
        <v>28</v>
      </c>
      <c r="L26">
        <f>+Tabla1[[#This Row],[Ganancia Bruta]]-Tabla1[[#This Row],[Costo Unitario]]*Tabla1[[#This Row],[Cantidad Ordenada]]</f>
        <v>12</v>
      </c>
    </row>
    <row r="27" spans="1:12" x14ac:dyDescent="0.45">
      <c r="A27">
        <v>11</v>
      </c>
      <c r="B27">
        <v>14</v>
      </c>
      <c r="C27" t="s">
        <v>109</v>
      </c>
      <c r="D27" t="s">
        <v>1140</v>
      </c>
      <c r="E27">
        <v>18</v>
      </c>
      <c r="F27">
        <v>30</v>
      </c>
      <c r="G27">
        <v>2</v>
      </c>
      <c r="H27">
        <v>24</v>
      </c>
      <c r="I27" t="s">
        <v>1141</v>
      </c>
      <c r="J27" t="str">
        <f>IF(COUNTIF(sala!R$2:R$768,A27)=0,"No","SI")</f>
        <v>SI</v>
      </c>
      <c r="K27">
        <f>+Tabla1[[#This Row],[Precio Unitario]]*Tabla1[[#This Row],[Cantidad Ordenada]]</f>
        <v>60</v>
      </c>
      <c r="L27">
        <f>+Tabla1[[#This Row],[Ganancia Bruta]]-Tabla1[[#This Row],[Costo Unitario]]*Tabla1[[#This Row],[Cantidad Ordenada]]</f>
        <v>24</v>
      </c>
    </row>
    <row r="28" spans="1:12" x14ac:dyDescent="0.45">
      <c r="A28">
        <v>12</v>
      </c>
      <c r="B28">
        <v>14</v>
      </c>
      <c r="C28" t="s">
        <v>66</v>
      </c>
      <c r="D28" t="s">
        <v>1148</v>
      </c>
      <c r="E28">
        <v>16</v>
      </c>
      <c r="F28">
        <v>28</v>
      </c>
      <c r="G28">
        <v>1</v>
      </c>
      <c r="H28">
        <v>5</v>
      </c>
      <c r="I28" t="s">
        <v>1141</v>
      </c>
      <c r="J28" t="str">
        <f>IF(COUNTIF(sala!R$2:R$768,A28)=0,"No","SI")</f>
        <v>SI</v>
      </c>
      <c r="K28">
        <f>+Tabla1[[#This Row],[Precio Unitario]]*Tabla1[[#This Row],[Cantidad Ordenada]]</f>
        <v>28</v>
      </c>
      <c r="L28">
        <f>+Tabla1[[#This Row],[Ganancia Bruta]]-Tabla1[[#This Row],[Costo Unitario]]*Tabla1[[#This Row],[Cantidad Ordenada]]</f>
        <v>12</v>
      </c>
    </row>
    <row r="29" spans="1:12" x14ac:dyDescent="0.45">
      <c r="A29">
        <v>12</v>
      </c>
      <c r="B29">
        <v>14</v>
      </c>
      <c r="C29" t="s">
        <v>115</v>
      </c>
      <c r="D29" t="s">
        <v>1145</v>
      </c>
      <c r="E29">
        <v>22</v>
      </c>
      <c r="F29">
        <v>36</v>
      </c>
      <c r="G29">
        <v>3</v>
      </c>
      <c r="H29">
        <v>44</v>
      </c>
      <c r="I29" t="s">
        <v>1139</v>
      </c>
      <c r="J29" t="str">
        <f>IF(COUNTIF(sala!R$2:R$768,A29)=0,"No","SI")</f>
        <v>SI</v>
      </c>
      <c r="K29">
        <f>+Tabla1[[#This Row],[Precio Unitario]]*Tabla1[[#This Row],[Cantidad Ordenada]]</f>
        <v>108</v>
      </c>
      <c r="L29">
        <f>+Tabla1[[#This Row],[Ganancia Bruta]]-Tabla1[[#This Row],[Costo Unitario]]*Tabla1[[#This Row],[Cantidad Ordenada]]</f>
        <v>42</v>
      </c>
    </row>
    <row r="30" spans="1:12" x14ac:dyDescent="0.45">
      <c r="A30">
        <v>12</v>
      </c>
      <c r="B30">
        <v>14</v>
      </c>
      <c r="C30" t="s">
        <v>42</v>
      </c>
      <c r="D30" t="s">
        <v>1150</v>
      </c>
      <c r="E30">
        <v>21</v>
      </c>
      <c r="F30">
        <v>35</v>
      </c>
      <c r="G30">
        <v>2</v>
      </c>
      <c r="H30">
        <v>6</v>
      </c>
      <c r="I30" t="s">
        <v>1139</v>
      </c>
      <c r="J30" t="str">
        <f>IF(COUNTIF(sala!R$2:R$768,A30)=0,"No","SI")</f>
        <v>SI</v>
      </c>
      <c r="K30">
        <f>+Tabla1[[#This Row],[Precio Unitario]]*Tabla1[[#This Row],[Cantidad Ordenada]]</f>
        <v>70</v>
      </c>
      <c r="L30">
        <f>+Tabla1[[#This Row],[Ganancia Bruta]]-Tabla1[[#This Row],[Costo Unitario]]*Tabla1[[#This Row],[Cantidad Ordenada]]</f>
        <v>28</v>
      </c>
    </row>
    <row r="31" spans="1:12" x14ac:dyDescent="0.45">
      <c r="A31">
        <v>12</v>
      </c>
      <c r="B31">
        <v>14</v>
      </c>
      <c r="C31" t="s">
        <v>74</v>
      </c>
      <c r="D31" t="s">
        <v>1144</v>
      </c>
      <c r="E31">
        <v>25</v>
      </c>
      <c r="F31">
        <v>40</v>
      </c>
      <c r="G31">
        <v>3</v>
      </c>
      <c r="H31">
        <v>40</v>
      </c>
      <c r="I31" t="s">
        <v>1139</v>
      </c>
      <c r="J31" t="str">
        <f>IF(COUNTIF(sala!R$2:R$768,A31)=0,"No","SI")</f>
        <v>SI</v>
      </c>
      <c r="K31">
        <f>+Tabla1[[#This Row],[Precio Unitario]]*Tabla1[[#This Row],[Cantidad Ordenada]]</f>
        <v>120</v>
      </c>
      <c r="L31">
        <f>+Tabla1[[#This Row],[Ganancia Bruta]]-Tabla1[[#This Row],[Costo Unitario]]*Tabla1[[#This Row],[Cantidad Ordenada]]</f>
        <v>45</v>
      </c>
    </row>
    <row r="32" spans="1:12" x14ac:dyDescent="0.45">
      <c r="A32">
        <v>13</v>
      </c>
      <c r="B32">
        <v>2</v>
      </c>
      <c r="C32" t="s">
        <v>60</v>
      </c>
      <c r="D32" t="s">
        <v>1146</v>
      </c>
      <c r="E32">
        <v>17</v>
      </c>
      <c r="F32">
        <v>29</v>
      </c>
      <c r="G32">
        <v>3</v>
      </c>
      <c r="H32">
        <v>59</v>
      </c>
      <c r="I32" t="s">
        <v>1141</v>
      </c>
      <c r="J32" t="str">
        <f>IF(COUNTIF(sala!R$2:R$768,A32)=0,"No","SI")</f>
        <v>SI</v>
      </c>
      <c r="K32">
        <f>+Tabla1[[#This Row],[Precio Unitario]]*Tabla1[[#This Row],[Cantidad Ordenada]]</f>
        <v>87</v>
      </c>
      <c r="L32">
        <f>+Tabla1[[#This Row],[Ganancia Bruta]]-Tabla1[[#This Row],[Costo Unitario]]*Tabla1[[#This Row],[Cantidad Ordenada]]</f>
        <v>36</v>
      </c>
    </row>
    <row r="33" spans="1:12" x14ac:dyDescent="0.45">
      <c r="A33">
        <v>14</v>
      </c>
      <c r="B33">
        <v>16</v>
      </c>
      <c r="C33" t="s">
        <v>250</v>
      </c>
      <c r="D33" t="s">
        <v>1154</v>
      </c>
      <c r="E33">
        <v>12</v>
      </c>
      <c r="F33">
        <v>20</v>
      </c>
      <c r="G33">
        <v>1</v>
      </c>
      <c r="H33">
        <v>36</v>
      </c>
      <c r="I33" t="s">
        <v>1139</v>
      </c>
      <c r="J33" t="str">
        <f>IF(COUNTIF(sala!R$2:R$768,A33)=0,"No","SI")</f>
        <v>SI</v>
      </c>
      <c r="K33">
        <f>+Tabla1[[#This Row],[Precio Unitario]]*Tabla1[[#This Row],[Cantidad Ordenada]]</f>
        <v>20</v>
      </c>
      <c r="L33">
        <f>+Tabla1[[#This Row],[Ganancia Bruta]]-Tabla1[[#This Row],[Costo Unitario]]*Tabla1[[#This Row],[Cantidad Ordenada]]</f>
        <v>8</v>
      </c>
    </row>
    <row r="34" spans="1:12" x14ac:dyDescent="0.45">
      <c r="A34">
        <v>14</v>
      </c>
      <c r="B34">
        <v>16</v>
      </c>
      <c r="C34" t="s">
        <v>448</v>
      </c>
      <c r="D34" t="s">
        <v>1147</v>
      </c>
      <c r="E34">
        <v>20</v>
      </c>
      <c r="F34">
        <v>33</v>
      </c>
      <c r="G34">
        <v>1</v>
      </c>
      <c r="H34">
        <v>26</v>
      </c>
      <c r="I34" t="s">
        <v>1139</v>
      </c>
      <c r="J34" t="str">
        <f>IF(COUNTIF(sala!R$2:R$768,A34)=0,"No","SI")</f>
        <v>SI</v>
      </c>
      <c r="K34">
        <f>+Tabla1[[#This Row],[Precio Unitario]]*Tabla1[[#This Row],[Cantidad Ordenada]]</f>
        <v>33</v>
      </c>
      <c r="L34">
        <f>+Tabla1[[#This Row],[Ganancia Bruta]]-Tabla1[[#This Row],[Costo Unitario]]*Tabla1[[#This Row],[Cantidad Ordenada]]</f>
        <v>13</v>
      </c>
    </row>
    <row r="35" spans="1:12" x14ac:dyDescent="0.45">
      <c r="A35">
        <v>14</v>
      </c>
      <c r="B35">
        <v>16</v>
      </c>
      <c r="C35" t="s">
        <v>340</v>
      </c>
      <c r="D35" t="s">
        <v>1155</v>
      </c>
      <c r="E35">
        <v>14</v>
      </c>
      <c r="F35">
        <v>23</v>
      </c>
      <c r="G35">
        <v>2</v>
      </c>
      <c r="H35">
        <v>44</v>
      </c>
      <c r="I35" t="s">
        <v>1141</v>
      </c>
      <c r="J35" t="str">
        <f>IF(COUNTIF(sala!R$2:R$768,A35)=0,"No","SI")</f>
        <v>SI</v>
      </c>
      <c r="K35">
        <f>+Tabla1[[#This Row],[Precio Unitario]]*Tabla1[[#This Row],[Cantidad Ordenada]]</f>
        <v>46</v>
      </c>
      <c r="L35">
        <f>+Tabla1[[#This Row],[Ganancia Bruta]]-Tabla1[[#This Row],[Costo Unitario]]*Tabla1[[#This Row],[Cantidad Ordenada]]</f>
        <v>18</v>
      </c>
    </row>
    <row r="36" spans="1:12" x14ac:dyDescent="0.45">
      <c r="A36">
        <v>14</v>
      </c>
      <c r="B36">
        <v>16</v>
      </c>
      <c r="C36" t="s">
        <v>109</v>
      </c>
      <c r="D36" t="s">
        <v>1140</v>
      </c>
      <c r="E36">
        <v>18</v>
      </c>
      <c r="F36">
        <v>30</v>
      </c>
      <c r="G36">
        <v>1</v>
      </c>
      <c r="H36">
        <v>48</v>
      </c>
      <c r="I36" t="s">
        <v>1139</v>
      </c>
      <c r="J36" t="str">
        <f>IF(COUNTIF(sala!R$2:R$768,A36)=0,"No","SI")</f>
        <v>SI</v>
      </c>
      <c r="K36">
        <f>+Tabla1[[#This Row],[Precio Unitario]]*Tabla1[[#This Row],[Cantidad Ordenada]]</f>
        <v>30</v>
      </c>
      <c r="L36">
        <f>+Tabla1[[#This Row],[Ganancia Bruta]]-Tabla1[[#This Row],[Costo Unitario]]*Tabla1[[#This Row],[Cantidad Ordenada]]</f>
        <v>12</v>
      </c>
    </row>
    <row r="37" spans="1:12" x14ac:dyDescent="0.45">
      <c r="A37">
        <v>15</v>
      </c>
      <c r="B37">
        <v>6</v>
      </c>
      <c r="C37" t="s">
        <v>66</v>
      </c>
      <c r="D37" t="s">
        <v>1148</v>
      </c>
      <c r="E37">
        <v>16</v>
      </c>
      <c r="F37">
        <v>28</v>
      </c>
      <c r="G37">
        <v>2</v>
      </c>
      <c r="H37">
        <v>25</v>
      </c>
      <c r="I37" t="s">
        <v>1139</v>
      </c>
      <c r="J37" t="str">
        <f>IF(COUNTIF(sala!R$2:R$768,A37)=0,"No","SI")</f>
        <v>SI</v>
      </c>
      <c r="K37">
        <f>+Tabla1[[#This Row],[Precio Unitario]]*Tabla1[[#This Row],[Cantidad Ordenada]]</f>
        <v>56</v>
      </c>
      <c r="L37">
        <f>+Tabla1[[#This Row],[Ganancia Bruta]]-Tabla1[[#This Row],[Costo Unitario]]*Tabla1[[#This Row],[Cantidad Ordenada]]</f>
        <v>24</v>
      </c>
    </row>
    <row r="38" spans="1:12" x14ac:dyDescent="0.45">
      <c r="A38">
        <v>15</v>
      </c>
      <c r="B38">
        <v>6</v>
      </c>
      <c r="C38" t="s">
        <v>111</v>
      </c>
      <c r="D38" t="s">
        <v>1156</v>
      </c>
      <c r="E38">
        <v>13</v>
      </c>
      <c r="F38">
        <v>21</v>
      </c>
      <c r="G38">
        <v>3</v>
      </c>
      <c r="H38">
        <v>27</v>
      </c>
      <c r="I38" t="s">
        <v>1139</v>
      </c>
      <c r="J38" t="str">
        <f>IF(COUNTIF(sala!R$2:R$768,A38)=0,"No","SI")</f>
        <v>SI</v>
      </c>
      <c r="K38">
        <f>+Tabla1[[#This Row],[Precio Unitario]]*Tabla1[[#This Row],[Cantidad Ordenada]]</f>
        <v>63</v>
      </c>
      <c r="L38">
        <f>+Tabla1[[#This Row],[Ganancia Bruta]]-Tabla1[[#This Row],[Costo Unitario]]*Tabla1[[#This Row],[Cantidad Ordenada]]</f>
        <v>24</v>
      </c>
    </row>
    <row r="39" spans="1:12" x14ac:dyDescent="0.45">
      <c r="A39">
        <v>15</v>
      </c>
      <c r="B39">
        <v>6</v>
      </c>
      <c r="C39" t="s">
        <v>42</v>
      </c>
      <c r="D39" t="s">
        <v>1150</v>
      </c>
      <c r="E39">
        <v>21</v>
      </c>
      <c r="F39">
        <v>35</v>
      </c>
      <c r="G39">
        <v>3</v>
      </c>
      <c r="H39">
        <v>51</v>
      </c>
      <c r="I39" t="s">
        <v>1139</v>
      </c>
      <c r="J39" t="str">
        <f>IF(COUNTIF(sala!R$2:R$768,A39)=0,"No","SI")</f>
        <v>SI</v>
      </c>
      <c r="K39">
        <f>+Tabla1[[#This Row],[Precio Unitario]]*Tabla1[[#This Row],[Cantidad Ordenada]]</f>
        <v>105</v>
      </c>
      <c r="L39">
        <f>+Tabla1[[#This Row],[Ganancia Bruta]]-Tabla1[[#This Row],[Costo Unitario]]*Tabla1[[#This Row],[Cantidad Ordenada]]</f>
        <v>42</v>
      </c>
    </row>
    <row r="40" spans="1:12" x14ac:dyDescent="0.45">
      <c r="A40">
        <v>16</v>
      </c>
      <c r="B40">
        <v>20</v>
      </c>
      <c r="C40" t="s">
        <v>66</v>
      </c>
      <c r="D40" t="s">
        <v>1148</v>
      </c>
      <c r="E40">
        <v>16</v>
      </c>
      <c r="F40">
        <v>28</v>
      </c>
      <c r="G40">
        <v>1</v>
      </c>
      <c r="H40">
        <v>38</v>
      </c>
      <c r="I40" t="s">
        <v>1139</v>
      </c>
      <c r="J40" t="str">
        <f>IF(COUNTIF(sala!R$2:R$768,A40)=0,"No","SI")</f>
        <v>SI</v>
      </c>
      <c r="K40">
        <f>+Tabla1[[#This Row],[Precio Unitario]]*Tabla1[[#This Row],[Cantidad Ordenada]]</f>
        <v>28</v>
      </c>
      <c r="L40">
        <f>+Tabla1[[#This Row],[Ganancia Bruta]]-Tabla1[[#This Row],[Costo Unitario]]*Tabla1[[#This Row],[Cantidad Ordenada]]</f>
        <v>12</v>
      </c>
    </row>
    <row r="41" spans="1:12" x14ac:dyDescent="0.45">
      <c r="A41">
        <v>17</v>
      </c>
      <c r="B41">
        <v>14</v>
      </c>
      <c r="C41" t="s">
        <v>42</v>
      </c>
      <c r="D41" t="s">
        <v>1150</v>
      </c>
      <c r="E41">
        <v>21</v>
      </c>
      <c r="F41">
        <v>35</v>
      </c>
      <c r="G41">
        <v>1</v>
      </c>
      <c r="H41">
        <v>43</v>
      </c>
      <c r="I41" t="s">
        <v>1141</v>
      </c>
      <c r="J41" t="str">
        <f>IF(COUNTIF(sala!R$2:R$768,A41)=0,"No","SI")</f>
        <v>SI</v>
      </c>
      <c r="K41">
        <f>+Tabla1[[#This Row],[Precio Unitario]]*Tabla1[[#This Row],[Cantidad Ordenada]]</f>
        <v>35</v>
      </c>
      <c r="L41">
        <f>+Tabla1[[#This Row],[Ganancia Bruta]]-Tabla1[[#This Row],[Costo Unitario]]*Tabla1[[#This Row],[Cantidad Ordenada]]</f>
        <v>14</v>
      </c>
    </row>
    <row r="42" spans="1:12" x14ac:dyDescent="0.45">
      <c r="A42">
        <v>17</v>
      </c>
      <c r="B42">
        <v>14</v>
      </c>
      <c r="C42" t="s">
        <v>126</v>
      </c>
      <c r="D42" t="s">
        <v>1157</v>
      </c>
      <c r="E42">
        <v>10</v>
      </c>
      <c r="F42">
        <v>18</v>
      </c>
      <c r="G42">
        <v>2</v>
      </c>
      <c r="H42">
        <v>58</v>
      </c>
      <c r="I42" t="s">
        <v>1139</v>
      </c>
      <c r="J42" t="str">
        <f>IF(COUNTIF(sala!R$2:R$768,A42)=0,"No","SI")</f>
        <v>SI</v>
      </c>
      <c r="K42">
        <f>+Tabla1[[#This Row],[Precio Unitario]]*Tabla1[[#This Row],[Cantidad Ordenada]]</f>
        <v>36</v>
      </c>
      <c r="L42">
        <f>+Tabla1[[#This Row],[Ganancia Bruta]]-Tabla1[[#This Row],[Costo Unitario]]*Tabla1[[#This Row],[Cantidad Ordenada]]</f>
        <v>16</v>
      </c>
    </row>
    <row r="43" spans="1:12" x14ac:dyDescent="0.45">
      <c r="A43">
        <v>17</v>
      </c>
      <c r="B43">
        <v>14</v>
      </c>
      <c r="C43" t="s">
        <v>344</v>
      </c>
      <c r="D43" t="s">
        <v>1152</v>
      </c>
      <c r="E43">
        <v>13</v>
      </c>
      <c r="F43">
        <v>22</v>
      </c>
      <c r="G43">
        <v>3</v>
      </c>
      <c r="H43">
        <v>57</v>
      </c>
      <c r="I43" t="s">
        <v>1141</v>
      </c>
      <c r="J43" t="str">
        <f>IF(COUNTIF(sala!R$2:R$768,A43)=0,"No","SI")</f>
        <v>SI</v>
      </c>
      <c r="K43">
        <f>+Tabla1[[#This Row],[Precio Unitario]]*Tabla1[[#This Row],[Cantidad Ordenada]]</f>
        <v>66</v>
      </c>
      <c r="L43">
        <f>+Tabla1[[#This Row],[Ganancia Bruta]]-Tabla1[[#This Row],[Costo Unitario]]*Tabla1[[#This Row],[Cantidad Ordenada]]</f>
        <v>27</v>
      </c>
    </row>
    <row r="44" spans="1:12" x14ac:dyDescent="0.45">
      <c r="A44">
        <v>18</v>
      </c>
      <c r="B44">
        <v>9</v>
      </c>
      <c r="C44" t="s">
        <v>60</v>
      </c>
      <c r="D44" t="s">
        <v>1146</v>
      </c>
      <c r="E44">
        <v>17</v>
      </c>
      <c r="F44">
        <v>29</v>
      </c>
      <c r="G44">
        <v>1</v>
      </c>
      <c r="H44">
        <v>23</v>
      </c>
      <c r="I44" t="s">
        <v>1139</v>
      </c>
      <c r="J44" t="str">
        <f>IF(COUNTIF(sala!R$2:R$768,A44)=0,"No","SI")</f>
        <v>SI</v>
      </c>
      <c r="K44">
        <f>+Tabla1[[#This Row],[Precio Unitario]]*Tabla1[[#This Row],[Cantidad Ordenada]]</f>
        <v>29</v>
      </c>
      <c r="L44">
        <f>+Tabla1[[#This Row],[Ganancia Bruta]]-Tabla1[[#This Row],[Costo Unitario]]*Tabla1[[#This Row],[Cantidad Ordenada]]</f>
        <v>12</v>
      </c>
    </row>
    <row r="45" spans="1:12" x14ac:dyDescent="0.45">
      <c r="A45">
        <v>18</v>
      </c>
      <c r="B45">
        <v>9</v>
      </c>
      <c r="C45" t="s">
        <v>74</v>
      </c>
      <c r="D45" t="s">
        <v>1144</v>
      </c>
      <c r="E45">
        <v>25</v>
      </c>
      <c r="F45">
        <v>40</v>
      </c>
      <c r="G45">
        <v>2</v>
      </c>
      <c r="H45">
        <v>54</v>
      </c>
      <c r="I45" t="s">
        <v>1139</v>
      </c>
      <c r="J45" t="str">
        <f>IF(COUNTIF(sala!R$2:R$768,A45)=0,"No","SI")</f>
        <v>SI</v>
      </c>
      <c r="K45">
        <f>+Tabla1[[#This Row],[Precio Unitario]]*Tabla1[[#This Row],[Cantidad Ordenada]]</f>
        <v>80</v>
      </c>
      <c r="L45">
        <f>+Tabla1[[#This Row],[Ganancia Bruta]]-Tabla1[[#This Row],[Costo Unitario]]*Tabla1[[#This Row],[Cantidad Ordenada]]</f>
        <v>30</v>
      </c>
    </row>
    <row r="46" spans="1:12" x14ac:dyDescent="0.45">
      <c r="A46">
        <v>18</v>
      </c>
      <c r="B46">
        <v>9</v>
      </c>
      <c r="C46" t="s">
        <v>265</v>
      </c>
      <c r="D46" t="s">
        <v>1158</v>
      </c>
      <c r="E46">
        <v>15</v>
      </c>
      <c r="F46">
        <v>26</v>
      </c>
      <c r="G46">
        <v>3</v>
      </c>
      <c r="H46">
        <v>23</v>
      </c>
      <c r="I46" t="s">
        <v>1139</v>
      </c>
      <c r="J46" t="str">
        <f>IF(COUNTIF(sala!R$2:R$768,A46)=0,"No","SI")</f>
        <v>SI</v>
      </c>
      <c r="K46">
        <f>+Tabla1[[#This Row],[Precio Unitario]]*Tabla1[[#This Row],[Cantidad Ordenada]]</f>
        <v>78</v>
      </c>
      <c r="L46">
        <f>+Tabla1[[#This Row],[Ganancia Bruta]]-Tabla1[[#This Row],[Costo Unitario]]*Tabla1[[#This Row],[Cantidad Ordenada]]</f>
        <v>33</v>
      </c>
    </row>
    <row r="47" spans="1:12" x14ac:dyDescent="0.45">
      <c r="A47">
        <v>18</v>
      </c>
      <c r="B47">
        <v>9</v>
      </c>
      <c r="C47" t="s">
        <v>423</v>
      </c>
      <c r="D47" t="s">
        <v>1151</v>
      </c>
      <c r="E47">
        <v>19</v>
      </c>
      <c r="F47">
        <v>32</v>
      </c>
      <c r="G47">
        <v>2</v>
      </c>
      <c r="H47">
        <v>34</v>
      </c>
      <c r="I47" t="s">
        <v>1139</v>
      </c>
      <c r="J47" t="str">
        <f>IF(COUNTIF(sala!R$2:R$768,A47)=0,"No","SI")</f>
        <v>SI</v>
      </c>
      <c r="K47">
        <f>+Tabla1[[#This Row],[Precio Unitario]]*Tabla1[[#This Row],[Cantidad Ordenada]]</f>
        <v>64</v>
      </c>
      <c r="L47">
        <f>+Tabla1[[#This Row],[Ganancia Bruta]]-Tabla1[[#This Row],[Costo Unitario]]*Tabla1[[#This Row],[Cantidad Ordenada]]</f>
        <v>26</v>
      </c>
    </row>
    <row r="48" spans="1:12" x14ac:dyDescent="0.45">
      <c r="A48">
        <v>19</v>
      </c>
      <c r="B48">
        <v>18</v>
      </c>
      <c r="C48" t="s">
        <v>74</v>
      </c>
      <c r="D48" t="s">
        <v>1144</v>
      </c>
      <c r="E48">
        <v>25</v>
      </c>
      <c r="F48">
        <v>40</v>
      </c>
      <c r="G48">
        <v>2</v>
      </c>
      <c r="H48">
        <v>44</v>
      </c>
      <c r="I48" t="s">
        <v>1141</v>
      </c>
      <c r="J48" t="str">
        <f>IF(COUNTIF(sala!R$2:R$768,A48)=0,"No","SI")</f>
        <v>SI</v>
      </c>
      <c r="K48">
        <f>+Tabla1[[#This Row],[Precio Unitario]]*Tabla1[[#This Row],[Cantidad Ordenada]]</f>
        <v>80</v>
      </c>
      <c r="L48">
        <f>+Tabla1[[#This Row],[Ganancia Bruta]]-Tabla1[[#This Row],[Costo Unitario]]*Tabla1[[#This Row],[Cantidad Ordenada]]</f>
        <v>30</v>
      </c>
    </row>
    <row r="49" spans="1:12" x14ac:dyDescent="0.45">
      <c r="A49">
        <v>20</v>
      </c>
      <c r="B49">
        <v>8</v>
      </c>
      <c r="C49" t="s">
        <v>42</v>
      </c>
      <c r="D49" t="s">
        <v>1150</v>
      </c>
      <c r="E49">
        <v>21</v>
      </c>
      <c r="F49">
        <v>35</v>
      </c>
      <c r="G49">
        <v>3</v>
      </c>
      <c r="H49">
        <v>50</v>
      </c>
      <c r="I49" t="s">
        <v>1141</v>
      </c>
      <c r="J49" t="str">
        <f>IF(COUNTIF(sala!R$2:R$768,A49)=0,"No","SI")</f>
        <v>SI</v>
      </c>
      <c r="K49">
        <f>+Tabla1[[#This Row],[Precio Unitario]]*Tabla1[[#This Row],[Cantidad Ordenada]]</f>
        <v>105</v>
      </c>
      <c r="L49">
        <f>+Tabla1[[#This Row],[Ganancia Bruta]]-Tabla1[[#This Row],[Costo Unitario]]*Tabla1[[#This Row],[Cantidad Ordenada]]</f>
        <v>42</v>
      </c>
    </row>
    <row r="50" spans="1:12" x14ac:dyDescent="0.45">
      <c r="A50">
        <v>20</v>
      </c>
      <c r="B50">
        <v>8</v>
      </c>
      <c r="C50" t="s">
        <v>204</v>
      </c>
      <c r="D50" t="s">
        <v>1159</v>
      </c>
      <c r="E50">
        <v>15</v>
      </c>
      <c r="F50">
        <v>25</v>
      </c>
      <c r="G50">
        <v>2</v>
      </c>
      <c r="H50">
        <v>6</v>
      </c>
      <c r="I50" t="s">
        <v>1141</v>
      </c>
      <c r="J50" t="str">
        <f>IF(COUNTIF(sala!R$2:R$768,A50)=0,"No","SI")</f>
        <v>SI</v>
      </c>
      <c r="K50">
        <f>+Tabla1[[#This Row],[Precio Unitario]]*Tabla1[[#This Row],[Cantidad Ordenada]]</f>
        <v>50</v>
      </c>
      <c r="L50">
        <f>+Tabla1[[#This Row],[Ganancia Bruta]]-Tabla1[[#This Row],[Costo Unitario]]*Tabla1[[#This Row],[Cantidad Ordenada]]</f>
        <v>20</v>
      </c>
    </row>
    <row r="51" spans="1:12" x14ac:dyDescent="0.45">
      <c r="A51">
        <v>20</v>
      </c>
      <c r="B51">
        <v>8</v>
      </c>
      <c r="C51" t="s">
        <v>340</v>
      </c>
      <c r="D51" t="s">
        <v>1155</v>
      </c>
      <c r="E51">
        <v>14</v>
      </c>
      <c r="F51">
        <v>23</v>
      </c>
      <c r="G51">
        <v>1</v>
      </c>
      <c r="H51">
        <v>14</v>
      </c>
      <c r="I51" t="s">
        <v>1141</v>
      </c>
      <c r="J51" t="str">
        <f>IF(COUNTIF(sala!R$2:R$768,A51)=0,"No","SI")</f>
        <v>SI</v>
      </c>
      <c r="K51">
        <f>+Tabla1[[#This Row],[Precio Unitario]]*Tabla1[[#This Row],[Cantidad Ordenada]]</f>
        <v>23</v>
      </c>
      <c r="L51">
        <f>+Tabla1[[#This Row],[Ganancia Bruta]]-Tabla1[[#This Row],[Costo Unitario]]*Tabla1[[#This Row],[Cantidad Ordenada]]</f>
        <v>9</v>
      </c>
    </row>
    <row r="52" spans="1:12" x14ac:dyDescent="0.45">
      <c r="A52">
        <v>21</v>
      </c>
      <c r="B52">
        <v>12</v>
      </c>
      <c r="C52" t="s">
        <v>74</v>
      </c>
      <c r="D52" t="s">
        <v>1144</v>
      </c>
      <c r="E52">
        <v>25</v>
      </c>
      <c r="F52">
        <v>40</v>
      </c>
      <c r="G52">
        <v>3</v>
      </c>
      <c r="H52">
        <v>20</v>
      </c>
      <c r="I52" t="s">
        <v>1139</v>
      </c>
      <c r="J52" t="str">
        <f>IF(COUNTIF(sala!R$2:R$768,A52)=0,"No","SI")</f>
        <v>SI</v>
      </c>
      <c r="K52">
        <f>+Tabla1[[#This Row],[Precio Unitario]]*Tabla1[[#This Row],[Cantidad Ordenada]]</f>
        <v>120</v>
      </c>
      <c r="L52">
        <f>+Tabla1[[#This Row],[Ganancia Bruta]]-Tabla1[[#This Row],[Costo Unitario]]*Tabla1[[#This Row],[Cantidad Ordenada]]</f>
        <v>45</v>
      </c>
    </row>
    <row r="53" spans="1:12" x14ac:dyDescent="0.45">
      <c r="A53">
        <v>21</v>
      </c>
      <c r="B53">
        <v>12</v>
      </c>
      <c r="C53" t="s">
        <v>250</v>
      </c>
      <c r="D53" t="s">
        <v>1154</v>
      </c>
      <c r="E53">
        <v>12</v>
      </c>
      <c r="F53">
        <v>20</v>
      </c>
      <c r="G53">
        <v>2</v>
      </c>
      <c r="H53">
        <v>43</v>
      </c>
      <c r="I53" t="s">
        <v>1139</v>
      </c>
      <c r="J53" t="str">
        <f>IF(COUNTIF(sala!R$2:R$768,A53)=0,"No","SI")</f>
        <v>SI</v>
      </c>
      <c r="K53">
        <f>+Tabla1[[#This Row],[Precio Unitario]]*Tabla1[[#This Row],[Cantidad Ordenada]]</f>
        <v>40</v>
      </c>
      <c r="L53">
        <f>+Tabla1[[#This Row],[Ganancia Bruta]]-Tabla1[[#This Row],[Costo Unitario]]*Tabla1[[#This Row],[Cantidad Ordenada]]</f>
        <v>16</v>
      </c>
    </row>
    <row r="54" spans="1:12" x14ac:dyDescent="0.45">
      <c r="A54">
        <v>21</v>
      </c>
      <c r="B54">
        <v>12</v>
      </c>
      <c r="C54" t="s">
        <v>423</v>
      </c>
      <c r="D54" t="s">
        <v>1151</v>
      </c>
      <c r="E54">
        <v>19</v>
      </c>
      <c r="F54">
        <v>32</v>
      </c>
      <c r="G54">
        <v>2</v>
      </c>
      <c r="H54">
        <v>44</v>
      </c>
      <c r="I54" t="s">
        <v>1141</v>
      </c>
      <c r="J54" t="str">
        <f>IF(COUNTIF(sala!R$2:R$768,A54)=0,"No","SI")</f>
        <v>SI</v>
      </c>
      <c r="K54">
        <f>+Tabla1[[#This Row],[Precio Unitario]]*Tabla1[[#This Row],[Cantidad Ordenada]]</f>
        <v>64</v>
      </c>
      <c r="L54">
        <f>+Tabla1[[#This Row],[Ganancia Bruta]]-Tabla1[[#This Row],[Costo Unitario]]*Tabla1[[#This Row],[Cantidad Ordenada]]</f>
        <v>26</v>
      </c>
    </row>
    <row r="55" spans="1:12" x14ac:dyDescent="0.45">
      <c r="A55">
        <v>21</v>
      </c>
      <c r="B55">
        <v>12</v>
      </c>
      <c r="C55" t="s">
        <v>204</v>
      </c>
      <c r="D55" t="s">
        <v>1159</v>
      </c>
      <c r="E55">
        <v>15</v>
      </c>
      <c r="F55">
        <v>25</v>
      </c>
      <c r="G55">
        <v>2</v>
      </c>
      <c r="H55">
        <v>45</v>
      </c>
      <c r="I55" t="s">
        <v>1141</v>
      </c>
      <c r="J55" t="str">
        <f>IF(COUNTIF(sala!R$2:R$768,A55)=0,"No","SI")</f>
        <v>SI</v>
      </c>
      <c r="K55">
        <f>+Tabla1[[#This Row],[Precio Unitario]]*Tabla1[[#This Row],[Cantidad Ordenada]]</f>
        <v>50</v>
      </c>
      <c r="L55">
        <f>+Tabla1[[#This Row],[Ganancia Bruta]]-Tabla1[[#This Row],[Costo Unitario]]*Tabla1[[#This Row],[Cantidad Ordenada]]</f>
        <v>20</v>
      </c>
    </row>
    <row r="56" spans="1:12" x14ac:dyDescent="0.45">
      <c r="A56">
        <v>22</v>
      </c>
      <c r="B56">
        <v>15</v>
      </c>
      <c r="C56" t="s">
        <v>126</v>
      </c>
      <c r="D56" t="s">
        <v>1157</v>
      </c>
      <c r="E56">
        <v>10</v>
      </c>
      <c r="F56">
        <v>18</v>
      </c>
      <c r="G56">
        <v>1</v>
      </c>
      <c r="H56">
        <v>32</v>
      </c>
      <c r="I56" t="s">
        <v>1139</v>
      </c>
      <c r="J56" t="str">
        <f>IF(COUNTIF(sala!R$2:R$768,A56)=0,"No","SI")</f>
        <v>SI</v>
      </c>
      <c r="K56">
        <f>+Tabla1[[#This Row],[Precio Unitario]]*Tabla1[[#This Row],[Cantidad Ordenada]]</f>
        <v>18</v>
      </c>
      <c r="L56">
        <f>+Tabla1[[#This Row],[Ganancia Bruta]]-Tabla1[[#This Row],[Costo Unitario]]*Tabla1[[#This Row],[Cantidad Ordenada]]</f>
        <v>8</v>
      </c>
    </row>
    <row r="57" spans="1:12" x14ac:dyDescent="0.45">
      <c r="A57">
        <v>22</v>
      </c>
      <c r="B57">
        <v>15</v>
      </c>
      <c r="C57" t="s">
        <v>86</v>
      </c>
      <c r="D57" t="s">
        <v>1153</v>
      </c>
      <c r="E57">
        <v>20</v>
      </c>
      <c r="F57">
        <v>34</v>
      </c>
      <c r="G57">
        <v>3</v>
      </c>
      <c r="H57">
        <v>19</v>
      </c>
      <c r="I57" t="s">
        <v>1139</v>
      </c>
      <c r="J57" t="str">
        <f>IF(COUNTIF(sala!R$2:R$768,A57)=0,"No","SI")</f>
        <v>SI</v>
      </c>
      <c r="K57">
        <f>+Tabla1[[#This Row],[Precio Unitario]]*Tabla1[[#This Row],[Cantidad Ordenada]]</f>
        <v>102</v>
      </c>
      <c r="L57">
        <f>+Tabla1[[#This Row],[Ganancia Bruta]]-Tabla1[[#This Row],[Costo Unitario]]*Tabla1[[#This Row],[Cantidad Ordenada]]</f>
        <v>42</v>
      </c>
    </row>
    <row r="58" spans="1:12" x14ac:dyDescent="0.45">
      <c r="A58">
        <v>22</v>
      </c>
      <c r="B58">
        <v>15</v>
      </c>
      <c r="C58" t="s">
        <v>60</v>
      </c>
      <c r="D58" t="s">
        <v>1146</v>
      </c>
      <c r="E58">
        <v>17</v>
      </c>
      <c r="F58">
        <v>29</v>
      </c>
      <c r="G58">
        <v>2</v>
      </c>
      <c r="H58">
        <v>13</v>
      </c>
      <c r="I58" t="s">
        <v>1141</v>
      </c>
      <c r="J58" t="str">
        <f>IF(COUNTIF(sala!R$2:R$768,A58)=0,"No","SI")</f>
        <v>SI</v>
      </c>
      <c r="K58">
        <f>+Tabla1[[#This Row],[Precio Unitario]]*Tabla1[[#This Row],[Cantidad Ordenada]]</f>
        <v>58</v>
      </c>
      <c r="L58">
        <f>+Tabla1[[#This Row],[Ganancia Bruta]]-Tabla1[[#This Row],[Costo Unitario]]*Tabla1[[#This Row],[Cantidad Ordenada]]</f>
        <v>24</v>
      </c>
    </row>
    <row r="59" spans="1:12" x14ac:dyDescent="0.45">
      <c r="A59">
        <v>22</v>
      </c>
      <c r="B59">
        <v>15</v>
      </c>
      <c r="C59" t="s">
        <v>42</v>
      </c>
      <c r="D59" t="s">
        <v>1150</v>
      </c>
      <c r="E59">
        <v>21</v>
      </c>
      <c r="F59">
        <v>35</v>
      </c>
      <c r="G59">
        <v>1</v>
      </c>
      <c r="H59">
        <v>59</v>
      </c>
      <c r="I59" t="s">
        <v>1141</v>
      </c>
      <c r="J59" t="str">
        <f>IF(COUNTIF(sala!R$2:R$768,A59)=0,"No","SI")</f>
        <v>SI</v>
      </c>
      <c r="K59">
        <f>+Tabla1[[#This Row],[Precio Unitario]]*Tabla1[[#This Row],[Cantidad Ordenada]]</f>
        <v>35</v>
      </c>
      <c r="L59">
        <f>+Tabla1[[#This Row],[Ganancia Bruta]]-Tabla1[[#This Row],[Costo Unitario]]*Tabla1[[#This Row],[Cantidad Ordenada]]</f>
        <v>14</v>
      </c>
    </row>
    <row r="60" spans="1:12" x14ac:dyDescent="0.45">
      <c r="A60">
        <v>23</v>
      </c>
      <c r="B60">
        <v>1</v>
      </c>
      <c r="C60" t="s">
        <v>189</v>
      </c>
      <c r="D60" t="s">
        <v>1149</v>
      </c>
      <c r="E60">
        <v>11</v>
      </c>
      <c r="F60">
        <v>19</v>
      </c>
      <c r="G60">
        <v>3</v>
      </c>
      <c r="H60">
        <v>46</v>
      </c>
      <c r="I60" t="s">
        <v>1141</v>
      </c>
      <c r="J60" t="str">
        <f>IF(COUNTIF(sala!R$2:R$768,A60)=0,"No","SI")</f>
        <v>SI</v>
      </c>
      <c r="K60">
        <f>+Tabla1[[#This Row],[Precio Unitario]]*Tabla1[[#This Row],[Cantidad Ordenada]]</f>
        <v>57</v>
      </c>
      <c r="L60">
        <f>+Tabla1[[#This Row],[Ganancia Bruta]]-Tabla1[[#This Row],[Costo Unitario]]*Tabla1[[#This Row],[Cantidad Ordenada]]</f>
        <v>24</v>
      </c>
    </row>
    <row r="61" spans="1:12" x14ac:dyDescent="0.45">
      <c r="A61">
        <v>23</v>
      </c>
      <c r="B61">
        <v>1</v>
      </c>
      <c r="C61" t="s">
        <v>179</v>
      </c>
      <c r="D61" t="s">
        <v>1143</v>
      </c>
      <c r="E61">
        <v>16</v>
      </c>
      <c r="F61">
        <v>27</v>
      </c>
      <c r="G61">
        <v>3</v>
      </c>
      <c r="H61">
        <v>17</v>
      </c>
      <c r="I61" t="s">
        <v>1141</v>
      </c>
      <c r="J61" t="str">
        <f>IF(COUNTIF(sala!R$2:R$768,A61)=0,"No","SI")</f>
        <v>SI</v>
      </c>
      <c r="K61">
        <f>+Tabla1[[#This Row],[Precio Unitario]]*Tabla1[[#This Row],[Cantidad Ordenada]]</f>
        <v>81</v>
      </c>
      <c r="L61">
        <f>+Tabla1[[#This Row],[Ganancia Bruta]]-Tabla1[[#This Row],[Costo Unitario]]*Tabla1[[#This Row],[Cantidad Ordenada]]</f>
        <v>33</v>
      </c>
    </row>
    <row r="62" spans="1:12" x14ac:dyDescent="0.45">
      <c r="A62">
        <v>24</v>
      </c>
      <c r="B62">
        <v>5</v>
      </c>
      <c r="C62" t="s">
        <v>265</v>
      </c>
      <c r="D62" t="s">
        <v>1158</v>
      </c>
      <c r="E62">
        <v>15</v>
      </c>
      <c r="F62">
        <v>26</v>
      </c>
      <c r="G62">
        <v>3</v>
      </c>
      <c r="H62">
        <v>45</v>
      </c>
      <c r="I62" t="s">
        <v>1139</v>
      </c>
      <c r="J62" t="str">
        <f>IF(COUNTIF(sala!R$2:R$768,A62)=0,"No","SI")</f>
        <v>SI</v>
      </c>
      <c r="K62">
        <f>+Tabla1[[#This Row],[Precio Unitario]]*Tabla1[[#This Row],[Cantidad Ordenada]]</f>
        <v>78</v>
      </c>
      <c r="L62">
        <f>+Tabla1[[#This Row],[Ganancia Bruta]]-Tabla1[[#This Row],[Costo Unitario]]*Tabla1[[#This Row],[Cantidad Ordenada]]</f>
        <v>33</v>
      </c>
    </row>
    <row r="63" spans="1:12" x14ac:dyDescent="0.45">
      <c r="A63">
        <v>24</v>
      </c>
      <c r="B63">
        <v>5</v>
      </c>
      <c r="C63" t="s">
        <v>60</v>
      </c>
      <c r="D63" t="s">
        <v>1146</v>
      </c>
      <c r="E63">
        <v>17</v>
      </c>
      <c r="F63">
        <v>29</v>
      </c>
      <c r="G63">
        <v>1</v>
      </c>
      <c r="H63">
        <v>46</v>
      </c>
      <c r="I63" t="s">
        <v>1139</v>
      </c>
      <c r="J63" t="str">
        <f>IF(COUNTIF(sala!R$2:R$768,A63)=0,"No","SI")</f>
        <v>SI</v>
      </c>
      <c r="K63">
        <f>+Tabla1[[#This Row],[Precio Unitario]]*Tabla1[[#This Row],[Cantidad Ordenada]]</f>
        <v>29</v>
      </c>
      <c r="L63">
        <f>+Tabla1[[#This Row],[Ganancia Bruta]]-Tabla1[[#This Row],[Costo Unitario]]*Tabla1[[#This Row],[Cantidad Ordenada]]</f>
        <v>12</v>
      </c>
    </row>
    <row r="64" spans="1:12" x14ac:dyDescent="0.45">
      <c r="A64">
        <v>24</v>
      </c>
      <c r="B64">
        <v>5</v>
      </c>
      <c r="C64" t="s">
        <v>340</v>
      </c>
      <c r="D64" t="s">
        <v>1155</v>
      </c>
      <c r="E64">
        <v>14</v>
      </c>
      <c r="F64">
        <v>23</v>
      </c>
      <c r="G64">
        <v>2</v>
      </c>
      <c r="H64">
        <v>42</v>
      </c>
      <c r="I64" t="s">
        <v>1141</v>
      </c>
      <c r="J64" t="str">
        <f>IF(COUNTIF(sala!R$2:R$768,A64)=0,"No","SI")</f>
        <v>SI</v>
      </c>
      <c r="K64">
        <f>+Tabla1[[#This Row],[Precio Unitario]]*Tabla1[[#This Row],[Cantidad Ordenada]]</f>
        <v>46</v>
      </c>
      <c r="L64">
        <f>+Tabla1[[#This Row],[Ganancia Bruta]]-Tabla1[[#This Row],[Costo Unitario]]*Tabla1[[#This Row],[Cantidad Ordenada]]</f>
        <v>18</v>
      </c>
    </row>
    <row r="65" spans="1:12" x14ac:dyDescent="0.45">
      <c r="A65">
        <v>24</v>
      </c>
      <c r="B65">
        <v>5</v>
      </c>
      <c r="C65" t="s">
        <v>74</v>
      </c>
      <c r="D65" t="s">
        <v>1144</v>
      </c>
      <c r="E65">
        <v>25</v>
      </c>
      <c r="F65">
        <v>40</v>
      </c>
      <c r="G65">
        <v>2</v>
      </c>
      <c r="H65">
        <v>47</v>
      </c>
      <c r="I65" t="s">
        <v>1141</v>
      </c>
      <c r="J65" t="str">
        <f>IF(COUNTIF(sala!R$2:R$768,A65)=0,"No","SI")</f>
        <v>SI</v>
      </c>
      <c r="K65">
        <f>+Tabla1[[#This Row],[Precio Unitario]]*Tabla1[[#This Row],[Cantidad Ordenada]]</f>
        <v>80</v>
      </c>
      <c r="L65">
        <f>+Tabla1[[#This Row],[Ganancia Bruta]]-Tabla1[[#This Row],[Costo Unitario]]*Tabla1[[#This Row],[Cantidad Ordenada]]</f>
        <v>30</v>
      </c>
    </row>
    <row r="66" spans="1:12" x14ac:dyDescent="0.45">
      <c r="A66">
        <v>25</v>
      </c>
      <c r="B66">
        <v>12</v>
      </c>
      <c r="C66" t="s">
        <v>86</v>
      </c>
      <c r="D66" t="s">
        <v>1153</v>
      </c>
      <c r="E66">
        <v>20</v>
      </c>
      <c r="F66">
        <v>34</v>
      </c>
      <c r="G66">
        <v>1</v>
      </c>
      <c r="H66">
        <v>35</v>
      </c>
      <c r="I66" t="s">
        <v>1141</v>
      </c>
      <c r="J66" t="str">
        <f>IF(COUNTIF(sala!R$2:R$768,A66)=0,"No","SI")</f>
        <v>SI</v>
      </c>
      <c r="K66">
        <f>+Tabla1[[#This Row],[Precio Unitario]]*Tabla1[[#This Row],[Cantidad Ordenada]]</f>
        <v>34</v>
      </c>
      <c r="L66">
        <f>+Tabla1[[#This Row],[Ganancia Bruta]]-Tabla1[[#This Row],[Costo Unitario]]*Tabla1[[#This Row],[Cantidad Ordenada]]</f>
        <v>14</v>
      </c>
    </row>
    <row r="67" spans="1:12" x14ac:dyDescent="0.45">
      <c r="A67">
        <v>26</v>
      </c>
      <c r="B67">
        <v>18</v>
      </c>
      <c r="C67" t="s">
        <v>126</v>
      </c>
      <c r="D67" t="s">
        <v>1157</v>
      </c>
      <c r="E67">
        <v>10</v>
      </c>
      <c r="F67">
        <v>18</v>
      </c>
      <c r="G67">
        <v>2</v>
      </c>
      <c r="H67">
        <v>13</v>
      </c>
      <c r="I67" t="s">
        <v>1141</v>
      </c>
      <c r="J67" t="str">
        <f>IF(COUNTIF(sala!R$2:R$768,A67)=0,"No","SI")</f>
        <v>SI</v>
      </c>
      <c r="K67">
        <f>+Tabla1[[#This Row],[Precio Unitario]]*Tabla1[[#This Row],[Cantidad Ordenada]]</f>
        <v>36</v>
      </c>
      <c r="L67">
        <f>+Tabla1[[#This Row],[Ganancia Bruta]]-Tabla1[[#This Row],[Costo Unitario]]*Tabla1[[#This Row],[Cantidad Ordenada]]</f>
        <v>16</v>
      </c>
    </row>
    <row r="68" spans="1:12" x14ac:dyDescent="0.45">
      <c r="A68">
        <v>26</v>
      </c>
      <c r="B68">
        <v>18</v>
      </c>
      <c r="C68" t="s">
        <v>111</v>
      </c>
      <c r="D68" t="s">
        <v>1156</v>
      </c>
      <c r="E68">
        <v>13</v>
      </c>
      <c r="F68">
        <v>21</v>
      </c>
      <c r="G68">
        <v>2</v>
      </c>
      <c r="H68">
        <v>54</v>
      </c>
      <c r="I68" t="s">
        <v>1139</v>
      </c>
      <c r="J68" t="str">
        <f>IF(COUNTIF(sala!R$2:R$768,A68)=0,"No","SI")</f>
        <v>SI</v>
      </c>
      <c r="K68">
        <f>+Tabla1[[#This Row],[Precio Unitario]]*Tabla1[[#This Row],[Cantidad Ordenada]]</f>
        <v>42</v>
      </c>
      <c r="L68">
        <f>+Tabla1[[#This Row],[Ganancia Bruta]]-Tabla1[[#This Row],[Costo Unitario]]*Tabla1[[#This Row],[Cantidad Ordenada]]</f>
        <v>16</v>
      </c>
    </row>
    <row r="69" spans="1:12" x14ac:dyDescent="0.45">
      <c r="A69">
        <v>26</v>
      </c>
      <c r="B69">
        <v>18</v>
      </c>
      <c r="C69" t="s">
        <v>268</v>
      </c>
      <c r="D69" t="s">
        <v>1138</v>
      </c>
      <c r="E69">
        <v>14</v>
      </c>
      <c r="F69">
        <v>24</v>
      </c>
      <c r="G69">
        <v>2</v>
      </c>
      <c r="H69">
        <v>42</v>
      </c>
      <c r="I69" t="s">
        <v>1141</v>
      </c>
      <c r="J69" t="str">
        <f>IF(COUNTIF(sala!R$2:R$768,A69)=0,"No","SI")</f>
        <v>SI</v>
      </c>
      <c r="K69">
        <f>+Tabla1[[#This Row],[Precio Unitario]]*Tabla1[[#This Row],[Cantidad Ordenada]]</f>
        <v>48</v>
      </c>
      <c r="L69">
        <f>+Tabla1[[#This Row],[Ganancia Bruta]]-Tabla1[[#This Row],[Costo Unitario]]*Tabla1[[#This Row],[Cantidad Ordenada]]</f>
        <v>20</v>
      </c>
    </row>
    <row r="70" spans="1:12" x14ac:dyDescent="0.45">
      <c r="A70">
        <v>27</v>
      </c>
      <c r="B70">
        <v>4</v>
      </c>
      <c r="C70" t="s">
        <v>42</v>
      </c>
      <c r="D70" t="s">
        <v>1150</v>
      </c>
      <c r="E70">
        <v>21</v>
      </c>
      <c r="F70">
        <v>35</v>
      </c>
      <c r="G70">
        <v>1</v>
      </c>
      <c r="H70">
        <v>17</v>
      </c>
      <c r="I70" t="s">
        <v>1139</v>
      </c>
      <c r="J70" t="str">
        <f>IF(COUNTIF(sala!R$2:R$768,A70)=0,"No","SI")</f>
        <v>SI</v>
      </c>
      <c r="K70">
        <f>+Tabla1[[#This Row],[Precio Unitario]]*Tabla1[[#This Row],[Cantidad Ordenada]]</f>
        <v>35</v>
      </c>
      <c r="L70">
        <f>+Tabla1[[#This Row],[Ganancia Bruta]]-Tabla1[[#This Row],[Costo Unitario]]*Tabla1[[#This Row],[Cantidad Ordenada]]</f>
        <v>14</v>
      </c>
    </row>
    <row r="71" spans="1:12" x14ac:dyDescent="0.45">
      <c r="A71">
        <v>27</v>
      </c>
      <c r="B71">
        <v>4</v>
      </c>
      <c r="C71" t="s">
        <v>265</v>
      </c>
      <c r="D71" t="s">
        <v>1158</v>
      </c>
      <c r="E71">
        <v>15</v>
      </c>
      <c r="F71">
        <v>26</v>
      </c>
      <c r="G71">
        <v>1</v>
      </c>
      <c r="H71">
        <v>38</v>
      </c>
      <c r="I71" t="s">
        <v>1141</v>
      </c>
      <c r="J71" t="str">
        <f>IF(COUNTIF(sala!R$2:R$768,A71)=0,"No","SI")</f>
        <v>SI</v>
      </c>
      <c r="K71">
        <f>+Tabla1[[#This Row],[Precio Unitario]]*Tabla1[[#This Row],[Cantidad Ordenada]]</f>
        <v>26</v>
      </c>
      <c r="L71">
        <f>+Tabla1[[#This Row],[Ganancia Bruta]]-Tabla1[[#This Row],[Costo Unitario]]*Tabla1[[#This Row],[Cantidad Ordenada]]</f>
        <v>11</v>
      </c>
    </row>
    <row r="72" spans="1:12" x14ac:dyDescent="0.45">
      <c r="A72">
        <v>28</v>
      </c>
      <c r="B72">
        <v>2</v>
      </c>
      <c r="C72" t="s">
        <v>126</v>
      </c>
      <c r="D72" t="s">
        <v>1157</v>
      </c>
      <c r="E72">
        <v>10</v>
      </c>
      <c r="F72">
        <v>18</v>
      </c>
      <c r="G72">
        <v>2</v>
      </c>
      <c r="H72">
        <v>17</v>
      </c>
      <c r="I72" t="s">
        <v>1141</v>
      </c>
      <c r="J72" t="str">
        <f>IF(COUNTIF(sala!R$2:R$768,A72)=0,"No","SI")</f>
        <v>SI</v>
      </c>
      <c r="K72">
        <f>+Tabla1[[#This Row],[Precio Unitario]]*Tabla1[[#This Row],[Cantidad Ordenada]]</f>
        <v>36</v>
      </c>
      <c r="L72">
        <f>+Tabla1[[#This Row],[Ganancia Bruta]]-Tabla1[[#This Row],[Costo Unitario]]*Tabla1[[#This Row],[Cantidad Ordenada]]</f>
        <v>16</v>
      </c>
    </row>
    <row r="73" spans="1:12" x14ac:dyDescent="0.45">
      <c r="A73">
        <v>28</v>
      </c>
      <c r="B73">
        <v>2</v>
      </c>
      <c r="C73" t="s">
        <v>60</v>
      </c>
      <c r="D73" t="s">
        <v>1146</v>
      </c>
      <c r="E73">
        <v>17</v>
      </c>
      <c r="F73">
        <v>29</v>
      </c>
      <c r="G73">
        <v>2</v>
      </c>
      <c r="H73">
        <v>39</v>
      </c>
      <c r="I73" t="s">
        <v>1141</v>
      </c>
      <c r="J73" t="str">
        <f>IF(COUNTIF(sala!R$2:R$768,A73)=0,"No","SI")</f>
        <v>SI</v>
      </c>
      <c r="K73">
        <f>+Tabla1[[#This Row],[Precio Unitario]]*Tabla1[[#This Row],[Cantidad Ordenada]]</f>
        <v>58</v>
      </c>
      <c r="L73">
        <f>+Tabla1[[#This Row],[Ganancia Bruta]]-Tabla1[[#This Row],[Costo Unitario]]*Tabla1[[#This Row],[Cantidad Ordenada]]</f>
        <v>24</v>
      </c>
    </row>
    <row r="74" spans="1:12" x14ac:dyDescent="0.45">
      <c r="A74">
        <v>29</v>
      </c>
      <c r="B74">
        <v>20</v>
      </c>
      <c r="C74" t="s">
        <v>204</v>
      </c>
      <c r="D74" t="s">
        <v>1159</v>
      </c>
      <c r="E74">
        <v>15</v>
      </c>
      <c r="F74">
        <v>25</v>
      </c>
      <c r="G74">
        <v>3</v>
      </c>
      <c r="H74">
        <v>22</v>
      </c>
      <c r="I74" t="s">
        <v>1141</v>
      </c>
      <c r="J74" t="str">
        <f>IF(COUNTIF(sala!R$2:R$768,A74)=0,"No","SI")</f>
        <v>SI</v>
      </c>
      <c r="K74">
        <f>+Tabla1[[#This Row],[Precio Unitario]]*Tabla1[[#This Row],[Cantidad Ordenada]]</f>
        <v>75</v>
      </c>
      <c r="L74">
        <f>+Tabla1[[#This Row],[Ganancia Bruta]]-Tabla1[[#This Row],[Costo Unitario]]*Tabla1[[#This Row],[Cantidad Ordenada]]</f>
        <v>30</v>
      </c>
    </row>
    <row r="75" spans="1:12" x14ac:dyDescent="0.45">
      <c r="A75">
        <v>29</v>
      </c>
      <c r="B75">
        <v>20</v>
      </c>
      <c r="C75" t="s">
        <v>126</v>
      </c>
      <c r="D75" t="s">
        <v>1157</v>
      </c>
      <c r="E75">
        <v>10</v>
      </c>
      <c r="F75">
        <v>18</v>
      </c>
      <c r="G75">
        <v>2</v>
      </c>
      <c r="H75">
        <v>18</v>
      </c>
      <c r="I75" t="s">
        <v>1139</v>
      </c>
      <c r="J75" t="str">
        <f>IF(COUNTIF(sala!R$2:R$768,A75)=0,"No","SI")</f>
        <v>SI</v>
      </c>
      <c r="K75">
        <f>+Tabla1[[#This Row],[Precio Unitario]]*Tabla1[[#This Row],[Cantidad Ordenada]]</f>
        <v>36</v>
      </c>
      <c r="L75">
        <f>+Tabla1[[#This Row],[Ganancia Bruta]]-Tabla1[[#This Row],[Costo Unitario]]*Tabla1[[#This Row],[Cantidad Ordenada]]</f>
        <v>16</v>
      </c>
    </row>
    <row r="76" spans="1:12" x14ac:dyDescent="0.45">
      <c r="A76">
        <v>29</v>
      </c>
      <c r="B76">
        <v>20</v>
      </c>
      <c r="C76" t="s">
        <v>195</v>
      </c>
      <c r="D76" t="s">
        <v>1142</v>
      </c>
      <c r="E76">
        <v>19</v>
      </c>
      <c r="F76">
        <v>31</v>
      </c>
      <c r="G76">
        <v>2</v>
      </c>
      <c r="H76">
        <v>31</v>
      </c>
      <c r="I76" t="s">
        <v>1141</v>
      </c>
      <c r="J76" t="str">
        <f>IF(COUNTIF(sala!R$2:R$768,A76)=0,"No","SI")</f>
        <v>SI</v>
      </c>
      <c r="K76">
        <f>+Tabla1[[#This Row],[Precio Unitario]]*Tabla1[[#This Row],[Cantidad Ordenada]]</f>
        <v>62</v>
      </c>
      <c r="L76">
        <f>+Tabla1[[#This Row],[Ganancia Bruta]]-Tabla1[[#This Row],[Costo Unitario]]*Tabla1[[#This Row],[Cantidad Ordenada]]</f>
        <v>24</v>
      </c>
    </row>
    <row r="77" spans="1:12" x14ac:dyDescent="0.45">
      <c r="A77">
        <v>30</v>
      </c>
      <c r="B77">
        <v>14</v>
      </c>
      <c r="C77" t="s">
        <v>265</v>
      </c>
      <c r="D77" t="s">
        <v>1158</v>
      </c>
      <c r="E77">
        <v>15</v>
      </c>
      <c r="F77">
        <v>26</v>
      </c>
      <c r="G77">
        <v>2</v>
      </c>
      <c r="H77">
        <v>14</v>
      </c>
      <c r="I77" t="s">
        <v>1139</v>
      </c>
      <c r="J77" t="str">
        <f>IF(COUNTIF(sala!R$2:R$768,A77)=0,"No","SI")</f>
        <v>SI</v>
      </c>
      <c r="K77">
        <f>+Tabla1[[#This Row],[Precio Unitario]]*Tabla1[[#This Row],[Cantidad Ordenada]]</f>
        <v>52</v>
      </c>
      <c r="L77">
        <f>+Tabla1[[#This Row],[Ganancia Bruta]]-Tabla1[[#This Row],[Costo Unitario]]*Tabla1[[#This Row],[Cantidad Ordenada]]</f>
        <v>22</v>
      </c>
    </row>
    <row r="78" spans="1:12" x14ac:dyDescent="0.45">
      <c r="A78">
        <v>30</v>
      </c>
      <c r="B78">
        <v>14</v>
      </c>
      <c r="C78" t="s">
        <v>250</v>
      </c>
      <c r="D78" t="s">
        <v>1154</v>
      </c>
      <c r="E78">
        <v>12</v>
      </c>
      <c r="F78">
        <v>20</v>
      </c>
      <c r="G78">
        <v>3</v>
      </c>
      <c r="H78">
        <v>55</v>
      </c>
      <c r="I78" t="s">
        <v>1139</v>
      </c>
      <c r="J78" t="str">
        <f>IF(COUNTIF(sala!R$2:R$768,A78)=0,"No","SI")</f>
        <v>SI</v>
      </c>
      <c r="K78">
        <f>+Tabla1[[#This Row],[Precio Unitario]]*Tabla1[[#This Row],[Cantidad Ordenada]]</f>
        <v>60</v>
      </c>
      <c r="L78">
        <f>+Tabla1[[#This Row],[Ganancia Bruta]]-Tabla1[[#This Row],[Costo Unitario]]*Tabla1[[#This Row],[Cantidad Ordenada]]</f>
        <v>24</v>
      </c>
    </row>
    <row r="79" spans="1:12" x14ac:dyDescent="0.45">
      <c r="A79">
        <v>31</v>
      </c>
      <c r="B79">
        <v>13</v>
      </c>
      <c r="C79" t="s">
        <v>60</v>
      </c>
      <c r="D79" t="s">
        <v>1146</v>
      </c>
      <c r="E79">
        <v>17</v>
      </c>
      <c r="F79">
        <v>29</v>
      </c>
      <c r="G79">
        <v>1</v>
      </c>
      <c r="H79">
        <v>59</v>
      </c>
      <c r="I79" t="s">
        <v>1141</v>
      </c>
      <c r="J79" t="str">
        <f>IF(COUNTIF(sala!R$2:R$768,A79)=0,"No","SI")</f>
        <v>SI</v>
      </c>
      <c r="K79">
        <f>+Tabla1[[#This Row],[Precio Unitario]]*Tabla1[[#This Row],[Cantidad Ordenada]]</f>
        <v>29</v>
      </c>
      <c r="L79">
        <f>+Tabla1[[#This Row],[Ganancia Bruta]]-Tabla1[[#This Row],[Costo Unitario]]*Tabla1[[#This Row],[Cantidad Ordenada]]</f>
        <v>12</v>
      </c>
    </row>
    <row r="80" spans="1:12" x14ac:dyDescent="0.45">
      <c r="A80">
        <v>31</v>
      </c>
      <c r="B80">
        <v>13</v>
      </c>
      <c r="C80" t="s">
        <v>189</v>
      </c>
      <c r="D80" t="s">
        <v>1149</v>
      </c>
      <c r="E80">
        <v>11</v>
      </c>
      <c r="F80">
        <v>19</v>
      </c>
      <c r="G80">
        <v>2</v>
      </c>
      <c r="H80">
        <v>46</v>
      </c>
      <c r="I80" t="s">
        <v>1141</v>
      </c>
      <c r="J80" t="str">
        <f>IF(COUNTIF(sala!R$2:R$768,A80)=0,"No","SI")</f>
        <v>SI</v>
      </c>
      <c r="K80">
        <f>+Tabla1[[#This Row],[Precio Unitario]]*Tabla1[[#This Row],[Cantidad Ordenada]]</f>
        <v>38</v>
      </c>
      <c r="L80">
        <f>+Tabla1[[#This Row],[Ganancia Bruta]]-Tabla1[[#This Row],[Costo Unitario]]*Tabla1[[#This Row],[Cantidad Ordenada]]</f>
        <v>16</v>
      </c>
    </row>
    <row r="81" spans="1:12" x14ac:dyDescent="0.45">
      <c r="A81">
        <v>32</v>
      </c>
      <c r="B81">
        <v>5</v>
      </c>
      <c r="C81" t="s">
        <v>423</v>
      </c>
      <c r="D81" t="s">
        <v>1151</v>
      </c>
      <c r="E81">
        <v>19</v>
      </c>
      <c r="F81">
        <v>32</v>
      </c>
      <c r="G81">
        <v>2</v>
      </c>
      <c r="H81">
        <v>50</v>
      </c>
      <c r="I81" t="s">
        <v>1141</v>
      </c>
      <c r="J81" t="str">
        <f>IF(COUNTIF(sala!R$2:R$768,A81)=0,"No","SI")</f>
        <v>SI</v>
      </c>
      <c r="K81">
        <f>+Tabla1[[#This Row],[Precio Unitario]]*Tabla1[[#This Row],[Cantidad Ordenada]]</f>
        <v>64</v>
      </c>
      <c r="L81">
        <f>+Tabla1[[#This Row],[Ganancia Bruta]]-Tabla1[[#This Row],[Costo Unitario]]*Tabla1[[#This Row],[Cantidad Ordenada]]</f>
        <v>26</v>
      </c>
    </row>
    <row r="82" spans="1:12" x14ac:dyDescent="0.45">
      <c r="A82">
        <v>32</v>
      </c>
      <c r="B82">
        <v>5</v>
      </c>
      <c r="C82" t="s">
        <v>448</v>
      </c>
      <c r="D82" t="s">
        <v>1147</v>
      </c>
      <c r="E82">
        <v>20</v>
      </c>
      <c r="F82">
        <v>33</v>
      </c>
      <c r="G82">
        <v>1</v>
      </c>
      <c r="H82">
        <v>20</v>
      </c>
      <c r="I82" t="s">
        <v>1141</v>
      </c>
      <c r="J82" t="str">
        <f>IF(COUNTIF(sala!R$2:R$768,A82)=0,"No","SI")</f>
        <v>SI</v>
      </c>
      <c r="K82">
        <f>+Tabla1[[#This Row],[Precio Unitario]]*Tabla1[[#This Row],[Cantidad Ordenada]]</f>
        <v>33</v>
      </c>
      <c r="L82">
        <f>+Tabla1[[#This Row],[Ganancia Bruta]]-Tabla1[[#This Row],[Costo Unitario]]*Tabla1[[#This Row],[Cantidad Ordenada]]</f>
        <v>13</v>
      </c>
    </row>
    <row r="83" spans="1:12" x14ac:dyDescent="0.45">
      <c r="A83">
        <v>32</v>
      </c>
      <c r="B83">
        <v>5</v>
      </c>
      <c r="C83" t="s">
        <v>265</v>
      </c>
      <c r="D83" t="s">
        <v>1158</v>
      </c>
      <c r="E83">
        <v>15</v>
      </c>
      <c r="F83">
        <v>26</v>
      </c>
      <c r="G83">
        <v>3</v>
      </c>
      <c r="H83">
        <v>35</v>
      </c>
      <c r="I83" t="s">
        <v>1139</v>
      </c>
      <c r="J83" t="str">
        <f>IF(COUNTIF(sala!R$2:R$768,A83)=0,"No","SI")</f>
        <v>SI</v>
      </c>
      <c r="K83">
        <f>+Tabla1[[#This Row],[Precio Unitario]]*Tabla1[[#This Row],[Cantidad Ordenada]]</f>
        <v>78</v>
      </c>
      <c r="L83">
        <f>+Tabla1[[#This Row],[Ganancia Bruta]]-Tabla1[[#This Row],[Costo Unitario]]*Tabla1[[#This Row],[Cantidad Ordenada]]</f>
        <v>33</v>
      </c>
    </row>
    <row r="84" spans="1:12" x14ac:dyDescent="0.45">
      <c r="A84">
        <v>32</v>
      </c>
      <c r="B84">
        <v>5</v>
      </c>
      <c r="C84" t="s">
        <v>126</v>
      </c>
      <c r="D84" t="s">
        <v>1157</v>
      </c>
      <c r="E84">
        <v>10</v>
      </c>
      <c r="F84">
        <v>18</v>
      </c>
      <c r="G84">
        <v>2</v>
      </c>
      <c r="H84">
        <v>23</v>
      </c>
      <c r="I84" t="s">
        <v>1139</v>
      </c>
      <c r="J84" t="str">
        <f>IF(COUNTIF(sala!R$2:R$768,A84)=0,"No","SI")</f>
        <v>SI</v>
      </c>
      <c r="K84">
        <f>+Tabla1[[#This Row],[Precio Unitario]]*Tabla1[[#This Row],[Cantidad Ordenada]]</f>
        <v>36</v>
      </c>
      <c r="L84">
        <f>+Tabla1[[#This Row],[Ganancia Bruta]]-Tabla1[[#This Row],[Costo Unitario]]*Tabla1[[#This Row],[Cantidad Ordenada]]</f>
        <v>16</v>
      </c>
    </row>
    <row r="85" spans="1:12" x14ac:dyDescent="0.45">
      <c r="A85">
        <v>33</v>
      </c>
      <c r="B85">
        <v>4</v>
      </c>
      <c r="C85" t="s">
        <v>42</v>
      </c>
      <c r="D85" t="s">
        <v>1150</v>
      </c>
      <c r="E85">
        <v>21</v>
      </c>
      <c r="F85">
        <v>35</v>
      </c>
      <c r="G85">
        <v>3</v>
      </c>
      <c r="H85">
        <v>6</v>
      </c>
      <c r="I85" t="s">
        <v>1141</v>
      </c>
      <c r="J85" t="str">
        <f>IF(COUNTIF(sala!R$2:R$768,A85)=0,"No","SI")</f>
        <v>SI</v>
      </c>
      <c r="K85">
        <f>+Tabla1[[#This Row],[Precio Unitario]]*Tabla1[[#This Row],[Cantidad Ordenada]]</f>
        <v>105</v>
      </c>
      <c r="L85">
        <f>+Tabla1[[#This Row],[Ganancia Bruta]]-Tabla1[[#This Row],[Costo Unitario]]*Tabla1[[#This Row],[Cantidad Ordenada]]</f>
        <v>42</v>
      </c>
    </row>
    <row r="86" spans="1:12" x14ac:dyDescent="0.45">
      <c r="A86">
        <v>33</v>
      </c>
      <c r="B86">
        <v>4</v>
      </c>
      <c r="C86" t="s">
        <v>179</v>
      </c>
      <c r="D86" t="s">
        <v>1143</v>
      </c>
      <c r="E86">
        <v>16</v>
      </c>
      <c r="F86">
        <v>27</v>
      </c>
      <c r="G86">
        <v>1</v>
      </c>
      <c r="H86">
        <v>59</v>
      </c>
      <c r="I86" t="s">
        <v>1139</v>
      </c>
      <c r="J86" t="str">
        <f>IF(COUNTIF(sala!R$2:R$768,A86)=0,"No","SI")</f>
        <v>SI</v>
      </c>
      <c r="K86">
        <f>+Tabla1[[#This Row],[Precio Unitario]]*Tabla1[[#This Row],[Cantidad Ordenada]]</f>
        <v>27</v>
      </c>
      <c r="L86">
        <f>+Tabla1[[#This Row],[Ganancia Bruta]]-Tabla1[[#This Row],[Costo Unitario]]*Tabla1[[#This Row],[Cantidad Ordenada]]</f>
        <v>11</v>
      </c>
    </row>
    <row r="87" spans="1:12" x14ac:dyDescent="0.45">
      <c r="A87">
        <v>33</v>
      </c>
      <c r="B87">
        <v>4</v>
      </c>
      <c r="C87" t="s">
        <v>423</v>
      </c>
      <c r="D87" t="s">
        <v>1151</v>
      </c>
      <c r="E87">
        <v>19</v>
      </c>
      <c r="F87">
        <v>32</v>
      </c>
      <c r="G87">
        <v>3</v>
      </c>
      <c r="H87">
        <v>55</v>
      </c>
      <c r="I87" t="s">
        <v>1141</v>
      </c>
      <c r="J87" t="str">
        <f>IF(COUNTIF(sala!R$2:R$768,A87)=0,"No","SI")</f>
        <v>SI</v>
      </c>
      <c r="K87">
        <f>+Tabla1[[#This Row],[Precio Unitario]]*Tabla1[[#This Row],[Cantidad Ordenada]]</f>
        <v>96</v>
      </c>
      <c r="L87">
        <f>+Tabla1[[#This Row],[Ganancia Bruta]]-Tabla1[[#This Row],[Costo Unitario]]*Tabla1[[#This Row],[Cantidad Ordenada]]</f>
        <v>39</v>
      </c>
    </row>
    <row r="88" spans="1:12" x14ac:dyDescent="0.45">
      <c r="A88">
        <v>33</v>
      </c>
      <c r="B88">
        <v>4</v>
      </c>
      <c r="C88" t="s">
        <v>265</v>
      </c>
      <c r="D88" t="s">
        <v>1158</v>
      </c>
      <c r="E88">
        <v>15</v>
      </c>
      <c r="F88">
        <v>26</v>
      </c>
      <c r="G88">
        <v>3</v>
      </c>
      <c r="H88">
        <v>10</v>
      </c>
      <c r="I88" t="s">
        <v>1139</v>
      </c>
      <c r="J88" t="str">
        <f>IF(COUNTIF(sala!R$2:R$768,A88)=0,"No","SI")</f>
        <v>SI</v>
      </c>
      <c r="K88">
        <f>+Tabla1[[#This Row],[Precio Unitario]]*Tabla1[[#This Row],[Cantidad Ordenada]]</f>
        <v>78</v>
      </c>
      <c r="L88">
        <f>+Tabla1[[#This Row],[Ganancia Bruta]]-Tabla1[[#This Row],[Costo Unitario]]*Tabla1[[#This Row],[Cantidad Ordenada]]</f>
        <v>33</v>
      </c>
    </row>
    <row r="89" spans="1:12" x14ac:dyDescent="0.45">
      <c r="A89">
        <v>34</v>
      </c>
      <c r="B89">
        <v>15</v>
      </c>
      <c r="C89" t="s">
        <v>86</v>
      </c>
      <c r="D89" t="s">
        <v>1153</v>
      </c>
      <c r="E89">
        <v>20</v>
      </c>
      <c r="F89">
        <v>34</v>
      </c>
      <c r="G89">
        <v>1</v>
      </c>
      <c r="H89">
        <v>46</v>
      </c>
      <c r="I89" t="s">
        <v>1139</v>
      </c>
      <c r="J89" t="str">
        <f>IF(COUNTIF(sala!R$2:R$768,A89)=0,"No","SI")</f>
        <v>SI</v>
      </c>
      <c r="K89">
        <f>+Tabla1[[#This Row],[Precio Unitario]]*Tabla1[[#This Row],[Cantidad Ordenada]]</f>
        <v>34</v>
      </c>
      <c r="L89">
        <f>+Tabla1[[#This Row],[Ganancia Bruta]]-Tabla1[[#This Row],[Costo Unitario]]*Tabla1[[#This Row],[Cantidad Ordenada]]</f>
        <v>14</v>
      </c>
    </row>
    <row r="90" spans="1:12" x14ac:dyDescent="0.45">
      <c r="A90">
        <v>34</v>
      </c>
      <c r="B90">
        <v>15</v>
      </c>
      <c r="C90" t="s">
        <v>265</v>
      </c>
      <c r="D90" t="s">
        <v>1158</v>
      </c>
      <c r="E90">
        <v>15</v>
      </c>
      <c r="F90">
        <v>26</v>
      </c>
      <c r="G90">
        <v>3</v>
      </c>
      <c r="H90">
        <v>19</v>
      </c>
      <c r="I90" t="s">
        <v>1141</v>
      </c>
      <c r="J90" t="str">
        <f>IF(COUNTIF(sala!R$2:R$768,A90)=0,"No","SI")</f>
        <v>SI</v>
      </c>
      <c r="K90">
        <f>+Tabla1[[#This Row],[Precio Unitario]]*Tabla1[[#This Row],[Cantidad Ordenada]]</f>
        <v>78</v>
      </c>
      <c r="L90">
        <f>+Tabla1[[#This Row],[Ganancia Bruta]]-Tabla1[[#This Row],[Costo Unitario]]*Tabla1[[#This Row],[Cantidad Ordenada]]</f>
        <v>33</v>
      </c>
    </row>
    <row r="91" spans="1:12" x14ac:dyDescent="0.45">
      <c r="A91">
        <v>35</v>
      </c>
      <c r="B91">
        <v>13</v>
      </c>
      <c r="C91" t="s">
        <v>109</v>
      </c>
      <c r="D91" t="s">
        <v>1140</v>
      </c>
      <c r="E91">
        <v>18</v>
      </c>
      <c r="F91">
        <v>30</v>
      </c>
      <c r="G91">
        <v>3</v>
      </c>
      <c r="H91">
        <v>5</v>
      </c>
      <c r="I91" t="s">
        <v>1141</v>
      </c>
      <c r="J91" t="str">
        <f>IF(COUNTIF(sala!R$2:R$768,A91)=0,"No","SI")</f>
        <v>SI</v>
      </c>
      <c r="K91">
        <f>+Tabla1[[#This Row],[Precio Unitario]]*Tabla1[[#This Row],[Cantidad Ordenada]]</f>
        <v>90</v>
      </c>
      <c r="L91">
        <f>+Tabla1[[#This Row],[Ganancia Bruta]]-Tabla1[[#This Row],[Costo Unitario]]*Tabla1[[#This Row],[Cantidad Ordenada]]</f>
        <v>36</v>
      </c>
    </row>
    <row r="92" spans="1:12" x14ac:dyDescent="0.45">
      <c r="A92">
        <v>35</v>
      </c>
      <c r="B92">
        <v>13</v>
      </c>
      <c r="C92" t="s">
        <v>60</v>
      </c>
      <c r="D92" t="s">
        <v>1146</v>
      </c>
      <c r="E92">
        <v>17</v>
      </c>
      <c r="F92">
        <v>29</v>
      </c>
      <c r="G92">
        <v>1</v>
      </c>
      <c r="H92">
        <v>8</v>
      </c>
      <c r="I92" t="s">
        <v>1139</v>
      </c>
      <c r="J92" t="str">
        <f>IF(COUNTIF(sala!R$2:R$768,A92)=0,"No","SI")</f>
        <v>SI</v>
      </c>
      <c r="K92">
        <f>+Tabla1[[#This Row],[Precio Unitario]]*Tabla1[[#This Row],[Cantidad Ordenada]]</f>
        <v>29</v>
      </c>
      <c r="L92">
        <f>+Tabla1[[#This Row],[Ganancia Bruta]]-Tabla1[[#This Row],[Costo Unitario]]*Tabla1[[#This Row],[Cantidad Ordenada]]</f>
        <v>12</v>
      </c>
    </row>
    <row r="93" spans="1:12" x14ac:dyDescent="0.45">
      <c r="A93">
        <v>35</v>
      </c>
      <c r="B93">
        <v>13</v>
      </c>
      <c r="C93" t="s">
        <v>448</v>
      </c>
      <c r="D93" t="s">
        <v>1147</v>
      </c>
      <c r="E93">
        <v>20</v>
      </c>
      <c r="F93">
        <v>33</v>
      </c>
      <c r="G93">
        <v>1</v>
      </c>
      <c r="H93">
        <v>21</v>
      </c>
      <c r="I93" t="s">
        <v>1139</v>
      </c>
      <c r="J93" t="str">
        <f>IF(COUNTIF(sala!R$2:R$768,A93)=0,"No","SI")</f>
        <v>SI</v>
      </c>
      <c r="K93">
        <f>+Tabla1[[#This Row],[Precio Unitario]]*Tabla1[[#This Row],[Cantidad Ordenada]]</f>
        <v>33</v>
      </c>
      <c r="L93">
        <f>+Tabla1[[#This Row],[Ganancia Bruta]]-Tabla1[[#This Row],[Costo Unitario]]*Tabla1[[#This Row],[Cantidad Ordenada]]</f>
        <v>13</v>
      </c>
    </row>
    <row r="94" spans="1:12" x14ac:dyDescent="0.45">
      <c r="A94">
        <v>35</v>
      </c>
      <c r="B94">
        <v>13</v>
      </c>
      <c r="C94" t="s">
        <v>195</v>
      </c>
      <c r="D94" t="s">
        <v>1142</v>
      </c>
      <c r="E94">
        <v>19</v>
      </c>
      <c r="F94">
        <v>31</v>
      </c>
      <c r="G94">
        <v>2</v>
      </c>
      <c r="H94">
        <v>31</v>
      </c>
      <c r="I94" t="s">
        <v>1141</v>
      </c>
      <c r="J94" t="str">
        <f>IF(COUNTIF(sala!R$2:R$768,A94)=0,"No","SI")</f>
        <v>SI</v>
      </c>
      <c r="K94">
        <f>+Tabla1[[#This Row],[Precio Unitario]]*Tabla1[[#This Row],[Cantidad Ordenada]]</f>
        <v>62</v>
      </c>
      <c r="L94">
        <f>+Tabla1[[#This Row],[Ganancia Bruta]]-Tabla1[[#This Row],[Costo Unitario]]*Tabla1[[#This Row],[Cantidad Ordenada]]</f>
        <v>24</v>
      </c>
    </row>
    <row r="95" spans="1:12" x14ac:dyDescent="0.45">
      <c r="A95">
        <v>36</v>
      </c>
      <c r="B95">
        <v>5</v>
      </c>
      <c r="C95" t="s">
        <v>109</v>
      </c>
      <c r="D95" t="s">
        <v>1140</v>
      </c>
      <c r="E95">
        <v>18</v>
      </c>
      <c r="F95">
        <v>30</v>
      </c>
      <c r="G95">
        <v>1</v>
      </c>
      <c r="H95">
        <v>38</v>
      </c>
      <c r="I95" t="s">
        <v>1139</v>
      </c>
      <c r="J95" t="str">
        <f>IF(COUNTIF(sala!R$2:R$768,A95)=0,"No","SI")</f>
        <v>SI</v>
      </c>
      <c r="K95">
        <f>+Tabla1[[#This Row],[Precio Unitario]]*Tabla1[[#This Row],[Cantidad Ordenada]]</f>
        <v>30</v>
      </c>
      <c r="L95">
        <f>+Tabla1[[#This Row],[Ganancia Bruta]]-Tabla1[[#This Row],[Costo Unitario]]*Tabla1[[#This Row],[Cantidad Ordenada]]</f>
        <v>12</v>
      </c>
    </row>
    <row r="96" spans="1:12" x14ac:dyDescent="0.45">
      <c r="A96">
        <v>37</v>
      </c>
      <c r="B96">
        <v>20</v>
      </c>
      <c r="C96" t="s">
        <v>111</v>
      </c>
      <c r="D96" t="s">
        <v>1156</v>
      </c>
      <c r="E96">
        <v>13</v>
      </c>
      <c r="F96">
        <v>21</v>
      </c>
      <c r="G96">
        <v>1</v>
      </c>
      <c r="H96">
        <v>47</v>
      </c>
      <c r="I96" t="s">
        <v>1139</v>
      </c>
      <c r="J96" t="str">
        <f>IF(COUNTIF(sala!R$2:R$768,A96)=0,"No","SI")</f>
        <v>SI</v>
      </c>
      <c r="K96">
        <f>+Tabla1[[#This Row],[Precio Unitario]]*Tabla1[[#This Row],[Cantidad Ordenada]]</f>
        <v>21</v>
      </c>
      <c r="L96">
        <f>+Tabla1[[#This Row],[Ganancia Bruta]]-Tabla1[[#This Row],[Costo Unitario]]*Tabla1[[#This Row],[Cantidad Ordenada]]</f>
        <v>8</v>
      </c>
    </row>
    <row r="97" spans="1:12" x14ac:dyDescent="0.45">
      <c r="A97">
        <v>38</v>
      </c>
      <c r="B97">
        <v>10</v>
      </c>
      <c r="C97" t="s">
        <v>195</v>
      </c>
      <c r="D97" t="s">
        <v>1142</v>
      </c>
      <c r="E97">
        <v>19</v>
      </c>
      <c r="F97">
        <v>31</v>
      </c>
      <c r="G97">
        <v>3</v>
      </c>
      <c r="H97">
        <v>21</v>
      </c>
      <c r="I97" t="s">
        <v>1141</v>
      </c>
      <c r="J97" t="str">
        <f>IF(COUNTIF(sala!R$2:R$768,A97)=0,"No","SI")</f>
        <v>SI</v>
      </c>
      <c r="K97">
        <f>+Tabla1[[#This Row],[Precio Unitario]]*Tabla1[[#This Row],[Cantidad Ordenada]]</f>
        <v>93</v>
      </c>
      <c r="L97">
        <f>+Tabla1[[#This Row],[Ganancia Bruta]]-Tabla1[[#This Row],[Costo Unitario]]*Tabla1[[#This Row],[Cantidad Ordenada]]</f>
        <v>36</v>
      </c>
    </row>
    <row r="98" spans="1:12" x14ac:dyDescent="0.45">
      <c r="A98">
        <v>38</v>
      </c>
      <c r="B98">
        <v>10</v>
      </c>
      <c r="C98" t="s">
        <v>42</v>
      </c>
      <c r="D98" t="s">
        <v>1150</v>
      </c>
      <c r="E98">
        <v>21</v>
      </c>
      <c r="F98">
        <v>35</v>
      </c>
      <c r="G98">
        <v>2</v>
      </c>
      <c r="H98">
        <v>34</v>
      </c>
      <c r="I98" t="s">
        <v>1139</v>
      </c>
      <c r="J98" t="str">
        <f>IF(COUNTIF(sala!R$2:R$768,A98)=0,"No","SI")</f>
        <v>SI</v>
      </c>
      <c r="K98">
        <f>+Tabla1[[#This Row],[Precio Unitario]]*Tabla1[[#This Row],[Cantidad Ordenada]]</f>
        <v>70</v>
      </c>
      <c r="L98">
        <f>+Tabla1[[#This Row],[Ganancia Bruta]]-Tabla1[[#This Row],[Costo Unitario]]*Tabla1[[#This Row],[Cantidad Ordenada]]</f>
        <v>28</v>
      </c>
    </row>
    <row r="99" spans="1:12" x14ac:dyDescent="0.45">
      <c r="A99">
        <v>38</v>
      </c>
      <c r="B99">
        <v>10</v>
      </c>
      <c r="C99" t="s">
        <v>115</v>
      </c>
      <c r="D99" t="s">
        <v>1145</v>
      </c>
      <c r="E99">
        <v>22</v>
      </c>
      <c r="F99">
        <v>36</v>
      </c>
      <c r="G99">
        <v>2</v>
      </c>
      <c r="H99">
        <v>43</v>
      </c>
      <c r="I99" t="s">
        <v>1139</v>
      </c>
      <c r="J99" t="str">
        <f>IF(COUNTIF(sala!R$2:R$768,A99)=0,"No","SI")</f>
        <v>SI</v>
      </c>
      <c r="K99">
        <f>+Tabla1[[#This Row],[Precio Unitario]]*Tabla1[[#This Row],[Cantidad Ordenada]]</f>
        <v>72</v>
      </c>
      <c r="L99">
        <f>+Tabla1[[#This Row],[Ganancia Bruta]]-Tabla1[[#This Row],[Costo Unitario]]*Tabla1[[#This Row],[Cantidad Ordenada]]</f>
        <v>28</v>
      </c>
    </row>
    <row r="100" spans="1:12" x14ac:dyDescent="0.45">
      <c r="A100">
        <v>39</v>
      </c>
      <c r="B100">
        <v>15</v>
      </c>
      <c r="C100" t="s">
        <v>115</v>
      </c>
      <c r="D100" t="s">
        <v>1145</v>
      </c>
      <c r="E100">
        <v>22</v>
      </c>
      <c r="F100">
        <v>36</v>
      </c>
      <c r="G100">
        <v>3</v>
      </c>
      <c r="H100">
        <v>57</v>
      </c>
      <c r="I100" t="s">
        <v>1139</v>
      </c>
      <c r="J100" t="str">
        <f>IF(COUNTIF(sala!R$2:R$768,A100)=0,"No","SI")</f>
        <v>SI</v>
      </c>
      <c r="K100">
        <f>+Tabla1[[#This Row],[Precio Unitario]]*Tabla1[[#This Row],[Cantidad Ordenada]]</f>
        <v>108</v>
      </c>
      <c r="L100">
        <f>+Tabla1[[#This Row],[Ganancia Bruta]]-Tabla1[[#This Row],[Costo Unitario]]*Tabla1[[#This Row],[Cantidad Ordenada]]</f>
        <v>42</v>
      </c>
    </row>
    <row r="101" spans="1:12" x14ac:dyDescent="0.45">
      <c r="A101">
        <v>40</v>
      </c>
      <c r="B101">
        <v>1</v>
      </c>
      <c r="C101" t="s">
        <v>60</v>
      </c>
      <c r="D101" t="s">
        <v>1146</v>
      </c>
      <c r="E101">
        <v>17</v>
      </c>
      <c r="F101">
        <v>29</v>
      </c>
      <c r="G101">
        <v>3</v>
      </c>
      <c r="H101">
        <v>15</v>
      </c>
      <c r="I101" t="s">
        <v>1141</v>
      </c>
      <c r="J101" t="str">
        <f>IF(COUNTIF(sala!R$2:R$768,A101)=0,"No","SI")</f>
        <v>SI</v>
      </c>
      <c r="K101">
        <f>+Tabla1[[#This Row],[Precio Unitario]]*Tabla1[[#This Row],[Cantidad Ordenada]]</f>
        <v>87</v>
      </c>
      <c r="L101">
        <f>+Tabla1[[#This Row],[Ganancia Bruta]]-Tabla1[[#This Row],[Costo Unitario]]*Tabla1[[#This Row],[Cantidad Ordenada]]</f>
        <v>36</v>
      </c>
    </row>
    <row r="102" spans="1:12" x14ac:dyDescent="0.45">
      <c r="A102">
        <v>40</v>
      </c>
      <c r="B102">
        <v>1</v>
      </c>
      <c r="C102" t="s">
        <v>448</v>
      </c>
      <c r="D102" t="s">
        <v>1147</v>
      </c>
      <c r="E102">
        <v>20</v>
      </c>
      <c r="F102">
        <v>33</v>
      </c>
      <c r="G102">
        <v>1</v>
      </c>
      <c r="H102">
        <v>50</v>
      </c>
      <c r="I102" t="s">
        <v>1141</v>
      </c>
      <c r="J102" t="str">
        <f>IF(COUNTIF(sala!R$2:R$768,A102)=0,"No","SI")</f>
        <v>SI</v>
      </c>
      <c r="K102">
        <f>+Tabla1[[#This Row],[Precio Unitario]]*Tabla1[[#This Row],[Cantidad Ordenada]]</f>
        <v>33</v>
      </c>
      <c r="L102">
        <f>+Tabla1[[#This Row],[Ganancia Bruta]]-Tabla1[[#This Row],[Costo Unitario]]*Tabla1[[#This Row],[Cantidad Ordenada]]</f>
        <v>13</v>
      </c>
    </row>
    <row r="103" spans="1:12" x14ac:dyDescent="0.45">
      <c r="A103">
        <v>40</v>
      </c>
      <c r="B103">
        <v>1</v>
      </c>
      <c r="C103" t="s">
        <v>66</v>
      </c>
      <c r="D103" t="s">
        <v>1148</v>
      </c>
      <c r="E103">
        <v>16</v>
      </c>
      <c r="F103">
        <v>28</v>
      </c>
      <c r="G103">
        <v>1</v>
      </c>
      <c r="H103">
        <v>13</v>
      </c>
      <c r="I103" t="s">
        <v>1141</v>
      </c>
      <c r="J103" t="str">
        <f>IF(COUNTIF(sala!R$2:R$768,A103)=0,"No","SI")</f>
        <v>SI</v>
      </c>
      <c r="K103">
        <f>+Tabla1[[#This Row],[Precio Unitario]]*Tabla1[[#This Row],[Cantidad Ordenada]]</f>
        <v>28</v>
      </c>
      <c r="L103">
        <f>+Tabla1[[#This Row],[Ganancia Bruta]]-Tabla1[[#This Row],[Costo Unitario]]*Tabla1[[#This Row],[Cantidad Ordenada]]</f>
        <v>12</v>
      </c>
    </row>
    <row r="104" spans="1:12" x14ac:dyDescent="0.45">
      <c r="A104">
        <v>41</v>
      </c>
      <c r="B104">
        <v>7</v>
      </c>
      <c r="C104" t="s">
        <v>423</v>
      </c>
      <c r="D104" t="s">
        <v>1151</v>
      </c>
      <c r="E104">
        <v>19</v>
      </c>
      <c r="F104">
        <v>32</v>
      </c>
      <c r="G104">
        <v>3</v>
      </c>
      <c r="H104">
        <v>23</v>
      </c>
      <c r="I104" t="s">
        <v>1141</v>
      </c>
      <c r="J104" t="str">
        <f>IF(COUNTIF(sala!R$2:R$768,A104)=0,"No","SI")</f>
        <v>SI</v>
      </c>
      <c r="K104">
        <f>+Tabla1[[#This Row],[Precio Unitario]]*Tabla1[[#This Row],[Cantidad Ordenada]]</f>
        <v>96</v>
      </c>
      <c r="L104">
        <f>+Tabla1[[#This Row],[Ganancia Bruta]]-Tabla1[[#This Row],[Costo Unitario]]*Tabla1[[#This Row],[Cantidad Ordenada]]</f>
        <v>39</v>
      </c>
    </row>
    <row r="105" spans="1:12" x14ac:dyDescent="0.45">
      <c r="A105">
        <v>41</v>
      </c>
      <c r="B105">
        <v>7</v>
      </c>
      <c r="C105" t="s">
        <v>265</v>
      </c>
      <c r="D105" t="s">
        <v>1158</v>
      </c>
      <c r="E105">
        <v>15</v>
      </c>
      <c r="F105">
        <v>26</v>
      </c>
      <c r="G105">
        <v>3</v>
      </c>
      <c r="H105">
        <v>47</v>
      </c>
      <c r="I105" t="s">
        <v>1141</v>
      </c>
      <c r="J105" t="str">
        <f>IF(COUNTIF(sala!R$2:R$768,A105)=0,"No","SI")</f>
        <v>SI</v>
      </c>
      <c r="K105">
        <f>+Tabla1[[#This Row],[Precio Unitario]]*Tabla1[[#This Row],[Cantidad Ordenada]]</f>
        <v>78</v>
      </c>
      <c r="L105">
        <f>+Tabla1[[#This Row],[Ganancia Bruta]]-Tabla1[[#This Row],[Costo Unitario]]*Tabla1[[#This Row],[Cantidad Ordenada]]</f>
        <v>33</v>
      </c>
    </row>
    <row r="106" spans="1:12" x14ac:dyDescent="0.45">
      <c r="A106">
        <v>41</v>
      </c>
      <c r="B106">
        <v>7</v>
      </c>
      <c r="C106" t="s">
        <v>109</v>
      </c>
      <c r="D106" t="s">
        <v>1140</v>
      </c>
      <c r="E106">
        <v>18</v>
      </c>
      <c r="F106">
        <v>30</v>
      </c>
      <c r="G106">
        <v>1</v>
      </c>
      <c r="H106">
        <v>19</v>
      </c>
      <c r="I106" t="s">
        <v>1141</v>
      </c>
      <c r="J106" t="str">
        <f>IF(COUNTIF(sala!R$2:R$768,A106)=0,"No","SI")</f>
        <v>SI</v>
      </c>
      <c r="K106">
        <f>+Tabla1[[#This Row],[Precio Unitario]]*Tabla1[[#This Row],[Cantidad Ordenada]]</f>
        <v>30</v>
      </c>
      <c r="L106">
        <f>+Tabla1[[#This Row],[Ganancia Bruta]]-Tabla1[[#This Row],[Costo Unitario]]*Tabla1[[#This Row],[Cantidad Ordenada]]</f>
        <v>12</v>
      </c>
    </row>
    <row r="107" spans="1:12" x14ac:dyDescent="0.45">
      <c r="A107">
        <v>42</v>
      </c>
      <c r="B107">
        <v>14</v>
      </c>
      <c r="C107" t="s">
        <v>344</v>
      </c>
      <c r="D107" t="s">
        <v>1152</v>
      </c>
      <c r="E107">
        <v>13</v>
      </c>
      <c r="F107">
        <v>22</v>
      </c>
      <c r="G107">
        <v>1</v>
      </c>
      <c r="H107">
        <v>57</v>
      </c>
      <c r="I107" t="s">
        <v>1141</v>
      </c>
      <c r="J107" t="str">
        <f>IF(COUNTIF(sala!R$2:R$768,A107)=0,"No","SI")</f>
        <v>SI</v>
      </c>
      <c r="K107">
        <f>+Tabla1[[#This Row],[Precio Unitario]]*Tabla1[[#This Row],[Cantidad Ordenada]]</f>
        <v>22</v>
      </c>
      <c r="L107">
        <f>+Tabla1[[#This Row],[Ganancia Bruta]]-Tabla1[[#This Row],[Costo Unitario]]*Tabla1[[#This Row],[Cantidad Ordenada]]</f>
        <v>9</v>
      </c>
    </row>
    <row r="108" spans="1:12" x14ac:dyDescent="0.45">
      <c r="A108">
        <v>42</v>
      </c>
      <c r="B108">
        <v>14</v>
      </c>
      <c r="C108" t="s">
        <v>74</v>
      </c>
      <c r="D108" t="s">
        <v>1144</v>
      </c>
      <c r="E108">
        <v>25</v>
      </c>
      <c r="F108">
        <v>40</v>
      </c>
      <c r="G108">
        <v>2</v>
      </c>
      <c r="H108">
        <v>12</v>
      </c>
      <c r="I108" t="s">
        <v>1141</v>
      </c>
      <c r="J108" t="str">
        <f>IF(COUNTIF(sala!R$2:R$768,A108)=0,"No","SI")</f>
        <v>SI</v>
      </c>
      <c r="K108">
        <f>+Tabla1[[#This Row],[Precio Unitario]]*Tabla1[[#This Row],[Cantidad Ordenada]]</f>
        <v>80</v>
      </c>
      <c r="L108">
        <f>+Tabla1[[#This Row],[Ganancia Bruta]]-Tabla1[[#This Row],[Costo Unitario]]*Tabla1[[#This Row],[Cantidad Ordenada]]</f>
        <v>30</v>
      </c>
    </row>
    <row r="109" spans="1:12" x14ac:dyDescent="0.45">
      <c r="A109">
        <v>43</v>
      </c>
      <c r="B109">
        <v>8</v>
      </c>
      <c r="C109" t="s">
        <v>423</v>
      </c>
      <c r="D109" t="s">
        <v>1151</v>
      </c>
      <c r="E109">
        <v>19</v>
      </c>
      <c r="F109">
        <v>32</v>
      </c>
      <c r="G109">
        <v>1</v>
      </c>
      <c r="H109">
        <v>6</v>
      </c>
      <c r="I109" t="s">
        <v>1141</v>
      </c>
      <c r="J109" t="str">
        <f>IF(COUNTIF(sala!R$2:R$768,A109)=0,"No","SI")</f>
        <v>SI</v>
      </c>
      <c r="K109">
        <f>+Tabla1[[#This Row],[Precio Unitario]]*Tabla1[[#This Row],[Cantidad Ordenada]]</f>
        <v>32</v>
      </c>
      <c r="L109">
        <f>+Tabla1[[#This Row],[Ganancia Bruta]]-Tabla1[[#This Row],[Costo Unitario]]*Tabla1[[#This Row],[Cantidad Ordenada]]</f>
        <v>13</v>
      </c>
    </row>
    <row r="110" spans="1:12" x14ac:dyDescent="0.45">
      <c r="A110">
        <v>43</v>
      </c>
      <c r="B110">
        <v>8</v>
      </c>
      <c r="C110" t="s">
        <v>86</v>
      </c>
      <c r="D110" t="s">
        <v>1153</v>
      </c>
      <c r="E110">
        <v>20</v>
      </c>
      <c r="F110">
        <v>34</v>
      </c>
      <c r="G110">
        <v>2</v>
      </c>
      <c r="H110">
        <v>59</v>
      </c>
      <c r="I110" t="s">
        <v>1141</v>
      </c>
      <c r="J110" t="str">
        <f>IF(COUNTIF(sala!R$2:R$768,A110)=0,"No","SI")</f>
        <v>SI</v>
      </c>
      <c r="K110">
        <f>+Tabla1[[#This Row],[Precio Unitario]]*Tabla1[[#This Row],[Cantidad Ordenada]]</f>
        <v>68</v>
      </c>
      <c r="L110">
        <f>+Tabla1[[#This Row],[Ganancia Bruta]]-Tabla1[[#This Row],[Costo Unitario]]*Tabla1[[#This Row],[Cantidad Ordenada]]</f>
        <v>28</v>
      </c>
    </row>
    <row r="111" spans="1:12" x14ac:dyDescent="0.45">
      <c r="A111">
        <v>43</v>
      </c>
      <c r="B111">
        <v>8</v>
      </c>
      <c r="C111" t="s">
        <v>268</v>
      </c>
      <c r="D111" t="s">
        <v>1138</v>
      </c>
      <c r="E111">
        <v>14</v>
      </c>
      <c r="F111">
        <v>24</v>
      </c>
      <c r="G111">
        <v>3</v>
      </c>
      <c r="H111">
        <v>57</v>
      </c>
      <c r="I111" t="s">
        <v>1139</v>
      </c>
      <c r="J111" t="str">
        <f>IF(COUNTIF(sala!R$2:R$768,A111)=0,"No","SI")</f>
        <v>SI</v>
      </c>
      <c r="K111">
        <f>+Tabla1[[#This Row],[Precio Unitario]]*Tabla1[[#This Row],[Cantidad Ordenada]]</f>
        <v>72</v>
      </c>
      <c r="L111">
        <f>+Tabla1[[#This Row],[Ganancia Bruta]]-Tabla1[[#This Row],[Costo Unitario]]*Tabla1[[#This Row],[Cantidad Ordenada]]</f>
        <v>30</v>
      </c>
    </row>
    <row r="112" spans="1:12" x14ac:dyDescent="0.45">
      <c r="A112">
        <v>43</v>
      </c>
      <c r="B112">
        <v>8</v>
      </c>
      <c r="C112" t="s">
        <v>195</v>
      </c>
      <c r="D112" t="s">
        <v>1142</v>
      </c>
      <c r="E112">
        <v>19</v>
      </c>
      <c r="F112">
        <v>31</v>
      </c>
      <c r="G112">
        <v>1</v>
      </c>
      <c r="H112">
        <v>24</v>
      </c>
      <c r="I112" t="s">
        <v>1139</v>
      </c>
      <c r="J112" t="str">
        <f>IF(COUNTIF(sala!R$2:R$768,A112)=0,"No","SI")</f>
        <v>SI</v>
      </c>
      <c r="K112">
        <f>+Tabla1[[#This Row],[Precio Unitario]]*Tabla1[[#This Row],[Cantidad Ordenada]]</f>
        <v>31</v>
      </c>
      <c r="L112">
        <f>+Tabla1[[#This Row],[Ganancia Bruta]]-Tabla1[[#This Row],[Costo Unitario]]*Tabla1[[#This Row],[Cantidad Ordenada]]</f>
        <v>12</v>
      </c>
    </row>
    <row r="113" spans="1:12" x14ac:dyDescent="0.45">
      <c r="A113">
        <v>44</v>
      </c>
      <c r="B113">
        <v>18</v>
      </c>
      <c r="C113" t="s">
        <v>265</v>
      </c>
      <c r="D113" t="s">
        <v>1158</v>
      </c>
      <c r="E113">
        <v>15</v>
      </c>
      <c r="F113">
        <v>26</v>
      </c>
      <c r="G113">
        <v>1</v>
      </c>
      <c r="H113">
        <v>34</v>
      </c>
      <c r="I113" t="s">
        <v>1141</v>
      </c>
      <c r="J113" t="str">
        <f>IF(COUNTIF(sala!R$2:R$768,A113)=0,"No","SI")</f>
        <v>SI</v>
      </c>
      <c r="K113">
        <f>+Tabla1[[#This Row],[Precio Unitario]]*Tabla1[[#This Row],[Cantidad Ordenada]]</f>
        <v>26</v>
      </c>
      <c r="L113">
        <f>+Tabla1[[#This Row],[Ganancia Bruta]]-Tabla1[[#This Row],[Costo Unitario]]*Tabla1[[#This Row],[Cantidad Ordenada]]</f>
        <v>11</v>
      </c>
    </row>
    <row r="114" spans="1:12" x14ac:dyDescent="0.45">
      <c r="A114">
        <v>44</v>
      </c>
      <c r="B114">
        <v>18</v>
      </c>
      <c r="C114" t="s">
        <v>204</v>
      </c>
      <c r="D114" t="s">
        <v>1159</v>
      </c>
      <c r="E114">
        <v>15</v>
      </c>
      <c r="F114">
        <v>25</v>
      </c>
      <c r="G114">
        <v>3</v>
      </c>
      <c r="H114">
        <v>8</v>
      </c>
      <c r="I114" t="s">
        <v>1139</v>
      </c>
      <c r="J114" t="str">
        <f>IF(COUNTIF(sala!R$2:R$768,A114)=0,"No","SI")</f>
        <v>SI</v>
      </c>
      <c r="K114">
        <f>+Tabla1[[#This Row],[Precio Unitario]]*Tabla1[[#This Row],[Cantidad Ordenada]]</f>
        <v>75</v>
      </c>
      <c r="L114">
        <f>+Tabla1[[#This Row],[Ganancia Bruta]]-Tabla1[[#This Row],[Costo Unitario]]*Tabla1[[#This Row],[Cantidad Ordenada]]</f>
        <v>30</v>
      </c>
    </row>
    <row r="115" spans="1:12" x14ac:dyDescent="0.45">
      <c r="A115">
        <v>44</v>
      </c>
      <c r="B115">
        <v>18</v>
      </c>
      <c r="C115" t="s">
        <v>111</v>
      </c>
      <c r="D115" t="s">
        <v>1156</v>
      </c>
      <c r="E115">
        <v>13</v>
      </c>
      <c r="F115">
        <v>21</v>
      </c>
      <c r="G115">
        <v>1</v>
      </c>
      <c r="H115">
        <v>43</v>
      </c>
      <c r="I115" t="s">
        <v>1139</v>
      </c>
      <c r="J115" t="str">
        <f>IF(COUNTIF(sala!R$2:R$768,A115)=0,"No","SI")</f>
        <v>SI</v>
      </c>
      <c r="K115">
        <f>+Tabla1[[#This Row],[Precio Unitario]]*Tabla1[[#This Row],[Cantidad Ordenada]]</f>
        <v>21</v>
      </c>
      <c r="L115">
        <f>+Tabla1[[#This Row],[Ganancia Bruta]]-Tabla1[[#This Row],[Costo Unitario]]*Tabla1[[#This Row],[Cantidad Ordenada]]</f>
        <v>8</v>
      </c>
    </row>
    <row r="116" spans="1:12" x14ac:dyDescent="0.45">
      <c r="A116">
        <v>45</v>
      </c>
      <c r="B116">
        <v>17</v>
      </c>
      <c r="C116" t="s">
        <v>126</v>
      </c>
      <c r="D116" t="s">
        <v>1157</v>
      </c>
      <c r="E116">
        <v>10</v>
      </c>
      <c r="F116">
        <v>18</v>
      </c>
      <c r="G116">
        <v>3</v>
      </c>
      <c r="H116">
        <v>47</v>
      </c>
      <c r="I116" t="s">
        <v>1139</v>
      </c>
      <c r="J116" t="str">
        <f>IF(COUNTIF(sala!R$2:R$768,A116)=0,"No","SI")</f>
        <v>SI</v>
      </c>
      <c r="K116">
        <f>+Tabla1[[#This Row],[Precio Unitario]]*Tabla1[[#This Row],[Cantidad Ordenada]]</f>
        <v>54</v>
      </c>
      <c r="L116">
        <f>+Tabla1[[#This Row],[Ganancia Bruta]]-Tabla1[[#This Row],[Costo Unitario]]*Tabla1[[#This Row],[Cantidad Ordenada]]</f>
        <v>24</v>
      </c>
    </row>
    <row r="117" spans="1:12" x14ac:dyDescent="0.45">
      <c r="A117">
        <v>46</v>
      </c>
      <c r="B117">
        <v>10</v>
      </c>
      <c r="C117" t="s">
        <v>109</v>
      </c>
      <c r="D117" t="s">
        <v>1140</v>
      </c>
      <c r="E117">
        <v>18</v>
      </c>
      <c r="F117">
        <v>30</v>
      </c>
      <c r="G117">
        <v>2</v>
      </c>
      <c r="H117">
        <v>23</v>
      </c>
      <c r="I117" t="s">
        <v>1141</v>
      </c>
      <c r="J117" t="str">
        <f>IF(COUNTIF(sala!R$2:R$768,A117)=0,"No","SI")</f>
        <v>SI</v>
      </c>
      <c r="K117">
        <f>+Tabla1[[#This Row],[Precio Unitario]]*Tabla1[[#This Row],[Cantidad Ordenada]]</f>
        <v>60</v>
      </c>
      <c r="L117">
        <f>+Tabla1[[#This Row],[Ganancia Bruta]]-Tabla1[[#This Row],[Costo Unitario]]*Tabla1[[#This Row],[Cantidad Ordenada]]</f>
        <v>24</v>
      </c>
    </row>
    <row r="118" spans="1:12" x14ac:dyDescent="0.45">
      <c r="A118">
        <v>46</v>
      </c>
      <c r="B118">
        <v>10</v>
      </c>
      <c r="C118" t="s">
        <v>86</v>
      </c>
      <c r="D118" t="s">
        <v>1153</v>
      </c>
      <c r="E118">
        <v>20</v>
      </c>
      <c r="F118">
        <v>34</v>
      </c>
      <c r="G118">
        <v>1</v>
      </c>
      <c r="H118">
        <v>48</v>
      </c>
      <c r="I118" t="s">
        <v>1141</v>
      </c>
      <c r="J118" t="str">
        <f>IF(COUNTIF(sala!R$2:R$768,A118)=0,"No","SI")</f>
        <v>SI</v>
      </c>
      <c r="K118">
        <f>+Tabla1[[#This Row],[Precio Unitario]]*Tabla1[[#This Row],[Cantidad Ordenada]]</f>
        <v>34</v>
      </c>
      <c r="L118">
        <f>+Tabla1[[#This Row],[Ganancia Bruta]]-Tabla1[[#This Row],[Costo Unitario]]*Tabla1[[#This Row],[Cantidad Ordenada]]</f>
        <v>14</v>
      </c>
    </row>
    <row r="119" spans="1:12" x14ac:dyDescent="0.45">
      <c r="A119">
        <v>46</v>
      </c>
      <c r="B119">
        <v>10</v>
      </c>
      <c r="C119" t="s">
        <v>340</v>
      </c>
      <c r="D119" t="s">
        <v>1155</v>
      </c>
      <c r="E119">
        <v>14</v>
      </c>
      <c r="F119">
        <v>23</v>
      </c>
      <c r="G119">
        <v>2</v>
      </c>
      <c r="H119">
        <v>15</v>
      </c>
      <c r="I119" t="s">
        <v>1139</v>
      </c>
      <c r="J119" t="str">
        <f>IF(COUNTIF(sala!R$2:R$768,A119)=0,"No","SI")</f>
        <v>SI</v>
      </c>
      <c r="K119">
        <f>+Tabla1[[#This Row],[Precio Unitario]]*Tabla1[[#This Row],[Cantidad Ordenada]]</f>
        <v>46</v>
      </c>
      <c r="L119">
        <f>+Tabla1[[#This Row],[Ganancia Bruta]]-Tabla1[[#This Row],[Costo Unitario]]*Tabla1[[#This Row],[Cantidad Ordenada]]</f>
        <v>18</v>
      </c>
    </row>
    <row r="120" spans="1:12" x14ac:dyDescent="0.45">
      <c r="A120">
        <v>47</v>
      </c>
      <c r="B120">
        <v>18</v>
      </c>
      <c r="C120" t="s">
        <v>448</v>
      </c>
      <c r="D120" t="s">
        <v>1147</v>
      </c>
      <c r="E120">
        <v>20</v>
      </c>
      <c r="F120">
        <v>33</v>
      </c>
      <c r="G120">
        <v>2</v>
      </c>
      <c r="H120">
        <v>56</v>
      </c>
      <c r="I120" t="s">
        <v>1139</v>
      </c>
      <c r="J120" t="str">
        <f>IF(COUNTIF(sala!R$2:R$768,A120)=0,"No","SI")</f>
        <v>SI</v>
      </c>
      <c r="K120">
        <f>+Tabla1[[#This Row],[Precio Unitario]]*Tabla1[[#This Row],[Cantidad Ordenada]]</f>
        <v>66</v>
      </c>
      <c r="L120">
        <f>+Tabla1[[#This Row],[Ganancia Bruta]]-Tabla1[[#This Row],[Costo Unitario]]*Tabla1[[#This Row],[Cantidad Ordenada]]</f>
        <v>26</v>
      </c>
    </row>
    <row r="121" spans="1:12" x14ac:dyDescent="0.45">
      <c r="A121">
        <v>47</v>
      </c>
      <c r="B121">
        <v>18</v>
      </c>
      <c r="C121" t="s">
        <v>340</v>
      </c>
      <c r="D121" t="s">
        <v>1155</v>
      </c>
      <c r="E121">
        <v>14</v>
      </c>
      <c r="F121">
        <v>23</v>
      </c>
      <c r="G121">
        <v>1</v>
      </c>
      <c r="H121">
        <v>17</v>
      </c>
      <c r="I121" t="s">
        <v>1141</v>
      </c>
      <c r="J121" t="str">
        <f>IF(COUNTIF(sala!R$2:R$768,A121)=0,"No","SI")</f>
        <v>SI</v>
      </c>
      <c r="K121">
        <f>+Tabla1[[#This Row],[Precio Unitario]]*Tabla1[[#This Row],[Cantidad Ordenada]]</f>
        <v>23</v>
      </c>
      <c r="L121">
        <f>+Tabla1[[#This Row],[Ganancia Bruta]]-Tabla1[[#This Row],[Costo Unitario]]*Tabla1[[#This Row],[Cantidad Ordenada]]</f>
        <v>9</v>
      </c>
    </row>
    <row r="122" spans="1:12" x14ac:dyDescent="0.45">
      <c r="A122">
        <v>47</v>
      </c>
      <c r="B122">
        <v>18</v>
      </c>
      <c r="C122" t="s">
        <v>250</v>
      </c>
      <c r="D122" t="s">
        <v>1154</v>
      </c>
      <c r="E122">
        <v>12</v>
      </c>
      <c r="F122">
        <v>20</v>
      </c>
      <c r="G122">
        <v>1</v>
      </c>
      <c r="H122">
        <v>14</v>
      </c>
      <c r="I122" t="s">
        <v>1141</v>
      </c>
      <c r="J122" t="str">
        <f>IF(COUNTIF(sala!R$2:R$768,A122)=0,"No","SI")</f>
        <v>SI</v>
      </c>
      <c r="K122">
        <f>+Tabla1[[#This Row],[Precio Unitario]]*Tabla1[[#This Row],[Cantidad Ordenada]]</f>
        <v>20</v>
      </c>
      <c r="L122">
        <f>+Tabla1[[#This Row],[Ganancia Bruta]]-Tabla1[[#This Row],[Costo Unitario]]*Tabla1[[#This Row],[Cantidad Ordenada]]</f>
        <v>8</v>
      </c>
    </row>
    <row r="123" spans="1:12" x14ac:dyDescent="0.45">
      <c r="A123">
        <v>48</v>
      </c>
      <c r="B123">
        <v>17</v>
      </c>
      <c r="C123" t="s">
        <v>179</v>
      </c>
      <c r="D123" t="s">
        <v>1143</v>
      </c>
      <c r="E123">
        <v>16</v>
      </c>
      <c r="F123">
        <v>27</v>
      </c>
      <c r="G123">
        <v>3</v>
      </c>
      <c r="H123">
        <v>37</v>
      </c>
      <c r="I123" t="s">
        <v>1141</v>
      </c>
      <c r="J123" t="str">
        <f>IF(COUNTIF(sala!R$2:R$768,A123)=0,"No","SI")</f>
        <v>SI</v>
      </c>
      <c r="K123">
        <f>+Tabla1[[#This Row],[Precio Unitario]]*Tabla1[[#This Row],[Cantidad Ordenada]]</f>
        <v>81</v>
      </c>
      <c r="L123">
        <f>+Tabla1[[#This Row],[Ganancia Bruta]]-Tabla1[[#This Row],[Costo Unitario]]*Tabla1[[#This Row],[Cantidad Ordenada]]</f>
        <v>33</v>
      </c>
    </row>
    <row r="124" spans="1:12" x14ac:dyDescent="0.45">
      <c r="A124">
        <v>48</v>
      </c>
      <c r="B124">
        <v>17</v>
      </c>
      <c r="C124" t="s">
        <v>344</v>
      </c>
      <c r="D124" t="s">
        <v>1152</v>
      </c>
      <c r="E124">
        <v>13</v>
      </c>
      <c r="F124">
        <v>22</v>
      </c>
      <c r="G124">
        <v>2</v>
      </c>
      <c r="H124">
        <v>55</v>
      </c>
      <c r="I124" t="s">
        <v>1139</v>
      </c>
      <c r="J124" t="str">
        <f>IF(COUNTIF(sala!R$2:R$768,A124)=0,"No","SI")</f>
        <v>SI</v>
      </c>
      <c r="K124">
        <f>+Tabla1[[#This Row],[Precio Unitario]]*Tabla1[[#This Row],[Cantidad Ordenada]]</f>
        <v>44</v>
      </c>
      <c r="L124">
        <f>+Tabla1[[#This Row],[Ganancia Bruta]]-Tabla1[[#This Row],[Costo Unitario]]*Tabla1[[#This Row],[Cantidad Ordenada]]</f>
        <v>18</v>
      </c>
    </row>
    <row r="125" spans="1:12" x14ac:dyDescent="0.45">
      <c r="A125">
        <v>48</v>
      </c>
      <c r="B125">
        <v>17</v>
      </c>
      <c r="C125" t="s">
        <v>448</v>
      </c>
      <c r="D125" t="s">
        <v>1147</v>
      </c>
      <c r="E125">
        <v>20</v>
      </c>
      <c r="F125">
        <v>33</v>
      </c>
      <c r="G125">
        <v>1</v>
      </c>
      <c r="H125">
        <v>32</v>
      </c>
      <c r="I125" t="s">
        <v>1141</v>
      </c>
      <c r="J125" t="str">
        <f>IF(COUNTIF(sala!R$2:R$768,A125)=0,"No","SI")</f>
        <v>SI</v>
      </c>
      <c r="K125">
        <f>+Tabla1[[#This Row],[Precio Unitario]]*Tabla1[[#This Row],[Cantidad Ordenada]]</f>
        <v>33</v>
      </c>
      <c r="L125">
        <f>+Tabla1[[#This Row],[Ganancia Bruta]]-Tabla1[[#This Row],[Costo Unitario]]*Tabla1[[#This Row],[Cantidad Ordenada]]</f>
        <v>13</v>
      </c>
    </row>
    <row r="126" spans="1:12" x14ac:dyDescent="0.45">
      <c r="A126">
        <v>49</v>
      </c>
      <c r="B126">
        <v>8</v>
      </c>
      <c r="C126" t="s">
        <v>268</v>
      </c>
      <c r="D126" t="s">
        <v>1138</v>
      </c>
      <c r="E126">
        <v>14</v>
      </c>
      <c r="F126">
        <v>24</v>
      </c>
      <c r="G126">
        <v>3</v>
      </c>
      <c r="H126">
        <v>9</v>
      </c>
      <c r="I126" t="s">
        <v>1139</v>
      </c>
      <c r="J126" t="str">
        <f>IF(COUNTIF(sala!R$2:R$768,A126)=0,"No","SI")</f>
        <v>SI</v>
      </c>
      <c r="K126">
        <f>+Tabla1[[#This Row],[Precio Unitario]]*Tabla1[[#This Row],[Cantidad Ordenada]]</f>
        <v>72</v>
      </c>
      <c r="L126">
        <f>+Tabla1[[#This Row],[Ganancia Bruta]]-Tabla1[[#This Row],[Costo Unitario]]*Tabla1[[#This Row],[Cantidad Ordenada]]</f>
        <v>30</v>
      </c>
    </row>
    <row r="127" spans="1:12" x14ac:dyDescent="0.45">
      <c r="A127">
        <v>49</v>
      </c>
      <c r="B127">
        <v>8</v>
      </c>
      <c r="C127" t="s">
        <v>423</v>
      </c>
      <c r="D127" t="s">
        <v>1151</v>
      </c>
      <c r="E127">
        <v>19</v>
      </c>
      <c r="F127">
        <v>32</v>
      </c>
      <c r="G127">
        <v>3</v>
      </c>
      <c r="H127">
        <v>27</v>
      </c>
      <c r="I127" t="s">
        <v>1139</v>
      </c>
      <c r="J127" t="str">
        <f>IF(COUNTIF(sala!R$2:R$768,A127)=0,"No","SI")</f>
        <v>SI</v>
      </c>
      <c r="K127">
        <f>+Tabla1[[#This Row],[Precio Unitario]]*Tabla1[[#This Row],[Cantidad Ordenada]]</f>
        <v>96</v>
      </c>
      <c r="L127">
        <f>+Tabla1[[#This Row],[Ganancia Bruta]]-Tabla1[[#This Row],[Costo Unitario]]*Tabla1[[#This Row],[Cantidad Ordenada]]</f>
        <v>39</v>
      </c>
    </row>
    <row r="128" spans="1:12" x14ac:dyDescent="0.45">
      <c r="A128">
        <v>49</v>
      </c>
      <c r="B128">
        <v>8</v>
      </c>
      <c r="C128" t="s">
        <v>126</v>
      </c>
      <c r="D128" t="s">
        <v>1157</v>
      </c>
      <c r="E128">
        <v>10</v>
      </c>
      <c r="F128">
        <v>18</v>
      </c>
      <c r="G128">
        <v>1</v>
      </c>
      <c r="H128">
        <v>45</v>
      </c>
      <c r="I128" t="s">
        <v>1141</v>
      </c>
      <c r="J128" t="str">
        <f>IF(COUNTIF(sala!R$2:R$768,A128)=0,"No","SI")</f>
        <v>SI</v>
      </c>
      <c r="K128">
        <f>+Tabla1[[#This Row],[Precio Unitario]]*Tabla1[[#This Row],[Cantidad Ordenada]]</f>
        <v>18</v>
      </c>
      <c r="L128">
        <f>+Tabla1[[#This Row],[Ganancia Bruta]]-Tabla1[[#This Row],[Costo Unitario]]*Tabla1[[#This Row],[Cantidad Ordenada]]</f>
        <v>8</v>
      </c>
    </row>
    <row r="129" spans="1:12" x14ac:dyDescent="0.45">
      <c r="A129">
        <v>50</v>
      </c>
      <c r="B129">
        <v>19</v>
      </c>
      <c r="C129" t="s">
        <v>423</v>
      </c>
      <c r="D129" t="s">
        <v>1151</v>
      </c>
      <c r="E129">
        <v>19</v>
      </c>
      <c r="F129">
        <v>32</v>
      </c>
      <c r="G129">
        <v>1</v>
      </c>
      <c r="H129">
        <v>6</v>
      </c>
      <c r="I129" t="s">
        <v>1139</v>
      </c>
      <c r="J129" t="str">
        <f>IF(COUNTIF(sala!R$2:R$768,A129)=0,"No","SI")</f>
        <v>SI</v>
      </c>
      <c r="K129">
        <f>+Tabla1[[#This Row],[Precio Unitario]]*Tabla1[[#This Row],[Cantidad Ordenada]]</f>
        <v>32</v>
      </c>
      <c r="L129">
        <f>+Tabla1[[#This Row],[Ganancia Bruta]]-Tabla1[[#This Row],[Costo Unitario]]*Tabla1[[#This Row],[Cantidad Ordenada]]</f>
        <v>13</v>
      </c>
    </row>
    <row r="130" spans="1:12" x14ac:dyDescent="0.45">
      <c r="A130">
        <v>50</v>
      </c>
      <c r="B130">
        <v>19</v>
      </c>
      <c r="C130" t="s">
        <v>344</v>
      </c>
      <c r="D130" t="s">
        <v>1152</v>
      </c>
      <c r="E130">
        <v>13</v>
      </c>
      <c r="F130">
        <v>22</v>
      </c>
      <c r="G130">
        <v>2</v>
      </c>
      <c r="H130">
        <v>15</v>
      </c>
      <c r="I130" t="s">
        <v>1139</v>
      </c>
      <c r="J130" t="str">
        <f>IF(COUNTIF(sala!R$2:R$768,A130)=0,"No","SI")</f>
        <v>SI</v>
      </c>
      <c r="K130">
        <f>+Tabla1[[#This Row],[Precio Unitario]]*Tabla1[[#This Row],[Cantidad Ordenada]]</f>
        <v>44</v>
      </c>
      <c r="L130">
        <f>+Tabla1[[#This Row],[Ganancia Bruta]]-Tabla1[[#This Row],[Costo Unitario]]*Tabla1[[#This Row],[Cantidad Ordenada]]</f>
        <v>18</v>
      </c>
    </row>
    <row r="131" spans="1:12" x14ac:dyDescent="0.45">
      <c r="A131">
        <v>51</v>
      </c>
      <c r="B131">
        <v>12</v>
      </c>
      <c r="C131" t="s">
        <v>340</v>
      </c>
      <c r="D131" t="s">
        <v>1155</v>
      </c>
      <c r="E131">
        <v>14</v>
      </c>
      <c r="F131">
        <v>23</v>
      </c>
      <c r="G131">
        <v>2</v>
      </c>
      <c r="H131">
        <v>33</v>
      </c>
      <c r="I131" t="s">
        <v>1141</v>
      </c>
      <c r="J131" t="str">
        <f>IF(COUNTIF(sala!R$2:R$768,A131)=0,"No","SI")</f>
        <v>SI</v>
      </c>
      <c r="K131">
        <f>+Tabla1[[#This Row],[Precio Unitario]]*Tabla1[[#This Row],[Cantidad Ordenada]]</f>
        <v>46</v>
      </c>
      <c r="L131">
        <f>+Tabla1[[#This Row],[Ganancia Bruta]]-Tabla1[[#This Row],[Costo Unitario]]*Tabla1[[#This Row],[Cantidad Ordenada]]</f>
        <v>18</v>
      </c>
    </row>
    <row r="132" spans="1:12" x14ac:dyDescent="0.45">
      <c r="A132">
        <v>51</v>
      </c>
      <c r="B132">
        <v>12</v>
      </c>
      <c r="C132" t="s">
        <v>448</v>
      </c>
      <c r="D132" t="s">
        <v>1147</v>
      </c>
      <c r="E132">
        <v>20</v>
      </c>
      <c r="F132">
        <v>33</v>
      </c>
      <c r="G132">
        <v>3</v>
      </c>
      <c r="H132">
        <v>56</v>
      </c>
      <c r="I132" t="s">
        <v>1139</v>
      </c>
      <c r="J132" t="str">
        <f>IF(COUNTIF(sala!R$2:R$768,A132)=0,"No","SI")</f>
        <v>SI</v>
      </c>
      <c r="K132">
        <f>+Tabla1[[#This Row],[Precio Unitario]]*Tabla1[[#This Row],[Cantidad Ordenada]]</f>
        <v>99</v>
      </c>
      <c r="L132">
        <f>+Tabla1[[#This Row],[Ganancia Bruta]]-Tabla1[[#This Row],[Costo Unitario]]*Tabla1[[#This Row],[Cantidad Ordenada]]</f>
        <v>39</v>
      </c>
    </row>
    <row r="133" spans="1:12" x14ac:dyDescent="0.45">
      <c r="A133">
        <v>51</v>
      </c>
      <c r="B133">
        <v>12</v>
      </c>
      <c r="C133" t="s">
        <v>344</v>
      </c>
      <c r="D133" t="s">
        <v>1152</v>
      </c>
      <c r="E133">
        <v>13</v>
      </c>
      <c r="F133">
        <v>22</v>
      </c>
      <c r="G133">
        <v>2</v>
      </c>
      <c r="H133">
        <v>53</v>
      </c>
      <c r="I133" t="s">
        <v>1139</v>
      </c>
      <c r="J133" t="str">
        <f>IF(COUNTIF(sala!R$2:R$768,A133)=0,"No","SI")</f>
        <v>SI</v>
      </c>
      <c r="K133">
        <f>+Tabla1[[#This Row],[Precio Unitario]]*Tabla1[[#This Row],[Cantidad Ordenada]]</f>
        <v>44</v>
      </c>
      <c r="L133">
        <f>+Tabla1[[#This Row],[Ganancia Bruta]]-Tabla1[[#This Row],[Costo Unitario]]*Tabla1[[#This Row],[Cantidad Ordenada]]</f>
        <v>18</v>
      </c>
    </row>
    <row r="134" spans="1:12" x14ac:dyDescent="0.45">
      <c r="A134">
        <v>51</v>
      </c>
      <c r="B134">
        <v>12</v>
      </c>
      <c r="C134" t="s">
        <v>126</v>
      </c>
      <c r="D134" t="s">
        <v>1157</v>
      </c>
      <c r="E134">
        <v>10</v>
      </c>
      <c r="F134">
        <v>18</v>
      </c>
      <c r="G134">
        <v>2</v>
      </c>
      <c r="H134">
        <v>22</v>
      </c>
      <c r="I134" t="s">
        <v>1139</v>
      </c>
      <c r="J134" t="str">
        <f>IF(COUNTIF(sala!R$2:R$768,A134)=0,"No","SI")</f>
        <v>SI</v>
      </c>
      <c r="K134">
        <f>+Tabla1[[#This Row],[Precio Unitario]]*Tabla1[[#This Row],[Cantidad Ordenada]]</f>
        <v>36</v>
      </c>
      <c r="L134">
        <f>+Tabla1[[#This Row],[Ganancia Bruta]]-Tabla1[[#This Row],[Costo Unitario]]*Tabla1[[#This Row],[Cantidad Ordenada]]</f>
        <v>16</v>
      </c>
    </row>
    <row r="135" spans="1:12" x14ac:dyDescent="0.45">
      <c r="A135">
        <v>52</v>
      </c>
      <c r="B135">
        <v>7</v>
      </c>
      <c r="C135" t="s">
        <v>448</v>
      </c>
      <c r="D135" t="s">
        <v>1147</v>
      </c>
      <c r="E135">
        <v>20</v>
      </c>
      <c r="F135">
        <v>33</v>
      </c>
      <c r="G135">
        <v>3</v>
      </c>
      <c r="H135">
        <v>13</v>
      </c>
      <c r="I135" t="s">
        <v>1139</v>
      </c>
      <c r="J135" t="str">
        <f>IF(COUNTIF(sala!R$2:R$768,A135)=0,"No","SI")</f>
        <v>SI</v>
      </c>
      <c r="K135">
        <f>+Tabla1[[#This Row],[Precio Unitario]]*Tabla1[[#This Row],[Cantidad Ordenada]]</f>
        <v>99</v>
      </c>
      <c r="L135">
        <f>+Tabla1[[#This Row],[Ganancia Bruta]]-Tabla1[[#This Row],[Costo Unitario]]*Tabla1[[#This Row],[Cantidad Ordenada]]</f>
        <v>39</v>
      </c>
    </row>
    <row r="136" spans="1:12" x14ac:dyDescent="0.45">
      <c r="A136">
        <v>52</v>
      </c>
      <c r="B136">
        <v>7</v>
      </c>
      <c r="C136" t="s">
        <v>195</v>
      </c>
      <c r="D136" t="s">
        <v>1142</v>
      </c>
      <c r="E136">
        <v>19</v>
      </c>
      <c r="F136">
        <v>31</v>
      </c>
      <c r="G136">
        <v>2</v>
      </c>
      <c r="H136">
        <v>17</v>
      </c>
      <c r="I136" t="s">
        <v>1141</v>
      </c>
      <c r="J136" t="str">
        <f>IF(COUNTIF(sala!R$2:R$768,A136)=0,"No","SI")</f>
        <v>SI</v>
      </c>
      <c r="K136">
        <f>+Tabla1[[#This Row],[Precio Unitario]]*Tabla1[[#This Row],[Cantidad Ordenada]]</f>
        <v>62</v>
      </c>
      <c r="L136">
        <f>+Tabla1[[#This Row],[Ganancia Bruta]]-Tabla1[[#This Row],[Costo Unitario]]*Tabla1[[#This Row],[Cantidad Ordenada]]</f>
        <v>24</v>
      </c>
    </row>
    <row r="137" spans="1:12" x14ac:dyDescent="0.45">
      <c r="A137">
        <v>52</v>
      </c>
      <c r="B137">
        <v>7</v>
      </c>
      <c r="C137" t="s">
        <v>86</v>
      </c>
      <c r="D137" t="s">
        <v>1153</v>
      </c>
      <c r="E137">
        <v>20</v>
      </c>
      <c r="F137">
        <v>34</v>
      </c>
      <c r="G137">
        <v>3</v>
      </c>
      <c r="H137">
        <v>32</v>
      </c>
      <c r="I137" t="s">
        <v>1139</v>
      </c>
      <c r="J137" t="str">
        <f>IF(COUNTIF(sala!R$2:R$768,A137)=0,"No","SI")</f>
        <v>SI</v>
      </c>
      <c r="K137">
        <f>+Tabla1[[#This Row],[Precio Unitario]]*Tabla1[[#This Row],[Cantidad Ordenada]]</f>
        <v>102</v>
      </c>
      <c r="L137">
        <f>+Tabla1[[#This Row],[Ganancia Bruta]]-Tabla1[[#This Row],[Costo Unitario]]*Tabla1[[#This Row],[Cantidad Ordenada]]</f>
        <v>42</v>
      </c>
    </row>
    <row r="138" spans="1:12" x14ac:dyDescent="0.45">
      <c r="A138">
        <v>53</v>
      </c>
      <c r="B138">
        <v>16</v>
      </c>
      <c r="C138" t="s">
        <v>340</v>
      </c>
      <c r="D138" t="s">
        <v>1155</v>
      </c>
      <c r="E138">
        <v>14</v>
      </c>
      <c r="F138">
        <v>23</v>
      </c>
      <c r="G138">
        <v>3</v>
      </c>
      <c r="H138">
        <v>47</v>
      </c>
      <c r="I138" t="s">
        <v>1141</v>
      </c>
      <c r="J138" t="str">
        <f>IF(COUNTIF(sala!R$2:R$768,A138)=0,"No","SI")</f>
        <v>SI</v>
      </c>
      <c r="K138">
        <f>+Tabla1[[#This Row],[Precio Unitario]]*Tabla1[[#This Row],[Cantidad Ordenada]]</f>
        <v>69</v>
      </c>
      <c r="L138">
        <f>+Tabla1[[#This Row],[Ganancia Bruta]]-Tabla1[[#This Row],[Costo Unitario]]*Tabla1[[#This Row],[Cantidad Ordenada]]</f>
        <v>27</v>
      </c>
    </row>
    <row r="139" spans="1:12" x14ac:dyDescent="0.45">
      <c r="A139">
        <v>53</v>
      </c>
      <c r="B139">
        <v>16</v>
      </c>
      <c r="C139" t="s">
        <v>109</v>
      </c>
      <c r="D139" t="s">
        <v>1140</v>
      </c>
      <c r="E139">
        <v>18</v>
      </c>
      <c r="F139">
        <v>30</v>
      </c>
      <c r="G139">
        <v>3</v>
      </c>
      <c r="H139">
        <v>39</v>
      </c>
      <c r="I139" t="s">
        <v>1141</v>
      </c>
      <c r="J139" t="str">
        <f>IF(COUNTIF(sala!R$2:R$768,A139)=0,"No","SI")</f>
        <v>SI</v>
      </c>
      <c r="K139">
        <f>+Tabla1[[#This Row],[Precio Unitario]]*Tabla1[[#This Row],[Cantidad Ordenada]]</f>
        <v>90</v>
      </c>
      <c r="L139">
        <f>+Tabla1[[#This Row],[Ganancia Bruta]]-Tabla1[[#This Row],[Costo Unitario]]*Tabla1[[#This Row],[Cantidad Ordenada]]</f>
        <v>36</v>
      </c>
    </row>
    <row r="140" spans="1:12" x14ac:dyDescent="0.45">
      <c r="A140">
        <v>53</v>
      </c>
      <c r="B140">
        <v>16</v>
      </c>
      <c r="C140" t="s">
        <v>115</v>
      </c>
      <c r="D140" t="s">
        <v>1145</v>
      </c>
      <c r="E140">
        <v>22</v>
      </c>
      <c r="F140">
        <v>36</v>
      </c>
      <c r="G140">
        <v>3</v>
      </c>
      <c r="H140">
        <v>26</v>
      </c>
      <c r="I140" t="s">
        <v>1139</v>
      </c>
      <c r="J140" t="str">
        <f>IF(COUNTIF(sala!R$2:R$768,A140)=0,"No","SI")</f>
        <v>SI</v>
      </c>
      <c r="K140">
        <f>+Tabla1[[#This Row],[Precio Unitario]]*Tabla1[[#This Row],[Cantidad Ordenada]]</f>
        <v>108</v>
      </c>
      <c r="L140">
        <f>+Tabla1[[#This Row],[Ganancia Bruta]]-Tabla1[[#This Row],[Costo Unitario]]*Tabla1[[#This Row],[Cantidad Ordenada]]</f>
        <v>42</v>
      </c>
    </row>
    <row r="141" spans="1:12" x14ac:dyDescent="0.45">
      <c r="A141">
        <v>54</v>
      </c>
      <c r="B141">
        <v>6</v>
      </c>
      <c r="C141" t="s">
        <v>42</v>
      </c>
      <c r="D141" t="s">
        <v>1150</v>
      </c>
      <c r="E141">
        <v>21</v>
      </c>
      <c r="F141">
        <v>35</v>
      </c>
      <c r="G141">
        <v>3</v>
      </c>
      <c r="H141">
        <v>47</v>
      </c>
      <c r="I141" t="s">
        <v>1139</v>
      </c>
      <c r="J141" t="str">
        <f>IF(COUNTIF(sala!R$2:R$768,A141)=0,"No","SI")</f>
        <v>SI</v>
      </c>
      <c r="K141">
        <f>+Tabla1[[#This Row],[Precio Unitario]]*Tabla1[[#This Row],[Cantidad Ordenada]]</f>
        <v>105</v>
      </c>
      <c r="L141">
        <f>+Tabla1[[#This Row],[Ganancia Bruta]]-Tabla1[[#This Row],[Costo Unitario]]*Tabla1[[#This Row],[Cantidad Ordenada]]</f>
        <v>42</v>
      </c>
    </row>
    <row r="142" spans="1:12" x14ac:dyDescent="0.45">
      <c r="A142">
        <v>54</v>
      </c>
      <c r="B142">
        <v>6</v>
      </c>
      <c r="C142" t="s">
        <v>195</v>
      </c>
      <c r="D142" t="s">
        <v>1142</v>
      </c>
      <c r="E142">
        <v>19</v>
      </c>
      <c r="F142">
        <v>31</v>
      </c>
      <c r="G142">
        <v>1</v>
      </c>
      <c r="H142">
        <v>55</v>
      </c>
      <c r="I142" t="s">
        <v>1141</v>
      </c>
      <c r="J142" t="str">
        <f>IF(COUNTIF(sala!R$2:R$768,A142)=0,"No","SI")</f>
        <v>SI</v>
      </c>
      <c r="K142">
        <f>+Tabla1[[#This Row],[Precio Unitario]]*Tabla1[[#This Row],[Cantidad Ordenada]]</f>
        <v>31</v>
      </c>
      <c r="L142">
        <f>+Tabla1[[#This Row],[Ganancia Bruta]]-Tabla1[[#This Row],[Costo Unitario]]*Tabla1[[#This Row],[Cantidad Ordenada]]</f>
        <v>12</v>
      </c>
    </row>
    <row r="143" spans="1:12" x14ac:dyDescent="0.45">
      <c r="A143">
        <v>54</v>
      </c>
      <c r="B143">
        <v>6</v>
      </c>
      <c r="C143" t="s">
        <v>126</v>
      </c>
      <c r="D143" t="s">
        <v>1157</v>
      </c>
      <c r="E143">
        <v>10</v>
      </c>
      <c r="F143">
        <v>18</v>
      </c>
      <c r="G143">
        <v>1</v>
      </c>
      <c r="H143">
        <v>55</v>
      </c>
      <c r="I143" t="s">
        <v>1141</v>
      </c>
      <c r="J143" t="str">
        <f>IF(COUNTIF(sala!R$2:R$768,A143)=0,"No","SI")</f>
        <v>SI</v>
      </c>
      <c r="K143">
        <f>+Tabla1[[#This Row],[Precio Unitario]]*Tabla1[[#This Row],[Cantidad Ordenada]]</f>
        <v>18</v>
      </c>
      <c r="L143">
        <f>+Tabla1[[#This Row],[Ganancia Bruta]]-Tabla1[[#This Row],[Costo Unitario]]*Tabla1[[#This Row],[Cantidad Ordenada]]</f>
        <v>8</v>
      </c>
    </row>
    <row r="144" spans="1:12" x14ac:dyDescent="0.45">
      <c r="A144">
        <v>54</v>
      </c>
      <c r="B144">
        <v>6</v>
      </c>
      <c r="C144" t="s">
        <v>448</v>
      </c>
      <c r="D144" t="s">
        <v>1147</v>
      </c>
      <c r="E144">
        <v>20</v>
      </c>
      <c r="F144">
        <v>33</v>
      </c>
      <c r="G144">
        <v>1</v>
      </c>
      <c r="H144">
        <v>46</v>
      </c>
      <c r="I144" t="s">
        <v>1141</v>
      </c>
      <c r="J144" t="str">
        <f>IF(COUNTIF(sala!R$2:R$768,A144)=0,"No","SI")</f>
        <v>SI</v>
      </c>
      <c r="K144">
        <f>+Tabla1[[#This Row],[Precio Unitario]]*Tabla1[[#This Row],[Cantidad Ordenada]]</f>
        <v>33</v>
      </c>
      <c r="L144">
        <f>+Tabla1[[#This Row],[Ganancia Bruta]]-Tabla1[[#This Row],[Costo Unitario]]*Tabla1[[#This Row],[Cantidad Ordenada]]</f>
        <v>13</v>
      </c>
    </row>
    <row r="145" spans="1:12" x14ac:dyDescent="0.45">
      <c r="A145">
        <v>55</v>
      </c>
      <c r="B145">
        <v>20</v>
      </c>
      <c r="C145" t="s">
        <v>448</v>
      </c>
      <c r="D145" t="s">
        <v>1147</v>
      </c>
      <c r="E145">
        <v>20</v>
      </c>
      <c r="F145">
        <v>33</v>
      </c>
      <c r="G145">
        <v>3</v>
      </c>
      <c r="H145">
        <v>27</v>
      </c>
      <c r="I145" t="s">
        <v>1141</v>
      </c>
      <c r="J145" t="str">
        <f>IF(COUNTIF(sala!R$2:R$768,A145)=0,"No","SI")</f>
        <v>SI</v>
      </c>
      <c r="K145">
        <f>+Tabla1[[#This Row],[Precio Unitario]]*Tabla1[[#This Row],[Cantidad Ordenada]]</f>
        <v>99</v>
      </c>
      <c r="L145">
        <f>+Tabla1[[#This Row],[Ganancia Bruta]]-Tabla1[[#This Row],[Costo Unitario]]*Tabla1[[#This Row],[Cantidad Ordenada]]</f>
        <v>39</v>
      </c>
    </row>
    <row r="146" spans="1:12" x14ac:dyDescent="0.45">
      <c r="A146">
        <v>55</v>
      </c>
      <c r="B146">
        <v>20</v>
      </c>
      <c r="C146" t="s">
        <v>268</v>
      </c>
      <c r="D146" t="s">
        <v>1138</v>
      </c>
      <c r="E146">
        <v>14</v>
      </c>
      <c r="F146">
        <v>24</v>
      </c>
      <c r="G146">
        <v>1</v>
      </c>
      <c r="H146">
        <v>5</v>
      </c>
      <c r="I146" t="s">
        <v>1139</v>
      </c>
      <c r="J146" t="str">
        <f>IF(COUNTIF(sala!R$2:R$768,A146)=0,"No","SI")</f>
        <v>SI</v>
      </c>
      <c r="K146">
        <f>+Tabla1[[#This Row],[Precio Unitario]]*Tabla1[[#This Row],[Cantidad Ordenada]]</f>
        <v>24</v>
      </c>
      <c r="L146">
        <f>+Tabla1[[#This Row],[Ganancia Bruta]]-Tabla1[[#This Row],[Costo Unitario]]*Tabla1[[#This Row],[Cantidad Ordenada]]</f>
        <v>10</v>
      </c>
    </row>
    <row r="147" spans="1:12" x14ac:dyDescent="0.45">
      <c r="A147">
        <v>55</v>
      </c>
      <c r="B147">
        <v>20</v>
      </c>
      <c r="C147" t="s">
        <v>115</v>
      </c>
      <c r="D147" t="s">
        <v>1145</v>
      </c>
      <c r="E147">
        <v>22</v>
      </c>
      <c r="F147">
        <v>36</v>
      </c>
      <c r="G147">
        <v>1</v>
      </c>
      <c r="H147">
        <v>51</v>
      </c>
      <c r="I147" t="s">
        <v>1141</v>
      </c>
      <c r="J147" t="str">
        <f>IF(COUNTIF(sala!R$2:R$768,A147)=0,"No","SI")</f>
        <v>SI</v>
      </c>
      <c r="K147">
        <f>+Tabla1[[#This Row],[Precio Unitario]]*Tabla1[[#This Row],[Cantidad Ordenada]]</f>
        <v>36</v>
      </c>
      <c r="L147">
        <f>+Tabla1[[#This Row],[Ganancia Bruta]]-Tabla1[[#This Row],[Costo Unitario]]*Tabla1[[#This Row],[Cantidad Ordenada]]</f>
        <v>14</v>
      </c>
    </row>
    <row r="148" spans="1:12" x14ac:dyDescent="0.45">
      <c r="A148">
        <v>55</v>
      </c>
      <c r="B148">
        <v>20</v>
      </c>
      <c r="C148" t="s">
        <v>423</v>
      </c>
      <c r="D148" t="s">
        <v>1151</v>
      </c>
      <c r="E148">
        <v>19</v>
      </c>
      <c r="F148">
        <v>32</v>
      </c>
      <c r="G148">
        <v>3</v>
      </c>
      <c r="H148">
        <v>13</v>
      </c>
      <c r="I148" t="s">
        <v>1139</v>
      </c>
      <c r="J148" t="str">
        <f>IF(COUNTIF(sala!R$2:R$768,A148)=0,"No","SI")</f>
        <v>SI</v>
      </c>
      <c r="K148">
        <f>+Tabla1[[#This Row],[Precio Unitario]]*Tabla1[[#This Row],[Cantidad Ordenada]]</f>
        <v>96</v>
      </c>
      <c r="L148">
        <f>+Tabla1[[#This Row],[Ganancia Bruta]]-Tabla1[[#This Row],[Costo Unitario]]*Tabla1[[#This Row],[Cantidad Ordenada]]</f>
        <v>39</v>
      </c>
    </row>
    <row r="149" spans="1:12" x14ac:dyDescent="0.45">
      <c r="A149">
        <v>56</v>
      </c>
      <c r="B149">
        <v>1</v>
      </c>
      <c r="C149" t="s">
        <v>60</v>
      </c>
      <c r="D149" t="s">
        <v>1146</v>
      </c>
      <c r="E149">
        <v>17</v>
      </c>
      <c r="F149">
        <v>29</v>
      </c>
      <c r="G149">
        <v>1</v>
      </c>
      <c r="H149">
        <v>38</v>
      </c>
      <c r="I149" t="s">
        <v>1139</v>
      </c>
      <c r="J149" t="str">
        <f>IF(COUNTIF(sala!R$2:R$768,A149)=0,"No","SI")</f>
        <v>SI</v>
      </c>
      <c r="K149">
        <f>+Tabla1[[#This Row],[Precio Unitario]]*Tabla1[[#This Row],[Cantidad Ordenada]]</f>
        <v>29</v>
      </c>
      <c r="L149">
        <f>+Tabla1[[#This Row],[Ganancia Bruta]]-Tabla1[[#This Row],[Costo Unitario]]*Tabla1[[#This Row],[Cantidad Ordenada]]</f>
        <v>12</v>
      </c>
    </row>
    <row r="150" spans="1:12" x14ac:dyDescent="0.45">
      <c r="A150">
        <v>56</v>
      </c>
      <c r="B150">
        <v>1</v>
      </c>
      <c r="C150" t="s">
        <v>189</v>
      </c>
      <c r="D150" t="s">
        <v>1149</v>
      </c>
      <c r="E150">
        <v>11</v>
      </c>
      <c r="F150">
        <v>19</v>
      </c>
      <c r="G150">
        <v>1</v>
      </c>
      <c r="H150">
        <v>40</v>
      </c>
      <c r="I150" t="s">
        <v>1141</v>
      </c>
      <c r="J150" t="str">
        <f>IF(COUNTIF(sala!R$2:R$768,A150)=0,"No","SI")</f>
        <v>SI</v>
      </c>
      <c r="K150">
        <f>+Tabla1[[#This Row],[Precio Unitario]]*Tabla1[[#This Row],[Cantidad Ordenada]]</f>
        <v>19</v>
      </c>
      <c r="L150">
        <f>+Tabla1[[#This Row],[Ganancia Bruta]]-Tabla1[[#This Row],[Costo Unitario]]*Tabla1[[#This Row],[Cantidad Ordenada]]</f>
        <v>8</v>
      </c>
    </row>
    <row r="151" spans="1:12" x14ac:dyDescent="0.45">
      <c r="A151">
        <v>57</v>
      </c>
      <c r="B151">
        <v>18</v>
      </c>
      <c r="C151" t="s">
        <v>42</v>
      </c>
      <c r="D151" t="s">
        <v>1150</v>
      </c>
      <c r="E151">
        <v>21</v>
      </c>
      <c r="F151">
        <v>35</v>
      </c>
      <c r="G151">
        <v>1</v>
      </c>
      <c r="H151">
        <v>21</v>
      </c>
      <c r="I151" t="s">
        <v>1141</v>
      </c>
      <c r="J151" t="str">
        <f>IF(COUNTIF(sala!R$2:R$768,A151)=0,"No","SI")</f>
        <v>SI</v>
      </c>
      <c r="K151">
        <f>+Tabla1[[#This Row],[Precio Unitario]]*Tabla1[[#This Row],[Cantidad Ordenada]]</f>
        <v>35</v>
      </c>
      <c r="L151">
        <f>+Tabla1[[#This Row],[Ganancia Bruta]]-Tabla1[[#This Row],[Costo Unitario]]*Tabla1[[#This Row],[Cantidad Ordenada]]</f>
        <v>14</v>
      </c>
    </row>
    <row r="152" spans="1:12" x14ac:dyDescent="0.45">
      <c r="A152">
        <v>57</v>
      </c>
      <c r="B152">
        <v>18</v>
      </c>
      <c r="C152" t="s">
        <v>74</v>
      </c>
      <c r="D152" t="s">
        <v>1144</v>
      </c>
      <c r="E152">
        <v>25</v>
      </c>
      <c r="F152">
        <v>40</v>
      </c>
      <c r="G152">
        <v>1</v>
      </c>
      <c r="H152">
        <v>30</v>
      </c>
      <c r="I152" t="s">
        <v>1141</v>
      </c>
      <c r="J152" t="str">
        <f>IF(COUNTIF(sala!R$2:R$768,A152)=0,"No","SI")</f>
        <v>SI</v>
      </c>
      <c r="K152">
        <f>+Tabla1[[#This Row],[Precio Unitario]]*Tabla1[[#This Row],[Cantidad Ordenada]]</f>
        <v>40</v>
      </c>
      <c r="L152">
        <f>+Tabla1[[#This Row],[Ganancia Bruta]]-Tabla1[[#This Row],[Costo Unitario]]*Tabla1[[#This Row],[Cantidad Ordenada]]</f>
        <v>15</v>
      </c>
    </row>
    <row r="153" spans="1:12" x14ac:dyDescent="0.45">
      <c r="A153">
        <v>57</v>
      </c>
      <c r="B153">
        <v>18</v>
      </c>
      <c r="C153" t="s">
        <v>344</v>
      </c>
      <c r="D153" t="s">
        <v>1152</v>
      </c>
      <c r="E153">
        <v>13</v>
      </c>
      <c r="F153">
        <v>22</v>
      </c>
      <c r="G153">
        <v>1</v>
      </c>
      <c r="H153">
        <v>10</v>
      </c>
      <c r="I153" t="s">
        <v>1139</v>
      </c>
      <c r="J153" t="str">
        <f>IF(COUNTIF(sala!R$2:R$768,A153)=0,"No","SI")</f>
        <v>SI</v>
      </c>
      <c r="K153">
        <f>+Tabla1[[#This Row],[Precio Unitario]]*Tabla1[[#This Row],[Cantidad Ordenada]]</f>
        <v>22</v>
      </c>
      <c r="L153">
        <f>+Tabla1[[#This Row],[Ganancia Bruta]]-Tabla1[[#This Row],[Costo Unitario]]*Tabla1[[#This Row],[Cantidad Ordenada]]</f>
        <v>9</v>
      </c>
    </row>
    <row r="154" spans="1:12" x14ac:dyDescent="0.45">
      <c r="A154">
        <v>57</v>
      </c>
      <c r="B154">
        <v>18</v>
      </c>
      <c r="C154" t="s">
        <v>115</v>
      </c>
      <c r="D154" t="s">
        <v>1145</v>
      </c>
      <c r="E154">
        <v>22</v>
      </c>
      <c r="F154">
        <v>36</v>
      </c>
      <c r="G154">
        <v>2</v>
      </c>
      <c r="H154">
        <v>7</v>
      </c>
      <c r="I154" t="s">
        <v>1141</v>
      </c>
      <c r="J154" t="str">
        <f>IF(COUNTIF(sala!R$2:R$768,A154)=0,"No","SI")</f>
        <v>SI</v>
      </c>
      <c r="K154">
        <f>+Tabla1[[#This Row],[Precio Unitario]]*Tabla1[[#This Row],[Cantidad Ordenada]]</f>
        <v>72</v>
      </c>
      <c r="L154">
        <f>+Tabla1[[#This Row],[Ganancia Bruta]]-Tabla1[[#This Row],[Costo Unitario]]*Tabla1[[#This Row],[Cantidad Ordenada]]</f>
        <v>28</v>
      </c>
    </row>
    <row r="155" spans="1:12" x14ac:dyDescent="0.45">
      <c r="A155">
        <v>58</v>
      </c>
      <c r="B155">
        <v>8</v>
      </c>
      <c r="C155" t="s">
        <v>344</v>
      </c>
      <c r="D155" t="s">
        <v>1152</v>
      </c>
      <c r="E155">
        <v>13</v>
      </c>
      <c r="F155">
        <v>22</v>
      </c>
      <c r="G155">
        <v>1</v>
      </c>
      <c r="H155">
        <v>17</v>
      </c>
      <c r="I155" t="s">
        <v>1141</v>
      </c>
      <c r="J155" t="str">
        <f>IF(COUNTIF(sala!R$2:R$768,A155)=0,"No","SI")</f>
        <v>SI</v>
      </c>
      <c r="K155">
        <f>+Tabla1[[#This Row],[Precio Unitario]]*Tabla1[[#This Row],[Cantidad Ordenada]]</f>
        <v>22</v>
      </c>
      <c r="L155">
        <f>+Tabla1[[#This Row],[Ganancia Bruta]]-Tabla1[[#This Row],[Costo Unitario]]*Tabla1[[#This Row],[Cantidad Ordenada]]</f>
        <v>9</v>
      </c>
    </row>
    <row r="156" spans="1:12" x14ac:dyDescent="0.45">
      <c r="A156">
        <v>58</v>
      </c>
      <c r="B156">
        <v>8</v>
      </c>
      <c r="C156" t="s">
        <v>250</v>
      </c>
      <c r="D156" t="s">
        <v>1154</v>
      </c>
      <c r="E156">
        <v>12</v>
      </c>
      <c r="F156">
        <v>20</v>
      </c>
      <c r="G156">
        <v>3</v>
      </c>
      <c r="H156">
        <v>56</v>
      </c>
      <c r="I156" t="s">
        <v>1141</v>
      </c>
      <c r="J156" t="str">
        <f>IF(COUNTIF(sala!R$2:R$768,A156)=0,"No","SI")</f>
        <v>SI</v>
      </c>
      <c r="K156">
        <f>+Tabla1[[#This Row],[Precio Unitario]]*Tabla1[[#This Row],[Cantidad Ordenada]]</f>
        <v>60</v>
      </c>
      <c r="L156">
        <f>+Tabla1[[#This Row],[Ganancia Bruta]]-Tabla1[[#This Row],[Costo Unitario]]*Tabla1[[#This Row],[Cantidad Ordenada]]</f>
        <v>24</v>
      </c>
    </row>
    <row r="157" spans="1:12" x14ac:dyDescent="0.45">
      <c r="A157">
        <v>59</v>
      </c>
      <c r="B157">
        <v>8</v>
      </c>
      <c r="C157" t="s">
        <v>189</v>
      </c>
      <c r="D157" t="s">
        <v>1149</v>
      </c>
      <c r="E157">
        <v>11</v>
      </c>
      <c r="F157">
        <v>19</v>
      </c>
      <c r="G157">
        <v>2</v>
      </c>
      <c r="H157">
        <v>13</v>
      </c>
      <c r="I157" t="s">
        <v>1139</v>
      </c>
      <c r="J157" t="str">
        <f>IF(COUNTIF(sala!R$2:R$768,A157)=0,"No","SI")</f>
        <v>SI</v>
      </c>
      <c r="K157">
        <f>+Tabla1[[#This Row],[Precio Unitario]]*Tabla1[[#This Row],[Cantidad Ordenada]]</f>
        <v>38</v>
      </c>
      <c r="L157">
        <f>+Tabla1[[#This Row],[Ganancia Bruta]]-Tabla1[[#This Row],[Costo Unitario]]*Tabla1[[#This Row],[Cantidad Ordenada]]</f>
        <v>16</v>
      </c>
    </row>
    <row r="158" spans="1:12" x14ac:dyDescent="0.45">
      <c r="A158">
        <v>59</v>
      </c>
      <c r="B158">
        <v>8</v>
      </c>
      <c r="C158" t="s">
        <v>340</v>
      </c>
      <c r="D158" t="s">
        <v>1155</v>
      </c>
      <c r="E158">
        <v>14</v>
      </c>
      <c r="F158">
        <v>23</v>
      </c>
      <c r="G158">
        <v>2</v>
      </c>
      <c r="H158">
        <v>9</v>
      </c>
      <c r="I158" t="s">
        <v>1139</v>
      </c>
      <c r="J158" t="str">
        <f>IF(COUNTIF(sala!R$2:R$768,A158)=0,"No","SI")</f>
        <v>SI</v>
      </c>
      <c r="K158">
        <f>+Tabla1[[#This Row],[Precio Unitario]]*Tabla1[[#This Row],[Cantidad Ordenada]]</f>
        <v>46</v>
      </c>
      <c r="L158">
        <f>+Tabla1[[#This Row],[Ganancia Bruta]]-Tabla1[[#This Row],[Costo Unitario]]*Tabla1[[#This Row],[Cantidad Ordenada]]</f>
        <v>18</v>
      </c>
    </row>
    <row r="159" spans="1:12" x14ac:dyDescent="0.45">
      <c r="A159">
        <v>59</v>
      </c>
      <c r="B159">
        <v>8</v>
      </c>
      <c r="C159" t="s">
        <v>126</v>
      </c>
      <c r="D159" t="s">
        <v>1157</v>
      </c>
      <c r="E159">
        <v>10</v>
      </c>
      <c r="F159">
        <v>18</v>
      </c>
      <c r="G159">
        <v>2</v>
      </c>
      <c r="H159">
        <v>13</v>
      </c>
      <c r="I159" t="s">
        <v>1141</v>
      </c>
      <c r="J159" t="str">
        <f>IF(COUNTIF(sala!R$2:R$768,A159)=0,"No","SI")</f>
        <v>SI</v>
      </c>
      <c r="K159">
        <f>+Tabla1[[#This Row],[Precio Unitario]]*Tabla1[[#This Row],[Cantidad Ordenada]]</f>
        <v>36</v>
      </c>
      <c r="L159">
        <f>+Tabla1[[#This Row],[Ganancia Bruta]]-Tabla1[[#This Row],[Costo Unitario]]*Tabla1[[#This Row],[Cantidad Ordenada]]</f>
        <v>16</v>
      </c>
    </row>
    <row r="160" spans="1:12" x14ac:dyDescent="0.45">
      <c r="A160">
        <v>59</v>
      </c>
      <c r="B160">
        <v>8</v>
      </c>
      <c r="C160" t="s">
        <v>74</v>
      </c>
      <c r="D160" t="s">
        <v>1144</v>
      </c>
      <c r="E160">
        <v>25</v>
      </c>
      <c r="F160">
        <v>40</v>
      </c>
      <c r="G160">
        <v>1</v>
      </c>
      <c r="H160">
        <v>13</v>
      </c>
      <c r="I160" t="s">
        <v>1141</v>
      </c>
      <c r="J160" t="str">
        <f>IF(COUNTIF(sala!R$2:R$768,A160)=0,"No","SI")</f>
        <v>SI</v>
      </c>
      <c r="K160">
        <f>+Tabla1[[#This Row],[Precio Unitario]]*Tabla1[[#This Row],[Cantidad Ordenada]]</f>
        <v>40</v>
      </c>
      <c r="L160">
        <f>+Tabla1[[#This Row],[Ganancia Bruta]]-Tabla1[[#This Row],[Costo Unitario]]*Tabla1[[#This Row],[Cantidad Ordenada]]</f>
        <v>15</v>
      </c>
    </row>
    <row r="161" spans="1:12" x14ac:dyDescent="0.45">
      <c r="A161">
        <v>60</v>
      </c>
      <c r="B161">
        <v>6</v>
      </c>
      <c r="C161" t="s">
        <v>126</v>
      </c>
      <c r="D161" t="s">
        <v>1157</v>
      </c>
      <c r="E161">
        <v>10</v>
      </c>
      <c r="F161">
        <v>18</v>
      </c>
      <c r="G161">
        <v>2</v>
      </c>
      <c r="H161">
        <v>23</v>
      </c>
      <c r="I161" t="s">
        <v>1139</v>
      </c>
      <c r="J161" t="str">
        <f>IF(COUNTIF(sala!R$2:R$768,A161)=0,"No","SI")</f>
        <v>SI</v>
      </c>
      <c r="K161">
        <f>+Tabla1[[#This Row],[Precio Unitario]]*Tabla1[[#This Row],[Cantidad Ordenada]]</f>
        <v>36</v>
      </c>
      <c r="L161">
        <f>+Tabla1[[#This Row],[Ganancia Bruta]]-Tabla1[[#This Row],[Costo Unitario]]*Tabla1[[#This Row],[Cantidad Ordenada]]</f>
        <v>16</v>
      </c>
    </row>
    <row r="162" spans="1:12" x14ac:dyDescent="0.45">
      <c r="A162">
        <v>60</v>
      </c>
      <c r="B162">
        <v>6</v>
      </c>
      <c r="C162" t="s">
        <v>448</v>
      </c>
      <c r="D162" t="s">
        <v>1147</v>
      </c>
      <c r="E162">
        <v>20</v>
      </c>
      <c r="F162">
        <v>33</v>
      </c>
      <c r="G162">
        <v>2</v>
      </c>
      <c r="H162">
        <v>20</v>
      </c>
      <c r="I162" t="s">
        <v>1141</v>
      </c>
      <c r="J162" t="str">
        <f>IF(COUNTIF(sala!R$2:R$768,A162)=0,"No","SI")</f>
        <v>SI</v>
      </c>
      <c r="K162">
        <f>+Tabla1[[#This Row],[Precio Unitario]]*Tabla1[[#This Row],[Cantidad Ordenada]]</f>
        <v>66</v>
      </c>
      <c r="L162">
        <f>+Tabla1[[#This Row],[Ganancia Bruta]]-Tabla1[[#This Row],[Costo Unitario]]*Tabla1[[#This Row],[Cantidad Ordenada]]</f>
        <v>26</v>
      </c>
    </row>
    <row r="163" spans="1:12" x14ac:dyDescent="0.45">
      <c r="A163">
        <v>61</v>
      </c>
      <c r="B163">
        <v>10</v>
      </c>
      <c r="C163" t="s">
        <v>74</v>
      </c>
      <c r="D163" t="s">
        <v>1144</v>
      </c>
      <c r="E163">
        <v>25</v>
      </c>
      <c r="F163">
        <v>40</v>
      </c>
      <c r="G163">
        <v>2</v>
      </c>
      <c r="H163">
        <v>56</v>
      </c>
      <c r="I163" t="s">
        <v>1139</v>
      </c>
      <c r="J163" t="str">
        <f>IF(COUNTIF(sala!R$2:R$768,A163)=0,"No","SI")</f>
        <v>SI</v>
      </c>
      <c r="K163">
        <f>+Tabla1[[#This Row],[Precio Unitario]]*Tabla1[[#This Row],[Cantidad Ordenada]]</f>
        <v>80</v>
      </c>
      <c r="L163">
        <f>+Tabla1[[#This Row],[Ganancia Bruta]]-Tabla1[[#This Row],[Costo Unitario]]*Tabla1[[#This Row],[Cantidad Ordenada]]</f>
        <v>30</v>
      </c>
    </row>
    <row r="164" spans="1:12" x14ac:dyDescent="0.45">
      <c r="A164">
        <v>61</v>
      </c>
      <c r="B164">
        <v>10</v>
      </c>
      <c r="C164" t="s">
        <v>126</v>
      </c>
      <c r="D164" t="s">
        <v>1157</v>
      </c>
      <c r="E164">
        <v>10</v>
      </c>
      <c r="F164">
        <v>18</v>
      </c>
      <c r="G164">
        <v>1</v>
      </c>
      <c r="H164">
        <v>39</v>
      </c>
      <c r="I164" t="s">
        <v>1141</v>
      </c>
      <c r="J164" t="str">
        <f>IF(COUNTIF(sala!R$2:R$768,A164)=0,"No","SI")</f>
        <v>SI</v>
      </c>
      <c r="K164">
        <f>+Tabla1[[#This Row],[Precio Unitario]]*Tabla1[[#This Row],[Cantidad Ordenada]]</f>
        <v>18</v>
      </c>
      <c r="L164">
        <f>+Tabla1[[#This Row],[Ganancia Bruta]]-Tabla1[[#This Row],[Costo Unitario]]*Tabla1[[#This Row],[Cantidad Ordenada]]</f>
        <v>8</v>
      </c>
    </row>
    <row r="165" spans="1:12" x14ac:dyDescent="0.45">
      <c r="A165">
        <v>61</v>
      </c>
      <c r="B165">
        <v>10</v>
      </c>
      <c r="C165" t="s">
        <v>109</v>
      </c>
      <c r="D165" t="s">
        <v>1140</v>
      </c>
      <c r="E165">
        <v>18</v>
      </c>
      <c r="F165">
        <v>30</v>
      </c>
      <c r="G165">
        <v>2</v>
      </c>
      <c r="H165">
        <v>13</v>
      </c>
      <c r="I165" t="s">
        <v>1139</v>
      </c>
      <c r="J165" t="str">
        <f>IF(COUNTIF(sala!R$2:R$768,A165)=0,"No","SI")</f>
        <v>SI</v>
      </c>
      <c r="K165">
        <f>+Tabla1[[#This Row],[Precio Unitario]]*Tabla1[[#This Row],[Cantidad Ordenada]]</f>
        <v>60</v>
      </c>
      <c r="L165">
        <f>+Tabla1[[#This Row],[Ganancia Bruta]]-Tabla1[[#This Row],[Costo Unitario]]*Tabla1[[#This Row],[Cantidad Ordenada]]</f>
        <v>24</v>
      </c>
    </row>
    <row r="166" spans="1:12" x14ac:dyDescent="0.45">
      <c r="A166">
        <v>61</v>
      </c>
      <c r="B166">
        <v>10</v>
      </c>
      <c r="C166" t="s">
        <v>66</v>
      </c>
      <c r="D166" t="s">
        <v>1148</v>
      </c>
      <c r="E166">
        <v>16</v>
      </c>
      <c r="F166">
        <v>28</v>
      </c>
      <c r="G166">
        <v>3</v>
      </c>
      <c r="H166">
        <v>51</v>
      </c>
      <c r="I166" t="s">
        <v>1141</v>
      </c>
      <c r="J166" t="str">
        <f>IF(COUNTIF(sala!R$2:R$768,A166)=0,"No","SI")</f>
        <v>SI</v>
      </c>
      <c r="K166">
        <f>+Tabla1[[#This Row],[Precio Unitario]]*Tabla1[[#This Row],[Cantidad Ordenada]]</f>
        <v>84</v>
      </c>
      <c r="L166">
        <f>+Tabla1[[#This Row],[Ganancia Bruta]]-Tabla1[[#This Row],[Costo Unitario]]*Tabla1[[#This Row],[Cantidad Ordenada]]</f>
        <v>36</v>
      </c>
    </row>
    <row r="167" spans="1:12" x14ac:dyDescent="0.45">
      <c r="A167">
        <v>62</v>
      </c>
      <c r="B167">
        <v>2</v>
      </c>
      <c r="C167" t="s">
        <v>109</v>
      </c>
      <c r="D167" t="s">
        <v>1140</v>
      </c>
      <c r="E167">
        <v>18</v>
      </c>
      <c r="F167">
        <v>30</v>
      </c>
      <c r="G167">
        <v>2</v>
      </c>
      <c r="H167">
        <v>59</v>
      </c>
      <c r="I167" t="s">
        <v>1141</v>
      </c>
      <c r="J167" t="str">
        <f>IF(COUNTIF(sala!R$2:R$768,A167)=0,"No","SI")</f>
        <v>SI</v>
      </c>
      <c r="K167">
        <f>+Tabla1[[#This Row],[Precio Unitario]]*Tabla1[[#This Row],[Cantidad Ordenada]]</f>
        <v>60</v>
      </c>
      <c r="L167">
        <f>+Tabla1[[#This Row],[Ganancia Bruta]]-Tabla1[[#This Row],[Costo Unitario]]*Tabla1[[#This Row],[Cantidad Ordenada]]</f>
        <v>24</v>
      </c>
    </row>
    <row r="168" spans="1:12" x14ac:dyDescent="0.45">
      <c r="A168">
        <v>62</v>
      </c>
      <c r="B168">
        <v>2</v>
      </c>
      <c r="C168" t="s">
        <v>189</v>
      </c>
      <c r="D168" t="s">
        <v>1149</v>
      </c>
      <c r="E168">
        <v>11</v>
      </c>
      <c r="F168">
        <v>19</v>
      </c>
      <c r="G168">
        <v>3</v>
      </c>
      <c r="H168">
        <v>46</v>
      </c>
      <c r="I168" t="s">
        <v>1141</v>
      </c>
      <c r="J168" t="str">
        <f>IF(COUNTIF(sala!R$2:R$768,A168)=0,"No","SI")</f>
        <v>SI</v>
      </c>
      <c r="K168">
        <f>+Tabla1[[#This Row],[Precio Unitario]]*Tabla1[[#This Row],[Cantidad Ordenada]]</f>
        <v>57</v>
      </c>
      <c r="L168">
        <f>+Tabla1[[#This Row],[Ganancia Bruta]]-Tabla1[[#This Row],[Costo Unitario]]*Tabla1[[#This Row],[Cantidad Ordenada]]</f>
        <v>24</v>
      </c>
    </row>
    <row r="169" spans="1:12" x14ac:dyDescent="0.45">
      <c r="A169">
        <v>62</v>
      </c>
      <c r="B169">
        <v>2</v>
      </c>
      <c r="C169" t="s">
        <v>195</v>
      </c>
      <c r="D169" t="s">
        <v>1142</v>
      </c>
      <c r="E169">
        <v>19</v>
      </c>
      <c r="F169">
        <v>31</v>
      </c>
      <c r="G169">
        <v>1</v>
      </c>
      <c r="H169">
        <v>50</v>
      </c>
      <c r="I169" t="s">
        <v>1141</v>
      </c>
      <c r="J169" t="str">
        <f>IF(COUNTIF(sala!R$2:R$768,A169)=0,"No","SI")</f>
        <v>SI</v>
      </c>
      <c r="K169">
        <f>+Tabla1[[#This Row],[Precio Unitario]]*Tabla1[[#This Row],[Cantidad Ordenada]]</f>
        <v>31</v>
      </c>
      <c r="L169">
        <f>+Tabla1[[#This Row],[Ganancia Bruta]]-Tabla1[[#This Row],[Costo Unitario]]*Tabla1[[#This Row],[Cantidad Ordenada]]</f>
        <v>12</v>
      </c>
    </row>
    <row r="170" spans="1:12" x14ac:dyDescent="0.45">
      <c r="A170">
        <v>63</v>
      </c>
      <c r="B170">
        <v>17</v>
      </c>
      <c r="C170" t="s">
        <v>250</v>
      </c>
      <c r="D170" t="s">
        <v>1154</v>
      </c>
      <c r="E170">
        <v>12</v>
      </c>
      <c r="F170">
        <v>20</v>
      </c>
      <c r="G170">
        <v>1</v>
      </c>
      <c r="H170">
        <v>10</v>
      </c>
      <c r="I170" t="s">
        <v>1141</v>
      </c>
      <c r="J170" t="str">
        <f>IF(COUNTIF(sala!R$2:R$768,A170)=0,"No","SI")</f>
        <v>SI</v>
      </c>
      <c r="K170">
        <f>+Tabla1[[#This Row],[Precio Unitario]]*Tabla1[[#This Row],[Cantidad Ordenada]]</f>
        <v>20</v>
      </c>
      <c r="L170">
        <f>+Tabla1[[#This Row],[Ganancia Bruta]]-Tabla1[[#This Row],[Costo Unitario]]*Tabla1[[#This Row],[Cantidad Ordenada]]</f>
        <v>8</v>
      </c>
    </row>
    <row r="171" spans="1:12" x14ac:dyDescent="0.45">
      <c r="A171">
        <v>63</v>
      </c>
      <c r="B171">
        <v>17</v>
      </c>
      <c r="C171" t="s">
        <v>42</v>
      </c>
      <c r="D171" t="s">
        <v>1150</v>
      </c>
      <c r="E171">
        <v>21</v>
      </c>
      <c r="F171">
        <v>35</v>
      </c>
      <c r="G171">
        <v>1</v>
      </c>
      <c r="H171">
        <v>20</v>
      </c>
      <c r="I171" t="s">
        <v>1139</v>
      </c>
      <c r="J171" t="str">
        <f>IF(COUNTIF(sala!R$2:R$768,A171)=0,"No","SI")</f>
        <v>SI</v>
      </c>
      <c r="K171">
        <f>+Tabla1[[#This Row],[Precio Unitario]]*Tabla1[[#This Row],[Cantidad Ordenada]]</f>
        <v>35</v>
      </c>
      <c r="L171">
        <f>+Tabla1[[#This Row],[Ganancia Bruta]]-Tabla1[[#This Row],[Costo Unitario]]*Tabla1[[#This Row],[Cantidad Ordenada]]</f>
        <v>14</v>
      </c>
    </row>
    <row r="172" spans="1:12" x14ac:dyDescent="0.45">
      <c r="A172">
        <v>64</v>
      </c>
      <c r="B172">
        <v>3</v>
      </c>
      <c r="C172" t="s">
        <v>250</v>
      </c>
      <c r="D172" t="s">
        <v>1154</v>
      </c>
      <c r="E172">
        <v>12</v>
      </c>
      <c r="F172">
        <v>20</v>
      </c>
      <c r="G172">
        <v>3</v>
      </c>
      <c r="H172">
        <v>25</v>
      </c>
      <c r="I172" t="s">
        <v>1139</v>
      </c>
      <c r="J172" t="str">
        <f>IF(COUNTIF(sala!R$2:R$768,A172)=0,"No","SI")</f>
        <v>SI</v>
      </c>
      <c r="K172">
        <f>+Tabla1[[#This Row],[Precio Unitario]]*Tabla1[[#This Row],[Cantidad Ordenada]]</f>
        <v>60</v>
      </c>
      <c r="L172">
        <f>+Tabla1[[#This Row],[Ganancia Bruta]]-Tabla1[[#This Row],[Costo Unitario]]*Tabla1[[#This Row],[Cantidad Ordenada]]</f>
        <v>24</v>
      </c>
    </row>
    <row r="173" spans="1:12" x14ac:dyDescent="0.45">
      <c r="A173">
        <v>64</v>
      </c>
      <c r="B173">
        <v>3</v>
      </c>
      <c r="C173" t="s">
        <v>74</v>
      </c>
      <c r="D173" t="s">
        <v>1144</v>
      </c>
      <c r="E173">
        <v>25</v>
      </c>
      <c r="F173">
        <v>40</v>
      </c>
      <c r="G173">
        <v>3</v>
      </c>
      <c r="H173">
        <v>47</v>
      </c>
      <c r="I173" t="s">
        <v>1141</v>
      </c>
      <c r="J173" t="str">
        <f>IF(COUNTIF(sala!R$2:R$768,A173)=0,"No","SI")</f>
        <v>SI</v>
      </c>
      <c r="K173">
        <f>+Tabla1[[#This Row],[Precio Unitario]]*Tabla1[[#This Row],[Cantidad Ordenada]]</f>
        <v>120</v>
      </c>
      <c r="L173">
        <f>+Tabla1[[#This Row],[Ganancia Bruta]]-Tabla1[[#This Row],[Costo Unitario]]*Tabla1[[#This Row],[Cantidad Ordenada]]</f>
        <v>45</v>
      </c>
    </row>
    <row r="174" spans="1:12" x14ac:dyDescent="0.45">
      <c r="A174">
        <v>64</v>
      </c>
      <c r="B174">
        <v>3</v>
      </c>
      <c r="C174" t="s">
        <v>115</v>
      </c>
      <c r="D174" t="s">
        <v>1145</v>
      </c>
      <c r="E174">
        <v>22</v>
      </c>
      <c r="F174">
        <v>36</v>
      </c>
      <c r="G174">
        <v>3</v>
      </c>
      <c r="H174">
        <v>10</v>
      </c>
      <c r="I174" t="s">
        <v>1139</v>
      </c>
      <c r="J174" t="str">
        <f>IF(COUNTIF(sala!R$2:R$768,A174)=0,"No","SI")</f>
        <v>SI</v>
      </c>
      <c r="K174">
        <f>+Tabla1[[#This Row],[Precio Unitario]]*Tabla1[[#This Row],[Cantidad Ordenada]]</f>
        <v>108</v>
      </c>
      <c r="L174">
        <f>+Tabla1[[#This Row],[Ganancia Bruta]]-Tabla1[[#This Row],[Costo Unitario]]*Tabla1[[#This Row],[Cantidad Ordenada]]</f>
        <v>42</v>
      </c>
    </row>
    <row r="175" spans="1:12" x14ac:dyDescent="0.45">
      <c r="A175">
        <v>65</v>
      </c>
      <c r="B175">
        <v>5</v>
      </c>
      <c r="C175" t="s">
        <v>66</v>
      </c>
      <c r="D175" t="s">
        <v>1148</v>
      </c>
      <c r="E175">
        <v>16</v>
      </c>
      <c r="F175">
        <v>28</v>
      </c>
      <c r="G175">
        <v>1</v>
      </c>
      <c r="H175">
        <v>32</v>
      </c>
      <c r="I175" t="s">
        <v>1141</v>
      </c>
      <c r="J175" t="str">
        <f>IF(COUNTIF(sala!R$2:R$768,A175)=0,"No","SI")</f>
        <v>SI</v>
      </c>
      <c r="K175">
        <f>+Tabla1[[#This Row],[Precio Unitario]]*Tabla1[[#This Row],[Cantidad Ordenada]]</f>
        <v>28</v>
      </c>
      <c r="L175">
        <f>+Tabla1[[#This Row],[Ganancia Bruta]]-Tabla1[[#This Row],[Costo Unitario]]*Tabla1[[#This Row],[Cantidad Ordenada]]</f>
        <v>12</v>
      </c>
    </row>
    <row r="176" spans="1:12" x14ac:dyDescent="0.45">
      <c r="A176">
        <v>65</v>
      </c>
      <c r="B176">
        <v>5</v>
      </c>
      <c r="C176" t="s">
        <v>195</v>
      </c>
      <c r="D176" t="s">
        <v>1142</v>
      </c>
      <c r="E176">
        <v>19</v>
      </c>
      <c r="F176">
        <v>31</v>
      </c>
      <c r="G176">
        <v>1</v>
      </c>
      <c r="H176">
        <v>55</v>
      </c>
      <c r="I176" t="s">
        <v>1141</v>
      </c>
      <c r="J176" t="str">
        <f>IF(COUNTIF(sala!R$2:R$768,A176)=0,"No","SI")</f>
        <v>SI</v>
      </c>
      <c r="K176">
        <f>+Tabla1[[#This Row],[Precio Unitario]]*Tabla1[[#This Row],[Cantidad Ordenada]]</f>
        <v>31</v>
      </c>
      <c r="L176">
        <f>+Tabla1[[#This Row],[Ganancia Bruta]]-Tabla1[[#This Row],[Costo Unitario]]*Tabla1[[#This Row],[Cantidad Ordenada]]</f>
        <v>12</v>
      </c>
    </row>
    <row r="177" spans="1:12" x14ac:dyDescent="0.45">
      <c r="A177">
        <v>65</v>
      </c>
      <c r="B177">
        <v>5</v>
      </c>
      <c r="C177" t="s">
        <v>189</v>
      </c>
      <c r="D177" t="s">
        <v>1149</v>
      </c>
      <c r="E177">
        <v>11</v>
      </c>
      <c r="F177">
        <v>19</v>
      </c>
      <c r="G177">
        <v>3</v>
      </c>
      <c r="H177">
        <v>51</v>
      </c>
      <c r="I177" t="s">
        <v>1139</v>
      </c>
      <c r="J177" t="str">
        <f>IF(COUNTIF(sala!R$2:R$768,A177)=0,"No","SI")</f>
        <v>SI</v>
      </c>
      <c r="K177">
        <f>+Tabla1[[#This Row],[Precio Unitario]]*Tabla1[[#This Row],[Cantidad Ordenada]]</f>
        <v>57</v>
      </c>
      <c r="L177">
        <f>+Tabla1[[#This Row],[Ganancia Bruta]]-Tabla1[[#This Row],[Costo Unitario]]*Tabla1[[#This Row],[Cantidad Ordenada]]</f>
        <v>24</v>
      </c>
    </row>
    <row r="178" spans="1:12" x14ac:dyDescent="0.45">
      <c r="A178">
        <v>65</v>
      </c>
      <c r="B178">
        <v>5</v>
      </c>
      <c r="C178" t="s">
        <v>74</v>
      </c>
      <c r="D178" t="s">
        <v>1144</v>
      </c>
      <c r="E178">
        <v>25</v>
      </c>
      <c r="F178">
        <v>40</v>
      </c>
      <c r="G178">
        <v>2</v>
      </c>
      <c r="H178">
        <v>17</v>
      </c>
      <c r="I178" t="s">
        <v>1139</v>
      </c>
      <c r="J178" t="str">
        <f>IF(COUNTIF(sala!R$2:R$768,A178)=0,"No","SI")</f>
        <v>SI</v>
      </c>
      <c r="K178">
        <f>+Tabla1[[#This Row],[Precio Unitario]]*Tabla1[[#This Row],[Cantidad Ordenada]]</f>
        <v>80</v>
      </c>
      <c r="L178">
        <f>+Tabla1[[#This Row],[Ganancia Bruta]]-Tabla1[[#This Row],[Costo Unitario]]*Tabla1[[#This Row],[Cantidad Ordenada]]</f>
        <v>30</v>
      </c>
    </row>
    <row r="179" spans="1:12" x14ac:dyDescent="0.45">
      <c r="A179">
        <v>66</v>
      </c>
      <c r="B179">
        <v>18</v>
      </c>
      <c r="C179" t="s">
        <v>115</v>
      </c>
      <c r="D179" t="s">
        <v>1145</v>
      </c>
      <c r="E179">
        <v>22</v>
      </c>
      <c r="F179">
        <v>36</v>
      </c>
      <c r="G179">
        <v>1</v>
      </c>
      <c r="H179">
        <v>29</v>
      </c>
      <c r="I179" t="s">
        <v>1139</v>
      </c>
      <c r="J179" t="str">
        <f>IF(COUNTIF(sala!R$2:R$768,A179)=0,"No","SI")</f>
        <v>SI</v>
      </c>
      <c r="K179">
        <f>+Tabla1[[#This Row],[Precio Unitario]]*Tabla1[[#This Row],[Cantidad Ordenada]]</f>
        <v>36</v>
      </c>
      <c r="L179">
        <f>+Tabla1[[#This Row],[Ganancia Bruta]]-Tabla1[[#This Row],[Costo Unitario]]*Tabla1[[#This Row],[Cantidad Ordenada]]</f>
        <v>14</v>
      </c>
    </row>
    <row r="180" spans="1:12" x14ac:dyDescent="0.45">
      <c r="A180">
        <v>66</v>
      </c>
      <c r="B180">
        <v>18</v>
      </c>
      <c r="C180" t="s">
        <v>74</v>
      </c>
      <c r="D180" t="s">
        <v>1144</v>
      </c>
      <c r="E180">
        <v>25</v>
      </c>
      <c r="F180">
        <v>40</v>
      </c>
      <c r="G180">
        <v>3</v>
      </c>
      <c r="H180">
        <v>30</v>
      </c>
      <c r="I180" t="s">
        <v>1139</v>
      </c>
      <c r="J180" t="str">
        <f>IF(COUNTIF(sala!R$2:R$768,A180)=0,"No","SI")</f>
        <v>SI</v>
      </c>
      <c r="K180">
        <f>+Tabla1[[#This Row],[Precio Unitario]]*Tabla1[[#This Row],[Cantidad Ordenada]]</f>
        <v>120</v>
      </c>
      <c r="L180">
        <f>+Tabla1[[#This Row],[Ganancia Bruta]]-Tabla1[[#This Row],[Costo Unitario]]*Tabla1[[#This Row],[Cantidad Ordenada]]</f>
        <v>45</v>
      </c>
    </row>
    <row r="181" spans="1:12" x14ac:dyDescent="0.45">
      <c r="A181">
        <v>66</v>
      </c>
      <c r="B181">
        <v>18</v>
      </c>
      <c r="C181" t="s">
        <v>126</v>
      </c>
      <c r="D181" t="s">
        <v>1157</v>
      </c>
      <c r="E181">
        <v>10</v>
      </c>
      <c r="F181">
        <v>18</v>
      </c>
      <c r="G181">
        <v>3</v>
      </c>
      <c r="H181">
        <v>55</v>
      </c>
      <c r="I181" t="s">
        <v>1141</v>
      </c>
      <c r="J181" t="str">
        <f>IF(COUNTIF(sala!R$2:R$768,A181)=0,"No","SI")</f>
        <v>SI</v>
      </c>
      <c r="K181">
        <f>+Tabla1[[#This Row],[Precio Unitario]]*Tabla1[[#This Row],[Cantidad Ordenada]]</f>
        <v>54</v>
      </c>
      <c r="L181">
        <f>+Tabla1[[#This Row],[Ganancia Bruta]]-Tabla1[[#This Row],[Costo Unitario]]*Tabla1[[#This Row],[Cantidad Ordenada]]</f>
        <v>24</v>
      </c>
    </row>
    <row r="182" spans="1:12" x14ac:dyDescent="0.45">
      <c r="A182">
        <v>67</v>
      </c>
      <c r="B182">
        <v>2</v>
      </c>
      <c r="C182" t="s">
        <v>74</v>
      </c>
      <c r="D182" t="s">
        <v>1144</v>
      </c>
      <c r="E182">
        <v>25</v>
      </c>
      <c r="F182">
        <v>40</v>
      </c>
      <c r="G182">
        <v>1</v>
      </c>
      <c r="H182">
        <v>22</v>
      </c>
      <c r="I182" t="s">
        <v>1139</v>
      </c>
      <c r="J182" t="str">
        <f>IF(COUNTIF(sala!R$2:R$768,A182)=0,"No","SI")</f>
        <v>SI</v>
      </c>
      <c r="K182">
        <f>+Tabla1[[#This Row],[Precio Unitario]]*Tabla1[[#This Row],[Cantidad Ordenada]]</f>
        <v>40</v>
      </c>
      <c r="L182">
        <f>+Tabla1[[#This Row],[Ganancia Bruta]]-Tabla1[[#This Row],[Costo Unitario]]*Tabla1[[#This Row],[Cantidad Ordenada]]</f>
        <v>15</v>
      </c>
    </row>
    <row r="183" spans="1:12" x14ac:dyDescent="0.45">
      <c r="A183">
        <v>67</v>
      </c>
      <c r="B183">
        <v>2</v>
      </c>
      <c r="C183" t="s">
        <v>115</v>
      </c>
      <c r="D183" t="s">
        <v>1145</v>
      </c>
      <c r="E183">
        <v>22</v>
      </c>
      <c r="F183">
        <v>36</v>
      </c>
      <c r="G183">
        <v>3</v>
      </c>
      <c r="H183">
        <v>59</v>
      </c>
      <c r="I183" t="s">
        <v>1141</v>
      </c>
      <c r="J183" t="str">
        <f>IF(COUNTIF(sala!R$2:R$768,A183)=0,"No","SI")</f>
        <v>SI</v>
      </c>
      <c r="K183">
        <f>+Tabla1[[#This Row],[Precio Unitario]]*Tabla1[[#This Row],[Cantidad Ordenada]]</f>
        <v>108</v>
      </c>
      <c r="L183">
        <f>+Tabla1[[#This Row],[Ganancia Bruta]]-Tabla1[[#This Row],[Costo Unitario]]*Tabla1[[#This Row],[Cantidad Ordenada]]</f>
        <v>42</v>
      </c>
    </row>
    <row r="184" spans="1:12" x14ac:dyDescent="0.45">
      <c r="A184">
        <v>67</v>
      </c>
      <c r="B184">
        <v>2</v>
      </c>
      <c r="C184" t="s">
        <v>265</v>
      </c>
      <c r="D184" t="s">
        <v>1158</v>
      </c>
      <c r="E184">
        <v>15</v>
      </c>
      <c r="F184">
        <v>26</v>
      </c>
      <c r="G184">
        <v>3</v>
      </c>
      <c r="H184">
        <v>15</v>
      </c>
      <c r="I184" t="s">
        <v>1141</v>
      </c>
      <c r="J184" t="str">
        <f>IF(COUNTIF(sala!R$2:R$768,A184)=0,"No","SI")</f>
        <v>SI</v>
      </c>
      <c r="K184">
        <f>+Tabla1[[#This Row],[Precio Unitario]]*Tabla1[[#This Row],[Cantidad Ordenada]]</f>
        <v>78</v>
      </c>
      <c r="L184">
        <f>+Tabla1[[#This Row],[Ganancia Bruta]]-Tabla1[[#This Row],[Costo Unitario]]*Tabla1[[#This Row],[Cantidad Ordenada]]</f>
        <v>33</v>
      </c>
    </row>
    <row r="185" spans="1:12" x14ac:dyDescent="0.45">
      <c r="A185">
        <v>67</v>
      </c>
      <c r="B185">
        <v>2</v>
      </c>
      <c r="C185" t="s">
        <v>109</v>
      </c>
      <c r="D185" t="s">
        <v>1140</v>
      </c>
      <c r="E185">
        <v>18</v>
      </c>
      <c r="F185">
        <v>30</v>
      </c>
      <c r="G185">
        <v>1</v>
      </c>
      <c r="H185">
        <v>35</v>
      </c>
      <c r="I185" t="s">
        <v>1141</v>
      </c>
      <c r="J185" t="str">
        <f>IF(COUNTIF(sala!R$2:R$768,A185)=0,"No","SI")</f>
        <v>SI</v>
      </c>
      <c r="K185">
        <f>+Tabla1[[#This Row],[Precio Unitario]]*Tabla1[[#This Row],[Cantidad Ordenada]]</f>
        <v>30</v>
      </c>
      <c r="L185">
        <f>+Tabla1[[#This Row],[Ganancia Bruta]]-Tabla1[[#This Row],[Costo Unitario]]*Tabla1[[#This Row],[Cantidad Ordenada]]</f>
        <v>12</v>
      </c>
    </row>
    <row r="186" spans="1:12" x14ac:dyDescent="0.45">
      <c r="A186">
        <v>68</v>
      </c>
      <c r="B186">
        <v>8</v>
      </c>
      <c r="C186" t="s">
        <v>340</v>
      </c>
      <c r="D186" t="s">
        <v>1155</v>
      </c>
      <c r="E186">
        <v>14</v>
      </c>
      <c r="F186">
        <v>23</v>
      </c>
      <c r="G186">
        <v>3</v>
      </c>
      <c r="H186">
        <v>43</v>
      </c>
      <c r="I186" t="s">
        <v>1139</v>
      </c>
      <c r="J186" t="str">
        <f>IF(COUNTIF(sala!R$2:R$768,A186)=0,"No","SI")</f>
        <v>SI</v>
      </c>
      <c r="K186">
        <f>+Tabla1[[#This Row],[Precio Unitario]]*Tabla1[[#This Row],[Cantidad Ordenada]]</f>
        <v>69</v>
      </c>
      <c r="L186">
        <f>+Tabla1[[#This Row],[Ganancia Bruta]]-Tabla1[[#This Row],[Costo Unitario]]*Tabla1[[#This Row],[Cantidad Ordenada]]</f>
        <v>27</v>
      </c>
    </row>
    <row r="187" spans="1:12" x14ac:dyDescent="0.45">
      <c r="A187">
        <v>68</v>
      </c>
      <c r="B187">
        <v>8</v>
      </c>
      <c r="C187" t="s">
        <v>66</v>
      </c>
      <c r="D187" t="s">
        <v>1148</v>
      </c>
      <c r="E187">
        <v>16</v>
      </c>
      <c r="F187">
        <v>28</v>
      </c>
      <c r="G187">
        <v>1</v>
      </c>
      <c r="H187">
        <v>19</v>
      </c>
      <c r="I187" t="s">
        <v>1141</v>
      </c>
      <c r="J187" t="str">
        <f>IF(COUNTIF(sala!R$2:R$768,A187)=0,"No","SI")</f>
        <v>SI</v>
      </c>
      <c r="K187">
        <f>+Tabla1[[#This Row],[Precio Unitario]]*Tabla1[[#This Row],[Cantidad Ordenada]]</f>
        <v>28</v>
      </c>
      <c r="L187">
        <f>+Tabla1[[#This Row],[Ganancia Bruta]]-Tabla1[[#This Row],[Costo Unitario]]*Tabla1[[#This Row],[Cantidad Ordenada]]</f>
        <v>12</v>
      </c>
    </row>
    <row r="188" spans="1:12" x14ac:dyDescent="0.45">
      <c r="A188">
        <v>68</v>
      </c>
      <c r="B188">
        <v>8</v>
      </c>
      <c r="C188" t="s">
        <v>423</v>
      </c>
      <c r="D188" t="s">
        <v>1151</v>
      </c>
      <c r="E188">
        <v>19</v>
      </c>
      <c r="F188">
        <v>32</v>
      </c>
      <c r="G188">
        <v>3</v>
      </c>
      <c r="H188">
        <v>57</v>
      </c>
      <c r="I188" t="s">
        <v>1141</v>
      </c>
      <c r="J188" t="str">
        <f>IF(COUNTIF(sala!R$2:R$768,A188)=0,"No","SI")</f>
        <v>SI</v>
      </c>
      <c r="K188">
        <f>+Tabla1[[#This Row],[Precio Unitario]]*Tabla1[[#This Row],[Cantidad Ordenada]]</f>
        <v>96</v>
      </c>
      <c r="L188">
        <f>+Tabla1[[#This Row],[Ganancia Bruta]]-Tabla1[[#This Row],[Costo Unitario]]*Tabla1[[#This Row],[Cantidad Ordenada]]</f>
        <v>39</v>
      </c>
    </row>
    <row r="189" spans="1:12" x14ac:dyDescent="0.45">
      <c r="A189">
        <v>68</v>
      </c>
      <c r="B189">
        <v>8</v>
      </c>
      <c r="C189" t="s">
        <v>204</v>
      </c>
      <c r="D189" t="s">
        <v>1159</v>
      </c>
      <c r="E189">
        <v>15</v>
      </c>
      <c r="F189">
        <v>25</v>
      </c>
      <c r="G189">
        <v>1</v>
      </c>
      <c r="H189">
        <v>26</v>
      </c>
      <c r="I189" t="s">
        <v>1141</v>
      </c>
      <c r="J189" t="str">
        <f>IF(COUNTIF(sala!R$2:R$768,A189)=0,"No","SI")</f>
        <v>SI</v>
      </c>
      <c r="K189">
        <f>+Tabla1[[#This Row],[Precio Unitario]]*Tabla1[[#This Row],[Cantidad Ordenada]]</f>
        <v>25</v>
      </c>
      <c r="L189">
        <f>+Tabla1[[#This Row],[Ganancia Bruta]]-Tabla1[[#This Row],[Costo Unitario]]*Tabla1[[#This Row],[Cantidad Ordenada]]</f>
        <v>10</v>
      </c>
    </row>
    <row r="190" spans="1:12" x14ac:dyDescent="0.45">
      <c r="A190">
        <v>69</v>
      </c>
      <c r="B190">
        <v>5</v>
      </c>
      <c r="C190" t="s">
        <v>111</v>
      </c>
      <c r="D190" t="s">
        <v>1156</v>
      </c>
      <c r="E190">
        <v>13</v>
      </c>
      <c r="F190">
        <v>21</v>
      </c>
      <c r="G190">
        <v>3</v>
      </c>
      <c r="H190">
        <v>20</v>
      </c>
      <c r="I190" t="s">
        <v>1139</v>
      </c>
      <c r="J190" t="str">
        <f>IF(COUNTIF(sala!R$2:R$768,A190)=0,"No","SI")</f>
        <v>SI</v>
      </c>
      <c r="K190">
        <f>+Tabla1[[#This Row],[Precio Unitario]]*Tabla1[[#This Row],[Cantidad Ordenada]]</f>
        <v>63</v>
      </c>
      <c r="L190">
        <f>+Tabla1[[#This Row],[Ganancia Bruta]]-Tabla1[[#This Row],[Costo Unitario]]*Tabla1[[#This Row],[Cantidad Ordenada]]</f>
        <v>24</v>
      </c>
    </row>
    <row r="191" spans="1:12" x14ac:dyDescent="0.45">
      <c r="A191">
        <v>69</v>
      </c>
      <c r="B191">
        <v>5</v>
      </c>
      <c r="C191" t="s">
        <v>268</v>
      </c>
      <c r="D191" t="s">
        <v>1138</v>
      </c>
      <c r="E191">
        <v>14</v>
      </c>
      <c r="F191">
        <v>24</v>
      </c>
      <c r="G191">
        <v>3</v>
      </c>
      <c r="H191">
        <v>48</v>
      </c>
      <c r="I191" t="s">
        <v>1141</v>
      </c>
      <c r="J191" t="str">
        <f>IF(COUNTIF(sala!R$2:R$768,A191)=0,"No","SI")</f>
        <v>SI</v>
      </c>
      <c r="K191">
        <f>+Tabla1[[#This Row],[Precio Unitario]]*Tabla1[[#This Row],[Cantidad Ordenada]]</f>
        <v>72</v>
      </c>
      <c r="L191">
        <f>+Tabla1[[#This Row],[Ganancia Bruta]]-Tabla1[[#This Row],[Costo Unitario]]*Tabla1[[#This Row],[Cantidad Ordenada]]</f>
        <v>30</v>
      </c>
    </row>
    <row r="192" spans="1:12" x14ac:dyDescent="0.45">
      <c r="A192">
        <v>69</v>
      </c>
      <c r="B192">
        <v>5</v>
      </c>
      <c r="C192" t="s">
        <v>448</v>
      </c>
      <c r="D192" t="s">
        <v>1147</v>
      </c>
      <c r="E192">
        <v>20</v>
      </c>
      <c r="F192">
        <v>33</v>
      </c>
      <c r="G192">
        <v>3</v>
      </c>
      <c r="H192">
        <v>24</v>
      </c>
      <c r="I192" t="s">
        <v>1141</v>
      </c>
      <c r="J192" t="str">
        <f>IF(COUNTIF(sala!R$2:R$768,A192)=0,"No","SI")</f>
        <v>SI</v>
      </c>
      <c r="K192">
        <f>+Tabla1[[#This Row],[Precio Unitario]]*Tabla1[[#This Row],[Cantidad Ordenada]]</f>
        <v>99</v>
      </c>
      <c r="L192">
        <f>+Tabla1[[#This Row],[Ganancia Bruta]]-Tabla1[[#This Row],[Costo Unitario]]*Tabla1[[#This Row],[Cantidad Ordenada]]</f>
        <v>39</v>
      </c>
    </row>
    <row r="193" spans="1:12" x14ac:dyDescent="0.45">
      <c r="A193">
        <v>70</v>
      </c>
      <c r="B193">
        <v>17</v>
      </c>
      <c r="C193" t="s">
        <v>204</v>
      </c>
      <c r="D193" t="s">
        <v>1159</v>
      </c>
      <c r="E193">
        <v>15</v>
      </c>
      <c r="F193">
        <v>25</v>
      </c>
      <c r="G193">
        <v>2</v>
      </c>
      <c r="H193">
        <v>19</v>
      </c>
      <c r="I193" t="s">
        <v>1141</v>
      </c>
      <c r="J193" t="str">
        <f>IF(COUNTIF(sala!R$2:R$768,A193)=0,"No","SI")</f>
        <v>SI</v>
      </c>
      <c r="K193">
        <f>+Tabla1[[#This Row],[Precio Unitario]]*Tabla1[[#This Row],[Cantidad Ordenada]]</f>
        <v>50</v>
      </c>
      <c r="L193">
        <f>+Tabla1[[#This Row],[Ganancia Bruta]]-Tabla1[[#This Row],[Costo Unitario]]*Tabla1[[#This Row],[Cantidad Ordenada]]</f>
        <v>20</v>
      </c>
    </row>
    <row r="194" spans="1:12" x14ac:dyDescent="0.45">
      <c r="A194">
        <v>70</v>
      </c>
      <c r="B194">
        <v>17</v>
      </c>
      <c r="C194" t="s">
        <v>86</v>
      </c>
      <c r="D194" t="s">
        <v>1153</v>
      </c>
      <c r="E194">
        <v>20</v>
      </c>
      <c r="F194">
        <v>34</v>
      </c>
      <c r="G194">
        <v>2</v>
      </c>
      <c r="H194">
        <v>21</v>
      </c>
      <c r="I194" t="s">
        <v>1141</v>
      </c>
      <c r="J194" t="str">
        <f>IF(COUNTIF(sala!R$2:R$768,A194)=0,"No","SI")</f>
        <v>SI</v>
      </c>
      <c r="K194">
        <f>+Tabla1[[#This Row],[Precio Unitario]]*Tabla1[[#This Row],[Cantidad Ordenada]]</f>
        <v>68</v>
      </c>
      <c r="L194">
        <f>+Tabla1[[#This Row],[Ganancia Bruta]]-Tabla1[[#This Row],[Costo Unitario]]*Tabla1[[#This Row],[Cantidad Ordenada]]</f>
        <v>28</v>
      </c>
    </row>
    <row r="195" spans="1:12" x14ac:dyDescent="0.45">
      <c r="A195">
        <v>71</v>
      </c>
      <c r="B195">
        <v>18</v>
      </c>
      <c r="C195" t="s">
        <v>109</v>
      </c>
      <c r="D195" t="s">
        <v>1140</v>
      </c>
      <c r="E195">
        <v>18</v>
      </c>
      <c r="F195">
        <v>30</v>
      </c>
      <c r="G195">
        <v>3</v>
      </c>
      <c r="H195">
        <v>20</v>
      </c>
      <c r="I195" t="s">
        <v>1141</v>
      </c>
      <c r="J195" t="str">
        <f>IF(COUNTIF(sala!R$2:R$768,A195)=0,"No","SI")</f>
        <v>SI</v>
      </c>
      <c r="K195">
        <f>+Tabla1[[#This Row],[Precio Unitario]]*Tabla1[[#This Row],[Cantidad Ordenada]]</f>
        <v>90</v>
      </c>
      <c r="L195">
        <f>+Tabla1[[#This Row],[Ganancia Bruta]]-Tabla1[[#This Row],[Costo Unitario]]*Tabla1[[#This Row],[Cantidad Ordenada]]</f>
        <v>36</v>
      </c>
    </row>
    <row r="196" spans="1:12" x14ac:dyDescent="0.45">
      <c r="A196">
        <v>71</v>
      </c>
      <c r="B196">
        <v>18</v>
      </c>
      <c r="C196" t="s">
        <v>340</v>
      </c>
      <c r="D196" t="s">
        <v>1155</v>
      </c>
      <c r="E196">
        <v>14</v>
      </c>
      <c r="F196">
        <v>23</v>
      </c>
      <c r="G196">
        <v>2</v>
      </c>
      <c r="H196">
        <v>29</v>
      </c>
      <c r="I196" t="s">
        <v>1141</v>
      </c>
      <c r="J196" t="str">
        <f>IF(COUNTIF(sala!R$2:R$768,A196)=0,"No","SI")</f>
        <v>SI</v>
      </c>
      <c r="K196">
        <f>+Tabla1[[#This Row],[Precio Unitario]]*Tabla1[[#This Row],[Cantidad Ordenada]]</f>
        <v>46</v>
      </c>
      <c r="L196">
        <f>+Tabla1[[#This Row],[Ganancia Bruta]]-Tabla1[[#This Row],[Costo Unitario]]*Tabla1[[#This Row],[Cantidad Ordenada]]</f>
        <v>18</v>
      </c>
    </row>
    <row r="197" spans="1:12" x14ac:dyDescent="0.45">
      <c r="A197">
        <v>72</v>
      </c>
      <c r="B197">
        <v>17</v>
      </c>
      <c r="C197" t="s">
        <v>111</v>
      </c>
      <c r="D197" t="s">
        <v>1156</v>
      </c>
      <c r="E197">
        <v>13</v>
      </c>
      <c r="F197">
        <v>21</v>
      </c>
      <c r="G197">
        <v>1</v>
      </c>
      <c r="H197">
        <v>17</v>
      </c>
      <c r="I197" t="s">
        <v>1141</v>
      </c>
      <c r="J197" t="str">
        <f>IF(COUNTIF(sala!R$2:R$768,A197)=0,"No","SI")</f>
        <v>SI</v>
      </c>
      <c r="K197">
        <f>+Tabla1[[#This Row],[Precio Unitario]]*Tabla1[[#This Row],[Cantidad Ordenada]]</f>
        <v>21</v>
      </c>
      <c r="L197">
        <f>+Tabla1[[#This Row],[Ganancia Bruta]]-Tabla1[[#This Row],[Costo Unitario]]*Tabla1[[#This Row],[Cantidad Ordenada]]</f>
        <v>8</v>
      </c>
    </row>
    <row r="198" spans="1:12" x14ac:dyDescent="0.45">
      <c r="A198">
        <v>72</v>
      </c>
      <c r="B198">
        <v>17</v>
      </c>
      <c r="C198" t="s">
        <v>126</v>
      </c>
      <c r="D198" t="s">
        <v>1157</v>
      </c>
      <c r="E198">
        <v>10</v>
      </c>
      <c r="F198">
        <v>18</v>
      </c>
      <c r="G198">
        <v>3</v>
      </c>
      <c r="H198">
        <v>37</v>
      </c>
      <c r="I198" t="s">
        <v>1141</v>
      </c>
      <c r="J198" t="str">
        <f>IF(COUNTIF(sala!R$2:R$768,A198)=0,"No","SI")</f>
        <v>SI</v>
      </c>
      <c r="K198">
        <f>+Tabla1[[#This Row],[Precio Unitario]]*Tabla1[[#This Row],[Cantidad Ordenada]]</f>
        <v>54</v>
      </c>
      <c r="L198">
        <f>+Tabla1[[#This Row],[Ganancia Bruta]]-Tabla1[[#This Row],[Costo Unitario]]*Tabla1[[#This Row],[Cantidad Ordenada]]</f>
        <v>24</v>
      </c>
    </row>
    <row r="199" spans="1:12" x14ac:dyDescent="0.45">
      <c r="A199">
        <v>73</v>
      </c>
      <c r="B199">
        <v>1</v>
      </c>
      <c r="C199" t="s">
        <v>179</v>
      </c>
      <c r="D199" t="s">
        <v>1143</v>
      </c>
      <c r="E199">
        <v>16</v>
      </c>
      <c r="F199">
        <v>27</v>
      </c>
      <c r="G199">
        <v>3</v>
      </c>
      <c r="H199">
        <v>20</v>
      </c>
      <c r="I199" t="s">
        <v>1139</v>
      </c>
      <c r="J199" t="str">
        <f>IF(COUNTIF(sala!R$2:R$768,A199)=0,"No","SI")</f>
        <v>SI</v>
      </c>
      <c r="K199">
        <f>+Tabla1[[#This Row],[Precio Unitario]]*Tabla1[[#This Row],[Cantidad Ordenada]]</f>
        <v>81</v>
      </c>
      <c r="L199">
        <f>+Tabla1[[#This Row],[Ganancia Bruta]]-Tabla1[[#This Row],[Costo Unitario]]*Tabla1[[#This Row],[Cantidad Ordenada]]</f>
        <v>33</v>
      </c>
    </row>
    <row r="200" spans="1:12" x14ac:dyDescent="0.45">
      <c r="A200">
        <v>74</v>
      </c>
      <c r="B200">
        <v>19</v>
      </c>
      <c r="C200" t="s">
        <v>265</v>
      </c>
      <c r="D200" t="s">
        <v>1158</v>
      </c>
      <c r="E200">
        <v>15</v>
      </c>
      <c r="F200">
        <v>26</v>
      </c>
      <c r="G200">
        <v>2</v>
      </c>
      <c r="H200">
        <v>39</v>
      </c>
      <c r="I200" t="s">
        <v>1141</v>
      </c>
      <c r="J200" t="str">
        <f>IF(COUNTIF(sala!R$2:R$768,A200)=0,"No","SI")</f>
        <v>SI</v>
      </c>
      <c r="K200">
        <f>+Tabla1[[#This Row],[Precio Unitario]]*Tabla1[[#This Row],[Cantidad Ordenada]]</f>
        <v>52</v>
      </c>
      <c r="L200">
        <f>+Tabla1[[#This Row],[Ganancia Bruta]]-Tabla1[[#This Row],[Costo Unitario]]*Tabla1[[#This Row],[Cantidad Ordenada]]</f>
        <v>22</v>
      </c>
    </row>
    <row r="201" spans="1:12" x14ac:dyDescent="0.45">
      <c r="A201">
        <v>74</v>
      </c>
      <c r="B201">
        <v>19</v>
      </c>
      <c r="C201" t="s">
        <v>86</v>
      </c>
      <c r="D201" t="s">
        <v>1153</v>
      </c>
      <c r="E201">
        <v>20</v>
      </c>
      <c r="F201">
        <v>34</v>
      </c>
      <c r="G201">
        <v>3</v>
      </c>
      <c r="H201">
        <v>37</v>
      </c>
      <c r="I201" t="s">
        <v>1139</v>
      </c>
      <c r="J201" t="str">
        <f>IF(COUNTIF(sala!R$2:R$768,A201)=0,"No","SI")</f>
        <v>SI</v>
      </c>
      <c r="K201">
        <f>+Tabla1[[#This Row],[Precio Unitario]]*Tabla1[[#This Row],[Cantidad Ordenada]]</f>
        <v>102</v>
      </c>
      <c r="L201">
        <f>+Tabla1[[#This Row],[Ganancia Bruta]]-Tabla1[[#This Row],[Costo Unitario]]*Tabla1[[#This Row],[Cantidad Ordenada]]</f>
        <v>42</v>
      </c>
    </row>
    <row r="202" spans="1:12" x14ac:dyDescent="0.45">
      <c r="A202">
        <v>74</v>
      </c>
      <c r="B202">
        <v>19</v>
      </c>
      <c r="C202" t="s">
        <v>423</v>
      </c>
      <c r="D202" t="s">
        <v>1151</v>
      </c>
      <c r="E202">
        <v>19</v>
      </c>
      <c r="F202">
        <v>32</v>
      </c>
      <c r="G202">
        <v>2</v>
      </c>
      <c r="H202">
        <v>24</v>
      </c>
      <c r="I202" t="s">
        <v>1141</v>
      </c>
      <c r="J202" t="str">
        <f>IF(COUNTIF(sala!R$2:R$768,A202)=0,"No","SI")</f>
        <v>SI</v>
      </c>
      <c r="K202">
        <f>+Tabla1[[#This Row],[Precio Unitario]]*Tabla1[[#This Row],[Cantidad Ordenada]]</f>
        <v>64</v>
      </c>
      <c r="L202">
        <f>+Tabla1[[#This Row],[Ganancia Bruta]]-Tabla1[[#This Row],[Costo Unitario]]*Tabla1[[#This Row],[Cantidad Ordenada]]</f>
        <v>26</v>
      </c>
    </row>
    <row r="203" spans="1:12" x14ac:dyDescent="0.45">
      <c r="A203">
        <v>75</v>
      </c>
      <c r="B203">
        <v>19</v>
      </c>
      <c r="C203" t="s">
        <v>74</v>
      </c>
      <c r="D203" t="s">
        <v>1144</v>
      </c>
      <c r="E203">
        <v>25</v>
      </c>
      <c r="F203">
        <v>40</v>
      </c>
      <c r="G203">
        <v>1</v>
      </c>
      <c r="H203">
        <v>35</v>
      </c>
      <c r="I203" t="s">
        <v>1139</v>
      </c>
      <c r="J203" t="str">
        <f>IF(COUNTIF(sala!R$2:R$768,A203)=0,"No","SI")</f>
        <v>SI</v>
      </c>
      <c r="K203">
        <f>+Tabla1[[#This Row],[Precio Unitario]]*Tabla1[[#This Row],[Cantidad Ordenada]]</f>
        <v>40</v>
      </c>
      <c r="L203">
        <f>+Tabla1[[#This Row],[Ganancia Bruta]]-Tabla1[[#This Row],[Costo Unitario]]*Tabla1[[#This Row],[Cantidad Ordenada]]</f>
        <v>15</v>
      </c>
    </row>
    <row r="204" spans="1:12" x14ac:dyDescent="0.45">
      <c r="A204">
        <v>75</v>
      </c>
      <c r="B204">
        <v>19</v>
      </c>
      <c r="C204" t="s">
        <v>340</v>
      </c>
      <c r="D204" t="s">
        <v>1155</v>
      </c>
      <c r="E204">
        <v>14</v>
      </c>
      <c r="F204">
        <v>23</v>
      </c>
      <c r="G204">
        <v>3</v>
      </c>
      <c r="H204">
        <v>16</v>
      </c>
      <c r="I204" t="s">
        <v>1141</v>
      </c>
      <c r="J204" t="str">
        <f>IF(COUNTIF(sala!R$2:R$768,A204)=0,"No","SI")</f>
        <v>SI</v>
      </c>
      <c r="K204">
        <f>+Tabla1[[#This Row],[Precio Unitario]]*Tabla1[[#This Row],[Cantidad Ordenada]]</f>
        <v>69</v>
      </c>
      <c r="L204">
        <f>+Tabla1[[#This Row],[Ganancia Bruta]]-Tabla1[[#This Row],[Costo Unitario]]*Tabla1[[#This Row],[Cantidad Ordenada]]</f>
        <v>27</v>
      </c>
    </row>
    <row r="205" spans="1:12" x14ac:dyDescent="0.45">
      <c r="A205">
        <v>76</v>
      </c>
      <c r="B205">
        <v>17</v>
      </c>
      <c r="C205" t="s">
        <v>109</v>
      </c>
      <c r="D205" t="s">
        <v>1140</v>
      </c>
      <c r="E205">
        <v>18</v>
      </c>
      <c r="F205">
        <v>30</v>
      </c>
      <c r="G205">
        <v>3</v>
      </c>
      <c r="H205">
        <v>13</v>
      </c>
      <c r="I205" t="s">
        <v>1141</v>
      </c>
      <c r="J205" t="str">
        <f>IF(COUNTIF(sala!R$2:R$768,A205)=0,"No","SI")</f>
        <v>SI</v>
      </c>
      <c r="K205">
        <f>+Tabla1[[#This Row],[Precio Unitario]]*Tabla1[[#This Row],[Cantidad Ordenada]]</f>
        <v>90</v>
      </c>
      <c r="L205">
        <f>+Tabla1[[#This Row],[Ganancia Bruta]]-Tabla1[[#This Row],[Costo Unitario]]*Tabla1[[#This Row],[Cantidad Ordenada]]</f>
        <v>36</v>
      </c>
    </row>
    <row r="206" spans="1:12" x14ac:dyDescent="0.45">
      <c r="A206">
        <v>76</v>
      </c>
      <c r="B206">
        <v>17</v>
      </c>
      <c r="C206" t="s">
        <v>126</v>
      </c>
      <c r="D206" t="s">
        <v>1157</v>
      </c>
      <c r="E206">
        <v>10</v>
      </c>
      <c r="F206">
        <v>18</v>
      </c>
      <c r="G206">
        <v>1</v>
      </c>
      <c r="H206">
        <v>34</v>
      </c>
      <c r="I206" t="s">
        <v>1141</v>
      </c>
      <c r="J206" t="str">
        <f>IF(COUNTIF(sala!R$2:R$768,A206)=0,"No","SI")</f>
        <v>SI</v>
      </c>
      <c r="K206">
        <f>+Tabla1[[#This Row],[Precio Unitario]]*Tabla1[[#This Row],[Cantidad Ordenada]]</f>
        <v>18</v>
      </c>
      <c r="L206">
        <f>+Tabla1[[#This Row],[Ganancia Bruta]]-Tabla1[[#This Row],[Costo Unitario]]*Tabla1[[#This Row],[Cantidad Ordenada]]</f>
        <v>8</v>
      </c>
    </row>
    <row r="207" spans="1:12" x14ac:dyDescent="0.45">
      <c r="A207">
        <v>76</v>
      </c>
      <c r="B207">
        <v>17</v>
      </c>
      <c r="C207" t="s">
        <v>268</v>
      </c>
      <c r="D207" t="s">
        <v>1138</v>
      </c>
      <c r="E207">
        <v>14</v>
      </c>
      <c r="F207">
        <v>24</v>
      </c>
      <c r="G207">
        <v>1</v>
      </c>
      <c r="H207">
        <v>20</v>
      </c>
      <c r="I207" t="s">
        <v>1139</v>
      </c>
      <c r="J207" t="str">
        <f>IF(COUNTIF(sala!R$2:R$768,A207)=0,"No","SI")</f>
        <v>SI</v>
      </c>
      <c r="K207">
        <f>+Tabla1[[#This Row],[Precio Unitario]]*Tabla1[[#This Row],[Cantidad Ordenada]]</f>
        <v>24</v>
      </c>
      <c r="L207">
        <f>+Tabla1[[#This Row],[Ganancia Bruta]]-Tabla1[[#This Row],[Costo Unitario]]*Tabla1[[#This Row],[Cantidad Ordenada]]</f>
        <v>10</v>
      </c>
    </row>
    <row r="208" spans="1:12" x14ac:dyDescent="0.45">
      <c r="A208">
        <v>76</v>
      </c>
      <c r="B208">
        <v>17</v>
      </c>
      <c r="C208" t="s">
        <v>265</v>
      </c>
      <c r="D208" t="s">
        <v>1158</v>
      </c>
      <c r="E208">
        <v>15</v>
      </c>
      <c r="F208">
        <v>26</v>
      </c>
      <c r="G208">
        <v>1</v>
      </c>
      <c r="H208">
        <v>30</v>
      </c>
      <c r="I208" t="s">
        <v>1139</v>
      </c>
      <c r="J208" t="str">
        <f>IF(COUNTIF(sala!R$2:R$768,A208)=0,"No","SI")</f>
        <v>SI</v>
      </c>
      <c r="K208">
        <f>+Tabla1[[#This Row],[Precio Unitario]]*Tabla1[[#This Row],[Cantidad Ordenada]]</f>
        <v>26</v>
      </c>
      <c r="L208">
        <f>+Tabla1[[#This Row],[Ganancia Bruta]]-Tabla1[[#This Row],[Costo Unitario]]*Tabla1[[#This Row],[Cantidad Ordenada]]</f>
        <v>11</v>
      </c>
    </row>
    <row r="209" spans="1:12" x14ac:dyDescent="0.45">
      <c r="A209">
        <v>77</v>
      </c>
      <c r="B209">
        <v>3</v>
      </c>
      <c r="C209" t="s">
        <v>126</v>
      </c>
      <c r="D209" t="s">
        <v>1157</v>
      </c>
      <c r="E209">
        <v>10</v>
      </c>
      <c r="F209">
        <v>18</v>
      </c>
      <c r="G209">
        <v>1</v>
      </c>
      <c r="H209">
        <v>34</v>
      </c>
      <c r="I209" t="s">
        <v>1141</v>
      </c>
      <c r="J209" t="str">
        <f>IF(COUNTIF(sala!R$2:R$768,A209)=0,"No","SI")</f>
        <v>SI</v>
      </c>
      <c r="K209">
        <f>+Tabla1[[#This Row],[Precio Unitario]]*Tabla1[[#This Row],[Cantidad Ordenada]]</f>
        <v>18</v>
      </c>
      <c r="L209">
        <f>+Tabla1[[#This Row],[Ganancia Bruta]]-Tabla1[[#This Row],[Costo Unitario]]*Tabla1[[#This Row],[Cantidad Ordenada]]</f>
        <v>8</v>
      </c>
    </row>
    <row r="210" spans="1:12" x14ac:dyDescent="0.45">
      <c r="A210">
        <v>77</v>
      </c>
      <c r="B210">
        <v>3</v>
      </c>
      <c r="C210" t="s">
        <v>268</v>
      </c>
      <c r="D210" t="s">
        <v>1138</v>
      </c>
      <c r="E210">
        <v>14</v>
      </c>
      <c r="F210">
        <v>24</v>
      </c>
      <c r="G210">
        <v>2</v>
      </c>
      <c r="H210">
        <v>55</v>
      </c>
      <c r="I210" t="s">
        <v>1139</v>
      </c>
      <c r="J210" t="str">
        <f>IF(COUNTIF(sala!R$2:R$768,A210)=0,"No","SI")</f>
        <v>SI</v>
      </c>
      <c r="K210">
        <f>+Tabla1[[#This Row],[Precio Unitario]]*Tabla1[[#This Row],[Cantidad Ordenada]]</f>
        <v>48</v>
      </c>
      <c r="L210">
        <f>+Tabla1[[#This Row],[Ganancia Bruta]]-Tabla1[[#This Row],[Costo Unitario]]*Tabla1[[#This Row],[Cantidad Ordenada]]</f>
        <v>20</v>
      </c>
    </row>
    <row r="211" spans="1:12" x14ac:dyDescent="0.45">
      <c r="A211">
        <v>77</v>
      </c>
      <c r="B211">
        <v>3</v>
      </c>
      <c r="C211" t="s">
        <v>448</v>
      </c>
      <c r="D211" t="s">
        <v>1147</v>
      </c>
      <c r="E211">
        <v>20</v>
      </c>
      <c r="F211">
        <v>33</v>
      </c>
      <c r="G211">
        <v>1</v>
      </c>
      <c r="H211">
        <v>8</v>
      </c>
      <c r="I211" t="s">
        <v>1141</v>
      </c>
      <c r="J211" t="str">
        <f>IF(COUNTIF(sala!R$2:R$768,A211)=0,"No","SI")</f>
        <v>SI</v>
      </c>
      <c r="K211">
        <f>+Tabla1[[#This Row],[Precio Unitario]]*Tabla1[[#This Row],[Cantidad Ordenada]]</f>
        <v>33</v>
      </c>
      <c r="L211">
        <f>+Tabla1[[#This Row],[Ganancia Bruta]]-Tabla1[[#This Row],[Costo Unitario]]*Tabla1[[#This Row],[Cantidad Ordenada]]</f>
        <v>13</v>
      </c>
    </row>
    <row r="212" spans="1:12" x14ac:dyDescent="0.45">
      <c r="A212">
        <v>78</v>
      </c>
      <c r="B212">
        <v>7</v>
      </c>
      <c r="C212" t="s">
        <v>189</v>
      </c>
      <c r="D212" t="s">
        <v>1149</v>
      </c>
      <c r="E212">
        <v>11</v>
      </c>
      <c r="F212">
        <v>19</v>
      </c>
      <c r="G212">
        <v>3</v>
      </c>
      <c r="H212">
        <v>54</v>
      </c>
      <c r="I212" t="s">
        <v>1141</v>
      </c>
      <c r="J212" t="str">
        <f>IF(COUNTIF(sala!R$2:R$768,A212)=0,"No","SI")</f>
        <v>SI</v>
      </c>
      <c r="K212">
        <f>+Tabla1[[#This Row],[Precio Unitario]]*Tabla1[[#This Row],[Cantidad Ordenada]]</f>
        <v>57</v>
      </c>
      <c r="L212">
        <f>+Tabla1[[#This Row],[Ganancia Bruta]]-Tabla1[[#This Row],[Costo Unitario]]*Tabla1[[#This Row],[Cantidad Ordenada]]</f>
        <v>24</v>
      </c>
    </row>
    <row r="213" spans="1:12" x14ac:dyDescent="0.45">
      <c r="A213">
        <v>79</v>
      </c>
      <c r="B213">
        <v>16</v>
      </c>
      <c r="C213" t="s">
        <v>60</v>
      </c>
      <c r="D213" t="s">
        <v>1146</v>
      </c>
      <c r="E213">
        <v>17</v>
      </c>
      <c r="F213">
        <v>29</v>
      </c>
      <c r="G213">
        <v>3</v>
      </c>
      <c r="H213">
        <v>14</v>
      </c>
      <c r="I213" t="s">
        <v>1139</v>
      </c>
      <c r="J213" t="str">
        <f>IF(COUNTIF(sala!R$2:R$768,A213)=0,"No","SI")</f>
        <v>SI</v>
      </c>
      <c r="K213">
        <f>+Tabla1[[#This Row],[Precio Unitario]]*Tabla1[[#This Row],[Cantidad Ordenada]]</f>
        <v>87</v>
      </c>
      <c r="L213">
        <f>+Tabla1[[#This Row],[Ganancia Bruta]]-Tabla1[[#This Row],[Costo Unitario]]*Tabla1[[#This Row],[Cantidad Ordenada]]</f>
        <v>36</v>
      </c>
    </row>
    <row r="214" spans="1:12" x14ac:dyDescent="0.45">
      <c r="A214">
        <v>79</v>
      </c>
      <c r="B214">
        <v>16</v>
      </c>
      <c r="C214" t="s">
        <v>448</v>
      </c>
      <c r="D214" t="s">
        <v>1147</v>
      </c>
      <c r="E214">
        <v>20</v>
      </c>
      <c r="F214">
        <v>33</v>
      </c>
      <c r="G214">
        <v>3</v>
      </c>
      <c r="H214">
        <v>14</v>
      </c>
      <c r="I214" t="s">
        <v>1141</v>
      </c>
      <c r="J214" t="str">
        <f>IF(COUNTIF(sala!R$2:R$768,A214)=0,"No","SI")</f>
        <v>SI</v>
      </c>
      <c r="K214">
        <f>+Tabla1[[#This Row],[Precio Unitario]]*Tabla1[[#This Row],[Cantidad Ordenada]]</f>
        <v>99</v>
      </c>
      <c r="L214">
        <f>+Tabla1[[#This Row],[Ganancia Bruta]]-Tabla1[[#This Row],[Costo Unitario]]*Tabla1[[#This Row],[Cantidad Ordenada]]</f>
        <v>39</v>
      </c>
    </row>
    <row r="215" spans="1:12" x14ac:dyDescent="0.45">
      <c r="A215">
        <v>79</v>
      </c>
      <c r="B215">
        <v>16</v>
      </c>
      <c r="C215" t="s">
        <v>250</v>
      </c>
      <c r="D215" t="s">
        <v>1154</v>
      </c>
      <c r="E215">
        <v>12</v>
      </c>
      <c r="F215">
        <v>20</v>
      </c>
      <c r="G215">
        <v>3</v>
      </c>
      <c r="H215">
        <v>25</v>
      </c>
      <c r="I215" t="s">
        <v>1139</v>
      </c>
      <c r="J215" t="str">
        <f>IF(COUNTIF(sala!R$2:R$768,A215)=0,"No","SI")</f>
        <v>SI</v>
      </c>
      <c r="K215">
        <f>+Tabla1[[#This Row],[Precio Unitario]]*Tabla1[[#This Row],[Cantidad Ordenada]]</f>
        <v>60</v>
      </c>
      <c r="L215">
        <f>+Tabla1[[#This Row],[Ganancia Bruta]]-Tabla1[[#This Row],[Costo Unitario]]*Tabla1[[#This Row],[Cantidad Ordenada]]</f>
        <v>24</v>
      </c>
    </row>
    <row r="216" spans="1:12" x14ac:dyDescent="0.45">
      <c r="A216">
        <v>79</v>
      </c>
      <c r="B216">
        <v>16</v>
      </c>
      <c r="C216" t="s">
        <v>111</v>
      </c>
      <c r="D216" t="s">
        <v>1156</v>
      </c>
      <c r="E216">
        <v>13</v>
      </c>
      <c r="F216">
        <v>21</v>
      </c>
      <c r="G216">
        <v>3</v>
      </c>
      <c r="H216">
        <v>43</v>
      </c>
      <c r="I216" t="s">
        <v>1139</v>
      </c>
      <c r="J216" t="str">
        <f>IF(COUNTIF(sala!R$2:R$768,A216)=0,"No","SI")</f>
        <v>SI</v>
      </c>
      <c r="K216">
        <f>+Tabla1[[#This Row],[Precio Unitario]]*Tabla1[[#This Row],[Cantidad Ordenada]]</f>
        <v>63</v>
      </c>
      <c r="L216">
        <f>+Tabla1[[#This Row],[Ganancia Bruta]]-Tabla1[[#This Row],[Costo Unitario]]*Tabla1[[#This Row],[Cantidad Ordenada]]</f>
        <v>24</v>
      </c>
    </row>
    <row r="217" spans="1:12" x14ac:dyDescent="0.45">
      <c r="A217">
        <v>80</v>
      </c>
      <c r="B217">
        <v>18</v>
      </c>
      <c r="C217" t="s">
        <v>344</v>
      </c>
      <c r="D217" t="s">
        <v>1152</v>
      </c>
      <c r="E217">
        <v>13</v>
      </c>
      <c r="F217">
        <v>22</v>
      </c>
      <c r="G217">
        <v>2</v>
      </c>
      <c r="H217">
        <v>5</v>
      </c>
      <c r="I217" t="s">
        <v>1139</v>
      </c>
      <c r="J217" t="str">
        <f>IF(COUNTIF(sala!R$2:R$768,A217)=0,"No","SI")</f>
        <v>SI</v>
      </c>
      <c r="K217">
        <f>+Tabla1[[#This Row],[Precio Unitario]]*Tabla1[[#This Row],[Cantidad Ordenada]]</f>
        <v>44</v>
      </c>
      <c r="L217">
        <f>+Tabla1[[#This Row],[Ganancia Bruta]]-Tabla1[[#This Row],[Costo Unitario]]*Tabla1[[#This Row],[Cantidad Ordenada]]</f>
        <v>18</v>
      </c>
    </row>
    <row r="218" spans="1:12" x14ac:dyDescent="0.45">
      <c r="A218">
        <v>80</v>
      </c>
      <c r="B218">
        <v>18</v>
      </c>
      <c r="C218" t="s">
        <v>60</v>
      </c>
      <c r="D218" t="s">
        <v>1146</v>
      </c>
      <c r="E218">
        <v>17</v>
      </c>
      <c r="F218">
        <v>29</v>
      </c>
      <c r="G218">
        <v>1</v>
      </c>
      <c r="H218">
        <v>34</v>
      </c>
      <c r="I218" t="s">
        <v>1141</v>
      </c>
      <c r="J218" t="str">
        <f>IF(COUNTIF(sala!R$2:R$768,A218)=0,"No","SI")</f>
        <v>SI</v>
      </c>
      <c r="K218">
        <f>+Tabla1[[#This Row],[Precio Unitario]]*Tabla1[[#This Row],[Cantidad Ordenada]]</f>
        <v>29</v>
      </c>
      <c r="L218">
        <f>+Tabla1[[#This Row],[Ganancia Bruta]]-Tabla1[[#This Row],[Costo Unitario]]*Tabla1[[#This Row],[Cantidad Ordenada]]</f>
        <v>12</v>
      </c>
    </row>
    <row r="219" spans="1:12" x14ac:dyDescent="0.45">
      <c r="A219">
        <v>80</v>
      </c>
      <c r="B219">
        <v>18</v>
      </c>
      <c r="C219" t="s">
        <v>268</v>
      </c>
      <c r="D219" t="s">
        <v>1138</v>
      </c>
      <c r="E219">
        <v>14</v>
      </c>
      <c r="F219">
        <v>24</v>
      </c>
      <c r="G219">
        <v>2</v>
      </c>
      <c r="H219">
        <v>28</v>
      </c>
      <c r="I219" t="s">
        <v>1139</v>
      </c>
      <c r="J219" t="str">
        <f>IF(COUNTIF(sala!R$2:R$768,A219)=0,"No","SI")</f>
        <v>SI</v>
      </c>
      <c r="K219">
        <f>+Tabla1[[#This Row],[Precio Unitario]]*Tabla1[[#This Row],[Cantidad Ordenada]]</f>
        <v>48</v>
      </c>
      <c r="L219">
        <f>+Tabla1[[#This Row],[Ganancia Bruta]]-Tabla1[[#This Row],[Costo Unitario]]*Tabla1[[#This Row],[Cantidad Ordenada]]</f>
        <v>20</v>
      </c>
    </row>
    <row r="220" spans="1:12" x14ac:dyDescent="0.45">
      <c r="A220">
        <v>81</v>
      </c>
      <c r="B220">
        <v>17</v>
      </c>
      <c r="C220" t="s">
        <v>195</v>
      </c>
      <c r="D220" t="s">
        <v>1142</v>
      </c>
      <c r="E220">
        <v>19</v>
      </c>
      <c r="F220">
        <v>31</v>
      </c>
      <c r="G220">
        <v>2</v>
      </c>
      <c r="H220">
        <v>59</v>
      </c>
      <c r="I220" t="s">
        <v>1141</v>
      </c>
      <c r="J220" t="str">
        <f>IF(COUNTIF(sala!R$2:R$768,A220)=0,"No","SI")</f>
        <v>SI</v>
      </c>
      <c r="K220">
        <f>+Tabla1[[#This Row],[Precio Unitario]]*Tabla1[[#This Row],[Cantidad Ordenada]]</f>
        <v>62</v>
      </c>
      <c r="L220">
        <f>+Tabla1[[#This Row],[Ganancia Bruta]]-Tabla1[[#This Row],[Costo Unitario]]*Tabla1[[#This Row],[Cantidad Ordenada]]</f>
        <v>24</v>
      </c>
    </row>
    <row r="221" spans="1:12" x14ac:dyDescent="0.45">
      <c r="A221">
        <v>82</v>
      </c>
      <c r="B221">
        <v>16</v>
      </c>
      <c r="C221" t="s">
        <v>204</v>
      </c>
      <c r="D221" t="s">
        <v>1159</v>
      </c>
      <c r="E221">
        <v>15</v>
      </c>
      <c r="F221">
        <v>25</v>
      </c>
      <c r="G221">
        <v>2</v>
      </c>
      <c r="H221">
        <v>11</v>
      </c>
      <c r="I221" t="s">
        <v>1141</v>
      </c>
      <c r="J221" t="str">
        <f>IF(COUNTIF(sala!R$2:R$768,A221)=0,"No","SI")</f>
        <v>SI</v>
      </c>
      <c r="K221">
        <f>+Tabla1[[#This Row],[Precio Unitario]]*Tabla1[[#This Row],[Cantidad Ordenada]]</f>
        <v>50</v>
      </c>
      <c r="L221">
        <f>+Tabla1[[#This Row],[Ganancia Bruta]]-Tabla1[[#This Row],[Costo Unitario]]*Tabla1[[#This Row],[Cantidad Ordenada]]</f>
        <v>20</v>
      </c>
    </row>
    <row r="222" spans="1:12" x14ac:dyDescent="0.45">
      <c r="A222">
        <v>82</v>
      </c>
      <c r="B222">
        <v>16</v>
      </c>
      <c r="C222" t="s">
        <v>109</v>
      </c>
      <c r="D222" t="s">
        <v>1140</v>
      </c>
      <c r="E222">
        <v>18</v>
      </c>
      <c r="F222">
        <v>30</v>
      </c>
      <c r="G222">
        <v>1</v>
      </c>
      <c r="H222">
        <v>8</v>
      </c>
      <c r="I222" t="s">
        <v>1141</v>
      </c>
      <c r="J222" t="str">
        <f>IF(COUNTIF(sala!R$2:R$768,A222)=0,"No","SI")</f>
        <v>SI</v>
      </c>
      <c r="K222">
        <f>+Tabla1[[#This Row],[Precio Unitario]]*Tabla1[[#This Row],[Cantidad Ordenada]]</f>
        <v>30</v>
      </c>
      <c r="L222">
        <f>+Tabla1[[#This Row],[Ganancia Bruta]]-Tabla1[[#This Row],[Costo Unitario]]*Tabla1[[#This Row],[Cantidad Ordenada]]</f>
        <v>12</v>
      </c>
    </row>
    <row r="223" spans="1:12" x14ac:dyDescent="0.45">
      <c r="A223">
        <v>83</v>
      </c>
      <c r="B223">
        <v>15</v>
      </c>
      <c r="C223" t="s">
        <v>179</v>
      </c>
      <c r="D223" t="s">
        <v>1143</v>
      </c>
      <c r="E223">
        <v>16</v>
      </c>
      <c r="F223">
        <v>27</v>
      </c>
      <c r="G223">
        <v>2</v>
      </c>
      <c r="H223">
        <v>14</v>
      </c>
      <c r="I223" t="s">
        <v>1139</v>
      </c>
      <c r="J223" t="str">
        <f>IF(COUNTIF(sala!R$2:R$768,A223)=0,"No","SI")</f>
        <v>SI</v>
      </c>
      <c r="K223">
        <f>+Tabla1[[#This Row],[Precio Unitario]]*Tabla1[[#This Row],[Cantidad Ordenada]]</f>
        <v>54</v>
      </c>
      <c r="L223">
        <f>+Tabla1[[#This Row],[Ganancia Bruta]]-Tabla1[[#This Row],[Costo Unitario]]*Tabla1[[#This Row],[Cantidad Ordenada]]</f>
        <v>22</v>
      </c>
    </row>
    <row r="224" spans="1:12" x14ac:dyDescent="0.45">
      <c r="A224">
        <v>83</v>
      </c>
      <c r="B224">
        <v>15</v>
      </c>
      <c r="C224" t="s">
        <v>250</v>
      </c>
      <c r="D224" t="s">
        <v>1154</v>
      </c>
      <c r="E224">
        <v>12</v>
      </c>
      <c r="F224">
        <v>20</v>
      </c>
      <c r="G224">
        <v>1</v>
      </c>
      <c r="H224">
        <v>30</v>
      </c>
      <c r="I224" t="s">
        <v>1141</v>
      </c>
      <c r="J224" t="str">
        <f>IF(COUNTIF(sala!R$2:R$768,A224)=0,"No","SI")</f>
        <v>SI</v>
      </c>
      <c r="K224">
        <f>+Tabla1[[#This Row],[Precio Unitario]]*Tabla1[[#This Row],[Cantidad Ordenada]]</f>
        <v>20</v>
      </c>
      <c r="L224">
        <f>+Tabla1[[#This Row],[Ganancia Bruta]]-Tabla1[[#This Row],[Costo Unitario]]*Tabla1[[#This Row],[Cantidad Ordenada]]</f>
        <v>8</v>
      </c>
    </row>
    <row r="225" spans="1:12" x14ac:dyDescent="0.45">
      <c r="A225">
        <v>83</v>
      </c>
      <c r="B225">
        <v>15</v>
      </c>
      <c r="C225" t="s">
        <v>423</v>
      </c>
      <c r="D225" t="s">
        <v>1151</v>
      </c>
      <c r="E225">
        <v>19</v>
      </c>
      <c r="F225">
        <v>32</v>
      </c>
      <c r="G225">
        <v>3</v>
      </c>
      <c r="H225">
        <v>50</v>
      </c>
      <c r="I225" t="s">
        <v>1139</v>
      </c>
      <c r="J225" t="str">
        <f>IF(COUNTIF(sala!R$2:R$768,A225)=0,"No","SI")</f>
        <v>SI</v>
      </c>
      <c r="K225">
        <f>+Tabla1[[#This Row],[Precio Unitario]]*Tabla1[[#This Row],[Cantidad Ordenada]]</f>
        <v>96</v>
      </c>
      <c r="L225">
        <f>+Tabla1[[#This Row],[Ganancia Bruta]]-Tabla1[[#This Row],[Costo Unitario]]*Tabla1[[#This Row],[Cantidad Ordenada]]</f>
        <v>39</v>
      </c>
    </row>
    <row r="226" spans="1:12" x14ac:dyDescent="0.45">
      <c r="A226">
        <v>84</v>
      </c>
      <c r="B226">
        <v>19</v>
      </c>
      <c r="C226" t="s">
        <v>109</v>
      </c>
      <c r="D226" t="s">
        <v>1140</v>
      </c>
      <c r="E226">
        <v>18</v>
      </c>
      <c r="F226">
        <v>30</v>
      </c>
      <c r="G226">
        <v>2</v>
      </c>
      <c r="H226">
        <v>10</v>
      </c>
      <c r="I226" t="s">
        <v>1141</v>
      </c>
      <c r="J226" t="str">
        <f>IF(COUNTIF(sala!R$2:R$768,A226)=0,"No","SI")</f>
        <v>SI</v>
      </c>
      <c r="K226">
        <f>+Tabla1[[#This Row],[Precio Unitario]]*Tabla1[[#This Row],[Cantidad Ordenada]]</f>
        <v>60</v>
      </c>
      <c r="L226">
        <f>+Tabla1[[#This Row],[Ganancia Bruta]]-Tabla1[[#This Row],[Costo Unitario]]*Tabla1[[#This Row],[Cantidad Ordenada]]</f>
        <v>24</v>
      </c>
    </row>
    <row r="227" spans="1:12" x14ac:dyDescent="0.45">
      <c r="A227">
        <v>85</v>
      </c>
      <c r="B227">
        <v>8</v>
      </c>
      <c r="C227" t="s">
        <v>66</v>
      </c>
      <c r="D227" t="s">
        <v>1148</v>
      </c>
      <c r="E227">
        <v>16</v>
      </c>
      <c r="F227">
        <v>28</v>
      </c>
      <c r="G227">
        <v>3</v>
      </c>
      <c r="H227">
        <v>26</v>
      </c>
      <c r="I227" t="s">
        <v>1141</v>
      </c>
      <c r="J227" t="str">
        <f>IF(COUNTIF(sala!R$2:R$768,A227)=0,"No","SI")</f>
        <v>SI</v>
      </c>
      <c r="K227">
        <f>+Tabla1[[#This Row],[Precio Unitario]]*Tabla1[[#This Row],[Cantidad Ordenada]]</f>
        <v>84</v>
      </c>
      <c r="L227">
        <f>+Tabla1[[#This Row],[Ganancia Bruta]]-Tabla1[[#This Row],[Costo Unitario]]*Tabla1[[#This Row],[Cantidad Ordenada]]</f>
        <v>36</v>
      </c>
    </row>
    <row r="228" spans="1:12" x14ac:dyDescent="0.45">
      <c r="A228">
        <v>85</v>
      </c>
      <c r="B228">
        <v>8</v>
      </c>
      <c r="C228" t="s">
        <v>115</v>
      </c>
      <c r="D228" t="s">
        <v>1145</v>
      </c>
      <c r="E228">
        <v>22</v>
      </c>
      <c r="F228">
        <v>36</v>
      </c>
      <c r="G228">
        <v>2</v>
      </c>
      <c r="H228">
        <v>33</v>
      </c>
      <c r="I228" t="s">
        <v>1141</v>
      </c>
      <c r="J228" t="str">
        <f>IF(COUNTIF(sala!R$2:R$768,A228)=0,"No","SI")</f>
        <v>SI</v>
      </c>
      <c r="K228">
        <f>+Tabla1[[#This Row],[Precio Unitario]]*Tabla1[[#This Row],[Cantidad Ordenada]]</f>
        <v>72</v>
      </c>
      <c r="L228">
        <f>+Tabla1[[#This Row],[Ganancia Bruta]]-Tabla1[[#This Row],[Costo Unitario]]*Tabla1[[#This Row],[Cantidad Ordenada]]</f>
        <v>28</v>
      </c>
    </row>
    <row r="229" spans="1:12" x14ac:dyDescent="0.45">
      <c r="A229">
        <v>85</v>
      </c>
      <c r="B229">
        <v>8</v>
      </c>
      <c r="C229" t="s">
        <v>250</v>
      </c>
      <c r="D229" t="s">
        <v>1154</v>
      </c>
      <c r="E229">
        <v>12</v>
      </c>
      <c r="F229">
        <v>20</v>
      </c>
      <c r="G229">
        <v>1</v>
      </c>
      <c r="H229">
        <v>54</v>
      </c>
      <c r="I229" t="s">
        <v>1141</v>
      </c>
      <c r="J229" t="str">
        <f>IF(COUNTIF(sala!R$2:R$768,A229)=0,"No","SI")</f>
        <v>SI</v>
      </c>
      <c r="K229">
        <f>+Tabla1[[#This Row],[Precio Unitario]]*Tabla1[[#This Row],[Cantidad Ordenada]]</f>
        <v>20</v>
      </c>
      <c r="L229">
        <f>+Tabla1[[#This Row],[Ganancia Bruta]]-Tabla1[[#This Row],[Costo Unitario]]*Tabla1[[#This Row],[Cantidad Ordenada]]</f>
        <v>8</v>
      </c>
    </row>
    <row r="230" spans="1:12" x14ac:dyDescent="0.45">
      <c r="A230">
        <v>85</v>
      </c>
      <c r="B230">
        <v>8</v>
      </c>
      <c r="C230" t="s">
        <v>423</v>
      </c>
      <c r="D230" t="s">
        <v>1151</v>
      </c>
      <c r="E230">
        <v>19</v>
      </c>
      <c r="F230">
        <v>32</v>
      </c>
      <c r="G230">
        <v>1</v>
      </c>
      <c r="H230">
        <v>29</v>
      </c>
      <c r="I230" t="s">
        <v>1141</v>
      </c>
      <c r="J230" t="str">
        <f>IF(COUNTIF(sala!R$2:R$768,A230)=0,"No","SI")</f>
        <v>SI</v>
      </c>
      <c r="K230">
        <f>+Tabla1[[#This Row],[Precio Unitario]]*Tabla1[[#This Row],[Cantidad Ordenada]]</f>
        <v>32</v>
      </c>
      <c r="L230">
        <f>+Tabla1[[#This Row],[Ganancia Bruta]]-Tabla1[[#This Row],[Costo Unitario]]*Tabla1[[#This Row],[Cantidad Ordenada]]</f>
        <v>13</v>
      </c>
    </row>
    <row r="231" spans="1:12" x14ac:dyDescent="0.45">
      <c r="A231">
        <v>86</v>
      </c>
      <c r="B231">
        <v>20</v>
      </c>
      <c r="C231" t="s">
        <v>204</v>
      </c>
      <c r="D231" t="s">
        <v>1159</v>
      </c>
      <c r="E231">
        <v>15</v>
      </c>
      <c r="F231">
        <v>25</v>
      </c>
      <c r="G231">
        <v>2</v>
      </c>
      <c r="H231">
        <v>8</v>
      </c>
      <c r="I231" t="s">
        <v>1141</v>
      </c>
      <c r="J231" t="str">
        <f>IF(COUNTIF(sala!R$2:R$768,A231)=0,"No","SI")</f>
        <v>SI</v>
      </c>
      <c r="K231">
        <f>+Tabla1[[#This Row],[Precio Unitario]]*Tabla1[[#This Row],[Cantidad Ordenada]]</f>
        <v>50</v>
      </c>
      <c r="L231">
        <f>+Tabla1[[#This Row],[Ganancia Bruta]]-Tabla1[[#This Row],[Costo Unitario]]*Tabla1[[#This Row],[Cantidad Ordenada]]</f>
        <v>20</v>
      </c>
    </row>
    <row r="232" spans="1:12" x14ac:dyDescent="0.45">
      <c r="A232">
        <v>87</v>
      </c>
      <c r="B232">
        <v>3</v>
      </c>
      <c r="C232" t="s">
        <v>126</v>
      </c>
      <c r="D232" t="s">
        <v>1157</v>
      </c>
      <c r="E232">
        <v>10</v>
      </c>
      <c r="F232">
        <v>18</v>
      </c>
      <c r="G232">
        <v>2</v>
      </c>
      <c r="H232">
        <v>55</v>
      </c>
      <c r="I232" t="s">
        <v>1139</v>
      </c>
      <c r="J232" t="str">
        <f>IF(COUNTIF(sala!R$2:R$768,A232)=0,"No","SI")</f>
        <v>SI</v>
      </c>
      <c r="K232">
        <f>+Tabla1[[#This Row],[Precio Unitario]]*Tabla1[[#This Row],[Cantidad Ordenada]]</f>
        <v>36</v>
      </c>
      <c r="L232">
        <f>+Tabla1[[#This Row],[Ganancia Bruta]]-Tabla1[[#This Row],[Costo Unitario]]*Tabla1[[#This Row],[Cantidad Ordenada]]</f>
        <v>16</v>
      </c>
    </row>
    <row r="233" spans="1:12" x14ac:dyDescent="0.45">
      <c r="A233">
        <v>87</v>
      </c>
      <c r="B233">
        <v>3</v>
      </c>
      <c r="C233" t="s">
        <v>423</v>
      </c>
      <c r="D233" t="s">
        <v>1151</v>
      </c>
      <c r="E233">
        <v>19</v>
      </c>
      <c r="F233">
        <v>32</v>
      </c>
      <c r="G233">
        <v>1</v>
      </c>
      <c r="H233">
        <v>5</v>
      </c>
      <c r="I233" t="s">
        <v>1141</v>
      </c>
      <c r="J233" t="str">
        <f>IF(COUNTIF(sala!R$2:R$768,A233)=0,"No","SI")</f>
        <v>SI</v>
      </c>
      <c r="K233">
        <f>+Tabla1[[#This Row],[Precio Unitario]]*Tabla1[[#This Row],[Cantidad Ordenada]]</f>
        <v>32</v>
      </c>
      <c r="L233">
        <f>+Tabla1[[#This Row],[Ganancia Bruta]]-Tabla1[[#This Row],[Costo Unitario]]*Tabla1[[#This Row],[Cantidad Ordenada]]</f>
        <v>13</v>
      </c>
    </row>
    <row r="234" spans="1:12" x14ac:dyDescent="0.45">
      <c r="A234">
        <v>87</v>
      </c>
      <c r="B234">
        <v>3</v>
      </c>
      <c r="C234" t="s">
        <v>195</v>
      </c>
      <c r="D234" t="s">
        <v>1142</v>
      </c>
      <c r="E234">
        <v>19</v>
      </c>
      <c r="F234">
        <v>31</v>
      </c>
      <c r="G234">
        <v>1</v>
      </c>
      <c r="H234">
        <v>11</v>
      </c>
      <c r="I234" t="s">
        <v>1139</v>
      </c>
      <c r="J234" t="str">
        <f>IF(COUNTIF(sala!R$2:R$768,A234)=0,"No","SI")</f>
        <v>SI</v>
      </c>
      <c r="K234">
        <f>+Tabla1[[#This Row],[Precio Unitario]]*Tabla1[[#This Row],[Cantidad Ordenada]]</f>
        <v>31</v>
      </c>
      <c r="L234">
        <f>+Tabla1[[#This Row],[Ganancia Bruta]]-Tabla1[[#This Row],[Costo Unitario]]*Tabla1[[#This Row],[Cantidad Ordenada]]</f>
        <v>12</v>
      </c>
    </row>
    <row r="235" spans="1:12" x14ac:dyDescent="0.45">
      <c r="A235">
        <v>88</v>
      </c>
      <c r="B235">
        <v>18</v>
      </c>
      <c r="C235" t="s">
        <v>74</v>
      </c>
      <c r="D235" t="s">
        <v>1144</v>
      </c>
      <c r="E235">
        <v>25</v>
      </c>
      <c r="F235">
        <v>40</v>
      </c>
      <c r="G235">
        <v>1</v>
      </c>
      <c r="H235">
        <v>12</v>
      </c>
      <c r="I235" t="s">
        <v>1139</v>
      </c>
      <c r="J235" t="str">
        <f>IF(COUNTIF(sala!R$2:R$768,A235)=0,"No","SI")</f>
        <v>SI</v>
      </c>
      <c r="K235">
        <f>+Tabla1[[#This Row],[Precio Unitario]]*Tabla1[[#This Row],[Cantidad Ordenada]]</f>
        <v>40</v>
      </c>
      <c r="L235">
        <f>+Tabla1[[#This Row],[Ganancia Bruta]]-Tabla1[[#This Row],[Costo Unitario]]*Tabla1[[#This Row],[Cantidad Ordenada]]</f>
        <v>15</v>
      </c>
    </row>
    <row r="236" spans="1:12" x14ac:dyDescent="0.45">
      <c r="A236">
        <v>88</v>
      </c>
      <c r="B236">
        <v>18</v>
      </c>
      <c r="C236" t="s">
        <v>189</v>
      </c>
      <c r="D236" t="s">
        <v>1149</v>
      </c>
      <c r="E236">
        <v>11</v>
      </c>
      <c r="F236">
        <v>19</v>
      </c>
      <c r="G236">
        <v>3</v>
      </c>
      <c r="H236">
        <v>46</v>
      </c>
      <c r="I236" t="s">
        <v>1141</v>
      </c>
      <c r="J236" t="str">
        <f>IF(COUNTIF(sala!R$2:R$768,A236)=0,"No","SI")</f>
        <v>SI</v>
      </c>
      <c r="K236">
        <f>+Tabla1[[#This Row],[Precio Unitario]]*Tabla1[[#This Row],[Cantidad Ordenada]]</f>
        <v>57</v>
      </c>
      <c r="L236">
        <f>+Tabla1[[#This Row],[Ganancia Bruta]]-Tabla1[[#This Row],[Costo Unitario]]*Tabla1[[#This Row],[Cantidad Ordenada]]</f>
        <v>24</v>
      </c>
    </row>
    <row r="237" spans="1:12" x14ac:dyDescent="0.45">
      <c r="A237">
        <v>88</v>
      </c>
      <c r="B237">
        <v>18</v>
      </c>
      <c r="C237" t="s">
        <v>265</v>
      </c>
      <c r="D237" t="s">
        <v>1158</v>
      </c>
      <c r="E237">
        <v>15</v>
      </c>
      <c r="F237">
        <v>26</v>
      </c>
      <c r="G237">
        <v>1</v>
      </c>
      <c r="H237">
        <v>59</v>
      </c>
      <c r="I237" t="s">
        <v>1139</v>
      </c>
      <c r="J237" t="str">
        <f>IF(COUNTIF(sala!R$2:R$768,A237)=0,"No","SI")</f>
        <v>SI</v>
      </c>
      <c r="K237">
        <f>+Tabla1[[#This Row],[Precio Unitario]]*Tabla1[[#This Row],[Cantidad Ordenada]]</f>
        <v>26</v>
      </c>
      <c r="L237">
        <f>+Tabla1[[#This Row],[Ganancia Bruta]]-Tabla1[[#This Row],[Costo Unitario]]*Tabla1[[#This Row],[Cantidad Ordenada]]</f>
        <v>11</v>
      </c>
    </row>
    <row r="238" spans="1:12" x14ac:dyDescent="0.45">
      <c r="A238">
        <v>89</v>
      </c>
      <c r="B238">
        <v>11</v>
      </c>
      <c r="C238" t="s">
        <v>340</v>
      </c>
      <c r="D238" t="s">
        <v>1155</v>
      </c>
      <c r="E238">
        <v>14</v>
      </c>
      <c r="F238">
        <v>23</v>
      </c>
      <c r="G238">
        <v>3</v>
      </c>
      <c r="H238">
        <v>44</v>
      </c>
      <c r="I238" t="s">
        <v>1141</v>
      </c>
      <c r="J238" t="str">
        <f>IF(COUNTIF(sala!R$2:R$768,A238)=0,"No","SI")</f>
        <v>SI</v>
      </c>
      <c r="K238">
        <f>+Tabla1[[#This Row],[Precio Unitario]]*Tabla1[[#This Row],[Cantidad Ordenada]]</f>
        <v>69</v>
      </c>
      <c r="L238">
        <f>+Tabla1[[#This Row],[Ganancia Bruta]]-Tabla1[[#This Row],[Costo Unitario]]*Tabla1[[#This Row],[Cantidad Ordenada]]</f>
        <v>27</v>
      </c>
    </row>
    <row r="239" spans="1:12" x14ac:dyDescent="0.45">
      <c r="A239">
        <v>89</v>
      </c>
      <c r="B239">
        <v>11</v>
      </c>
      <c r="C239" t="s">
        <v>86</v>
      </c>
      <c r="D239" t="s">
        <v>1153</v>
      </c>
      <c r="E239">
        <v>20</v>
      </c>
      <c r="F239">
        <v>34</v>
      </c>
      <c r="G239">
        <v>2</v>
      </c>
      <c r="H239">
        <v>58</v>
      </c>
      <c r="I239" t="s">
        <v>1139</v>
      </c>
      <c r="J239" t="str">
        <f>IF(COUNTIF(sala!R$2:R$768,A239)=0,"No","SI")</f>
        <v>SI</v>
      </c>
      <c r="K239">
        <f>+Tabla1[[#This Row],[Precio Unitario]]*Tabla1[[#This Row],[Cantidad Ordenada]]</f>
        <v>68</v>
      </c>
      <c r="L239">
        <f>+Tabla1[[#This Row],[Ganancia Bruta]]-Tabla1[[#This Row],[Costo Unitario]]*Tabla1[[#This Row],[Cantidad Ordenada]]</f>
        <v>28</v>
      </c>
    </row>
    <row r="240" spans="1:12" x14ac:dyDescent="0.45">
      <c r="A240">
        <v>89</v>
      </c>
      <c r="B240">
        <v>11</v>
      </c>
      <c r="C240" t="s">
        <v>344</v>
      </c>
      <c r="D240" t="s">
        <v>1152</v>
      </c>
      <c r="E240">
        <v>13</v>
      </c>
      <c r="F240">
        <v>22</v>
      </c>
      <c r="G240">
        <v>1</v>
      </c>
      <c r="H240">
        <v>40</v>
      </c>
      <c r="I240" t="s">
        <v>1141</v>
      </c>
      <c r="J240" t="str">
        <f>IF(COUNTIF(sala!R$2:R$768,A240)=0,"No","SI")</f>
        <v>SI</v>
      </c>
      <c r="K240">
        <f>+Tabla1[[#This Row],[Precio Unitario]]*Tabla1[[#This Row],[Cantidad Ordenada]]</f>
        <v>22</v>
      </c>
      <c r="L240">
        <f>+Tabla1[[#This Row],[Ganancia Bruta]]-Tabla1[[#This Row],[Costo Unitario]]*Tabla1[[#This Row],[Cantidad Ordenada]]</f>
        <v>9</v>
      </c>
    </row>
    <row r="241" spans="1:12" x14ac:dyDescent="0.45">
      <c r="A241">
        <v>90</v>
      </c>
      <c r="B241">
        <v>6</v>
      </c>
      <c r="C241" t="s">
        <v>86</v>
      </c>
      <c r="D241" t="s">
        <v>1153</v>
      </c>
      <c r="E241">
        <v>20</v>
      </c>
      <c r="F241">
        <v>34</v>
      </c>
      <c r="G241">
        <v>1</v>
      </c>
      <c r="H241">
        <v>48</v>
      </c>
      <c r="I241" t="s">
        <v>1141</v>
      </c>
      <c r="J241" t="str">
        <f>IF(COUNTIF(sala!R$2:R$768,A241)=0,"No","SI")</f>
        <v>SI</v>
      </c>
      <c r="K241">
        <f>+Tabla1[[#This Row],[Precio Unitario]]*Tabla1[[#This Row],[Cantidad Ordenada]]</f>
        <v>34</v>
      </c>
      <c r="L241">
        <f>+Tabla1[[#This Row],[Ganancia Bruta]]-Tabla1[[#This Row],[Costo Unitario]]*Tabla1[[#This Row],[Cantidad Ordenada]]</f>
        <v>14</v>
      </c>
    </row>
    <row r="242" spans="1:12" x14ac:dyDescent="0.45">
      <c r="A242">
        <v>91</v>
      </c>
      <c r="B242">
        <v>1</v>
      </c>
      <c r="C242" t="s">
        <v>42</v>
      </c>
      <c r="D242" t="s">
        <v>1150</v>
      </c>
      <c r="E242">
        <v>21</v>
      </c>
      <c r="F242">
        <v>35</v>
      </c>
      <c r="G242">
        <v>3</v>
      </c>
      <c r="H242">
        <v>21</v>
      </c>
      <c r="I242" t="s">
        <v>1141</v>
      </c>
      <c r="J242" t="str">
        <f>IF(COUNTIF(sala!R$2:R$768,A242)=0,"No","SI")</f>
        <v>SI</v>
      </c>
      <c r="K242">
        <f>+Tabla1[[#This Row],[Precio Unitario]]*Tabla1[[#This Row],[Cantidad Ordenada]]</f>
        <v>105</v>
      </c>
      <c r="L242">
        <f>+Tabla1[[#This Row],[Ganancia Bruta]]-Tabla1[[#This Row],[Costo Unitario]]*Tabla1[[#This Row],[Cantidad Ordenada]]</f>
        <v>42</v>
      </c>
    </row>
    <row r="243" spans="1:12" x14ac:dyDescent="0.45">
      <c r="A243">
        <v>91</v>
      </c>
      <c r="B243">
        <v>1</v>
      </c>
      <c r="C243" t="s">
        <v>111</v>
      </c>
      <c r="D243" t="s">
        <v>1156</v>
      </c>
      <c r="E243">
        <v>13</v>
      </c>
      <c r="F243">
        <v>21</v>
      </c>
      <c r="G243">
        <v>3</v>
      </c>
      <c r="H243">
        <v>52</v>
      </c>
      <c r="I243" t="s">
        <v>1139</v>
      </c>
      <c r="J243" t="str">
        <f>IF(COUNTIF(sala!R$2:R$768,A243)=0,"No","SI")</f>
        <v>SI</v>
      </c>
      <c r="K243">
        <f>+Tabla1[[#This Row],[Precio Unitario]]*Tabla1[[#This Row],[Cantidad Ordenada]]</f>
        <v>63</v>
      </c>
      <c r="L243">
        <f>+Tabla1[[#This Row],[Ganancia Bruta]]-Tabla1[[#This Row],[Costo Unitario]]*Tabla1[[#This Row],[Cantidad Ordenada]]</f>
        <v>24</v>
      </c>
    </row>
    <row r="244" spans="1:12" x14ac:dyDescent="0.45">
      <c r="A244">
        <v>91</v>
      </c>
      <c r="B244">
        <v>1</v>
      </c>
      <c r="C244" t="s">
        <v>344</v>
      </c>
      <c r="D244" t="s">
        <v>1152</v>
      </c>
      <c r="E244">
        <v>13</v>
      </c>
      <c r="F244">
        <v>22</v>
      </c>
      <c r="G244">
        <v>2</v>
      </c>
      <c r="H244">
        <v>11</v>
      </c>
      <c r="I244" t="s">
        <v>1139</v>
      </c>
      <c r="J244" t="str">
        <f>IF(COUNTIF(sala!R$2:R$768,A244)=0,"No","SI")</f>
        <v>SI</v>
      </c>
      <c r="K244">
        <f>+Tabla1[[#This Row],[Precio Unitario]]*Tabla1[[#This Row],[Cantidad Ordenada]]</f>
        <v>44</v>
      </c>
      <c r="L244">
        <f>+Tabla1[[#This Row],[Ganancia Bruta]]-Tabla1[[#This Row],[Costo Unitario]]*Tabla1[[#This Row],[Cantidad Ordenada]]</f>
        <v>18</v>
      </c>
    </row>
    <row r="245" spans="1:12" x14ac:dyDescent="0.45">
      <c r="A245">
        <v>91</v>
      </c>
      <c r="B245">
        <v>1</v>
      </c>
      <c r="C245" t="s">
        <v>179</v>
      </c>
      <c r="D245" t="s">
        <v>1143</v>
      </c>
      <c r="E245">
        <v>16</v>
      </c>
      <c r="F245">
        <v>27</v>
      </c>
      <c r="G245">
        <v>3</v>
      </c>
      <c r="H245">
        <v>48</v>
      </c>
      <c r="I245" t="s">
        <v>1139</v>
      </c>
      <c r="J245" t="str">
        <f>IF(COUNTIF(sala!R$2:R$768,A245)=0,"No","SI")</f>
        <v>SI</v>
      </c>
      <c r="K245">
        <f>+Tabla1[[#This Row],[Precio Unitario]]*Tabla1[[#This Row],[Cantidad Ordenada]]</f>
        <v>81</v>
      </c>
      <c r="L245">
        <f>+Tabla1[[#This Row],[Ganancia Bruta]]-Tabla1[[#This Row],[Costo Unitario]]*Tabla1[[#This Row],[Cantidad Ordenada]]</f>
        <v>33</v>
      </c>
    </row>
    <row r="246" spans="1:12" x14ac:dyDescent="0.45">
      <c r="A246">
        <v>92</v>
      </c>
      <c r="B246">
        <v>6</v>
      </c>
      <c r="C246" t="s">
        <v>60</v>
      </c>
      <c r="D246" t="s">
        <v>1146</v>
      </c>
      <c r="E246">
        <v>17</v>
      </c>
      <c r="F246">
        <v>29</v>
      </c>
      <c r="G246">
        <v>2</v>
      </c>
      <c r="H246">
        <v>36</v>
      </c>
      <c r="I246" t="s">
        <v>1139</v>
      </c>
      <c r="J246" t="str">
        <f>IF(COUNTIF(sala!R$2:R$768,A246)=0,"No","SI")</f>
        <v>SI</v>
      </c>
      <c r="K246">
        <f>+Tabla1[[#This Row],[Precio Unitario]]*Tabla1[[#This Row],[Cantidad Ordenada]]</f>
        <v>58</v>
      </c>
      <c r="L246">
        <f>+Tabla1[[#This Row],[Ganancia Bruta]]-Tabla1[[#This Row],[Costo Unitario]]*Tabla1[[#This Row],[Cantidad Ordenada]]</f>
        <v>24</v>
      </c>
    </row>
    <row r="247" spans="1:12" x14ac:dyDescent="0.45">
      <c r="A247">
        <v>92</v>
      </c>
      <c r="B247">
        <v>6</v>
      </c>
      <c r="C247" t="s">
        <v>268</v>
      </c>
      <c r="D247" t="s">
        <v>1138</v>
      </c>
      <c r="E247">
        <v>14</v>
      </c>
      <c r="F247">
        <v>24</v>
      </c>
      <c r="G247">
        <v>1</v>
      </c>
      <c r="H247">
        <v>6</v>
      </c>
      <c r="I247" t="s">
        <v>1141</v>
      </c>
      <c r="J247" t="str">
        <f>IF(COUNTIF(sala!R$2:R$768,A247)=0,"No","SI")</f>
        <v>SI</v>
      </c>
      <c r="K247">
        <f>+Tabla1[[#This Row],[Precio Unitario]]*Tabla1[[#This Row],[Cantidad Ordenada]]</f>
        <v>24</v>
      </c>
      <c r="L247">
        <f>+Tabla1[[#This Row],[Ganancia Bruta]]-Tabla1[[#This Row],[Costo Unitario]]*Tabla1[[#This Row],[Cantidad Ordenada]]</f>
        <v>10</v>
      </c>
    </row>
    <row r="248" spans="1:12" x14ac:dyDescent="0.45">
      <c r="A248">
        <v>93</v>
      </c>
      <c r="B248">
        <v>2</v>
      </c>
      <c r="C248" t="s">
        <v>60</v>
      </c>
      <c r="D248" t="s">
        <v>1146</v>
      </c>
      <c r="E248">
        <v>17</v>
      </c>
      <c r="F248">
        <v>29</v>
      </c>
      <c r="G248">
        <v>1</v>
      </c>
      <c r="H248">
        <v>18</v>
      </c>
      <c r="I248" t="s">
        <v>1141</v>
      </c>
      <c r="J248" t="str">
        <f>IF(COUNTIF(sala!R$2:R$768,A248)=0,"No","SI")</f>
        <v>SI</v>
      </c>
      <c r="K248">
        <f>+Tabla1[[#This Row],[Precio Unitario]]*Tabla1[[#This Row],[Cantidad Ordenada]]</f>
        <v>29</v>
      </c>
      <c r="L248">
        <f>+Tabla1[[#This Row],[Ganancia Bruta]]-Tabla1[[#This Row],[Costo Unitario]]*Tabla1[[#This Row],[Cantidad Ordenada]]</f>
        <v>12</v>
      </c>
    </row>
    <row r="249" spans="1:12" x14ac:dyDescent="0.45">
      <c r="A249">
        <v>94</v>
      </c>
      <c r="B249">
        <v>12</v>
      </c>
      <c r="C249" t="s">
        <v>109</v>
      </c>
      <c r="D249" t="s">
        <v>1140</v>
      </c>
      <c r="E249">
        <v>18</v>
      </c>
      <c r="F249">
        <v>30</v>
      </c>
      <c r="G249">
        <v>3</v>
      </c>
      <c r="H249">
        <v>19</v>
      </c>
      <c r="I249" t="s">
        <v>1141</v>
      </c>
      <c r="J249" t="str">
        <f>IF(COUNTIF(sala!R$2:R$768,A249)=0,"No","SI")</f>
        <v>SI</v>
      </c>
      <c r="K249">
        <f>+Tabla1[[#This Row],[Precio Unitario]]*Tabla1[[#This Row],[Cantidad Ordenada]]</f>
        <v>90</v>
      </c>
      <c r="L249">
        <f>+Tabla1[[#This Row],[Ganancia Bruta]]-Tabla1[[#This Row],[Costo Unitario]]*Tabla1[[#This Row],[Cantidad Ordenada]]</f>
        <v>36</v>
      </c>
    </row>
    <row r="250" spans="1:12" x14ac:dyDescent="0.45">
      <c r="A250">
        <v>94</v>
      </c>
      <c r="B250">
        <v>12</v>
      </c>
      <c r="C250" t="s">
        <v>423</v>
      </c>
      <c r="D250" t="s">
        <v>1151</v>
      </c>
      <c r="E250">
        <v>19</v>
      </c>
      <c r="F250">
        <v>32</v>
      </c>
      <c r="G250">
        <v>2</v>
      </c>
      <c r="H250">
        <v>56</v>
      </c>
      <c r="I250" t="s">
        <v>1141</v>
      </c>
      <c r="J250" t="str">
        <f>IF(COUNTIF(sala!R$2:R$768,A250)=0,"No","SI")</f>
        <v>SI</v>
      </c>
      <c r="K250">
        <f>+Tabla1[[#This Row],[Precio Unitario]]*Tabla1[[#This Row],[Cantidad Ordenada]]</f>
        <v>64</v>
      </c>
      <c r="L250">
        <f>+Tabla1[[#This Row],[Ganancia Bruta]]-Tabla1[[#This Row],[Costo Unitario]]*Tabla1[[#This Row],[Cantidad Ordenada]]</f>
        <v>26</v>
      </c>
    </row>
    <row r="251" spans="1:12" x14ac:dyDescent="0.45">
      <c r="A251">
        <v>94</v>
      </c>
      <c r="B251">
        <v>12</v>
      </c>
      <c r="C251" t="s">
        <v>448</v>
      </c>
      <c r="D251" t="s">
        <v>1147</v>
      </c>
      <c r="E251">
        <v>20</v>
      </c>
      <c r="F251">
        <v>33</v>
      </c>
      <c r="G251">
        <v>3</v>
      </c>
      <c r="H251">
        <v>54</v>
      </c>
      <c r="I251" t="s">
        <v>1141</v>
      </c>
      <c r="J251" t="str">
        <f>IF(COUNTIF(sala!R$2:R$768,A251)=0,"No","SI")</f>
        <v>SI</v>
      </c>
      <c r="K251">
        <f>+Tabla1[[#This Row],[Precio Unitario]]*Tabla1[[#This Row],[Cantidad Ordenada]]</f>
        <v>99</v>
      </c>
      <c r="L251">
        <f>+Tabla1[[#This Row],[Ganancia Bruta]]-Tabla1[[#This Row],[Costo Unitario]]*Tabla1[[#This Row],[Cantidad Ordenada]]</f>
        <v>39</v>
      </c>
    </row>
    <row r="252" spans="1:12" x14ac:dyDescent="0.45">
      <c r="A252">
        <v>95</v>
      </c>
      <c r="B252">
        <v>12</v>
      </c>
      <c r="C252" t="s">
        <v>189</v>
      </c>
      <c r="D252" t="s">
        <v>1149</v>
      </c>
      <c r="E252">
        <v>11</v>
      </c>
      <c r="F252">
        <v>19</v>
      </c>
      <c r="G252">
        <v>3</v>
      </c>
      <c r="H252">
        <v>19</v>
      </c>
      <c r="I252" t="s">
        <v>1141</v>
      </c>
      <c r="J252" t="str">
        <f>IF(COUNTIF(sala!R$2:R$768,A252)=0,"No","SI")</f>
        <v>SI</v>
      </c>
      <c r="K252">
        <f>+Tabla1[[#This Row],[Precio Unitario]]*Tabla1[[#This Row],[Cantidad Ordenada]]</f>
        <v>57</v>
      </c>
      <c r="L252">
        <f>+Tabla1[[#This Row],[Ganancia Bruta]]-Tabla1[[#This Row],[Costo Unitario]]*Tabla1[[#This Row],[Cantidad Ordenada]]</f>
        <v>24</v>
      </c>
    </row>
    <row r="253" spans="1:12" x14ac:dyDescent="0.45">
      <c r="A253">
        <v>95</v>
      </c>
      <c r="B253">
        <v>12</v>
      </c>
      <c r="C253" t="s">
        <v>423</v>
      </c>
      <c r="D253" t="s">
        <v>1151</v>
      </c>
      <c r="E253">
        <v>19</v>
      </c>
      <c r="F253">
        <v>32</v>
      </c>
      <c r="G253">
        <v>3</v>
      </c>
      <c r="H253">
        <v>22</v>
      </c>
      <c r="I253" t="s">
        <v>1141</v>
      </c>
      <c r="J253" t="str">
        <f>IF(COUNTIF(sala!R$2:R$768,A253)=0,"No","SI")</f>
        <v>SI</v>
      </c>
      <c r="K253">
        <f>+Tabla1[[#This Row],[Precio Unitario]]*Tabla1[[#This Row],[Cantidad Ordenada]]</f>
        <v>96</v>
      </c>
      <c r="L253">
        <f>+Tabla1[[#This Row],[Ganancia Bruta]]-Tabla1[[#This Row],[Costo Unitario]]*Tabla1[[#This Row],[Cantidad Ordenada]]</f>
        <v>39</v>
      </c>
    </row>
    <row r="254" spans="1:12" x14ac:dyDescent="0.45">
      <c r="A254">
        <v>96</v>
      </c>
      <c r="B254">
        <v>16</v>
      </c>
      <c r="C254" t="s">
        <v>448</v>
      </c>
      <c r="D254" t="s">
        <v>1147</v>
      </c>
      <c r="E254">
        <v>20</v>
      </c>
      <c r="F254">
        <v>33</v>
      </c>
      <c r="G254">
        <v>2</v>
      </c>
      <c r="H254">
        <v>47</v>
      </c>
      <c r="I254" t="s">
        <v>1139</v>
      </c>
      <c r="J254" t="str">
        <f>IF(COUNTIF(sala!R$2:R$768,A254)=0,"No","SI")</f>
        <v>SI</v>
      </c>
      <c r="K254">
        <f>+Tabla1[[#This Row],[Precio Unitario]]*Tabla1[[#This Row],[Cantidad Ordenada]]</f>
        <v>66</v>
      </c>
      <c r="L254">
        <f>+Tabla1[[#This Row],[Ganancia Bruta]]-Tabla1[[#This Row],[Costo Unitario]]*Tabla1[[#This Row],[Cantidad Ordenada]]</f>
        <v>26</v>
      </c>
    </row>
    <row r="255" spans="1:12" x14ac:dyDescent="0.45">
      <c r="A255">
        <v>96</v>
      </c>
      <c r="B255">
        <v>16</v>
      </c>
      <c r="C255" t="s">
        <v>189</v>
      </c>
      <c r="D255" t="s">
        <v>1149</v>
      </c>
      <c r="E255">
        <v>11</v>
      </c>
      <c r="F255">
        <v>19</v>
      </c>
      <c r="G255">
        <v>2</v>
      </c>
      <c r="H255">
        <v>10</v>
      </c>
      <c r="I255" t="s">
        <v>1139</v>
      </c>
      <c r="J255" t="str">
        <f>IF(COUNTIF(sala!R$2:R$768,A255)=0,"No","SI")</f>
        <v>SI</v>
      </c>
      <c r="K255">
        <f>+Tabla1[[#This Row],[Precio Unitario]]*Tabla1[[#This Row],[Cantidad Ordenada]]</f>
        <v>38</v>
      </c>
      <c r="L255">
        <f>+Tabla1[[#This Row],[Ganancia Bruta]]-Tabla1[[#This Row],[Costo Unitario]]*Tabla1[[#This Row],[Cantidad Ordenada]]</f>
        <v>16</v>
      </c>
    </row>
    <row r="256" spans="1:12" x14ac:dyDescent="0.45">
      <c r="A256">
        <v>96</v>
      </c>
      <c r="B256">
        <v>16</v>
      </c>
      <c r="C256" t="s">
        <v>268</v>
      </c>
      <c r="D256" t="s">
        <v>1138</v>
      </c>
      <c r="E256">
        <v>14</v>
      </c>
      <c r="F256">
        <v>24</v>
      </c>
      <c r="G256">
        <v>3</v>
      </c>
      <c r="H256">
        <v>19</v>
      </c>
      <c r="I256" t="s">
        <v>1141</v>
      </c>
      <c r="J256" t="str">
        <f>IF(COUNTIF(sala!R$2:R$768,A256)=0,"No","SI")</f>
        <v>SI</v>
      </c>
      <c r="K256">
        <f>+Tabla1[[#This Row],[Precio Unitario]]*Tabla1[[#This Row],[Cantidad Ordenada]]</f>
        <v>72</v>
      </c>
      <c r="L256">
        <f>+Tabla1[[#This Row],[Ganancia Bruta]]-Tabla1[[#This Row],[Costo Unitario]]*Tabla1[[#This Row],[Cantidad Ordenada]]</f>
        <v>30</v>
      </c>
    </row>
    <row r="257" spans="1:12" x14ac:dyDescent="0.45">
      <c r="A257">
        <v>97</v>
      </c>
      <c r="B257">
        <v>14</v>
      </c>
      <c r="C257" t="s">
        <v>265</v>
      </c>
      <c r="D257" t="s">
        <v>1158</v>
      </c>
      <c r="E257">
        <v>15</v>
      </c>
      <c r="F257">
        <v>26</v>
      </c>
      <c r="G257">
        <v>1</v>
      </c>
      <c r="H257">
        <v>17</v>
      </c>
      <c r="I257" t="s">
        <v>1141</v>
      </c>
      <c r="J257" t="str">
        <f>IF(COUNTIF(sala!R$2:R$768,A257)=0,"No","SI")</f>
        <v>SI</v>
      </c>
      <c r="K257">
        <f>+Tabla1[[#This Row],[Precio Unitario]]*Tabla1[[#This Row],[Cantidad Ordenada]]</f>
        <v>26</v>
      </c>
      <c r="L257">
        <f>+Tabla1[[#This Row],[Ganancia Bruta]]-Tabla1[[#This Row],[Costo Unitario]]*Tabla1[[#This Row],[Cantidad Ordenada]]</f>
        <v>11</v>
      </c>
    </row>
    <row r="258" spans="1:12" x14ac:dyDescent="0.45">
      <c r="A258">
        <v>97</v>
      </c>
      <c r="B258">
        <v>14</v>
      </c>
      <c r="C258" t="s">
        <v>250</v>
      </c>
      <c r="D258" t="s">
        <v>1154</v>
      </c>
      <c r="E258">
        <v>12</v>
      </c>
      <c r="F258">
        <v>20</v>
      </c>
      <c r="G258">
        <v>3</v>
      </c>
      <c r="H258">
        <v>5</v>
      </c>
      <c r="I258" t="s">
        <v>1139</v>
      </c>
      <c r="J258" t="str">
        <f>IF(COUNTIF(sala!R$2:R$768,A258)=0,"No","SI")</f>
        <v>SI</v>
      </c>
      <c r="K258">
        <f>+Tabla1[[#This Row],[Precio Unitario]]*Tabla1[[#This Row],[Cantidad Ordenada]]</f>
        <v>60</v>
      </c>
      <c r="L258">
        <f>+Tabla1[[#This Row],[Ganancia Bruta]]-Tabla1[[#This Row],[Costo Unitario]]*Tabla1[[#This Row],[Cantidad Ordenada]]</f>
        <v>24</v>
      </c>
    </row>
    <row r="259" spans="1:12" x14ac:dyDescent="0.45">
      <c r="A259">
        <v>97</v>
      </c>
      <c r="B259">
        <v>14</v>
      </c>
      <c r="C259" t="s">
        <v>86</v>
      </c>
      <c r="D259" t="s">
        <v>1153</v>
      </c>
      <c r="E259">
        <v>20</v>
      </c>
      <c r="F259">
        <v>34</v>
      </c>
      <c r="G259">
        <v>3</v>
      </c>
      <c r="H259">
        <v>57</v>
      </c>
      <c r="I259" t="s">
        <v>1139</v>
      </c>
      <c r="J259" t="str">
        <f>IF(COUNTIF(sala!R$2:R$768,A259)=0,"No","SI")</f>
        <v>SI</v>
      </c>
      <c r="K259">
        <f>+Tabla1[[#This Row],[Precio Unitario]]*Tabla1[[#This Row],[Cantidad Ordenada]]</f>
        <v>102</v>
      </c>
      <c r="L259">
        <f>+Tabla1[[#This Row],[Ganancia Bruta]]-Tabla1[[#This Row],[Costo Unitario]]*Tabla1[[#This Row],[Cantidad Ordenada]]</f>
        <v>42</v>
      </c>
    </row>
    <row r="260" spans="1:12" x14ac:dyDescent="0.45">
      <c r="A260">
        <v>98</v>
      </c>
      <c r="B260">
        <v>7</v>
      </c>
      <c r="C260" t="s">
        <v>250</v>
      </c>
      <c r="D260" t="s">
        <v>1154</v>
      </c>
      <c r="E260">
        <v>12</v>
      </c>
      <c r="F260">
        <v>20</v>
      </c>
      <c r="G260">
        <v>3</v>
      </c>
      <c r="H260">
        <v>56</v>
      </c>
      <c r="I260" t="s">
        <v>1141</v>
      </c>
      <c r="J260" t="str">
        <f>IF(COUNTIF(sala!R$2:R$768,A260)=0,"No","SI")</f>
        <v>SI</v>
      </c>
      <c r="K260">
        <f>+Tabla1[[#This Row],[Precio Unitario]]*Tabla1[[#This Row],[Cantidad Ordenada]]</f>
        <v>60</v>
      </c>
      <c r="L260">
        <f>+Tabla1[[#This Row],[Ganancia Bruta]]-Tabla1[[#This Row],[Costo Unitario]]*Tabla1[[#This Row],[Cantidad Ordenada]]</f>
        <v>24</v>
      </c>
    </row>
    <row r="261" spans="1:12" x14ac:dyDescent="0.45">
      <c r="A261">
        <v>98</v>
      </c>
      <c r="B261">
        <v>7</v>
      </c>
      <c r="C261" t="s">
        <v>60</v>
      </c>
      <c r="D261" t="s">
        <v>1146</v>
      </c>
      <c r="E261">
        <v>17</v>
      </c>
      <c r="F261">
        <v>29</v>
      </c>
      <c r="G261">
        <v>3</v>
      </c>
      <c r="H261">
        <v>33</v>
      </c>
      <c r="I261" t="s">
        <v>1141</v>
      </c>
      <c r="J261" t="str">
        <f>IF(COUNTIF(sala!R$2:R$768,A261)=0,"No","SI")</f>
        <v>SI</v>
      </c>
      <c r="K261">
        <f>+Tabla1[[#This Row],[Precio Unitario]]*Tabla1[[#This Row],[Cantidad Ordenada]]</f>
        <v>87</v>
      </c>
      <c r="L261">
        <f>+Tabla1[[#This Row],[Ganancia Bruta]]-Tabla1[[#This Row],[Costo Unitario]]*Tabla1[[#This Row],[Cantidad Ordenada]]</f>
        <v>36</v>
      </c>
    </row>
    <row r="262" spans="1:12" x14ac:dyDescent="0.45">
      <c r="A262">
        <v>98</v>
      </c>
      <c r="B262">
        <v>7</v>
      </c>
      <c r="C262" t="s">
        <v>189</v>
      </c>
      <c r="D262" t="s">
        <v>1149</v>
      </c>
      <c r="E262">
        <v>11</v>
      </c>
      <c r="F262">
        <v>19</v>
      </c>
      <c r="G262">
        <v>1</v>
      </c>
      <c r="H262">
        <v>51</v>
      </c>
      <c r="I262" t="s">
        <v>1141</v>
      </c>
      <c r="J262" t="str">
        <f>IF(COUNTIF(sala!R$2:R$768,A262)=0,"No","SI")</f>
        <v>SI</v>
      </c>
      <c r="K262">
        <f>+Tabla1[[#This Row],[Precio Unitario]]*Tabla1[[#This Row],[Cantidad Ordenada]]</f>
        <v>19</v>
      </c>
      <c r="L262">
        <f>+Tabla1[[#This Row],[Ganancia Bruta]]-Tabla1[[#This Row],[Costo Unitario]]*Tabla1[[#This Row],[Cantidad Ordenada]]</f>
        <v>8</v>
      </c>
    </row>
    <row r="263" spans="1:12" x14ac:dyDescent="0.45">
      <c r="A263">
        <v>99</v>
      </c>
      <c r="B263">
        <v>2</v>
      </c>
      <c r="C263" t="s">
        <v>109</v>
      </c>
      <c r="D263" t="s">
        <v>1140</v>
      </c>
      <c r="E263">
        <v>18</v>
      </c>
      <c r="F263">
        <v>30</v>
      </c>
      <c r="G263">
        <v>2</v>
      </c>
      <c r="H263">
        <v>27</v>
      </c>
      <c r="I263" t="s">
        <v>1141</v>
      </c>
      <c r="J263" t="str">
        <f>IF(COUNTIF(sala!R$2:R$768,A263)=0,"No","SI")</f>
        <v>SI</v>
      </c>
      <c r="K263">
        <f>+Tabla1[[#This Row],[Precio Unitario]]*Tabla1[[#This Row],[Cantidad Ordenada]]</f>
        <v>60</v>
      </c>
      <c r="L263">
        <f>+Tabla1[[#This Row],[Ganancia Bruta]]-Tabla1[[#This Row],[Costo Unitario]]*Tabla1[[#This Row],[Cantidad Ordenada]]</f>
        <v>24</v>
      </c>
    </row>
    <row r="264" spans="1:12" x14ac:dyDescent="0.45">
      <c r="A264">
        <v>99</v>
      </c>
      <c r="B264">
        <v>2</v>
      </c>
      <c r="C264" t="s">
        <v>195</v>
      </c>
      <c r="D264" t="s">
        <v>1142</v>
      </c>
      <c r="E264">
        <v>19</v>
      </c>
      <c r="F264">
        <v>31</v>
      </c>
      <c r="G264">
        <v>1</v>
      </c>
      <c r="H264">
        <v>5</v>
      </c>
      <c r="I264" t="s">
        <v>1141</v>
      </c>
      <c r="J264" t="str">
        <f>IF(COUNTIF(sala!R$2:R$768,A264)=0,"No","SI")</f>
        <v>SI</v>
      </c>
      <c r="K264">
        <f>+Tabla1[[#This Row],[Precio Unitario]]*Tabla1[[#This Row],[Cantidad Ordenada]]</f>
        <v>31</v>
      </c>
      <c r="L264">
        <f>+Tabla1[[#This Row],[Ganancia Bruta]]-Tabla1[[#This Row],[Costo Unitario]]*Tabla1[[#This Row],[Cantidad Ordenada]]</f>
        <v>12</v>
      </c>
    </row>
    <row r="265" spans="1:12" x14ac:dyDescent="0.45">
      <c r="A265">
        <v>99</v>
      </c>
      <c r="B265">
        <v>2</v>
      </c>
      <c r="C265" t="s">
        <v>189</v>
      </c>
      <c r="D265" t="s">
        <v>1149</v>
      </c>
      <c r="E265">
        <v>11</v>
      </c>
      <c r="F265">
        <v>19</v>
      </c>
      <c r="G265">
        <v>1</v>
      </c>
      <c r="H265">
        <v>9</v>
      </c>
      <c r="I265" t="s">
        <v>1139</v>
      </c>
      <c r="J265" t="str">
        <f>IF(COUNTIF(sala!R$2:R$768,A265)=0,"No","SI")</f>
        <v>SI</v>
      </c>
      <c r="K265">
        <f>+Tabla1[[#This Row],[Precio Unitario]]*Tabla1[[#This Row],[Cantidad Ordenada]]</f>
        <v>19</v>
      </c>
      <c r="L265">
        <f>+Tabla1[[#This Row],[Ganancia Bruta]]-Tabla1[[#This Row],[Costo Unitario]]*Tabla1[[#This Row],[Cantidad Ordenada]]</f>
        <v>8</v>
      </c>
    </row>
    <row r="266" spans="1:12" x14ac:dyDescent="0.45">
      <c r="A266">
        <v>99</v>
      </c>
      <c r="B266">
        <v>2</v>
      </c>
      <c r="C266" t="s">
        <v>60</v>
      </c>
      <c r="D266" t="s">
        <v>1146</v>
      </c>
      <c r="E266">
        <v>17</v>
      </c>
      <c r="F266">
        <v>29</v>
      </c>
      <c r="G266">
        <v>1</v>
      </c>
      <c r="H266">
        <v>45</v>
      </c>
      <c r="I266" t="s">
        <v>1139</v>
      </c>
      <c r="J266" t="str">
        <f>IF(COUNTIF(sala!R$2:R$768,A266)=0,"No","SI")</f>
        <v>SI</v>
      </c>
      <c r="K266">
        <f>+Tabla1[[#This Row],[Precio Unitario]]*Tabla1[[#This Row],[Cantidad Ordenada]]</f>
        <v>29</v>
      </c>
      <c r="L266">
        <f>+Tabla1[[#This Row],[Ganancia Bruta]]-Tabla1[[#This Row],[Costo Unitario]]*Tabla1[[#This Row],[Cantidad Ordenada]]</f>
        <v>12</v>
      </c>
    </row>
    <row r="267" spans="1:12" x14ac:dyDescent="0.45">
      <c r="A267">
        <v>100</v>
      </c>
      <c r="B267">
        <v>18</v>
      </c>
      <c r="C267" t="s">
        <v>268</v>
      </c>
      <c r="D267" t="s">
        <v>1138</v>
      </c>
      <c r="E267">
        <v>14</v>
      </c>
      <c r="F267">
        <v>24</v>
      </c>
      <c r="G267">
        <v>3</v>
      </c>
      <c r="H267">
        <v>48</v>
      </c>
      <c r="I267" t="s">
        <v>1141</v>
      </c>
      <c r="J267" t="str">
        <f>IF(COUNTIF(sala!R$2:R$768,A267)=0,"No","SI")</f>
        <v>SI</v>
      </c>
      <c r="K267">
        <f>+Tabla1[[#This Row],[Precio Unitario]]*Tabla1[[#This Row],[Cantidad Ordenada]]</f>
        <v>72</v>
      </c>
      <c r="L267">
        <f>+Tabla1[[#This Row],[Ganancia Bruta]]-Tabla1[[#This Row],[Costo Unitario]]*Tabla1[[#This Row],[Cantidad Ordenada]]</f>
        <v>30</v>
      </c>
    </row>
    <row r="268" spans="1:12" x14ac:dyDescent="0.45">
      <c r="A268">
        <v>100</v>
      </c>
      <c r="B268">
        <v>18</v>
      </c>
      <c r="C268" t="s">
        <v>344</v>
      </c>
      <c r="D268" t="s">
        <v>1152</v>
      </c>
      <c r="E268">
        <v>13</v>
      </c>
      <c r="F268">
        <v>22</v>
      </c>
      <c r="G268">
        <v>2</v>
      </c>
      <c r="H268">
        <v>33</v>
      </c>
      <c r="I268" t="s">
        <v>1139</v>
      </c>
      <c r="J268" t="str">
        <f>IF(COUNTIF(sala!R$2:R$768,A268)=0,"No","SI")</f>
        <v>SI</v>
      </c>
      <c r="K268">
        <f>+Tabla1[[#This Row],[Precio Unitario]]*Tabla1[[#This Row],[Cantidad Ordenada]]</f>
        <v>44</v>
      </c>
      <c r="L268">
        <f>+Tabla1[[#This Row],[Ganancia Bruta]]-Tabla1[[#This Row],[Costo Unitario]]*Tabla1[[#This Row],[Cantidad Ordenada]]</f>
        <v>18</v>
      </c>
    </row>
    <row r="269" spans="1:12" x14ac:dyDescent="0.45">
      <c r="A269">
        <v>100</v>
      </c>
      <c r="B269">
        <v>18</v>
      </c>
      <c r="C269" t="s">
        <v>204</v>
      </c>
      <c r="D269" t="s">
        <v>1159</v>
      </c>
      <c r="E269">
        <v>15</v>
      </c>
      <c r="F269">
        <v>25</v>
      </c>
      <c r="G269">
        <v>2</v>
      </c>
      <c r="H269">
        <v>22</v>
      </c>
      <c r="I269" t="s">
        <v>1141</v>
      </c>
      <c r="J269" t="str">
        <f>IF(COUNTIF(sala!R$2:R$768,A269)=0,"No","SI")</f>
        <v>SI</v>
      </c>
      <c r="K269">
        <f>+Tabla1[[#This Row],[Precio Unitario]]*Tabla1[[#This Row],[Cantidad Ordenada]]</f>
        <v>50</v>
      </c>
      <c r="L269">
        <f>+Tabla1[[#This Row],[Ganancia Bruta]]-Tabla1[[#This Row],[Costo Unitario]]*Tabla1[[#This Row],[Cantidad Ordenada]]</f>
        <v>20</v>
      </c>
    </row>
    <row r="270" spans="1:12" x14ac:dyDescent="0.45">
      <c r="A270">
        <v>101</v>
      </c>
      <c r="B270">
        <v>1</v>
      </c>
      <c r="C270" t="s">
        <v>195</v>
      </c>
      <c r="D270" t="s">
        <v>1142</v>
      </c>
      <c r="E270">
        <v>19</v>
      </c>
      <c r="F270">
        <v>31</v>
      </c>
      <c r="G270">
        <v>1</v>
      </c>
      <c r="H270">
        <v>24</v>
      </c>
      <c r="I270" t="s">
        <v>1141</v>
      </c>
      <c r="J270" t="str">
        <f>IF(COUNTIF(sala!R$2:R$768,A270)=0,"No","SI")</f>
        <v>SI</v>
      </c>
      <c r="K270">
        <f>+Tabla1[[#This Row],[Precio Unitario]]*Tabla1[[#This Row],[Cantidad Ordenada]]</f>
        <v>31</v>
      </c>
      <c r="L270">
        <f>+Tabla1[[#This Row],[Ganancia Bruta]]-Tabla1[[#This Row],[Costo Unitario]]*Tabla1[[#This Row],[Cantidad Ordenada]]</f>
        <v>12</v>
      </c>
    </row>
    <row r="271" spans="1:12" x14ac:dyDescent="0.45">
      <c r="A271">
        <v>101</v>
      </c>
      <c r="B271">
        <v>1</v>
      </c>
      <c r="C271" t="s">
        <v>204</v>
      </c>
      <c r="D271" t="s">
        <v>1159</v>
      </c>
      <c r="E271">
        <v>15</v>
      </c>
      <c r="F271">
        <v>25</v>
      </c>
      <c r="G271">
        <v>2</v>
      </c>
      <c r="H271">
        <v>41</v>
      </c>
      <c r="I271" t="s">
        <v>1141</v>
      </c>
      <c r="J271" t="str">
        <f>IF(COUNTIF(sala!R$2:R$768,A271)=0,"No","SI")</f>
        <v>SI</v>
      </c>
      <c r="K271">
        <f>+Tabla1[[#This Row],[Precio Unitario]]*Tabla1[[#This Row],[Cantidad Ordenada]]</f>
        <v>50</v>
      </c>
      <c r="L271">
        <f>+Tabla1[[#This Row],[Ganancia Bruta]]-Tabla1[[#This Row],[Costo Unitario]]*Tabla1[[#This Row],[Cantidad Ordenada]]</f>
        <v>20</v>
      </c>
    </row>
    <row r="272" spans="1:12" x14ac:dyDescent="0.45">
      <c r="A272">
        <v>101</v>
      </c>
      <c r="B272">
        <v>1</v>
      </c>
      <c r="C272" t="s">
        <v>344</v>
      </c>
      <c r="D272" t="s">
        <v>1152</v>
      </c>
      <c r="E272">
        <v>13</v>
      </c>
      <c r="F272">
        <v>22</v>
      </c>
      <c r="G272">
        <v>1</v>
      </c>
      <c r="H272">
        <v>35</v>
      </c>
      <c r="I272" t="s">
        <v>1141</v>
      </c>
      <c r="J272" t="str">
        <f>IF(COUNTIF(sala!R$2:R$768,A272)=0,"No","SI")</f>
        <v>SI</v>
      </c>
      <c r="K272">
        <f>+Tabla1[[#This Row],[Precio Unitario]]*Tabla1[[#This Row],[Cantidad Ordenada]]</f>
        <v>22</v>
      </c>
      <c r="L272">
        <f>+Tabla1[[#This Row],[Ganancia Bruta]]-Tabla1[[#This Row],[Costo Unitario]]*Tabla1[[#This Row],[Cantidad Ordenada]]</f>
        <v>9</v>
      </c>
    </row>
    <row r="273" spans="1:12" x14ac:dyDescent="0.45">
      <c r="A273">
        <v>101</v>
      </c>
      <c r="B273">
        <v>1</v>
      </c>
      <c r="C273" t="s">
        <v>42</v>
      </c>
      <c r="D273" t="s">
        <v>1150</v>
      </c>
      <c r="E273">
        <v>21</v>
      </c>
      <c r="F273">
        <v>35</v>
      </c>
      <c r="G273">
        <v>1</v>
      </c>
      <c r="H273">
        <v>34</v>
      </c>
      <c r="I273" t="s">
        <v>1141</v>
      </c>
      <c r="J273" t="str">
        <f>IF(COUNTIF(sala!R$2:R$768,A273)=0,"No","SI")</f>
        <v>SI</v>
      </c>
      <c r="K273">
        <f>+Tabla1[[#This Row],[Precio Unitario]]*Tabla1[[#This Row],[Cantidad Ordenada]]</f>
        <v>35</v>
      </c>
      <c r="L273">
        <f>+Tabla1[[#This Row],[Ganancia Bruta]]-Tabla1[[#This Row],[Costo Unitario]]*Tabla1[[#This Row],[Cantidad Ordenada]]</f>
        <v>14</v>
      </c>
    </row>
    <row r="274" spans="1:12" x14ac:dyDescent="0.45">
      <c r="A274">
        <v>102</v>
      </c>
      <c r="B274">
        <v>19</v>
      </c>
      <c r="C274" t="s">
        <v>66</v>
      </c>
      <c r="D274" t="s">
        <v>1148</v>
      </c>
      <c r="E274">
        <v>16</v>
      </c>
      <c r="F274">
        <v>28</v>
      </c>
      <c r="G274">
        <v>3</v>
      </c>
      <c r="H274">
        <v>17</v>
      </c>
      <c r="I274" t="s">
        <v>1141</v>
      </c>
      <c r="J274" t="str">
        <f>IF(COUNTIF(sala!R$2:R$768,A274)=0,"No","SI")</f>
        <v>SI</v>
      </c>
      <c r="K274">
        <f>+Tabla1[[#This Row],[Precio Unitario]]*Tabla1[[#This Row],[Cantidad Ordenada]]</f>
        <v>84</v>
      </c>
      <c r="L274">
        <f>+Tabla1[[#This Row],[Ganancia Bruta]]-Tabla1[[#This Row],[Costo Unitario]]*Tabla1[[#This Row],[Cantidad Ordenada]]</f>
        <v>36</v>
      </c>
    </row>
    <row r="275" spans="1:12" x14ac:dyDescent="0.45">
      <c r="A275">
        <v>102</v>
      </c>
      <c r="B275">
        <v>19</v>
      </c>
      <c r="C275" t="s">
        <v>60</v>
      </c>
      <c r="D275" t="s">
        <v>1146</v>
      </c>
      <c r="E275">
        <v>17</v>
      </c>
      <c r="F275">
        <v>29</v>
      </c>
      <c r="G275">
        <v>3</v>
      </c>
      <c r="H275">
        <v>29</v>
      </c>
      <c r="I275" t="s">
        <v>1139</v>
      </c>
      <c r="J275" t="str">
        <f>IF(COUNTIF(sala!R$2:R$768,A275)=0,"No","SI")</f>
        <v>SI</v>
      </c>
      <c r="K275">
        <f>+Tabla1[[#This Row],[Precio Unitario]]*Tabla1[[#This Row],[Cantidad Ordenada]]</f>
        <v>87</v>
      </c>
      <c r="L275">
        <f>+Tabla1[[#This Row],[Ganancia Bruta]]-Tabla1[[#This Row],[Costo Unitario]]*Tabla1[[#This Row],[Cantidad Ordenada]]</f>
        <v>36</v>
      </c>
    </row>
    <row r="276" spans="1:12" x14ac:dyDescent="0.45">
      <c r="A276">
        <v>103</v>
      </c>
      <c r="B276">
        <v>13</v>
      </c>
      <c r="C276" t="s">
        <v>111</v>
      </c>
      <c r="D276" t="s">
        <v>1156</v>
      </c>
      <c r="E276">
        <v>13</v>
      </c>
      <c r="F276">
        <v>21</v>
      </c>
      <c r="G276">
        <v>1</v>
      </c>
      <c r="H276">
        <v>57</v>
      </c>
      <c r="I276" t="s">
        <v>1141</v>
      </c>
      <c r="J276" t="str">
        <f>IF(COUNTIF(sala!R$2:R$768,A276)=0,"No","SI")</f>
        <v>SI</v>
      </c>
      <c r="K276">
        <f>+Tabla1[[#This Row],[Precio Unitario]]*Tabla1[[#This Row],[Cantidad Ordenada]]</f>
        <v>21</v>
      </c>
      <c r="L276">
        <f>+Tabla1[[#This Row],[Ganancia Bruta]]-Tabla1[[#This Row],[Costo Unitario]]*Tabla1[[#This Row],[Cantidad Ordenada]]</f>
        <v>8</v>
      </c>
    </row>
    <row r="277" spans="1:12" x14ac:dyDescent="0.45">
      <c r="A277">
        <v>103</v>
      </c>
      <c r="B277">
        <v>13</v>
      </c>
      <c r="C277" t="s">
        <v>86</v>
      </c>
      <c r="D277" t="s">
        <v>1153</v>
      </c>
      <c r="E277">
        <v>20</v>
      </c>
      <c r="F277">
        <v>34</v>
      </c>
      <c r="G277">
        <v>1</v>
      </c>
      <c r="H277">
        <v>9</v>
      </c>
      <c r="I277" t="s">
        <v>1139</v>
      </c>
      <c r="J277" t="str">
        <f>IF(COUNTIF(sala!R$2:R$768,A277)=0,"No","SI")</f>
        <v>SI</v>
      </c>
      <c r="K277">
        <f>+Tabla1[[#This Row],[Precio Unitario]]*Tabla1[[#This Row],[Cantidad Ordenada]]</f>
        <v>34</v>
      </c>
      <c r="L277">
        <f>+Tabla1[[#This Row],[Ganancia Bruta]]-Tabla1[[#This Row],[Costo Unitario]]*Tabla1[[#This Row],[Cantidad Ordenada]]</f>
        <v>14</v>
      </c>
    </row>
    <row r="278" spans="1:12" x14ac:dyDescent="0.45">
      <c r="A278">
        <v>103</v>
      </c>
      <c r="B278">
        <v>13</v>
      </c>
      <c r="C278" t="s">
        <v>126</v>
      </c>
      <c r="D278" t="s">
        <v>1157</v>
      </c>
      <c r="E278">
        <v>10</v>
      </c>
      <c r="F278">
        <v>18</v>
      </c>
      <c r="G278">
        <v>1</v>
      </c>
      <c r="H278">
        <v>33</v>
      </c>
      <c r="I278" t="s">
        <v>1141</v>
      </c>
      <c r="J278" t="str">
        <f>IF(COUNTIF(sala!R$2:R$768,A278)=0,"No","SI")</f>
        <v>SI</v>
      </c>
      <c r="K278">
        <f>+Tabla1[[#This Row],[Precio Unitario]]*Tabla1[[#This Row],[Cantidad Ordenada]]</f>
        <v>18</v>
      </c>
      <c r="L278">
        <f>+Tabla1[[#This Row],[Ganancia Bruta]]-Tabla1[[#This Row],[Costo Unitario]]*Tabla1[[#This Row],[Cantidad Ordenada]]</f>
        <v>8</v>
      </c>
    </row>
    <row r="279" spans="1:12" x14ac:dyDescent="0.45">
      <c r="A279">
        <v>104</v>
      </c>
      <c r="B279">
        <v>14</v>
      </c>
      <c r="C279" t="s">
        <v>340</v>
      </c>
      <c r="D279" t="s">
        <v>1155</v>
      </c>
      <c r="E279">
        <v>14</v>
      </c>
      <c r="F279">
        <v>23</v>
      </c>
      <c r="G279">
        <v>2</v>
      </c>
      <c r="H279">
        <v>43</v>
      </c>
      <c r="I279" t="s">
        <v>1141</v>
      </c>
      <c r="J279" t="str">
        <f>IF(COUNTIF(sala!R$2:R$768,A279)=0,"No","SI")</f>
        <v>SI</v>
      </c>
      <c r="K279">
        <f>+Tabla1[[#This Row],[Precio Unitario]]*Tabla1[[#This Row],[Cantidad Ordenada]]</f>
        <v>46</v>
      </c>
      <c r="L279">
        <f>+Tabla1[[#This Row],[Ganancia Bruta]]-Tabla1[[#This Row],[Costo Unitario]]*Tabla1[[#This Row],[Cantidad Ordenada]]</f>
        <v>18</v>
      </c>
    </row>
    <row r="280" spans="1:12" x14ac:dyDescent="0.45">
      <c r="A280">
        <v>104</v>
      </c>
      <c r="B280">
        <v>14</v>
      </c>
      <c r="C280" t="s">
        <v>195</v>
      </c>
      <c r="D280" t="s">
        <v>1142</v>
      </c>
      <c r="E280">
        <v>19</v>
      </c>
      <c r="F280">
        <v>31</v>
      </c>
      <c r="G280">
        <v>1</v>
      </c>
      <c r="H280">
        <v>12</v>
      </c>
      <c r="I280" t="s">
        <v>1139</v>
      </c>
      <c r="J280" t="str">
        <f>IF(COUNTIF(sala!R$2:R$768,A280)=0,"No","SI")</f>
        <v>SI</v>
      </c>
      <c r="K280">
        <f>+Tabla1[[#This Row],[Precio Unitario]]*Tabla1[[#This Row],[Cantidad Ordenada]]</f>
        <v>31</v>
      </c>
      <c r="L280">
        <f>+Tabla1[[#This Row],[Ganancia Bruta]]-Tabla1[[#This Row],[Costo Unitario]]*Tabla1[[#This Row],[Cantidad Ordenada]]</f>
        <v>12</v>
      </c>
    </row>
    <row r="281" spans="1:12" x14ac:dyDescent="0.45">
      <c r="A281">
        <v>105</v>
      </c>
      <c r="B281">
        <v>14</v>
      </c>
      <c r="C281" t="s">
        <v>250</v>
      </c>
      <c r="D281" t="s">
        <v>1154</v>
      </c>
      <c r="E281">
        <v>12</v>
      </c>
      <c r="F281">
        <v>20</v>
      </c>
      <c r="G281">
        <v>3</v>
      </c>
      <c r="H281">
        <v>9</v>
      </c>
      <c r="I281" t="s">
        <v>1139</v>
      </c>
      <c r="J281" t="str">
        <f>IF(COUNTIF(sala!R$2:R$768,A281)=0,"No","SI")</f>
        <v>SI</v>
      </c>
      <c r="K281">
        <f>+Tabla1[[#This Row],[Precio Unitario]]*Tabla1[[#This Row],[Cantidad Ordenada]]</f>
        <v>60</v>
      </c>
      <c r="L281">
        <f>+Tabla1[[#This Row],[Ganancia Bruta]]-Tabla1[[#This Row],[Costo Unitario]]*Tabla1[[#This Row],[Cantidad Ordenada]]</f>
        <v>24</v>
      </c>
    </row>
    <row r="282" spans="1:12" x14ac:dyDescent="0.45">
      <c r="A282">
        <v>105</v>
      </c>
      <c r="B282">
        <v>14</v>
      </c>
      <c r="C282" t="s">
        <v>179</v>
      </c>
      <c r="D282" t="s">
        <v>1143</v>
      </c>
      <c r="E282">
        <v>16</v>
      </c>
      <c r="F282">
        <v>27</v>
      </c>
      <c r="G282">
        <v>3</v>
      </c>
      <c r="H282">
        <v>34</v>
      </c>
      <c r="I282" t="s">
        <v>1139</v>
      </c>
      <c r="J282" t="str">
        <f>IF(COUNTIF(sala!R$2:R$768,A282)=0,"No","SI")</f>
        <v>SI</v>
      </c>
      <c r="K282">
        <f>+Tabla1[[#This Row],[Precio Unitario]]*Tabla1[[#This Row],[Cantidad Ordenada]]</f>
        <v>81</v>
      </c>
      <c r="L282">
        <f>+Tabla1[[#This Row],[Ganancia Bruta]]-Tabla1[[#This Row],[Costo Unitario]]*Tabla1[[#This Row],[Cantidad Ordenada]]</f>
        <v>33</v>
      </c>
    </row>
    <row r="283" spans="1:12" x14ac:dyDescent="0.45">
      <c r="A283">
        <v>106</v>
      </c>
      <c r="B283">
        <v>15</v>
      </c>
      <c r="C283" t="s">
        <v>86</v>
      </c>
      <c r="D283" t="s">
        <v>1153</v>
      </c>
      <c r="E283">
        <v>20</v>
      </c>
      <c r="F283">
        <v>34</v>
      </c>
      <c r="G283">
        <v>2</v>
      </c>
      <c r="H283">
        <v>29</v>
      </c>
      <c r="I283" t="s">
        <v>1139</v>
      </c>
      <c r="J283" t="str">
        <f>IF(COUNTIF(sala!R$2:R$768,A283)=0,"No","SI")</f>
        <v>SI</v>
      </c>
      <c r="K283">
        <f>+Tabla1[[#This Row],[Precio Unitario]]*Tabla1[[#This Row],[Cantidad Ordenada]]</f>
        <v>68</v>
      </c>
      <c r="L283">
        <f>+Tabla1[[#This Row],[Ganancia Bruta]]-Tabla1[[#This Row],[Costo Unitario]]*Tabla1[[#This Row],[Cantidad Ordenada]]</f>
        <v>28</v>
      </c>
    </row>
    <row r="284" spans="1:12" x14ac:dyDescent="0.45">
      <c r="A284">
        <v>107</v>
      </c>
      <c r="B284">
        <v>11</v>
      </c>
      <c r="C284" t="s">
        <v>423</v>
      </c>
      <c r="D284" t="s">
        <v>1151</v>
      </c>
      <c r="E284">
        <v>19</v>
      </c>
      <c r="F284">
        <v>32</v>
      </c>
      <c r="G284">
        <v>2</v>
      </c>
      <c r="H284">
        <v>48</v>
      </c>
      <c r="I284" t="s">
        <v>1139</v>
      </c>
      <c r="J284" t="str">
        <f>IF(COUNTIF(sala!R$2:R$768,A284)=0,"No","SI")</f>
        <v>SI</v>
      </c>
      <c r="K284">
        <f>+Tabla1[[#This Row],[Precio Unitario]]*Tabla1[[#This Row],[Cantidad Ordenada]]</f>
        <v>64</v>
      </c>
      <c r="L284">
        <f>+Tabla1[[#This Row],[Ganancia Bruta]]-Tabla1[[#This Row],[Costo Unitario]]*Tabla1[[#This Row],[Cantidad Ordenada]]</f>
        <v>26</v>
      </c>
    </row>
    <row r="285" spans="1:12" x14ac:dyDescent="0.45">
      <c r="A285">
        <v>107</v>
      </c>
      <c r="B285">
        <v>11</v>
      </c>
      <c r="C285" t="s">
        <v>60</v>
      </c>
      <c r="D285" t="s">
        <v>1146</v>
      </c>
      <c r="E285">
        <v>17</v>
      </c>
      <c r="F285">
        <v>29</v>
      </c>
      <c r="G285">
        <v>3</v>
      </c>
      <c r="H285">
        <v>51</v>
      </c>
      <c r="I285" t="s">
        <v>1141</v>
      </c>
      <c r="J285" t="str">
        <f>IF(COUNTIF(sala!R$2:R$768,A285)=0,"No","SI")</f>
        <v>SI</v>
      </c>
      <c r="K285">
        <f>+Tabla1[[#This Row],[Precio Unitario]]*Tabla1[[#This Row],[Cantidad Ordenada]]</f>
        <v>87</v>
      </c>
      <c r="L285">
        <f>+Tabla1[[#This Row],[Ganancia Bruta]]-Tabla1[[#This Row],[Costo Unitario]]*Tabla1[[#This Row],[Cantidad Ordenada]]</f>
        <v>36</v>
      </c>
    </row>
    <row r="286" spans="1:12" x14ac:dyDescent="0.45">
      <c r="A286">
        <v>107</v>
      </c>
      <c r="B286">
        <v>11</v>
      </c>
      <c r="C286" t="s">
        <v>86</v>
      </c>
      <c r="D286" t="s">
        <v>1153</v>
      </c>
      <c r="E286">
        <v>20</v>
      </c>
      <c r="F286">
        <v>34</v>
      </c>
      <c r="G286">
        <v>3</v>
      </c>
      <c r="H286">
        <v>42</v>
      </c>
      <c r="I286" t="s">
        <v>1141</v>
      </c>
      <c r="J286" t="str">
        <f>IF(COUNTIF(sala!R$2:R$768,A286)=0,"No","SI")</f>
        <v>SI</v>
      </c>
      <c r="K286">
        <f>+Tabla1[[#This Row],[Precio Unitario]]*Tabla1[[#This Row],[Cantidad Ordenada]]</f>
        <v>102</v>
      </c>
      <c r="L286">
        <f>+Tabla1[[#This Row],[Ganancia Bruta]]-Tabla1[[#This Row],[Costo Unitario]]*Tabla1[[#This Row],[Cantidad Ordenada]]</f>
        <v>42</v>
      </c>
    </row>
    <row r="287" spans="1:12" x14ac:dyDescent="0.45">
      <c r="A287">
        <v>108</v>
      </c>
      <c r="B287">
        <v>3</v>
      </c>
      <c r="C287" t="s">
        <v>60</v>
      </c>
      <c r="D287" t="s">
        <v>1146</v>
      </c>
      <c r="E287">
        <v>17</v>
      </c>
      <c r="F287">
        <v>29</v>
      </c>
      <c r="G287">
        <v>2</v>
      </c>
      <c r="H287">
        <v>23</v>
      </c>
      <c r="I287" t="s">
        <v>1139</v>
      </c>
      <c r="J287" t="str">
        <f>IF(COUNTIF(sala!R$2:R$768,A287)=0,"No","SI")</f>
        <v>SI</v>
      </c>
      <c r="K287">
        <f>+Tabla1[[#This Row],[Precio Unitario]]*Tabla1[[#This Row],[Cantidad Ordenada]]</f>
        <v>58</v>
      </c>
      <c r="L287">
        <f>+Tabla1[[#This Row],[Ganancia Bruta]]-Tabla1[[#This Row],[Costo Unitario]]*Tabla1[[#This Row],[Cantidad Ordenada]]</f>
        <v>24</v>
      </c>
    </row>
    <row r="288" spans="1:12" x14ac:dyDescent="0.45">
      <c r="A288">
        <v>108</v>
      </c>
      <c r="B288">
        <v>3</v>
      </c>
      <c r="C288" t="s">
        <v>126</v>
      </c>
      <c r="D288" t="s">
        <v>1157</v>
      </c>
      <c r="E288">
        <v>10</v>
      </c>
      <c r="F288">
        <v>18</v>
      </c>
      <c r="G288">
        <v>1</v>
      </c>
      <c r="H288">
        <v>10</v>
      </c>
      <c r="I288" t="s">
        <v>1141</v>
      </c>
      <c r="J288" t="str">
        <f>IF(COUNTIF(sala!R$2:R$768,A288)=0,"No","SI")</f>
        <v>SI</v>
      </c>
      <c r="K288">
        <f>+Tabla1[[#This Row],[Precio Unitario]]*Tabla1[[#This Row],[Cantidad Ordenada]]</f>
        <v>18</v>
      </c>
      <c r="L288">
        <f>+Tabla1[[#This Row],[Ganancia Bruta]]-Tabla1[[#This Row],[Costo Unitario]]*Tabla1[[#This Row],[Cantidad Ordenada]]</f>
        <v>8</v>
      </c>
    </row>
    <row r="289" spans="1:12" x14ac:dyDescent="0.45">
      <c r="A289">
        <v>108</v>
      </c>
      <c r="B289">
        <v>3</v>
      </c>
      <c r="C289" t="s">
        <v>250</v>
      </c>
      <c r="D289" t="s">
        <v>1154</v>
      </c>
      <c r="E289">
        <v>12</v>
      </c>
      <c r="F289">
        <v>20</v>
      </c>
      <c r="G289">
        <v>1</v>
      </c>
      <c r="H289">
        <v>26</v>
      </c>
      <c r="I289" t="s">
        <v>1141</v>
      </c>
      <c r="J289" t="str">
        <f>IF(COUNTIF(sala!R$2:R$768,A289)=0,"No","SI")</f>
        <v>SI</v>
      </c>
      <c r="K289">
        <f>+Tabla1[[#This Row],[Precio Unitario]]*Tabla1[[#This Row],[Cantidad Ordenada]]</f>
        <v>20</v>
      </c>
      <c r="L289">
        <f>+Tabla1[[#This Row],[Ganancia Bruta]]-Tabla1[[#This Row],[Costo Unitario]]*Tabla1[[#This Row],[Cantidad Ordenada]]</f>
        <v>8</v>
      </c>
    </row>
    <row r="290" spans="1:12" x14ac:dyDescent="0.45">
      <c r="A290">
        <v>108</v>
      </c>
      <c r="B290">
        <v>3</v>
      </c>
      <c r="C290" t="s">
        <v>66</v>
      </c>
      <c r="D290" t="s">
        <v>1148</v>
      </c>
      <c r="E290">
        <v>16</v>
      </c>
      <c r="F290">
        <v>28</v>
      </c>
      <c r="G290">
        <v>1</v>
      </c>
      <c r="H290">
        <v>56</v>
      </c>
      <c r="I290" t="s">
        <v>1139</v>
      </c>
      <c r="J290" t="str">
        <f>IF(COUNTIF(sala!R$2:R$768,A290)=0,"No","SI")</f>
        <v>SI</v>
      </c>
      <c r="K290">
        <f>+Tabla1[[#This Row],[Precio Unitario]]*Tabla1[[#This Row],[Cantidad Ordenada]]</f>
        <v>28</v>
      </c>
      <c r="L290">
        <f>+Tabla1[[#This Row],[Ganancia Bruta]]-Tabla1[[#This Row],[Costo Unitario]]*Tabla1[[#This Row],[Cantidad Ordenada]]</f>
        <v>12</v>
      </c>
    </row>
    <row r="291" spans="1:12" x14ac:dyDescent="0.45">
      <c r="A291">
        <v>109</v>
      </c>
      <c r="B291">
        <v>10</v>
      </c>
      <c r="C291" t="s">
        <v>86</v>
      </c>
      <c r="D291" t="s">
        <v>1153</v>
      </c>
      <c r="E291">
        <v>20</v>
      </c>
      <c r="F291">
        <v>34</v>
      </c>
      <c r="G291">
        <v>3</v>
      </c>
      <c r="H291">
        <v>54</v>
      </c>
      <c r="I291" t="s">
        <v>1141</v>
      </c>
      <c r="J291" t="str">
        <f>IF(COUNTIF(sala!R$2:R$768,A291)=0,"No","SI")</f>
        <v>SI</v>
      </c>
      <c r="K291">
        <f>+Tabla1[[#This Row],[Precio Unitario]]*Tabla1[[#This Row],[Cantidad Ordenada]]</f>
        <v>102</v>
      </c>
      <c r="L291">
        <f>+Tabla1[[#This Row],[Ganancia Bruta]]-Tabla1[[#This Row],[Costo Unitario]]*Tabla1[[#This Row],[Cantidad Ordenada]]</f>
        <v>42</v>
      </c>
    </row>
    <row r="292" spans="1:12" x14ac:dyDescent="0.45">
      <c r="A292">
        <v>109</v>
      </c>
      <c r="B292">
        <v>10</v>
      </c>
      <c r="C292" t="s">
        <v>340</v>
      </c>
      <c r="D292" t="s">
        <v>1155</v>
      </c>
      <c r="E292">
        <v>14</v>
      </c>
      <c r="F292">
        <v>23</v>
      </c>
      <c r="G292">
        <v>1</v>
      </c>
      <c r="H292">
        <v>26</v>
      </c>
      <c r="I292" t="s">
        <v>1141</v>
      </c>
      <c r="J292" t="str">
        <f>IF(COUNTIF(sala!R$2:R$768,A292)=0,"No","SI")</f>
        <v>SI</v>
      </c>
      <c r="K292">
        <f>+Tabla1[[#This Row],[Precio Unitario]]*Tabla1[[#This Row],[Cantidad Ordenada]]</f>
        <v>23</v>
      </c>
      <c r="L292">
        <f>+Tabla1[[#This Row],[Ganancia Bruta]]-Tabla1[[#This Row],[Costo Unitario]]*Tabla1[[#This Row],[Cantidad Ordenada]]</f>
        <v>9</v>
      </c>
    </row>
    <row r="293" spans="1:12" x14ac:dyDescent="0.45">
      <c r="A293">
        <v>109</v>
      </c>
      <c r="B293">
        <v>10</v>
      </c>
      <c r="C293" t="s">
        <v>344</v>
      </c>
      <c r="D293" t="s">
        <v>1152</v>
      </c>
      <c r="E293">
        <v>13</v>
      </c>
      <c r="F293">
        <v>22</v>
      </c>
      <c r="G293">
        <v>2</v>
      </c>
      <c r="H293">
        <v>38</v>
      </c>
      <c r="I293" t="s">
        <v>1139</v>
      </c>
      <c r="J293" t="str">
        <f>IF(COUNTIF(sala!R$2:R$768,A293)=0,"No","SI")</f>
        <v>SI</v>
      </c>
      <c r="K293">
        <f>+Tabla1[[#This Row],[Precio Unitario]]*Tabla1[[#This Row],[Cantidad Ordenada]]</f>
        <v>44</v>
      </c>
      <c r="L293">
        <f>+Tabla1[[#This Row],[Ganancia Bruta]]-Tabla1[[#This Row],[Costo Unitario]]*Tabla1[[#This Row],[Cantidad Ordenada]]</f>
        <v>18</v>
      </c>
    </row>
    <row r="294" spans="1:12" x14ac:dyDescent="0.45">
      <c r="A294">
        <v>110</v>
      </c>
      <c r="B294">
        <v>5</v>
      </c>
      <c r="C294" t="s">
        <v>60</v>
      </c>
      <c r="D294" t="s">
        <v>1146</v>
      </c>
      <c r="E294">
        <v>17</v>
      </c>
      <c r="F294">
        <v>29</v>
      </c>
      <c r="G294">
        <v>2</v>
      </c>
      <c r="H294">
        <v>38</v>
      </c>
      <c r="I294" t="s">
        <v>1139</v>
      </c>
      <c r="J294" t="str">
        <f>IF(COUNTIF(sala!R$2:R$768,A294)=0,"No","SI")</f>
        <v>SI</v>
      </c>
      <c r="K294">
        <f>+Tabla1[[#This Row],[Precio Unitario]]*Tabla1[[#This Row],[Cantidad Ordenada]]</f>
        <v>58</v>
      </c>
      <c r="L294">
        <f>+Tabla1[[#This Row],[Ganancia Bruta]]-Tabla1[[#This Row],[Costo Unitario]]*Tabla1[[#This Row],[Cantidad Ordenada]]</f>
        <v>24</v>
      </c>
    </row>
    <row r="295" spans="1:12" x14ac:dyDescent="0.45">
      <c r="A295">
        <v>110</v>
      </c>
      <c r="B295">
        <v>5</v>
      </c>
      <c r="C295" t="s">
        <v>265</v>
      </c>
      <c r="D295" t="s">
        <v>1158</v>
      </c>
      <c r="E295">
        <v>15</v>
      </c>
      <c r="F295">
        <v>26</v>
      </c>
      <c r="G295">
        <v>3</v>
      </c>
      <c r="H295">
        <v>27</v>
      </c>
      <c r="I295" t="s">
        <v>1139</v>
      </c>
      <c r="J295" t="str">
        <f>IF(COUNTIF(sala!R$2:R$768,A295)=0,"No","SI")</f>
        <v>SI</v>
      </c>
      <c r="K295">
        <f>+Tabla1[[#This Row],[Precio Unitario]]*Tabla1[[#This Row],[Cantidad Ordenada]]</f>
        <v>78</v>
      </c>
      <c r="L295">
        <f>+Tabla1[[#This Row],[Ganancia Bruta]]-Tabla1[[#This Row],[Costo Unitario]]*Tabla1[[#This Row],[Cantidad Ordenada]]</f>
        <v>33</v>
      </c>
    </row>
    <row r="296" spans="1:12" x14ac:dyDescent="0.45">
      <c r="A296">
        <v>110</v>
      </c>
      <c r="B296">
        <v>5</v>
      </c>
      <c r="C296" t="s">
        <v>179</v>
      </c>
      <c r="D296" t="s">
        <v>1143</v>
      </c>
      <c r="E296">
        <v>16</v>
      </c>
      <c r="F296">
        <v>27</v>
      </c>
      <c r="G296">
        <v>1</v>
      </c>
      <c r="H296">
        <v>56</v>
      </c>
      <c r="I296" t="s">
        <v>1141</v>
      </c>
      <c r="J296" t="str">
        <f>IF(COUNTIF(sala!R$2:R$768,A296)=0,"No","SI")</f>
        <v>SI</v>
      </c>
      <c r="K296">
        <f>+Tabla1[[#This Row],[Precio Unitario]]*Tabla1[[#This Row],[Cantidad Ordenada]]</f>
        <v>27</v>
      </c>
      <c r="L296">
        <f>+Tabla1[[#This Row],[Ganancia Bruta]]-Tabla1[[#This Row],[Costo Unitario]]*Tabla1[[#This Row],[Cantidad Ordenada]]</f>
        <v>11</v>
      </c>
    </row>
    <row r="297" spans="1:12" x14ac:dyDescent="0.45">
      <c r="A297">
        <v>111</v>
      </c>
      <c r="B297">
        <v>3</v>
      </c>
      <c r="C297" t="s">
        <v>423</v>
      </c>
      <c r="D297" t="s">
        <v>1151</v>
      </c>
      <c r="E297">
        <v>19</v>
      </c>
      <c r="F297">
        <v>32</v>
      </c>
      <c r="G297">
        <v>1</v>
      </c>
      <c r="H297">
        <v>47</v>
      </c>
      <c r="I297" t="s">
        <v>1141</v>
      </c>
      <c r="J297" t="str">
        <f>IF(COUNTIF(sala!R$2:R$768,A297)=0,"No","SI")</f>
        <v>SI</v>
      </c>
      <c r="K297">
        <f>+Tabla1[[#This Row],[Precio Unitario]]*Tabla1[[#This Row],[Cantidad Ordenada]]</f>
        <v>32</v>
      </c>
      <c r="L297">
        <f>+Tabla1[[#This Row],[Ganancia Bruta]]-Tabla1[[#This Row],[Costo Unitario]]*Tabla1[[#This Row],[Cantidad Ordenada]]</f>
        <v>13</v>
      </c>
    </row>
    <row r="298" spans="1:12" x14ac:dyDescent="0.45">
      <c r="A298">
        <v>111</v>
      </c>
      <c r="B298">
        <v>3</v>
      </c>
      <c r="C298" t="s">
        <v>344</v>
      </c>
      <c r="D298" t="s">
        <v>1152</v>
      </c>
      <c r="E298">
        <v>13</v>
      </c>
      <c r="F298">
        <v>22</v>
      </c>
      <c r="G298">
        <v>3</v>
      </c>
      <c r="H298">
        <v>5</v>
      </c>
      <c r="I298" t="s">
        <v>1139</v>
      </c>
      <c r="J298" t="str">
        <f>IF(COUNTIF(sala!R$2:R$768,A298)=0,"No","SI")</f>
        <v>SI</v>
      </c>
      <c r="K298">
        <f>+Tabla1[[#This Row],[Precio Unitario]]*Tabla1[[#This Row],[Cantidad Ordenada]]</f>
        <v>66</v>
      </c>
      <c r="L298">
        <f>+Tabla1[[#This Row],[Ganancia Bruta]]-Tabla1[[#This Row],[Costo Unitario]]*Tabla1[[#This Row],[Cantidad Ordenada]]</f>
        <v>27</v>
      </c>
    </row>
    <row r="299" spans="1:12" x14ac:dyDescent="0.45">
      <c r="A299">
        <v>111</v>
      </c>
      <c r="B299">
        <v>3</v>
      </c>
      <c r="C299" t="s">
        <v>268</v>
      </c>
      <c r="D299" t="s">
        <v>1138</v>
      </c>
      <c r="E299">
        <v>14</v>
      </c>
      <c r="F299">
        <v>24</v>
      </c>
      <c r="G299">
        <v>2</v>
      </c>
      <c r="H299">
        <v>48</v>
      </c>
      <c r="I299" t="s">
        <v>1139</v>
      </c>
      <c r="J299" t="str">
        <f>IF(COUNTIF(sala!R$2:R$768,A299)=0,"No","SI")</f>
        <v>SI</v>
      </c>
      <c r="K299">
        <f>+Tabla1[[#This Row],[Precio Unitario]]*Tabla1[[#This Row],[Cantidad Ordenada]]</f>
        <v>48</v>
      </c>
      <c r="L299">
        <f>+Tabla1[[#This Row],[Ganancia Bruta]]-Tabla1[[#This Row],[Costo Unitario]]*Tabla1[[#This Row],[Cantidad Ordenada]]</f>
        <v>20</v>
      </c>
    </row>
    <row r="300" spans="1:12" x14ac:dyDescent="0.45">
      <c r="A300">
        <v>111</v>
      </c>
      <c r="B300">
        <v>3</v>
      </c>
      <c r="C300" t="s">
        <v>60</v>
      </c>
      <c r="D300" t="s">
        <v>1146</v>
      </c>
      <c r="E300">
        <v>17</v>
      </c>
      <c r="F300">
        <v>29</v>
      </c>
      <c r="G300">
        <v>2</v>
      </c>
      <c r="H300">
        <v>37</v>
      </c>
      <c r="I300" t="s">
        <v>1141</v>
      </c>
      <c r="J300" t="str">
        <f>IF(COUNTIF(sala!R$2:R$768,A300)=0,"No","SI")</f>
        <v>SI</v>
      </c>
      <c r="K300">
        <f>+Tabla1[[#This Row],[Precio Unitario]]*Tabla1[[#This Row],[Cantidad Ordenada]]</f>
        <v>58</v>
      </c>
      <c r="L300">
        <f>+Tabla1[[#This Row],[Ganancia Bruta]]-Tabla1[[#This Row],[Costo Unitario]]*Tabla1[[#This Row],[Cantidad Ordenada]]</f>
        <v>24</v>
      </c>
    </row>
    <row r="301" spans="1:12" x14ac:dyDescent="0.45">
      <c r="A301">
        <v>112</v>
      </c>
      <c r="B301">
        <v>6</v>
      </c>
      <c r="C301" t="s">
        <v>250</v>
      </c>
      <c r="D301" t="s">
        <v>1154</v>
      </c>
      <c r="E301">
        <v>12</v>
      </c>
      <c r="F301">
        <v>20</v>
      </c>
      <c r="G301">
        <v>1</v>
      </c>
      <c r="H301">
        <v>16</v>
      </c>
      <c r="I301" t="s">
        <v>1141</v>
      </c>
      <c r="J301" t="str">
        <f>IF(COUNTIF(sala!R$2:R$768,A301)=0,"No","SI")</f>
        <v>SI</v>
      </c>
      <c r="K301">
        <f>+Tabla1[[#This Row],[Precio Unitario]]*Tabla1[[#This Row],[Cantidad Ordenada]]</f>
        <v>20</v>
      </c>
      <c r="L301">
        <f>+Tabla1[[#This Row],[Ganancia Bruta]]-Tabla1[[#This Row],[Costo Unitario]]*Tabla1[[#This Row],[Cantidad Ordenada]]</f>
        <v>8</v>
      </c>
    </row>
    <row r="302" spans="1:12" x14ac:dyDescent="0.45">
      <c r="A302">
        <v>113</v>
      </c>
      <c r="B302">
        <v>4</v>
      </c>
      <c r="C302" t="s">
        <v>86</v>
      </c>
      <c r="D302" t="s">
        <v>1153</v>
      </c>
      <c r="E302">
        <v>20</v>
      </c>
      <c r="F302">
        <v>34</v>
      </c>
      <c r="G302">
        <v>2</v>
      </c>
      <c r="H302">
        <v>51</v>
      </c>
      <c r="I302" t="s">
        <v>1139</v>
      </c>
      <c r="J302" t="str">
        <f>IF(COUNTIF(sala!R$2:R$768,A302)=0,"No","SI")</f>
        <v>SI</v>
      </c>
      <c r="K302">
        <f>+Tabla1[[#This Row],[Precio Unitario]]*Tabla1[[#This Row],[Cantidad Ordenada]]</f>
        <v>68</v>
      </c>
      <c r="L302">
        <f>+Tabla1[[#This Row],[Ganancia Bruta]]-Tabla1[[#This Row],[Costo Unitario]]*Tabla1[[#This Row],[Cantidad Ordenada]]</f>
        <v>28</v>
      </c>
    </row>
    <row r="303" spans="1:12" x14ac:dyDescent="0.45">
      <c r="A303">
        <v>114</v>
      </c>
      <c r="B303">
        <v>7</v>
      </c>
      <c r="C303" t="s">
        <v>109</v>
      </c>
      <c r="D303" t="s">
        <v>1140</v>
      </c>
      <c r="E303">
        <v>18</v>
      </c>
      <c r="F303">
        <v>30</v>
      </c>
      <c r="G303">
        <v>3</v>
      </c>
      <c r="H303">
        <v>36</v>
      </c>
      <c r="I303" t="s">
        <v>1139</v>
      </c>
      <c r="J303" t="str">
        <f>IF(COUNTIF(sala!R$2:R$768,A303)=0,"No","SI")</f>
        <v>SI</v>
      </c>
      <c r="K303">
        <f>+Tabla1[[#This Row],[Precio Unitario]]*Tabla1[[#This Row],[Cantidad Ordenada]]</f>
        <v>90</v>
      </c>
      <c r="L303">
        <f>+Tabla1[[#This Row],[Ganancia Bruta]]-Tabla1[[#This Row],[Costo Unitario]]*Tabla1[[#This Row],[Cantidad Ordenada]]</f>
        <v>36</v>
      </c>
    </row>
    <row r="304" spans="1:12" x14ac:dyDescent="0.45">
      <c r="A304">
        <v>114</v>
      </c>
      <c r="B304">
        <v>7</v>
      </c>
      <c r="C304" t="s">
        <v>60</v>
      </c>
      <c r="D304" t="s">
        <v>1146</v>
      </c>
      <c r="E304">
        <v>17</v>
      </c>
      <c r="F304">
        <v>29</v>
      </c>
      <c r="G304">
        <v>3</v>
      </c>
      <c r="H304">
        <v>22</v>
      </c>
      <c r="I304" t="s">
        <v>1139</v>
      </c>
      <c r="J304" t="str">
        <f>IF(COUNTIF(sala!R$2:R$768,A304)=0,"No","SI")</f>
        <v>SI</v>
      </c>
      <c r="K304">
        <f>+Tabla1[[#This Row],[Precio Unitario]]*Tabla1[[#This Row],[Cantidad Ordenada]]</f>
        <v>87</v>
      </c>
      <c r="L304">
        <f>+Tabla1[[#This Row],[Ganancia Bruta]]-Tabla1[[#This Row],[Costo Unitario]]*Tabla1[[#This Row],[Cantidad Ordenada]]</f>
        <v>36</v>
      </c>
    </row>
    <row r="305" spans="1:12" x14ac:dyDescent="0.45">
      <c r="A305">
        <v>114</v>
      </c>
      <c r="B305">
        <v>7</v>
      </c>
      <c r="C305" t="s">
        <v>126</v>
      </c>
      <c r="D305" t="s">
        <v>1157</v>
      </c>
      <c r="E305">
        <v>10</v>
      </c>
      <c r="F305">
        <v>18</v>
      </c>
      <c r="G305">
        <v>3</v>
      </c>
      <c r="H305">
        <v>31</v>
      </c>
      <c r="I305" t="s">
        <v>1141</v>
      </c>
      <c r="J305" t="str">
        <f>IF(COUNTIF(sala!R$2:R$768,A305)=0,"No","SI")</f>
        <v>SI</v>
      </c>
      <c r="K305">
        <f>+Tabla1[[#This Row],[Precio Unitario]]*Tabla1[[#This Row],[Cantidad Ordenada]]</f>
        <v>54</v>
      </c>
      <c r="L305">
        <f>+Tabla1[[#This Row],[Ganancia Bruta]]-Tabla1[[#This Row],[Costo Unitario]]*Tabla1[[#This Row],[Cantidad Ordenada]]</f>
        <v>24</v>
      </c>
    </row>
    <row r="306" spans="1:12" x14ac:dyDescent="0.45">
      <c r="A306">
        <v>114</v>
      </c>
      <c r="B306">
        <v>7</v>
      </c>
      <c r="C306" t="s">
        <v>344</v>
      </c>
      <c r="D306" t="s">
        <v>1152</v>
      </c>
      <c r="E306">
        <v>13</v>
      </c>
      <c r="F306">
        <v>22</v>
      </c>
      <c r="G306">
        <v>1</v>
      </c>
      <c r="H306">
        <v>42</v>
      </c>
      <c r="I306" t="s">
        <v>1141</v>
      </c>
      <c r="J306" t="str">
        <f>IF(COUNTIF(sala!R$2:R$768,A306)=0,"No","SI")</f>
        <v>SI</v>
      </c>
      <c r="K306">
        <f>+Tabla1[[#This Row],[Precio Unitario]]*Tabla1[[#This Row],[Cantidad Ordenada]]</f>
        <v>22</v>
      </c>
      <c r="L306">
        <f>+Tabla1[[#This Row],[Ganancia Bruta]]-Tabla1[[#This Row],[Costo Unitario]]*Tabla1[[#This Row],[Cantidad Ordenada]]</f>
        <v>9</v>
      </c>
    </row>
    <row r="307" spans="1:12" x14ac:dyDescent="0.45">
      <c r="A307">
        <v>115</v>
      </c>
      <c r="B307">
        <v>12</v>
      </c>
      <c r="C307" t="s">
        <v>179</v>
      </c>
      <c r="D307" t="s">
        <v>1143</v>
      </c>
      <c r="E307">
        <v>16</v>
      </c>
      <c r="F307">
        <v>27</v>
      </c>
      <c r="G307">
        <v>3</v>
      </c>
      <c r="H307">
        <v>23</v>
      </c>
      <c r="I307" t="s">
        <v>1141</v>
      </c>
      <c r="J307" t="str">
        <f>IF(COUNTIF(sala!R$2:R$768,A307)=0,"No","SI")</f>
        <v>SI</v>
      </c>
      <c r="K307">
        <f>+Tabla1[[#This Row],[Precio Unitario]]*Tabla1[[#This Row],[Cantidad Ordenada]]</f>
        <v>81</v>
      </c>
      <c r="L307">
        <f>+Tabla1[[#This Row],[Ganancia Bruta]]-Tabla1[[#This Row],[Costo Unitario]]*Tabla1[[#This Row],[Cantidad Ordenada]]</f>
        <v>33</v>
      </c>
    </row>
    <row r="308" spans="1:12" x14ac:dyDescent="0.45">
      <c r="A308">
        <v>115</v>
      </c>
      <c r="B308">
        <v>12</v>
      </c>
      <c r="C308" t="s">
        <v>109</v>
      </c>
      <c r="D308" t="s">
        <v>1140</v>
      </c>
      <c r="E308">
        <v>18</v>
      </c>
      <c r="F308">
        <v>30</v>
      </c>
      <c r="G308">
        <v>2</v>
      </c>
      <c r="H308">
        <v>32</v>
      </c>
      <c r="I308" t="s">
        <v>1141</v>
      </c>
      <c r="J308" t="str">
        <f>IF(COUNTIF(sala!R$2:R$768,A308)=0,"No","SI")</f>
        <v>SI</v>
      </c>
      <c r="K308">
        <f>+Tabla1[[#This Row],[Precio Unitario]]*Tabla1[[#This Row],[Cantidad Ordenada]]</f>
        <v>60</v>
      </c>
      <c r="L308">
        <f>+Tabla1[[#This Row],[Ganancia Bruta]]-Tabla1[[#This Row],[Costo Unitario]]*Tabla1[[#This Row],[Cantidad Ordenada]]</f>
        <v>24</v>
      </c>
    </row>
    <row r="309" spans="1:12" x14ac:dyDescent="0.45">
      <c r="A309">
        <v>115</v>
      </c>
      <c r="B309">
        <v>12</v>
      </c>
      <c r="C309" t="s">
        <v>423</v>
      </c>
      <c r="D309" t="s">
        <v>1151</v>
      </c>
      <c r="E309">
        <v>19</v>
      </c>
      <c r="F309">
        <v>32</v>
      </c>
      <c r="G309">
        <v>3</v>
      </c>
      <c r="H309">
        <v>43</v>
      </c>
      <c r="I309" t="s">
        <v>1141</v>
      </c>
      <c r="J309" t="str">
        <f>IF(COUNTIF(sala!R$2:R$768,A309)=0,"No","SI")</f>
        <v>SI</v>
      </c>
      <c r="K309">
        <f>+Tabla1[[#This Row],[Precio Unitario]]*Tabla1[[#This Row],[Cantidad Ordenada]]</f>
        <v>96</v>
      </c>
      <c r="L309">
        <f>+Tabla1[[#This Row],[Ganancia Bruta]]-Tabla1[[#This Row],[Costo Unitario]]*Tabla1[[#This Row],[Cantidad Ordenada]]</f>
        <v>39</v>
      </c>
    </row>
    <row r="310" spans="1:12" x14ac:dyDescent="0.45">
      <c r="A310">
        <v>116</v>
      </c>
      <c r="B310">
        <v>8</v>
      </c>
      <c r="C310" t="s">
        <v>423</v>
      </c>
      <c r="D310" t="s">
        <v>1151</v>
      </c>
      <c r="E310">
        <v>19</v>
      </c>
      <c r="F310">
        <v>32</v>
      </c>
      <c r="G310">
        <v>3</v>
      </c>
      <c r="H310">
        <v>54</v>
      </c>
      <c r="I310" t="s">
        <v>1141</v>
      </c>
      <c r="J310" t="str">
        <f>IF(COUNTIF(sala!R$2:R$768,A310)=0,"No","SI")</f>
        <v>SI</v>
      </c>
      <c r="K310">
        <f>+Tabla1[[#This Row],[Precio Unitario]]*Tabla1[[#This Row],[Cantidad Ordenada]]</f>
        <v>96</v>
      </c>
      <c r="L310">
        <f>+Tabla1[[#This Row],[Ganancia Bruta]]-Tabla1[[#This Row],[Costo Unitario]]*Tabla1[[#This Row],[Cantidad Ordenada]]</f>
        <v>39</v>
      </c>
    </row>
    <row r="311" spans="1:12" x14ac:dyDescent="0.45">
      <c r="A311">
        <v>116</v>
      </c>
      <c r="B311">
        <v>8</v>
      </c>
      <c r="C311" t="s">
        <v>42</v>
      </c>
      <c r="D311" t="s">
        <v>1150</v>
      </c>
      <c r="E311">
        <v>21</v>
      </c>
      <c r="F311">
        <v>35</v>
      </c>
      <c r="G311">
        <v>1</v>
      </c>
      <c r="H311">
        <v>21</v>
      </c>
      <c r="I311" t="s">
        <v>1139</v>
      </c>
      <c r="J311" t="str">
        <f>IF(COUNTIF(sala!R$2:R$768,A311)=0,"No","SI")</f>
        <v>SI</v>
      </c>
      <c r="K311">
        <f>+Tabla1[[#This Row],[Precio Unitario]]*Tabla1[[#This Row],[Cantidad Ordenada]]</f>
        <v>35</v>
      </c>
      <c r="L311">
        <f>+Tabla1[[#This Row],[Ganancia Bruta]]-Tabla1[[#This Row],[Costo Unitario]]*Tabla1[[#This Row],[Cantidad Ordenada]]</f>
        <v>14</v>
      </c>
    </row>
    <row r="312" spans="1:12" x14ac:dyDescent="0.45">
      <c r="A312">
        <v>116</v>
      </c>
      <c r="B312">
        <v>8</v>
      </c>
      <c r="C312" t="s">
        <v>115</v>
      </c>
      <c r="D312" t="s">
        <v>1145</v>
      </c>
      <c r="E312">
        <v>22</v>
      </c>
      <c r="F312">
        <v>36</v>
      </c>
      <c r="G312">
        <v>1</v>
      </c>
      <c r="H312">
        <v>26</v>
      </c>
      <c r="I312" t="s">
        <v>1141</v>
      </c>
      <c r="J312" t="str">
        <f>IF(COUNTIF(sala!R$2:R$768,A312)=0,"No","SI")</f>
        <v>SI</v>
      </c>
      <c r="K312">
        <f>+Tabla1[[#This Row],[Precio Unitario]]*Tabla1[[#This Row],[Cantidad Ordenada]]</f>
        <v>36</v>
      </c>
      <c r="L312">
        <f>+Tabla1[[#This Row],[Ganancia Bruta]]-Tabla1[[#This Row],[Costo Unitario]]*Tabla1[[#This Row],[Cantidad Ordenada]]</f>
        <v>14</v>
      </c>
    </row>
    <row r="313" spans="1:12" x14ac:dyDescent="0.45">
      <c r="A313">
        <v>116</v>
      </c>
      <c r="B313">
        <v>8</v>
      </c>
      <c r="C313" t="s">
        <v>86</v>
      </c>
      <c r="D313" t="s">
        <v>1153</v>
      </c>
      <c r="E313">
        <v>20</v>
      </c>
      <c r="F313">
        <v>34</v>
      </c>
      <c r="G313">
        <v>3</v>
      </c>
      <c r="H313">
        <v>28</v>
      </c>
      <c r="I313" t="s">
        <v>1141</v>
      </c>
      <c r="J313" t="str">
        <f>IF(COUNTIF(sala!R$2:R$768,A313)=0,"No","SI")</f>
        <v>SI</v>
      </c>
      <c r="K313">
        <f>+Tabla1[[#This Row],[Precio Unitario]]*Tabla1[[#This Row],[Cantidad Ordenada]]</f>
        <v>102</v>
      </c>
      <c r="L313">
        <f>+Tabla1[[#This Row],[Ganancia Bruta]]-Tabla1[[#This Row],[Costo Unitario]]*Tabla1[[#This Row],[Cantidad Ordenada]]</f>
        <v>42</v>
      </c>
    </row>
    <row r="314" spans="1:12" x14ac:dyDescent="0.45">
      <c r="A314">
        <v>117</v>
      </c>
      <c r="B314">
        <v>8</v>
      </c>
      <c r="C314" t="s">
        <v>42</v>
      </c>
      <c r="D314" t="s">
        <v>1150</v>
      </c>
      <c r="E314">
        <v>21</v>
      </c>
      <c r="F314">
        <v>35</v>
      </c>
      <c r="G314">
        <v>2</v>
      </c>
      <c r="H314">
        <v>8</v>
      </c>
      <c r="I314" t="s">
        <v>1141</v>
      </c>
      <c r="J314" t="str">
        <f>IF(COUNTIF(sala!R$2:R$768,A314)=0,"No","SI")</f>
        <v>SI</v>
      </c>
      <c r="K314">
        <f>+Tabla1[[#This Row],[Precio Unitario]]*Tabla1[[#This Row],[Cantidad Ordenada]]</f>
        <v>70</v>
      </c>
      <c r="L314">
        <f>+Tabla1[[#This Row],[Ganancia Bruta]]-Tabla1[[#This Row],[Costo Unitario]]*Tabla1[[#This Row],[Cantidad Ordenada]]</f>
        <v>28</v>
      </c>
    </row>
    <row r="315" spans="1:12" x14ac:dyDescent="0.45">
      <c r="A315">
        <v>118</v>
      </c>
      <c r="B315">
        <v>13</v>
      </c>
      <c r="C315" t="s">
        <v>126</v>
      </c>
      <c r="D315" t="s">
        <v>1157</v>
      </c>
      <c r="E315">
        <v>10</v>
      </c>
      <c r="F315">
        <v>18</v>
      </c>
      <c r="G315">
        <v>3</v>
      </c>
      <c r="H315">
        <v>39</v>
      </c>
      <c r="I315" t="s">
        <v>1139</v>
      </c>
      <c r="J315" t="str">
        <f>IF(COUNTIF(sala!R$2:R$768,A315)=0,"No","SI")</f>
        <v>SI</v>
      </c>
      <c r="K315">
        <f>+Tabla1[[#This Row],[Precio Unitario]]*Tabla1[[#This Row],[Cantidad Ordenada]]</f>
        <v>54</v>
      </c>
      <c r="L315">
        <f>+Tabla1[[#This Row],[Ganancia Bruta]]-Tabla1[[#This Row],[Costo Unitario]]*Tabla1[[#This Row],[Cantidad Ordenada]]</f>
        <v>24</v>
      </c>
    </row>
    <row r="316" spans="1:12" x14ac:dyDescent="0.45">
      <c r="A316">
        <v>118</v>
      </c>
      <c r="B316">
        <v>13</v>
      </c>
      <c r="C316" t="s">
        <v>340</v>
      </c>
      <c r="D316" t="s">
        <v>1155</v>
      </c>
      <c r="E316">
        <v>14</v>
      </c>
      <c r="F316">
        <v>23</v>
      </c>
      <c r="G316">
        <v>3</v>
      </c>
      <c r="H316">
        <v>22</v>
      </c>
      <c r="I316" t="s">
        <v>1141</v>
      </c>
      <c r="J316" t="str">
        <f>IF(COUNTIF(sala!R$2:R$768,A316)=0,"No","SI")</f>
        <v>SI</v>
      </c>
      <c r="K316">
        <f>+Tabla1[[#This Row],[Precio Unitario]]*Tabla1[[#This Row],[Cantidad Ordenada]]</f>
        <v>69</v>
      </c>
      <c r="L316">
        <f>+Tabla1[[#This Row],[Ganancia Bruta]]-Tabla1[[#This Row],[Costo Unitario]]*Tabla1[[#This Row],[Cantidad Ordenada]]</f>
        <v>27</v>
      </c>
    </row>
    <row r="317" spans="1:12" x14ac:dyDescent="0.45">
      <c r="A317">
        <v>118</v>
      </c>
      <c r="B317">
        <v>13</v>
      </c>
      <c r="C317" t="s">
        <v>179</v>
      </c>
      <c r="D317" t="s">
        <v>1143</v>
      </c>
      <c r="E317">
        <v>16</v>
      </c>
      <c r="F317">
        <v>27</v>
      </c>
      <c r="G317">
        <v>2</v>
      </c>
      <c r="H317">
        <v>52</v>
      </c>
      <c r="I317" t="s">
        <v>1141</v>
      </c>
      <c r="J317" t="str">
        <f>IF(COUNTIF(sala!R$2:R$768,A317)=0,"No","SI")</f>
        <v>SI</v>
      </c>
      <c r="K317">
        <f>+Tabla1[[#This Row],[Precio Unitario]]*Tabla1[[#This Row],[Cantidad Ordenada]]</f>
        <v>54</v>
      </c>
      <c r="L317">
        <f>+Tabla1[[#This Row],[Ganancia Bruta]]-Tabla1[[#This Row],[Costo Unitario]]*Tabla1[[#This Row],[Cantidad Ordenada]]</f>
        <v>22</v>
      </c>
    </row>
    <row r="318" spans="1:12" x14ac:dyDescent="0.45">
      <c r="A318">
        <v>118</v>
      </c>
      <c r="B318">
        <v>13</v>
      </c>
      <c r="C318" t="s">
        <v>423</v>
      </c>
      <c r="D318" t="s">
        <v>1151</v>
      </c>
      <c r="E318">
        <v>19</v>
      </c>
      <c r="F318">
        <v>32</v>
      </c>
      <c r="G318">
        <v>1</v>
      </c>
      <c r="H318">
        <v>23</v>
      </c>
      <c r="I318" t="s">
        <v>1141</v>
      </c>
      <c r="J318" t="str">
        <f>IF(COUNTIF(sala!R$2:R$768,A318)=0,"No","SI")</f>
        <v>SI</v>
      </c>
      <c r="K318">
        <f>+Tabla1[[#This Row],[Precio Unitario]]*Tabla1[[#This Row],[Cantidad Ordenada]]</f>
        <v>32</v>
      </c>
      <c r="L318">
        <f>+Tabla1[[#This Row],[Ganancia Bruta]]-Tabla1[[#This Row],[Costo Unitario]]*Tabla1[[#This Row],[Cantidad Ordenada]]</f>
        <v>13</v>
      </c>
    </row>
    <row r="319" spans="1:12" x14ac:dyDescent="0.45">
      <c r="A319">
        <v>119</v>
      </c>
      <c r="B319">
        <v>17</v>
      </c>
      <c r="C319" t="s">
        <v>265</v>
      </c>
      <c r="D319" t="s">
        <v>1158</v>
      </c>
      <c r="E319">
        <v>15</v>
      </c>
      <c r="F319">
        <v>26</v>
      </c>
      <c r="G319">
        <v>1</v>
      </c>
      <c r="H319">
        <v>7</v>
      </c>
      <c r="I319" t="s">
        <v>1139</v>
      </c>
      <c r="J319" t="str">
        <f>IF(COUNTIF(sala!R$2:R$768,A319)=0,"No","SI")</f>
        <v>SI</v>
      </c>
      <c r="K319">
        <f>+Tabla1[[#This Row],[Precio Unitario]]*Tabla1[[#This Row],[Cantidad Ordenada]]</f>
        <v>26</v>
      </c>
      <c r="L319">
        <f>+Tabla1[[#This Row],[Ganancia Bruta]]-Tabla1[[#This Row],[Costo Unitario]]*Tabla1[[#This Row],[Cantidad Ordenada]]</f>
        <v>11</v>
      </c>
    </row>
    <row r="320" spans="1:12" x14ac:dyDescent="0.45">
      <c r="A320">
        <v>119</v>
      </c>
      <c r="B320">
        <v>17</v>
      </c>
      <c r="C320" t="s">
        <v>115</v>
      </c>
      <c r="D320" t="s">
        <v>1145</v>
      </c>
      <c r="E320">
        <v>22</v>
      </c>
      <c r="F320">
        <v>36</v>
      </c>
      <c r="G320">
        <v>2</v>
      </c>
      <c r="H320">
        <v>13</v>
      </c>
      <c r="I320" t="s">
        <v>1141</v>
      </c>
      <c r="J320" t="str">
        <f>IF(COUNTIF(sala!R$2:R$768,A320)=0,"No","SI")</f>
        <v>SI</v>
      </c>
      <c r="K320">
        <f>+Tabla1[[#This Row],[Precio Unitario]]*Tabla1[[#This Row],[Cantidad Ordenada]]</f>
        <v>72</v>
      </c>
      <c r="L320">
        <f>+Tabla1[[#This Row],[Ganancia Bruta]]-Tabla1[[#This Row],[Costo Unitario]]*Tabla1[[#This Row],[Cantidad Ordenada]]</f>
        <v>28</v>
      </c>
    </row>
    <row r="321" spans="1:12" x14ac:dyDescent="0.45">
      <c r="A321">
        <v>119</v>
      </c>
      <c r="B321">
        <v>17</v>
      </c>
      <c r="C321" t="s">
        <v>126</v>
      </c>
      <c r="D321" t="s">
        <v>1157</v>
      </c>
      <c r="E321">
        <v>10</v>
      </c>
      <c r="F321">
        <v>18</v>
      </c>
      <c r="G321">
        <v>2</v>
      </c>
      <c r="H321">
        <v>34</v>
      </c>
      <c r="I321" t="s">
        <v>1141</v>
      </c>
      <c r="J321" t="str">
        <f>IF(COUNTIF(sala!R$2:R$768,A321)=0,"No","SI")</f>
        <v>SI</v>
      </c>
      <c r="K321">
        <f>+Tabla1[[#This Row],[Precio Unitario]]*Tabla1[[#This Row],[Cantidad Ordenada]]</f>
        <v>36</v>
      </c>
      <c r="L321">
        <f>+Tabla1[[#This Row],[Ganancia Bruta]]-Tabla1[[#This Row],[Costo Unitario]]*Tabla1[[#This Row],[Cantidad Ordenada]]</f>
        <v>16</v>
      </c>
    </row>
    <row r="322" spans="1:12" x14ac:dyDescent="0.45">
      <c r="A322">
        <v>120</v>
      </c>
      <c r="B322">
        <v>4</v>
      </c>
      <c r="C322" t="s">
        <v>195</v>
      </c>
      <c r="D322" t="s">
        <v>1142</v>
      </c>
      <c r="E322">
        <v>19</v>
      </c>
      <c r="F322">
        <v>31</v>
      </c>
      <c r="G322">
        <v>3</v>
      </c>
      <c r="H322">
        <v>56</v>
      </c>
      <c r="I322" t="s">
        <v>1141</v>
      </c>
      <c r="J322" t="str">
        <f>IF(COUNTIF(sala!R$2:R$768,A322)=0,"No","SI")</f>
        <v>SI</v>
      </c>
      <c r="K322">
        <f>+Tabla1[[#This Row],[Precio Unitario]]*Tabla1[[#This Row],[Cantidad Ordenada]]</f>
        <v>93</v>
      </c>
      <c r="L322">
        <f>+Tabla1[[#This Row],[Ganancia Bruta]]-Tabla1[[#This Row],[Costo Unitario]]*Tabla1[[#This Row],[Cantidad Ordenada]]</f>
        <v>36</v>
      </c>
    </row>
    <row r="323" spans="1:12" x14ac:dyDescent="0.45">
      <c r="A323">
        <v>120</v>
      </c>
      <c r="B323">
        <v>4</v>
      </c>
      <c r="C323" t="s">
        <v>265</v>
      </c>
      <c r="D323" t="s">
        <v>1158</v>
      </c>
      <c r="E323">
        <v>15</v>
      </c>
      <c r="F323">
        <v>26</v>
      </c>
      <c r="G323">
        <v>2</v>
      </c>
      <c r="H323">
        <v>41</v>
      </c>
      <c r="I323" t="s">
        <v>1141</v>
      </c>
      <c r="J323" t="str">
        <f>IF(COUNTIF(sala!R$2:R$768,A323)=0,"No","SI")</f>
        <v>SI</v>
      </c>
      <c r="K323">
        <f>+Tabla1[[#This Row],[Precio Unitario]]*Tabla1[[#This Row],[Cantidad Ordenada]]</f>
        <v>52</v>
      </c>
      <c r="L323">
        <f>+Tabla1[[#This Row],[Ganancia Bruta]]-Tabla1[[#This Row],[Costo Unitario]]*Tabla1[[#This Row],[Cantidad Ordenada]]</f>
        <v>22</v>
      </c>
    </row>
    <row r="324" spans="1:12" x14ac:dyDescent="0.45">
      <c r="A324">
        <v>121</v>
      </c>
      <c r="B324">
        <v>5</v>
      </c>
      <c r="C324" t="s">
        <v>265</v>
      </c>
      <c r="D324" t="s">
        <v>1158</v>
      </c>
      <c r="E324">
        <v>15</v>
      </c>
      <c r="F324">
        <v>26</v>
      </c>
      <c r="G324">
        <v>2</v>
      </c>
      <c r="H324">
        <v>38</v>
      </c>
      <c r="I324" t="s">
        <v>1139</v>
      </c>
      <c r="J324" t="str">
        <f>IF(COUNTIF(sala!R$2:R$768,A324)=0,"No","SI")</f>
        <v>SI</v>
      </c>
      <c r="K324">
        <f>+Tabla1[[#This Row],[Precio Unitario]]*Tabla1[[#This Row],[Cantidad Ordenada]]</f>
        <v>52</v>
      </c>
      <c r="L324">
        <f>+Tabla1[[#This Row],[Ganancia Bruta]]-Tabla1[[#This Row],[Costo Unitario]]*Tabla1[[#This Row],[Cantidad Ordenada]]</f>
        <v>22</v>
      </c>
    </row>
    <row r="325" spans="1:12" x14ac:dyDescent="0.45">
      <c r="A325">
        <v>122</v>
      </c>
      <c r="B325">
        <v>6</v>
      </c>
      <c r="C325" t="s">
        <v>42</v>
      </c>
      <c r="D325" t="s">
        <v>1150</v>
      </c>
      <c r="E325">
        <v>21</v>
      </c>
      <c r="F325">
        <v>35</v>
      </c>
      <c r="G325">
        <v>3</v>
      </c>
      <c r="H325">
        <v>32</v>
      </c>
      <c r="I325" t="s">
        <v>1139</v>
      </c>
      <c r="J325" t="str">
        <f>IF(COUNTIF(sala!R$2:R$768,A325)=0,"No","SI")</f>
        <v>SI</v>
      </c>
      <c r="K325">
        <f>+Tabla1[[#This Row],[Precio Unitario]]*Tabla1[[#This Row],[Cantidad Ordenada]]</f>
        <v>105</v>
      </c>
      <c r="L325">
        <f>+Tabla1[[#This Row],[Ganancia Bruta]]-Tabla1[[#This Row],[Costo Unitario]]*Tabla1[[#This Row],[Cantidad Ordenada]]</f>
        <v>42</v>
      </c>
    </row>
    <row r="326" spans="1:12" x14ac:dyDescent="0.45">
      <c r="A326">
        <v>123</v>
      </c>
      <c r="B326">
        <v>16</v>
      </c>
      <c r="C326" t="s">
        <v>268</v>
      </c>
      <c r="D326" t="s">
        <v>1138</v>
      </c>
      <c r="E326">
        <v>14</v>
      </c>
      <c r="F326">
        <v>24</v>
      </c>
      <c r="G326">
        <v>1</v>
      </c>
      <c r="H326">
        <v>33</v>
      </c>
      <c r="I326" t="s">
        <v>1141</v>
      </c>
      <c r="J326" t="str">
        <f>IF(COUNTIF(sala!R$2:R$768,A326)=0,"No","SI")</f>
        <v>SI</v>
      </c>
      <c r="K326">
        <f>+Tabla1[[#This Row],[Precio Unitario]]*Tabla1[[#This Row],[Cantidad Ordenada]]</f>
        <v>24</v>
      </c>
      <c r="L326">
        <f>+Tabla1[[#This Row],[Ganancia Bruta]]-Tabla1[[#This Row],[Costo Unitario]]*Tabla1[[#This Row],[Cantidad Ordenada]]</f>
        <v>10</v>
      </c>
    </row>
    <row r="327" spans="1:12" x14ac:dyDescent="0.45">
      <c r="A327">
        <v>124</v>
      </c>
      <c r="B327">
        <v>16</v>
      </c>
      <c r="C327" t="s">
        <v>250</v>
      </c>
      <c r="D327" t="s">
        <v>1154</v>
      </c>
      <c r="E327">
        <v>12</v>
      </c>
      <c r="F327">
        <v>20</v>
      </c>
      <c r="G327">
        <v>2</v>
      </c>
      <c r="H327">
        <v>43</v>
      </c>
      <c r="I327" t="s">
        <v>1139</v>
      </c>
      <c r="J327" t="str">
        <f>IF(COUNTIF(sala!R$2:R$768,A327)=0,"No","SI")</f>
        <v>SI</v>
      </c>
      <c r="K327">
        <f>+Tabla1[[#This Row],[Precio Unitario]]*Tabla1[[#This Row],[Cantidad Ordenada]]</f>
        <v>40</v>
      </c>
      <c r="L327">
        <f>+Tabla1[[#This Row],[Ganancia Bruta]]-Tabla1[[#This Row],[Costo Unitario]]*Tabla1[[#This Row],[Cantidad Ordenada]]</f>
        <v>16</v>
      </c>
    </row>
    <row r="328" spans="1:12" x14ac:dyDescent="0.45">
      <c r="A328">
        <v>124</v>
      </c>
      <c r="B328">
        <v>16</v>
      </c>
      <c r="C328" t="s">
        <v>204</v>
      </c>
      <c r="D328" t="s">
        <v>1159</v>
      </c>
      <c r="E328">
        <v>15</v>
      </c>
      <c r="F328">
        <v>25</v>
      </c>
      <c r="G328">
        <v>1</v>
      </c>
      <c r="H328">
        <v>27</v>
      </c>
      <c r="I328" t="s">
        <v>1141</v>
      </c>
      <c r="J328" t="str">
        <f>IF(COUNTIF(sala!R$2:R$768,A328)=0,"No","SI")</f>
        <v>SI</v>
      </c>
      <c r="K328">
        <f>+Tabla1[[#This Row],[Precio Unitario]]*Tabla1[[#This Row],[Cantidad Ordenada]]</f>
        <v>25</v>
      </c>
      <c r="L328">
        <f>+Tabla1[[#This Row],[Ganancia Bruta]]-Tabla1[[#This Row],[Costo Unitario]]*Tabla1[[#This Row],[Cantidad Ordenada]]</f>
        <v>10</v>
      </c>
    </row>
    <row r="329" spans="1:12" x14ac:dyDescent="0.45">
      <c r="A329">
        <v>124</v>
      </c>
      <c r="B329">
        <v>16</v>
      </c>
      <c r="C329" t="s">
        <v>448</v>
      </c>
      <c r="D329" t="s">
        <v>1147</v>
      </c>
      <c r="E329">
        <v>20</v>
      </c>
      <c r="F329">
        <v>33</v>
      </c>
      <c r="G329">
        <v>3</v>
      </c>
      <c r="H329">
        <v>9</v>
      </c>
      <c r="I329" t="s">
        <v>1141</v>
      </c>
      <c r="J329" t="str">
        <f>IF(COUNTIF(sala!R$2:R$768,A329)=0,"No","SI")</f>
        <v>SI</v>
      </c>
      <c r="K329">
        <f>+Tabla1[[#This Row],[Precio Unitario]]*Tabla1[[#This Row],[Cantidad Ordenada]]</f>
        <v>99</v>
      </c>
      <c r="L329">
        <f>+Tabla1[[#This Row],[Ganancia Bruta]]-Tabla1[[#This Row],[Costo Unitario]]*Tabla1[[#This Row],[Cantidad Ordenada]]</f>
        <v>39</v>
      </c>
    </row>
    <row r="330" spans="1:12" x14ac:dyDescent="0.45">
      <c r="A330">
        <v>124</v>
      </c>
      <c r="B330">
        <v>16</v>
      </c>
      <c r="C330" t="s">
        <v>60</v>
      </c>
      <c r="D330" t="s">
        <v>1146</v>
      </c>
      <c r="E330">
        <v>17</v>
      </c>
      <c r="F330">
        <v>29</v>
      </c>
      <c r="G330">
        <v>2</v>
      </c>
      <c r="H330">
        <v>59</v>
      </c>
      <c r="I330" t="s">
        <v>1141</v>
      </c>
      <c r="J330" t="str">
        <f>IF(COUNTIF(sala!R$2:R$768,A330)=0,"No","SI")</f>
        <v>SI</v>
      </c>
      <c r="K330">
        <f>+Tabla1[[#This Row],[Precio Unitario]]*Tabla1[[#This Row],[Cantidad Ordenada]]</f>
        <v>58</v>
      </c>
      <c r="L330">
        <f>+Tabla1[[#This Row],[Ganancia Bruta]]-Tabla1[[#This Row],[Costo Unitario]]*Tabla1[[#This Row],[Cantidad Ordenada]]</f>
        <v>24</v>
      </c>
    </row>
    <row r="331" spans="1:12" x14ac:dyDescent="0.45">
      <c r="A331">
        <v>125</v>
      </c>
      <c r="B331">
        <v>14</v>
      </c>
      <c r="C331" t="s">
        <v>66</v>
      </c>
      <c r="D331" t="s">
        <v>1148</v>
      </c>
      <c r="E331">
        <v>16</v>
      </c>
      <c r="F331">
        <v>28</v>
      </c>
      <c r="G331">
        <v>2</v>
      </c>
      <c r="H331">
        <v>38</v>
      </c>
      <c r="I331" t="s">
        <v>1141</v>
      </c>
      <c r="J331" t="str">
        <f>IF(COUNTIF(sala!R$2:R$768,A331)=0,"No","SI")</f>
        <v>SI</v>
      </c>
      <c r="K331">
        <f>+Tabla1[[#This Row],[Precio Unitario]]*Tabla1[[#This Row],[Cantidad Ordenada]]</f>
        <v>56</v>
      </c>
      <c r="L331">
        <f>+Tabla1[[#This Row],[Ganancia Bruta]]-Tabla1[[#This Row],[Costo Unitario]]*Tabla1[[#This Row],[Cantidad Ordenada]]</f>
        <v>24</v>
      </c>
    </row>
    <row r="332" spans="1:12" x14ac:dyDescent="0.45">
      <c r="A332">
        <v>125</v>
      </c>
      <c r="B332">
        <v>14</v>
      </c>
      <c r="C332" t="s">
        <v>86</v>
      </c>
      <c r="D332" t="s">
        <v>1153</v>
      </c>
      <c r="E332">
        <v>20</v>
      </c>
      <c r="F332">
        <v>34</v>
      </c>
      <c r="G332">
        <v>2</v>
      </c>
      <c r="H332">
        <v>15</v>
      </c>
      <c r="I332" t="s">
        <v>1139</v>
      </c>
      <c r="J332" t="str">
        <f>IF(COUNTIF(sala!R$2:R$768,A332)=0,"No","SI")</f>
        <v>SI</v>
      </c>
      <c r="K332">
        <f>+Tabla1[[#This Row],[Precio Unitario]]*Tabla1[[#This Row],[Cantidad Ordenada]]</f>
        <v>68</v>
      </c>
      <c r="L332">
        <f>+Tabla1[[#This Row],[Ganancia Bruta]]-Tabla1[[#This Row],[Costo Unitario]]*Tabla1[[#This Row],[Cantidad Ordenada]]</f>
        <v>28</v>
      </c>
    </row>
    <row r="333" spans="1:12" x14ac:dyDescent="0.45">
      <c r="A333">
        <v>125</v>
      </c>
      <c r="B333">
        <v>14</v>
      </c>
      <c r="C333" t="s">
        <v>250</v>
      </c>
      <c r="D333" t="s">
        <v>1154</v>
      </c>
      <c r="E333">
        <v>12</v>
      </c>
      <c r="F333">
        <v>20</v>
      </c>
      <c r="G333">
        <v>3</v>
      </c>
      <c r="H333">
        <v>31</v>
      </c>
      <c r="I333" t="s">
        <v>1139</v>
      </c>
      <c r="J333" t="str">
        <f>IF(COUNTIF(sala!R$2:R$768,A333)=0,"No","SI")</f>
        <v>SI</v>
      </c>
      <c r="K333">
        <f>+Tabla1[[#This Row],[Precio Unitario]]*Tabla1[[#This Row],[Cantidad Ordenada]]</f>
        <v>60</v>
      </c>
      <c r="L333">
        <f>+Tabla1[[#This Row],[Ganancia Bruta]]-Tabla1[[#This Row],[Costo Unitario]]*Tabla1[[#This Row],[Cantidad Ordenada]]</f>
        <v>24</v>
      </c>
    </row>
    <row r="334" spans="1:12" x14ac:dyDescent="0.45">
      <c r="A334">
        <v>126</v>
      </c>
      <c r="B334">
        <v>18</v>
      </c>
      <c r="C334" t="s">
        <v>66</v>
      </c>
      <c r="D334" t="s">
        <v>1148</v>
      </c>
      <c r="E334">
        <v>16</v>
      </c>
      <c r="F334">
        <v>28</v>
      </c>
      <c r="G334">
        <v>1</v>
      </c>
      <c r="H334">
        <v>19</v>
      </c>
      <c r="I334" t="s">
        <v>1141</v>
      </c>
      <c r="J334" t="str">
        <f>IF(COUNTIF(sala!R$2:R$768,A334)=0,"No","SI")</f>
        <v>SI</v>
      </c>
      <c r="K334">
        <f>+Tabla1[[#This Row],[Precio Unitario]]*Tabla1[[#This Row],[Cantidad Ordenada]]</f>
        <v>28</v>
      </c>
      <c r="L334">
        <f>+Tabla1[[#This Row],[Ganancia Bruta]]-Tabla1[[#This Row],[Costo Unitario]]*Tabla1[[#This Row],[Cantidad Ordenada]]</f>
        <v>12</v>
      </c>
    </row>
    <row r="335" spans="1:12" x14ac:dyDescent="0.45">
      <c r="A335">
        <v>126</v>
      </c>
      <c r="B335">
        <v>18</v>
      </c>
      <c r="C335" t="s">
        <v>42</v>
      </c>
      <c r="D335" t="s">
        <v>1150</v>
      </c>
      <c r="E335">
        <v>21</v>
      </c>
      <c r="F335">
        <v>35</v>
      </c>
      <c r="G335">
        <v>1</v>
      </c>
      <c r="H335">
        <v>40</v>
      </c>
      <c r="I335" t="s">
        <v>1141</v>
      </c>
      <c r="J335" t="str">
        <f>IF(COUNTIF(sala!R$2:R$768,A335)=0,"No","SI")</f>
        <v>SI</v>
      </c>
      <c r="K335">
        <f>+Tabla1[[#This Row],[Precio Unitario]]*Tabla1[[#This Row],[Cantidad Ordenada]]</f>
        <v>35</v>
      </c>
      <c r="L335">
        <f>+Tabla1[[#This Row],[Ganancia Bruta]]-Tabla1[[#This Row],[Costo Unitario]]*Tabla1[[#This Row],[Cantidad Ordenada]]</f>
        <v>14</v>
      </c>
    </row>
    <row r="336" spans="1:12" x14ac:dyDescent="0.45">
      <c r="A336">
        <v>126</v>
      </c>
      <c r="B336">
        <v>18</v>
      </c>
      <c r="C336" t="s">
        <v>268</v>
      </c>
      <c r="D336" t="s">
        <v>1138</v>
      </c>
      <c r="E336">
        <v>14</v>
      </c>
      <c r="F336">
        <v>24</v>
      </c>
      <c r="G336">
        <v>3</v>
      </c>
      <c r="H336">
        <v>27</v>
      </c>
      <c r="I336" t="s">
        <v>1139</v>
      </c>
      <c r="J336" t="str">
        <f>IF(COUNTIF(sala!R$2:R$768,A336)=0,"No","SI")</f>
        <v>SI</v>
      </c>
      <c r="K336">
        <f>+Tabla1[[#This Row],[Precio Unitario]]*Tabla1[[#This Row],[Cantidad Ordenada]]</f>
        <v>72</v>
      </c>
      <c r="L336">
        <f>+Tabla1[[#This Row],[Ganancia Bruta]]-Tabla1[[#This Row],[Costo Unitario]]*Tabla1[[#This Row],[Cantidad Ordenada]]</f>
        <v>30</v>
      </c>
    </row>
    <row r="337" spans="1:12" x14ac:dyDescent="0.45">
      <c r="A337">
        <v>126</v>
      </c>
      <c r="B337">
        <v>18</v>
      </c>
      <c r="C337" t="s">
        <v>109</v>
      </c>
      <c r="D337" t="s">
        <v>1140</v>
      </c>
      <c r="E337">
        <v>18</v>
      </c>
      <c r="F337">
        <v>30</v>
      </c>
      <c r="G337">
        <v>1</v>
      </c>
      <c r="H337">
        <v>53</v>
      </c>
      <c r="I337" t="s">
        <v>1139</v>
      </c>
      <c r="J337" t="str">
        <f>IF(COUNTIF(sala!R$2:R$768,A337)=0,"No","SI")</f>
        <v>SI</v>
      </c>
      <c r="K337">
        <f>+Tabla1[[#This Row],[Precio Unitario]]*Tabla1[[#This Row],[Cantidad Ordenada]]</f>
        <v>30</v>
      </c>
      <c r="L337">
        <f>+Tabla1[[#This Row],[Ganancia Bruta]]-Tabla1[[#This Row],[Costo Unitario]]*Tabla1[[#This Row],[Cantidad Ordenada]]</f>
        <v>12</v>
      </c>
    </row>
    <row r="338" spans="1:12" x14ac:dyDescent="0.45">
      <c r="A338">
        <v>127</v>
      </c>
      <c r="B338">
        <v>6</v>
      </c>
      <c r="C338" t="s">
        <v>115</v>
      </c>
      <c r="D338" t="s">
        <v>1145</v>
      </c>
      <c r="E338">
        <v>22</v>
      </c>
      <c r="F338">
        <v>36</v>
      </c>
      <c r="G338">
        <v>2</v>
      </c>
      <c r="H338">
        <v>30</v>
      </c>
      <c r="I338" t="s">
        <v>1141</v>
      </c>
      <c r="J338" t="str">
        <f>IF(COUNTIF(sala!R$2:R$768,A338)=0,"No","SI")</f>
        <v>SI</v>
      </c>
      <c r="K338">
        <f>+Tabla1[[#This Row],[Precio Unitario]]*Tabla1[[#This Row],[Cantidad Ordenada]]</f>
        <v>72</v>
      </c>
      <c r="L338">
        <f>+Tabla1[[#This Row],[Ganancia Bruta]]-Tabla1[[#This Row],[Costo Unitario]]*Tabla1[[#This Row],[Cantidad Ordenada]]</f>
        <v>28</v>
      </c>
    </row>
    <row r="339" spans="1:12" x14ac:dyDescent="0.45">
      <c r="A339">
        <v>128</v>
      </c>
      <c r="B339">
        <v>2</v>
      </c>
      <c r="C339" t="s">
        <v>204</v>
      </c>
      <c r="D339" t="s">
        <v>1159</v>
      </c>
      <c r="E339">
        <v>15</v>
      </c>
      <c r="F339">
        <v>25</v>
      </c>
      <c r="G339">
        <v>3</v>
      </c>
      <c r="H339">
        <v>53</v>
      </c>
      <c r="I339" t="s">
        <v>1139</v>
      </c>
      <c r="J339" t="str">
        <f>IF(COUNTIF(sala!R$2:R$768,A339)=0,"No","SI")</f>
        <v>SI</v>
      </c>
      <c r="K339">
        <f>+Tabla1[[#This Row],[Precio Unitario]]*Tabla1[[#This Row],[Cantidad Ordenada]]</f>
        <v>75</v>
      </c>
      <c r="L339">
        <f>+Tabla1[[#This Row],[Ganancia Bruta]]-Tabla1[[#This Row],[Costo Unitario]]*Tabla1[[#This Row],[Cantidad Ordenada]]</f>
        <v>30</v>
      </c>
    </row>
    <row r="340" spans="1:12" x14ac:dyDescent="0.45">
      <c r="A340">
        <v>128</v>
      </c>
      <c r="B340">
        <v>2</v>
      </c>
      <c r="C340" t="s">
        <v>126</v>
      </c>
      <c r="D340" t="s">
        <v>1157</v>
      </c>
      <c r="E340">
        <v>10</v>
      </c>
      <c r="F340">
        <v>18</v>
      </c>
      <c r="G340">
        <v>3</v>
      </c>
      <c r="H340">
        <v>50</v>
      </c>
      <c r="I340" t="s">
        <v>1141</v>
      </c>
      <c r="J340" t="str">
        <f>IF(COUNTIF(sala!R$2:R$768,A340)=0,"No","SI")</f>
        <v>SI</v>
      </c>
      <c r="K340">
        <f>+Tabla1[[#This Row],[Precio Unitario]]*Tabla1[[#This Row],[Cantidad Ordenada]]</f>
        <v>54</v>
      </c>
      <c r="L340">
        <f>+Tabla1[[#This Row],[Ganancia Bruta]]-Tabla1[[#This Row],[Costo Unitario]]*Tabla1[[#This Row],[Cantidad Ordenada]]</f>
        <v>24</v>
      </c>
    </row>
    <row r="341" spans="1:12" x14ac:dyDescent="0.45">
      <c r="A341">
        <v>128</v>
      </c>
      <c r="B341">
        <v>2</v>
      </c>
      <c r="C341" t="s">
        <v>268</v>
      </c>
      <c r="D341" t="s">
        <v>1138</v>
      </c>
      <c r="E341">
        <v>14</v>
      </c>
      <c r="F341">
        <v>24</v>
      </c>
      <c r="G341">
        <v>2</v>
      </c>
      <c r="H341">
        <v>35</v>
      </c>
      <c r="I341" t="s">
        <v>1141</v>
      </c>
      <c r="J341" t="str">
        <f>IF(COUNTIF(sala!R$2:R$768,A341)=0,"No","SI")</f>
        <v>SI</v>
      </c>
      <c r="K341">
        <f>+Tabla1[[#This Row],[Precio Unitario]]*Tabla1[[#This Row],[Cantidad Ordenada]]</f>
        <v>48</v>
      </c>
      <c r="L341">
        <f>+Tabla1[[#This Row],[Ganancia Bruta]]-Tabla1[[#This Row],[Costo Unitario]]*Tabla1[[#This Row],[Cantidad Ordenada]]</f>
        <v>20</v>
      </c>
    </row>
    <row r="342" spans="1:12" x14ac:dyDescent="0.45">
      <c r="A342">
        <v>128</v>
      </c>
      <c r="B342">
        <v>2</v>
      </c>
      <c r="C342" t="s">
        <v>195</v>
      </c>
      <c r="D342" t="s">
        <v>1142</v>
      </c>
      <c r="E342">
        <v>19</v>
      </c>
      <c r="F342">
        <v>31</v>
      </c>
      <c r="G342">
        <v>2</v>
      </c>
      <c r="H342">
        <v>34</v>
      </c>
      <c r="I342" t="s">
        <v>1141</v>
      </c>
      <c r="J342" t="str">
        <f>IF(COUNTIF(sala!R$2:R$768,A342)=0,"No","SI")</f>
        <v>SI</v>
      </c>
      <c r="K342">
        <f>+Tabla1[[#This Row],[Precio Unitario]]*Tabla1[[#This Row],[Cantidad Ordenada]]</f>
        <v>62</v>
      </c>
      <c r="L342">
        <f>+Tabla1[[#This Row],[Ganancia Bruta]]-Tabla1[[#This Row],[Costo Unitario]]*Tabla1[[#This Row],[Cantidad Ordenada]]</f>
        <v>24</v>
      </c>
    </row>
    <row r="343" spans="1:12" x14ac:dyDescent="0.45">
      <c r="A343">
        <v>129</v>
      </c>
      <c r="B343">
        <v>16</v>
      </c>
      <c r="C343" t="s">
        <v>189</v>
      </c>
      <c r="D343" t="s">
        <v>1149</v>
      </c>
      <c r="E343">
        <v>11</v>
      </c>
      <c r="F343">
        <v>19</v>
      </c>
      <c r="G343">
        <v>3</v>
      </c>
      <c r="H343">
        <v>6</v>
      </c>
      <c r="I343" t="s">
        <v>1141</v>
      </c>
      <c r="J343" t="str">
        <f>IF(COUNTIF(sala!R$2:R$768,A343)=0,"No","SI")</f>
        <v>SI</v>
      </c>
      <c r="K343">
        <f>+Tabla1[[#This Row],[Precio Unitario]]*Tabla1[[#This Row],[Cantidad Ordenada]]</f>
        <v>57</v>
      </c>
      <c r="L343">
        <f>+Tabla1[[#This Row],[Ganancia Bruta]]-Tabla1[[#This Row],[Costo Unitario]]*Tabla1[[#This Row],[Cantidad Ordenada]]</f>
        <v>24</v>
      </c>
    </row>
    <row r="344" spans="1:12" x14ac:dyDescent="0.45">
      <c r="A344">
        <v>129</v>
      </c>
      <c r="B344">
        <v>16</v>
      </c>
      <c r="C344" t="s">
        <v>250</v>
      </c>
      <c r="D344" t="s">
        <v>1154</v>
      </c>
      <c r="E344">
        <v>12</v>
      </c>
      <c r="F344">
        <v>20</v>
      </c>
      <c r="G344">
        <v>1</v>
      </c>
      <c r="H344">
        <v>24</v>
      </c>
      <c r="I344" t="s">
        <v>1139</v>
      </c>
      <c r="J344" t="str">
        <f>IF(COUNTIF(sala!R$2:R$768,A344)=0,"No","SI")</f>
        <v>SI</v>
      </c>
      <c r="K344">
        <f>+Tabla1[[#This Row],[Precio Unitario]]*Tabla1[[#This Row],[Cantidad Ordenada]]</f>
        <v>20</v>
      </c>
      <c r="L344">
        <f>+Tabla1[[#This Row],[Ganancia Bruta]]-Tabla1[[#This Row],[Costo Unitario]]*Tabla1[[#This Row],[Cantidad Ordenada]]</f>
        <v>8</v>
      </c>
    </row>
    <row r="345" spans="1:12" x14ac:dyDescent="0.45">
      <c r="A345">
        <v>129</v>
      </c>
      <c r="B345">
        <v>16</v>
      </c>
      <c r="C345" t="s">
        <v>60</v>
      </c>
      <c r="D345" t="s">
        <v>1146</v>
      </c>
      <c r="E345">
        <v>17</v>
      </c>
      <c r="F345">
        <v>29</v>
      </c>
      <c r="G345">
        <v>1</v>
      </c>
      <c r="H345">
        <v>50</v>
      </c>
      <c r="I345" t="s">
        <v>1139</v>
      </c>
      <c r="J345" t="str">
        <f>IF(COUNTIF(sala!R$2:R$768,A345)=0,"No","SI")</f>
        <v>SI</v>
      </c>
      <c r="K345">
        <f>+Tabla1[[#This Row],[Precio Unitario]]*Tabla1[[#This Row],[Cantidad Ordenada]]</f>
        <v>29</v>
      </c>
      <c r="L345">
        <f>+Tabla1[[#This Row],[Ganancia Bruta]]-Tabla1[[#This Row],[Costo Unitario]]*Tabla1[[#This Row],[Cantidad Ordenada]]</f>
        <v>12</v>
      </c>
    </row>
    <row r="346" spans="1:12" x14ac:dyDescent="0.45">
      <c r="A346">
        <v>130</v>
      </c>
      <c r="B346">
        <v>10</v>
      </c>
      <c r="C346" t="s">
        <v>42</v>
      </c>
      <c r="D346" t="s">
        <v>1150</v>
      </c>
      <c r="E346">
        <v>21</v>
      </c>
      <c r="F346">
        <v>35</v>
      </c>
      <c r="G346">
        <v>1</v>
      </c>
      <c r="H346">
        <v>25</v>
      </c>
      <c r="I346" t="s">
        <v>1141</v>
      </c>
      <c r="J346" t="str">
        <f>IF(COUNTIF(sala!R$2:R$768,A346)=0,"No","SI")</f>
        <v>SI</v>
      </c>
      <c r="K346">
        <f>+Tabla1[[#This Row],[Precio Unitario]]*Tabla1[[#This Row],[Cantidad Ordenada]]</f>
        <v>35</v>
      </c>
      <c r="L346">
        <f>+Tabla1[[#This Row],[Ganancia Bruta]]-Tabla1[[#This Row],[Costo Unitario]]*Tabla1[[#This Row],[Cantidad Ordenada]]</f>
        <v>14</v>
      </c>
    </row>
    <row r="347" spans="1:12" x14ac:dyDescent="0.45">
      <c r="A347">
        <v>131</v>
      </c>
      <c r="B347">
        <v>7</v>
      </c>
      <c r="C347" t="s">
        <v>74</v>
      </c>
      <c r="D347" t="s">
        <v>1144</v>
      </c>
      <c r="E347">
        <v>25</v>
      </c>
      <c r="F347">
        <v>40</v>
      </c>
      <c r="G347">
        <v>1</v>
      </c>
      <c r="H347">
        <v>43</v>
      </c>
      <c r="I347" t="s">
        <v>1141</v>
      </c>
      <c r="J347" t="str">
        <f>IF(COUNTIF(sala!R$2:R$768,A347)=0,"No","SI")</f>
        <v>SI</v>
      </c>
      <c r="K347">
        <f>+Tabla1[[#This Row],[Precio Unitario]]*Tabla1[[#This Row],[Cantidad Ordenada]]</f>
        <v>40</v>
      </c>
      <c r="L347">
        <f>+Tabla1[[#This Row],[Ganancia Bruta]]-Tabla1[[#This Row],[Costo Unitario]]*Tabla1[[#This Row],[Cantidad Ordenada]]</f>
        <v>15</v>
      </c>
    </row>
    <row r="348" spans="1:12" x14ac:dyDescent="0.45">
      <c r="A348">
        <v>131</v>
      </c>
      <c r="B348">
        <v>7</v>
      </c>
      <c r="C348" t="s">
        <v>126</v>
      </c>
      <c r="D348" t="s">
        <v>1157</v>
      </c>
      <c r="E348">
        <v>10</v>
      </c>
      <c r="F348">
        <v>18</v>
      </c>
      <c r="G348">
        <v>3</v>
      </c>
      <c r="H348">
        <v>20</v>
      </c>
      <c r="I348" t="s">
        <v>1139</v>
      </c>
      <c r="J348" t="str">
        <f>IF(COUNTIF(sala!R$2:R$768,A348)=0,"No","SI")</f>
        <v>SI</v>
      </c>
      <c r="K348">
        <f>+Tabla1[[#This Row],[Precio Unitario]]*Tabla1[[#This Row],[Cantidad Ordenada]]</f>
        <v>54</v>
      </c>
      <c r="L348">
        <f>+Tabla1[[#This Row],[Ganancia Bruta]]-Tabla1[[#This Row],[Costo Unitario]]*Tabla1[[#This Row],[Cantidad Ordenada]]</f>
        <v>24</v>
      </c>
    </row>
    <row r="349" spans="1:12" x14ac:dyDescent="0.45">
      <c r="A349">
        <v>131</v>
      </c>
      <c r="B349">
        <v>7</v>
      </c>
      <c r="C349" t="s">
        <v>111</v>
      </c>
      <c r="D349" t="s">
        <v>1156</v>
      </c>
      <c r="E349">
        <v>13</v>
      </c>
      <c r="F349">
        <v>21</v>
      </c>
      <c r="G349">
        <v>3</v>
      </c>
      <c r="H349">
        <v>57</v>
      </c>
      <c r="I349" t="s">
        <v>1141</v>
      </c>
      <c r="J349" t="str">
        <f>IF(COUNTIF(sala!R$2:R$768,A349)=0,"No","SI")</f>
        <v>SI</v>
      </c>
      <c r="K349">
        <f>+Tabla1[[#This Row],[Precio Unitario]]*Tabla1[[#This Row],[Cantidad Ordenada]]</f>
        <v>63</v>
      </c>
      <c r="L349">
        <f>+Tabla1[[#This Row],[Ganancia Bruta]]-Tabla1[[#This Row],[Costo Unitario]]*Tabla1[[#This Row],[Cantidad Ordenada]]</f>
        <v>24</v>
      </c>
    </row>
    <row r="350" spans="1:12" x14ac:dyDescent="0.45">
      <c r="A350">
        <v>132</v>
      </c>
      <c r="B350">
        <v>9</v>
      </c>
      <c r="C350" t="s">
        <v>340</v>
      </c>
      <c r="D350" t="s">
        <v>1155</v>
      </c>
      <c r="E350">
        <v>14</v>
      </c>
      <c r="F350">
        <v>23</v>
      </c>
      <c r="G350">
        <v>1</v>
      </c>
      <c r="H350">
        <v>6</v>
      </c>
      <c r="I350" t="s">
        <v>1141</v>
      </c>
      <c r="J350" t="str">
        <f>IF(COUNTIF(sala!R$2:R$768,A350)=0,"No","SI")</f>
        <v>SI</v>
      </c>
      <c r="K350">
        <f>+Tabla1[[#This Row],[Precio Unitario]]*Tabla1[[#This Row],[Cantidad Ordenada]]</f>
        <v>23</v>
      </c>
      <c r="L350">
        <f>+Tabla1[[#This Row],[Ganancia Bruta]]-Tabla1[[#This Row],[Costo Unitario]]*Tabla1[[#This Row],[Cantidad Ordenada]]</f>
        <v>9</v>
      </c>
    </row>
    <row r="351" spans="1:12" x14ac:dyDescent="0.45">
      <c r="A351">
        <v>132</v>
      </c>
      <c r="B351">
        <v>9</v>
      </c>
      <c r="C351" t="s">
        <v>115</v>
      </c>
      <c r="D351" t="s">
        <v>1145</v>
      </c>
      <c r="E351">
        <v>22</v>
      </c>
      <c r="F351">
        <v>36</v>
      </c>
      <c r="G351">
        <v>1</v>
      </c>
      <c r="H351">
        <v>18</v>
      </c>
      <c r="I351" t="s">
        <v>1139</v>
      </c>
      <c r="J351" t="str">
        <f>IF(COUNTIF(sala!R$2:R$768,A351)=0,"No","SI")</f>
        <v>SI</v>
      </c>
      <c r="K351">
        <f>+Tabla1[[#This Row],[Precio Unitario]]*Tabla1[[#This Row],[Cantidad Ordenada]]</f>
        <v>36</v>
      </c>
      <c r="L351">
        <f>+Tabla1[[#This Row],[Ganancia Bruta]]-Tabla1[[#This Row],[Costo Unitario]]*Tabla1[[#This Row],[Cantidad Ordenada]]</f>
        <v>14</v>
      </c>
    </row>
    <row r="352" spans="1:12" x14ac:dyDescent="0.45">
      <c r="A352">
        <v>132</v>
      </c>
      <c r="B352">
        <v>9</v>
      </c>
      <c r="C352" t="s">
        <v>111</v>
      </c>
      <c r="D352" t="s">
        <v>1156</v>
      </c>
      <c r="E352">
        <v>13</v>
      </c>
      <c r="F352">
        <v>21</v>
      </c>
      <c r="G352">
        <v>2</v>
      </c>
      <c r="H352">
        <v>53</v>
      </c>
      <c r="I352" t="s">
        <v>1139</v>
      </c>
      <c r="J352" t="str">
        <f>IF(COUNTIF(sala!R$2:R$768,A352)=0,"No","SI")</f>
        <v>SI</v>
      </c>
      <c r="K352">
        <f>+Tabla1[[#This Row],[Precio Unitario]]*Tabla1[[#This Row],[Cantidad Ordenada]]</f>
        <v>42</v>
      </c>
      <c r="L352">
        <f>+Tabla1[[#This Row],[Ganancia Bruta]]-Tabla1[[#This Row],[Costo Unitario]]*Tabla1[[#This Row],[Cantidad Ordenada]]</f>
        <v>16</v>
      </c>
    </row>
    <row r="353" spans="1:12" x14ac:dyDescent="0.45">
      <c r="A353">
        <v>132</v>
      </c>
      <c r="B353">
        <v>9</v>
      </c>
      <c r="C353" t="s">
        <v>42</v>
      </c>
      <c r="D353" t="s">
        <v>1150</v>
      </c>
      <c r="E353">
        <v>21</v>
      </c>
      <c r="F353">
        <v>35</v>
      </c>
      <c r="G353">
        <v>3</v>
      </c>
      <c r="H353">
        <v>25</v>
      </c>
      <c r="I353" t="s">
        <v>1141</v>
      </c>
      <c r="J353" t="str">
        <f>IF(COUNTIF(sala!R$2:R$768,A353)=0,"No","SI")</f>
        <v>SI</v>
      </c>
      <c r="K353">
        <f>+Tabla1[[#This Row],[Precio Unitario]]*Tabla1[[#This Row],[Cantidad Ordenada]]</f>
        <v>105</v>
      </c>
      <c r="L353">
        <f>+Tabla1[[#This Row],[Ganancia Bruta]]-Tabla1[[#This Row],[Costo Unitario]]*Tabla1[[#This Row],[Cantidad Ordenada]]</f>
        <v>42</v>
      </c>
    </row>
    <row r="354" spans="1:12" x14ac:dyDescent="0.45">
      <c r="A354">
        <v>133</v>
      </c>
      <c r="B354">
        <v>20</v>
      </c>
      <c r="C354" t="s">
        <v>423</v>
      </c>
      <c r="D354" t="s">
        <v>1151</v>
      </c>
      <c r="E354">
        <v>19</v>
      </c>
      <c r="F354">
        <v>32</v>
      </c>
      <c r="G354">
        <v>1</v>
      </c>
      <c r="H354">
        <v>5</v>
      </c>
      <c r="I354" t="s">
        <v>1139</v>
      </c>
      <c r="J354" t="str">
        <f>IF(COUNTIF(sala!R$2:R$768,A354)=0,"No","SI")</f>
        <v>SI</v>
      </c>
      <c r="K354">
        <f>+Tabla1[[#This Row],[Precio Unitario]]*Tabla1[[#This Row],[Cantidad Ordenada]]</f>
        <v>32</v>
      </c>
      <c r="L354">
        <f>+Tabla1[[#This Row],[Ganancia Bruta]]-Tabla1[[#This Row],[Costo Unitario]]*Tabla1[[#This Row],[Cantidad Ordenada]]</f>
        <v>13</v>
      </c>
    </row>
    <row r="355" spans="1:12" x14ac:dyDescent="0.45">
      <c r="A355">
        <v>133</v>
      </c>
      <c r="B355">
        <v>20</v>
      </c>
      <c r="C355" t="s">
        <v>86</v>
      </c>
      <c r="D355" t="s">
        <v>1153</v>
      </c>
      <c r="E355">
        <v>20</v>
      </c>
      <c r="F355">
        <v>34</v>
      </c>
      <c r="G355">
        <v>1</v>
      </c>
      <c r="H355">
        <v>45</v>
      </c>
      <c r="I355" t="s">
        <v>1141</v>
      </c>
      <c r="J355" t="str">
        <f>IF(COUNTIF(sala!R$2:R$768,A355)=0,"No","SI")</f>
        <v>SI</v>
      </c>
      <c r="K355">
        <f>+Tabla1[[#This Row],[Precio Unitario]]*Tabla1[[#This Row],[Cantidad Ordenada]]</f>
        <v>34</v>
      </c>
      <c r="L355">
        <f>+Tabla1[[#This Row],[Ganancia Bruta]]-Tabla1[[#This Row],[Costo Unitario]]*Tabla1[[#This Row],[Cantidad Ordenada]]</f>
        <v>14</v>
      </c>
    </row>
    <row r="356" spans="1:12" x14ac:dyDescent="0.45">
      <c r="A356">
        <v>133</v>
      </c>
      <c r="B356">
        <v>20</v>
      </c>
      <c r="C356" t="s">
        <v>195</v>
      </c>
      <c r="D356" t="s">
        <v>1142</v>
      </c>
      <c r="E356">
        <v>19</v>
      </c>
      <c r="F356">
        <v>31</v>
      </c>
      <c r="G356">
        <v>2</v>
      </c>
      <c r="H356">
        <v>46</v>
      </c>
      <c r="I356" t="s">
        <v>1139</v>
      </c>
      <c r="J356" t="str">
        <f>IF(COUNTIF(sala!R$2:R$768,A356)=0,"No","SI")</f>
        <v>SI</v>
      </c>
      <c r="K356">
        <f>+Tabla1[[#This Row],[Precio Unitario]]*Tabla1[[#This Row],[Cantidad Ordenada]]</f>
        <v>62</v>
      </c>
      <c r="L356">
        <f>+Tabla1[[#This Row],[Ganancia Bruta]]-Tabla1[[#This Row],[Costo Unitario]]*Tabla1[[#This Row],[Cantidad Ordenada]]</f>
        <v>24</v>
      </c>
    </row>
    <row r="357" spans="1:12" x14ac:dyDescent="0.45">
      <c r="A357">
        <v>133</v>
      </c>
      <c r="B357">
        <v>20</v>
      </c>
      <c r="C357" t="s">
        <v>126</v>
      </c>
      <c r="D357" t="s">
        <v>1157</v>
      </c>
      <c r="E357">
        <v>10</v>
      </c>
      <c r="F357">
        <v>18</v>
      </c>
      <c r="G357">
        <v>3</v>
      </c>
      <c r="H357">
        <v>11</v>
      </c>
      <c r="I357" t="s">
        <v>1139</v>
      </c>
      <c r="J357" t="str">
        <f>IF(COUNTIF(sala!R$2:R$768,A357)=0,"No","SI")</f>
        <v>SI</v>
      </c>
      <c r="K357">
        <f>+Tabla1[[#This Row],[Precio Unitario]]*Tabla1[[#This Row],[Cantidad Ordenada]]</f>
        <v>54</v>
      </c>
      <c r="L357">
        <f>+Tabla1[[#This Row],[Ganancia Bruta]]-Tabla1[[#This Row],[Costo Unitario]]*Tabla1[[#This Row],[Cantidad Ordenada]]</f>
        <v>24</v>
      </c>
    </row>
    <row r="358" spans="1:12" x14ac:dyDescent="0.45">
      <c r="A358">
        <v>134</v>
      </c>
      <c r="B358">
        <v>3</v>
      </c>
      <c r="C358" t="s">
        <v>268</v>
      </c>
      <c r="D358" t="s">
        <v>1138</v>
      </c>
      <c r="E358">
        <v>14</v>
      </c>
      <c r="F358">
        <v>24</v>
      </c>
      <c r="G358">
        <v>1</v>
      </c>
      <c r="H358">
        <v>19</v>
      </c>
      <c r="I358" t="s">
        <v>1139</v>
      </c>
      <c r="J358" t="str">
        <f>IF(COUNTIF(sala!R$2:R$768,A358)=0,"No","SI")</f>
        <v>SI</v>
      </c>
      <c r="K358">
        <f>+Tabla1[[#This Row],[Precio Unitario]]*Tabla1[[#This Row],[Cantidad Ordenada]]</f>
        <v>24</v>
      </c>
      <c r="L358">
        <f>+Tabla1[[#This Row],[Ganancia Bruta]]-Tabla1[[#This Row],[Costo Unitario]]*Tabla1[[#This Row],[Cantidad Ordenada]]</f>
        <v>10</v>
      </c>
    </row>
    <row r="359" spans="1:12" x14ac:dyDescent="0.45">
      <c r="A359">
        <v>134</v>
      </c>
      <c r="B359">
        <v>3</v>
      </c>
      <c r="C359" t="s">
        <v>423</v>
      </c>
      <c r="D359" t="s">
        <v>1151</v>
      </c>
      <c r="E359">
        <v>19</v>
      </c>
      <c r="F359">
        <v>32</v>
      </c>
      <c r="G359">
        <v>3</v>
      </c>
      <c r="H359">
        <v>29</v>
      </c>
      <c r="I359" t="s">
        <v>1139</v>
      </c>
      <c r="J359" t="str">
        <f>IF(COUNTIF(sala!R$2:R$768,A359)=0,"No","SI")</f>
        <v>SI</v>
      </c>
      <c r="K359">
        <f>+Tabla1[[#This Row],[Precio Unitario]]*Tabla1[[#This Row],[Cantidad Ordenada]]</f>
        <v>96</v>
      </c>
      <c r="L359">
        <f>+Tabla1[[#This Row],[Ganancia Bruta]]-Tabla1[[#This Row],[Costo Unitario]]*Tabla1[[#This Row],[Cantidad Ordenada]]</f>
        <v>39</v>
      </c>
    </row>
    <row r="360" spans="1:12" x14ac:dyDescent="0.45">
      <c r="A360">
        <v>135</v>
      </c>
      <c r="B360">
        <v>11</v>
      </c>
      <c r="C360" t="s">
        <v>195</v>
      </c>
      <c r="D360" t="s">
        <v>1142</v>
      </c>
      <c r="E360">
        <v>19</v>
      </c>
      <c r="F360">
        <v>31</v>
      </c>
      <c r="G360">
        <v>3</v>
      </c>
      <c r="H360">
        <v>17</v>
      </c>
      <c r="I360" t="s">
        <v>1139</v>
      </c>
      <c r="J360" t="str">
        <f>IF(COUNTIF(sala!R$2:R$768,A360)=0,"No","SI")</f>
        <v>SI</v>
      </c>
      <c r="K360">
        <f>+Tabla1[[#This Row],[Precio Unitario]]*Tabla1[[#This Row],[Cantidad Ordenada]]</f>
        <v>93</v>
      </c>
      <c r="L360">
        <f>+Tabla1[[#This Row],[Ganancia Bruta]]-Tabla1[[#This Row],[Costo Unitario]]*Tabla1[[#This Row],[Cantidad Ordenada]]</f>
        <v>36</v>
      </c>
    </row>
    <row r="361" spans="1:12" x14ac:dyDescent="0.45">
      <c r="A361">
        <v>135</v>
      </c>
      <c r="B361">
        <v>11</v>
      </c>
      <c r="C361" t="s">
        <v>74</v>
      </c>
      <c r="D361" t="s">
        <v>1144</v>
      </c>
      <c r="E361">
        <v>25</v>
      </c>
      <c r="F361">
        <v>40</v>
      </c>
      <c r="G361">
        <v>2</v>
      </c>
      <c r="H361">
        <v>42</v>
      </c>
      <c r="I361" t="s">
        <v>1139</v>
      </c>
      <c r="J361" t="str">
        <f>IF(COUNTIF(sala!R$2:R$768,A361)=0,"No","SI")</f>
        <v>SI</v>
      </c>
      <c r="K361">
        <f>+Tabla1[[#This Row],[Precio Unitario]]*Tabla1[[#This Row],[Cantidad Ordenada]]</f>
        <v>80</v>
      </c>
      <c r="L361">
        <f>+Tabla1[[#This Row],[Ganancia Bruta]]-Tabla1[[#This Row],[Costo Unitario]]*Tabla1[[#This Row],[Cantidad Ordenada]]</f>
        <v>30</v>
      </c>
    </row>
    <row r="362" spans="1:12" x14ac:dyDescent="0.45">
      <c r="A362">
        <v>135</v>
      </c>
      <c r="B362">
        <v>11</v>
      </c>
      <c r="C362" t="s">
        <v>60</v>
      </c>
      <c r="D362" t="s">
        <v>1146</v>
      </c>
      <c r="E362">
        <v>17</v>
      </c>
      <c r="F362">
        <v>29</v>
      </c>
      <c r="G362">
        <v>3</v>
      </c>
      <c r="H362">
        <v>29</v>
      </c>
      <c r="I362" t="s">
        <v>1141</v>
      </c>
      <c r="J362" t="str">
        <f>IF(COUNTIF(sala!R$2:R$768,A362)=0,"No","SI")</f>
        <v>SI</v>
      </c>
      <c r="K362">
        <f>+Tabla1[[#This Row],[Precio Unitario]]*Tabla1[[#This Row],[Cantidad Ordenada]]</f>
        <v>87</v>
      </c>
      <c r="L362">
        <f>+Tabla1[[#This Row],[Ganancia Bruta]]-Tabla1[[#This Row],[Costo Unitario]]*Tabla1[[#This Row],[Cantidad Ordenada]]</f>
        <v>36</v>
      </c>
    </row>
    <row r="363" spans="1:12" x14ac:dyDescent="0.45">
      <c r="A363">
        <v>136</v>
      </c>
      <c r="B363">
        <v>6</v>
      </c>
      <c r="C363" t="s">
        <v>74</v>
      </c>
      <c r="D363" t="s">
        <v>1144</v>
      </c>
      <c r="E363">
        <v>25</v>
      </c>
      <c r="F363">
        <v>40</v>
      </c>
      <c r="G363">
        <v>2</v>
      </c>
      <c r="H363">
        <v>13</v>
      </c>
      <c r="I363" t="s">
        <v>1141</v>
      </c>
      <c r="J363" t="str">
        <f>IF(COUNTIF(sala!R$2:R$768,A363)=0,"No","SI")</f>
        <v>SI</v>
      </c>
      <c r="K363">
        <f>+Tabla1[[#This Row],[Precio Unitario]]*Tabla1[[#This Row],[Cantidad Ordenada]]</f>
        <v>80</v>
      </c>
      <c r="L363">
        <f>+Tabla1[[#This Row],[Ganancia Bruta]]-Tabla1[[#This Row],[Costo Unitario]]*Tabla1[[#This Row],[Cantidad Ordenada]]</f>
        <v>30</v>
      </c>
    </row>
    <row r="364" spans="1:12" x14ac:dyDescent="0.45">
      <c r="A364">
        <v>137</v>
      </c>
      <c r="B364">
        <v>13</v>
      </c>
      <c r="C364" t="s">
        <v>111</v>
      </c>
      <c r="D364" t="s">
        <v>1156</v>
      </c>
      <c r="E364">
        <v>13</v>
      </c>
      <c r="F364">
        <v>21</v>
      </c>
      <c r="G364">
        <v>3</v>
      </c>
      <c r="H364">
        <v>41</v>
      </c>
      <c r="I364" t="s">
        <v>1141</v>
      </c>
      <c r="J364" t="str">
        <f>IF(COUNTIF(sala!R$2:R$768,A364)=0,"No","SI")</f>
        <v>SI</v>
      </c>
      <c r="K364">
        <f>+Tabla1[[#This Row],[Precio Unitario]]*Tabla1[[#This Row],[Cantidad Ordenada]]</f>
        <v>63</v>
      </c>
      <c r="L364">
        <f>+Tabla1[[#This Row],[Ganancia Bruta]]-Tabla1[[#This Row],[Costo Unitario]]*Tabla1[[#This Row],[Cantidad Ordenada]]</f>
        <v>24</v>
      </c>
    </row>
    <row r="365" spans="1:12" x14ac:dyDescent="0.45">
      <c r="A365">
        <v>138</v>
      </c>
      <c r="B365">
        <v>6</v>
      </c>
      <c r="C365" t="s">
        <v>195</v>
      </c>
      <c r="D365" t="s">
        <v>1142</v>
      </c>
      <c r="E365">
        <v>19</v>
      </c>
      <c r="F365">
        <v>31</v>
      </c>
      <c r="G365">
        <v>2</v>
      </c>
      <c r="H365">
        <v>40</v>
      </c>
      <c r="I365" t="s">
        <v>1139</v>
      </c>
      <c r="J365" t="str">
        <f>IF(COUNTIF(sala!R$2:R$768,A365)=0,"No","SI")</f>
        <v>SI</v>
      </c>
      <c r="K365">
        <f>+Tabla1[[#This Row],[Precio Unitario]]*Tabla1[[#This Row],[Cantidad Ordenada]]</f>
        <v>62</v>
      </c>
      <c r="L365">
        <f>+Tabla1[[#This Row],[Ganancia Bruta]]-Tabla1[[#This Row],[Costo Unitario]]*Tabla1[[#This Row],[Cantidad Ordenada]]</f>
        <v>24</v>
      </c>
    </row>
    <row r="366" spans="1:12" x14ac:dyDescent="0.45">
      <c r="A366">
        <v>138</v>
      </c>
      <c r="B366">
        <v>6</v>
      </c>
      <c r="C366" t="s">
        <v>189</v>
      </c>
      <c r="D366" t="s">
        <v>1149</v>
      </c>
      <c r="E366">
        <v>11</v>
      </c>
      <c r="F366">
        <v>19</v>
      </c>
      <c r="G366">
        <v>2</v>
      </c>
      <c r="H366">
        <v>6</v>
      </c>
      <c r="I366" t="s">
        <v>1139</v>
      </c>
      <c r="J366" t="str">
        <f>IF(COUNTIF(sala!R$2:R$768,A366)=0,"No","SI")</f>
        <v>SI</v>
      </c>
      <c r="K366">
        <f>+Tabla1[[#This Row],[Precio Unitario]]*Tabla1[[#This Row],[Cantidad Ordenada]]</f>
        <v>38</v>
      </c>
      <c r="L366">
        <f>+Tabla1[[#This Row],[Ganancia Bruta]]-Tabla1[[#This Row],[Costo Unitario]]*Tabla1[[#This Row],[Cantidad Ordenada]]</f>
        <v>16</v>
      </c>
    </row>
    <row r="367" spans="1:12" x14ac:dyDescent="0.45">
      <c r="A367">
        <v>138</v>
      </c>
      <c r="B367">
        <v>6</v>
      </c>
      <c r="C367" t="s">
        <v>265</v>
      </c>
      <c r="D367" t="s">
        <v>1158</v>
      </c>
      <c r="E367">
        <v>15</v>
      </c>
      <c r="F367">
        <v>26</v>
      </c>
      <c r="G367">
        <v>3</v>
      </c>
      <c r="H367">
        <v>7</v>
      </c>
      <c r="I367" t="s">
        <v>1141</v>
      </c>
      <c r="J367" t="str">
        <f>IF(COUNTIF(sala!R$2:R$768,A367)=0,"No","SI")</f>
        <v>SI</v>
      </c>
      <c r="K367">
        <f>+Tabla1[[#This Row],[Precio Unitario]]*Tabla1[[#This Row],[Cantidad Ordenada]]</f>
        <v>78</v>
      </c>
      <c r="L367">
        <f>+Tabla1[[#This Row],[Ganancia Bruta]]-Tabla1[[#This Row],[Costo Unitario]]*Tabla1[[#This Row],[Cantidad Ordenada]]</f>
        <v>33</v>
      </c>
    </row>
    <row r="368" spans="1:12" x14ac:dyDescent="0.45">
      <c r="A368">
        <v>138</v>
      </c>
      <c r="B368">
        <v>6</v>
      </c>
      <c r="C368" t="s">
        <v>109</v>
      </c>
      <c r="D368" t="s">
        <v>1140</v>
      </c>
      <c r="E368">
        <v>18</v>
      </c>
      <c r="F368">
        <v>30</v>
      </c>
      <c r="G368">
        <v>2</v>
      </c>
      <c r="H368">
        <v>44</v>
      </c>
      <c r="I368" t="s">
        <v>1141</v>
      </c>
      <c r="J368" t="str">
        <f>IF(COUNTIF(sala!R$2:R$768,A368)=0,"No","SI")</f>
        <v>SI</v>
      </c>
      <c r="K368">
        <f>+Tabla1[[#This Row],[Precio Unitario]]*Tabla1[[#This Row],[Cantidad Ordenada]]</f>
        <v>60</v>
      </c>
      <c r="L368">
        <f>+Tabla1[[#This Row],[Ganancia Bruta]]-Tabla1[[#This Row],[Costo Unitario]]*Tabla1[[#This Row],[Cantidad Ordenada]]</f>
        <v>24</v>
      </c>
    </row>
    <row r="369" spans="1:12" x14ac:dyDescent="0.45">
      <c r="A369">
        <v>139</v>
      </c>
      <c r="B369">
        <v>16</v>
      </c>
      <c r="C369" t="s">
        <v>42</v>
      </c>
      <c r="D369" t="s">
        <v>1150</v>
      </c>
      <c r="E369">
        <v>21</v>
      </c>
      <c r="F369">
        <v>35</v>
      </c>
      <c r="G369">
        <v>1</v>
      </c>
      <c r="H369">
        <v>26</v>
      </c>
      <c r="I369" t="s">
        <v>1139</v>
      </c>
      <c r="J369" t="str">
        <f>IF(COUNTIF(sala!R$2:R$768,A369)=0,"No","SI")</f>
        <v>SI</v>
      </c>
      <c r="K369">
        <f>+Tabla1[[#This Row],[Precio Unitario]]*Tabla1[[#This Row],[Cantidad Ordenada]]</f>
        <v>35</v>
      </c>
      <c r="L369">
        <f>+Tabla1[[#This Row],[Ganancia Bruta]]-Tabla1[[#This Row],[Costo Unitario]]*Tabla1[[#This Row],[Cantidad Ordenada]]</f>
        <v>14</v>
      </c>
    </row>
    <row r="370" spans="1:12" x14ac:dyDescent="0.45">
      <c r="A370">
        <v>140</v>
      </c>
      <c r="B370">
        <v>11</v>
      </c>
      <c r="C370" t="s">
        <v>204</v>
      </c>
      <c r="D370" t="s">
        <v>1159</v>
      </c>
      <c r="E370">
        <v>15</v>
      </c>
      <c r="F370">
        <v>25</v>
      </c>
      <c r="G370">
        <v>2</v>
      </c>
      <c r="H370">
        <v>35</v>
      </c>
      <c r="I370" t="s">
        <v>1139</v>
      </c>
      <c r="J370" t="str">
        <f>IF(COUNTIF(sala!R$2:R$768,A370)=0,"No","SI")</f>
        <v>SI</v>
      </c>
      <c r="K370">
        <f>+Tabla1[[#This Row],[Precio Unitario]]*Tabla1[[#This Row],[Cantidad Ordenada]]</f>
        <v>50</v>
      </c>
      <c r="L370">
        <f>+Tabla1[[#This Row],[Ganancia Bruta]]-Tabla1[[#This Row],[Costo Unitario]]*Tabla1[[#This Row],[Cantidad Ordenada]]</f>
        <v>20</v>
      </c>
    </row>
    <row r="371" spans="1:12" x14ac:dyDescent="0.45">
      <c r="A371">
        <v>140</v>
      </c>
      <c r="B371">
        <v>11</v>
      </c>
      <c r="C371" t="s">
        <v>42</v>
      </c>
      <c r="D371" t="s">
        <v>1150</v>
      </c>
      <c r="E371">
        <v>21</v>
      </c>
      <c r="F371">
        <v>35</v>
      </c>
      <c r="G371">
        <v>3</v>
      </c>
      <c r="H371">
        <v>35</v>
      </c>
      <c r="I371" t="s">
        <v>1141</v>
      </c>
      <c r="J371" t="str">
        <f>IF(COUNTIF(sala!R$2:R$768,A371)=0,"No","SI")</f>
        <v>SI</v>
      </c>
      <c r="K371">
        <f>+Tabla1[[#This Row],[Precio Unitario]]*Tabla1[[#This Row],[Cantidad Ordenada]]</f>
        <v>105</v>
      </c>
      <c r="L371">
        <f>+Tabla1[[#This Row],[Ganancia Bruta]]-Tabla1[[#This Row],[Costo Unitario]]*Tabla1[[#This Row],[Cantidad Ordenada]]</f>
        <v>42</v>
      </c>
    </row>
    <row r="372" spans="1:12" x14ac:dyDescent="0.45">
      <c r="A372">
        <v>140</v>
      </c>
      <c r="B372">
        <v>11</v>
      </c>
      <c r="C372" t="s">
        <v>126</v>
      </c>
      <c r="D372" t="s">
        <v>1157</v>
      </c>
      <c r="E372">
        <v>10</v>
      </c>
      <c r="F372">
        <v>18</v>
      </c>
      <c r="G372">
        <v>2</v>
      </c>
      <c r="H372">
        <v>48</v>
      </c>
      <c r="I372" t="s">
        <v>1141</v>
      </c>
      <c r="J372" t="str">
        <f>IF(COUNTIF(sala!R$2:R$768,A372)=0,"No","SI")</f>
        <v>SI</v>
      </c>
      <c r="K372">
        <f>+Tabla1[[#This Row],[Precio Unitario]]*Tabla1[[#This Row],[Cantidad Ordenada]]</f>
        <v>36</v>
      </c>
      <c r="L372">
        <f>+Tabla1[[#This Row],[Ganancia Bruta]]-Tabla1[[#This Row],[Costo Unitario]]*Tabla1[[#This Row],[Cantidad Ordenada]]</f>
        <v>16</v>
      </c>
    </row>
    <row r="373" spans="1:12" x14ac:dyDescent="0.45">
      <c r="A373">
        <v>141</v>
      </c>
      <c r="B373">
        <v>4</v>
      </c>
      <c r="C373" t="s">
        <v>111</v>
      </c>
      <c r="D373" t="s">
        <v>1156</v>
      </c>
      <c r="E373">
        <v>13</v>
      </c>
      <c r="F373">
        <v>21</v>
      </c>
      <c r="G373">
        <v>1</v>
      </c>
      <c r="H373">
        <v>28</v>
      </c>
      <c r="I373" t="s">
        <v>1141</v>
      </c>
      <c r="J373" t="str">
        <f>IF(COUNTIF(sala!R$2:R$768,A373)=0,"No","SI")</f>
        <v>SI</v>
      </c>
      <c r="K373">
        <f>+Tabla1[[#This Row],[Precio Unitario]]*Tabla1[[#This Row],[Cantidad Ordenada]]</f>
        <v>21</v>
      </c>
      <c r="L373">
        <f>+Tabla1[[#This Row],[Ganancia Bruta]]-Tabla1[[#This Row],[Costo Unitario]]*Tabla1[[#This Row],[Cantidad Ordenada]]</f>
        <v>8</v>
      </c>
    </row>
    <row r="374" spans="1:12" x14ac:dyDescent="0.45">
      <c r="A374">
        <v>142</v>
      </c>
      <c r="B374">
        <v>14</v>
      </c>
      <c r="C374" t="s">
        <v>268</v>
      </c>
      <c r="D374" t="s">
        <v>1138</v>
      </c>
      <c r="E374">
        <v>14</v>
      </c>
      <c r="F374">
        <v>24</v>
      </c>
      <c r="G374">
        <v>3</v>
      </c>
      <c r="H374">
        <v>37</v>
      </c>
      <c r="I374" t="s">
        <v>1139</v>
      </c>
      <c r="J374" t="str">
        <f>IF(COUNTIF(sala!R$2:R$768,A374)=0,"No","SI")</f>
        <v>SI</v>
      </c>
      <c r="K374">
        <f>+Tabla1[[#This Row],[Precio Unitario]]*Tabla1[[#This Row],[Cantidad Ordenada]]</f>
        <v>72</v>
      </c>
      <c r="L374">
        <f>+Tabla1[[#This Row],[Ganancia Bruta]]-Tabla1[[#This Row],[Costo Unitario]]*Tabla1[[#This Row],[Cantidad Ordenada]]</f>
        <v>30</v>
      </c>
    </row>
    <row r="375" spans="1:12" x14ac:dyDescent="0.45">
      <c r="A375">
        <v>142</v>
      </c>
      <c r="B375">
        <v>14</v>
      </c>
      <c r="C375" t="s">
        <v>340</v>
      </c>
      <c r="D375" t="s">
        <v>1155</v>
      </c>
      <c r="E375">
        <v>14</v>
      </c>
      <c r="F375">
        <v>23</v>
      </c>
      <c r="G375">
        <v>3</v>
      </c>
      <c r="H375">
        <v>11</v>
      </c>
      <c r="I375" t="s">
        <v>1141</v>
      </c>
      <c r="J375" t="str">
        <f>IF(COUNTIF(sala!R$2:R$768,A375)=0,"No","SI")</f>
        <v>SI</v>
      </c>
      <c r="K375">
        <f>+Tabla1[[#This Row],[Precio Unitario]]*Tabla1[[#This Row],[Cantidad Ordenada]]</f>
        <v>69</v>
      </c>
      <c r="L375">
        <f>+Tabla1[[#This Row],[Ganancia Bruta]]-Tabla1[[#This Row],[Costo Unitario]]*Tabla1[[#This Row],[Cantidad Ordenada]]</f>
        <v>27</v>
      </c>
    </row>
    <row r="376" spans="1:12" x14ac:dyDescent="0.45">
      <c r="A376">
        <v>142</v>
      </c>
      <c r="B376">
        <v>14</v>
      </c>
      <c r="C376" t="s">
        <v>74</v>
      </c>
      <c r="D376" t="s">
        <v>1144</v>
      </c>
      <c r="E376">
        <v>25</v>
      </c>
      <c r="F376">
        <v>40</v>
      </c>
      <c r="G376">
        <v>1</v>
      </c>
      <c r="H376">
        <v>22</v>
      </c>
      <c r="I376" t="s">
        <v>1139</v>
      </c>
      <c r="J376" t="str">
        <f>IF(COUNTIF(sala!R$2:R$768,A376)=0,"No","SI")</f>
        <v>SI</v>
      </c>
      <c r="K376">
        <f>+Tabla1[[#This Row],[Precio Unitario]]*Tabla1[[#This Row],[Cantidad Ordenada]]</f>
        <v>40</v>
      </c>
      <c r="L376">
        <f>+Tabla1[[#This Row],[Ganancia Bruta]]-Tabla1[[#This Row],[Costo Unitario]]*Tabla1[[#This Row],[Cantidad Ordenada]]</f>
        <v>15</v>
      </c>
    </row>
    <row r="377" spans="1:12" x14ac:dyDescent="0.45">
      <c r="A377">
        <v>143</v>
      </c>
      <c r="B377">
        <v>9</v>
      </c>
      <c r="C377" t="s">
        <v>204</v>
      </c>
      <c r="D377" t="s">
        <v>1159</v>
      </c>
      <c r="E377">
        <v>15</v>
      </c>
      <c r="F377">
        <v>25</v>
      </c>
      <c r="G377">
        <v>2</v>
      </c>
      <c r="H377">
        <v>16</v>
      </c>
      <c r="I377" t="s">
        <v>1141</v>
      </c>
      <c r="J377" t="str">
        <f>IF(COUNTIF(sala!R$2:R$768,A377)=0,"No","SI")</f>
        <v>SI</v>
      </c>
      <c r="K377">
        <f>+Tabla1[[#This Row],[Precio Unitario]]*Tabla1[[#This Row],[Cantidad Ordenada]]</f>
        <v>50</v>
      </c>
      <c r="L377">
        <f>+Tabla1[[#This Row],[Ganancia Bruta]]-Tabla1[[#This Row],[Costo Unitario]]*Tabla1[[#This Row],[Cantidad Ordenada]]</f>
        <v>20</v>
      </c>
    </row>
    <row r="378" spans="1:12" x14ac:dyDescent="0.45">
      <c r="A378">
        <v>144</v>
      </c>
      <c r="B378">
        <v>18</v>
      </c>
      <c r="C378" t="s">
        <v>115</v>
      </c>
      <c r="D378" t="s">
        <v>1145</v>
      </c>
      <c r="E378">
        <v>22</v>
      </c>
      <c r="F378">
        <v>36</v>
      </c>
      <c r="G378">
        <v>1</v>
      </c>
      <c r="H378">
        <v>27</v>
      </c>
      <c r="I378" t="s">
        <v>1141</v>
      </c>
      <c r="J378" t="str">
        <f>IF(COUNTIF(sala!R$2:R$768,A378)=0,"No","SI")</f>
        <v>SI</v>
      </c>
      <c r="K378">
        <f>+Tabla1[[#This Row],[Precio Unitario]]*Tabla1[[#This Row],[Cantidad Ordenada]]</f>
        <v>36</v>
      </c>
      <c r="L378">
        <f>+Tabla1[[#This Row],[Ganancia Bruta]]-Tabla1[[#This Row],[Costo Unitario]]*Tabla1[[#This Row],[Cantidad Ordenada]]</f>
        <v>14</v>
      </c>
    </row>
    <row r="379" spans="1:12" x14ac:dyDescent="0.45">
      <c r="A379">
        <v>144</v>
      </c>
      <c r="B379">
        <v>18</v>
      </c>
      <c r="C379" t="s">
        <v>189</v>
      </c>
      <c r="D379" t="s">
        <v>1149</v>
      </c>
      <c r="E379">
        <v>11</v>
      </c>
      <c r="F379">
        <v>19</v>
      </c>
      <c r="G379">
        <v>3</v>
      </c>
      <c r="H379">
        <v>51</v>
      </c>
      <c r="I379" t="s">
        <v>1139</v>
      </c>
      <c r="J379" t="str">
        <f>IF(COUNTIF(sala!R$2:R$768,A379)=0,"No","SI")</f>
        <v>SI</v>
      </c>
      <c r="K379">
        <f>+Tabla1[[#This Row],[Precio Unitario]]*Tabla1[[#This Row],[Cantidad Ordenada]]</f>
        <v>57</v>
      </c>
      <c r="L379">
        <f>+Tabla1[[#This Row],[Ganancia Bruta]]-Tabla1[[#This Row],[Costo Unitario]]*Tabla1[[#This Row],[Cantidad Ordenada]]</f>
        <v>24</v>
      </c>
    </row>
    <row r="380" spans="1:12" x14ac:dyDescent="0.45">
      <c r="A380">
        <v>144</v>
      </c>
      <c r="B380">
        <v>18</v>
      </c>
      <c r="C380" t="s">
        <v>60</v>
      </c>
      <c r="D380" t="s">
        <v>1146</v>
      </c>
      <c r="E380">
        <v>17</v>
      </c>
      <c r="F380">
        <v>29</v>
      </c>
      <c r="G380">
        <v>2</v>
      </c>
      <c r="H380">
        <v>38</v>
      </c>
      <c r="I380" t="s">
        <v>1139</v>
      </c>
      <c r="J380" t="str">
        <f>IF(COUNTIF(sala!R$2:R$768,A380)=0,"No","SI")</f>
        <v>SI</v>
      </c>
      <c r="K380">
        <f>+Tabla1[[#This Row],[Precio Unitario]]*Tabla1[[#This Row],[Cantidad Ordenada]]</f>
        <v>58</v>
      </c>
      <c r="L380">
        <f>+Tabla1[[#This Row],[Ganancia Bruta]]-Tabla1[[#This Row],[Costo Unitario]]*Tabla1[[#This Row],[Cantidad Ordenada]]</f>
        <v>24</v>
      </c>
    </row>
    <row r="381" spans="1:12" x14ac:dyDescent="0.45">
      <c r="A381">
        <v>144</v>
      </c>
      <c r="B381">
        <v>18</v>
      </c>
      <c r="C381" t="s">
        <v>86</v>
      </c>
      <c r="D381" t="s">
        <v>1153</v>
      </c>
      <c r="E381">
        <v>20</v>
      </c>
      <c r="F381">
        <v>34</v>
      </c>
      <c r="G381">
        <v>1</v>
      </c>
      <c r="H381">
        <v>34</v>
      </c>
      <c r="I381" t="s">
        <v>1141</v>
      </c>
      <c r="J381" t="str">
        <f>IF(COUNTIF(sala!R$2:R$768,A381)=0,"No","SI")</f>
        <v>SI</v>
      </c>
      <c r="K381">
        <f>+Tabla1[[#This Row],[Precio Unitario]]*Tabla1[[#This Row],[Cantidad Ordenada]]</f>
        <v>34</v>
      </c>
      <c r="L381">
        <f>+Tabla1[[#This Row],[Ganancia Bruta]]-Tabla1[[#This Row],[Costo Unitario]]*Tabla1[[#This Row],[Cantidad Ordenada]]</f>
        <v>14</v>
      </c>
    </row>
    <row r="382" spans="1:12" x14ac:dyDescent="0.45">
      <c r="A382">
        <v>145</v>
      </c>
      <c r="B382">
        <v>2</v>
      </c>
      <c r="C382" t="s">
        <v>344</v>
      </c>
      <c r="D382" t="s">
        <v>1152</v>
      </c>
      <c r="E382">
        <v>13</v>
      </c>
      <c r="F382">
        <v>22</v>
      </c>
      <c r="G382">
        <v>3</v>
      </c>
      <c r="H382">
        <v>59</v>
      </c>
      <c r="I382" t="s">
        <v>1139</v>
      </c>
      <c r="J382" t="str">
        <f>IF(COUNTIF(sala!R$2:R$768,A382)=0,"No","SI")</f>
        <v>SI</v>
      </c>
      <c r="K382">
        <f>+Tabla1[[#This Row],[Precio Unitario]]*Tabla1[[#This Row],[Cantidad Ordenada]]</f>
        <v>66</v>
      </c>
      <c r="L382">
        <f>+Tabla1[[#This Row],[Ganancia Bruta]]-Tabla1[[#This Row],[Costo Unitario]]*Tabla1[[#This Row],[Cantidad Ordenada]]</f>
        <v>27</v>
      </c>
    </row>
    <row r="383" spans="1:12" x14ac:dyDescent="0.45">
      <c r="A383">
        <v>145</v>
      </c>
      <c r="B383">
        <v>2</v>
      </c>
      <c r="C383" t="s">
        <v>109</v>
      </c>
      <c r="D383" t="s">
        <v>1140</v>
      </c>
      <c r="E383">
        <v>18</v>
      </c>
      <c r="F383">
        <v>30</v>
      </c>
      <c r="G383">
        <v>2</v>
      </c>
      <c r="H383">
        <v>47</v>
      </c>
      <c r="I383" t="s">
        <v>1141</v>
      </c>
      <c r="J383" t="str">
        <f>IF(COUNTIF(sala!R$2:R$768,A383)=0,"No","SI")</f>
        <v>SI</v>
      </c>
      <c r="K383">
        <f>+Tabla1[[#This Row],[Precio Unitario]]*Tabla1[[#This Row],[Cantidad Ordenada]]</f>
        <v>60</v>
      </c>
      <c r="L383">
        <f>+Tabla1[[#This Row],[Ganancia Bruta]]-Tabla1[[#This Row],[Costo Unitario]]*Tabla1[[#This Row],[Cantidad Ordenada]]</f>
        <v>24</v>
      </c>
    </row>
    <row r="384" spans="1:12" x14ac:dyDescent="0.45">
      <c r="A384">
        <v>146</v>
      </c>
      <c r="B384">
        <v>8</v>
      </c>
      <c r="C384" t="s">
        <v>195</v>
      </c>
      <c r="D384" t="s">
        <v>1142</v>
      </c>
      <c r="E384">
        <v>19</v>
      </c>
      <c r="F384">
        <v>31</v>
      </c>
      <c r="G384">
        <v>2</v>
      </c>
      <c r="H384">
        <v>47</v>
      </c>
      <c r="I384" t="s">
        <v>1141</v>
      </c>
      <c r="J384" t="str">
        <f>IF(COUNTIF(sala!R$2:R$768,A384)=0,"No","SI")</f>
        <v>SI</v>
      </c>
      <c r="K384">
        <f>+Tabla1[[#This Row],[Precio Unitario]]*Tabla1[[#This Row],[Cantidad Ordenada]]</f>
        <v>62</v>
      </c>
      <c r="L384">
        <f>+Tabla1[[#This Row],[Ganancia Bruta]]-Tabla1[[#This Row],[Costo Unitario]]*Tabla1[[#This Row],[Cantidad Ordenada]]</f>
        <v>24</v>
      </c>
    </row>
    <row r="385" spans="1:12" x14ac:dyDescent="0.45">
      <c r="A385">
        <v>147</v>
      </c>
      <c r="B385">
        <v>5</v>
      </c>
      <c r="C385" t="s">
        <v>74</v>
      </c>
      <c r="D385" t="s">
        <v>1144</v>
      </c>
      <c r="E385">
        <v>25</v>
      </c>
      <c r="F385">
        <v>40</v>
      </c>
      <c r="G385">
        <v>1</v>
      </c>
      <c r="H385">
        <v>13</v>
      </c>
      <c r="I385" t="s">
        <v>1141</v>
      </c>
      <c r="J385" t="str">
        <f>IF(COUNTIF(sala!R$2:R$768,A385)=0,"No","SI")</f>
        <v>SI</v>
      </c>
      <c r="K385">
        <f>+Tabla1[[#This Row],[Precio Unitario]]*Tabla1[[#This Row],[Cantidad Ordenada]]</f>
        <v>40</v>
      </c>
      <c r="L385">
        <f>+Tabla1[[#This Row],[Ganancia Bruta]]-Tabla1[[#This Row],[Costo Unitario]]*Tabla1[[#This Row],[Cantidad Ordenada]]</f>
        <v>15</v>
      </c>
    </row>
    <row r="386" spans="1:12" x14ac:dyDescent="0.45">
      <c r="A386">
        <v>147</v>
      </c>
      <c r="B386">
        <v>5</v>
      </c>
      <c r="C386" t="s">
        <v>344</v>
      </c>
      <c r="D386" t="s">
        <v>1152</v>
      </c>
      <c r="E386">
        <v>13</v>
      </c>
      <c r="F386">
        <v>22</v>
      </c>
      <c r="G386">
        <v>2</v>
      </c>
      <c r="H386">
        <v>20</v>
      </c>
      <c r="I386" t="s">
        <v>1139</v>
      </c>
      <c r="J386" t="str">
        <f>IF(COUNTIF(sala!R$2:R$768,A386)=0,"No","SI")</f>
        <v>SI</v>
      </c>
      <c r="K386">
        <f>+Tabla1[[#This Row],[Precio Unitario]]*Tabla1[[#This Row],[Cantidad Ordenada]]</f>
        <v>44</v>
      </c>
      <c r="L386">
        <f>+Tabla1[[#This Row],[Ganancia Bruta]]-Tabla1[[#This Row],[Costo Unitario]]*Tabla1[[#This Row],[Cantidad Ordenada]]</f>
        <v>18</v>
      </c>
    </row>
    <row r="387" spans="1:12" x14ac:dyDescent="0.45">
      <c r="A387">
        <v>148</v>
      </c>
      <c r="B387">
        <v>10</v>
      </c>
      <c r="C387" t="s">
        <v>60</v>
      </c>
      <c r="D387" t="s">
        <v>1146</v>
      </c>
      <c r="E387">
        <v>17</v>
      </c>
      <c r="F387">
        <v>29</v>
      </c>
      <c r="G387">
        <v>2</v>
      </c>
      <c r="H387">
        <v>31</v>
      </c>
      <c r="I387" t="s">
        <v>1139</v>
      </c>
      <c r="J387" t="str">
        <f>IF(COUNTIF(sala!R$2:R$768,A387)=0,"No","SI")</f>
        <v>SI</v>
      </c>
      <c r="K387">
        <f>+Tabla1[[#This Row],[Precio Unitario]]*Tabla1[[#This Row],[Cantidad Ordenada]]</f>
        <v>58</v>
      </c>
      <c r="L387">
        <f>+Tabla1[[#This Row],[Ganancia Bruta]]-Tabla1[[#This Row],[Costo Unitario]]*Tabla1[[#This Row],[Cantidad Ordenada]]</f>
        <v>24</v>
      </c>
    </row>
    <row r="388" spans="1:12" x14ac:dyDescent="0.45">
      <c r="A388">
        <v>148</v>
      </c>
      <c r="B388">
        <v>10</v>
      </c>
      <c r="C388" t="s">
        <v>86</v>
      </c>
      <c r="D388" t="s">
        <v>1153</v>
      </c>
      <c r="E388">
        <v>20</v>
      </c>
      <c r="F388">
        <v>34</v>
      </c>
      <c r="G388">
        <v>2</v>
      </c>
      <c r="H388">
        <v>57</v>
      </c>
      <c r="I388" t="s">
        <v>1139</v>
      </c>
      <c r="J388" t="str">
        <f>IF(COUNTIF(sala!R$2:R$768,A388)=0,"No","SI")</f>
        <v>SI</v>
      </c>
      <c r="K388">
        <f>+Tabla1[[#This Row],[Precio Unitario]]*Tabla1[[#This Row],[Cantidad Ordenada]]</f>
        <v>68</v>
      </c>
      <c r="L388">
        <f>+Tabla1[[#This Row],[Ganancia Bruta]]-Tabla1[[#This Row],[Costo Unitario]]*Tabla1[[#This Row],[Cantidad Ordenada]]</f>
        <v>28</v>
      </c>
    </row>
    <row r="389" spans="1:12" x14ac:dyDescent="0.45">
      <c r="A389">
        <v>148</v>
      </c>
      <c r="B389">
        <v>10</v>
      </c>
      <c r="C389" t="s">
        <v>250</v>
      </c>
      <c r="D389" t="s">
        <v>1154</v>
      </c>
      <c r="E389">
        <v>12</v>
      </c>
      <c r="F389">
        <v>20</v>
      </c>
      <c r="G389">
        <v>3</v>
      </c>
      <c r="H389">
        <v>46</v>
      </c>
      <c r="I389" t="s">
        <v>1139</v>
      </c>
      <c r="J389" t="str">
        <f>IF(COUNTIF(sala!R$2:R$768,A389)=0,"No","SI")</f>
        <v>SI</v>
      </c>
      <c r="K389">
        <f>+Tabla1[[#This Row],[Precio Unitario]]*Tabla1[[#This Row],[Cantidad Ordenada]]</f>
        <v>60</v>
      </c>
      <c r="L389">
        <f>+Tabla1[[#This Row],[Ganancia Bruta]]-Tabla1[[#This Row],[Costo Unitario]]*Tabla1[[#This Row],[Cantidad Ordenada]]</f>
        <v>24</v>
      </c>
    </row>
    <row r="390" spans="1:12" x14ac:dyDescent="0.45">
      <c r="A390">
        <v>148</v>
      </c>
      <c r="B390">
        <v>10</v>
      </c>
      <c r="C390" t="s">
        <v>265</v>
      </c>
      <c r="D390" t="s">
        <v>1158</v>
      </c>
      <c r="E390">
        <v>15</v>
      </c>
      <c r="F390">
        <v>26</v>
      </c>
      <c r="G390">
        <v>1</v>
      </c>
      <c r="H390">
        <v>25</v>
      </c>
      <c r="I390" t="s">
        <v>1139</v>
      </c>
      <c r="J390" t="str">
        <f>IF(COUNTIF(sala!R$2:R$768,A390)=0,"No","SI")</f>
        <v>SI</v>
      </c>
      <c r="K390">
        <f>+Tabla1[[#This Row],[Precio Unitario]]*Tabla1[[#This Row],[Cantidad Ordenada]]</f>
        <v>26</v>
      </c>
      <c r="L390">
        <f>+Tabla1[[#This Row],[Ganancia Bruta]]-Tabla1[[#This Row],[Costo Unitario]]*Tabla1[[#This Row],[Cantidad Ordenada]]</f>
        <v>11</v>
      </c>
    </row>
    <row r="391" spans="1:12" x14ac:dyDescent="0.45">
      <c r="A391">
        <v>149</v>
      </c>
      <c r="B391">
        <v>18</v>
      </c>
      <c r="C391" t="s">
        <v>86</v>
      </c>
      <c r="D391" t="s">
        <v>1153</v>
      </c>
      <c r="E391">
        <v>20</v>
      </c>
      <c r="F391">
        <v>34</v>
      </c>
      <c r="G391">
        <v>3</v>
      </c>
      <c r="H391">
        <v>28</v>
      </c>
      <c r="I391" t="s">
        <v>1141</v>
      </c>
      <c r="J391" t="str">
        <f>IF(COUNTIF(sala!R$2:R$768,A391)=0,"No","SI")</f>
        <v>SI</v>
      </c>
      <c r="K391">
        <f>+Tabla1[[#This Row],[Precio Unitario]]*Tabla1[[#This Row],[Cantidad Ordenada]]</f>
        <v>102</v>
      </c>
      <c r="L391">
        <f>+Tabla1[[#This Row],[Ganancia Bruta]]-Tabla1[[#This Row],[Costo Unitario]]*Tabla1[[#This Row],[Cantidad Ordenada]]</f>
        <v>42</v>
      </c>
    </row>
    <row r="392" spans="1:12" x14ac:dyDescent="0.45">
      <c r="A392">
        <v>149</v>
      </c>
      <c r="B392">
        <v>18</v>
      </c>
      <c r="C392" t="s">
        <v>109</v>
      </c>
      <c r="D392" t="s">
        <v>1140</v>
      </c>
      <c r="E392">
        <v>18</v>
      </c>
      <c r="F392">
        <v>30</v>
      </c>
      <c r="G392">
        <v>1</v>
      </c>
      <c r="H392">
        <v>38</v>
      </c>
      <c r="I392" t="s">
        <v>1141</v>
      </c>
      <c r="J392" t="str">
        <f>IF(COUNTIF(sala!R$2:R$768,A392)=0,"No","SI")</f>
        <v>SI</v>
      </c>
      <c r="K392">
        <f>+Tabla1[[#This Row],[Precio Unitario]]*Tabla1[[#This Row],[Cantidad Ordenada]]</f>
        <v>30</v>
      </c>
      <c r="L392">
        <f>+Tabla1[[#This Row],[Ganancia Bruta]]-Tabla1[[#This Row],[Costo Unitario]]*Tabla1[[#This Row],[Cantidad Ordenada]]</f>
        <v>12</v>
      </c>
    </row>
    <row r="393" spans="1:12" x14ac:dyDescent="0.45">
      <c r="A393">
        <v>149</v>
      </c>
      <c r="B393">
        <v>18</v>
      </c>
      <c r="C393" t="s">
        <v>126</v>
      </c>
      <c r="D393" t="s">
        <v>1157</v>
      </c>
      <c r="E393">
        <v>10</v>
      </c>
      <c r="F393">
        <v>18</v>
      </c>
      <c r="G393">
        <v>2</v>
      </c>
      <c r="H393">
        <v>25</v>
      </c>
      <c r="I393" t="s">
        <v>1139</v>
      </c>
      <c r="J393" t="str">
        <f>IF(COUNTIF(sala!R$2:R$768,A393)=0,"No","SI")</f>
        <v>SI</v>
      </c>
      <c r="K393">
        <f>+Tabla1[[#This Row],[Precio Unitario]]*Tabla1[[#This Row],[Cantidad Ordenada]]</f>
        <v>36</v>
      </c>
      <c r="L393">
        <f>+Tabla1[[#This Row],[Ganancia Bruta]]-Tabla1[[#This Row],[Costo Unitario]]*Tabla1[[#This Row],[Cantidad Ordenada]]</f>
        <v>16</v>
      </c>
    </row>
    <row r="394" spans="1:12" x14ac:dyDescent="0.45">
      <c r="A394">
        <v>149</v>
      </c>
      <c r="B394">
        <v>18</v>
      </c>
      <c r="C394" t="s">
        <v>60</v>
      </c>
      <c r="D394" t="s">
        <v>1146</v>
      </c>
      <c r="E394">
        <v>17</v>
      </c>
      <c r="F394">
        <v>29</v>
      </c>
      <c r="G394">
        <v>2</v>
      </c>
      <c r="H394">
        <v>48</v>
      </c>
      <c r="I394" t="s">
        <v>1141</v>
      </c>
      <c r="J394" t="str">
        <f>IF(COUNTIF(sala!R$2:R$768,A394)=0,"No","SI")</f>
        <v>SI</v>
      </c>
      <c r="K394">
        <f>+Tabla1[[#This Row],[Precio Unitario]]*Tabla1[[#This Row],[Cantidad Ordenada]]</f>
        <v>58</v>
      </c>
      <c r="L394">
        <f>+Tabla1[[#This Row],[Ganancia Bruta]]-Tabla1[[#This Row],[Costo Unitario]]*Tabla1[[#This Row],[Cantidad Ordenada]]</f>
        <v>24</v>
      </c>
    </row>
    <row r="395" spans="1:12" x14ac:dyDescent="0.45">
      <c r="A395">
        <v>150</v>
      </c>
      <c r="B395">
        <v>18</v>
      </c>
      <c r="C395" t="s">
        <v>344</v>
      </c>
      <c r="D395" t="s">
        <v>1152</v>
      </c>
      <c r="E395">
        <v>13</v>
      </c>
      <c r="F395">
        <v>22</v>
      </c>
      <c r="G395">
        <v>2</v>
      </c>
      <c r="H395">
        <v>19</v>
      </c>
      <c r="I395" t="s">
        <v>1139</v>
      </c>
      <c r="J395" t="str">
        <f>IF(COUNTIF(sala!R$2:R$768,A395)=0,"No","SI")</f>
        <v>SI</v>
      </c>
      <c r="K395">
        <f>+Tabla1[[#This Row],[Precio Unitario]]*Tabla1[[#This Row],[Cantidad Ordenada]]</f>
        <v>44</v>
      </c>
      <c r="L395">
        <f>+Tabla1[[#This Row],[Ganancia Bruta]]-Tabla1[[#This Row],[Costo Unitario]]*Tabla1[[#This Row],[Cantidad Ordenada]]</f>
        <v>18</v>
      </c>
    </row>
    <row r="396" spans="1:12" x14ac:dyDescent="0.45">
      <c r="A396">
        <v>150</v>
      </c>
      <c r="B396">
        <v>18</v>
      </c>
      <c r="C396" t="s">
        <v>448</v>
      </c>
      <c r="D396" t="s">
        <v>1147</v>
      </c>
      <c r="E396">
        <v>20</v>
      </c>
      <c r="F396">
        <v>33</v>
      </c>
      <c r="G396">
        <v>2</v>
      </c>
      <c r="H396">
        <v>57</v>
      </c>
      <c r="I396" t="s">
        <v>1141</v>
      </c>
      <c r="J396" t="str">
        <f>IF(COUNTIF(sala!R$2:R$768,A396)=0,"No","SI")</f>
        <v>SI</v>
      </c>
      <c r="K396">
        <f>+Tabla1[[#This Row],[Precio Unitario]]*Tabla1[[#This Row],[Cantidad Ordenada]]</f>
        <v>66</v>
      </c>
      <c r="L396">
        <f>+Tabla1[[#This Row],[Ganancia Bruta]]-Tabla1[[#This Row],[Costo Unitario]]*Tabla1[[#This Row],[Cantidad Ordenada]]</f>
        <v>26</v>
      </c>
    </row>
    <row r="397" spans="1:12" x14ac:dyDescent="0.45">
      <c r="A397">
        <v>150</v>
      </c>
      <c r="B397">
        <v>18</v>
      </c>
      <c r="C397" t="s">
        <v>250</v>
      </c>
      <c r="D397" t="s">
        <v>1154</v>
      </c>
      <c r="E397">
        <v>12</v>
      </c>
      <c r="F397">
        <v>20</v>
      </c>
      <c r="G397">
        <v>2</v>
      </c>
      <c r="H397">
        <v>30</v>
      </c>
      <c r="I397" t="s">
        <v>1141</v>
      </c>
      <c r="J397" t="str">
        <f>IF(COUNTIF(sala!R$2:R$768,A397)=0,"No","SI")</f>
        <v>SI</v>
      </c>
      <c r="K397">
        <f>+Tabla1[[#This Row],[Precio Unitario]]*Tabla1[[#This Row],[Cantidad Ordenada]]</f>
        <v>40</v>
      </c>
      <c r="L397">
        <f>+Tabla1[[#This Row],[Ganancia Bruta]]-Tabla1[[#This Row],[Costo Unitario]]*Tabla1[[#This Row],[Cantidad Ordenada]]</f>
        <v>16</v>
      </c>
    </row>
    <row r="398" spans="1:12" x14ac:dyDescent="0.45">
      <c r="A398">
        <v>151</v>
      </c>
      <c r="B398">
        <v>6</v>
      </c>
      <c r="C398" t="s">
        <v>340</v>
      </c>
      <c r="D398" t="s">
        <v>1155</v>
      </c>
      <c r="E398">
        <v>14</v>
      </c>
      <c r="F398">
        <v>23</v>
      </c>
      <c r="G398">
        <v>3</v>
      </c>
      <c r="H398">
        <v>13</v>
      </c>
      <c r="I398" t="s">
        <v>1139</v>
      </c>
      <c r="J398" t="str">
        <f>IF(COUNTIF(sala!R$2:R$768,A398)=0,"No","SI")</f>
        <v>SI</v>
      </c>
      <c r="K398">
        <f>+Tabla1[[#This Row],[Precio Unitario]]*Tabla1[[#This Row],[Cantidad Ordenada]]</f>
        <v>69</v>
      </c>
      <c r="L398">
        <f>+Tabla1[[#This Row],[Ganancia Bruta]]-Tabla1[[#This Row],[Costo Unitario]]*Tabla1[[#This Row],[Cantidad Ordenada]]</f>
        <v>27</v>
      </c>
    </row>
    <row r="399" spans="1:12" x14ac:dyDescent="0.45">
      <c r="A399">
        <v>151</v>
      </c>
      <c r="B399">
        <v>6</v>
      </c>
      <c r="C399" t="s">
        <v>111</v>
      </c>
      <c r="D399" t="s">
        <v>1156</v>
      </c>
      <c r="E399">
        <v>13</v>
      </c>
      <c r="F399">
        <v>21</v>
      </c>
      <c r="G399">
        <v>3</v>
      </c>
      <c r="H399">
        <v>6</v>
      </c>
      <c r="I399" t="s">
        <v>1139</v>
      </c>
      <c r="J399" t="str">
        <f>IF(COUNTIF(sala!R$2:R$768,A399)=0,"No","SI")</f>
        <v>SI</v>
      </c>
      <c r="K399">
        <f>+Tabla1[[#This Row],[Precio Unitario]]*Tabla1[[#This Row],[Cantidad Ordenada]]</f>
        <v>63</v>
      </c>
      <c r="L399">
        <f>+Tabla1[[#This Row],[Ganancia Bruta]]-Tabla1[[#This Row],[Costo Unitario]]*Tabla1[[#This Row],[Cantidad Ordenada]]</f>
        <v>24</v>
      </c>
    </row>
    <row r="400" spans="1:12" x14ac:dyDescent="0.45">
      <c r="A400">
        <v>152</v>
      </c>
      <c r="B400">
        <v>5</v>
      </c>
      <c r="C400" t="s">
        <v>66</v>
      </c>
      <c r="D400" t="s">
        <v>1148</v>
      </c>
      <c r="E400">
        <v>16</v>
      </c>
      <c r="F400">
        <v>28</v>
      </c>
      <c r="G400">
        <v>2</v>
      </c>
      <c r="H400">
        <v>12</v>
      </c>
      <c r="I400" t="s">
        <v>1139</v>
      </c>
      <c r="J400" t="str">
        <f>IF(COUNTIF(sala!R$2:R$768,A400)=0,"No","SI")</f>
        <v>SI</v>
      </c>
      <c r="K400">
        <f>+Tabla1[[#This Row],[Precio Unitario]]*Tabla1[[#This Row],[Cantidad Ordenada]]</f>
        <v>56</v>
      </c>
      <c r="L400">
        <f>+Tabla1[[#This Row],[Ganancia Bruta]]-Tabla1[[#This Row],[Costo Unitario]]*Tabla1[[#This Row],[Cantidad Ordenada]]</f>
        <v>24</v>
      </c>
    </row>
    <row r="401" spans="1:12" x14ac:dyDescent="0.45">
      <c r="A401">
        <v>153</v>
      </c>
      <c r="B401">
        <v>10</v>
      </c>
      <c r="C401" t="s">
        <v>448</v>
      </c>
      <c r="D401" t="s">
        <v>1147</v>
      </c>
      <c r="E401">
        <v>20</v>
      </c>
      <c r="F401">
        <v>33</v>
      </c>
      <c r="G401">
        <v>3</v>
      </c>
      <c r="H401">
        <v>10</v>
      </c>
      <c r="I401" t="s">
        <v>1141</v>
      </c>
      <c r="J401" t="str">
        <f>IF(COUNTIF(sala!R$2:R$768,A401)=0,"No","SI")</f>
        <v>SI</v>
      </c>
      <c r="K401">
        <f>+Tabla1[[#This Row],[Precio Unitario]]*Tabla1[[#This Row],[Cantidad Ordenada]]</f>
        <v>99</v>
      </c>
      <c r="L401">
        <f>+Tabla1[[#This Row],[Ganancia Bruta]]-Tabla1[[#This Row],[Costo Unitario]]*Tabla1[[#This Row],[Cantidad Ordenada]]</f>
        <v>39</v>
      </c>
    </row>
    <row r="402" spans="1:12" x14ac:dyDescent="0.45">
      <c r="A402">
        <v>153</v>
      </c>
      <c r="B402">
        <v>10</v>
      </c>
      <c r="C402" t="s">
        <v>268</v>
      </c>
      <c r="D402" t="s">
        <v>1138</v>
      </c>
      <c r="E402">
        <v>14</v>
      </c>
      <c r="F402">
        <v>24</v>
      </c>
      <c r="G402">
        <v>1</v>
      </c>
      <c r="H402">
        <v>53</v>
      </c>
      <c r="I402" t="s">
        <v>1141</v>
      </c>
      <c r="J402" t="str">
        <f>IF(COUNTIF(sala!R$2:R$768,A402)=0,"No","SI")</f>
        <v>SI</v>
      </c>
      <c r="K402">
        <f>+Tabla1[[#This Row],[Precio Unitario]]*Tabla1[[#This Row],[Cantidad Ordenada]]</f>
        <v>24</v>
      </c>
      <c r="L402">
        <f>+Tabla1[[#This Row],[Ganancia Bruta]]-Tabla1[[#This Row],[Costo Unitario]]*Tabla1[[#This Row],[Cantidad Ordenada]]</f>
        <v>10</v>
      </c>
    </row>
    <row r="403" spans="1:12" x14ac:dyDescent="0.45">
      <c r="A403">
        <v>153</v>
      </c>
      <c r="B403">
        <v>10</v>
      </c>
      <c r="C403" t="s">
        <v>74</v>
      </c>
      <c r="D403" t="s">
        <v>1144</v>
      </c>
      <c r="E403">
        <v>25</v>
      </c>
      <c r="F403">
        <v>40</v>
      </c>
      <c r="G403">
        <v>2</v>
      </c>
      <c r="H403">
        <v>26</v>
      </c>
      <c r="I403" t="s">
        <v>1139</v>
      </c>
      <c r="J403" t="str">
        <f>IF(COUNTIF(sala!R$2:R$768,A403)=0,"No","SI")</f>
        <v>SI</v>
      </c>
      <c r="K403">
        <f>+Tabla1[[#This Row],[Precio Unitario]]*Tabla1[[#This Row],[Cantidad Ordenada]]</f>
        <v>80</v>
      </c>
      <c r="L403">
        <f>+Tabla1[[#This Row],[Ganancia Bruta]]-Tabla1[[#This Row],[Costo Unitario]]*Tabla1[[#This Row],[Cantidad Ordenada]]</f>
        <v>30</v>
      </c>
    </row>
    <row r="404" spans="1:12" x14ac:dyDescent="0.45">
      <c r="A404">
        <v>154</v>
      </c>
      <c r="B404">
        <v>11</v>
      </c>
      <c r="C404" t="s">
        <v>115</v>
      </c>
      <c r="D404" t="s">
        <v>1145</v>
      </c>
      <c r="E404">
        <v>22</v>
      </c>
      <c r="F404">
        <v>36</v>
      </c>
      <c r="G404">
        <v>3</v>
      </c>
      <c r="H404">
        <v>52</v>
      </c>
      <c r="I404" t="s">
        <v>1139</v>
      </c>
      <c r="J404" t="str">
        <f>IF(COUNTIF(sala!R$2:R$768,A404)=0,"No","SI")</f>
        <v>SI</v>
      </c>
      <c r="K404">
        <f>+Tabla1[[#This Row],[Precio Unitario]]*Tabla1[[#This Row],[Cantidad Ordenada]]</f>
        <v>108</v>
      </c>
      <c r="L404">
        <f>+Tabla1[[#This Row],[Ganancia Bruta]]-Tabla1[[#This Row],[Costo Unitario]]*Tabla1[[#This Row],[Cantidad Ordenada]]</f>
        <v>42</v>
      </c>
    </row>
    <row r="405" spans="1:12" x14ac:dyDescent="0.45">
      <c r="A405">
        <v>154</v>
      </c>
      <c r="B405">
        <v>11</v>
      </c>
      <c r="C405" t="s">
        <v>126</v>
      </c>
      <c r="D405" t="s">
        <v>1157</v>
      </c>
      <c r="E405">
        <v>10</v>
      </c>
      <c r="F405">
        <v>18</v>
      </c>
      <c r="G405">
        <v>2</v>
      </c>
      <c r="H405">
        <v>30</v>
      </c>
      <c r="I405" t="s">
        <v>1139</v>
      </c>
      <c r="J405" t="str">
        <f>IF(COUNTIF(sala!R$2:R$768,A405)=0,"No","SI")</f>
        <v>SI</v>
      </c>
      <c r="K405">
        <f>+Tabla1[[#This Row],[Precio Unitario]]*Tabla1[[#This Row],[Cantidad Ordenada]]</f>
        <v>36</v>
      </c>
      <c r="L405">
        <f>+Tabla1[[#This Row],[Ganancia Bruta]]-Tabla1[[#This Row],[Costo Unitario]]*Tabla1[[#This Row],[Cantidad Ordenada]]</f>
        <v>16</v>
      </c>
    </row>
    <row r="406" spans="1:12" x14ac:dyDescent="0.45">
      <c r="A406">
        <v>155</v>
      </c>
      <c r="B406">
        <v>7</v>
      </c>
      <c r="C406" t="s">
        <v>179</v>
      </c>
      <c r="D406" t="s">
        <v>1143</v>
      </c>
      <c r="E406">
        <v>16</v>
      </c>
      <c r="F406">
        <v>27</v>
      </c>
      <c r="G406">
        <v>2</v>
      </c>
      <c r="H406">
        <v>24</v>
      </c>
      <c r="I406" t="s">
        <v>1141</v>
      </c>
      <c r="J406" t="str">
        <f>IF(COUNTIF(sala!R$2:R$768,A406)=0,"No","SI")</f>
        <v>SI</v>
      </c>
      <c r="K406">
        <f>+Tabla1[[#This Row],[Precio Unitario]]*Tabla1[[#This Row],[Cantidad Ordenada]]</f>
        <v>54</v>
      </c>
      <c r="L406">
        <f>+Tabla1[[#This Row],[Ganancia Bruta]]-Tabla1[[#This Row],[Costo Unitario]]*Tabla1[[#This Row],[Cantidad Ordenada]]</f>
        <v>22</v>
      </c>
    </row>
    <row r="407" spans="1:12" x14ac:dyDescent="0.45">
      <c r="A407">
        <v>155</v>
      </c>
      <c r="B407">
        <v>7</v>
      </c>
      <c r="C407" t="s">
        <v>195</v>
      </c>
      <c r="D407" t="s">
        <v>1142</v>
      </c>
      <c r="E407">
        <v>19</v>
      </c>
      <c r="F407">
        <v>31</v>
      </c>
      <c r="G407">
        <v>2</v>
      </c>
      <c r="H407">
        <v>43</v>
      </c>
      <c r="I407" t="s">
        <v>1139</v>
      </c>
      <c r="J407" t="str">
        <f>IF(COUNTIF(sala!R$2:R$768,A407)=0,"No","SI")</f>
        <v>SI</v>
      </c>
      <c r="K407">
        <f>+Tabla1[[#This Row],[Precio Unitario]]*Tabla1[[#This Row],[Cantidad Ordenada]]</f>
        <v>62</v>
      </c>
      <c r="L407">
        <f>+Tabla1[[#This Row],[Ganancia Bruta]]-Tabla1[[#This Row],[Costo Unitario]]*Tabla1[[#This Row],[Cantidad Ordenada]]</f>
        <v>24</v>
      </c>
    </row>
    <row r="408" spans="1:12" x14ac:dyDescent="0.45">
      <c r="A408">
        <v>155</v>
      </c>
      <c r="B408">
        <v>7</v>
      </c>
      <c r="C408" t="s">
        <v>250</v>
      </c>
      <c r="D408" t="s">
        <v>1154</v>
      </c>
      <c r="E408">
        <v>12</v>
      </c>
      <c r="F408">
        <v>20</v>
      </c>
      <c r="G408">
        <v>1</v>
      </c>
      <c r="H408">
        <v>33</v>
      </c>
      <c r="I408" t="s">
        <v>1141</v>
      </c>
      <c r="J408" t="str">
        <f>IF(COUNTIF(sala!R$2:R$768,A408)=0,"No","SI")</f>
        <v>SI</v>
      </c>
      <c r="K408">
        <f>+Tabla1[[#This Row],[Precio Unitario]]*Tabla1[[#This Row],[Cantidad Ordenada]]</f>
        <v>20</v>
      </c>
      <c r="L408">
        <f>+Tabla1[[#This Row],[Ganancia Bruta]]-Tabla1[[#This Row],[Costo Unitario]]*Tabla1[[#This Row],[Cantidad Ordenada]]</f>
        <v>8</v>
      </c>
    </row>
    <row r="409" spans="1:12" x14ac:dyDescent="0.45">
      <c r="A409">
        <v>156</v>
      </c>
      <c r="B409">
        <v>6</v>
      </c>
      <c r="C409" t="s">
        <v>66</v>
      </c>
      <c r="D409" t="s">
        <v>1148</v>
      </c>
      <c r="E409">
        <v>16</v>
      </c>
      <c r="F409">
        <v>28</v>
      </c>
      <c r="G409">
        <v>2</v>
      </c>
      <c r="H409">
        <v>6</v>
      </c>
      <c r="I409" t="s">
        <v>1139</v>
      </c>
      <c r="J409" t="str">
        <f>IF(COUNTIF(sala!R$2:R$768,A409)=0,"No","SI")</f>
        <v>SI</v>
      </c>
      <c r="K409">
        <f>+Tabla1[[#This Row],[Precio Unitario]]*Tabla1[[#This Row],[Cantidad Ordenada]]</f>
        <v>56</v>
      </c>
      <c r="L409">
        <f>+Tabla1[[#This Row],[Ganancia Bruta]]-Tabla1[[#This Row],[Costo Unitario]]*Tabla1[[#This Row],[Cantidad Ordenada]]</f>
        <v>24</v>
      </c>
    </row>
    <row r="410" spans="1:12" x14ac:dyDescent="0.45">
      <c r="A410">
        <v>157</v>
      </c>
      <c r="B410">
        <v>13</v>
      </c>
      <c r="C410" t="s">
        <v>204</v>
      </c>
      <c r="D410" t="s">
        <v>1159</v>
      </c>
      <c r="E410">
        <v>15</v>
      </c>
      <c r="F410">
        <v>25</v>
      </c>
      <c r="G410">
        <v>3</v>
      </c>
      <c r="H410">
        <v>48</v>
      </c>
      <c r="I410" t="s">
        <v>1141</v>
      </c>
      <c r="J410" t="str">
        <f>IF(COUNTIF(sala!R$2:R$768,A410)=0,"No","SI")</f>
        <v>SI</v>
      </c>
      <c r="K410">
        <f>+Tabla1[[#This Row],[Precio Unitario]]*Tabla1[[#This Row],[Cantidad Ordenada]]</f>
        <v>75</v>
      </c>
      <c r="L410">
        <f>+Tabla1[[#This Row],[Ganancia Bruta]]-Tabla1[[#This Row],[Costo Unitario]]*Tabla1[[#This Row],[Cantidad Ordenada]]</f>
        <v>30</v>
      </c>
    </row>
    <row r="411" spans="1:12" x14ac:dyDescent="0.45">
      <c r="A411">
        <v>157</v>
      </c>
      <c r="B411">
        <v>13</v>
      </c>
      <c r="C411" t="s">
        <v>66</v>
      </c>
      <c r="D411" t="s">
        <v>1148</v>
      </c>
      <c r="E411">
        <v>16</v>
      </c>
      <c r="F411">
        <v>28</v>
      </c>
      <c r="G411">
        <v>1</v>
      </c>
      <c r="H411">
        <v>54</v>
      </c>
      <c r="I411" t="s">
        <v>1141</v>
      </c>
      <c r="J411" t="str">
        <f>IF(COUNTIF(sala!R$2:R$768,A411)=0,"No","SI")</f>
        <v>SI</v>
      </c>
      <c r="K411">
        <f>+Tabla1[[#This Row],[Precio Unitario]]*Tabla1[[#This Row],[Cantidad Ordenada]]</f>
        <v>28</v>
      </c>
      <c r="L411">
        <f>+Tabla1[[#This Row],[Ganancia Bruta]]-Tabla1[[#This Row],[Costo Unitario]]*Tabla1[[#This Row],[Cantidad Ordenada]]</f>
        <v>12</v>
      </c>
    </row>
    <row r="412" spans="1:12" x14ac:dyDescent="0.45">
      <c r="A412">
        <v>157</v>
      </c>
      <c r="B412">
        <v>13</v>
      </c>
      <c r="C412" t="s">
        <v>109</v>
      </c>
      <c r="D412" t="s">
        <v>1140</v>
      </c>
      <c r="E412">
        <v>18</v>
      </c>
      <c r="F412">
        <v>30</v>
      </c>
      <c r="G412">
        <v>2</v>
      </c>
      <c r="H412">
        <v>27</v>
      </c>
      <c r="I412" t="s">
        <v>1139</v>
      </c>
      <c r="J412" t="str">
        <f>IF(COUNTIF(sala!R$2:R$768,A412)=0,"No","SI")</f>
        <v>SI</v>
      </c>
      <c r="K412">
        <f>+Tabla1[[#This Row],[Precio Unitario]]*Tabla1[[#This Row],[Cantidad Ordenada]]</f>
        <v>60</v>
      </c>
      <c r="L412">
        <f>+Tabla1[[#This Row],[Ganancia Bruta]]-Tabla1[[#This Row],[Costo Unitario]]*Tabla1[[#This Row],[Cantidad Ordenada]]</f>
        <v>24</v>
      </c>
    </row>
    <row r="413" spans="1:12" x14ac:dyDescent="0.45">
      <c r="A413">
        <v>157</v>
      </c>
      <c r="B413">
        <v>13</v>
      </c>
      <c r="C413" t="s">
        <v>115</v>
      </c>
      <c r="D413" t="s">
        <v>1145</v>
      </c>
      <c r="E413">
        <v>22</v>
      </c>
      <c r="F413">
        <v>36</v>
      </c>
      <c r="G413">
        <v>3</v>
      </c>
      <c r="H413">
        <v>21</v>
      </c>
      <c r="I413" t="s">
        <v>1139</v>
      </c>
      <c r="J413" t="str">
        <f>IF(COUNTIF(sala!R$2:R$768,A413)=0,"No","SI")</f>
        <v>SI</v>
      </c>
      <c r="K413">
        <f>+Tabla1[[#This Row],[Precio Unitario]]*Tabla1[[#This Row],[Cantidad Ordenada]]</f>
        <v>108</v>
      </c>
      <c r="L413">
        <f>+Tabla1[[#This Row],[Ganancia Bruta]]-Tabla1[[#This Row],[Costo Unitario]]*Tabla1[[#This Row],[Cantidad Ordenada]]</f>
        <v>42</v>
      </c>
    </row>
    <row r="414" spans="1:12" x14ac:dyDescent="0.45">
      <c r="A414">
        <v>158</v>
      </c>
      <c r="B414">
        <v>5</v>
      </c>
      <c r="C414" t="s">
        <v>189</v>
      </c>
      <c r="D414" t="s">
        <v>1149</v>
      </c>
      <c r="E414">
        <v>11</v>
      </c>
      <c r="F414">
        <v>19</v>
      </c>
      <c r="G414">
        <v>1</v>
      </c>
      <c r="H414">
        <v>57</v>
      </c>
      <c r="I414" t="s">
        <v>1139</v>
      </c>
      <c r="J414" t="str">
        <f>IF(COUNTIF(sala!R$2:R$768,A414)=0,"No","SI")</f>
        <v>SI</v>
      </c>
      <c r="K414">
        <f>+Tabla1[[#This Row],[Precio Unitario]]*Tabla1[[#This Row],[Cantidad Ordenada]]</f>
        <v>19</v>
      </c>
      <c r="L414">
        <f>+Tabla1[[#This Row],[Ganancia Bruta]]-Tabla1[[#This Row],[Costo Unitario]]*Tabla1[[#This Row],[Cantidad Ordenada]]</f>
        <v>8</v>
      </c>
    </row>
    <row r="415" spans="1:12" x14ac:dyDescent="0.45">
      <c r="A415">
        <v>158</v>
      </c>
      <c r="B415">
        <v>5</v>
      </c>
      <c r="C415" t="s">
        <v>265</v>
      </c>
      <c r="D415" t="s">
        <v>1158</v>
      </c>
      <c r="E415">
        <v>15</v>
      </c>
      <c r="F415">
        <v>26</v>
      </c>
      <c r="G415">
        <v>3</v>
      </c>
      <c r="H415">
        <v>55</v>
      </c>
      <c r="I415" t="s">
        <v>1139</v>
      </c>
      <c r="J415" t="str">
        <f>IF(COUNTIF(sala!R$2:R$768,A415)=0,"No","SI")</f>
        <v>SI</v>
      </c>
      <c r="K415">
        <f>+Tabla1[[#This Row],[Precio Unitario]]*Tabla1[[#This Row],[Cantidad Ordenada]]</f>
        <v>78</v>
      </c>
      <c r="L415">
        <f>+Tabla1[[#This Row],[Ganancia Bruta]]-Tabla1[[#This Row],[Costo Unitario]]*Tabla1[[#This Row],[Cantidad Ordenada]]</f>
        <v>33</v>
      </c>
    </row>
    <row r="416" spans="1:12" x14ac:dyDescent="0.45">
      <c r="A416">
        <v>158</v>
      </c>
      <c r="B416">
        <v>5</v>
      </c>
      <c r="C416" t="s">
        <v>115</v>
      </c>
      <c r="D416" t="s">
        <v>1145</v>
      </c>
      <c r="E416">
        <v>22</v>
      </c>
      <c r="F416">
        <v>36</v>
      </c>
      <c r="G416">
        <v>3</v>
      </c>
      <c r="H416">
        <v>7</v>
      </c>
      <c r="I416" t="s">
        <v>1139</v>
      </c>
      <c r="J416" t="str">
        <f>IF(COUNTIF(sala!R$2:R$768,A416)=0,"No","SI")</f>
        <v>SI</v>
      </c>
      <c r="K416">
        <f>+Tabla1[[#This Row],[Precio Unitario]]*Tabla1[[#This Row],[Cantidad Ordenada]]</f>
        <v>108</v>
      </c>
      <c r="L416">
        <f>+Tabla1[[#This Row],[Ganancia Bruta]]-Tabla1[[#This Row],[Costo Unitario]]*Tabla1[[#This Row],[Cantidad Ordenada]]</f>
        <v>42</v>
      </c>
    </row>
    <row r="417" spans="1:12" x14ac:dyDescent="0.45">
      <c r="A417">
        <v>158</v>
      </c>
      <c r="B417">
        <v>5</v>
      </c>
      <c r="C417" t="s">
        <v>42</v>
      </c>
      <c r="D417" t="s">
        <v>1150</v>
      </c>
      <c r="E417">
        <v>21</v>
      </c>
      <c r="F417">
        <v>35</v>
      </c>
      <c r="G417">
        <v>3</v>
      </c>
      <c r="H417">
        <v>16</v>
      </c>
      <c r="I417" t="s">
        <v>1141</v>
      </c>
      <c r="J417" t="str">
        <f>IF(COUNTIF(sala!R$2:R$768,A417)=0,"No","SI")</f>
        <v>SI</v>
      </c>
      <c r="K417">
        <f>+Tabla1[[#This Row],[Precio Unitario]]*Tabla1[[#This Row],[Cantidad Ordenada]]</f>
        <v>105</v>
      </c>
      <c r="L417">
        <f>+Tabla1[[#This Row],[Ganancia Bruta]]-Tabla1[[#This Row],[Costo Unitario]]*Tabla1[[#This Row],[Cantidad Ordenada]]</f>
        <v>42</v>
      </c>
    </row>
    <row r="418" spans="1:12" x14ac:dyDescent="0.45">
      <c r="A418">
        <v>159</v>
      </c>
      <c r="B418">
        <v>16</v>
      </c>
      <c r="C418" t="s">
        <v>60</v>
      </c>
      <c r="D418" t="s">
        <v>1146</v>
      </c>
      <c r="E418">
        <v>17</v>
      </c>
      <c r="F418">
        <v>29</v>
      </c>
      <c r="G418">
        <v>3</v>
      </c>
      <c r="H418">
        <v>23</v>
      </c>
      <c r="I418" t="s">
        <v>1141</v>
      </c>
      <c r="J418" t="str">
        <f>IF(COUNTIF(sala!R$2:R$768,A418)=0,"No","SI")</f>
        <v>SI</v>
      </c>
      <c r="K418">
        <f>+Tabla1[[#This Row],[Precio Unitario]]*Tabla1[[#This Row],[Cantidad Ordenada]]</f>
        <v>87</v>
      </c>
      <c r="L418">
        <f>+Tabla1[[#This Row],[Ganancia Bruta]]-Tabla1[[#This Row],[Costo Unitario]]*Tabla1[[#This Row],[Cantidad Ordenada]]</f>
        <v>36</v>
      </c>
    </row>
    <row r="419" spans="1:12" x14ac:dyDescent="0.45">
      <c r="A419">
        <v>159</v>
      </c>
      <c r="B419">
        <v>16</v>
      </c>
      <c r="C419" t="s">
        <v>195</v>
      </c>
      <c r="D419" t="s">
        <v>1142</v>
      </c>
      <c r="E419">
        <v>19</v>
      </c>
      <c r="F419">
        <v>31</v>
      </c>
      <c r="G419">
        <v>1</v>
      </c>
      <c r="H419">
        <v>5</v>
      </c>
      <c r="I419" t="s">
        <v>1139</v>
      </c>
      <c r="J419" t="str">
        <f>IF(COUNTIF(sala!R$2:R$768,A419)=0,"No","SI")</f>
        <v>SI</v>
      </c>
      <c r="K419">
        <f>+Tabla1[[#This Row],[Precio Unitario]]*Tabla1[[#This Row],[Cantidad Ordenada]]</f>
        <v>31</v>
      </c>
      <c r="L419">
        <f>+Tabla1[[#This Row],[Ganancia Bruta]]-Tabla1[[#This Row],[Costo Unitario]]*Tabla1[[#This Row],[Cantidad Ordenada]]</f>
        <v>12</v>
      </c>
    </row>
    <row r="420" spans="1:12" x14ac:dyDescent="0.45">
      <c r="A420">
        <v>159</v>
      </c>
      <c r="B420">
        <v>16</v>
      </c>
      <c r="C420" t="s">
        <v>126</v>
      </c>
      <c r="D420" t="s">
        <v>1157</v>
      </c>
      <c r="E420">
        <v>10</v>
      </c>
      <c r="F420">
        <v>18</v>
      </c>
      <c r="G420">
        <v>2</v>
      </c>
      <c r="H420">
        <v>6</v>
      </c>
      <c r="I420" t="s">
        <v>1139</v>
      </c>
      <c r="J420" t="str">
        <f>IF(COUNTIF(sala!R$2:R$768,A420)=0,"No","SI")</f>
        <v>SI</v>
      </c>
      <c r="K420">
        <f>+Tabla1[[#This Row],[Precio Unitario]]*Tabla1[[#This Row],[Cantidad Ordenada]]</f>
        <v>36</v>
      </c>
      <c r="L420">
        <f>+Tabla1[[#This Row],[Ganancia Bruta]]-Tabla1[[#This Row],[Costo Unitario]]*Tabla1[[#This Row],[Cantidad Ordenada]]</f>
        <v>16</v>
      </c>
    </row>
    <row r="421" spans="1:12" x14ac:dyDescent="0.45">
      <c r="A421">
        <v>159</v>
      </c>
      <c r="B421">
        <v>16</v>
      </c>
      <c r="C421" t="s">
        <v>448</v>
      </c>
      <c r="D421" t="s">
        <v>1147</v>
      </c>
      <c r="E421">
        <v>20</v>
      </c>
      <c r="F421">
        <v>33</v>
      </c>
      <c r="G421">
        <v>3</v>
      </c>
      <c r="H421">
        <v>40</v>
      </c>
      <c r="I421" t="s">
        <v>1139</v>
      </c>
      <c r="J421" t="str">
        <f>IF(COUNTIF(sala!R$2:R$768,A421)=0,"No","SI")</f>
        <v>SI</v>
      </c>
      <c r="K421">
        <f>+Tabla1[[#This Row],[Precio Unitario]]*Tabla1[[#This Row],[Cantidad Ordenada]]</f>
        <v>99</v>
      </c>
      <c r="L421">
        <f>+Tabla1[[#This Row],[Ganancia Bruta]]-Tabla1[[#This Row],[Costo Unitario]]*Tabla1[[#This Row],[Cantidad Ordenada]]</f>
        <v>39</v>
      </c>
    </row>
    <row r="422" spans="1:12" x14ac:dyDescent="0.45">
      <c r="A422">
        <v>160</v>
      </c>
      <c r="B422">
        <v>19</v>
      </c>
      <c r="C422" t="s">
        <v>115</v>
      </c>
      <c r="D422" t="s">
        <v>1145</v>
      </c>
      <c r="E422">
        <v>22</v>
      </c>
      <c r="F422">
        <v>36</v>
      </c>
      <c r="G422">
        <v>3</v>
      </c>
      <c r="H422">
        <v>20</v>
      </c>
      <c r="I422" t="s">
        <v>1139</v>
      </c>
      <c r="J422" t="str">
        <f>IF(COUNTIF(sala!R$2:R$768,A422)=0,"No","SI")</f>
        <v>SI</v>
      </c>
      <c r="K422">
        <f>+Tabla1[[#This Row],[Precio Unitario]]*Tabla1[[#This Row],[Cantidad Ordenada]]</f>
        <v>108</v>
      </c>
      <c r="L422">
        <f>+Tabla1[[#This Row],[Ganancia Bruta]]-Tabla1[[#This Row],[Costo Unitario]]*Tabla1[[#This Row],[Cantidad Ordenada]]</f>
        <v>42</v>
      </c>
    </row>
    <row r="423" spans="1:12" x14ac:dyDescent="0.45">
      <c r="A423">
        <v>160</v>
      </c>
      <c r="B423">
        <v>19</v>
      </c>
      <c r="C423" t="s">
        <v>268</v>
      </c>
      <c r="D423" t="s">
        <v>1138</v>
      </c>
      <c r="E423">
        <v>14</v>
      </c>
      <c r="F423">
        <v>24</v>
      </c>
      <c r="G423">
        <v>2</v>
      </c>
      <c r="H423">
        <v>47</v>
      </c>
      <c r="I423" t="s">
        <v>1139</v>
      </c>
      <c r="J423" t="str">
        <f>IF(COUNTIF(sala!R$2:R$768,A423)=0,"No","SI")</f>
        <v>SI</v>
      </c>
      <c r="K423">
        <f>+Tabla1[[#This Row],[Precio Unitario]]*Tabla1[[#This Row],[Cantidad Ordenada]]</f>
        <v>48</v>
      </c>
      <c r="L423">
        <f>+Tabla1[[#This Row],[Ganancia Bruta]]-Tabla1[[#This Row],[Costo Unitario]]*Tabla1[[#This Row],[Cantidad Ordenada]]</f>
        <v>20</v>
      </c>
    </row>
    <row r="424" spans="1:12" x14ac:dyDescent="0.45">
      <c r="A424">
        <v>161</v>
      </c>
      <c r="B424">
        <v>13</v>
      </c>
      <c r="C424" t="s">
        <v>66</v>
      </c>
      <c r="D424" t="s">
        <v>1148</v>
      </c>
      <c r="E424">
        <v>16</v>
      </c>
      <c r="F424">
        <v>28</v>
      </c>
      <c r="G424">
        <v>3</v>
      </c>
      <c r="H424">
        <v>57</v>
      </c>
      <c r="I424" t="s">
        <v>1139</v>
      </c>
      <c r="J424" t="str">
        <f>IF(COUNTIF(sala!R$2:R$768,A424)=0,"No","SI")</f>
        <v>SI</v>
      </c>
      <c r="K424">
        <f>+Tabla1[[#This Row],[Precio Unitario]]*Tabla1[[#This Row],[Cantidad Ordenada]]</f>
        <v>84</v>
      </c>
      <c r="L424">
        <f>+Tabla1[[#This Row],[Ganancia Bruta]]-Tabla1[[#This Row],[Costo Unitario]]*Tabla1[[#This Row],[Cantidad Ordenada]]</f>
        <v>36</v>
      </c>
    </row>
    <row r="425" spans="1:12" x14ac:dyDescent="0.45">
      <c r="A425">
        <v>162</v>
      </c>
      <c r="B425">
        <v>14</v>
      </c>
      <c r="C425" t="s">
        <v>268</v>
      </c>
      <c r="D425" t="s">
        <v>1138</v>
      </c>
      <c r="E425">
        <v>14</v>
      </c>
      <c r="F425">
        <v>24</v>
      </c>
      <c r="G425">
        <v>3</v>
      </c>
      <c r="H425">
        <v>25</v>
      </c>
      <c r="I425" t="s">
        <v>1139</v>
      </c>
      <c r="J425" t="str">
        <f>IF(COUNTIF(sala!R$2:R$768,A425)=0,"No","SI")</f>
        <v>SI</v>
      </c>
      <c r="K425">
        <f>+Tabla1[[#This Row],[Precio Unitario]]*Tabla1[[#This Row],[Cantidad Ordenada]]</f>
        <v>72</v>
      </c>
      <c r="L425">
        <f>+Tabla1[[#This Row],[Ganancia Bruta]]-Tabla1[[#This Row],[Costo Unitario]]*Tabla1[[#This Row],[Cantidad Ordenada]]</f>
        <v>30</v>
      </c>
    </row>
    <row r="426" spans="1:12" x14ac:dyDescent="0.45">
      <c r="A426">
        <v>163</v>
      </c>
      <c r="B426">
        <v>6</v>
      </c>
      <c r="C426" t="s">
        <v>195</v>
      </c>
      <c r="D426" t="s">
        <v>1142</v>
      </c>
      <c r="E426">
        <v>19</v>
      </c>
      <c r="F426">
        <v>31</v>
      </c>
      <c r="G426">
        <v>3</v>
      </c>
      <c r="H426">
        <v>8</v>
      </c>
      <c r="I426" t="s">
        <v>1141</v>
      </c>
      <c r="J426" t="str">
        <f>IF(COUNTIF(sala!R$2:R$768,A426)=0,"No","SI")</f>
        <v>SI</v>
      </c>
      <c r="K426">
        <f>+Tabla1[[#This Row],[Precio Unitario]]*Tabla1[[#This Row],[Cantidad Ordenada]]</f>
        <v>93</v>
      </c>
      <c r="L426">
        <f>+Tabla1[[#This Row],[Ganancia Bruta]]-Tabla1[[#This Row],[Costo Unitario]]*Tabla1[[#This Row],[Cantidad Ordenada]]</f>
        <v>36</v>
      </c>
    </row>
    <row r="427" spans="1:12" x14ac:dyDescent="0.45">
      <c r="A427">
        <v>163</v>
      </c>
      <c r="B427">
        <v>6</v>
      </c>
      <c r="C427" t="s">
        <v>109</v>
      </c>
      <c r="D427" t="s">
        <v>1140</v>
      </c>
      <c r="E427">
        <v>18</v>
      </c>
      <c r="F427">
        <v>30</v>
      </c>
      <c r="G427">
        <v>3</v>
      </c>
      <c r="H427">
        <v>16</v>
      </c>
      <c r="I427" t="s">
        <v>1141</v>
      </c>
      <c r="J427" t="str">
        <f>IF(COUNTIF(sala!R$2:R$768,A427)=0,"No","SI")</f>
        <v>SI</v>
      </c>
      <c r="K427">
        <f>+Tabla1[[#This Row],[Precio Unitario]]*Tabla1[[#This Row],[Cantidad Ordenada]]</f>
        <v>90</v>
      </c>
      <c r="L427">
        <f>+Tabla1[[#This Row],[Ganancia Bruta]]-Tabla1[[#This Row],[Costo Unitario]]*Tabla1[[#This Row],[Cantidad Ordenada]]</f>
        <v>36</v>
      </c>
    </row>
    <row r="428" spans="1:12" x14ac:dyDescent="0.45">
      <c r="A428">
        <v>163</v>
      </c>
      <c r="B428">
        <v>6</v>
      </c>
      <c r="C428" t="s">
        <v>448</v>
      </c>
      <c r="D428" t="s">
        <v>1147</v>
      </c>
      <c r="E428">
        <v>20</v>
      </c>
      <c r="F428">
        <v>33</v>
      </c>
      <c r="G428">
        <v>2</v>
      </c>
      <c r="H428">
        <v>40</v>
      </c>
      <c r="I428" t="s">
        <v>1141</v>
      </c>
      <c r="J428" t="str">
        <f>IF(COUNTIF(sala!R$2:R$768,A428)=0,"No","SI")</f>
        <v>SI</v>
      </c>
      <c r="K428">
        <f>+Tabla1[[#This Row],[Precio Unitario]]*Tabla1[[#This Row],[Cantidad Ordenada]]</f>
        <v>66</v>
      </c>
      <c r="L428">
        <f>+Tabla1[[#This Row],[Ganancia Bruta]]-Tabla1[[#This Row],[Costo Unitario]]*Tabla1[[#This Row],[Cantidad Ordenada]]</f>
        <v>26</v>
      </c>
    </row>
    <row r="429" spans="1:12" x14ac:dyDescent="0.45">
      <c r="A429">
        <v>163</v>
      </c>
      <c r="B429">
        <v>6</v>
      </c>
      <c r="C429" t="s">
        <v>344</v>
      </c>
      <c r="D429" t="s">
        <v>1152</v>
      </c>
      <c r="E429">
        <v>13</v>
      </c>
      <c r="F429">
        <v>22</v>
      </c>
      <c r="G429">
        <v>1</v>
      </c>
      <c r="H429">
        <v>7</v>
      </c>
      <c r="I429" t="s">
        <v>1139</v>
      </c>
      <c r="J429" t="str">
        <f>IF(COUNTIF(sala!R$2:R$768,A429)=0,"No","SI")</f>
        <v>SI</v>
      </c>
      <c r="K429">
        <f>+Tabla1[[#This Row],[Precio Unitario]]*Tabla1[[#This Row],[Cantidad Ordenada]]</f>
        <v>22</v>
      </c>
      <c r="L429">
        <f>+Tabla1[[#This Row],[Ganancia Bruta]]-Tabla1[[#This Row],[Costo Unitario]]*Tabla1[[#This Row],[Cantidad Ordenada]]</f>
        <v>9</v>
      </c>
    </row>
    <row r="430" spans="1:12" x14ac:dyDescent="0.45">
      <c r="A430">
        <v>164</v>
      </c>
      <c r="B430">
        <v>8</v>
      </c>
      <c r="C430" t="s">
        <v>344</v>
      </c>
      <c r="D430" t="s">
        <v>1152</v>
      </c>
      <c r="E430">
        <v>13</v>
      </c>
      <c r="F430">
        <v>22</v>
      </c>
      <c r="G430">
        <v>1</v>
      </c>
      <c r="H430">
        <v>43</v>
      </c>
      <c r="I430" t="s">
        <v>1141</v>
      </c>
      <c r="J430" t="str">
        <f>IF(COUNTIF(sala!R$2:R$768,A430)=0,"No","SI")</f>
        <v>SI</v>
      </c>
      <c r="K430">
        <f>+Tabla1[[#This Row],[Precio Unitario]]*Tabla1[[#This Row],[Cantidad Ordenada]]</f>
        <v>22</v>
      </c>
      <c r="L430">
        <f>+Tabla1[[#This Row],[Ganancia Bruta]]-Tabla1[[#This Row],[Costo Unitario]]*Tabla1[[#This Row],[Cantidad Ordenada]]</f>
        <v>9</v>
      </c>
    </row>
    <row r="431" spans="1:12" x14ac:dyDescent="0.45">
      <c r="A431">
        <v>164</v>
      </c>
      <c r="B431">
        <v>8</v>
      </c>
      <c r="C431" t="s">
        <v>115</v>
      </c>
      <c r="D431" t="s">
        <v>1145</v>
      </c>
      <c r="E431">
        <v>22</v>
      </c>
      <c r="F431">
        <v>36</v>
      </c>
      <c r="G431">
        <v>1</v>
      </c>
      <c r="H431">
        <v>7</v>
      </c>
      <c r="I431" t="s">
        <v>1139</v>
      </c>
      <c r="J431" t="str">
        <f>IF(COUNTIF(sala!R$2:R$768,A431)=0,"No","SI")</f>
        <v>SI</v>
      </c>
      <c r="K431">
        <f>+Tabla1[[#This Row],[Precio Unitario]]*Tabla1[[#This Row],[Cantidad Ordenada]]</f>
        <v>36</v>
      </c>
      <c r="L431">
        <f>+Tabla1[[#This Row],[Ganancia Bruta]]-Tabla1[[#This Row],[Costo Unitario]]*Tabla1[[#This Row],[Cantidad Ordenada]]</f>
        <v>14</v>
      </c>
    </row>
    <row r="432" spans="1:12" x14ac:dyDescent="0.45">
      <c r="A432">
        <v>164</v>
      </c>
      <c r="B432">
        <v>8</v>
      </c>
      <c r="C432" t="s">
        <v>423</v>
      </c>
      <c r="D432" t="s">
        <v>1151</v>
      </c>
      <c r="E432">
        <v>19</v>
      </c>
      <c r="F432">
        <v>32</v>
      </c>
      <c r="G432">
        <v>2</v>
      </c>
      <c r="H432">
        <v>20</v>
      </c>
      <c r="I432" t="s">
        <v>1139</v>
      </c>
      <c r="J432" t="str">
        <f>IF(COUNTIF(sala!R$2:R$768,A432)=0,"No","SI")</f>
        <v>SI</v>
      </c>
      <c r="K432">
        <f>+Tabla1[[#This Row],[Precio Unitario]]*Tabla1[[#This Row],[Cantidad Ordenada]]</f>
        <v>64</v>
      </c>
      <c r="L432">
        <f>+Tabla1[[#This Row],[Ganancia Bruta]]-Tabla1[[#This Row],[Costo Unitario]]*Tabla1[[#This Row],[Cantidad Ordenada]]</f>
        <v>26</v>
      </c>
    </row>
    <row r="433" spans="1:12" x14ac:dyDescent="0.45">
      <c r="A433">
        <v>164</v>
      </c>
      <c r="B433">
        <v>8</v>
      </c>
      <c r="C433" t="s">
        <v>268</v>
      </c>
      <c r="D433" t="s">
        <v>1138</v>
      </c>
      <c r="E433">
        <v>14</v>
      </c>
      <c r="F433">
        <v>24</v>
      </c>
      <c r="G433">
        <v>2</v>
      </c>
      <c r="H433">
        <v>35</v>
      </c>
      <c r="I433" t="s">
        <v>1139</v>
      </c>
      <c r="J433" t="str">
        <f>IF(COUNTIF(sala!R$2:R$768,A433)=0,"No","SI")</f>
        <v>SI</v>
      </c>
      <c r="K433">
        <f>+Tabla1[[#This Row],[Precio Unitario]]*Tabla1[[#This Row],[Cantidad Ordenada]]</f>
        <v>48</v>
      </c>
      <c r="L433">
        <f>+Tabla1[[#This Row],[Ganancia Bruta]]-Tabla1[[#This Row],[Costo Unitario]]*Tabla1[[#This Row],[Cantidad Ordenada]]</f>
        <v>20</v>
      </c>
    </row>
    <row r="434" spans="1:12" x14ac:dyDescent="0.45">
      <c r="A434">
        <v>165</v>
      </c>
      <c r="B434">
        <v>10</v>
      </c>
      <c r="C434" t="s">
        <v>268</v>
      </c>
      <c r="D434" t="s">
        <v>1138</v>
      </c>
      <c r="E434">
        <v>14</v>
      </c>
      <c r="F434">
        <v>24</v>
      </c>
      <c r="G434">
        <v>2</v>
      </c>
      <c r="H434">
        <v>15</v>
      </c>
      <c r="I434" t="s">
        <v>1141</v>
      </c>
      <c r="J434" t="str">
        <f>IF(COUNTIF(sala!R$2:R$768,A434)=0,"No","SI")</f>
        <v>SI</v>
      </c>
      <c r="K434">
        <f>+Tabla1[[#This Row],[Precio Unitario]]*Tabla1[[#This Row],[Cantidad Ordenada]]</f>
        <v>48</v>
      </c>
      <c r="L434">
        <f>+Tabla1[[#This Row],[Ganancia Bruta]]-Tabla1[[#This Row],[Costo Unitario]]*Tabla1[[#This Row],[Cantidad Ordenada]]</f>
        <v>20</v>
      </c>
    </row>
    <row r="435" spans="1:12" x14ac:dyDescent="0.45">
      <c r="A435">
        <v>165</v>
      </c>
      <c r="B435">
        <v>10</v>
      </c>
      <c r="C435" t="s">
        <v>111</v>
      </c>
      <c r="D435" t="s">
        <v>1156</v>
      </c>
      <c r="E435">
        <v>13</v>
      </c>
      <c r="F435">
        <v>21</v>
      </c>
      <c r="G435">
        <v>2</v>
      </c>
      <c r="H435">
        <v>41</v>
      </c>
      <c r="I435" t="s">
        <v>1139</v>
      </c>
      <c r="J435" t="str">
        <f>IF(COUNTIF(sala!R$2:R$768,A435)=0,"No","SI")</f>
        <v>SI</v>
      </c>
      <c r="K435">
        <f>+Tabla1[[#This Row],[Precio Unitario]]*Tabla1[[#This Row],[Cantidad Ordenada]]</f>
        <v>42</v>
      </c>
      <c r="L435">
        <f>+Tabla1[[#This Row],[Ganancia Bruta]]-Tabla1[[#This Row],[Costo Unitario]]*Tabla1[[#This Row],[Cantidad Ordenada]]</f>
        <v>16</v>
      </c>
    </row>
    <row r="436" spans="1:12" x14ac:dyDescent="0.45">
      <c r="A436">
        <v>166</v>
      </c>
      <c r="B436">
        <v>12</v>
      </c>
      <c r="C436" t="s">
        <v>340</v>
      </c>
      <c r="D436" t="s">
        <v>1155</v>
      </c>
      <c r="E436">
        <v>14</v>
      </c>
      <c r="F436">
        <v>23</v>
      </c>
      <c r="G436">
        <v>2</v>
      </c>
      <c r="H436">
        <v>22</v>
      </c>
      <c r="I436" t="s">
        <v>1141</v>
      </c>
      <c r="J436" t="str">
        <f>IF(COUNTIF(sala!R$2:R$768,A436)=0,"No","SI")</f>
        <v>SI</v>
      </c>
      <c r="K436">
        <f>+Tabla1[[#This Row],[Precio Unitario]]*Tabla1[[#This Row],[Cantidad Ordenada]]</f>
        <v>46</v>
      </c>
      <c r="L436">
        <f>+Tabla1[[#This Row],[Ganancia Bruta]]-Tabla1[[#This Row],[Costo Unitario]]*Tabla1[[#This Row],[Cantidad Ordenada]]</f>
        <v>18</v>
      </c>
    </row>
    <row r="437" spans="1:12" x14ac:dyDescent="0.45">
      <c r="A437">
        <v>167</v>
      </c>
      <c r="B437">
        <v>5</v>
      </c>
      <c r="C437" t="s">
        <v>189</v>
      </c>
      <c r="D437" t="s">
        <v>1149</v>
      </c>
      <c r="E437">
        <v>11</v>
      </c>
      <c r="F437">
        <v>19</v>
      </c>
      <c r="G437">
        <v>1</v>
      </c>
      <c r="H437">
        <v>29</v>
      </c>
      <c r="I437" t="s">
        <v>1139</v>
      </c>
      <c r="J437" t="str">
        <f>IF(COUNTIF(sala!R$2:R$768,A437)=0,"No","SI")</f>
        <v>SI</v>
      </c>
      <c r="K437">
        <f>+Tabla1[[#This Row],[Precio Unitario]]*Tabla1[[#This Row],[Cantidad Ordenada]]</f>
        <v>19</v>
      </c>
      <c r="L437">
        <f>+Tabla1[[#This Row],[Ganancia Bruta]]-Tabla1[[#This Row],[Costo Unitario]]*Tabla1[[#This Row],[Cantidad Ordenada]]</f>
        <v>8</v>
      </c>
    </row>
    <row r="438" spans="1:12" x14ac:dyDescent="0.45">
      <c r="A438">
        <v>167</v>
      </c>
      <c r="B438">
        <v>5</v>
      </c>
      <c r="C438" t="s">
        <v>86</v>
      </c>
      <c r="D438" t="s">
        <v>1153</v>
      </c>
      <c r="E438">
        <v>20</v>
      </c>
      <c r="F438">
        <v>34</v>
      </c>
      <c r="G438">
        <v>3</v>
      </c>
      <c r="H438">
        <v>11</v>
      </c>
      <c r="I438" t="s">
        <v>1139</v>
      </c>
      <c r="J438" t="str">
        <f>IF(COUNTIF(sala!R$2:R$768,A438)=0,"No","SI")</f>
        <v>SI</v>
      </c>
      <c r="K438">
        <f>+Tabla1[[#This Row],[Precio Unitario]]*Tabla1[[#This Row],[Cantidad Ordenada]]</f>
        <v>102</v>
      </c>
      <c r="L438">
        <f>+Tabla1[[#This Row],[Ganancia Bruta]]-Tabla1[[#This Row],[Costo Unitario]]*Tabla1[[#This Row],[Cantidad Ordenada]]</f>
        <v>42</v>
      </c>
    </row>
    <row r="439" spans="1:12" x14ac:dyDescent="0.45">
      <c r="A439">
        <v>167</v>
      </c>
      <c r="B439">
        <v>5</v>
      </c>
      <c r="C439" t="s">
        <v>195</v>
      </c>
      <c r="D439" t="s">
        <v>1142</v>
      </c>
      <c r="E439">
        <v>19</v>
      </c>
      <c r="F439">
        <v>31</v>
      </c>
      <c r="G439">
        <v>1</v>
      </c>
      <c r="H439">
        <v>36</v>
      </c>
      <c r="I439" t="s">
        <v>1141</v>
      </c>
      <c r="J439" t="str">
        <f>IF(COUNTIF(sala!R$2:R$768,A439)=0,"No","SI")</f>
        <v>SI</v>
      </c>
      <c r="K439">
        <f>+Tabla1[[#This Row],[Precio Unitario]]*Tabla1[[#This Row],[Cantidad Ordenada]]</f>
        <v>31</v>
      </c>
      <c r="L439">
        <f>+Tabla1[[#This Row],[Ganancia Bruta]]-Tabla1[[#This Row],[Costo Unitario]]*Tabla1[[#This Row],[Cantidad Ordenada]]</f>
        <v>12</v>
      </c>
    </row>
    <row r="440" spans="1:12" x14ac:dyDescent="0.45">
      <c r="A440">
        <v>168</v>
      </c>
      <c r="B440">
        <v>17</v>
      </c>
      <c r="C440" t="s">
        <v>344</v>
      </c>
      <c r="D440" t="s">
        <v>1152</v>
      </c>
      <c r="E440">
        <v>13</v>
      </c>
      <c r="F440">
        <v>22</v>
      </c>
      <c r="G440">
        <v>2</v>
      </c>
      <c r="H440">
        <v>7</v>
      </c>
      <c r="I440" t="s">
        <v>1141</v>
      </c>
      <c r="J440" t="str">
        <f>IF(COUNTIF(sala!R$2:R$768,A440)=0,"No","SI")</f>
        <v>SI</v>
      </c>
      <c r="K440">
        <f>+Tabla1[[#This Row],[Precio Unitario]]*Tabla1[[#This Row],[Cantidad Ordenada]]</f>
        <v>44</v>
      </c>
      <c r="L440">
        <f>+Tabla1[[#This Row],[Ganancia Bruta]]-Tabla1[[#This Row],[Costo Unitario]]*Tabla1[[#This Row],[Cantidad Ordenada]]</f>
        <v>18</v>
      </c>
    </row>
    <row r="441" spans="1:12" x14ac:dyDescent="0.45">
      <c r="A441">
        <v>169</v>
      </c>
      <c r="B441">
        <v>19</v>
      </c>
      <c r="C441" t="s">
        <v>111</v>
      </c>
      <c r="D441" t="s">
        <v>1156</v>
      </c>
      <c r="E441">
        <v>13</v>
      </c>
      <c r="F441">
        <v>21</v>
      </c>
      <c r="G441">
        <v>2</v>
      </c>
      <c r="H441">
        <v>44</v>
      </c>
      <c r="I441" t="s">
        <v>1141</v>
      </c>
      <c r="J441" t="str">
        <f>IF(COUNTIF(sala!R$2:R$768,A441)=0,"No","SI")</f>
        <v>SI</v>
      </c>
      <c r="K441">
        <f>+Tabla1[[#This Row],[Precio Unitario]]*Tabla1[[#This Row],[Cantidad Ordenada]]</f>
        <v>42</v>
      </c>
      <c r="L441">
        <f>+Tabla1[[#This Row],[Ganancia Bruta]]-Tabla1[[#This Row],[Costo Unitario]]*Tabla1[[#This Row],[Cantidad Ordenada]]</f>
        <v>16</v>
      </c>
    </row>
    <row r="442" spans="1:12" x14ac:dyDescent="0.45">
      <c r="A442">
        <v>169</v>
      </c>
      <c r="B442">
        <v>19</v>
      </c>
      <c r="C442" t="s">
        <v>86</v>
      </c>
      <c r="D442" t="s">
        <v>1153</v>
      </c>
      <c r="E442">
        <v>20</v>
      </c>
      <c r="F442">
        <v>34</v>
      </c>
      <c r="G442">
        <v>2</v>
      </c>
      <c r="H442">
        <v>59</v>
      </c>
      <c r="I442" t="s">
        <v>1141</v>
      </c>
      <c r="J442" t="str">
        <f>IF(COUNTIF(sala!R$2:R$768,A442)=0,"No","SI")</f>
        <v>SI</v>
      </c>
      <c r="K442">
        <f>+Tabla1[[#This Row],[Precio Unitario]]*Tabla1[[#This Row],[Cantidad Ordenada]]</f>
        <v>68</v>
      </c>
      <c r="L442">
        <f>+Tabla1[[#This Row],[Ganancia Bruta]]-Tabla1[[#This Row],[Costo Unitario]]*Tabla1[[#This Row],[Cantidad Ordenada]]</f>
        <v>28</v>
      </c>
    </row>
    <row r="443" spans="1:12" x14ac:dyDescent="0.45">
      <c r="A443">
        <v>169</v>
      </c>
      <c r="B443">
        <v>19</v>
      </c>
      <c r="C443" t="s">
        <v>344</v>
      </c>
      <c r="D443" t="s">
        <v>1152</v>
      </c>
      <c r="E443">
        <v>13</v>
      </c>
      <c r="F443">
        <v>22</v>
      </c>
      <c r="G443">
        <v>2</v>
      </c>
      <c r="H443">
        <v>7</v>
      </c>
      <c r="I443" t="s">
        <v>1139</v>
      </c>
      <c r="J443" t="str">
        <f>IF(COUNTIF(sala!R$2:R$768,A443)=0,"No","SI")</f>
        <v>SI</v>
      </c>
      <c r="K443">
        <f>+Tabla1[[#This Row],[Precio Unitario]]*Tabla1[[#This Row],[Cantidad Ordenada]]</f>
        <v>44</v>
      </c>
      <c r="L443">
        <f>+Tabla1[[#This Row],[Ganancia Bruta]]-Tabla1[[#This Row],[Costo Unitario]]*Tabla1[[#This Row],[Cantidad Ordenada]]</f>
        <v>18</v>
      </c>
    </row>
    <row r="444" spans="1:12" x14ac:dyDescent="0.45">
      <c r="A444">
        <v>170</v>
      </c>
      <c r="B444">
        <v>12</v>
      </c>
      <c r="C444" t="s">
        <v>250</v>
      </c>
      <c r="D444" t="s">
        <v>1154</v>
      </c>
      <c r="E444">
        <v>12</v>
      </c>
      <c r="F444">
        <v>20</v>
      </c>
      <c r="G444">
        <v>3</v>
      </c>
      <c r="H444">
        <v>16</v>
      </c>
      <c r="I444" t="s">
        <v>1139</v>
      </c>
      <c r="J444" t="str">
        <f>IF(COUNTIF(sala!R$2:R$768,A444)=0,"No","SI")</f>
        <v>SI</v>
      </c>
      <c r="K444">
        <f>+Tabla1[[#This Row],[Precio Unitario]]*Tabla1[[#This Row],[Cantidad Ordenada]]</f>
        <v>60</v>
      </c>
      <c r="L444">
        <f>+Tabla1[[#This Row],[Ganancia Bruta]]-Tabla1[[#This Row],[Costo Unitario]]*Tabla1[[#This Row],[Cantidad Ordenada]]</f>
        <v>24</v>
      </c>
    </row>
    <row r="445" spans="1:12" x14ac:dyDescent="0.45">
      <c r="A445">
        <v>170</v>
      </c>
      <c r="B445">
        <v>12</v>
      </c>
      <c r="C445" t="s">
        <v>60</v>
      </c>
      <c r="D445" t="s">
        <v>1146</v>
      </c>
      <c r="E445">
        <v>17</v>
      </c>
      <c r="F445">
        <v>29</v>
      </c>
      <c r="G445">
        <v>3</v>
      </c>
      <c r="H445">
        <v>16</v>
      </c>
      <c r="I445" t="s">
        <v>1139</v>
      </c>
      <c r="J445" t="str">
        <f>IF(COUNTIF(sala!R$2:R$768,A445)=0,"No","SI")</f>
        <v>SI</v>
      </c>
      <c r="K445">
        <f>+Tabla1[[#This Row],[Precio Unitario]]*Tabla1[[#This Row],[Cantidad Ordenada]]</f>
        <v>87</v>
      </c>
      <c r="L445">
        <f>+Tabla1[[#This Row],[Ganancia Bruta]]-Tabla1[[#This Row],[Costo Unitario]]*Tabla1[[#This Row],[Cantidad Ordenada]]</f>
        <v>36</v>
      </c>
    </row>
    <row r="446" spans="1:12" x14ac:dyDescent="0.45">
      <c r="A446">
        <v>170</v>
      </c>
      <c r="B446">
        <v>12</v>
      </c>
      <c r="C446" t="s">
        <v>115</v>
      </c>
      <c r="D446" t="s">
        <v>1145</v>
      </c>
      <c r="E446">
        <v>22</v>
      </c>
      <c r="F446">
        <v>36</v>
      </c>
      <c r="G446">
        <v>1</v>
      </c>
      <c r="H446">
        <v>33</v>
      </c>
      <c r="I446" t="s">
        <v>1141</v>
      </c>
      <c r="J446" t="str">
        <f>IF(COUNTIF(sala!R$2:R$768,A446)=0,"No","SI")</f>
        <v>SI</v>
      </c>
      <c r="K446">
        <f>+Tabla1[[#This Row],[Precio Unitario]]*Tabla1[[#This Row],[Cantidad Ordenada]]</f>
        <v>36</v>
      </c>
      <c r="L446">
        <f>+Tabla1[[#This Row],[Ganancia Bruta]]-Tabla1[[#This Row],[Costo Unitario]]*Tabla1[[#This Row],[Cantidad Ordenada]]</f>
        <v>14</v>
      </c>
    </row>
    <row r="447" spans="1:12" x14ac:dyDescent="0.45">
      <c r="A447">
        <v>170</v>
      </c>
      <c r="B447">
        <v>12</v>
      </c>
      <c r="C447" t="s">
        <v>109</v>
      </c>
      <c r="D447" t="s">
        <v>1140</v>
      </c>
      <c r="E447">
        <v>18</v>
      </c>
      <c r="F447">
        <v>30</v>
      </c>
      <c r="G447">
        <v>2</v>
      </c>
      <c r="H447">
        <v>8</v>
      </c>
      <c r="I447" t="s">
        <v>1141</v>
      </c>
      <c r="J447" t="str">
        <f>IF(COUNTIF(sala!R$2:R$768,A447)=0,"No","SI")</f>
        <v>SI</v>
      </c>
      <c r="K447">
        <f>+Tabla1[[#This Row],[Precio Unitario]]*Tabla1[[#This Row],[Cantidad Ordenada]]</f>
        <v>60</v>
      </c>
      <c r="L447">
        <f>+Tabla1[[#This Row],[Ganancia Bruta]]-Tabla1[[#This Row],[Costo Unitario]]*Tabla1[[#This Row],[Cantidad Ordenada]]</f>
        <v>24</v>
      </c>
    </row>
    <row r="448" spans="1:12" x14ac:dyDescent="0.45">
      <c r="A448">
        <v>171</v>
      </c>
      <c r="B448">
        <v>16</v>
      </c>
      <c r="C448" t="s">
        <v>265</v>
      </c>
      <c r="D448" t="s">
        <v>1158</v>
      </c>
      <c r="E448">
        <v>15</v>
      </c>
      <c r="F448">
        <v>26</v>
      </c>
      <c r="G448">
        <v>2</v>
      </c>
      <c r="H448">
        <v>29</v>
      </c>
      <c r="I448" t="s">
        <v>1139</v>
      </c>
      <c r="J448" t="str">
        <f>IF(COUNTIF(sala!R$2:R$768,A448)=0,"No","SI")</f>
        <v>SI</v>
      </c>
      <c r="K448">
        <f>+Tabla1[[#This Row],[Precio Unitario]]*Tabla1[[#This Row],[Cantidad Ordenada]]</f>
        <v>52</v>
      </c>
      <c r="L448">
        <f>+Tabla1[[#This Row],[Ganancia Bruta]]-Tabla1[[#This Row],[Costo Unitario]]*Tabla1[[#This Row],[Cantidad Ordenada]]</f>
        <v>22</v>
      </c>
    </row>
    <row r="449" spans="1:12" x14ac:dyDescent="0.45">
      <c r="A449">
        <v>171</v>
      </c>
      <c r="B449">
        <v>16</v>
      </c>
      <c r="C449" t="s">
        <v>60</v>
      </c>
      <c r="D449" t="s">
        <v>1146</v>
      </c>
      <c r="E449">
        <v>17</v>
      </c>
      <c r="F449">
        <v>29</v>
      </c>
      <c r="G449">
        <v>3</v>
      </c>
      <c r="H449">
        <v>22</v>
      </c>
      <c r="I449" t="s">
        <v>1141</v>
      </c>
      <c r="J449" t="str">
        <f>IF(COUNTIF(sala!R$2:R$768,A449)=0,"No","SI")</f>
        <v>SI</v>
      </c>
      <c r="K449">
        <f>+Tabla1[[#This Row],[Precio Unitario]]*Tabla1[[#This Row],[Cantidad Ordenada]]</f>
        <v>87</v>
      </c>
      <c r="L449">
        <f>+Tabla1[[#This Row],[Ganancia Bruta]]-Tabla1[[#This Row],[Costo Unitario]]*Tabla1[[#This Row],[Cantidad Ordenada]]</f>
        <v>36</v>
      </c>
    </row>
    <row r="450" spans="1:12" x14ac:dyDescent="0.45">
      <c r="A450">
        <v>172</v>
      </c>
      <c r="B450">
        <v>12</v>
      </c>
      <c r="C450" t="s">
        <v>86</v>
      </c>
      <c r="D450" t="s">
        <v>1153</v>
      </c>
      <c r="E450">
        <v>20</v>
      </c>
      <c r="F450">
        <v>34</v>
      </c>
      <c r="G450">
        <v>2</v>
      </c>
      <c r="H450">
        <v>27</v>
      </c>
      <c r="I450" t="s">
        <v>1141</v>
      </c>
      <c r="J450" t="str">
        <f>IF(COUNTIF(sala!R$2:R$768,A450)=0,"No","SI")</f>
        <v>SI</v>
      </c>
      <c r="K450">
        <f>+Tabla1[[#This Row],[Precio Unitario]]*Tabla1[[#This Row],[Cantidad Ordenada]]</f>
        <v>68</v>
      </c>
      <c r="L450">
        <f>+Tabla1[[#This Row],[Ganancia Bruta]]-Tabla1[[#This Row],[Costo Unitario]]*Tabla1[[#This Row],[Cantidad Ordenada]]</f>
        <v>28</v>
      </c>
    </row>
    <row r="451" spans="1:12" x14ac:dyDescent="0.45">
      <c r="A451">
        <v>173</v>
      </c>
      <c r="B451">
        <v>11</v>
      </c>
      <c r="C451" t="s">
        <v>179</v>
      </c>
      <c r="D451" t="s">
        <v>1143</v>
      </c>
      <c r="E451">
        <v>16</v>
      </c>
      <c r="F451">
        <v>27</v>
      </c>
      <c r="G451">
        <v>3</v>
      </c>
      <c r="H451">
        <v>15</v>
      </c>
      <c r="I451" t="s">
        <v>1141</v>
      </c>
      <c r="J451" t="str">
        <f>IF(COUNTIF(sala!R$2:R$768,A451)=0,"No","SI")</f>
        <v>SI</v>
      </c>
      <c r="K451">
        <f>+Tabla1[[#This Row],[Precio Unitario]]*Tabla1[[#This Row],[Cantidad Ordenada]]</f>
        <v>81</v>
      </c>
      <c r="L451">
        <f>+Tabla1[[#This Row],[Ganancia Bruta]]-Tabla1[[#This Row],[Costo Unitario]]*Tabla1[[#This Row],[Cantidad Ordenada]]</f>
        <v>33</v>
      </c>
    </row>
    <row r="452" spans="1:12" x14ac:dyDescent="0.45">
      <c r="A452">
        <v>173</v>
      </c>
      <c r="B452">
        <v>11</v>
      </c>
      <c r="C452" t="s">
        <v>423</v>
      </c>
      <c r="D452" t="s">
        <v>1151</v>
      </c>
      <c r="E452">
        <v>19</v>
      </c>
      <c r="F452">
        <v>32</v>
      </c>
      <c r="G452">
        <v>3</v>
      </c>
      <c r="H452">
        <v>52</v>
      </c>
      <c r="I452" t="s">
        <v>1141</v>
      </c>
      <c r="J452" t="str">
        <f>IF(COUNTIF(sala!R$2:R$768,A452)=0,"No","SI")</f>
        <v>SI</v>
      </c>
      <c r="K452">
        <f>+Tabla1[[#This Row],[Precio Unitario]]*Tabla1[[#This Row],[Cantidad Ordenada]]</f>
        <v>96</v>
      </c>
      <c r="L452">
        <f>+Tabla1[[#This Row],[Ganancia Bruta]]-Tabla1[[#This Row],[Costo Unitario]]*Tabla1[[#This Row],[Cantidad Ordenada]]</f>
        <v>39</v>
      </c>
    </row>
    <row r="453" spans="1:12" x14ac:dyDescent="0.45">
      <c r="A453">
        <v>174</v>
      </c>
      <c r="B453">
        <v>10</v>
      </c>
      <c r="C453" t="s">
        <v>109</v>
      </c>
      <c r="D453" t="s">
        <v>1140</v>
      </c>
      <c r="E453">
        <v>18</v>
      </c>
      <c r="F453">
        <v>30</v>
      </c>
      <c r="G453">
        <v>2</v>
      </c>
      <c r="H453">
        <v>12</v>
      </c>
      <c r="I453" t="s">
        <v>1141</v>
      </c>
      <c r="J453" t="str">
        <f>IF(COUNTIF(sala!R$2:R$768,A453)=0,"No","SI")</f>
        <v>SI</v>
      </c>
      <c r="K453">
        <f>+Tabla1[[#This Row],[Precio Unitario]]*Tabla1[[#This Row],[Cantidad Ordenada]]</f>
        <v>60</v>
      </c>
      <c r="L453">
        <f>+Tabla1[[#This Row],[Ganancia Bruta]]-Tabla1[[#This Row],[Costo Unitario]]*Tabla1[[#This Row],[Cantidad Ordenada]]</f>
        <v>24</v>
      </c>
    </row>
    <row r="454" spans="1:12" x14ac:dyDescent="0.45">
      <c r="A454">
        <v>175</v>
      </c>
      <c r="B454">
        <v>14</v>
      </c>
      <c r="C454" t="s">
        <v>423</v>
      </c>
      <c r="D454" t="s">
        <v>1151</v>
      </c>
      <c r="E454">
        <v>19</v>
      </c>
      <c r="F454">
        <v>32</v>
      </c>
      <c r="G454">
        <v>3</v>
      </c>
      <c r="H454">
        <v>9</v>
      </c>
      <c r="I454" t="s">
        <v>1141</v>
      </c>
      <c r="J454" t="str">
        <f>IF(COUNTIF(sala!R$2:R$768,A454)=0,"No","SI")</f>
        <v>SI</v>
      </c>
      <c r="K454">
        <f>+Tabla1[[#This Row],[Precio Unitario]]*Tabla1[[#This Row],[Cantidad Ordenada]]</f>
        <v>96</v>
      </c>
      <c r="L454">
        <f>+Tabla1[[#This Row],[Ganancia Bruta]]-Tabla1[[#This Row],[Costo Unitario]]*Tabla1[[#This Row],[Cantidad Ordenada]]</f>
        <v>39</v>
      </c>
    </row>
    <row r="455" spans="1:12" x14ac:dyDescent="0.45">
      <c r="A455">
        <v>175</v>
      </c>
      <c r="B455">
        <v>14</v>
      </c>
      <c r="C455" t="s">
        <v>268</v>
      </c>
      <c r="D455" t="s">
        <v>1138</v>
      </c>
      <c r="E455">
        <v>14</v>
      </c>
      <c r="F455">
        <v>24</v>
      </c>
      <c r="G455">
        <v>2</v>
      </c>
      <c r="H455">
        <v>38</v>
      </c>
      <c r="I455" t="s">
        <v>1139</v>
      </c>
      <c r="J455" t="str">
        <f>IF(COUNTIF(sala!R$2:R$768,A455)=0,"No","SI")</f>
        <v>SI</v>
      </c>
      <c r="K455">
        <f>+Tabla1[[#This Row],[Precio Unitario]]*Tabla1[[#This Row],[Cantidad Ordenada]]</f>
        <v>48</v>
      </c>
      <c r="L455">
        <f>+Tabla1[[#This Row],[Ganancia Bruta]]-Tabla1[[#This Row],[Costo Unitario]]*Tabla1[[#This Row],[Cantidad Ordenada]]</f>
        <v>20</v>
      </c>
    </row>
    <row r="456" spans="1:12" x14ac:dyDescent="0.45">
      <c r="A456">
        <v>176</v>
      </c>
      <c r="B456">
        <v>20</v>
      </c>
      <c r="C456" t="s">
        <v>111</v>
      </c>
      <c r="D456" t="s">
        <v>1156</v>
      </c>
      <c r="E456">
        <v>13</v>
      </c>
      <c r="F456">
        <v>21</v>
      </c>
      <c r="G456">
        <v>3</v>
      </c>
      <c r="H456">
        <v>48</v>
      </c>
      <c r="I456" t="s">
        <v>1141</v>
      </c>
      <c r="J456" t="str">
        <f>IF(COUNTIF(sala!R$2:R$768,A456)=0,"No","SI")</f>
        <v>SI</v>
      </c>
      <c r="K456">
        <f>+Tabla1[[#This Row],[Precio Unitario]]*Tabla1[[#This Row],[Cantidad Ordenada]]</f>
        <v>63</v>
      </c>
      <c r="L456">
        <f>+Tabla1[[#This Row],[Ganancia Bruta]]-Tabla1[[#This Row],[Costo Unitario]]*Tabla1[[#This Row],[Cantidad Ordenada]]</f>
        <v>24</v>
      </c>
    </row>
    <row r="457" spans="1:12" x14ac:dyDescent="0.45">
      <c r="A457">
        <v>177</v>
      </c>
      <c r="B457">
        <v>4</v>
      </c>
      <c r="C457" t="s">
        <v>268</v>
      </c>
      <c r="D457" t="s">
        <v>1138</v>
      </c>
      <c r="E457">
        <v>14</v>
      </c>
      <c r="F457">
        <v>24</v>
      </c>
      <c r="G457">
        <v>2</v>
      </c>
      <c r="H457">
        <v>10</v>
      </c>
      <c r="I457" t="s">
        <v>1141</v>
      </c>
      <c r="J457" t="str">
        <f>IF(COUNTIF(sala!R$2:R$768,A457)=0,"No","SI")</f>
        <v>SI</v>
      </c>
      <c r="K457">
        <f>+Tabla1[[#This Row],[Precio Unitario]]*Tabla1[[#This Row],[Cantidad Ordenada]]</f>
        <v>48</v>
      </c>
      <c r="L457">
        <f>+Tabla1[[#This Row],[Ganancia Bruta]]-Tabla1[[#This Row],[Costo Unitario]]*Tabla1[[#This Row],[Cantidad Ordenada]]</f>
        <v>20</v>
      </c>
    </row>
    <row r="458" spans="1:12" x14ac:dyDescent="0.45">
      <c r="A458">
        <v>177</v>
      </c>
      <c r="B458">
        <v>4</v>
      </c>
      <c r="C458" t="s">
        <v>265</v>
      </c>
      <c r="D458" t="s">
        <v>1158</v>
      </c>
      <c r="E458">
        <v>15</v>
      </c>
      <c r="F458">
        <v>26</v>
      </c>
      <c r="G458">
        <v>1</v>
      </c>
      <c r="H458">
        <v>40</v>
      </c>
      <c r="I458" t="s">
        <v>1139</v>
      </c>
      <c r="J458" t="str">
        <f>IF(COUNTIF(sala!R$2:R$768,A458)=0,"No","SI")</f>
        <v>SI</v>
      </c>
      <c r="K458">
        <f>+Tabla1[[#This Row],[Precio Unitario]]*Tabla1[[#This Row],[Cantidad Ordenada]]</f>
        <v>26</v>
      </c>
      <c r="L458">
        <f>+Tabla1[[#This Row],[Ganancia Bruta]]-Tabla1[[#This Row],[Costo Unitario]]*Tabla1[[#This Row],[Cantidad Ordenada]]</f>
        <v>11</v>
      </c>
    </row>
    <row r="459" spans="1:12" x14ac:dyDescent="0.45">
      <c r="A459">
        <v>177</v>
      </c>
      <c r="B459">
        <v>4</v>
      </c>
      <c r="C459" t="s">
        <v>111</v>
      </c>
      <c r="D459" t="s">
        <v>1156</v>
      </c>
      <c r="E459">
        <v>13</v>
      </c>
      <c r="F459">
        <v>21</v>
      </c>
      <c r="G459">
        <v>2</v>
      </c>
      <c r="H459">
        <v>45</v>
      </c>
      <c r="I459" t="s">
        <v>1141</v>
      </c>
      <c r="J459" t="str">
        <f>IF(COUNTIF(sala!R$2:R$768,A459)=0,"No","SI")</f>
        <v>SI</v>
      </c>
      <c r="K459">
        <f>+Tabla1[[#This Row],[Precio Unitario]]*Tabla1[[#This Row],[Cantidad Ordenada]]</f>
        <v>42</v>
      </c>
      <c r="L459">
        <f>+Tabla1[[#This Row],[Ganancia Bruta]]-Tabla1[[#This Row],[Costo Unitario]]*Tabla1[[#This Row],[Cantidad Ordenada]]</f>
        <v>16</v>
      </c>
    </row>
    <row r="460" spans="1:12" x14ac:dyDescent="0.45">
      <c r="A460">
        <v>177</v>
      </c>
      <c r="B460">
        <v>4</v>
      </c>
      <c r="C460" t="s">
        <v>189</v>
      </c>
      <c r="D460" t="s">
        <v>1149</v>
      </c>
      <c r="E460">
        <v>11</v>
      </c>
      <c r="F460">
        <v>19</v>
      </c>
      <c r="G460">
        <v>3</v>
      </c>
      <c r="H460">
        <v>47</v>
      </c>
      <c r="I460" t="s">
        <v>1139</v>
      </c>
      <c r="J460" t="str">
        <f>IF(COUNTIF(sala!R$2:R$768,A460)=0,"No","SI")</f>
        <v>SI</v>
      </c>
      <c r="K460">
        <f>+Tabla1[[#This Row],[Precio Unitario]]*Tabla1[[#This Row],[Cantidad Ordenada]]</f>
        <v>57</v>
      </c>
      <c r="L460">
        <f>+Tabla1[[#This Row],[Ganancia Bruta]]-Tabla1[[#This Row],[Costo Unitario]]*Tabla1[[#This Row],[Cantidad Ordenada]]</f>
        <v>24</v>
      </c>
    </row>
    <row r="461" spans="1:12" x14ac:dyDescent="0.45">
      <c r="A461">
        <v>178</v>
      </c>
      <c r="B461">
        <v>11</v>
      </c>
      <c r="C461" t="s">
        <v>109</v>
      </c>
      <c r="D461" t="s">
        <v>1140</v>
      </c>
      <c r="E461">
        <v>18</v>
      </c>
      <c r="F461">
        <v>30</v>
      </c>
      <c r="G461">
        <v>1</v>
      </c>
      <c r="H461">
        <v>55</v>
      </c>
      <c r="I461" t="s">
        <v>1141</v>
      </c>
      <c r="J461" t="str">
        <f>IF(COUNTIF(sala!R$2:R$768,A461)=0,"No","SI")</f>
        <v>SI</v>
      </c>
      <c r="K461">
        <f>+Tabla1[[#This Row],[Precio Unitario]]*Tabla1[[#This Row],[Cantidad Ordenada]]</f>
        <v>30</v>
      </c>
      <c r="L461">
        <f>+Tabla1[[#This Row],[Ganancia Bruta]]-Tabla1[[#This Row],[Costo Unitario]]*Tabla1[[#This Row],[Cantidad Ordenada]]</f>
        <v>12</v>
      </c>
    </row>
    <row r="462" spans="1:12" x14ac:dyDescent="0.45">
      <c r="A462">
        <v>178</v>
      </c>
      <c r="B462">
        <v>11</v>
      </c>
      <c r="C462" t="s">
        <v>42</v>
      </c>
      <c r="D462" t="s">
        <v>1150</v>
      </c>
      <c r="E462">
        <v>21</v>
      </c>
      <c r="F462">
        <v>35</v>
      </c>
      <c r="G462">
        <v>1</v>
      </c>
      <c r="H462">
        <v>16</v>
      </c>
      <c r="I462" t="s">
        <v>1141</v>
      </c>
      <c r="J462" t="str">
        <f>IF(COUNTIF(sala!R$2:R$768,A462)=0,"No","SI")</f>
        <v>SI</v>
      </c>
      <c r="K462">
        <f>+Tabla1[[#This Row],[Precio Unitario]]*Tabla1[[#This Row],[Cantidad Ordenada]]</f>
        <v>35</v>
      </c>
      <c r="L462">
        <f>+Tabla1[[#This Row],[Ganancia Bruta]]-Tabla1[[#This Row],[Costo Unitario]]*Tabla1[[#This Row],[Cantidad Ordenada]]</f>
        <v>14</v>
      </c>
    </row>
    <row r="463" spans="1:12" x14ac:dyDescent="0.45">
      <c r="A463">
        <v>178</v>
      </c>
      <c r="B463">
        <v>11</v>
      </c>
      <c r="C463" t="s">
        <v>344</v>
      </c>
      <c r="D463" t="s">
        <v>1152</v>
      </c>
      <c r="E463">
        <v>13</v>
      </c>
      <c r="F463">
        <v>22</v>
      </c>
      <c r="G463">
        <v>2</v>
      </c>
      <c r="H463">
        <v>20</v>
      </c>
      <c r="I463" t="s">
        <v>1139</v>
      </c>
      <c r="J463" t="str">
        <f>IF(COUNTIF(sala!R$2:R$768,A463)=0,"No","SI")</f>
        <v>SI</v>
      </c>
      <c r="K463">
        <f>+Tabla1[[#This Row],[Precio Unitario]]*Tabla1[[#This Row],[Cantidad Ordenada]]</f>
        <v>44</v>
      </c>
      <c r="L463">
        <f>+Tabla1[[#This Row],[Ganancia Bruta]]-Tabla1[[#This Row],[Costo Unitario]]*Tabla1[[#This Row],[Cantidad Ordenada]]</f>
        <v>18</v>
      </c>
    </row>
    <row r="464" spans="1:12" x14ac:dyDescent="0.45">
      <c r="A464">
        <v>178</v>
      </c>
      <c r="B464">
        <v>11</v>
      </c>
      <c r="C464" t="s">
        <v>448</v>
      </c>
      <c r="D464" t="s">
        <v>1147</v>
      </c>
      <c r="E464">
        <v>20</v>
      </c>
      <c r="F464">
        <v>33</v>
      </c>
      <c r="G464">
        <v>3</v>
      </c>
      <c r="H464">
        <v>55</v>
      </c>
      <c r="I464" t="s">
        <v>1139</v>
      </c>
      <c r="J464" t="str">
        <f>IF(COUNTIF(sala!R$2:R$768,A464)=0,"No","SI")</f>
        <v>SI</v>
      </c>
      <c r="K464">
        <f>+Tabla1[[#This Row],[Precio Unitario]]*Tabla1[[#This Row],[Cantidad Ordenada]]</f>
        <v>99</v>
      </c>
      <c r="L464">
        <f>+Tabla1[[#This Row],[Ganancia Bruta]]-Tabla1[[#This Row],[Costo Unitario]]*Tabla1[[#This Row],[Cantidad Ordenada]]</f>
        <v>39</v>
      </c>
    </row>
    <row r="465" spans="1:12" x14ac:dyDescent="0.45">
      <c r="A465">
        <v>179</v>
      </c>
      <c r="B465">
        <v>12</v>
      </c>
      <c r="C465" t="s">
        <v>195</v>
      </c>
      <c r="D465" t="s">
        <v>1142</v>
      </c>
      <c r="E465">
        <v>19</v>
      </c>
      <c r="F465">
        <v>31</v>
      </c>
      <c r="G465">
        <v>2</v>
      </c>
      <c r="H465">
        <v>26</v>
      </c>
      <c r="I465" t="s">
        <v>1139</v>
      </c>
      <c r="J465" t="str">
        <f>IF(COUNTIF(sala!R$2:R$768,A465)=0,"No","SI")</f>
        <v>SI</v>
      </c>
      <c r="K465">
        <f>+Tabla1[[#This Row],[Precio Unitario]]*Tabla1[[#This Row],[Cantidad Ordenada]]</f>
        <v>62</v>
      </c>
      <c r="L465">
        <f>+Tabla1[[#This Row],[Ganancia Bruta]]-Tabla1[[#This Row],[Costo Unitario]]*Tabla1[[#This Row],[Cantidad Ordenada]]</f>
        <v>24</v>
      </c>
    </row>
    <row r="466" spans="1:12" x14ac:dyDescent="0.45">
      <c r="A466">
        <v>180</v>
      </c>
      <c r="B466">
        <v>10</v>
      </c>
      <c r="C466" t="s">
        <v>60</v>
      </c>
      <c r="D466" t="s">
        <v>1146</v>
      </c>
      <c r="E466">
        <v>17</v>
      </c>
      <c r="F466">
        <v>29</v>
      </c>
      <c r="G466">
        <v>1</v>
      </c>
      <c r="H466">
        <v>35</v>
      </c>
      <c r="I466" t="s">
        <v>1141</v>
      </c>
      <c r="J466" t="str">
        <f>IF(COUNTIF(sala!R$2:R$768,A466)=0,"No","SI")</f>
        <v>SI</v>
      </c>
      <c r="K466">
        <f>+Tabla1[[#This Row],[Precio Unitario]]*Tabla1[[#This Row],[Cantidad Ordenada]]</f>
        <v>29</v>
      </c>
      <c r="L466">
        <f>+Tabla1[[#This Row],[Ganancia Bruta]]-Tabla1[[#This Row],[Costo Unitario]]*Tabla1[[#This Row],[Cantidad Ordenada]]</f>
        <v>12</v>
      </c>
    </row>
    <row r="467" spans="1:12" x14ac:dyDescent="0.45">
      <c r="A467">
        <v>180</v>
      </c>
      <c r="B467">
        <v>10</v>
      </c>
      <c r="C467" t="s">
        <v>109</v>
      </c>
      <c r="D467" t="s">
        <v>1140</v>
      </c>
      <c r="E467">
        <v>18</v>
      </c>
      <c r="F467">
        <v>30</v>
      </c>
      <c r="G467">
        <v>3</v>
      </c>
      <c r="H467">
        <v>20</v>
      </c>
      <c r="I467" t="s">
        <v>1141</v>
      </c>
      <c r="J467" t="str">
        <f>IF(COUNTIF(sala!R$2:R$768,A467)=0,"No","SI")</f>
        <v>SI</v>
      </c>
      <c r="K467">
        <f>+Tabla1[[#This Row],[Precio Unitario]]*Tabla1[[#This Row],[Cantidad Ordenada]]</f>
        <v>90</v>
      </c>
      <c r="L467">
        <f>+Tabla1[[#This Row],[Ganancia Bruta]]-Tabla1[[#This Row],[Costo Unitario]]*Tabla1[[#This Row],[Cantidad Ordenada]]</f>
        <v>36</v>
      </c>
    </row>
    <row r="468" spans="1:12" x14ac:dyDescent="0.45">
      <c r="A468">
        <v>180</v>
      </c>
      <c r="B468">
        <v>10</v>
      </c>
      <c r="C468" t="s">
        <v>250</v>
      </c>
      <c r="D468" t="s">
        <v>1154</v>
      </c>
      <c r="E468">
        <v>12</v>
      </c>
      <c r="F468">
        <v>20</v>
      </c>
      <c r="G468">
        <v>1</v>
      </c>
      <c r="H468">
        <v>50</v>
      </c>
      <c r="I468" t="s">
        <v>1139</v>
      </c>
      <c r="J468" t="str">
        <f>IF(COUNTIF(sala!R$2:R$768,A468)=0,"No","SI")</f>
        <v>SI</v>
      </c>
      <c r="K468">
        <f>+Tabla1[[#This Row],[Precio Unitario]]*Tabla1[[#This Row],[Cantidad Ordenada]]</f>
        <v>20</v>
      </c>
      <c r="L468">
        <f>+Tabla1[[#This Row],[Ganancia Bruta]]-Tabla1[[#This Row],[Costo Unitario]]*Tabla1[[#This Row],[Cantidad Ordenada]]</f>
        <v>8</v>
      </c>
    </row>
    <row r="469" spans="1:12" x14ac:dyDescent="0.45">
      <c r="A469">
        <v>180</v>
      </c>
      <c r="B469">
        <v>10</v>
      </c>
      <c r="C469" t="s">
        <v>179</v>
      </c>
      <c r="D469" t="s">
        <v>1143</v>
      </c>
      <c r="E469">
        <v>16</v>
      </c>
      <c r="F469">
        <v>27</v>
      </c>
      <c r="G469">
        <v>1</v>
      </c>
      <c r="H469">
        <v>56</v>
      </c>
      <c r="I469" t="s">
        <v>1139</v>
      </c>
      <c r="J469" t="str">
        <f>IF(COUNTIF(sala!R$2:R$768,A469)=0,"No","SI")</f>
        <v>SI</v>
      </c>
      <c r="K469">
        <f>+Tabla1[[#This Row],[Precio Unitario]]*Tabla1[[#This Row],[Cantidad Ordenada]]</f>
        <v>27</v>
      </c>
      <c r="L469">
        <f>+Tabla1[[#This Row],[Ganancia Bruta]]-Tabla1[[#This Row],[Costo Unitario]]*Tabla1[[#This Row],[Cantidad Ordenada]]</f>
        <v>11</v>
      </c>
    </row>
    <row r="470" spans="1:12" x14ac:dyDescent="0.45">
      <c r="A470">
        <v>181</v>
      </c>
      <c r="B470">
        <v>15</v>
      </c>
      <c r="C470" t="s">
        <v>179</v>
      </c>
      <c r="D470" t="s">
        <v>1143</v>
      </c>
      <c r="E470">
        <v>16</v>
      </c>
      <c r="F470">
        <v>27</v>
      </c>
      <c r="G470">
        <v>1</v>
      </c>
      <c r="H470">
        <v>55</v>
      </c>
      <c r="I470" t="s">
        <v>1141</v>
      </c>
      <c r="J470" t="str">
        <f>IF(COUNTIF(sala!R$2:R$768,A470)=0,"No","SI")</f>
        <v>SI</v>
      </c>
      <c r="K470">
        <f>+Tabla1[[#This Row],[Precio Unitario]]*Tabla1[[#This Row],[Cantidad Ordenada]]</f>
        <v>27</v>
      </c>
      <c r="L470">
        <f>+Tabla1[[#This Row],[Ganancia Bruta]]-Tabla1[[#This Row],[Costo Unitario]]*Tabla1[[#This Row],[Cantidad Ordenada]]</f>
        <v>11</v>
      </c>
    </row>
    <row r="471" spans="1:12" x14ac:dyDescent="0.45">
      <c r="A471">
        <v>182</v>
      </c>
      <c r="B471">
        <v>18</v>
      </c>
      <c r="C471" t="s">
        <v>189</v>
      </c>
      <c r="D471" t="s">
        <v>1149</v>
      </c>
      <c r="E471">
        <v>11</v>
      </c>
      <c r="F471">
        <v>19</v>
      </c>
      <c r="G471">
        <v>2</v>
      </c>
      <c r="H471">
        <v>11</v>
      </c>
      <c r="I471" t="s">
        <v>1141</v>
      </c>
      <c r="J471" t="str">
        <f>IF(COUNTIF(sala!R$2:R$768,A471)=0,"No","SI")</f>
        <v>SI</v>
      </c>
      <c r="K471">
        <f>+Tabla1[[#This Row],[Precio Unitario]]*Tabla1[[#This Row],[Cantidad Ordenada]]</f>
        <v>38</v>
      </c>
      <c r="L471">
        <f>+Tabla1[[#This Row],[Ganancia Bruta]]-Tabla1[[#This Row],[Costo Unitario]]*Tabla1[[#This Row],[Cantidad Ordenada]]</f>
        <v>16</v>
      </c>
    </row>
    <row r="472" spans="1:12" x14ac:dyDescent="0.45">
      <c r="A472">
        <v>183</v>
      </c>
      <c r="B472">
        <v>18</v>
      </c>
      <c r="C472" t="s">
        <v>423</v>
      </c>
      <c r="D472" t="s">
        <v>1151</v>
      </c>
      <c r="E472">
        <v>19</v>
      </c>
      <c r="F472">
        <v>32</v>
      </c>
      <c r="G472">
        <v>2</v>
      </c>
      <c r="H472">
        <v>52</v>
      </c>
      <c r="I472" t="s">
        <v>1139</v>
      </c>
      <c r="J472" t="str">
        <f>IF(COUNTIF(sala!R$2:R$768,A472)=0,"No","SI")</f>
        <v>SI</v>
      </c>
      <c r="K472">
        <f>+Tabla1[[#This Row],[Precio Unitario]]*Tabla1[[#This Row],[Cantidad Ordenada]]</f>
        <v>64</v>
      </c>
      <c r="L472">
        <f>+Tabla1[[#This Row],[Ganancia Bruta]]-Tabla1[[#This Row],[Costo Unitario]]*Tabla1[[#This Row],[Cantidad Ordenada]]</f>
        <v>26</v>
      </c>
    </row>
    <row r="473" spans="1:12" x14ac:dyDescent="0.45">
      <c r="A473">
        <v>183</v>
      </c>
      <c r="B473">
        <v>18</v>
      </c>
      <c r="C473" t="s">
        <v>265</v>
      </c>
      <c r="D473" t="s">
        <v>1158</v>
      </c>
      <c r="E473">
        <v>15</v>
      </c>
      <c r="F473">
        <v>26</v>
      </c>
      <c r="G473">
        <v>1</v>
      </c>
      <c r="H473">
        <v>10</v>
      </c>
      <c r="I473" t="s">
        <v>1139</v>
      </c>
      <c r="J473" t="str">
        <f>IF(COUNTIF(sala!R$2:R$768,A473)=0,"No","SI")</f>
        <v>SI</v>
      </c>
      <c r="K473">
        <f>+Tabla1[[#This Row],[Precio Unitario]]*Tabla1[[#This Row],[Cantidad Ordenada]]</f>
        <v>26</v>
      </c>
      <c r="L473">
        <f>+Tabla1[[#This Row],[Ganancia Bruta]]-Tabla1[[#This Row],[Costo Unitario]]*Tabla1[[#This Row],[Cantidad Ordenada]]</f>
        <v>11</v>
      </c>
    </row>
    <row r="474" spans="1:12" x14ac:dyDescent="0.45">
      <c r="A474">
        <v>183</v>
      </c>
      <c r="B474">
        <v>18</v>
      </c>
      <c r="C474" t="s">
        <v>250</v>
      </c>
      <c r="D474" t="s">
        <v>1154</v>
      </c>
      <c r="E474">
        <v>12</v>
      </c>
      <c r="F474">
        <v>20</v>
      </c>
      <c r="G474">
        <v>3</v>
      </c>
      <c r="H474">
        <v>58</v>
      </c>
      <c r="I474" t="s">
        <v>1139</v>
      </c>
      <c r="J474" t="str">
        <f>IF(COUNTIF(sala!R$2:R$768,A474)=0,"No","SI")</f>
        <v>SI</v>
      </c>
      <c r="K474">
        <f>+Tabla1[[#This Row],[Precio Unitario]]*Tabla1[[#This Row],[Cantidad Ordenada]]</f>
        <v>60</v>
      </c>
      <c r="L474">
        <f>+Tabla1[[#This Row],[Ganancia Bruta]]-Tabla1[[#This Row],[Costo Unitario]]*Tabla1[[#This Row],[Cantidad Ordenada]]</f>
        <v>24</v>
      </c>
    </row>
    <row r="475" spans="1:12" x14ac:dyDescent="0.45">
      <c r="A475">
        <v>183</v>
      </c>
      <c r="B475">
        <v>18</v>
      </c>
      <c r="C475" t="s">
        <v>42</v>
      </c>
      <c r="D475" t="s">
        <v>1150</v>
      </c>
      <c r="E475">
        <v>21</v>
      </c>
      <c r="F475">
        <v>35</v>
      </c>
      <c r="G475">
        <v>3</v>
      </c>
      <c r="H475">
        <v>46</v>
      </c>
      <c r="I475" t="s">
        <v>1139</v>
      </c>
      <c r="J475" t="str">
        <f>IF(COUNTIF(sala!R$2:R$768,A475)=0,"No","SI")</f>
        <v>SI</v>
      </c>
      <c r="K475">
        <f>+Tabla1[[#This Row],[Precio Unitario]]*Tabla1[[#This Row],[Cantidad Ordenada]]</f>
        <v>105</v>
      </c>
      <c r="L475">
        <f>+Tabla1[[#This Row],[Ganancia Bruta]]-Tabla1[[#This Row],[Costo Unitario]]*Tabla1[[#This Row],[Cantidad Ordenada]]</f>
        <v>42</v>
      </c>
    </row>
    <row r="476" spans="1:12" x14ac:dyDescent="0.45">
      <c r="A476">
        <v>184</v>
      </c>
      <c r="B476">
        <v>4</v>
      </c>
      <c r="C476" t="s">
        <v>66</v>
      </c>
      <c r="D476" t="s">
        <v>1148</v>
      </c>
      <c r="E476">
        <v>16</v>
      </c>
      <c r="F476">
        <v>28</v>
      </c>
      <c r="G476">
        <v>3</v>
      </c>
      <c r="H476">
        <v>6</v>
      </c>
      <c r="I476" t="s">
        <v>1141</v>
      </c>
      <c r="J476" t="str">
        <f>IF(COUNTIF(sala!R$2:R$768,A476)=0,"No","SI")</f>
        <v>SI</v>
      </c>
      <c r="K476">
        <f>+Tabla1[[#This Row],[Precio Unitario]]*Tabla1[[#This Row],[Cantidad Ordenada]]</f>
        <v>84</v>
      </c>
      <c r="L476">
        <f>+Tabla1[[#This Row],[Ganancia Bruta]]-Tabla1[[#This Row],[Costo Unitario]]*Tabla1[[#This Row],[Cantidad Ordenada]]</f>
        <v>36</v>
      </c>
    </row>
    <row r="477" spans="1:12" x14ac:dyDescent="0.45">
      <c r="A477">
        <v>184</v>
      </c>
      <c r="B477">
        <v>4</v>
      </c>
      <c r="C477" t="s">
        <v>179</v>
      </c>
      <c r="D477" t="s">
        <v>1143</v>
      </c>
      <c r="E477">
        <v>16</v>
      </c>
      <c r="F477">
        <v>27</v>
      </c>
      <c r="G477">
        <v>3</v>
      </c>
      <c r="H477">
        <v>10</v>
      </c>
      <c r="I477" t="s">
        <v>1139</v>
      </c>
      <c r="J477" t="str">
        <f>IF(COUNTIF(sala!R$2:R$768,A477)=0,"No","SI")</f>
        <v>SI</v>
      </c>
      <c r="K477">
        <f>+Tabla1[[#This Row],[Precio Unitario]]*Tabla1[[#This Row],[Cantidad Ordenada]]</f>
        <v>81</v>
      </c>
      <c r="L477">
        <f>+Tabla1[[#This Row],[Ganancia Bruta]]-Tabla1[[#This Row],[Costo Unitario]]*Tabla1[[#This Row],[Cantidad Ordenada]]</f>
        <v>33</v>
      </c>
    </row>
    <row r="478" spans="1:12" x14ac:dyDescent="0.45">
      <c r="A478">
        <v>184</v>
      </c>
      <c r="B478">
        <v>4</v>
      </c>
      <c r="C478" t="s">
        <v>250</v>
      </c>
      <c r="D478" t="s">
        <v>1154</v>
      </c>
      <c r="E478">
        <v>12</v>
      </c>
      <c r="F478">
        <v>20</v>
      </c>
      <c r="G478">
        <v>2</v>
      </c>
      <c r="H478">
        <v>13</v>
      </c>
      <c r="I478" t="s">
        <v>1141</v>
      </c>
      <c r="J478" t="str">
        <f>IF(COUNTIF(sala!R$2:R$768,A478)=0,"No","SI")</f>
        <v>SI</v>
      </c>
      <c r="K478">
        <f>+Tabla1[[#This Row],[Precio Unitario]]*Tabla1[[#This Row],[Cantidad Ordenada]]</f>
        <v>40</v>
      </c>
      <c r="L478">
        <f>+Tabla1[[#This Row],[Ganancia Bruta]]-Tabla1[[#This Row],[Costo Unitario]]*Tabla1[[#This Row],[Cantidad Ordenada]]</f>
        <v>16</v>
      </c>
    </row>
    <row r="479" spans="1:12" x14ac:dyDescent="0.45">
      <c r="A479">
        <v>185</v>
      </c>
      <c r="B479">
        <v>16</v>
      </c>
      <c r="C479" t="s">
        <v>111</v>
      </c>
      <c r="D479" t="s">
        <v>1156</v>
      </c>
      <c r="E479">
        <v>13</v>
      </c>
      <c r="F479">
        <v>21</v>
      </c>
      <c r="G479">
        <v>3</v>
      </c>
      <c r="H479">
        <v>34</v>
      </c>
      <c r="I479" t="s">
        <v>1139</v>
      </c>
      <c r="J479" t="str">
        <f>IF(COUNTIF(sala!R$2:R$768,A479)=0,"No","SI")</f>
        <v>SI</v>
      </c>
      <c r="K479">
        <f>+Tabla1[[#This Row],[Precio Unitario]]*Tabla1[[#This Row],[Cantidad Ordenada]]</f>
        <v>63</v>
      </c>
      <c r="L479">
        <f>+Tabla1[[#This Row],[Ganancia Bruta]]-Tabla1[[#This Row],[Costo Unitario]]*Tabla1[[#This Row],[Cantidad Ordenada]]</f>
        <v>24</v>
      </c>
    </row>
    <row r="480" spans="1:12" x14ac:dyDescent="0.45">
      <c r="A480">
        <v>185</v>
      </c>
      <c r="B480">
        <v>16</v>
      </c>
      <c r="C480" t="s">
        <v>66</v>
      </c>
      <c r="D480" t="s">
        <v>1148</v>
      </c>
      <c r="E480">
        <v>16</v>
      </c>
      <c r="F480">
        <v>28</v>
      </c>
      <c r="G480">
        <v>1</v>
      </c>
      <c r="H480">
        <v>6</v>
      </c>
      <c r="I480" t="s">
        <v>1141</v>
      </c>
      <c r="J480" t="str">
        <f>IF(COUNTIF(sala!R$2:R$768,A480)=0,"No","SI")</f>
        <v>SI</v>
      </c>
      <c r="K480">
        <f>+Tabla1[[#This Row],[Precio Unitario]]*Tabla1[[#This Row],[Cantidad Ordenada]]</f>
        <v>28</v>
      </c>
      <c r="L480">
        <f>+Tabla1[[#This Row],[Ganancia Bruta]]-Tabla1[[#This Row],[Costo Unitario]]*Tabla1[[#This Row],[Cantidad Ordenada]]</f>
        <v>12</v>
      </c>
    </row>
    <row r="481" spans="1:12" x14ac:dyDescent="0.45">
      <c r="A481">
        <v>186</v>
      </c>
      <c r="B481">
        <v>13</v>
      </c>
      <c r="C481" t="s">
        <v>179</v>
      </c>
      <c r="D481" t="s">
        <v>1143</v>
      </c>
      <c r="E481">
        <v>16</v>
      </c>
      <c r="F481">
        <v>27</v>
      </c>
      <c r="G481">
        <v>3</v>
      </c>
      <c r="H481">
        <v>16</v>
      </c>
      <c r="I481" t="s">
        <v>1139</v>
      </c>
      <c r="J481" t="str">
        <f>IF(COUNTIF(sala!R$2:R$768,A481)=0,"No","SI")</f>
        <v>SI</v>
      </c>
      <c r="K481">
        <f>+Tabla1[[#This Row],[Precio Unitario]]*Tabla1[[#This Row],[Cantidad Ordenada]]</f>
        <v>81</v>
      </c>
      <c r="L481">
        <f>+Tabla1[[#This Row],[Ganancia Bruta]]-Tabla1[[#This Row],[Costo Unitario]]*Tabla1[[#This Row],[Cantidad Ordenada]]</f>
        <v>33</v>
      </c>
    </row>
    <row r="482" spans="1:12" x14ac:dyDescent="0.45">
      <c r="A482">
        <v>186</v>
      </c>
      <c r="B482">
        <v>13</v>
      </c>
      <c r="C482" t="s">
        <v>423</v>
      </c>
      <c r="D482" t="s">
        <v>1151</v>
      </c>
      <c r="E482">
        <v>19</v>
      </c>
      <c r="F482">
        <v>32</v>
      </c>
      <c r="G482">
        <v>3</v>
      </c>
      <c r="H482">
        <v>23</v>
      </c>
      <c r="I482" t="s">
        <v>1141</v>
      </c>
      <c r="J482" t="str">
        <f>IF(COUNTIF(sala!R$2:R$768,A482)=0,"No","SI")</f>
        <v>SI</v>
      </c>
      <c r="K482">
        <f>+Tabla1[[#This Row],[Precio Unitario]]*Tabla1[[#This Row],[Cantidad Ordenada]]</f>
        <v>96</v>
      </c>
      <c r="L482">
        <f>+Tabla1[[#This Row],[Ganancia Bruta]]-Tabla1[[#This Row],[Costo Unitario]]*Tabla1[[#This Row],[Cantidad Ordenada]]</f>
        <v>39</v>
      </c>
    </row>
    <row r="483" spans="1:12" x14ac:dyDescent="0.45">
      <c r="A483">
        <v>186</v>
      </c>
      <c r="B483">
        <v>13</v>
      </c>
      <c r="C483" t="s">
        <v>195</v>
      </c>
      <c r="D483" t="s">
        <v>1142</v>
      </c>
      <c r="E483">
        <v>19</v>
      </c>
      <c r="F483">
        <v>31</v>
      </c>
      <c r="G483">
        <v>3</v>
      </c>
      <c r="H483">
        <v>54</v>
      </c>
      <c r="I483" t="s">
        <v>1139</v>
      </c>
      <c r="J483" t="str">
        <f>IF(COUNTIF(sala!R$2:R$768,A483)=0,"No","SI")</f>
        <v>SI</v>
      </c>
      <c r="K483">
        <f>+Tabla1[[#This Row],[Precio Unitario]]*Tabla1[[#This Row],[Cantidad Ordenada]]</f>
        <v>93</v>
      </c>
      <c r="L483">
        <f>+Tabla1[[#This Row],[Ganancia Bruta]]-Tabla1[[#This Row],[Costo Unitario]]*Tabla1[[#This Row],[Cantidad Ordenada]]</f>
        <v>36</v>
      </c>
    </row>
    <row r="484" spans="1:12" x14ac:dyDescent="0.45">
      <c r="A484">
        <v>187</v>
      </c>
      <c r="B484">
        <v>5</v>
      </c>
      <c r="C484" t="s">
        <v>86</v>
      </c>
      <c r="D484" t="s">
        <v>1153</v>
      </c>
      <c r="E484">
        <v>20</v>
      </c>
      <c r="F484">
        <v>34</v>
      </c>
      <c r="G484">
        <v>2</v>
      </c>
      <c r="H484">
        <v>28</v>
      </c>
      <c r="I484" t="s">
        <v>1141</v>
      </c>
      <c r="J484" t="str">
        <f>IF(COUNTIF(sala!R$2:R$768,A484)=0,"No","SI")</f>
        <v>SI</v>
      </c>
      <c r="K484">
        <f>+Tabla1[[#This Row],[Precio Unitario]]*Tabla1[[#This Row],[Cantidad Ordenada]]</f>
        <v>68</v>
      </c>
      <c r="L484">
        <f>+Tabla1[[#This Row],[Ganancia Bruta]]-Tabla1[[#This Row],[Costo Unitario]]*Tabla1[[#This Row],[Cantidad Ordenada]]</f>
        <v>28</v>
      </c>
    </row>
    <row r="485" spans="1:12" x14ac:dyDescent="0.45">
      <c r="A485">
        <v>187</v>
      </c>
      <c r="B485">
        <v>5</v>
      </c>
      <c r="C485" t="s">
        <v>265</v>
      </c>
      <c r="D485" t="s">
        <v>1158</v>
      </c>
      <c r="E485">
        <v>15</v>
      </c>
      <c r="F485">
        <v>26</v>
      </c>
      <c r="G485">
        <v>1</v>
      </c>
      <c r="H485">
        <v>51</v>
      </c>
      <c r="I485" t="s">
        <v>1139</v>
      </c>
      <c r="J485" t="str">
        <f>IF(COUNTIF(sala!R$2:R$768,A485)=0,"No","SI")</f>
        <v>SI</v>
      </c>
      <c r="K485">
        <f>+Tabla1[[#This Row],[Precio Unitario]]*Tabla1[[#This Row],[Cantidad Ordenada]]</f>
        <v>26</v>
      </c>
      <c r="L485">
        <f>+Tabla1[[#This Row],[Ganancia Bruta]]-Tabla1[[#This Row],[Costo Unitario]]*Tabla1[[#This Row],[Cantidad Ordenada]]</f>
        <v>11</v>
      </c>
    </row>
    <row r="486" spans="1:12" x14ac:dyDescent="0.45">
      <c r="A486">
        <v>187</v>
      </c>
      <c r="B486">
        <v>5</v>
      </c>
      <c r="C486" t="s">
        <v>60</v>
      </c>
      <c r="D486" t="s">
        <v>1146</v>
      </c>
      <c r="E486">
        <v>17</v>
      </c>
      <c r="F486">
        <v>29</v>
      </c>
      <c r="G486">
        <v>3</v>
      </c>
      <c r="H486">
        <v>11</v>
      </c>
      <c r="I486" t="s">
        <v>1139</v>
      </c>
      <c r="J486" t="str">
        <f>IF(COUNTIF(sala!R$2:R$768,A486)=0,"No","SI")</f>
        <v>SI</v>
      </c>
      <c r="K486">
        <f>+Tabla1[[#This Row],[Precio Unitario]]*Tabla1[[#This Row],[Cantidad Ordenada]]</f>
        <v>87</v>
      </c>
      <c r="L486">
        <f>+Tabla1[[#This Row],[Ganancia Bruta]]-Tabla1[[#This Row],[Costo Unitario]]*Tabla1[[#This Row],[Cantidad Ordenada]]</f>
        <v>36</v>
      </c>
    </row>
    <row r="487" spans="1:12" x14ac:dyDescent="0.45">
      <c r="A487">
        <v>187</v>
      </c>
      <c r="B487">
        <v>5</v>
      </c>
      <c r="C487" t="s">
        <v>179</v>
      </c>
      <c r="D487" t="s">
        <v>1143</v>
      </c>
      <c r="E487">
        <v>16</v>
      </c>
      <c r="F487">
        <v>27</v>
      </c>
      <c r="G487">
        <v>1</v>
      </c>
      <c r="H487">
        <v>36</v>
      </c>
      <c r="I487" t="s">
        <v>1141</v>
      </c>
      <c r="J487" t="str">
        <f>IF(COUNTIF(sala!R$2:R$768,A487)=0,"No","SI")</f>
        <v>SI</v>
      </c>
      <c r="K487">
        <f>+Tabla1[[#This Row],[Precio Unitario]]*Tabla1[[#This Row],[Cantidad Ordenada]]</f>
        <v>27</v>
      </c>
      <c r="L487">
        <f>+Tabla1[[#This Row],[Ganancia Bruta]]-Tabla1[[#This Row],[Costo Unitario]]*Tabla1[[#This Row],[Cantidad Ordenada]]</f>
        <v>11</v>
      </c>
    </row>
    <row r="488" spans="1:12" x14ac:dyDescent="0.45">
      <c r="A488">
        <v>188</v>
      </c>
      <c r="B488">
        <v>20</v>
      </c>
      <c r="C488" t="s">
        <v>195</v>
      </c>
      <c r="D488" t="s">
        <v>1142</v>
      </c>
      <c r="E488">
        <v>19</v>
      </c>
      <c r="F488">
        <v>31</v>
      </c>
      <c r="G488">
        <v>1</v>
      </c>
      <c r="H488">
        <v>58</v>
      </c>
      <c r="I488" t="s">
        <v>1139</v>
      </c>
      <c r="J488" t="str">
        <f>IF(COUNTIF(sala!R$2:R$768,A488)=0,"No","SI")</f>
        <v>SI</v>
      </c>
      <c r="K488">
        <f>+Tabla1[[#This Row],[Precio Unitario]]*Tabla1[[#This Row],[Cantidad Ordenada]]</f>
        <v>31</v>
      </c>
      <c r="L488">
        <f>+Tabla1[[#This Row],[Ganancia Bruta]]-Tabla1[[#This Row],[Costo Unitario]]*Tabla1[[#This Row],[Cantidad Ordenada]]</f>
        <v>12</v>
      </c>
    </row>
    <row r="489" spans="1:12" x14ac:dyDescent="0.45">
      <c r="A489">
        <v>188</v>
      </c>
      <c r="B489">
        <v>20</v>
      </c>
      <c r="C489" t="s">
        <v>265</v>
      </c>
      <c r="D489" t="s">
        <v>1158</v>
      </c>
      <c r="E489">
        <v>15</v>
      </c>
      <c r="F489">
        <v>26</v>
      </c>
      <c r="G489">
        <v>2</v>
      </c>
      <c r="H489">
        <v>47</v>
      </c>
      <c r="I489" t="s">
        <v>1139</v>
      </c>
      <c r="J489" t="str">
        <f>IF(COUNTIF(sala!R$2:R$768,A489)=0,"No","SI")</f>
        <v>SI</v>
      </c>
      <c r="K489">
        <f>+Tabla1[[#This Row],[Precio Unitario]]*Tabla1[[#This Row],[Cantidad Ordenada]]</f>
        <v>52</v>
      </c>
      <c r="L489">
        <f>+Tabla1[[#This Row],[Ganancia Bruta]]-Tabla1[[#This Row],[Costo Unitario]]*Tabla1[[#This Row],[Cantidad Ordenada]]</f>
        <v>22</v>
      </c>
    </row>
    <row r="490" spans="1:12" x14ac:dyDescent="0.45">
      <c r="A490">
        <v>189</v>
      </c>
      <c r="B490">
        <v>11</v>
      </c>
      <c r="C490" t="s">
        <v>86</v>
      </c>
      <c r="D490" t="s">
        <v>1153</v>
      </c>
      <c r="E490">
        <v>20</v>
      </c>
      <c r="F490">
        <v>34</v>
      </c>
      <c r="G490">
        <v>2</v>
      </c>
      <c r="H490">
        <v>42</v>
      </c>
      <c r="I490" t="s">
        <v>1141</v>
      </c>
      <c r="J490" t="str">
        <f>IF(COUNTIF(sala!R$2:R$768,A490)=0,"No","SI")</f>
        <v>SI</v>
      </c>
      <c r="K490">
        <f>+Tabla1[[#This Row],[Precio Unitario]]*Tabla1[[#This Row],[Cantidad Ordenada]]</f>
        <v>68</v>
      </c>
      <c r="L490">
        <f>+Tabla1[[#This Row],[Ganancia Bruta]]-Tabla1[[#This Row],[Costo Unitario]]*Tabla1[[#This Row],[Cantidad Ordenada]]</f>
        <v>28</v>
      </c>
    </row>
    <row r="491" spans="1:12" x14ac:dyDescent="0.45">
      <c r="A491">
        <v>189</v>
      </c>
      <c r="B491">
        <v>11</v>
      </c>
      <c r="C491" t="s">
        <v>265</v>
      </c>
      <c r="D491" t="s">
        <v>1158</v>
      </c>
      <c r="E491">
        <v>15</v>
      </c>
      <c r="F491">
        <v>26</v>
      </c>
      <c r="G491">
        <v>2</v>
      </c>
      <c r="H491">
        <v>22</v>
      </c>
      <c r="I491" t="s">
        <v>1141</v>
      </c>
      <c r="J491" t="str">
        <f>IF(COUNTIF(sala!R$2:R$768,A491)=0,"No","SI")</f>
        <v>SI</v>
      </c>
      <c r="K491">
        <f>+Tabla1[[#This Row],[Precio Unitario]]*Tabla1[[#This Row],[Cantidad Ordenada]]</f>
        <v>52</v>
      </c>
      <c r="L491">
        <f>+Tabla1[[#This Row],[Ganancia Bruta]]-Tabla1[[#This Row],[Costo Unitario]]*Tabla1[[#This Row],[Cantidad Ordenada]]</f>
        <v>22</v>
      </c>
    </row>
    <row r="492" spans="1:12" x14ac:dyDescent="0.45">
      <c r="A492">
        <v>189</v>
      </c>
      <c r="B492">
        <v>11</v>
      </c>
      <c r="C492" t="s">
        <v>268</v>
      </c>
      <c r="D492" t="s">
        <v>1138</v>
      </c>
      <c r="E492">
        <v>14</v>
      </c>
      <c r="F492">
        <v>24</v>
      </c>
      <c r="G492">
        <v>3</v>
      </c>
      <c r="H492">
        <v>53</v>
      </c>
      <c r="I492" t="s">
        <v>1141</v>
      </c>
      <c r="J492" t="str">
        <f>IF(COUNTIF(sala!R$2:R$768,A492)=0,"No","SI")</f>
        <v>SI</v>
      </c>
      <c r="K492">
        <f>+Tabla1[[#This Row],[Precio Unitario]]*Tabla1[[#This Row],[Cantidad Ordenada]]</f>
        <v>72</v>
      </c>
      <c r="L492">
        <f>+Tabla1[[#This Row],[Ganancia Bruta]]-Tabla1[[#This Row],[Costo Unitario]]*Tabla1[[#This Row],[Cantidad Ordenada]]</f>
        <v>30</v>
      </c>
    </row>
    <row r="493" spans="1:12" x14ac:dyDescent="0.45">
      <c r="A493">
        <v>190</v>
      </c>
      <c r="B493">
        <v>5</v>
      </c>
      <c r="C493" t="s">
        <v>126</v>
      </c>
      <c r="D493" t="s">
        <v>1157</v>
      </c>
      <c r="E493">
        <v>10</v>
      </c>
      <c r="F493">
        <v>18</v>
      </c>
      <c r="G493">
        <v>1</v>
      </c>
      <c r="H493">
        <v>39</v>
      </c>
      <c r="I493" t="s">
        <v>1139</v>
      </c>
      <c r="J493" t="str">
        <f>IF(COUNTIF(sala!R$2:R$768,A493)=0,"No","SI")</f>
        <v>SI</v>
      </c>
      <c r="K493">
        <f>+Tabla1[[#This Row],[Precio Unitario]]*Tabla1[[#This Row],[Cantidad Ordenada]]</f>
        <v>18</v>
      </c>
      <c r="L493">
        <f>+Tabla1[[#This Row],[Ganancia Bruta]]-Tabla1[[#This Row],[Costo Unitario]]*Tabla1[[#This Row],[Cantidad Ordenada]]</f>
        <v>8</v>
      </c>
    </row>
    <row r="494" spans="1:12" x14ac:dyDescent="0.45">
      <c r="A494">
        <v>190</v>
      </c>
      <c r="B494">
        <v>5</v>
      </c>
      <c r="C494" t="s">
        <v>74</v>
      </c>
      <c r="D494" t="s">
        <v>1144</v>
      </c>
      <c r="E494">
        <v>25</v>
      </c>
      <c r="F494">
        <v>40</v>
      </c>
      <c r="G494">
        <v>2</v>
      </c>
      <c r="H494">
        <v>45</v>
      </c>
      <c r="I494" t="s">
        <v>1139</v>
      </c>
      <c r="J494" t="str">
        <f>IF(COUNTIF(sala!R$2:R$768,A494)=0,"No","SI")</f>
        <v>SI</v>
      </c>
      <c r="K494">
        <f>+Tabla1[[#This Row],[Precio Unitario]]*Tabla1[[#This Row],[Cantidad Ordenada]]</f>
        <v>80</v>
      </c>
      <c r="L494">
        <f>+Tabla1[[#This Row],[Ganancia Bruta]]-Tabla1[[#This Row],[Costo Unitario]]*Tabla1[[#This Row],[Cantidad Ordenada]]</f>
        <v>30</v>
      </c>
    </row>
    <row r="495" spans="1:12" x14ac:dyDescent="0.45">
      <c r="A495">
        <v>190</v>
      </c>
      <c r="B495">
        <v>5</v>
      </c>
      <c r="C495" t="s">
        <v>42</v>
      </c>
      <c r="D495" t="s">
        <v>1150</v>
      </c>
      <c r="E495">
        <v>21</v>
      </c>
      <c r="F495">
        <v>35</v>
      </c>
      <c r="G495">
        <v>1</v>
      </c>
      <c r="H495">
        <v>11</v>
      </c>
      <c r="I495" t="s">
        <v>1141</v>
      </c>
      <c r="J495" t="str">
        <f>IF(COUNTIF(sala!R$2:R$768,A495)=0,"No","SI")</f>
        <v>SI</v>
      </c>
      <c r="K495">
        <f>+Tabla1[[#This Row],[Precio Unitario]]*Tabla1[[#This Row],[Cantidad Ordenada]]</f>
        <v>35</v>
      </c>
      <c r="L495">
        <f>+Tabla1[[#This Row],[Ganancia Bruta]]-Tabla1[[#This Row],[Costo Unitario]]*Tabla1[[#This Row],[Cantidad Ordenada]]</f>
        <v>14</v>
      </c>
    </row>
    <row r="496" spans="1:12" x14ac:dyDescent="0.45">
      <c r="A496">
        <v>190</v>
      </c>
      <c r="B496">
        <v>5</v>
      </c>
      <c r="C496" t="s">
        <v>340</v>
      </c>
      <c r="D496" t="s">
        <v>1155</v>
      </c>
      <c r="E496">
        <v>14</v>
      </c>
      <c r="F496">
        <v>23</v>
      </c>
      <c r="G496">
        <v>3</v>
      </c>
      <c r="H496">
        <v>7</v>
      </c>
      <c r="I496" t="s">
        <v>1141</v>
      </c>
      <c r="J496" t="str">
        <f>IF(COUNTIF(sala!R$2:R$768,A496)=0,"No","SI")</f>
        <v>SI</v>
      </c>
      <c r="K496">
        <f>+Tabla1[[#This Row],[Precio Unitario]]*Tabla1[[#This Row],[Cantidad Ordenada]]</f>
        <v>69</v>
      </c>
      <c r="L496">
        <f>+Tabla1[[#This Row],[Ganancia Bruta]]-Tabla1[[#This Row],[Costo Unitario]]*Tabla1[[#This Row],[Cantidad Ordenada]]</f>
        <v>27</v>
      </c>
    </row>
    <row r="497" spans="1:12" x14ac:dyDescent="0.45">
      <c r="A497">
        <v>191</v>
      </c>
      <c r="B497">
        <v>12</v>
      </c>
      <c r="C497" t="s">
        <v>204</v>
      </c>
      <c r="D497" t="s">
        <v>1159</v>
      </c>
      <c r="E497">
        <v>15</v>
      </c>
      <c r="F497">
        <v>25</v>
      </c>
      <c r="G497">
        <v>3</v>
      </c>
      <c r="H497">
        <v>32</v>
      </c>
      <c r="I497" t="s">
        <v>1141</v>
      </c>
      <c r="J497" t="str">
        <f>IF(COUNTIF(sala!R$2:R$768,A497)=0,"No","SI")</f>
        <v>SI</v>
      </c>
      <c r="K497">
        <f>+Tabla1[[#This Row],[Precio Unitario]]*Tabla1[[#This Row],[Cantidad Ordenada]]</f>
        <v>75</v>
      </c>
      <c r="L497">
        <f>+Tabla1[[#This Row],[Ganancia Bruta]]-Tabla1[[#This Row],[Costo Unitario]]*Tabla1[[#This Row],[Cantidad Ordenada]]</f>
        <v>30</v>
      </c>
    </row>
    <row r="498" spans="1:12" x14ac:dyDescent="0.45">
      <c r="A498">
        <v>191</v>
      </c>
      <c r="B498">
        <v>12</v>
      </c>
      <c r="C498" t="s">
        <v>60</v>
      </c>
      <c r="D498" t="s">
        <v>1146</v>
      </c>
      <c r="E498">
        <v>17</v>
      </c>
      <c r="F498">
        <v>29</v>
      </c>
      <c r="G498">
        <v>3</v>
      </c>
      <c r="H498">
        <v>55</v>
      </c>
      <c r="I498" t="s">
        <v>1139</v>
      </c>
      <c r="J498" t="str">
        <f>IF(COUNTIF(sala!R$2:R$768,A498)=0,"No","SI")</f>
        <v>SI</v>
      </c>
      <c r="K498">
        <f>+Tabla1[[#This Row],[Precio Unitario]]*Tabla1[[#This Row],[Cantidad Ordenada]]</f>
        <v>87</v>
      </c>
      <c r="L498">
        <f>+Tabla1[[#This Row],[Ganancia Bruta]]-Tabla1[[#This Row],[Costo Unitario]]*Tabla1[[#This Row],[Cantidad Ordenada]]</f>
        <v>36</v>
      </c>
    </row>
    <row r="499" spans="1:12" x14ac:dyDescent="0.45">
      <c r="A499">
        <v>192</v>
      </c>
      <c r="B499">
        <v>17</v>
      </c>
      <c r="C499" t="s">
        <v>204</v>
      </c>
      <c r="D499" t="s">
        <v>1159</v>
      </c>
      <c r="E499">
        <v>15</v>
      </c>
      <c r="F499">
        <v>25</v>
      </c>
      <c r="G499">
        <v>3</v>
      </c>
      <c r="H499">
        <v>26</v>
      </c>
      <c r="I499" t="s">
        <v>1139</v>
      </c>
      <c r="J499" t="str">
        <f>IF(COUNTIF(sala!R$2:R$768,A499)=0,"No","SI")</f>
        <v>SI</v>
      </c>
      <c r="K499">
        <f>+Tabla1[[#This Row],[Precio Unitario]]*Tabla1[[#This Row],[Cantidad Ordenada]]</f>
        <v>75</v>
      </c>
      <c r="L499">
        <f>+Tabla1[[#This Row],[Ganancia Bruta]]-Tabla1[[#This Row],[Costo Unitario]]*Tabla1[[#This Row],[Cantidad Ordenada]]</f>
        <v>30</v>
      </c>
    </row>
    <row r="500" spans="1:12" x14ac:dyDescent="0.45">
      <c r="A500">
        <v>193</v>
      </c>
      <c r="B500">
        <v>3</v>
      </c>
      <c r="C500" t="s">
        <v>265</v>
      </c>
      <c r="D500" t="s">
        <v>1158</v>
      </c>
      <c r="E500">
        <v>15</v>
      </c>
      <c r="F500">
        <v>26</v>
      </c>
      <c r="G500">
        <v>2</v>
      </c>
      <c r="H500">
        <v>57</v>
      </c>
      <c r="I500" t="s">
        <v>1141</v>
      </c>
      <c r="J500" t="str">
        <f>IF(COUNTIF(sala!R$2:R$768,A500)=0,"No","SI")</f>
        <v>SI</v>
      </c>
      <c r="K500">
        <f>+Tabla1[[#This Row],[Precio Unitario]]*Tabla1[[#This Row],[Cantidad Ordenada]]</f>
        <v>52</v>
      </c>
      <c r="L500">
        <f>+Tabla1[[#This Row],[Ganancia Bruta]]-Tabla1[[#This Row],[Costo Unitario]]*Tabla1[[#This Row],[Cantidad Ordenada]]</f>
        <v>22</v>
      </c>
    </row>
    <row r="501" spans="1:12" x14ac:dyDescent="0.45">
      <c r="A501">
        <v>193</v>
      </c>
      <c r="B501">
        <v>3</v>
      </c>
      <c r="C501" t="s">
        <v>115</v>
      </c>
      <c r="D501" t="s">
        <v>1145</v>
      </c>
      <c r="E501">
        <v>22</v>
      </c>
      <c r="F501">
        <v>36</v>
      </c>
      <c r="G501">
        <v>2</v>
      </c>
      <c r="H501">
        <v>59</v>
      </c>
      <c r="I501" t="s">
        <v>1139</v>
      </c>
      <c r="J501" t="str">
        <f>IF(COUNTIF(sala!R$2:R$768,A501)=0,"No","SI")</f>
        <v>SI</v>
      </c>
      <c r="K501">
        <f>+Tabla1[[#This Row],[Precio Unitario]]*Tabla1[[#This Row],[Cantidad Ordenada]]</f>
        <v>72</v>
      </c>
      <c r="L501">
        <f>+Tabla1[[#This Row],[Ganancia Bruta]]-Tabla1[[#This Row],[Costo Unitario]]*Tabla1[[#This Row],[Cantidad Ordenada]]</f>
        <v>28</v>
      </c>
    </row>
    <row r="502" spans="1:12" x14ac:dyDescent="0.45">
      <c r="A502">
        <v>193</v>
      </c>
      <c r="B502">
        <v>3</v>
      </c>
      <c r="C502" t="s">
        <v>179</v>
      </c>
      <c r="D502" t="s">
        <v>1143</v>
      </c>
      <c r="E502">
        <v>16</v>
      </c>
      <c r="F502">
        <v>27</v>
      </c>
      <c r="G502">
        <v>1</v>
      </c>
      <c r="H502">
        <v>31</v>
      </c>
      <c r="I502" t="s">
        <v>1141</v>
      </c>
      <c r="J502" t="str">
        <f>IF(COUNTIF(sala!R$2:R$768,A502)=0,"No","SI")</f>
        <v>SI</v>
      </c>
      <c r="K502">
        <f>+Tabla1[[#This Row],[Precio Unitario]]*Tabla1[[#This Row],[Cantidad Ordenada]]</f>
        <v>27</v>
      </c>
      <c r="L502">
        <f>+Tabla1[[#This Row],[Ganancia Bruta]]-Tabla1[[#This Row],[Costo Unitario]]*Tabla1[[#This Row],[Cantidad Ordenada]]</f>
        <v>11</v>
      </c>
    </row>
    <row r="503" spans="1:12" x14ac:dyDescent="0.45">
      <c r="A503">
        <v>193</v>
      </c>
      <c r="B503">
        <v>3</v>
      </c>
      <c r="C503" t="s">
        <v>340</v>
      </c>
      <c r="D503" t="s">
        <v>1155</v>
      </c>
      <c r="E503">
        <v>14</v>
      </c>
      <c r="F503">
        <v>23</v>
      </c>
      <c r="G503">
        <v>3</v>
      </c>
      <c r="H503">
        <v>24</v>
      </c>
      <c r="I503" t="s">
        <v>1139</v>
      </c>
      <c r="J503" t="str">
        <f>IF(COUNTIF(sala!R$2:R$768,A503)=0,"No","SI")</f>
        <v>SI</v>
      </c>
      <c r="K503">
        <f>+Tabla1[[#This Row],[Precio Unitario]]*Tabla1[[#This Row],[Cantidad Ordenada]]</f>
        <v>69</v>
      </c>
      <c r="L503">
        <f>+Tabla1[[#This Row],[Ganancia Bruta]]-Tabla1[[#This Row],[Costo Unitario]]*Tabla1[[#This Row],[Cantidad Ordenada]]</f>
        <v>27</v>
      </c>
    </row>
    <row r="504" spans="1:12" x14ac:dyDescent="0.45">
      <c r="A504">
        <v>194</v>
      </c>
      <c r="B504">
        <v>3</v>
      </c>
      <c r="C504" t="s">
        <v>448</v>
      </c>
      <c r="D504" t="s">
        <v>1147</v>
      </c>
      <c r="E504">
        <v>20</v>
      </c>
      <c r="F504">
        <v>33</v>
      </c>
      <c r="G504">
        <v>2</v>
      </c>
      <c r="H504">
        <v>18</v>
      </c>
      <c r="I504" t="s">
        <v>1139</v>
      </c>
      <c r="J504" t="str">
        <f>IF(COUNTIF(sala!R$2:R$768,A504)=0,"No","SI")</f>
        <v>SI</v>
      </c>
      <c r="K504">
        <f>+Tabla1[[#This Row],[Precio Unitario]]*Tabla1[[#This Row],[Cantidad Ordenada]]</f>
        <v>66</v>
      </c>
      <c r="L504">
        <f>+Tabla1[[#This Row],[Ganancia Bruta]]-Tabla1[[#This Row],[Costo Unitario]]*Tabla1[[#This Row],[Cantidad Ordenada]]</f>
        <v>26</v>
      </c>
    </row>
    <row r="505" spans="1:12" x14ac:dyDescent="0.45">
      <c r="A505">
        <v>194</v>
      </c>
      <c r="B505">
        <v>3</v>
      </c>
      <c r="C505" t="s">
        <v>109</v>
      </c>
      <c r="D505" t="s">
        <v>1140</v>
      </c>
      <c r="E505">
        <v>18</v>
      </c>
      <c r="F505">
        <v>30</v>
      </c>
      <c r="G505">
        <v>1</v>
      </c>
      <c r="H505">
        <v>50</v>
      </c>
      <c r="I505" t="s">
        <v>1139</v>
      </c>
      <c r="J505" t="str">
        <f>IF(COUNTIF(sala!R$2:R$768,A505)=0,"No","SI")</f>
        <v>SI</v>
      </c>
      <c r="K505">
        <f>+Tabla1[[#This Row],[Precio Unitario]]*Tabla1[[#This Row],[Cantidad Ordenada]]</f>
        <v>30</v>
      </c>
      <c r="L505">
        <f>+Tabla1[[#This Row],[Ganancia Bruta]]-Tabla1[[#This Row],[Costo Unitario]]*Tabla1[[#This Row],[Cantidad Ordenada]]</f>
        <v>12</v>
      </c>
    </row>
    <row r="506" spans="1:12" x14ac:dyDescent="0.45">
      <c r="A506">
        <v>195</v>
      </c>
      <c r="B506">
        <v>2</v>
      </c>
      <c r="C506" t="s">
        <v>204</v>
      </c>
      <c r="D506" t="s">
        <v>1159</v>
      </c>
      <c r="E506">
        <v>15</v>
      </c>
      <c r="F506">
        <v>25</v>
      </c>
      <c r="G506">
        <v>2</v>
      </c>
      <c r="H506">
        <v>51</v>
      </c>
      <c r="I506" t="s">
        <v>1139</v>
      </c>
      <c r="J506" t="str">
        <f>IF(COUNTIF(sala!R$2:R$768,A506)=0,"No","SI")</f>
        <v>SI</v>
      </c>
      <c r="K506">
        <f>+Tabla1[[#This Row],[Precio Unitario]]*Tabla1[[#This Row],[Cantidad Ordenada]]</f>
        <v>50</v>
      </c>
      <c r="L506">
        <f>+Tabla1[[#This Row],[Ganancia Bruta]]-Tabla1[[#This Row],[Costo Unitario]]*Tabla1[[#This Row],[Cantidad Ordenada]]</f>
        <v>20</v>
      </c>
    </row>
    <row r="507" spans="1:12" x14ac:dyDescent="0.45">
      <c r="A507">
        <v>196</v>
      </c>
      <c r="B507">
        <v>4</v>
      </c>
      <c r="C507" t="s">
        <v>250</v>
      </c>
      <c r="D507" t="s">
        <v>1154</v>
      </c>
      <c r="E507">
        <v>12</v>
      </c>
      <c r="F507">
        <v>20</v>
      </c>
      <c r="G507">
        <v>3</v>
      </c>
      <c r="H507">
        <v>34</v>
      </c>
      <c r="I507" t="s">
        <v>1141</v>
      </c>
      <c r="J507" t="str">
        <f>IF(COUNTIF(sala!R$2:R$768,A507)=0,"No","SI")</f>
        <v>SI</v>
      </c>
      <c r="K507">
        <f>+Tabla1[[#This Row],[Precio Unitario]]*Tabla1[[#This Row],[Cantidad Ordenada]]</f>
        <v>60</v>
      </c>
      <c r="L507">
        <f>+Tabla1[[#This Row],[Ganancia Bruta]]-Tabla1[[#This Row],[Costo Unitario]]*Tabla1[[#This Row],[Cantidad Ordenada]]</f>
        <v>24</v>
      </c>
    </row>
    <row r="508" spans="1:12" x14ac:dyDescent="0.45">
      <c r="A508">
        <v>196</v>
      </c>
      <c r="B508">
        <v>4</v>
      </c>
      <c r="C508" t="s">
        <v>340</v>
      </c>
      <c r="D508" t="s">
        <v>1155</v>
      </c>
      <c r="E508">
        <v>14</v>
      </c>
      <c r="F508">
        <v>23</v>
      </c>
      <c r="G508">
        <v>2</v>
      </c>
      <c r="H508">
        <v>51</v>
      </c>
      <c r="I508" t="s">
        <v>1139</v>
      </c>
      <c r="J508" t="str">
        <f>IF(COUNTIF(sala!R$2:R$768,A508)=0,"No","SI")</f>
        <v>SI</v>
      </c>
      <c r="K508">
        <f>+Tabla1[[#This Row],[Precio Unitario]]*Tabla1[[#This Row],[Cantidad Ordenada]]</f>
        <v>46</v>
      </c>
      <c r="L508">
        <f>+Tabla1[[#This Row],[Ganancia Bruta]]-Tabla1[[#This Row],[Costo Unitario]]*Tabla1[[#This Row],[Cantidad Ordenada]]</f>
        <v>18</v>
      </c>
    </row>
    <row r="509" spans="1:12" x14ac:dyDescent="0.45">
      <c r="A509">
        <v>196</v>
      </c>
      <c r="B509">
        <v>4</v>
      </c>
      <c r="C509" t="s">
        <v>60</v>
      </c>
      <c r="D509" t="s">
        <v>1146</v>
      </c>
      <c r="E509">
        <v>17</v>
      </c>
      <c r="F509">
        <v>29</v>
      </c>
      <c r="G509">
        <v>1</v>
      </c>
      <c r="H509">
        <v>47</v>
      </c>
      <c r="I509" t="s">
        <v>1141</v>
      </c>
      <c r="J509" t="str">
        <f>IF(COUNTIF(sala!R$2:R$768,A509)=0,"No","SI")</f>
        <v>SI</v>
      </c>
      <c r="K509">
        <f>+Tabla1[[#This Row],[Precio Unitario]]*Tabla1[[#This Row],[Cantidad Ordenada]]</f>
        <v>29</v>
      </c>
      <c r="L509">
        <f>+Tabla1[[#This Row],[Ganancia Bruta]]-Tabla1[[#This Row],[Costo Unitario]]*Tabla1[[#This Row],[Cantidad Ordenada]]</f>
        <v>12</v>
      </c>
    </row>
    <row r="510" spans="1:12" x14ac:dyDescent="0.45">
      <c r="A510">
        <v>196</v>
      </c>
      <c r="B510">
        <v>4</v>
      </c>
      <c r="C510" t="s">
        <v>66</v>
      </c>
      <c r="D510" t="s">
        <v>1148</v>
      </c>
      <c r="E510">
        <v>16</v>
      </c>
      <c r="F510">
        <v>28</v>
      </c>
      <c r="G510">
        <v>2</v>
      </c>
      <c r="H510">
        <v>44</v>
      </c>
      <c r="I510" t="s">
        <v>1141</v>
      </c>
      <c r="J510" t="str">
        <f>IF(COUNTIF(sala!R$2:R$768,A510)=0,"No","SI")</f>
        <v>SI</v>
      </c>
      <c r="K510">
        <f>+Tabla1[[#This Row],[Precio Unitario]]*Tabla1[[#This Row],[Cantidad Ordenada]]</f>
        <v>56</v>
      </c>
      <c r="L510">
        <f>+Tabla1[[#This Row],[Ganancia Bruta]]-Tabla1[[#This Row],[Costo Unitario]]*Tabla1[[#This Row],[Cantidad Ordenada]]</f>
        <v>24</v>
      </c>
    </row>
    <row r="511" spans="1:12" x14ac:dyDescent="0.45">
      <c r="A511">
        <v>197</v>
      </c>
      <c r="B511">
        <v>5</v>
      </c>
      <c r="C511" t="s">
        <v>86</v>
      </c>
      <c r="D511" t="s">
        <v>1153</v>
      </c>
      <c r="E511">
        <v>20</v>
      </c>
      <c r="F511">
        <v>34</v>
      </c>
      <c r="G511">
        <v>3</v>
      </c>
      <c r="H511">
        <v>22</v>
      </c>
      <c r="I511" t="s">
        <v>1139</v>
      </c>
      <c r="J511" t="str">
        <f>IF(COUNTIF(sala!R$2:R$768,A511)=0,"No","SI")</f>
        <v>SI</v>
      </c>
      <c r="K511">
        <f>+Tabla1[[#This Row],[Precio Unitario]]*Tabla1[[#This Row],[Cantidad Ordenada]]</f>
        <v>102</v>
      </c>
      <c r="L511">
        <f>+Tabla1[[#This Row],[Ganancia Bruta]]-Tabla1[[#This Row],[Costo Unitario]]*Tabla1[[#This Row],[Cantidad Ordenada]]</f>
        <v>42</v>
      </c>
    </row>
    <row r="512" spans="1:12" x14ac:dyDescent="0.45">
      <c r="A512">
        <v>197</v>
      </c>
      <c r="B512">
        <v>5</v>
      </c>
      <c r="C512" t="s">
        <v>179</v>
      </c>
      <c r="D512" t="s">
        <v>1143</v>
      </c>
      <c r="E512">
        <v>16</v>
      </c>
      <c r="F512">
        <v>27</v>
      </c>
      <c r="G512">
        <v>1</v>
      </c>
      <c r="H512">
        <v>50</v>
      </c>
      <c r="I512" t="s">
        <v>1139</v>
      </c>
      <c r="J512" t="str">
        <f>IF(COUNTIF(sala!R$2:R$768,A512)=0,"No","SI")</f>
        <v>SI</v>
      </c>
      <c r="K512">
        <f>+Tabla1[[#This Row],[Precio Unitario]]*Tabla1[[#This Row],[Cantidad Ordenada]]</f>
        <v>27</v>
      </c>
      <c r="L512">
        <f>+Tabla1[[#This Row],[Ganancia Bruta]]-Tabla1[[#This Row],[Costo Unitario]]*Tabla1[[#This Row],[Cantidad Ordenada]]</f>
        <v>11</v>
      </c>
    </row>
    <row r="513" spans="1:12" x14ac:dyDescent="0.45">
      <c r="A513">
        <v>198</v>
      </c>
      <c r="B513">
        <v>9</v>
      </c>
      <c r="C513" t="s">
        <v>179</v>
      </c>
      <c r="D513" t="s">
        <v>1143</v>
      </c>
      <c r="E513">
        <v>16</v>
      </c>
      <c r="F513">
        <v>27</v>
      </c>
      <c r="G513">
        <v>2</v>
      </c>
      <c r="H513">
        <v>33</v>
      </c>
      <c r="I513" t="s">
        <v>1139</v>
      </c>
      <c r="J513" t="str">
        <f>IF(COUNTIF(sala!R$2:R$768,A513)=0,"No","SI")</f>
        <v>SI</v>
      </c>
      <c r="K513">
        <f>+Tabla1[[#This Row],[Precio Unitario]]*Tabla1[[#This Row],[Cantidad Ordenada]]</f>
        <v>54</v>
      </c>
      <c r="L513">
        <f>+Tabla1[[#This Row],[Ganancia Bruta]]-Tabla1[[#This Row],[Costo Unitario]]*Tabla1[[#This Row],[Cantidad Ordenada]]</f>
        <v>22</v>
      </c>
    </row>
    <row r="514" spans="1:12" x14ac:dyDescent="0.45">
      <c r="A514">
        <v>199</v>
      </c>
      <c r="B514">
        <v>11</v>
      </c>
      <c r="C514" t="s">
        <v>60</v>
      </c>
      <c r="D514" t="s">
        <v>1146</v>
      </c>
      <c r="E514">
        <v>17</v>
      </c>
      <c r="F514">
        <v>29</v>
      </c>
      <c r="G514">
        <v>3</v>
      </c>
      <c r="H514">
        <v>31</v>
      </c>
      <c r="I514" t="s">
        <v>1139</v>
      </c>
      <c r="J514" t="str">
        <f>IF(COUNTIF(sala!R$2:R$768,A514)=0,"No","SI")</f>
        <v>SI</v>
      </c>
      <c r="K514">
        <f>+Tabla1[[#This Row],[Precio Unitario]]*Tabla1[[#This Row],[Cantidad Ordenada]]</f>
        <v>87</v>
      </c>
      <c r="L514">
        <f>+Tabla1[[#This Row],[Ganancia Bruta]]-Tabla1[[#This Row],[Costo Unitario]]*Tabla1[[#This Row],[Cantidad Ordenada]]</f>
        <v>36</v>
      </c>
    </row>
    <row r="515" spans="1:12" x14ac:dyDescent="0.45">
      <c r="A515">
        <v>199</v>
      </c>
      <c r="B515">
        <v>11</v>
      </c>
      <c r="C515" t="s">
        <v>42</v>
      </c>
      <c r="D515" t="s">
        <v>1150</v>
      </c>
      <c r="E515">
        <v>21</v>
      </c>
      <c r="F515">
        <v>35</v>
      </c>
      <c r="G515">
        <v>3</v>
      </c>
      <c r="H515">
        <v>41</v>
      </c>
      <c r="I515" t="s">
        <v>1141</v>
      </c>
      <c r="J515" t="str">
        <f>IF(COUNTIF(sala!R$2:R$768,A515)=0,"No","SI")</f>
        <v>SI</v>
      </c>
      <c r="K515">
        <f>+Tabla1[[#This Row],[Precio Unitario]]*Tabla1[[#This Row],[Cantidad Ordenada]]</f>
        <v>105</v>
      </c>
      <c r="L515">
        <f>+Tabla1[[#This Row],[Ganancia Bruta]]-Tabla1[[#This Row],[Costo Unitario]]*Tabla1[[#This Row],[Cantidad Ordenada]]</f>
        <v>42</v>
      </c>
    </row>
    <row r="516" spans="1:12" x14ac:dyDescent="0.45">
      <c r="A516">
        <v>199</v>
      </c>
      <c r="B516">
        <v>11</v>
      </c>
      <c r="C516" t="s">
        <v>111</v>
      </c>
      <c r="D516" t="s">
        <v>1156</v>
      </c>
      <c r="E516">
        <v>13</v>
      </c>
      <c r="F516">
        <v>21</v>
      </c>
      <c r="G516">
        <v>2</v>
      </c>
      <c r="H516">
        <v>18</v>
      </c>
      <c r="I516" t="s">
        <v>1141</v>
      </c>
      <c r="J516" t="str">
        <f>IF(COUNTIF(sala!R$2:R$768,A516)=0,"No","SI")</f>
        <v>SI</v>
      </c>
      <c r="K516">
        <f>+Tabla1[[#This Row],[Precio Unitario]]*Tabla1[[#This Row],[Cantidad Ordenada]]</f>
        <v>42</v>
      </c>
      <c r="L516">
        <f>+Tabla1[[#This Row],[Ganancia Bruta]]-Tabla1[[#This Row],[Costo Unitario]]*Tabla1[[#This Row],[Cantidad Ordenada]]</f>
        <v>16</v>
      </c>
    </row>
    <row r="517" spans="1:12" x14ac:dyDescent="0.45">
      <c r="A517">
        <v>199</v>
      </c>
      <c r="B517">
        <v>11</v>
      </c>
      <c r="C517" t="s">
        <v>179</v>
      </c>
      <c r="D517" t="s">
        <v>1143</v>
      </c>
      <c r="E517">
        <v>16</v>
      </c>
      <c r="F517">
        <v>27</v>
      </c>
      <c r="G517">
        <v>1</v>
      </c>
      <c r="H517">
        <v>52</v>
      </c>
      <c r="I517" t="s">
        <v>1141</v>
      </c>
      <c r="J517" t="str">
        <f>IF(COUNTIF(sala!R$2:R$768,A517)=0,"No","SI")</f>
        <v>SI</v>
      </c>
      <c r="K517">
        <f>+Tabla1[[#This Row],[Precio Unitario]]*Tabla1[[#This Row],[Cantidad Ordenada]]</f>
        <v>27</v>
      </c>
      <c r="L517">
        <f>+Tabla1[[#This Row],[Ganancia Bruta]]-Tabla1[[#This Row],[Costo Unitario]]*Tabla1[[#This Row],[Cantidad Ordenada]]</f>
        <v>11</v>
      </c>
    </row>
    <row r="518" spans="1:12" x14ac:dyDescent="0.45">
      <c r="A518">
        <v>200</v>
      </c>
      <c r="B518">
        <v>11</v>
      </c>
      <c r="C518" t="s">
        <v>189</v>
      </c>
      <c r="D518" t="s">
        <v>1149</v>
      </c>
      <c r="E518">
        <v>11</v>
      </c>
      <c r="F518">
        <v>19</v>
      </c>
      <c r="G518">
        <v>2</v>
      </c>
      <c r="H518">
        <v>39</v>
      </c>
      <c r="I518" t="s">
        <v>1139</v>
      </c>
      <c r="J518" t="str">
        <f>IF(COUNTIF(sala!R$2:R$768,A518)=0,"No","SI")</f>
        <v>SI</v>
      </c>
      <c r="K518">
        <f>+Tabla1[[#This Row],[Precio Unitario]]*Tabla1[[#This Row],[Cantidad Ordenada]]</f>
        <v>38</v>
      </c>
      <c r="L518">
        <f>+Tabla1[[#This Row],[Ganancia Bruta]]-Tabla1[[#This Row],[Costo Unitario]]*Tabla1[[#This Row],[Cantidad Ordenada]]</f>
        <v>16</v>
      </c>
    </row>
    <row r="519" spans="1:12" x14ac:dyDescent="0.45">
      <c r="A519">
        <v>200</v>
      </c>
      <c r="B519">
        <v>11</v>
      </c>
      <c r="C519" t="s">
        <v>204</v>
      </c>
      <c r="D519" t="s">
        <v>1159</v>
      </c>
      <c r="E519">
        <v>15</v>
      </c>
      <c r="F519">
        <v>25</v>
      </c>
      <c r="G519">
        <v>2</v>
      </c>
      <c r="H519">
        <v>28</v>
      </c>
      <c r="I519" t="s">
        <v>1141</v>
      </c>
      <c r="J519" t="str">
        <f>IF(COUNTIF(sala!R$2:R$768,A519)=0,"No","SI")</f>
        <v>SI</v>
      </c>
      <c r="K519">
        <f>+Tabla1[[#This Row],[Precio Unitario]]*Tabla1[[#This Row],[Cantidad Ordenada]]</f>
        <v>50</v>
      </c>
      <c r="L519">
        <f>+Tabla1[[#This Row],[Ganancia Bruta]]-Tabla1[[#This Row],[Costo Unitario]]*Tabla1[[#This Row],[Cantidad Ordenada]]</f>
        <v>20</v>
      </c>
    </row>
    <row r="520" spans="1:12" x14ac:dyDescent="0.45">
      <c r="A520">
        <v>201</v>
      </c>
      <c r="B520">
        <v>3</v>
      </c>
      <c r="C520" t="s">
        <v>268</v>
      </c>
      <c r="D520" t="s">
        <v>1138</v>
      </c>
      <c r="E520">
        <v>14</v>
      </c>
      <c r="F520">
        <v>24</v>
      </c>
      <c r="G520">
        <v>3</v>
      </c>
      <c r="H520">
        <v>58</v>
      </c>
      <c r="I520" t="s">
        <v>1141</v>
      </c>
      <c r="J520" t="str">
        <f>IF(COUNTIF(sala!R$2:R$768,A520)=0,"No","SI")</f>
        <v>SI</v>
      </c>
      <c r="K520">
        <f>+Tabla1[[#This Row],[Precio Unitario]]*Tabla1[[#This Row],[Cantidad Ordenada]]</f>
        <v>72</v>
      </c>
      <c r="L520">
        <f>+Tabla1[[#This Row],[Ganancia Bruta]]-Tabla1[[#This Row],[Costo Unitario]]*Tabla1[[#This Row],[Cantidad Ordenada]]</f>
        <v>30</v>
      </c>
    </row>
    <row r="521" spans="1:12" x14ac:dyDescent="0.45">
      <c r="A521">
        <v>202</v>
      </c>
      <c r="B521">
        <v>16</v>
      </c>
      <c r="C521" t="s">
        <v>115</v>
      </c>
      <c r="D521" t="s">
        <v>1145</v>
      </c>
      <c r="E521">
        <v>22</v>
      </c>
      <c r="F521">
        <v>36</v>
      </c>
      <c r="G521">
        <v>2</v>
      </c>
      <c r="H521">
        <v>46</v>
      </c>
      <c r="I521" t="s">
        <v>1141</v>
      </c>
      <c r="J521" t="str">
        <f>IF(COUNTIF(sala!R$2:R$768,A521)=0,"No","SI")</f>
        <v>SI</v>
      </c>
      <c r="K521">
        <f>+Tabla1[[#This Row],[Precio Unitario]]*Tabla1[[#This Row],[Cantidad Ordenada]]</f>
        <v>72</v>
      </c>
      <c r="L521">
        <f>+Tabla1[[#This Row],[Ganancia Bruta]]-Tabla1[[#This Row],[Costo Unitario]]*Tabla1[[#This Row],[Cantidad Ordenada]]</f>
        <v>28</v>
      </c>
    </row>
    <row r="522" spans="1:12" x14ac:dyDescent="0.45">
      <c r="A522">
        <v>202</v>
      </c>
      <c r="B522">
        <v>16</v>
      </c>
      <c r="C522" t="s">
        <v>74</v>
      </c>
      <c r="D522" t="s">
        <v>1144</v>
      </c>
      <c r="E522">
        <v>25</v>
      </c>
      <c r="F522">
        <v>40</v>
      </c>
      <c r="G522">
        <v>2</v>
      </c>
      <c r="H522">
        <v>47</v>
      </c>
      <c r="I522" t="s">
        <v>1139</v>
      </c>
      <c r="J522" t="str">
        <f>IF(COUNTIF(sala!R$2:R$768,A522)=0,"No","SI")</f>
        <v>SI</v>
      </c>
      <c r="K522">
        <f>+Tabla1[[#This Row],[Precio Unitario]]*Tabla1[[#This Row],[Cantidad Ordenada]]</f>
        <v>80</v>
      </c>
      <c r="L522">
        <f>+Tabla1[[#This Row],[Ganancia Bruta]]-Tabla1[[#This Row],[Costo Unitario]]*Tabla1[[#This Row],[Cantidad Ordenada]]</f>
        <v>30</v>
      </c>
    </row>
    <row r="523" spans="1:12" x14ac:dyDescent="0.45">
      <c r="A523">
        <v>202</v>
      </c>
      <c r="B523">
        <v>16</v>
      </c>
      <c r="C523" t="s">
        <v>268</v>
      </c>
      <c r="D523" t="s">
        <v>1138</v>
      </c>
      <c r="E523">
        <v>14</v>
      </c>
      <c r="F523">
        <v>24</v>
      </c>
      <c r="G523">
        <v>1</v>
      </c>
      <c r="H523">
        <v>5</v>
      </c>
      <c r="I523" t="s">
        <v>1139</v>
      </c>
      <c r="J523" t="str">
        <f>IF(COUNTIF(sala!R$2:R$768,A523)=0,"No","SI")</f>
        <v>SI</v>
      </c>
      <c r="K523">
        <f>+Tabla1[[#This Row],[Precio Unitario]]*Tabla1[[#This Row],[Cantidad Ordenada]]</f>
        <v>24</v>
      </c>
      <c r="L523">
        <f>+Tabla1[[#This Row],[Ganancia Bruta]]-Tabla1[[#This Row],[Costo Unitario]]*Tabla1[[#This Row],[Cantidad Ordenada]]</f>
        <v>10</v>
      </c>
    </row>
    <row r="524" spans="1:12" x14ac:dyDescent="0.45">
      <c r="A524">
        <v>202</v>
      </c>
      <c r="B524">
        <v>16</v>
      </c>
      <c r="C524" t="s">
        <v>109</v>
      </c>
      <c r="D524" t="s">
        <v>1140</v>
      </c>
      <c r="E524">
        <v>18</v>
      </c>
      <c r="F524">
        <v>30</v>
      </c>
      <c r="G524">
        <v>1</v>
      </c>
      <c r="H524">
        <v>58</v>
      </c>
      <c r="I524" t="s">
        <v>1139</v>
      </c>
      <c r="J524" t="str">
        <f>IF(COUNTIF(sala!R$2:R$768,A524)=0,"No","SI")</f>
        <v>SI</v>
      </c>
      <c r="K524">
        <f>+Tabla1[[#This Row],[Precio Unitario]]*Tabla1[[#This Row],[Cantidad Ordenada]]</f>
        <v>30</v>
      </c>
      <c r="L524">
        <f>+Tabla1[[#This Row],[Ganancia Bruta]]-Tabla1[[#This Row],[Costo Unitario]]*Tabla1[[#This Row],[Cantidad Ordenada]]</f>
        <v>12</v>
      </c>
    </row>
    <row r="525" spans="1:12" x14ac:dyDescent="0.45">
      <c r="A525">
        <v>203</v>
      </c>
      <c r="B525">
        <v>5</v>
      </c>
      <c r="C525" t="s">
        <v>195</v>
      </c>
      <c r="D525" t="s">
        <v>1142</v>
      </c>
      <c r="E525">
        <v>19</v>
      </c>
      <c r="F525">
        <v>31</v>
      </c>
      <c r="G525">
        <v>3</v>
      </c>
      <c r="H525">
        <v>51</v>
      </c>
      <c r="I525" t="s">
        <v>1139</v>
      </c>
      <c r="J525" t="str">
        <f>IF(COUNTIF(sala!R$2:R$768,A525)=0,"No","SI")</f>
        <v>SI</v>
      </c>
      <c r="K525">
        <f>+Tabla1[[#This Row],[Precio Unitario]]*Tabla1[[#This Row],[Cantidad Ordenada]]</f>
        <v>93</v>
      </c>
      <c r="L525">
        <f>+Tabla1[[#This Row],[Ganancia Bruta]]-Tabla1[[#This Row],[Costo Unitario]]*Tabla1[[#This Row],[Cantidad Ordenada]]</f>
        <v>36</v>
      </c>
    </row>
    <row r="526" spans="1:12" x14ac:dyDescent="0.45">
      <c r="A526">
        <v>203</v>
      </c>
      <c r="B526">
        <v>5</v>
      </c>
      <c r="C526" t="s">
        <v>111</v>
      </c>
      <c r="D526" t="s">
        <v>1156</v>
      </c>
      <c r="E526">
        <v>13</v>
      </c>
      <c r="F526">
        <v>21</v>
      </c>
      <c r="G526">
        <v>3</v>
      </c>
      <c r="H526">
        <v>34</v>
      </c>
      <c r="I526" t="s">
        <v>1141</v>
      </c>
      <c r="J526" t="str">
        <f>IF(COUNTIF(sala!R$2:R$768,A526)=0,"No","SI")</f>
        <v>SI</v>
      </c>
      <c r="K526">
        <f>+Tabla1[[#This Row],[Precio Unitario]]*Tabla1[[#This Row],[Cantidad Ordenada]]</f>
        <v>63</v>
      </c>
      <c r="L526">
        <f>+Tabla1[[#This Row],[Ganancia Bruta]]-Tabla1[[#This Row],[Costo Unitario]]*Tabla1[[#This Row],[Cantidad Ordenada]]</f>
        <v>24</v>
      </c>
    </row>
    <row r="527" spans="1:12" x14ac:dyDescent="0.45">
      <c r="A527">
        <v>204</v>
      </c>
      <c r="B527">
        <v>16</v>
      </c>
      <c r="C527" t="s">
        <v>268</v>
      </c>
      <c r="D527" t="s">
        <v>1138</v>
      </c>
      <c r="E527">
        <v>14</v>
      </c>
      <c r="F527">
        <v>24</v>
      </c>
      <c r="G527">
        <v>2</v>
      </c>
      <c r="H527">
        <v>21</v>
      </c>
      <c r="I527" t="s">
        <v>1139</v>
      </c>
      <c r="J527" t="str">
        <f>IF(COUNTIF(sala!R$2:R$768,A527)=0,"No","SI")</f>
        <v>SI</v>
      </c>
      <c r="K527">
        <f>+Tabla1[[#This Row],[Precio Unitario]]*Tabla1[[#This Row],[Cantidad Ordenada]]</f>
        <v>48</v>
      </c>
      <c r="L527">
        <f>+Tabla1[[#This Row],[Ganancia Bruta]]-Tabla1[[#This Row],[Costo Unitario]]*Tabla1[[#This Row],[Cantidad Ordenada]]</f>
        <v>20</v>
      </c>
    </row>
    <row r="528" spans="1:12" x14ac:dyDescent="0.45">
      <c r="A528">
        <v>205</v>
      </c>
      <c r="B528">
        <v>14</v>
      </c>
      <c r="C528" t="s">
        <v>423</v>
      </c>
      <c r="D528" t="s">
        <v>1151</v>
      </c>
      <c r="E528">
        <v>19</v>
      </c>
      <c r="F528">
        <v>32</v>
      </c>
      <c r="G528">
        <v>1</v>
      </c>
      <c r="H528">
        <v>34</v>
      </c>
      <c r="I528" t="s">
        <v>1139</v>
      </c>
      <c r="J528" t="str">
        <f>IF(COUNTIF(sala!R$2:R$768,A528)=0,"No","SI")</f>
        <v>SI</v>
      </c>
      <c r="K528">
        <f>+Tabla1[[#This Row],[Precio Unitario]]*Tabla1[[#This Row],[Cantidad Ordenada]]</f>
        <v>32</v>
      </c>
      <c r="L528">
        <f>+Tabla1[[#This Row],[Ganancia Bruta]]-Tabla1[[#This Row],[Costo Unitario]]*Tabla1[[#This Row],[Cantidad Ordenada]]</f>
        <v>13</v>
      </c>
    </row>
    <row r="529" spans="1:12" x14ac:dyDescent="0.45">
      <c r="A529">
        <v>205</v>
      </c>
      <c r="B529">
        <v>14</v>
      </c>
      <c r="C529" t="s">
        <v>60</v>
      </c>
      <c r="D529" t="s">
        <v>1146</v>
      </c>
      <c r="E529">
        <v>17</v>
      </c>
      <c r="F529">
        <v>29</v>
      </c>
      <c r="G529">
        <v>1</v>
      </c>
      <c r="H529">
        <v>52</v>
      </c>
      <c r="I529" t="s">
        <v>1141</v>
      </c>
      <c r="J529" t="str">
        <f>IF(COUNTIF(sala!R$2:R$768,A529)=0,"No","SI")</f>
        <v>SI</v>
      </c>
      <c r="K529">
        <f>+Tabla1[[#This Row],[Precio Unitario]]*Tabla1[[#This Row],[Cantidad Ordenada]]</f>
        <v>29</v>
      </c>
      <c r="L529">
        <f>+Tabla1[[#This Row],[Ganancia Bruta]]-Tabla1[[#This Row],[Costo Unitario]]*Tabla1[[#This Row],[Cantidad Ordenada]]</f>
        <v>12</v>
      </c>
    </row>
    <row r="530" spans="1:12" x14ac:dyDescent="0.45">
      <c r="A530">
        <v>206</v>
      </c>
      <c r="B530">
        <v>4</v>
      </c>
      <c r="C530" t="s">
        <v>109</v>
      </c>
      <c r="D530" t="s">
        <v>1140</v>
      </c>
      <c r="E530">
        <v>18</v>
      </c>
      <c r="F530">
        <v>30</v>
      </c>
      <c r="G530">
        <v>1</v>
      </c>
      <c r="H530">
        <v>58</v>
      </c>
      <c r="I530" t="s">
        <v>1141</v>
      </c>
      <c r="J530" t="str">
        <f>IF(COUNTIF(sala!R$2:R$768,A530)=0,"No","SI")</f>
        <v>SI</v>
      </c>
      <c r="K530">
        <f>+Tabla1[[#This Row],[Precio Unitario]]*Tabla1[[#This Row],[Cantidad Ordenada]]</f>
        <v>30</v>
      </c>
      <c r="L530">
        <f>+Tabla1[[#This Row],[Ganancia Bruta]]-Tabla1[[#This Row],[Costo Unitario]]*Tabla1[[#This Row],[Cantidad Ordenada]]</f>
        <v>12</v>
      </c>
    </row>
    <row r="531" spans="1:12" x14ac:dyDescent="0.45">
      <c r="A531">
        <v>207</v>
      </c>
      <c r="B531">
        <v>20</v>
      </c>
      <c r="C531" t="s">
        <v>265</v>
      </c>
      <c r="D531" t="s">
        <v>1158</v>
      </c>
      <c r="E531">
        <v>15</v>
      </c>
      <c r="F531">
        <v>26</v>
      </c>
      <c r="G531">
        <v>2</v>
      </c>
      <c r="H531">
        <v>37</v>
      </c>
      <c r="I531" t="s">
        <v>1139</v>
      </c>
      <c r="J531" t="str">
        <f>IF(COUNTIF(sala!R$2:R$768,A531)=0,"No","SI")</f>
        <v>SI</v>
      </c>
      <c r="K531">
        <f>+Tabla1[[#This Row],[Precio Unitario]]*Tabla1[[#This Row],[Cantidad Ordenada]]</f>
        <v>52</v>
      </c>
      <c r="L531">
        <f>+Tabla1[[#This Row],[Ganancia Bruta]]-Tabla1[[#This Row],[Costo Unitario]]*Tabla1[[#This Row],[Cantidad Ordenada]]</f>
        <v>22</v>
      </c>
    </row>
    <row r="532" spans="1:12" x14ac:dyDescent="0.45">
      <c r="A532">
        <v>207</v>
      </c>
      <c r="B532">
        <v>20</v>
      </c>
      <c r="C532" t="s">
        <v>42</v>
      </c>
      <c r="D532" t="s">
        <v>1150</v>
      </c>
      <c r="E532">
        <v>21</v>
      </c>
      <c r="F532">
        <v>35</v>
      </c>
      <c r="G532">
        <v>1</v>
      </c>
      <c r="H532">
        <v>55</v>
      </c>
      <c r="I532" t="s">
        <v>1141</v>
      </c>
      <c r="J532" t="str">
        <f>IF(COUNTIF(sala!R$2:R$768,A532)=0,"No","SI")</f>
        <v>SI</v>
      </c>
      <c r="K532">
        <f>+Tabla1[[#This Row],[Precio Unitario]]*Tabla1[[#This Row],[Cantidad Ordenada]]</f>
        <v>35</v>
      </c>
      <c r="L532">
        <f>+Tabla1[[#This Row],[Ganancia Bruta]]-Tabla1[[#This Row],[Costo Unitario]]*Tabla1[[#This Row],[Cantidad Ordenada]]</f>
        <v>14</v>
      </c>
    </row>
    <row r="533" spans="1:12" x14ac:dyDescent="0.45">
      <c r="A533">
        <v>207</v>
      </c>
      <c r="B533">
        <v>20</v>
      </c>
      <c r="C533" t="s">
        <v>195</v>
      </c>
      <c r="D533" t="s">
        <v>1142</v>
      </c>
      <c r="E533">
        <v>19</v>
      </c>
      <c r="F533">
        <v>31</v>
      </c>
      <c r="G533">
        <v>3</v>
      </c>
      <c r="H533">
        <v>19</v>
      </c>
      <c r="I533" t="s">
        <v>1141</v>
      </c>
      <c r="J533" t="str">
        <f>IF(COUNTIF(sala!R$2:R$768,A533)=0,"No","SI")</f>
        <v>SI</v>
      </c>
      <c r="K533">
        <f>+Tabla1[[#This Row],[Precio Unitario]]*Tabla1[[#This Row],[Cantidad Ordenada]]</f>
        <v>93</v>
      </c>
      <c r="L533">
        <f>+Tabla1[[#This Row],[Ganancia Bruta]]-Tabla1[[#This Row],[Costo Unitario]]*Tabla1[[#This Row],[Cantidad Ordenada]]</f>
        <v>36</v>
      </c>
    </row>
    <row r="534" spans="1:12" x14ac:dyDescent="0.45">
      <c r="A534">
        <v>208</v>
      </c>
      <c r="B534">
        <v>16</v>
      </c>
      <c r="C534" t="s">
        <v>423</v>
      </c>
      <c r="D534" t="s">
        <v>1151</v>
      </c>
      <c r="E534">
        <v>19</v>
      </c>
      <c r="F534">
        <v>32</v>
      </c>
      <c r="G534">
        <v>1</v>
      </c>
      <c r="H534">
        <v>18</v>
      </c>
      <c r="I534" t="s">
        <v>1141</v>
      </c>
      <c r="J534" t="str">
        <f>IF(COUNTIF(sala!R$2:R$768,A534)=0,"No","SI")</f>
        <v>SI</v>
      </c>
      <c r="K534">
        <f>+Tabla1[[#This Row],[Precio Unitario]]*Tabla1[[#This Row],[Cantidad Ordenada]]</f>
        <v>32</v>
      </c>
      <c r="L534">
        <f>+Tabla1[[#This Row],[Ganancia Bruta]]-Tabla1[[#This Row],[Costo Unitario]]*Tabla1[[#This Row],[Cantidad Ordenada]]</f>
        <v>13</v>
      </c>
    </row>
    <row r="535" spans="1:12" x14ac:dyDescent="0.45">
      <c r="A535">
        <v>208</v>
      </c>
      <c r="B535">
        <v>16</v>
      </c>
      <c r="C535" t="s">
        <v>115</v>
      </c>
      <c r="D535" t="s">
        <v>1145</v>
      </c>
      <c r="E535">
        <v>22</v>
      </c>
      <c r="F535">
        <v>36</v>
      </c>
      <c r="G535">
        <v>3</v>
      </c>
      <c r="H535">
        <v>29</v>
      </c>
      <c r="I535" t="s">
        <v>1141</v>
      </c>
      <c r="J535" t="str">
        <f>IF(COUNTIF(sala!R$2:R$768,A535)=0,"No","SI")</f>
        <v>SI</v>
      </c>
      <c r="K535">
        <f>+Tabla1[[#This Row],[Precio Unitario]]*Tabla1[[#This Row],[Cantidad Ordenada]]</f>
        <v>108</v>
      </c>
      <c r="L535">
        <f>+Tabla1[[#This Row],[Ganancia Bruta]]-Tabla1[[#This Row],[Costo Unitario]]*Tabla1[[#This Row],[Cantidad Ordenada]]</f>
        <v>42</v>
      </c>
    </row>
    <row r="536" spans="1:12" x14ac:dyDescent="0.45">
      <c r="A536">
        <v>208</v>
      </c>
      <c r="B536">
        <v>16</v>
      </c>
      <c r="C536" t="s">
        <v>250</v>
      </c>
      <c r="D536" t="s">
        <v>1154</v>
      </c>
      <c r="E536">
        <v>12</v>
      </c>
      <c r="F536">
        <v>20</v>
      </c>
      <c r="G536">
        <v>2</v>
      </c>
      <c r="H536">
        <v>53</v>
      </c>
      <c r="I536" t="s">
        <v>1139</v>
      </c>
      <c r="J536" t="str">
        <f>IF(COUNTIF(sala!R$2:R$768,A536)=0,"No","SI")</f>
        <v>SI</v>
      </c>
      <c r="K536">
        <f>+Tabla1[[#This Row],[Precio Unitario]]*Tabla1[[#This Row],[Cantidad Ordenada]]</f>
        <v>40</v>
      </c>
      <c r="L536">
        <f>+Tabla1[[#This Row],[Ganancia Bruta]]-Tabla1[[#This Row],[Costo Unitario]]*Tabla1[[#This Row],[Cantidad Ordenada]]</f>
        <v>16</v>
      </c>
    </row>
    <row r="537" spans="1:12" x14ac:dyDescent="0.45">
      <c r="A537">
        <v>209</v>
      </c>
      <c r="B537">
        <v>9</v>
      </c>
      <c r="C537" t="s">
        <v>340</v>
      </c>
      <c r="D537" t="s">
        <v>1155</v>
      </c>
      <c r="E537">
        <v>14</v>
      </c>
      <c r="F537">
        <v>23</v>
      </c>
      <c r="G537">
        <v>3</v>
      </c>
      <c r="H537">
        <v>35</v>
      </c>
      <c r="I537" t="s">
        <v>1141</v>
      </c>
      <c r="J537" t="str">
        <f>IF(COUNTIF(sala!R$2:R$768,A537)=0,"No","SI")</f>
        <v>SI</v>
      </c>
      <c r="K537">
        <f>+Tabla1[[#This Row],[Precio Unitario]]*Tabla1[[#This Row],[Cantidad Ordenada]]</f>
        <v>69</v>
      </c>
      <c r="L537">
        <f>+Tabla1[[#This Row],[Ganancia Bruta]]-Tabla1[[#This Row],[Costo Unitario]]*Tabla1[[#This Row],[Cantidad Ordenada]]</f>
        <v>27</v>
      </c>
    </row>
    <row r="538" spans="1:12" x14ac:dyDescent="0.45">
      <c r="A538">
        <v>209</v>
      </c>
      <c r="B538">
        <v>9</v>
      </c>
      <c r="C538" t="s">
        <v>86</v>
      </c>
      <c r="D538" t="s">
        <v>1153</v>
      </c>
      <c r="E538">
        <v>20</v>
      </c>
      <c r="F538">
        <v>34</v>
      </c>
      <c r="G538">
        <v>2</v>
      </c>
      <c r="H538">
        <v>40</v>
      </c>
      <c r="I538" t="s">
        <v>1141</v>
      </c>
      <c r="J538" t="str">
        <f>IF(COUNTIF(sala!R$2:R$768,A538)=0,"No","SI")</f>
        <v>SI</v>
      </c>
      <c r="K538">
        <f>+Tabla1[[#This Row],[Precio Unitario]]*Tabla1[[#This Row],[Cantidad Ordenada]]</f>
        <v>68</v>
      </c>
      <c r="L538">
        <f>+Tabla1[[#This Row],[Ganancia Bruta]]-Tabla1[[#This Row],[Costo Unitario]]*Tabla1[[#This Row],[Cantidad Ordenada]]</f>
        <v>28</v>
      </c>
    </row>
    <row r="539" spans="1:12" x14ac:dyDescent="0.45">
      <c r="A539">
        <v>209</v>
      </c>
      <c r="B539">
        <v>9</v>
      </c>
      <c r="C539" t="s">
        <v>204</v>
      </c>
      <c r="D539" t="s">
        <v>1159</v>
      </c>
      <c r="E539">
        <v>15</v>
      </c>
      <c r="F539">
        <v>25</v>
      </c>
      <c r="G539">
        <v>1</v>
      </c>
      <c r="H539">
        <v>42</v>
      </c>
      <c r="I539" t="s">
        <v>1139</v>
      </c>
      <c r="J539" t="str">
        <f>IF(COUNTIF(sala!R$2:R$768,A539)=0,"No","SI")</f>
        <v>SI</v>
      </c>
      <c r="K539">
        <f>+Tabla1[[#This Row],[Precio Unitario]]*Tabla1[[#This Row],[Cantidad Ordenada]]</f>
        <v>25</v>
      </c>
      <c r="L539">
        <f>+Tabla1[[#This Row],[Ganancia Bruta]]-Tabla1[[#This Row],[Costo Unitario]]*Tabla1[[#This Row],[Cantidad Ordenada]]</f>
        <v>10</v>
      </c>
    </row>
    <row r="540" spans="1:12" x14ac:dyDescent="0.45">
      <c r="A540">
        <v>209</v>
      </c>
      <c r="B540">
        <v>9</v>
      </c>
      <c r="C540" t="s">
        <v>265</v>
      </c>
      <c r="D540" t="s">
        <v>1158</v>
      </c>
      <c r="E540">
        <v>15</v>
      </c>
      <c r="F540">
        <v>26</v>
      </c>
      <c r="G540">
        <v>2</v>
      </c>
      <c r="H540">
        <v>54</v>
      </c>
      <c r="I540" t="s">
        <v>1139</v>
      </c>
      <c r="J540" t="str">
        <f>IF(COUNTIF(sala!R$2:R$768,A540)=0,"No","SI")</f>
        <v>SI</v>
      </c>
      <c r="K540">
        <f>+Tabla1[[#This Row],[Precio Unitario]]*Tabla1[[#This Row],[Cantidad Ordenada]]</f>
        <v>52</v>
      </c>
      <c r="L540">
        <f>+Tabla1[[#This Row],[Ganancia Bruta]]-Tabla1[[#This Row],[Costo Unitario]]*Tabla1[[#This Row],[Cantidad Ordenada]]</f>
        <v>22</v>
      </c>
    </row>
    <row r="541" spans="1:12" x14ac:dyDescent="0.45">
      <c r="A541">
        <v>210</v>
      </c>
      <c r="B541">
        <v>10</v>
      </c>
      <c r="C541" t="s">
        <v>111</v>
      </c>
      <c r="D541" t="s">
        <v>1156</v>
      </c>
      <c r="E541">
        <v>13</v>
      </c>
      <c r="F541">
        <v>21</v>
      </c>
      <c r="G541">
        <v>1</v>
      </c>
      <c r="H541">
        <v>28</v>
      </c>
      <c r="I541" t="s">
        <v>1141</v>
      </c>
      <c r="J541" t="str">
        <f>IF(COUNTIF(sala!R$2:R$768,A541)=0,"No","SI")</f>
        <v>SI</v>
      </c>
      <c r="K541">
        <f>+Tabla1[[#This Row],[Precio Unitario]]*Tabla1[[#This Row],[Cantidad Ordenada]]</f>
        <v>21</v>
      </c>
      <c r="L541">
        <f>+Tabla1[[#This Row],[Ganancia Bruta]]-Tabla1[[#This Row],[Costo Unitario]]*Tabla1[[#This Row],[Cantidad Ordenada]]</f>
        <v>8</v>
      </c>
    </row>
    <row r="542" spans="1:12" x14ac:dyDescent="0.45">
      <c r="A542">
        <v>210</v>
      </c>
      <c r="B542">
        <v>10</v>
      </c>
      <c r="C542" t="s">
        <v>109</v>
      </c>
      <c r="D542" t="s">
        <v>1140</v>
      </c>
      <c r="E542">
        <v>18</v>
      </c>
      <c r="F542">
        <v>30</v>
      </c>
      <c r="G542">
        <v>1</v>
      </c>
      <c r="H542">
        <v>50</v>
      </c>
      <c r="I542" t="s">
        <v>1139</v>
      </c>
      <c r="J542" t="str">
        <f>IF(COUNTIF(sala!R$2:R$768,A542)=0,"No","SI")</f>
        <v>SI</v>
      </c>
      <c r="K542">
        <f>+Tabla1[[#This Row],[Precio Unitario]]*Tabla1[[#This Row],[Cantidad Ordenada]]</f>
        <v>30</v>
      </c>
      <c r="L542">
        <f>+Tabla1[[#This Row],[Ganancia Bruta]]-Tabla1[[#This Row],[Costo Unitario]]*Tabla1[[#This Row],[Cantidad Ordenada]]</f>
        <v>12</v>
      </c>
    </row>
    <row r="543" spans="1:12" x14ac:dyDescent="0.45">
      <c r="A543">
        <v>210</v>
      </c>
      <c r="B543">
        <v>10</v>
      </c>
      <c r="C543" t="s">
        <v>268</v>
      </c>
      <c r="D543" t="s">
        <v>1138</v>
      </c>
      <c r="E543">
        <v>14</v>
      </c>
      <c r="F543">
        <v>24</v>
      </c>
      <c r="G543">
        <v>1</v>
      </c>
      <c r="H543">
        <v>34</v>
      </c>
      <c r="I543" t="s">
        <v>1139</v>
      </c>
      <c r="J543" t="str">
        <f>IF(COUNTIF(sala!R$2:R$768,A543)=0,"No","SI")</f>
        <v>SI</v>
      </c>
      <c r="K543">
        <f>+Tabla1[[#This Row],[Precio Unitario]]*Tabla1[[#This Row],[Cantidad Ordenada]]</f>
        <v>24</v>
      </c>
      <c r="L543">
        <f>+Tabla1[[#This Row],[Ganancia Bruta]]-Tabla1[[#This Row],[Costo Unitario]]*Tabla1[[#This Row],[Cantidad Ordenada]]</f>
        <v>10</v>
      </c>
    </row>
    <row r="544" spans="1:12" x14ac:dyDescent="0.45">
      <c r="A544">
        <v>210</v>
      </c>
      <c r="B544">
        <v>10</v>
      </c>
      <c r="C544" t="s">
        <v>74</v>
      </c>
      <c r="D544" t="s">
        <v>1144</v>
      </c>
      <c r="E544">
        <v>25</v>
      </c>
      <c r="F544">
        <v>40</v>
      </c>
      <c r="G544">
        <v>3</v>
      </c>
      <c r="H544">
        <v>46</v>
      </c>
      <c r="I544" t="s">
        <v>1139</v>
      </c>
      <c r="J544" t="str">
        <f>IF(COUNTIF(sala!R$2:R$768,A544)=0,"No","SI")</f>
        <v>SI</v>
      </c>
      <c r="K544">
        <f>+Tabla1[[#This Row],[Precio Unitario]]*Tabla1[[#This Row],[Cantidad Ordenada]]</f>
        <v>120</v>
      </c>
      <c r="L544">
        <f>+Tabla1[[#This Row],[Ganancia Bruta]]-Tabla1[[#This Row],[Costo Unitario]]*Tabla1[[#This Row],[Cantidad Ordenada]]</f>
        <v>45</v>
      </c>
    </row>
    <row r="545" spans="1:12" x14ac:dyDescent="0.45">
      <c r="A545">
        <v>211</v>
      </c>
      <c r="B545">
        <v>1</v>
      </c>
      <c r="C545" t="s">
        <v>111</v>
      </c>
      <c r="D545" t="s">
        <v>1156</v>
      </c>
      <c r="E545">
        <v>13</v>
      </c>
      <c r="F545">
        <v>21</v>
      </c>
      <c r="G545">
        <v>3</v>
      </c>
      <c r="H545">
        <v>54</v>
      </c>
      <c r="I545" t="s">
        <v>1141</v>
      </c>
      <c r="J545" t="str">
        <f>IF(COUNTIF(sala!R$2:R$768,A545)=0,"No","SI")</f>
        <v>SI</v>
      </c>
      <c r="K545">
        <f>+Tabla1[[#This Row],[Precio Unitario]]*Tabla1[[#This Row],[Cantidad Ordenada]]</f>
        <v>63</v>
      </c>
      <c r="L545">
        <f>+Tabla1[[#This Row],[Ganancia Bruta]]-Tabla1[[#This Row],[Costo Unitario]]*Tabla1[[#This Row],[Cantidad Ordenada]]</f>
        <v>24</v>
      </c>
    </row>
    <row r="546" spans="1:12" x14ac:dyDescent="0.45">
      <c r="A546">
        <v>211</v>
      </c>
      <c r="B546">
        <v>1</v>
      </c>
      <c r="C546" t="s">
        <v>126</v>
      </c>
      <c r="D546" t="s">
        <v>1157</v>
      </c>
      <c r="E546">
        <v>10</v>
      </c>
      <c r="F546">
        <v>18</v>
      </c>
      <c r="G546">
        <v>2</v>
      </c>
      <c r="H546">
        <v>45</v>
      </c>
      <c r="I546" t="s">
        <v>1139</v>
      </c>
      <c r="J546" t="str">
        <f>IF(COUNTIF(sala!R$2:R$768,A546)=0,"No","SI")</f>
        <v>SI</v>
      </c>
      <c r="K546">
        <f>+Tabla1[[#This Row],[Precio Unitario]]*Tabla1[[#This Row],[Cantidad Ordenada]]</f>
        <v>36</v>
      </c>
      <c r="L546">
        <f>+Tabla1[[#This Row],[Ganancia Bruta]]-Tabla1[[#This Row],[Costo Unitario]]*Tabla1[[#This Row],[Cantidad Ordenada]]</f>
        <v>16</v>
      </c>
    </row>
    <row r="547" spans="1:12" x14ac:dyDescent="0.45">
      <c r="A547">
        <v>211</v>
      </c>
      <c r="B547">
        <v>1</v>
      </c>
      <c r="C547" t="s">
        <v>204</v>
      </c>
      <c r="D547" t="s">
        <v>1159</v>
      </c>
      <c r="E547">
        <v>15</v>
      </c>
      <c r="F547">
        <v>25</v>
      </c>
      <c r="G547">
        <v>2</v>
      </c>
      <c r="H547">
        <v>9</v>
      </c>
      <c r="I547" t="s">
        <v>1139</v>
      </c>
      <c r="J547" t="str">
        <f>IF(COUNTIF(sala!R$2:R$768,A547)=0,"No","SI")</f>
        <v>SI</v>
      </c>
      <c r="K547">
        <f>+Tabla1[[#This Row],[Precio Unitario]]*Tabla1[[#This Row],[Cantidad Ordenada]]</f>
        <v>50</v>
      </c>
      <c r="L547">
        <f>+Tabla1[[#This Row],[Ganancia Bruta]]-Tabla1[[#This Row],[Costo Unitario]]*Tabla1[[#This Row],[Cantidad Ordenada]]</f>
        <v>20</v>
      </c>
    </row>
    <row r="548" spans="1:12" x14ac:dyDescent="0.45">
      <c r="A548">
        <v>211</v>
      </c>
      <c r="B548">
        <v>1</v>
      </c>
      <c r="C548" t="s">
        <v>250</v>
      </c>
      <c r="D548" t="s">
        <v>1154</v>
      </c>
      <c r="E548">
        <v>12</v>
      </c>
      <c r="F548">
        <v>20</v>
      </c>
      <c r="G548">
        <v>1</v>
      </c>
      <c r="H548">
        <v>27</v>
      </c>
      <c r="I548" t="s">
        <v>1139</v>
      </c>
      <c r="J548" t="str">
        <f>IF(COUNTIF(sala!R$2:R$768,A548)=0,"No","SI")</f>
        <v>SI</v>
      </c>
      <c r="K548">
        <f>+Tabla1[[#This Row],[Precio Unitario]]*Tabla1[[#This Row],[Cantidad Ordenada]]</f>
        <v>20</v>
      </c>
      <c r="L548">
        <f>+Tabla1[[#This Row],[Ganancia Bruta]]-Tabla1[[#This Row],[Costo Unitario]]*Tabla1[[#This Row],[Cantidad Ordenada]]</f>
        <v>8</v>
      </c>
    </row>
    <row r="549" spans="1:12" x14ac:dyDescent="0.45">
      <c r="A549">
        <v>212</v>
      </c>
      <c r="B549">
        <v>14</v>
      </c>
      <c r="C549" t="s">
        <v>109</v>
      </c>
      <c r="D549" t="s">
        <v>1140</v>
      </c>
      <c r="E549">
        <v>18</v>
      </c>
      <c r="F549">
        <v>30</v>
      </c>
      <c r="G549">
        <v>3</v>
      </c>
      <c r="H549">
        <v>35</v>
      </c>
      <c r="I549" t="s">
        <v>1141</v>
      </c>
      <c r="J549" t="str">
        <f>IF(COUNTIF(sala!R$2:R$768,A549)=0,"No","SI")</f>
        <v>SI</v>
      </c>
      <c r="K549">
        <f>+Tabla1[[#This Row],[Precio Unitario]]*Tabla1[[#This Row],[Cantidad Ordenada]]</f>
        <v>90</v>
      </c>
      <c r="L549">
        <f>+Tabla1[[#This Row],[Ganancia Bruta]]-Tabla1[[#This Row],[Costo Unitario]]*Tabla1[[#This Row],[Cantidad Ordenada]]</f>
        <v>36</v>
      </c>
    </row>
    <row r="550" spans="1:12" x14ac:dyDescent="0.45">
      <c r="A550">
        <v>212</v>
      </c>
      <c r="B550">
        <v>14</v>
      </c>
      <c r="C550" t="s">
        <v>265</v>
      </c>
      <c r="D550" t="s">
        <v>1158</v>
      </c>
      <c r="E550">
        <v>15</v>
      </c>
      <c r="F550">
        <v>26</v>
      </c>
      <c r="G550">
        <v>3</v>
      </c>
      <c r="H550">
        <v>43</v>
      </c>
      <c r="I550" t="s">
        <v>1141</v>
      </c>
      <c r="J550" t="str">
        <f>IF(COUNTIF(sala!R$2:R$768,A550)=0,"No","SI")</f>
        <v>SI</v>
      </c>
      <c r="K550">
        <f>+Tabla1[[#This Row],[Precio Unitario]]*Tabla1[[#This Row],[Cantidad Ordenada]]</f>
        <v>78</v>
      </c>
      <c r="L550">
        <f>+Tabla1[[#This Row],[Ganancia Bruta]]-Tabla1[[#This Row],[Costo Unitario]]*Tabla1[[#This Row],[Cantidad Ordenada]]</f>
        <v>33</v>
      </c>
    </row>
    <row r="551" spans="1:12" x14ac:dyDescent="0.45">
      <c r="A551">
        <v>212</v>
      </c>
      <c r="B551">
        <v>14</v>
      </c>
      <c r="C551" t="s">
        <v>111</v>
      </c>
      <c r="D551" t="s">
        <v>1156</v>
      </c>
      <c r="E551">
        <v>13</v>
      </c>
      <c r="F551">
        <v>21</v>
      </c>
      <c r="G551">
        <v>1</v>
      </c>
      <c r="H551">
        <v>31</v>
      </c>
      <c r="I551" t="s">
        <v>1141</v>
      </c>
      <c r="J551" t="str">
        <f>IF(COUNTIF(sala!R$2:R$768,A551)=0,"No","SI")</f>
        <v>SI</v>
      </c>
      <c r="K551">
        <f>+Tabla1[[#This Row],[Precio Unitario]]*Tabla1[[#This Row],[Cantidad Ordenada]]</f>
        <v>21</v>
      </c>
      <c r="L551">
        <f>+Tabla1[[#This Row],[Ganancia Bruta]]-Tabla1[[#This Row],[Costo Unitario]]*Tabla1[[#This Row],[Cantidad Ordenada]]</f>
        <v>8</v>
      </c>
    </row>
    <row r="552" spans="1:12" x14ac:dyDescent="0.45">
      <c r="A552">
        <v>212</v>
      </c>
      <c r="B552">
        <v>14</v>
      </c>
      <c r="C552" t="s">
        <v>66</v>
      </c>
      <c r="D552" t="s">
        <v>1148</v>
      </c>
      <c r="E552">
        <v>16</v>
      </c>
      <c r="F552">
        <v>28</v>
      </c>
      <c r="G552">
        <v>2</v>
      </c>
      <c r="H552">
        <v>55</v>
      </c>
      <c r="I552" t="s">
        <v>1141</v>
      </c>
      <c r="J552" t="str">
        <f>IF(COUNTIF(sala!R$2:R$768,A552)=0,"No","SI")</f>
        <v>SI</v>
      </c>
      <c r="K552">
        <f>+Tabla1[[#This Row],[Precio Unitario]]*Tabla1[[#This Row],[Cantidad Ordenada]]</f>
        <v>56</v>
      </c>
      <c r="L552">
        <f>+Tabla1[[#This Row],[Ganancia Bruta]]-Tabla1[[#This Row],[Costo Unitario]]*Tabla1[[#This Row],[Cantidad Ordenada]]</f>
        <v>24</v>
      </c>
    </row>
    <row r="553" spans="1:12" x14ac:dyDescent="0.45">
      <c r="A553">
        <v>213</v>
      </c>
      <c r="B553">
        <v>13</v>
      </c>
      <c r="C553" t="s">
        <v>179</v>
      </c>
      <c r="D553" t="s">
        <v>1143</v>
      </c>
      <c r="E553">
        <v>16</v>
      </c>
      <c r="F553">
        <v>27</v>
      </c>
      <c r="G553">
        <v>1</v>
      </c>
      <c r="H553">
        <v>53</v>
      </c>
      <c r="I553" t="s">
        <v>1139</v>
      </c>
      <c r="J553" t="str">
        <f>IF(COUNTIF(sala!R$2:R$768,A553)=0,"No","SI")</f>
        <v>SI</v>
      </c>
      <c r="K553">
        <f>+Tabla1[[#This Row],[Precio Unitario]]*Tabla1[[#This Row],[Cantidad Ordenada]]</f>
        <v>27</v>
      </c>
      <c r="L553">
        <f>+Tabla1[[#This Row],[Ganancia Bruta]]-Tabla1[[#This Row],[Costo Unitario]]*Tabla1[[#This Row],[Cantidad Ordenada]]</f>
        <v>11</v>
      </c>
    </row>
    <row r="554" spans="1:12" x14ac:dyDescent="0.45">
      <c r="A554">
        <v>213</v>
      </c>
      <c r="B554">
        <v>13</v>
      </c>
      <c r="C554" t="s">
        <v>109</v>
      </c>
      <c r="D554" t="s">
        <v>1140</v>
      </c>
      <c r="E554">
        <v>18</v>
      </c>
      <c r="F554">
        <v>30</v>
      </c>
      <c r="G554">
        <v>2</v>
      </c>
      <c r="H554">
        <v>47</v>
      </c>
      <c r="I554" t="s">
        <v>1141</v>
      </c>
      <c r="J554" t="str">
        <f>IF(COUNTIF(sala!R$2:R$768,A554)=0,"No","SI")</f>
        <v>SI</v>
      </c>
      <c r="K554">
        <f>+Tabla1[[#This Row],[Precio Unitario]]*Tabla1[[#This Row],[Cantidad Ordenada]]</f>
        <v>60</v>
      </c>
      <c r="L554">
        <f>+Tabla1[[#This Row],[Ganancia Bruta]]-Tabla1[[#This Row],[Costo Unitario]]*Tabla1[[#This Row],[Cantidad Ordenada]]</f>
        <v>24</v>
      </c>
    </row>
    <row r="555" spans="1:12" x14ac:dyDescent="0.45">
      <c r="A555">
        <v>214</v>
      </c>
      <c r="B555">
        <v>2</v>
      </c>
      <c r="C555" t="s">
        <v>86</v>
      </c>
      <c r="D555" t="s">
        <v>1153</v>
      </c>
      <c r="E555">
        <v>20</v>
      </c>
      <c r="F555">
        <v>34</v>
      </c>
      <c r="G555">
        <v>2</v>
      </c>
      <c r="H555">
        <v>14</v>
      </c>
      <c r="I555" t="s">
        <v>1139</v>
      </c>
      <c r="J555" t="str">
        <f>IF(COUNTIF(sala!R$2:R$768,A555)=0,"No","SI")</f>
        <v>SI</v>
      </c>
      <c r="K555">
        <f>+Tabla1[[#This Row],[Precio Unitario]]*Tabla1[[#This Row],[Cantidad Ordenada]]</f>
        <v>68</v>
      </c>
      <c r="L555">
        <f>+Tabla1[[#This Row],[Ganancia Bruta]]-Tabla1[[#This Row],[Costo Unitario]]*Tabla1[[#This Row],[Cantidad Ordenada]]</f>
        <v>28</v>
      </c>
    </row>
    <row r="556" spans="1:12" x14ac:dyDescent="0.45">
      <c r="A556">
        <v>214</v>
      </c>
      <c r="B556">
        <v>2</v>
      </c>
      <c r="C556" t="s">
        <v>74</v>
      </c>
      <c r="D556" t="s">
        <v>1144</v>
      </c>
      <c r="E556">
        <v>25</v>
      </c>
      <c r="F556">
        <v>40</v>
      </c>
      <c r="G556">
        <v>3</v>
      </c>
      <c r="H556">
        <v>12</v>
      </c>
      <c r="I556" t="s">
        <v>1141</v>
      </c>
      <c r="J556" t="str">
        <f>IF(COUNTIF(sala!R$2:R$768,A556)=0,"No","SI")</f>
        <v>SI</v>
      </c>
      <c r="K556">
        <f>+Tabla1[[#This Row],[Precio Unitario]]*Tabla1[[#This Row],[Cantidad Ordenada]]</f>
        <v>120</v>
      </c>
      <c r="L556">
        <f>+Tabla1[[#This Row],[Ganancia Bruta]]-Tabla1[[#This Row],[Costo Unitario]]*Tabla1[[#This Row],[Cantidad Ordenada]]</f>
        <v>45</v>
      </c>
    </row>
    <row r="557" spans="1:12" x14ac:dyDescent="0.45">
      <c r="A557">
        <v>214</v>
      </c>
      <c r="B557">
        <v>2</v>
      </c>
      <c r="C557" t="s">
        <v>250</v>
      </c>
      <c r="D557" t="s">
        <v>1154</v>
      </c>
      <c r="E557">
        <v>12</v>
      </c>
      <c r="F557">
        <v>20</v>
      </c>
      <c r="G557">
        <v>2</v>
      </c>
      <c r="H557">
        <v>12</v>
      </c>
      <c r="I557" t="s">
        <v>1141</v>
      </c>
      <c r="J557" t="str">
        <f>IF(COUNTIF(sala!R$2:R$768,A557)=0,"No","SI")</f>
        <v>SI</v>
      </c>
      <c r="K557">
        <f>+Tabla1[[#This Row],[Precio Unitario]]*Tabla1[[#This Row],[Cantidad Ordenada]]</f>
        <v>40</v>
      </c>
      <c r="L557">
        <f>+Tabla1[[#This Row],[Ganancia Bruta]]-Tabla1[[#This Row],[Costo Unitario]]*Tabla1[[#This Row],[Cantidad Ordenada]]</f>
        <v>16</v>
      </c>
    </row>
    <row r="558" spans="1:12" x14ac:dyDescent="0.45">
      <c r="A558">
        <v>215</v>
      </c>
      <c r="B558">
        <v>6</v>
      </c>
      <c r="C558" t="s">
        <v>86</v>
      </c>
      <c r="D558" t="s">
        <v>1153</v>
      </c>
      <c r="E558">
        <v>20</v>
      </c>
      <c r="F558">
        <v>34</v>
      </c>
      <c r="G558">
        <v>2</v>
      </c>
      <c r="H558">
        <v>12</v>
      </c>
      <c r="I558" t="s">
        <v>1139</v>
      </c>
      <c r="J558" t="str">
        <f>IF(COUNTIF(sala!R$2:R$768,A558)=0,"No","SI")</f>
        <v>SI</v>
      </c>
      <c r="K558">
        <f>+Tabla1[[#This Row],[Precio Unitario]]*Tabla1[[#This Row],[Cantidad Ordenada]]</f>
        <v>68</v>
      </c>
      <c r="L558">
        <f>+Tabla1[[#This Row],[Ganancia Bruta]]-Tabla1[[#This Row],[Costo Unitario]]*Tabla1[[#This Row],[Cantidad Ordenada]]</f>
        <v>28</v>
      </c>
    </row>
    <row r="559" spans="1:12" x14ac:dyDescent="0.45">
      <c r="A559">
        <v>215</v>
      </c>
      <c r="B559">
        <v>6</v>
      </c>
      <c r="C559" t="s">
        <v>109</v>
      </c>
      <c r="D559" t="s">
        <v>1140</v>
      </c>
      <c r="E559">
        <v>18</v>
      </c>
      <c r="F559">
        <v>30</v>
      </c>
      <c r="G559">
        <v>3</v>
      </c>
      <c r="H559">
        <v>34</v>
      </c>
      <c r="I559" t="s">
        <v>1139</v>
      </c>
      <c r="J559" t="str">
        <f>IF(COUNTIF(sala!R$2:R$768,A559)=0,"No","SI")</f>
        <v>SI</v>
      </c>
      <c r="K559">
        <f>+Tabla1[[#This Row],[Precio Unitario]]*Tabla1[[#This Row],[Cantidad Ordenada]]</f>
        <v>90</v>
      </c>
      <c r="L559">
        <f>+Tabla1[[#This Row],[Ganancia Bruta]]-Tabla1[[#This Row],[Costo Unitario]]*Tabla1[[#This Row],[Cantidad Ordenada]]</f>
        <v>36</v>
      </c>
    </row>
    <row r="560" spans="1:12" x14ac:dyDescent="0.45">
      <c r="A560">
        <v>216</v>
      </c>
      <c r="B560">
        <v>17</v>
      </c>
      <c r="C560" t="s">
        <v>204</v>
      </c>
      <c r="D560" t="s">
        <v>1159</v>
      </c>
      <c r="E560">
        <v>15</v>
      </c>
      <c r="F560">
        <v>25</v>
      </c>
      <c r="G560">
        <v>1</v>
      </c>
      <c r="H560">
        <v>42</v>
      </c>
      <c r="I560" t="s">
        <v>1139</v>
      </c>
      <c r="J560" t="str">
        <f>IF(COUNTIF(sala!R$2:R$768,A560)=0,"No","SI")</f>
        <v>SI</v>
      </c>
      <c r="K560">
        <f>+Tabla1[[#This Row],[Precio Unitario]]*Tabla1[[#This Row],[Cantidad Ordenada]]</f>
        <v>25</v>
      </c>
      <c r="L560">
        <f>+Tabla1[[#This Row],[Ganancia Bruta]]-Tabla1[[#This Row],[Costo Unitario]]*Tabla1[[#This Row],[Cantidad Ordenada]]</f>
        <v>10</v>
      </c>
    </row>
    <row r="561" spans="1:12" x14ac:dyDescent="0.45">
      <c r="A561">
        <v>216</v>
      </c>
      <c r="B561">
        <v>17</v>
      </c>
      <c r="C561" t="s">
        <v>111</v>
      </c>
      <c r="D561" t="s">
        <v>1156</v>
      </c>
      <c r="E561">
        <v>13</v>
      </c>
      <c r="F561">
        <v>21</v>
      </c>
      <c r="G561">
        <v>3</v>
      </c>
      <c r="H561">
        <v>36</v>
      </c>
      <c r="I561" t="s">
        <v>1139</v>
      </c>
      <c r="J561" t="str">
        <f>IF(COUNTIF(sala!R$2:R$768,A561)=0,"No","SI")</f>
        <v>SI</v>
      </c>
      <c r="K561">
        <f>+Tabla1[[#This Row],[Precio Unitario]]*Tabla1[[#This Row],[Cantidad Ordenada]]</f>
        <v>63</v>
      </c>
      <c r="L561">
        <f>+Tabla1[[#This Row],[Ganancia Bruta]]-Tabla1[[#This Row],[Costo Unitario]]*Tabla1[[#This Row],[Cantidad Ordenada]]</f>
        <v>24</v>
      </c>
    </row>
    <row r="562" spans="1:12" x14ac:dyDescent="0.45">
      <c r="A562">
        <v>216</v>
      </c>
      <c r="B562">
        <v>17</v>
      </c>
      <c r="C562" t="s">
        <v>179</v>
      </c>
      <c r="D562" t="s">
        <v>1143</v>
      </c>
      <c r="E562">
        <v>16</v>
      </c>
      <c r="F562">
        <v>27</v>
      </c>
      <c r="G562">
        <v>2</v>
      </c>
      <c r="H562">
        <v>42</v>
      </c>
      <c r="I562" t="s">
        <v>1139</v>
      </c>
      <c r="J562" t="str">
        <f>IF(COUNTIF(sala!R$2:R$768,A562)=0,"No","SI")</f>
        <v>SI</v>
      </c>
      <c r="K562">
        <f>+Tabla1[[#This Row],[Precio Unitario]]*Tabla1[[#This Row],[Cantidad Ordenada]]</f>
        <v>54</v>
      </c>
      <c r="L562">
        <f>+Tabla1[[#This Row],[Ganancia Bruta]]-Tabla1[[#This Row],[Costo Unitario]]*Tabla1[[#This Row],[Cantidad Ordenada]]</f>
        <v>22</v>
      </c>
    </row>
    <row r="563" spans="1:12" x14ac:dyDescent="0.45">
      <c r="A563">
        <v>217</v>
      </c>
      <c r="B563">
        <v>1</v>
      </c>
      <c r="C563" t="s">
        <v>423</v>
      </c>
      <c r="D563" t="s">
        <v>1151</v>
      </c>
      <c r="E563">
        <v>19</v>
      </c>
      <c r="F563">
        <v>32</v>
      </c>
      <c r="G563">
        <v>3</v>
      </c>
      <c r="H563">
        <v>13</v>
      </c>
      <c r="I563" t="s">
        <v>1141</v>
      </c>
      <c r="J563" t="str">
        <f>IF(COUNTIF(sala!R$2:R$768,A563)=0,"No","SI")</f>
        <v>SI</v>
      </c>
      <c r="K563">
        <f>+Tabla1[[#This Row],[Precio Unitario]]*Tabla1[[#This Row],[Cantidad Ordenada]]</f>
        <v>96</v>
      </c>
      <c r="L563">
        <f>+Tabla1[[#This Row],[Ganancia Bruta]]-Tabla1[[#This Row],[Costo Unitario]]*Tabla1[[#This Row],[Cantidad Ordenada]]</f>
        <v>39</v>
      </c>
    </row>
    <row r="564" spans="1:12" x14ac:dyDescent="0.45">
      <c r="A564">
        <v>218</v>
      </c>
      <c r="B564">
        <v>13</v>
      </c>
      <c r="C564" t="s">
        <v>189</v>
      </c>
      <c r="D564" t="s">
        <v>1149</v>
      </c>
      <c r="E564">
        <v>11</v>
      </c>
      <c r="F564">
        <v>19</v>
      </c>
      <c r="G564">
        <v>3</v>
      </c>
      <c r="H564">
        <v>24</v>
      </c>
      <c r="I564" t="s">
        <v>1141</v>
      </c>
      <c r="J564" t="str">
        <f>IF(COUNTIF(sala!R$2:R$768,A564)=0,"No","SI")</f>
        <v>SI</v>
      </c>
      <c r="K564">
        <f>+Tabla1[[#This Row],[Precio Unitario]]*Tabla1[[#This Row],[Cantidad Ordenada]]</f>
        <v>57</v>
      </c>
      <c r="L564">
        <f>+Tabla1[[#This Row],[Ganancia Bruta]]-Tabla1[[#This Row],[Costo Unitario]]*Tabla1[[#This Row],[Cantidad Ordenada]]</f>
        <v>24</v>
      </c>
    </row>
    <row r="565" spans="1:12" x14ac:dyDescent="0.45">
      <c r="A565">
        <v>218</v>
      </c>
      <c r="B565">
        <v>13</v>
      </c>
      <c r="C565" t="s">
        <v>179</v>
      </c>
      <c r="D565" t="s">
        <v>1143</v>
      </c>
      <c r="E565">
        <v>16</v>
      </c>
      <c r="F565">
        <v>27</v>
      </c>
      <c r="G565">
        <v>3</v>
      </c>
      <c r="H565">
        <v>16</v>
      </c>
      <c r="I565" t="s">
        <v>1139</v>
      </c>
      <c r="J565" t="str">
        <f>IF(COUNTIF(sala!R$2:R$768,A565)=0,"No","SI")</f>
        <v>SI</v>
      </c>
      <c r="K565">
        <f>+Tabla1[[#This Row],[Precio Unitario]]*Tabla1[[#This Row],[Cantidad Ordenada]]</f>
        <v>81</v>
      </c>
      <c r="L565">
        <f>+Tabla1[[#This Row],[Ganancia Bruta]]-Tabla1[[#This Row],[Costo Unitario]]*Tabla1[[#This Row],[Cantidad Ordenada]]</f>
        <v>33</v>
      </c>
    </row>
    <row r="566" spans="1:12" x14ac:dyDescent="0.45">
      <c r="A566">
        <v>218</v>
      </c>
      <c r="B566">
        <v>13</v>
      </c>
      <c r="C566" t="s">
        <v>340</v>
      </c>
      <c r="D566" t="s">
        <v>1155</v>
      </c>
      <c r="E566">
        <v>14</v>
      </c>
      <c r="F566">
        <v>23</v>
      </c>
      <c r="G566">
        <v>2</v>
      </c>
      <c r="H566">
        <v>6</v>
      </c>
      <c r="I566" t="s">
        <v>1139</v>
      </c>
      <c r="J566" t="str">
        <f>IF(COUNTIF(sala!R$2:R$768,A566)=0,"No","SI")</f>
        <v>SI</v>
      </c>
      <c r="K566">
        <f>+Tabla1[[#This Row],[Precio Unitario]]*Tabla1[[#This Row],[Cantidad Ordenada]]</f>
        <v>46</v>
      </c>
      <c r="L566">
        <f>+Tabla1[[#This Row],[Ganancia Bruta]]-Tabla1[[#This Row],[Costo Unitario]]*Tabla1[[#This Row],[Cantidad Ordenada]]</f>
        <v>18</v>
      </c>
    </row>
    <row r="567" spans="1:12" x14ac:dyDescent="0.45">
      <c r="A567">
        <v>219</v>
      </c>
      <c r="B567">
        <v>1</v>
      </c>
      <c r="C567" t="s">
        <v>340</v>
      </c>
      <c r="D567" t="s">
        <v>1155</v>
      </c>
      <c r="E567">
        <v>14</v>
      </c>
      <c r="F567">
        <v>23</v>
      </c>
      <c r="G567">
        <v>2</v>
      </c>
      <c r="H567">
        <v>12</v>
      </c>
      <c r="I567" t="s">
        <v>1139</v>
      </c>
      <c r="J567" t="str">
        <f>IF(COUNTIF(sala!R$2:R$768,A567)=0,"No","SI")</f>
        <v>SI</v>
      </c>
      <c r="K567">
        <f>+Tabla1[[#This Row],[Precio Unitario]]*Tabla1[[#This Row],[Cantidad Ordenada]]</f>
        <v>46</v>
      </c>
      <c r="L567">
        <f>+Tabla1[[#This Row],[Ganancia Bruta]]-Tabla1[[#This Row],[Costo Unitario]]*Tabla1[[#This Row],[Cantidad Ordenada]]</f>
        <v>18</v>
      </c>
    </row>
    <row r="568" spans="1:12" x14ac:dyDescent="0.45">
      <c r="A568">
        <v>219</v>
      </c>
      <c r="B568">
        <v>1</v>
      </c>
      <c r="C568" t="s">
        <v>195</v>
      </c>
      <c r="D568" t="s">
        <v>1142</v>
      </c>
      <c r="E568">
        <v>19</v>
      </c>
      <c r="F568">
        <v>31</v>
      </c>
      <c r="G568">
        <v>3</v>
      </c>
      <c r="H568">
        <v>11</v>
      </c>
      <c r="I568" t="s">
        <v>1141</v>
      </c>
      <c r="J568" t="str">
        <f>IF(COUNTIF(sala!R$2:R$768,A568)=0,"No","SI")</f>
        <v>SI</v>
      </c>
      <c r="K568">
        <f>+Tabla1[[#This Row],[Precio Unitario]]*Tabla1[[#This Row],[Cantidad Ordenada]]</f>
        <v>93</v>
      </c>
      <c r="L568">
        <f>+Tabla1[[#This Row],[Ganancia Bruta]]-Tabla1[[#This Row],[Costo Unitario]]*Tabla1[[#This Row],[Cantidad Ordenada]]</f>
        <v>36</v>
      </c>
    </row>
    <row r="569" spans="1:12" x14ac:dyDescent="0.45">
      <c r="A569">
        <v>220</v>
      </c>
      <c r="B569">
        <v>15</v>
      </c>
      <c r="C569" t="s">
        <v>268</v>
      </c>
      <c r="D569" t="s">
        <v>1138</v>
      </c>
      <c r="E569">
        <v>14</v>
      </c>
      <c r="F569">
        <v>24</v>
      </c>
      <c r="G569">
        <v>1</v>
      </c>
      <c r="H569">
        <v>13</v>
      </c>
      <c r="I569" t="s">
        <v>1139</v>
      </c>
      <c r="J569" t="str">
        <f>IF(COUNTIF(sala!R$2:R$768,A569)=0,"No","SI")</f>
        <v>SI</v>
      </c>
      <c r="K569">
        <f>+Tabla1[[#This Row],[Precio Unitario]]*Tabla1[[#This Row],[Cantidad Ordenada]]</f>
        <v>24</v>
      </c>
      <c r="L569">
        <f>+Tabla1[[#This Row],[Ganancia Bruta]]-Tabla1[[#This Row],[Costo Unitario]]*Tabla1[[#This Row],[Cantidad Ordenada]]</f>
        <v>10</v>
      </c>
    </row>
    <row r="570" spans="1:12" x14ac:dyDescent="0.45">
      <c r="A570">
        <v>221</v>
      </c>
      <c r="B570">
        <v>16</v>
      </c>
      <c r="C570" t="s">
        <v>423</v>
      </c>
      <c r="D570" t="s">
        <v>1151</v>
      </c>
      <c r="E570">
        <v>19</v>
      </c>
      <c r="F570">
        <v>32</v>
      </c>
      <c r="G570">
        <v>3</v>
      </c>
      <c r="H570">
        <v>29</v>
      </c>
      <c r="I570" t="s">
        <v>1139</v>
      </c>
      <c r="J570" t="str">
        <f>IF(COUNTIF(sala!R$2:R$768,A570)=0,"No","SI")</f>
        <v>SI</v>
      </c>
      <c r="K570">
        <f>+Tabla1[[#This Row],[Precio Unitario]]*Tabla1[[#This Row],[Cantidad Ordenada]]</f>
        <v>96</v>
      </c>
      <c r="L570">
        <f>+Tabla1[[#This Row],[Ganancia Bruta]]-Tabla1[[#This Row],[Costo Unitario]]*Tabla1[[#This Row],[Cantidad Ordenada]]</f>
        <v>39</v>
      </c>
    </row>
    <row r="571" spans="1:12" x14ac:dyDescent="0.45">
      <c r="A571">
        <v>221</v>
      </c>
      <c r="B571">
        <v>16</v>
      </c>
      <c r="C571" t="s">
        <v>86</v>
      </c>
      <c r="D571" t="s">
        <v>1153</v>
      </c>
      <c r="E571">
        <v>20</v>
      </c>
      <c r="F571">
        <v>34</v>
      </c>
      <c r="G571">
        <v>2</v>
      </c>
      <c r="H571">
        <v>54</v>
      </c>
      <c r="I571" t="s">
        <v>1141</v>
      </c>
      <c r="J571" t="str">
        <f>IF(COUNTIF(sala!R$2:R$768,A571)=0,"No","SI")</f>
        <v>SI</v>
      </c>
      <c r="K571">
        <f>+Tabla1[[#This Row],[Precio Unitario]]*Tabla1[[#This Row],[Cantidad Ordenada]]</f>
        <v>68</v>
      </c>
      <c r="L571">
        <f>+Tabla1[[#This Row],[Ganancia Bruta]]-Tabla1[[#This Row],[Costo Unitario]]*Tabla1[[#This Row],[Cantidad Ordenada]]</f>
        <v>28</v>
      </c>
    </row>
    <row r="572" spans="1:12" x14ac:dyDescent="0.45">
      <c r="A572">
        <v>221</v>
      </c>
      <c r="B572">
        <v>16</v>
      </c>
      <c r="C572" t="s">
        <v>60</v>
      </c>
      <c r="D572" t="s">
        <v>1146</v>
      </c>
      <c r="E572">
        <v>17</v>
      </c>
      <c r="F572">
        <v>29</v>
      </c>
      <c r="G572">
        <v>1</v>
      </c>
      <c r="H572">
        <v>25</v>
      </c>
      <c r="I572" t="s">
        <v>1139</v>
      </c>
      <c r="J572" t="str">
        <f>IF(COUNTIF(sala!R$2:R$768,A572)=0,"No","SI")</f>
        <v>SI</v>
      </c>
      <c r="K572">
        <f>+Tabla1[[#This Row],[Precio Unitario]]*Tabla1[[#This Row],[Cantidad Ordenada]]</f>
        <v>29</v>
      </c>
      <c r="L572">
        <f>+Tabla1[[#This Row],[Ganancia Bruta]]-Tabla1[[#This Row],[Costo Unitario]]*Tabla1[[#This Row],[Cantidad Ordenada]]</f>
        <v>12</v>
      </c>
    </row>
    <row r="573" spans="1:12" x14ac:dyDescent="0.45">
      <c r="A573">
        <v>222</v>
      </c>
      <c r="B573">
        <v>3</v>
      </c>
      <c r="C573" t="s">
        <v>340</v>
      </c>
      <c r="D573" t="s">
        <v>1155</v>
      </c>
      <c r="E573">
        <v>14</v>
      </c>
      <c r="F573">
        <v>23</v>
      </c>
      <c r="G573">
        <v>3</v>
      </c>
      <c r="H573">
        <v>29</v>
      </c>
      <c r="I573" t="s">
        <v>1139</v>
      </c>
      <c r="J573" t="str">
        <f>IF(COUNTIF(sala!R$2:R$768,A573)=0,"No","SI")</f>
        <v>SI</v>
      </c>
      <c r="K573">
        <f>+Tabla1[[#This Row],[Precio Unitario]]*Tabla1[[#This Row],[Cantidad Ordenada]]</f>
        <v>69</v>
      </c>
      <c r="L573">
        <f>+Tabla1[[#This Row],[Ganancia Bruta]]-Tabla1[[#This Row],[Costo Unitario]]*Tabla1[[#This Row],[Cantidad Ordenada]]</f>
        <v>27</v>
      </c>
    </row>
    <row r="574" spans="1:12" x14ac:dyDescent="0.45">
      <c r="A574">
        <v>222</v>
      </c>
      <c r="B574">
        <v>3</v>
      </c>
      <c r="C574" t="s">
        <v>66</v>
      </c>
      <c r="D574" t="s">
        <v>1148</v>
      </c>
      <c r="E574">
        <v>16</v>
      </c>
      <c r="F574">
        <v>28</v>
      </c>
      <c r="G574">
        <v>1</v>
      </c>
      <c r="H574">
        <v>56</v>
      </c>
      <c r="I574" t="s">
        <v>1139</v>
      </c>
      <c r="J574" t="str">
        <f>IF(COUNTIF(sala!R$2:R$768,A574)=0,"No","SI")</f>
        <v>SI</v>
      </c>
      <c r="K574">
        <f>+Tabla1[[#This Row],[Precio Unitario]]*Tabla1[[#This Row],[Cantidad Ordenada]]</f>
        <v>28</v>
      </c>
      <c r="L574">
        <f>+Tabla1[[#This Row],[Ganancia Bruta]]-Tabla1[[#This Row],[Costo Unitario]]*Tabla1[[#This Row],[Cantidad Ordenada]]</f>
        <v>12</v>
      </c>
    </row>
    <row r="575" spans="1:12" x14ac:dyDescent="0.45">
      <c r="A575">
        <v>223</v>
      </c>
      <c r="B575">
        <v>19</v>
      </c>
      <c r="C575" t="s">
        <v>423</v>
      </c>
      <c r="D575" t="s">
        <v>1151</v>
      </c>
      <c r="E575">
        <v>19</v>
      </c>
      <c r="F575">
        <v>32</v>
      </c>
      <c r="G575">
        <v>1</v>
      </c>
      <c r="H575">
        <v>53</v>
      </c>
      <c r="I575" t="s">
        <v>1139</v>
      </c>
      <c r="J575" t="str">
        <f>IF(COUNTIF(sala!R$2:R$768,A575)=0,"No","SI")</f>
        <v>SI</v>
      </c>
      <c r="K575">
        <f>+Tabla1[[#This Row],[Precio Unitario]]*Tabla1[[#This Row],[Cantidad Ordenada]]</f>
        <v>32</v>
      </c>
      <c r="L575">
        <f>+Tabla1[[#This Row],[Ganancia Bruta]]-Tabla1[[#This Row],[Costo Unitario]]*Tabla1[[#This Row],[Cantidad Ordenada]]</f>
        <v>13</v>
      </c>
    </row>
    <row r="576" spans="1:12" x14ac:dyDescent="0.45">
      <c r="A576">
        <v>224</v>
      </c>
      <c r="B576">
        <v>7</v>
      </c>
      <c r="C576" t="s">
        <v>265</v>
      </c>
      <c r="D576" t="s">
        <v>1158</v>
      </c>
      <c r="E576">
        <v>15</v>
      </c>
      <c r="F576">
        <v>26</v>
      </c>
      <c r="G576">
        <v>2</v>
      </c>
      <c r="H576">
        <v>20</v>
      </c>
      <c r="I576" t="s">
        <v>1139</v>
      </c>
      <c r="J576" t="str">
        <f>IF(COUNTIF(sala!R$2:R$768,A576)=0,"No","SI")</f>
        <v>SI</v>
      </c>
      <c r="K576">
        <f>+Tabla1[[#This Row],[Precio Unitario]]*Tabla1[[#This Row],[Cantidad Ordenada]]</f>
        <v>52</v>
      </c>
      <c r="L576">
        <f>+Tabla1[[#This Row],[Ganancia Bruta]]-Tabla1[[#This Row],[Costo Unitario]]*Tabla1[[#This Row],[Cantidad Ordenada]]</f>
        <v>22</v>
      </c>
    </row>
    <row r="577" spans="1:12" x14ac:dyDescent="0.45">
      <c r="A577">
        <v>225</v>
      </c>
      <c r="B577">
        <v>19</v>
      </c>
      <c r="C577" t="s">
        <v>448</v>
      </c>
      <c r="D577" t="s">
        <v>1147</v>
      </c>
      <c r="E577">
        <v>20</v>
      </c>
      <c r="F577">
        <v>33</v>
      </c>
      <c r="G577">
        <v>3</v>
      </c>
      <c r="H577">
        <v>56</v>
      </c>
      <c r="I577" t="s">
        <v>1141</v>
      </c>
      <c r="J577" t="str">
        <f>IF(COUNTIF(sala!R$2:R$768,A577)=0,"No","SI")</f>
        <v>SI</v>
      </c>
      <c r="K577">
        <f>+Tabla1[[#This Row],[Precio Unitario]]*Tabla1[[#This Row],[Cantidad Ordenada]]</f>
        <v>99</v>
      </c>
      <c r="L577">
        <f>+Tabla1[[#This Row],[Ganancia Bruta]]-Tabla1[[#This Row],[Costo Unitario]]*Tabla1[[#This Row],[Cantidad Ordenada]]</f>
        <v>39</v>
      </c>
    </row>
    <row r="578" spans="1:12" x14ac:dyDescent="0.45">
      <c r="A578">
        <v>225</v>
      </c>
      <c r="B578">
        <v>19</v>
      </c>
      <c r="C578" t="s">
        <v>340</v>
      </c>
      <c r="D578" t="s">
        <v>1155</v>
      </c>
      <c r="E578">
        <v>14</v>
      </c>
      <c r="F578">
        <v>23</v>
      </c>
      <c r="G578">
        <v>3</v>
      </c>
      <c r="H578">
        <v>38</v>
      </c>
      <c r="I578" t="s">
        <v>1141</v>
      </c>
      <c r="J578" t="str">
        <f>IF(COUNTIF(sala!R$2:R$768,A578)=0,"No","SI")</f>
        <v>SI</v>
      </c>
      <c r="K578">
        <f>+Tabla1[[#This Row],[Precio Unitario]]*Tabla1[[#This Row],[Cantidad Ordenada]]</f>
        <v>69</v>
      </c>
      <c r="L578">
        <f>+Tabla1[[#This Row],[Ganancia Bruta]]-Tabla1[[#This Row],[Costo Unitario]]*Tabla1[[#This Row],[Cantidad Ordenada]]</f>
        <v>27</v>
      </c>
    </row>
    <row r="579" spans="1:12" x14ac:dyDescent="0.45">
      <c r="A579">
        <v>226</v>
      </c>
      <c r="B579">
        <v>7</v>
      </c>
      <c r="C579" t="s">
        <v>250</v>
      </c>
      <c r="D579" t="s">
        <v>1154</v>
      </c>
      <c r="E579">
        <v>12</v>
      </c>
      <c r="F579">
        <v>20</v>
      </c>
      <c r="G579">
        <v>2</v>
      </c>
      <c r="H579">
        <v>7</v>
      </c>
      <c r="I579" t="s">
        <v>1139</v>
      </c>
      <c r="J579" t="str">
        <f>IF(COUNTIF(sala!R$2:R$768,A579)=0,"No","SI")</f>
        <v>SI</v>
      </c>
      <c r="K579">
        <f>+Tabla1[[#This Row],[Precio Unitario]]*Tabla1[[#This Row],[Cantidad Ordenada]]</f>
        <v>40</v>
      </c>
      <c r="L579">
        <f>+Tabla1[[#This Row],[Ganancia Bruta]]-Tabla1[[#This Row],[Costo Unitario]]*Tabla1[[#This Row],[Cantidad Ordenada]]</f>
        <v>16</v>
      </c>
    </row>
    <row r="580" spans="1:12" x14ac:dyDescent="0.45">
      <c r="A580">
        <v>226</v>
      </c>
      <c r="B580">
        <v>7</v>
      </c>
      <c r="C580" t="s">
        <v>111</v>
      </c>
      <c r="D580" t="s">
        <v>1156</v>
      </c>
      <c r="E580">
        <v>13</v>
      </c>
      <c r="F580">
        <v>21</v>
      </c>
      <c r="G580">
        <v>1</v>
      </c>
      <c r="H580">
        <v>29</v>
      </c>
      <c r="I580" t="s">
        <v>1141</v>
      </c>
      <c r="J580" t="str">
        <f>IF(COUNTIF(sala!R$2:R$768,A580)=0,"No","SI")</f>
        <v>SI</v>
      </c>
      <c r="K580">
        <f>+Tabla1[[#This Row],[Precio Unitario]]*Tabla1[[#This Row],[Cantidad Ordenada]]</f>
        <v>21</v>
      </c>
      <c r="L580">
        <f>+Tabla1[[#This Row],[Ganancia Bruta]]-Tabla1[[#This Row],[Costo Unitario]]*Tabla1[[#This Row],[Cantidad Ordenada]]</f>
        <v>8</v>
      </c>
    </row>
    <row r="581" spans="1:12" x14ac:dyDescent="0.45">
      <c r="A581">
        <v>226</v>
      </c>
      <c r="B581">
        <v>7</v>
      </c>
      <c r="C581" t="s">
        <v>179</v>
      </c>
      <c r="D581" t="s">
        <v>1143</v>
      </c>
      <c r="E581">
        <v>16</v>
      </c>
      <c r="F581">
        <v>27</v>
      </c>
      <c r="G581">
        <v>3</v>
      </c>
      <c r="H581">
        <v>56</v>
      </c>
      <c r="I581" t="s">
        <v>1139</v>
      </c>
      <c r="J581" t="str">
        <f>IF(COUNTIF(sala!R$2:R$768,A581)=0,"No","SI")</f>
        <v>SI</v>
      </c>
      <c r="K581">
        <f>+Tabla1[[#This Row],[Precio Unitario]]*Tabla1[[#This Row],[Cantidad Ordenada]]</f>
        <v>81</v>
      </c>
      <c r="L581">
        <f>+Tabla1[[#This Row],[Ganancia Bruta]]-Tabla1[[#This Row],[Costo Unitario]]*Tabla1[[#This Row],[Cantidad Ordenada]]</f>
        <v>33</v>
      </c>
    </row>
    <row r="582" spans="1:12" x14ac:dyDescent="0.45">
      <c r="A582">
        <v>226</v>
      </c>
      <c r="B582">
        <v>7</v>
      </c>
      <c r="C582" t="s">
        <v>60</v>
      </c>
      <c r="D582" t="s">
        <v>1146</v>
      </c>
      <c r="E582">
        <v>17</v>
      </c>
      <c r="F582">
        <v>29</v>
      </c>
      <c r="G582">
        <v>1</v>
      </c>
      <c r="H582">
        <v>54</v>
      </c>
      <c r="I582" t="s">
        <v>1141</v>
      </c>
      <c r="J582" t="str">
        <f>IF(COUNTIF(sala!R$2:R$768,A582)=0,"No","SI")</f>
        <v>SI</v>
      </c>
      <c r="K582">
        <f>+Tabla1[[#This Row],[Precio Unitario]]*Tabla1[[#This Row],[Cantidad Ordenada]]</f>
        <v>29</v>
      </c>
      <c r="L582">
        <f>+Tabla1[[#This Row],[Ganancia Bruta]]-Tabla1[[#This Row],[Costo Unitario]]*Tabla1[[#This Row],[Cantidad Ordenada]]</f>
        <v>12</v>
      </c>
    </row>
    <row r="583" spans="1:12" x14ac:dyDescent="0.45">
      <c r="A583">
        <v>227</v>
      </c>
      <c r="B583">
        <v>17</v>
      </c>
      <c r="C583" t="s">
        <v>268</v>
      </c>
      <c r="D583" t="s">
        <v>1138</v>
      </c>
      <c r="E583">
        <v>14</v>
      </c>
      <c r="F583">
        <v>24</v>
      </c>
      <c r="G583">
        <v>1</v>
      </c>
      <c r="H583">
        <v>58</v>
      </c>
      <c r="I583" t="s">
        <v>1139</v>
      </c>
      <c r="J583" t="str">
        <f>IF(COUNTIF(sala!R$2:R$768,A583)=0,"No","SI")</f>
        <v>SI</v>
      </c>
      <c r="K583">
        <f>+Tabla1[[#This Row],[Precio Unitario]]*Tabla1[[#This Row],[Cantidad Ordenada]]</f>
        <v>24</v>
      </c>
      <c r="L583">
        <f>+Tabla1[[#This Row],[Ganancia Bruta]]-Tabla1[[#This Row],[Costo Unitario]]*Tabla1[[#This Row],[Cantidad Ordenada]]</f>
        <v>10</v>
      </c>
    </row>
    <row r="584" spans="1:12" x14ac:dyDescent="0.45">
      <c r="A584">
        <v>227</v>
      </c>
      <c r="B584">
        <v>17</v>
      </c>
      <c r="C584" t="s">
        <v>195</v>
      </c>
      <c r="D584" t="s">
        <v>1142</v>
      </c>
      <c r="E584">
        <v>19</v>
      </c>
      <c r="F584">
        <v>31</v>
      </c>
      <c r="G584">
        <v>3</v>
      </c>
      <c r="H584">
        <v>15</v>
      </c>
      <c r="I584" t="s">
        <v>1141</v>
      </c>
      <c r="J584" t="str">
        <f>IF(COUNTIF(sala!R$2:R$768,A584)=0,"No","SI")</f>
        <v>SI</v>
      </c>
      <c r="K584">
        <f>+Tabla1[[#This Row],[Precio Unitario]]*Tabla1[[#This Row],[Cantidad Ordenada]]</f>
        <v>93</v>
      </c>
      <c r="L584">
        <f>+Tabla1[[#This Row],[Ganancia Bruta]]-Tabla1[[#This Row],[Costo Unitario]]*Tabla1[[#This Row],[Cantidad Ordenada]]</f>
        <v>36</v>
      </c>
    </row>
    <row r="585" spans="1:12" x14ac:dyDescent="0.45">
      <c r="A585">
        <v>227</v>
      </c>
      <c r="B585">
        <v>17</v>
      </c>
      <c r="C585" t="s">
        <v>66</v>
      </c>
      <c r="D585" t="s">
        <v>1148</v>
      </c>
      <c r="E585">
        <v>16</v>
      </c>
      <c r="F585">
        <v>28</v>
      </c>
      <c r="G585">
        <v>1</v>
      </c>
      <c r="H585">
        <v>13</v>
      </c>
      <c r="I585" t="s">
        <v>1139</v>
      </c>
      <c r="J585" t="str">
        <f>IF(COUNTIF(sala!R$2:R$768,A585)=0,"No","SI")</f>
        <v>SI</v>
      </c>
      <c r="K585">
        <f>+Tabla1[[#This Row],[Precio Unitario]]*Tabla1[[#This Row],[Cantidad Ordenada]]</f>
        <v>28</v>
      </c>
      <c r="L585">
        <f>+Tabla1[[#This Row],[Ganancia Bruta]]-Tabla1[[#This Row],[Costo Unitario]]*Tabla1[[#This Row],[Cantidad Ordenada]]</f>
        <v>12</v>
      </c>
    </row>
    <row r="586" spans="1:12" x14ac:dyDescent="0.45">
      <c r="A586">
        <v>227</v>
      </c>
      <c r="B586">
        <v>17</v>
      </c>
      <c r="C586" t="s">
        <v>448</v>
      </c>
      <c r="D586" t="s">
        <v>1147</v>
      </c>
      <c r="E586">
        <v>20</v>
      </c>
      <c r="F586">
        <v>33</v>
      </c>
      <c r="G586">
        <v>2</v>
      </c>
      <c r="H586">
        <v>33</v>
      </c>
      <c r="I586" t="s">
        <v>1139</v>
      </c>
      <c r="J586" t="str">
        <f>IF(COUNTIF(sala!R$2:R$768,A586)=0,"No","SI")</f>
        <v>SI</v>
      </c>
      <c r="K586">
        <f>+Tabla1[[#This Row],[Precio Unitario]]*Tabla1[[#This Row],[Cantidad Ordenada]]</f>
        <v>66</v>
      </c>
      <c r="L586">
        <f>+Tabla1[[#This Row],[Ganancia Bruta]]-Tabla1[[#This Row],[Costo Unitario]]*Tabla1[[#This Row],[Cantidad Ordenada]]</f>
        <v>26</v>
      </c>
    </row>
    <row r="587" spans="1:12" x14ac:dyDescent="0.45">
      <c r="A587">
        <v>228</v>
      </c>
      <c r="B587">
        <v>16</v>
      </c>
      <c r="C587" t="s">
        <v>340</v>
      </c>
      <c r="D587" t="s">
        <v>1155</v>
      </c>
      <c r="E587">
        <v>14</v>
      </c>
      <c r="F587">
        <v>23</v>
      </c>
      <c r="G587">
        <v>3</v>
      </c>
      <c r="H587">
        <v>35</v>
      </c>
      <c r="I587" t="s">
        <v>1139</v>
      </c>
      <c r="J587" t="str">
        <f>IF(COUNTIF(sala!R$2:R$768,A587)=0,"No","SI")</f>
        <v>SI</v>
      </c>
      <c r="K587">
        <f>+Tabla1[[#This Row],[Precio Unitario]]*Tabla1[[#This Row],[Cantidad Ordenada]]</f>
        <v>69</v>
      </c>
      <c r="L587">
        <f>+Tabla1[[#This Row],[Ganancia Bruta]]-Tabla1[[#This Row],[Costo Unitario]]*Tabla1[[#This Row],[Cantidad Ordenada]]</f>
        <v>27</v>
      </c>
    </row>
    <row r="588" spans="1:12" x14ac:dyDescent="0.45">
      <c r="A588">
        <v>229</v>
      </c>
      <c r="B588">
        <v>14</v>
      </c>
      <c r="C588" t="s">
        <v>204</v>
      </c>
      <c r="D588" t="s">
        <v>1159</v>
      </c>
      <c r="E588">
        <v>15</v>
      </c>
      <c r="F588">
        <v>25</v>
      </c>
      <c r="G588">
        <v>1</v>
      </c>
      <c r="H588">
        <v>28</v>
      </c>
      <c r="I588" t="s">
        <v>1141</v>
      </c>
      <c r="J588" t="str">
        <f>IF(COUNTIF(sala!R$2:R$768,A588)=0,"No","SI")</f>
        <v>SI</v>
      </c>
      <c r="K588">
        <f>+Tabla1[[#This Row],[Precio Unitario]]*Tabla1[[#This Row],[Cantidad Ordenada]]</f>
        <v>25</v>
      </c>
      <c r="L588">
        <f>+Tabla1[[#This Row],[Ganancia Bruta]]-Tabla1[[#This Row],[Costo Unitario]]*Tabla1[[#This Row],[Cantidad Ordenada]]</f>
        <v>10</v>
      </c>
    </row>
    <row r="589" spans="1:12" x14ac:dyDescent="0.45">
      <c r="A589">
        <v>229</v>
      </c>
      <c r="B589">
        <v>14</v>
      </c>
      <c r="C589" t="s">
        <v>42</v>
      </c>
      <c r="D589" t="s">
        <v>1150</v>
      </c>
      <c r="E589">
        <v>21</v>
      </c>
      <c r="F589">
        <v>35</v>
      </c>
      <c r="G589">
        <v>1</v>
      </c>
      <c r="H589">
        <v>43</v>
      </c>
      <c r="I589" t="s">
        <v>1139</v>
      </c>
      <c r="J589" t="str">
        <f>IF(COUNTIF(sala!R$2:R$768,A589)=0,"No","SI")</f>
        <v>SI</v>
      </c>
      <c r="K589">
        <f>+Tabla1[[#This Row],[Precio Unitario]]*Tabla1[[#This Row],[Cantidad Ordenada]]</f>
        <v>35</v>
      </c>
      <c r="L589">
        <f>+Tabla1[[#This Row],[Ganancia Bruta]]-Tabla1[[#This Row],[Costo Unitario]]*Tabla1[[#This Row],[Cantidad Ordenada]]</f>
        <v>14</v>
      </c>
    </row>
    <row r="590" spans="1:12" x14ac:dyDescent="0.45">
      <c r="A590">
        <v>229</v>
      </c>
      <c r="B590">
        <v>14</v>
      </c>
      <c r="C590" t="s">
        <v>115</v>
      </c>
      <c r="D590" t="s">
        <v>1145</v>
      </c>
      <c r="E590">
        <v>22</v>
      </c>
      <c r="F590">
        <v>36</v>
      </c>
      <c r="G590">
        <v>1</v>
      </c>
      <c r="H590">
        <v>19</v>
      </c>
      <c r="I590" t="s">
        <v>1141</v>
      </c>
      <c r="J590" t="str">
        <f>IF(COUNTIF(sala!R$2:R$768,A590)=0,"No","SI")</f>
        <v>SI</v>
      </c>
      <c r="K590">
        <f>+Tabla1[[#This Row],[Precio Unitario]]*Tabla1[[#This Row],[Cantidad Ordenada]]</f>
        <v>36</v>
      </c>
      <c r="L590">
        <f>+Tabla1[[#This Row],[Ganancia Bruta]]-Tabla1[[#This Row],[Costo Unitario]]*Tabla1[[#This Row],[Cantidad Ordenada]]</f>
        <v>14</v>
      </c>
    </row>
    <row r="591" spans="1:12" x14ac:dyDescent="0.45">
      <c r="A591">
        <v>229</v>
      </c>
      <c r="B591">
        <v>14</v>
      </c>
      <c r="C591" t="s">
        <v>66</v>
      </c>
      <c r="D591" t="s">
        <v>1148</v>
      </c>
      <c r="E591">
        <v>16</v>
      </c>
      <c r="F591">
        <v>28</v>
      </c>
      <c r="G591">
        <v>1</v>
      </c>
      <c r="H591">
        <v>27</v>
      </c>
      <c r="I591" t="s">
        <v>1141</v>
      </c>
      <c r="J591" t="str">
        <f>IF(COUNTIF(sala!R$2:R$768,A591)=0,"No","SI")</f>
        <v>SI</v>
      </c>
      <c r="K591">
        <f>+Tabla1[[#This Row],[Precio Unitario]]*Tabla1[[#This Row],[Cantidad Ordenada]]</f>
        <v>28</v>
      </c>
      <c r="L591">
        <f>+Tabla1[[#This Row],[Ganancia Bruta]]-Tabla1[[#This Row],[Costo Unitario]]*Tabla1[[#This Row],[Cantidad Ordenada]]</f>
        <v>12</v>
      </c>
    </row>
    <row r="592" spans="1:12" x14ac:dyDescent="0.45">
      <c r="A592">
        <v>230</v>
      </c>
      <c r="B592">
        <v>5</v>
      </c>
      <c r="C592" t="s">
        <v>423</v>
      </c>
      <c r="D592" t="s">
        <v>1151</v>
      </c>
      <c r="E592">
        <v>19</v>
      </c>
      <c r="F592">
        <v>32</v>
      </c>
      <c r="G592">
        <v>3</v>
      </c>
      <c r="H592">
        <v>10</v>
      </c>
      <c r="I592" t="s">
        <v>1141</v>
      </c>
      <c r="J592" t="str">
        <f>IF(COUNTIF(sala!R$2:R$768,A592)=0,"No","SI")</f>
        <v>SI</v>
      </c>
      <c r="K592">
        <f>+Tabla1[[#This Row],[Precio Unitario]]*Tabla1[[#This Row],[Cantidad Ordenada]]</f>
        <v>96</v>
      </c>
      <c r="L592">
        <f>+Tabla1[[#This Row],[Ganancia Bruta]]-Tabla1[[#This Row],[Costo Unitario]]*Tabla1[[#This Row],[Cantidad Ordenada]]</f>
        <v>39</v>
      </c>
    </row>
    <row r="593" spans="1:12" x14ac:dyDescent="0.45">
      <c r="A593">
        <v>230</v>
      </c>
      <c r="B593">
        <v>5</v>
      </c>
      <c r="C593" t="s">
        <v>66</v>
      </c>
      <c r="D593" t="s">
        <v>1148</v>
      </c>
      <c r="E593">
        <v>16</v>
      </c>
      <c r="F593">
        <v>28</v>
      </c>
      <c r="G593">
        <v>2</v>
      </c>
      <c r="H593">
        <v>24</v>
      </c>
      <c r="I593" t="s">
        <v>1141</v>
      </c>
      <c r="J593" t="str">
        <f>IF(COUNTIF(sala!R$2:R$768,A593)=0,"No","SI")</f>
        <v>SI</v>
      </c>
      <c r="K593">
        <f>+Tabla1[[#This Row],[Precio Unitario]]*Tabla1[[#This Row],[Cantidad Ordenada]]</f>
        <v>56</v>
      </c>
      <c r="L593">
        <f>+Tabla1[[#This Row],[Ganancia Bruta]]-Tabla1[[#This Row],[Costo Unitario]]*Tabla1[[#This Row],[Cantidad Ordenada]]</f>
        <v>24</v>
      </c>
    </row>
    <row r="594" spans="1:12" x14ac:dyDescent="0.45">
      <c r="A594">
        <v>230</v>
      </c>
      <c r="B594">
        <v>5</v>
      </c>
      <c r="C594" t="s">
        <v>195</v>
      </c>
      <c r="D594" t="s">
        <v>1142</v>
      </c>
      <c r="E594">
        <v>19</v>
      </c>
      <c r="F594">
        <v>31</v>
      </c>
      <c r="G594">
        <v>2</v>
      </c>
      <c r="H594">
        <v>57</v>
      </c>
      <c r="I594" t="s">
        <v>1141</v>
      </c>
      <c r="J594" t="str">
        <f>IF(COUNTIF(sala!R$2:R$768,A594)=0,"No","SI")</f>
        <v>SI</v>
      </c>
      <c r="K594">
        <f>+Tabla1[[#This Row],[Precio Unitario]]*Tabla1[[#This Row],[Cantidad Ordenada]]</f>
        <v>62</v>
      </c>
      <c r="L594">
        <f>+Tabla1[[#This Row],[Ganancia Bruta]]-Tabla1[[#This Row],[Costo Unitario]]*Tabla1[[#This Row],[Cantidad Ordenada]]</f>
        <v>24</v>
      </c>
    </row>
    <row r="595" spans="1:12" x14ac:dyDescent="0.45">
      <c r="A595">
        <v>231</v>
      </c>
      <c r="B595">
        <v>8</v>
      </c>
      <c r="C595" t="s">
        <v>111</v>
      </c>
      <c r="D595" t="s">
        <v>1156</v>
      </c>
      <c r="E595">
        <v>13</v>
      </c>
      <c r="F595">
        <v>21</v>
      </c>
      <c r="G595">
        <v>2</v>
      </c>
      <c r="H595">
        <v>29</v>
      </c>
      <c r="I595" t="s">
        <v>1141</v>
      </c>
      <c r="J595" t="str">
        <f>IF(COUNTIF(sala!R$2:R$768,A595)=0,"No","SI")</f>
        <v>SI</v>
      </c>
      <c r="K595">
        <f>+Tabla1[[#This Row],[Precio Unitario]]*Tabla1[[#This Row],[Cantidad Ordenada]]</f>
        <v>42</v>
      </c>
      <c r="L595">
        <f>+Tabla1[[#This Row],[Ganancia Bruta]]-Tabla1[[#This Row],[Costo Unitario]]*Tabla1[[#This Row],[Cantidad Ordenada]]</f>
        <v>16</v>
      </c>
    </row>
    <row r="596" spans="1:12" x14ac:dyDescent="0.45">
      <c r="A596">
        <v>231</v>
      </c>
      <c r="B596">
        <v>8</v>
      </c>
      <c r="C596" t="s">
        <v>86</v>
      </c>
      <c r="D596" t="s">
        <v>1153</v>
      </c>
      <c r="E596">
        <v>20</v>
      </c>
      <c r="F596">
        <v>34</v>
      </c>
      <c r="G596">
        <v>3</v>
      </c>
      <c r="H596">
        <v>17</v>
      </c>
      <c r="I596" t="s">
        <v>1141</v>
      </c>
      <c r="J596" t="str">
        <f>IF(COUNTIF(sala!R$2:R$768,A596)=0,"No","SI")</f>
        <v>SI</v>
      </c>
      <c r="K596">
        <f>+Tabla1[[#This Row],[Precio Unitario]]*Tabla1[[#This Row],[Cantidad Ordenada]]</f>
        <v>102</v>
      </c>
      <c r="L596">
        <f>+Tabla1[[#This Row],[Ganancia Bruta]]-Tabla1[[#This Row],[Costo Unitario]]*Tabla1[[#This Row],[Cantidad Ordenada]]</f>
        <v>42</v>
      </c>
    </row>
    <row r="597" spans="1:12" x14ac:dyDescent="0.45">
      <c r="A597">
        <v>231</v>
      </c>
      <c r="B597">
        <v>8</v>
      </c>
      <c r="C597" t="s">
        <v>195</v>
      </c>
      <c r="D597" t="s">
        <v>1142</v>
      </c>
      <c r="E597">
        <v>19</v>
      </c>
      <c r="F597">
        <v>31</v>
      </c>
      <c r="G597">
        <v>1</v>
      </c>
      <c r="H597">
        <v>53</v>
      </c>
      <c r="I597" t="s">
        <v>1141</v>
      </c>
      <c r="J597" t="str">
        <f>IF(COUNTIF(sala!R$2:R$768,A597)=0,"No","SI")</f>
        <v>SI</v>
      </c>
      <c r="K597">
        <f>+Tabla1[[#This Row],[Precio Unitario]]*Tabla1[[#This Row],[Cantidad Ordenada]]</f>
        <v>31</v>
      </c>
      <c r="L597">
        <f>+Tabla1[[#This Row],[Ganancia Bruta]]-Tabla1[[#This Row],[Costo Unitario]]*Tabla1[[#This Row],[Cantidad Ordenada]]</f>
        <v>12</v>
      </c>
    </row>
    <row r="598" spans="1:12" x14ac:dyDescent="0.45">
      <c r="A598">
        <v>231</v>
      </c>
      <c r="B598">
        <v>8</v>
      </c>
      <c r="C598" t="s">
        <v>448</v>
      </c>
      <c r="D598" t="s">
        <v>1147</v>
      </c>
      <c r="E598">
        <v>20</v>
      </c>
      <c r="F598">
        <v>33</v>
      </c>
      <c r="G598">
        <v>1</v>
      </c>
      <c r="H598">
        <v>51</v>
      </c>
      <c r="I598" t="s">
        <v>1139</v>
      </c>
      <c r="J598" t="str">
        <f>IF(COUNTIF(sala!R$2:R$768,A598)=0,"No","SI")</f>
        <v>SI</v>
      </c>
      <c r="K598">
        <f>+Tabla1[[#This Row],[Precio Unitario]]*Tabla1[[#This Row],[Cantidad Ordenada]]</f>
        <v>33</v>
      </c>
      <c r="L598">
        <f>+Tabla1[[#This Row],[Ganancia Bruta]]-Tabla1[[#This Row],[Costo Unitario]]*Tabla1[[#This Row],[Cantidad Ordenada]]</f>
        <v>13</v>
      </c>
    </row>
    <row r="599" spans="1:12" x14ac:dyDescent="0.45">
      <c r="A599">
        <v>232</v>
      </c>
      <c r="B599">
        <v>2</v>
      </c>
      <c r="C599" t="s">
        <v>268</v>
      </c>
      <c r="D599" t="s">
        <v>1138</v>
      </c>
      <c r="E599">
        <v>14</v>
      </c>
      <c r="F599">
        <v>24</v>
      </c>
      <c r="G599">
        <v>1</v>
      </c>
      <c r="H599">
        <v>50</v>
      </c>
      <c r="I599" t="s">
        <v>1141</v>
      </c>
      <c r="J599" t="str">
        <f>IF(COUNTIF(sala!R$2:R$768,A599)=0,"No","SI")</f>
        <v>SI</v>
      </c>
      <c r="K599">
        <f>+Tabla1[[#This Row],[Precio Unitario]]*Tabla1[[#This Row],[Cantidad Ordenada]]</f>
        <v>24</v>
      </c>
      <c r="L599">
        <f>+Tabla1[[#This Row],[Ganancia Bruta]]-Tabla1[[#This Row],[Costo Unitario]]*Tabla1[[#This Row],[Cantidad Ordenada]]</f>
        <v>10</v>
      </c>
    </row>
    <row r="600" spans="1:12" x14ac:dyDescent="0.45">
      <c r="A600">
        <v>232</v>
      </c>
      <c r="B600">
        <v>2</v>
      </c>
      <c r="C600" t="s">
        <v>179</v>
      </c>
      <c r="D600" t="s">
        <v>1143</v>
      </c>
      <c r="E600">
        <v>16</v>
      </c>
      <c r="F600">
        <v>27</v>
      </c>
      <c r="G600">
        <v>2</v>
      </c>
      <c r="H600">
        <v>30</v>
      </c>
      <c r="I600" t="s">
        <v>1141</v>
      </c>
      <c r="J600" t="str">
        <f>IF(COUNTIF(sala!R$2:R$768,A600)=0,"No","SI")</f>
        <v>SI</v>
      </c>
      <c r="K600">
        <f>+Tabla1[[#This Row],[Precio Unitario]]*Tabla1[[#This Row],[Cantidad Ordenada]]</f>
        <v>54</v>
      </c>
      <c r="L600">
        <f>+Tabla1[[#This Row],[Ganancia Bruta]]-Tabla1[[#This Row],[Costo Unitario]]*Tabla1[[#This Row],[Cantidad Ordenada]]</f>
        <v>22</v>
      </c>
    </row>
    <row r="601" spans="1:12" x14ac:dyDescent="0.45">
      <c r="A601">
        <v>232</v>
      </c>
      <c r="B601">
        <v>2</v>
      </c>
      <c r="C601" t="s">
        <v>109</v>
      </c>
      <c r="D601" t="s">
        <v>1140</v>
      </c>
      <c r="E601">
        <v>18</v>
      </c>
      <c r="F601">
        <v>30</v>
      </c>
      <c r="G601">
        <v>2</v>
      </c>
      <c r="H601">
        <v>40</v>
      </c>
      <c r="I601" t="s">
        <v>1141</v>
      </c>
      <c r="J601" t="str">
        <f>IF(COUNTIF(sala!R$2:R$768,A601)=0,"No","SI")</f>
        <v>SI</v>
      </c>
      <c r="K601">
        <f>+Tabla1[[#This Row],[Precio Unitario]]*Tabla1[[#This Row],[Cantidad Ordenada]]</f>
        <v>60</v>
      </c>
      <c r="L601">
        <f>+Tabla1[[#This Row],[Ganancia Bruta]]-Tabla1[[#This Row],[Costo Unitario]]*Tabla1[[#This Row],[Cantidad Ordenada]]</f>
        <v>24</v>
      </c>
    </row>
    <row r="602" spans="1:12" x14ac:dyDescent="0.45">
      <c r="A602">
        <v>232</v>
      </c>
      <c r="B602">
        <v>2</v>
      </c>
      <c r="C602" t="s">
        <v>265</v>
      </c>
      <c r="D602" t="s">
        <v>1158</v>
      </c>
      <c r="E602">
        <v>15</v>
      </c>
      <c r="F602">
        <v>26</v>
      </c>
      <c r="G602">
        <v>2</v>
      </c>
      <c r="H602">
        <v>19</v>
      </c>
      <c r="I602" t="s">
        <v>1139</v>
      </c>
      <c r="J602" t="str">
        <f>IF(COUNTIF(sala!R$2:R$768,A602)=0,"No","SI")</f>
        <v>SI</v>
      </c>
      <c r="K602">
        <f>+Tabla1[[#This Row],[Precio Unitario]]*Tabla1[[#This Row],[Cantidad Ordenada]]</f>
        <v>52</v>
      </c>
      <c r="L602">
        <f>+Tabla1[[#This Row],[Ganancia Bruta]]-Tabla1[[#This Row],[Costo Unitario]]*Tabla1[[#This Row],[Cantidad Ordenada]]</f>
        <v>22</v>
      </c>
    </row>
    <row r="603" spans="1:12" x14ac:dyDescent="0.45">
      <c r="A603">
        <v>233</v>
      </c>
      <c r="B603">
        <v>8</v>
      </c>
      <c r="C603" t="s">
        <v>189</v>
      </c>
      <c r="D603" t="s">
        <v>1149</v>
      </c>
      <c r="E603">
        <v>11</v>
      </c>
      <c r="F603">
        <v>19</v>
      </c>
      <c r="G603">
        <v>2</v>
      </c>
      <c r="H603">
        <v>31</v>
      </c>
      <c r="I603" t="s">
        <v>1141</v>
      </c>
      <c r="J603" t="str">
        <f>IF(COUNTIF(sala!R$2:R$768,A603)=0,"No","SI")</f>
        <v>SI</v>
      </c>
      <c r="K603">
        <f>+Tabla1[[#This Row],[Precio Unitario]]*Tabla1[[#This Row],[Cantidad Ordenada]]</f>
        <v>38</v>
      </c>
      <c r="L603">
        <f>+Tabla1[[#This Row],[Ganancia Bruta]]-Tabla1[[#This Row],[Costo Unitario]]*Tabla1[[#This Row],[Cantidad Ordenada]]</f>
        <v>16</v>
      </c>
    </row>
    <row r="604" spans="1:12" x14ac:dyDescent="0.45">
      <c r="A604">
        <v>234</v>
      </c>
      <c r="B604">
        <v>17</v>
      </c>
      <c r="C604" t="s">
        <v>109</v>
      </c>
      <c r="D604" t="s">
        <v>1140</v>
      </c>
      <c r="E604">
        <v>18</v>
      </c>
      <c r="F604">
        <v>30</v>
      </c>
      <c r="G604">
        <v>2</v>
      </c>
      <c r="H604">
        <v>41</v>
      </c>
      <c r="I604" t="s">
        <v>1141</v>
      </c>
      <c r="J604" t="str">
        <f>IF(COUNTIF(sala!R$2:R$768,A604)=0,"No","SI")</f>
        <v>SI</v>
      </c>
      <c r="K604">
        <f>+Tabla1[[#This Row],[Precio Unitario]]*Tabla1[[#This Row],[Cantidad Ordenada]]</f>
        <v>60</v>
      </c>
      <c r="L604">
        <f>+Tabla1[[#This Row],[Ganancia Bruta]]-Tabla1[[#This Row],[Costo Unitario]]*Tabla1[[#This Row],[Cantidad Ordenada]]</f>
        <v>24</v>
      </c>
    </row>
    <row r="605" spans="1:12" x14ac:dyDescent="0.45">
      <c r="A605">
        <v>234</v>
      </c>
      <c r="B605">
        <v>17</v>
      </c>
      <c r="C605" t="s">
        <v>268</v>
      </c>
      <c r="D605" t="s">
        <v>1138</v>
      </c>
      <c r="E605">
        <v>14</v>
      </c>
      <c r="F605">
        <v>24</v>
      </c>
      <c r="G605">
        <v>3</v>
      </c>
      <c r="H605">
        <v>35</v>
      </c>
      <c r="I605" t="s">
        <v>1139</v>
      </c>
      <c r="J605" t="str">
        <f>IF(COUNTIF(sala!R$2:R$768,A605)=0,"No","SI")</f>
        <v>SI</v>
      </c>
      <c r="K605">
        <f>+Tabla1[[#This Row],[Precio Unitario]]*Tabla1[[#This Row],[Cantidad Ordenada]]</f>
        <v>72</v>
      </c>
      <c r="L605">
        <f>+Tabla1[[#This Row],[Ganancia Bruta]]-Tabla1[[#This Row],[Costo Unitario]]*Tabla1[[#This Row],[Cantidad Ordenada]]</f>
        <v>30</v>
      </c>
    </row>
    <row r="606" spans="1:12" x14ac:dyDescent="0.45">
      <c r="A606">
        <v>234</v>
      </c>
      <c r="B606">
        <v>17</v>
      </c>
      <c r="C606" t="s">
        <v>195</v>
      </c>
      <c r="D606" t="s">
        <v>1142</v>
      </c>
      <c r="E606">
        <v>19</v>
      </c>
      <c r="F606">
        <v>31</v>
      </c>
      <c r="G606">
        <v>3</v>
      </c>
      <c r="H606">
        <v>23</v>
      </c>
      <c r="I606" t="s">
        <v>1141</v>
      </c>
      <c r="J606" t="str">
        <f>IF(COUNTIF(sala!R$2:R$768,A606)=0,"No","SI")</f>
        <v>SI</v>
      </c>
      <c r="K606">
        <f>+Tabla1[[#This Row],[Precio Unitario]]*Tabla1[[#This Row],[Cantidad Ordenada]]</f>
        <v>93</v>
      </c>
      <c r="L606">
        <f>+Tabla1[[#This Row],[Ganancia Bruta]]-Tabla1[[#This Row],[Costo Unitario]]*Tabla1[[#This Row],[Cantidad Ordenada]]</f>
        <v>36</v>
      </c>
    </row>
    <row r="607" spans="1:12" x14ac:dyDescent="0.45">
      <c r="A607">
        <v>235</v>
      </c>
      <c r="B607">
        <v>13</v>
      </c>
      <c r="C607" t="s">
        <v>448</v>
      </c>
      <c r="D607" t="s">
        <v>1147</v>
      </c>
      <c r="E607">
        <v>20</v>
      </c>
      <c r="F607">
        <v>33</v>
      </c>
      <c r="G607">
        <v>1</v>
      </c>
      <c r="H607">
        <v>25</v>
      </c>
      <c r="I607" t="s">
        <v>1139</v>
      </c>
      <c r="J607" t="str">
        <f>IF(COUNTIF(sala!R$2:R$768,A607)=0,"No","SI")</f>
        <v>SI</v>
      </c>
      <c r="K607">
        <f>+Tabla1[[#This Row],[Precio Unitario]]*Tabla1[[#This Row],[Cantidad Ordenada]]</f>
        <v>33</v>
      </c>
      <c r="L607">
        <f>+Tabla1[[#This Row],[Ganancia Bruta]]-Tabla1[[#This Row],[Costo Unitario]]*Tabla1[[#This Row],[Cantidad Ordenada]]</f>
        <v>13</v>
      </c>
    </row>
    <row r="608" spans="1:12" x14ac:dyDescent="0.45">
      <c r="A608">
        <v>236</v>
      </c>
      <c r="B608">
        <v>12</v>
      </c>
      <c r="C608" t="s">
        <v>448</v>
      </c>
      <c r="D608" t="s">
        <v>1147</v>
      </c>
      <c r="E608">
        <v>20</v>
      </c>
      <c r="F608">
        <v>33</v>
      </c>
      <c r="G608">
        <v>3</v>
      </c>
      <c r="H608">
        <v>21</v>
      </c>
      <c r="I608" t="s">
        <v>1139</v>
      </c>
      <c r="J608" t="str">
        <f>IF(COUNTIF(sala!R$2:R$768,A608)=0,"No","SI")</f>
        <v>SI</v>
      </c>
      <c r="K608">
        <f>+Tabla1[[#This Row],[Precio Unitario]]*Tabla1[[#This Row],[Cantidad Ordenada]]</f>
        <v>99</v>
      </c>
      <c r="L608">
        <f>+Tabla1[[#This Row],[Ganancia Bruta]]-Tabla1[[#This Row],[Costo Unitario]]*Tabla1[[#This Row],[Cantidad Ordenada]]</f>
        <v>39</v>
      </c>
    </row>
    <row r="609" spans="1:12" x14ac:dyDescent="0.45">
      <c r="A609">
        <v>236</v>
      </c>
      <c r="B609">
        <v>12</v>
      </c>
      <c r="C609" t="s">
        <v>344</v>
      </c>
      <c r="D609" t="s">
        <v>1152</v>
      </c>
      <c r="E609">
        <v>13</v>
      </c>
      <c r="F609">
        <v>22</v>
      </c>
      <c r="G609">
        <v>1</v>
      </c>
      <c r="H609">
        <v>7</v>
      </c>
      <c r="I609" t="s">
        <v>1139</v>
      </c>
      <c r="J609" t="str">
        <f>IF(COUNTIF(sala!R$2:R$768,A609)=0,"No","SI")</f>
        <v>SI</v>
      </c>
      <c r="K609">
        <f>+Tabla1[[#This Row],[Precio Unitario]]*Tabla1[[#This Row],[Cantidad Ordenada]]</f>
        <v>22</v>
      </c>
      <c r="L609">
        <f>+Tabla1[[#This Row],[Ganancia Bruta]]-Tabla1[[#This Row],[Costo Unitario]]*Tabla1[[#This Row],[Cantidad Ordenada]]</f>
        <v>9</v>
      </c>
    </row>
    <row r="610" spans="1:12" x14ac:dyDescent="0.45">
      <c r="A610">
        <v>236</v>
      </c>
      <c r="B610">
        <v>12</v>
      </c>
      <c r="C610" t="s">
        <v>42</v>
      </c>
      <c r="D610" t="s">
        <v>1150</v>
      </c>
      <c r="E610">
        <v>21</v>
      </c>
      <c r="F610">
        <v>35</v>
      </c>
      <c r="G610">
        <v>2</v>
      </c>
      <c r="H610">
        <v>43</v>
      </c>
      <c r="I610" t="s">
        <v>1141</v>
      </c>
      <c r="J610" t="str">
        <f>IF(COUNTIF(sala!R$2:R$768,A610)=0,"No","SI")</f>
        <v>SI</v>
      </c>
      <c r="K610">
        <f>+Tabla1[[#This Row],[Precio Unitario]]*Tabla1[[#This Row],[Cantidad Ordenada]]</f>
        <v>70</v>
      </c>
      <c r="L610">
        <f>+Tabla1[[#This Row],[Ganancia Bruta]]-Tabla1[[#This Row],[Costo Unitario]]*Tabla1[[#This Row],[Cantidad Ordenada]]</f>
        <v>28</v>
      </c>
    </row>
    <row r="611" spans="1:12" x14ac:dyDescent="0.45">
      <c r="A611">
        <v>236</v>
      </c>
      <c r="B611">
        <v>12</v>
      </c>
      <c r="C611" t="s">
        <v>423</v>
      </c>
      <c r="D611" t="s">
        <v>1151</v>
      </c>
      <c r="E611">
        <v>19</v>
      </c>
      <c r="F611">
        <v>32</v>
      </c>
      <c r="G611">
        <v>2</v>
      </c>
      <c r="H611">
        <v>30</v>
      </c>
      <c r="I611" t="s">
        <v>1139</v>
      </c>
      <c r="J611" t="str">
        <f>IF(COUNTIF(sala!R$2:R$768,A611)=0,"No","SI")</f>
        <v>SI</v>
      </c>
      <c r="K611">
        <f>+Tabla1[[#This Row],[Precio Unitario]]*Tabla1[[#This Row],[Cantidad Ordenada]]</f>
        <v>64</v>
      </c>
      <c r="L611">
        <f>+Tabla1[[#This Row],[Ganancia Bruta]]-Tabla1[[#This Row],[Costo Unitario]]*Tabla1[[#This Row],[Cantidad Ordenada]]</f>
        <v>26</v>
      </c>
    </row>
    <row r="612" spans="1:12" x14ac:dyDescent="0.45">
      <c r="A612">
        <v>237</v>
      </c>
      <c r="B612">
        <v>4</v>
      </c>
      <c r="C612" t="s">
        <v>340</v>
      </c>
      <c r="D612" t="s">
        <v>1155</v>
      </c>
      <c r="E612">
        <v>14</v>
      </c>
      <c r="F612">
        <v>23</v>
      </c>
      <c r="G612">
        <v>2</v>
      </c>
      <c r="H612">
        <v>12</v>
      </c>
      <c r="I612" t="s">
        <v>1139</v>
      </c>
      <c r="J612" t="str">
        <f>IF(COUNTIF(sala!R$2:R$768,A612)=0,"No","SI")</f>
        <v>SI</v>
      </c>
      <c r="K612">
        <f>+Tabla1[[#This Row],[Precio Unitario]]*Tabla1[[#This Row],[Cantidad Ordenada]]</f>
        <v>46</v>
      </c>
      <c r="L612">
        <f>+Tabla1[[#This Row],[Ganancia Bruta]]-Tabla1[[#This Row],[Costo Unitario]]*Tabla1[[#This Row],[Cantidad Ordenada]]</f>
        <v>18</v>
      </c>
    </row>
    <row r="613" spans="1:12" x14ac:dyDescent="0.45">
      <c r="A613">
        <v>237</v>
      </c>
      <c r="B613">
        <v>4</v>
      </c>
      <c r="C613" t="s">
        <v>109</v>
      </c>
      <c r="D613" t="s">
        <v>1140</v>
      </c>
      <c r="E613">
        <v>18</v>
      </c>
      <c r="F613">
        <v>30</v>
      </c>
      <c r="G613">
        <v>2</v>
      </c>
      <c r="H613">
        <v>25</v>
      </c>
      <c r="I613" t="s">
        <v>1141</v>
      </c>
      <c r="J613" t="str">
        <f>IF(COUNTIF(sala!R$2:R$768,A613)=0,"No","SI")</f>
        <v>SI</v>
      </c>
      <c r="K613">
        <f>+Tabla1[[#This Row],[Precio Unitario]]*Tabla1[[#This Row],[Cantidad Ordenada]]</f>
        <v>60</v>
      </c>
      <c r="L613">
        <f>+Tabla1[[#This Row],[Ganancia Bruta]]-Tabla1[[#This Row],[Costo Unitario]]*Tabla1[[#This Row],[Cantidad Ordenada]]</f>
        <v>24</v>
      </c>
    </row>
    <row r="614" spans="1:12" x14ac:dyDescent="0.45">
      <c r="A614">
        <v>238</v>
      </c>
      <c r="B614">
        <v>13</v>
      </c>
      <c r="C614" t="s">
        <v>115</v>
      </c>
      <c r="D614" t="s">
        <v>1145</v>
      </c>
      <c r="E614">
        <v>22</v>
      </c>
      <c r="F614">
        <v>36</v>
      </c>
      <c r="G614">
        <v>2</v>
      </c>
      <c r="H614">
        <v>45</v>
      </c>
      <c r="I614" t="s">
        <v>1141</v>
      </c>
      <c r="J614" t="str">
        <f>IF(COUNTIF(sala!R$2:R$768,A614)=0,"No","SI")</f>
        <v>SI</v>
      </c>
      <c r="K614">
        <f>+Tabla1[[#This Row],[Precio Unitario]]*Tabla1[[#This Row],[Cantidad Ordenada]]</f>
        <v>72</v>
      </c>
      <c r="L614">
        <f>+Tabla1[[#This Row],[Ganancia Bruta]]-Tabla1[[#This Row],[Costo Unitario]]*Tabla1[[#This Row],[Cantidad Ordenada]]</f>
        <v>28</v>
      </c>
    </row>
    <row r="615" spans="1:12" x14ac:dyDescent="0.45">
      <c r="A615">
        <v>239</v>
      </c>
      <c r="B615">
        <v>12</v>
      </c>
      <c r="C615" t="s">
        <v>265</v>
      </c>
      <c r="D615" t="s">
        <v>1158</v>
      </c>
      <c r="E615">
        <v>15</v>
      </c>
      <c r="F615">
        <v>26</v>
      </c>
      <c r="G615">
        <v>1</v>
      </c>
      <c r="H615">
        <v>36</v>
      </c>
      <c r="I615" t="s">
        <v>1139</v>
      </c>
      <c r="J615" t="str">
        <f>IF(COUNTIF(sala!R$2:R$768,A615)=0,"No","SI")</f>
        <v>SI</v>
      </c>
      <c r="K615">
        <f>+Tabla1[[#This Row],[Precio Unitario]]*Tabla1[[#This Row],[Cantidad Ordenada]]</f>
        <v>26</v>
      </c>
      <c r="L615">
        <f>+Tabla1[[#This Row],[Ganancia Bruta]]-Tabla1[[#This Row],[Costo Unitario]]*Tabla1[[#This Row],[Cantidad Ordenada]]</f>
        <v>11</v>
      </c>
    </row>
    <row r="616" spans="1:12" x14ac:dyDescent="0.45">
      <c r="A616">
        <v>239</v>
      </c>
      <c r="B616">
        <v>12</v>
      </c>
      <c r="C616" t="s">
        <v>268</v>
      </c>
      <c r="D616" t="s">
        <v>1138</v>
      </c>
      <c r="E616">
        <v>14</v>
      </c>
      <c r="F616">
        <v>24</v>
      </c>
      <c r="G616">
        <v>2</v>
      </c>
      <c r="H616">
        <v>37</v>
      </c>
      <c r="I616" t="s">
        <v>1139</v>
      </c>
      <c r="J616" t="str">
        <f>IF(COUNTIF(sala!R$2:R$768,A616)=0,"No","SI")</f>
        <v>SI</v>
      </c>
      <c r="K616">
        <f>+Tabla1[[#This Row],[Precio Unitario]]*Tabla1[[#This Row],[Cantidad Ordenada]]</f>
        <v>48</v>
      </c>
      <c r="L616">
        <f>+Tabla1[[#This Row],[Ganancia Bruta]]-Tabla1[[#This Row],[Costo Unitario]]*Tabla1[[#This Row],[Cantidad Ordenada]]</f>
        <v>20</v>
      </c>
    </row>
    <row r="617" spans="1:12" x14ac:dyDescent="0.45">
      <c r="A617">
        <v>240</v>
      </c>
      <c r="B617">
        <v>9</v>
      </c>
      <c r="C617" t="s">
        <v>195</v>
      </c>
      <c r="D617" t="s">
        <v>1142</v>
      </c>
      <c r="E617">
        <v>19</v>
      </c>
      <c r="F617">
        <v>31</v>
      </c>
      <c r="G617">
        <v>3</v>
      </c>
      <c r="H617">
        <v>32</v>
      </c>
      <c r="I617" t="s">
        <v>1141</v>
      </c>
      <c r="J617" t="str">
        <f>IF(COUNTIF(sala!R$2:R$768,A617)=0,"No","SI")</f>
        <v>SI</v>
      </c>
      <c r="K617">
        <f>+Tabla1[[#This Row],[Precio Unitario]]*Tabla1[[#This Row],[Cantidad Ordenada]]</f>
        <v>93</v>
      </c>
      <c r="L617">
        <f>+Tabla1[[#This Row],[Ganancia Bruta]]-Tabla1[[#This Row],[Costo Unitario]]*Tabla1[[#This Row],[Cantidad Ordenada]]</f>
        <v>36</v>
      </c>
    </row>
    <row r="618" spans="1:12" x14ac:dyDescent="0.45">
      <c r="A618">
        <v>240</v>
      </c>
      <c r="B618">
        <v>9</v>
      </c>
      <c r="C618" t="s">
        <v>340</v>
      </c>
      <c r="D618" t="s">
        <v>1155</v>
      </c>
      <c r="E618">
        <v>14</v>
      </c>
      <c r="F618">
        <v>23</v>
      </c>
      <c r="G618">
        <v>3</v>
      </c>
      <c r="H618">
        <v>32</v>
      </c>
      <c r="I618" t="s">
        <v>1141</v>
      </c>
      <c r="J618" t="str">
        <f>IF(COUNTIF(sala!R$2:R$768,A618)=0,"No","SI")</f>
        <v>SI</v>
      </c>
      <c r="K618">
        <f>+Tabla1[[#This Row],[Precio Unitario]]*Tabla1[[#This Row],[Cantidad Ordenada]]</f>
        <v>69</v>
      </c>
      <c r="L618">
        <f>+Tabla1[[#This Row],[Ganancia Bruta]]-Tabla1[[#This Row],[Costo Unitario]]*Tabla1[[#This Row],[Cantidad Ordenada]]</f>
        <v>27</v>
      </c>
    </row>
    <row r="619" spans="1:12" x14ac:dyDescent="0.45">
      <c r="A619">
        <v>240</v>
      </c>
      <c r="B619">
        <v>9</v>
      </c>
      <c r="C619" t="s">
        <v>126</v>
      </c>
      <c r="D619" t="s">
        <v>1157</v>
      </c>
      <c r="E619">
        <v>10</v>
      </c>
      <c r="F619">
        <v>18</v>
      </c>
      <c r="G619">
        <v>2</v>
      </c>
      <c r="H619">
        <v>46</v>
      </c>
      <c r="I619" t="s">
        <v>1139</v>
      </c>
      <c r="J619" t="str">
        <f>IF(COUNTIF(sala!R$2:R$768,A619)=0,"No","SI")</f>
        <v>SI</v>
      </c>
      <c r="K619">
        <f>+Tabla1[[#This Row],[Precio Unitario]]*Tabla1[[#This Row],[Cantidad Ordenada]]</f>
        <v>36</v>
      </c>
      <c r="L619">
        <f>+Tabla1[[#This Row],[Ganancia Bruta]]-Tabla1[[#This Row],[Costo Unitario]]*Tabla1[[#This Row],[Cantidad Ordenada]]</f>
        <v>16</v>
      </c>
    </row>
    <row r="620" spans="1:12" x14ac:dyDescent="0.45">
      <c r="A620">
        <v>240</v>
      </c>
      <c r="B620">
        <v>9</v>
      </c>
      <c r="C620" t="s">
        <v>423</v>
      </c>
      <c r="D620" t="s">
        <v>1151</v>
      </c>
      <c r="E620">
        <v>19</v>
      </c>
      <c r="F620">
        <v>32</v>
      </c>
      <c r="G620">
        <v>3</v>
      </c>
      <c r="H620">
        <v>19</v>
      </c>
      <c r="I620" t="s">
        <v>1139</v>
      </c>
      <c r="J620" t="str">
        <f>IF(COUNTIF(sala!R$2:R$768,A620)=0,"No","SI")</f>
        <v>SI</v>
      </c>
      <c r="K620">
        <f>+Tabla1[[#This Row],[Precio Unitario]]*Tabla1[[#This Row],[Cantidad Ordenada]]</f>
        <v>96</v>
      </c>
      <c r="L620">
        <f>+Tabla1[[#This Row],[Ganancia Bruta]]-Tabla1[[#This Row],[Costo Unitario]]*Tabla1[[#This Row],[Cantidad Ordenada]]</f>
        <v>39</v>
      </c>
    </row>
    <row r="621" spans="1:12" x14ac:dyDescent="0.45">
      <c r="A621">
        <v>241</v>
      </c>
      <c r="B621">
        <v>12</v>
      </c>
      <c r="C621" t="s">
        <v>126</v>
      </c>
      <c r="D621" t="s">
        <v>1157</v>
      </c>
      <c r="E621">
        <v>10</v>
      </c>
      <c r="F621">
        <v>18</v>
      </c>
      <c r="G621">
        <v>1</v>
      </c>
      <c r="H621">
        <v>11</v>
      </c>
      <c r="I621" t="s">
        <v>1141</v>
      </c>
      <c r="J621" t="str">
        <f>IF(COUNTIF(sala!R$2:R$768,A621)=0,"No","SI")</f>
        <v>SI</v>
      </c>
      <c r="K621">
        <f>+Tabla1[[#This Row],[Precio Unitario]]*Tabla1[[#This Row],[Cantidad Ordenada]]</f>
        <v>18</v>
      </c>
      <c r="L621">
        <f>+Tabla1[[#This Row],[Ganancia Bruta]]-Tabla1[[#This Row],[Costo Unitario]]*Tabla1[[#This Row],[Cantidad Ordenada]]</f>
        <v>8</v>
      </c>
    </row>
    <row r="622" spans="1:12" x14ac:dyDescent="0.45">
      <c r="A622">
        <v>242</v>
      </c>
      <c r="B622">
        <v>12</v>
      </c>
      <c r="C622" t="s">
        <v>265</v>
      </c>
      <c r="D622" t="s">
        <v>1158</v>
      </c>
      <c r="E622">
        <v>15</v>
      </c>
      <c r="F622">
        <v>26</v>
      </c>
      <c r="G622">
        <v>1</v>
      </c>
      <c r="H622">
        <v>54</v>
      </c>
      <c r="I622" t="s">
        <v>1139</v>
      </c>
      <c r="J622" t="str">
        <f>IF(COUNTIF(sala!R$2:R$768,A622)=0,"No","SI")</f>
        <v>SI</v>
      </c>
      <c r="K622">
        <f>+Tabla1[[#This Row],[Precio Unitario]]*Tabla1[[#This Row],[Cantidad Ordenada]]</f>
        <v>26</v>
      </c>
      <c r="L622">
        <f>+Tabla1[[#This Row],[Ganancia Bruta]]-Tabla1[[#This Row],[Costo Unitario]]*Tabla1[[#This Row],[Cantidad Ordenada]]</f>
        <v>11</v>
      </c>
    </row>
    <row r="623" spans="1:12" x14ac:dyDescent="0.45">
      <c r="A623">
        <v>242</v>
      </c>
      <c r="B623">
        <v>12</v>
      </c>
      <c r="C623" t="s">
        <v>204</v>
      </c>
      <c r="D623" t="s">
        <v>1159</v>
      </c>
      <c r="E623">
        <v>15</v>
      </c>
      <c r="F623">
        <v>25</v>
      </c>
      <c r="G623">
        <v>3</v>
      </c>
      <c r="H623">
        <v>40</v>
      </c>
      <c r="I623" t="s">
        <v>1141</v>
      </c>
      <c r="J623" t="str">
        <f>IF(COUNTIF(sala!R$2:R$768,A623)=0,"No","SI")</f>
        <v>SI</v>
      </c>
      <c r="K623">
        <f>+Tabla1[[#This Row],[Precio Unitario]]*Tabla1[[#This Row],[Cantidad Ordenada]]</f>
        <v>75</v>
      </c>
      <c r="L623">
        <f>+Tabla1[[#This Row],[Ganancia Bruta]]-Tabla1[[#This Row],[Costo Unitario]]*Tabla1[[#This Row],[Cantidad Ordenada]]</f>
        <v>30</v>
      </c>
    </row>
    <row r="624" spans="1:12" x14ac:dyDescent="0.45">
      <c r="A624">
        <v>242</v>
      </c>
      <c r="B624">
        <v>12</v>
      </c>
      <c r="C624" t="s">
        <v>448</v>
      </c>
      <c r="D624" t="s">
        <v>1147</v>
      </c>
      <c r="E624">
        <v>20</v>
      </c>
      <c r="F624">
        <v>33</v>
      </c>
      <c r="G624">
        <v>1</v>
      </c>
      <c r="H624">
        <v>5</v>
      </c>
      <c r="I624" t="s">
        <v>1139</v>
      </c>
      <c r="J624" t="str">
        <f>IF(COUNTIF(sala!R$2:R$768,A624)=0,"No","SI")</f>
        <v>SI</v>
      </c>
      <c r="K624">
        <f>+Tabla1[[#This Row],[Precio Unitario]]*Tabla1[[#This Row],[Cantidad Ordenada]]</f>
        <v>33</v>
      </c>
      <c r="L624">
        <f>+Tabla1[[#This Row],[Ganancia Bruta]]-Tabla1[[#This Row],[Costo Unitario]]*Tabla1[[#This Row],[Cantidad Ordenada]]</f>
        <v>13</v>
      </c>
    </row>
    <row r="625" spans="1:12" x14ac:dyDescent="0.45">
      <c r="A625">
        <v>243</v>
      </c>
      <c r="B625">
        <v>4</v>
      </c>
      <c r="C625" t="s">
        <v>74</v>
      </c>
      <c r="D625" t="s">
        <v>1144</v>
      </c>
      <c r="E625">
        <v>25</v>
      </c>
      <c r="F625">
        <v>40</v>
      </c>
      <c r="G625">
        <v>3</v>
      </c>
      <c r="H625">
        <v>22</v>
      </c>
      <c r="I625" t="s">
        <v>1141</v>
      </c>
      <c r="J625" t="str">
        <f>IF(COUNTIF(sala!R$2:R$768,A625)=0,"No","SI")</f>
        <v>SI</v>
      </c>
      <c r="K625">
        <f>+Tabla1[[#This Row],[Precio Unitario]]*Tabla1[[#This Row],[Cantidad Ordenada]]</f>
        <v>120</v>
      </c>
      <c r="L625">
        <f>+Tabla1[[#This Row],[Ganancia Bruta]]-Tabla1[[#This Row],[Costo Unitario]]*Tabla1[[#This Row],[Cantidad Ordenada]]</f>
        <v>45</v>
      </c>
    </row>
    <row r="626" spans="1:12" x14ac:dyDescent="0.45">
      <c r="A626">
        <v>244</v>
      </c>
      <c r="B626">
        <v>17</v>
      </c>
      <c r="C626" t="s">
        <v>74</v>
      </c>
      <c r="D626" t="s">
        <v>1144</v>
      </c>
      <c r="E626">
        <v>25</v>
      </c>
      <c r="F626">
        <v>40</v>
      </c>
      <c r="G626">
        <v>3</v>
      </c>
      <c r="H626">
        <v>30</v>
      </c>
      <c r="I626" t="s">
        <v>1139</v>
      </c>
      <c r="J626" t="str">
        <f>IF(COUNTIF(sala!R$2:R$768,A626)=0,"No","SI")</f>
        <v>SI</v>
      </c>
      <c r="K626">
        <f>+Tabla1[[#This Row],[Precio Unitario]]*Tabla1[[#This Row],[Cantidad Ordenada]]</f>
        <v>120</v>
      </c>
      <c r="L626">
        <f>+Tabla1[[#This Row],[Ganancia Bruta]]-Tabla1[[#This Row],[Costo Unitario]]*Tabla1[[#This Row],[Cantidad Ordenada]]</f>
        <v>45</v>
      </c>
    </row>
    <row r="627" spans="1:12" x14ac:dyDescent="0.45">
      <c r="A627">
        <v>244</v>
      </c>
      <c r="B627">
        <v>17</v>
      </c>
      <c r="C627" t="s">
        <v>189</v>
      </c>
      <c r="D627" t="s">
        <v>1149</v>
      </c>
      <c r="E627">
        <v>11</v>
      </c>
      <c r="F627">
        <v>19</v>
      </c>
      <c r="G627">
        <v>2</v>
      </c>
      <c r="H627">
        <v>59</v>
      </c>
      <c r="I627" t="s">
        <v>1139</v>
      </c>
      <c r="J627" t="str">
        <f>IF(COUNTIF(sala!R$2:R$768,A627)=0,"No","SI")</f>
        <v>SI</v>
      </c>
      <c r="K627">
        <f>+Tabla1[[#This Row],[Precio Unitario]]*Tabla1[[#This Row],[Cantidad Ordenada]]</f>
        <v>38</v>
      </c>
      <c r="L627">
        <f>+Tabla1[[#This Row],[Ganancia Bruta]]-Tabla1[[#This Row],[Costo Unitario]]*Tabla1[[#This Row],[Cantidad Ordenada]]</f>
        <v>16</v>
      </c>
    </row>
    <row r="628" spans="1:12" x14ac:dyDescent="0.45">
      <c r="A628">
        <v>245</v>
      </c>
      <c r="B628">
        <v>11</v>
      </c>
      <c r="C628" t="s">
        <v>126</v>
      </c>
      <c r="D628" t="s">
        <v>1157</v>
      </c>
      <c r="E628">
        <v>10</v>
      </c>
      <c r="F628">
        <v>18</v>
      </c>
      <c r="G628">
        <v>3</v>
      </c>
      <c r="H628">
        <v>45</v>
      </c>
      <c r="I628" t="s">
        <v>1141</v>
      </c>
      <c r="J628" t="str">
        <f>IF(COUNTIF(sala!R$2:R$768,A628)=0,"No","SI")</f>
        <v>SI</v>
      </c>
      <c r="K628">
        <f>+Tabla1[[#This Row],[Precio Unitario]]*Tabla1[[#This Row],[Cantidad Ordenada]]</f>
        <v>54</v>
      </c>
      <c r="L628">
        <f>+Tabla1[[#This Row],[Ganancia Bruta]]-Tabla1[[#This Row],[Costo Unitario]]*Tabla1[[#This Row],[Cantidad Ordenada]]</f>
        <v>24</v>
      </c>
    </row>
    <row r="629" spans="1:12" x14ac:dyDescent="0.45">
      <c r="A629">
        <v>245</v>
      </c>
      <c r="B629">
        <v>11</v>
      </c>
      <c r="C629" t="s">
        <v>195</v>
      </c>
      <c r="D629" t="s">
        <v>1142</v>
      </c>
      <c r="E629">
        <v>19</v>
      </c>
      <c r="F629">
        <v>31</v>
      </c>
      <c r="G629">
        <v>1</v>
      </c>
      <c r="H629">
        <v>23</v>
      </c>
      <c r="I629" t="s">
        <v>1139</v>
      </c>
      <c r="J629" t="str">
        <f>IF(COUNTIF(sala!R$2:R$768,A629)=0,"No","SI")</f>
        <v>SI</v>
      </c>
      <c r="K629">
        <f>+Tabla1[[#This Row],[Precio Unitario]]*Tabla1[[#This Row],[Cantidad Ordenada]]</f>
        <v>31</v>
      </c>
      <c r="L629">
        <f>+Tabla1[[#This Row],[Ganancia Bruta]]-Tabla1[[#This Row],[Costo Unitario]]*Tabla1[[#This Row],[Cantidad Ordenada]]</f>
        <v>12</v>
      </c>
    </row>
    <row r="630" spans="1:12" x14ac:dyDescent="0.45">
      <c r="A630">
        <v>245</v>
      </c>
      <c r="B630">
        <v>11</v>
      </c>
      <c r="C630" t="s">
        <v>74</v>
      </c>
      <c r="D630" t="s">
        <v>1144</v>
      </c>
      <c r="E630">
        <v>25</v>
      </c>
      <c r="F630">
        <v>40</v>
      </c>
      <c r="G630">
        <v>2</v>
      </c>
      <c r="H630">
        <v>23</v>
      </c>
      <c r="I630" t="s">
        <v>1139</v>
      </c>
      <c r="J630" t="str">
        <f>IF(COUNTIF(sala!R$2:R$768,A630)=0,"No","SI")</f>
        <v>SI</v>
      </c>
      <c r="K630">
        <f>+Tabla1[[#This Row],[Precio Unitario]]*Tabla1[[#This Row],[Cantidad Ordenada]]</f>
        <v>80</v>
      </c>
      <c r="L630">
        <f>+Tabla1[[#This Row],[Ganancia Bruta]]-Tabla1[[#This Row],[Costo Unitario]]*Tabla1[[#This Row],[Cantidad Ordenada]]</f>
        <v>30</v>
      </c>
    </row>
    <row r="631" spans="1:12" x14ac:dyDescent="0.45">
      <c r="A631">
        <v>245</v>
      </c>
      <c r="B631">
        <v>11</v>
      </c>
      <c r="C631" t="s">
        <v>115</v>
      </c>
      <c r="D631" t="s">
        <v>1145</v>
      </c>
      <c r="E631">
        <v>22</v>
      </c>
      <c r="F631">
        <v>36</v>
      </c>
      <c r="G631">
        <v>3</v>
      </c>
      <c r="H631">
        <v>25</v>
      </c>
      <c r="I631" t="s">
        <v>1141</v>
      </c>
      <c r="J631" t="str">
        <f>IF(COUNTIF(sala!R$2:R$768,A631)=0,"No","SI")</f>
        <v>SI</v>
      </c>
      <c r="K631">
        <f>+Tabla1[[#This Row],[Precio Unitario]]*Tabla1[[#This Row],[Cantidad Ordenada]]</f>
        <v>108</v>
      </c>
      <c r="L631">
        <f>+Tabla1[[#This Row],[Ganancia Bruta]]-Tabla1[[#This Row],[Costo Unitario]]*Tabla1[[#This Row],[Cantidad Ordenada]]</f>
        <v>42</v>
      </c>
    </row>
    <row r="632" spans="1:12" x14ac:dyDescent="0.45">
      <c r="A632">
        <v>246</v>
      </c>
      <c r="B632">
        <v>2</v>
      </c>
      <c r="C632" t="s">
        <v>179</v>
      </c>
      <c r="D632" t="s">
        <v>1143</v>
      </c>
      <c r="E632">
        <v>16</v>
      </c>
      <c r="F632">
        <v>27</v>
      </c>
      <c r="G632">
        <v>3</v>
      </c>
      <c r="H632">
        <v>36</v>
      </c>
      <c r="I632" t="s">
        <v>1141</v>
      </c>
      <c r="J632" t="str">
        <f>IF(COUNTIF(sala!R$2:R$768,A632)=0,"No","SI")</f>
        <v>SI</v>
      </c>
      <c r="K632">
        <f>+Tabla1[[#This Row],[Precio Unitario]]*Tabla1[[#This Row],[Cantidad Ordenada]]</f>
        <v>81</v>
      </c>
      <c r="L632">
        <f>+Tabla1[[#This Row],[Ganancia Bruta]]-Tabla1[[#This Row],[Costo Unitario]]*Tabla1[[#This Row],[Cantidad Ordenada]]</f>
        <v>33</v>
      </c>
    </row>
    <row r="633" spans="1:12" x14ac:dyDescent="0.45">
      <c r="A633">
        <v>246</v>
      </c>
      <c r="B633">
        <v>2</v>
      </c>
      <c r="C633" t="s">
        <v>268</v>
      </c>
      <c r="D633" t="s">
        <v>1138</v>
      </c>
      <c r="E633">
        <v>14</v>
      </c>
      <c r="F633">
        <v>24</v>
      </c>
      <c r="G633">
        <v>2</v>
      </c>
      <c r="H633">
        <v>10</v>
      </c>
      <c r="I633" t="s">
        <v>1139</v>
      </c>
      <c r="J633" t="str">
        <f>IF(COUNTIF(sala!R$2:R$768,A633)=0,"No","SI")</f>
        <v>SI</v>
      </c>
      <c r="K633">
        <f>+Tabla1[[#This Row],[Precio Unitario]]*Tabla1[[#This Row],[Cantidad Ordenada]]</f>
        <v>48</v>
      </c>
      <c r="L633">
        <f>+Tabla1[[#This Row],[Ganancia Bruta]]-Tabla1[[#This Row],[Costo Unitario]]*Tabla1[[#This Row],[Cantidad Ordenada]]</f>
        <v>20</v>
      </c>
    </row>
    <row r="634" spans="1:12" x14ac:dyDescent="0.45">
      <c r="A634">
        <v>246</v>
      </c>
      <c r="B634">
        <v>2</v>
      </c>
      <c r="C634" t="s">
        <v>42</v>
      </c>
      <c r="D634" t="s">
        <v>1150</v>
      </c>
      <c r="E634">
        <v>21</v>
      </c>
      <c r="F634">
        <v>35</v>
      </c>
      <c r="G634">
        <v>3</v>
      </c>
      <c r="H634">
        <v>48</v>
      </c>
      <c r="I634" t="s">
        <v>1139</v>
      </c>
      <c r="J634" t="str">
        <f>IF(COUNTIF(sala!R$2:R$768,A634)=0,"No","SI")</f>
        <v>SI</v>
      </c>
      <c r="K634">
        <f>+Tabla1[[#This Row],[Precio Unitario]]*Tabla1[[#This Row],[Cantidad Ordenada]]</f>
        <v>105</v>
      </c>
      <c r="L634">
        <f>+Tabla1[[#This Row],[Ganancia Bruta]]-Tabla1[[#This Row],[Costo Unitario]]*Tabla1[[#This Row],[Cantidad Ordenada]]</f>
        <v>42</v>
      </c>
    </row>
    <row r="635" spans="1:12" x14ac:dyDescent="0.45">
      <c r="A635">
        <v>246</v>
      </c>
      <c r="B635">
        <v>2</v>
      </c>
      <c r="C635" t="s">
        <v>195</v>
      </c>
      <c r="D635" t="s">
        <v>1142</v>
      </c>
      <c r="E635">
        <v>19</v>
      </c>
      <c r="F635">
        <v>31</v>
      </c>
      <c r="G635">
        <v>3</v>
      </c>
      <c r="H635">
        <v>52</v>
      </c>
      <c r="I635" t="s">
        <v>1139</v>
      </c>
      <c r="J635" t="str">
        <f>IF(COUNTIF(sala!R$2:R$768,A635)=0,"No","SI")</f>
        <v>SI</v>
      </c>
      <c r="K635">
        <f>+Tabla1[[#This Row],[Precio Unitario]]*Tabla1[[#This Row],[Cantidad Ordenada]]</f>
        <v>93</v>
      </c>
      <c r="L635">
        <f>+Tabla1[[#This Row],[Ganancia Bruta]]-Tabla1[[#This Row],[Costo Unitario]]*Tabla1[[#This Row],[Cantidad Ordenada]]</f>
        <v>36</v>
      </c>
    </row>
    <row r="636" spans="1:12" x14ac:dyDescent="0.45">
      <c r="A636">
        <v>247</v>
      </c>
      <c r="B636">
        <v>11</v>
      </c>
      <c r="C636" t="s">
        <v>448</v>
      </c>
      <c r="D636" t="s">
        <v>1147</v>
      </c>
      <c r="E636">
        <v>20</v>
      </c>
      <c r="F636">
        <v>33</v>
      </c>
      <c r="G636">
        <v>2</v>
      </c>
      <c r="H636">
        <v>59</v>
      </c>
      <c r="I636" t="s">
        <v>1141</v>
      </c>
      <c r="J636" t="str">
        <f>IF(COUNTIF(sala!R$2:R$768,A636)=0,"No","SI")</f>
        <v>SI</v>
      </c>
      <c r="K636">
        <f>+Tabla1[[#This Row],[Precio Unitario]]*Tabla1[[#This Row],[Cantidad Ordenada]]</f>
        <v>66</v>
      </c>
      <c r="L636">
        <f>+Tabla1[[#This Row],[Ganancia Bruta]]-Tabla1[[#This Row],[Costo Unitario]]*Tabla1[[#This Row],[Cantidad Ordenada]]</f>
        <v>26</v>
      </c>
    </row>
    <row r="637" spans="1:12" x14ac:dyDescent="0.45">
      <c r="A637">
        <v>248</v>
      </c>
      <c r="B637">
        <v>12</v>
      </c>
      <c r="C637" t="s">
        <v>86</v>
      </c>
      <c r="D637" t="s">
        <v>1153</v>
      </c>
      <c r="E637">
        <v>20</v>
      </c>
      <c r="F637">
        <v>34</v>
      </c>
      <c r="G637">
        <v>1</v>
      </c>
      <c r="H637">
        <v>32</v>
      </c>
      <c r="I637" t="s">
        <v>1141</v>
      </c>
      <c r="J637" t="str">
        <f>IF(COUNTIF(sala!R$2:R$768,A637)=0,"No","SI")</f>
        <v>SI</v>
      </c>
      <c r="K637">
        <f>+Tabla1[[#This Row],[Precio Unitario]]*Tabla1[[#This Row],[Cantidad Ordenada]]</f>
        <v>34</v>
      </c>
      <c r="L637">
        <f>+Tabla1[[#This Row],[Ganancia Bruta]]-Tabla1[[#This Row],[Costo Unitario]]*Tabla1[[#This Row],[Cantidad Ordenada]]</f>
        <v>14</v>
      </c>
    </row>
    <row r="638" spans="1:12" x14ac:dyDescent="0.45">
      <c r="A638">
        <v>248</v>
      </c>
      <c r="B638">
        <v>12</v>
      </c>
      <c r="C638" t="s">
        <v>60</v>
      </c>
      <c r="D638" t="s">
        <v>1146</v>
      </c>
      <c r="E638">
        <v>17</v>
      </c>
      <c r="F638">
        <v>29</v>
      </c>
      <c r="G638">
        <v>3</v>
      </c>
      <c r="H638">
        <v>51</v>
      </c>
      <c r="I638" t="s">
        <v>1141</v>
      </c>
      <c r="J638" t="str">
        <f>IF(COUNTIF(sala!R$2:R$768,A638)=0,"No","SI")</f>
        <v>SI</v>
      </c>
      <c r="K638">
        <f>+Tabla1[[#This Row],[Precio Unitario]]*Tabla1[[#This Row],[Cantidad Ordenada]]</f>
        <v>87</v>
      </c>
      <c r="L638">
        <f>+Tabla1[[#This Row],[Ganancia Bruta]]-Tabla1[[#This Row],[Costo Unitario]]*Tabla1[[#This Row],[Cantidad Ordenada]]</f>
        <v>36</v>
      </c>
    </row>
    <row r="639" spans="1:12" x14ac:dyDescent="0.45">
      <c r="A639">
        <v>248</v>
      </c>
      <c r="B639">
        <v>12</v>
      </c>
      <c r="C639" t="s">
        <v>179</v>
      </c>
      <c r="D639" t="s">
        <v>1143</v>
      </c>
      <c r="E639">
        <v>16</v>
      </c>
      <c r="F639">
        <v>27</v>
      </c>
      <c r="G639">
        <v>2</v>
      </c>
      <c r="H639">
        <v>6</v>
      </c>
      <c r="I639" t="s">
        <v>1141</v>
      </c>
      <c r="J639" t="str">
        <f>IF(COUNTIF(sala!R$2:R$768,A639)=0,"No","SI")</f>
        <v>SI</v>
      </c>
      <c r="K639">
        <f>+Tabla1[[#This Row],[Precio Unitario]]*Tabla1[[#This Row],[Cantidad Ordenada]]</f>
        <v>54</v>
      </c>
      <c r="L639">
        <f>+Tabla1[[#This Row],[Ganancia Bruta]]-Tabla1[[#This Row],[Costo Unitario]]*Tabla1[[#This Row],[Cantidad Ordenada]]</f>
        <v>22</v>
      </c>
    </row>
    <row r="640" spans="1:12" x14ac:dyDescent="0.45">
      <c r="A640">
        <v>248</v>
      </c>
      <c r="B640">
        <v>12</v>
      </c>
      <c r="C640" t="s">
        <v>204</v>
      </c>
      <c r="D640" t="s">
        <v>1159</v>
      </c>
      <c r="E640">
        <v>15</v>
      </c>
      <c r="F640">
        <v>25</v>
      </c>
      <c r="G640">
        <v>2</v>
      </c>
      <c r="H640">
        <v>31</v>
      </c>
      <c r="I640" t="s">
        <v>1139</v>
      </c>
      <c r="J640" t="str">
        <f>IF(COUNTIF(sala!R$2:R$768,A640)=0,"No","SI")</f>
        <v>SI</v>
      </c>
      <c r="K640">
        <f>+Tabla1[[#This Row],[Precio Unitario]]*Tabla1[[#This Row],[Cantidad Ordenada]]</f>
        <v>50</v>
      </c>
      <c r="L640">
        <f>+Tabla1[[#This Row],[Ganancia Bruta]]-Tabla1[[#This Row],[Costo Unitario]]*Tabla1[[#This Row],[Cantidad Ordenada]]</f>
        <v>20</v>
      </c>
    </row>
    <row r="641" spans="1:12" x14ac:dyDescent="0.45">
      <c r="A641">
        <v>249</v>
      </c>
      <c r="B641">
        <v>8</v>
      </c>
      <c r="C641" t="s">
        <v>344</v>
      </c>
      <c r="D641" t="s">
        <v>1152</v>
      </c>
      <c r="E641">
        <v>13</v>
      </c>
      <c r="F641">
        <v>22</v>
      </c>
      <c r="G641">
        <v>2</v>
      </c>
      <c r="H641">
        <v>51</v>
      </c>
      <c r="I641" t="s">
        <v>1141</v>
      </c>
      <c r="J641" t="str">
        <f>IF(COUNTIF(sala!R$2:R$768,A641)=0,"No","SI")</f>
        <v>SI</v>
      </c>
      <c r="K641">
        <f>+Tabla1[[#This Row],[Precio Unitario]]*Tabla1[[#This Row],[Cantidad Ordenada]]</f>
        <v>44</v>
      </c>
      <c r="L641">
        <f>+Tabla1[[#This Row],[Ganancia Bruta]]-Tabla1[[#This Row],[Costo Unitario]]*Tabla1[[#This Row],[Cantidad Ordenada]]</f>
        <v>18</v>
      </c>
    </row>
    <row r="642" spans="1:12" x14ac:dyDescent="0.45">
      <c r="A642">
        <v>249</v>
      </c>
      <c r="B642">
        <v>8</v>
      </c>
      <c r="C642" t="s">
        <v>126</v>
      </c>
      <c r="D642" t="s">
        <v>1157</v>
      </c>
      <c r="E642">
        <v>10</v>
      </c>
      <c r="F642">
        <v>18</v>
      </c>
      <c r="G642">
        <v>2</v>
      </c>
      <c r="H642">
        <v>58</v>
      </c>
      <c r="I642" t="s">
        <v>1139</v>
      </c>
      <c r="J642" t="str">
        <f>IF(COUNTIF(sala!R$2:R$768,A642)=0,"No","SI")</f>
        <v>SI</v>
      </c>
      <c r="K642">
        <f>+Tabla1[[#This Row],[Precio Unitario]]*Tabla1[[#This Row],[Cantidad Ordenada]]</f>
        <v>36</v>
      </c>
      <c r="L642">
        <f>+Tabla1[[#This Row],[Ganancia Bruta]]-Tabla1[[#This Row],[Costo Unitario]]*Tabla1[[#This Row],[Cantidad Ordenada]]</f>
        <v>16</v>
      </c>
    </row>
    <row r="643" spans="1:12" x14ac:dyDescent="0.45">
      <c r="A643">
        <v>250</v>
      </c>
      <c r="B643">
        <v>8</v>
      </c>
      <c r="C643" t="s">
        <v>250</v>
      </c>
      <c r="D643" t="s">
        <v>1154</v>
      </c>
      <c r="E643">
        <v>12</v>
      </c>
      <c r="F643">
        <v>20</v>
      </c>
      <c r="G643">
        <v>1</v>
      </c>
      <c r="H643">
        <v>29</v>
      </c>
      <c r="I643" t="s">
        <v>1141</v>
      </c>
      <c r="J643" t="str">
        <f>IF(COUNTIF(sala!R$2:R$768,A643)=0,"No","SI")</f>
        <v>SI</v>
      </c>
      <c r="K643">
        <f>+Tabla1[[#This Row],[Precio Unitario]]*Tabla1[[#This Row],[Cantidad Ordenada]]</f>
        <v>20</v>
      </c>
      <c r="L643">
        <f>+Tabla1[[#This Row],[Ganancia Bruta]]-Tabla1[[#This Row],[Costo Unitario]]*Tabla1[[#This Row],[Cantidad Ordenada]]</f>
        <v>8</v>
      </c>
    </row>
    <row r="644" spans="1:12" x14ac:dyDescent="0.45">
      <c r="A644">
        <v>251</v>
      </c>
      <c r="B644">
        <v>12</v>
      </c>
      <c r="C644" t="s">
        <v>265</v>
      </c>
      <c r="D644" t="s">
        <v>1158</v>
      </c>
      <c r="E644">
        <v>15</v>
      </c>
      <c r="F644">
        <v>26</v>
      </c>
      <c r="G644">
        <v>1</v>
      </c>
      <c r="H644">
        <v>25</v>
      </c>
      <c r="I644" t="s">
        <v>1141</v>
      </c>
      <c r="J644" t="str">
        <f>IF(COUNTIF(sala!R$2:R$768,A644)=0,"No","SI")</f>
        <v>SI</v>
      </c>
      <c r="K644">
        <f>+Tabla1[[#This Row],[Precio Unitario]]*Tabla1[[#This Row],[Cantidad Ordenada]]</f>
        <v>26</v>
      </c>
      <c r="L644">
        <f>+Tabla1[[#This Row],[Ganancia Bruta]]-Tabla1[[#This Row],[Costo Unitario]]*Tabla1[[#This Row],[Cantidad Ordenada]]</f>
        <v>11</v>
      </c>
    </row>
    <row r="645" spans="1:12" x14ac:dyDescent="0.45">
      <c r="A645">
        <v>251</v>
      </c>
      <c r="B645">
        <v>12</v>
      </c>
      <c r="C645" t="s">
        <v>344</v>
      </c>
      <c r="D645" t="s">
        <v>1152</v>
      </c>
      <c r="E645">
        <v>13</v>
      </c>
      <c r="F645">
        <v>22</v>
      </c>
      <c r="G645">
        <v>1</v>
      </c>
      <c r="H645">
        <v>34</v>
      </c>
      <c r="I645" t="s">
        <v>1139</v>
      </c>
      <c r="J645" t="str">
        <f>IF(COUNTIF(sala!R$2:R$768,A645)=0,"No","SI")</f>
        <v>SI</v>
      </c>
      <c r="K645">
        <f>+Tabla1[[#This Row],[Precio Unitario]]*Tabla1[[#This Row],[Cantidad Ordenada]]</f>
        <v>22</v>
      </c>
      <c r="L645">
        <f>+Tabla1[[#This Row],[Ganancia Bruta]]-Tabla1[[#This Row],[Costo Unitario]]*Tabla1[[#This Row],[Cantidad Ordenada]]</f>
        <v>9</v>
      </c>
    </row>
    <row r="646" spans="1:12" x14ac:dyDescent="0.45">
      <c r="A646">
        <v>251</v>
      </c>
      <c r="B646">
        <v>12</v>
      </c>
      <c r="C646" t="s">
        <v>340</v>
      </c>
      <c r="D646" t="s">
        <v>1155</v>
      </c>
      <c r="E646">
        <v>14</v>
      </c>
      <c r="F646">
        <v>23</v>
      </c>
      <c r="G646">
        <v>1</v>
      </c>
      <c r="H646">
        <v>23</v>
      </c>
      <c r="I646" t="s">
        <v>1141</v>
      </c>
      <c r="J646" t="str">
        <f>IF(COUNTIF(sala!R$2:R$768,A646)=0,"No","SI")</f>
        <v>SI</v>
      </c>
      <c r="K646">
        <f>+Tabla1[[#This Row],[Precio Unitario]]*Tabla1[[#This Row],[Cantidad Ordenada]]</f>
        <v>23</v>
      </c>
      <c r="L646">
        <f>+Tabla1[[#This Row],[Ganancia Bruta]]-Tabla1[[#This Row],[Costo Unitario]]*Tabla1[[#This Row],[Cantidad Ordenada]]</f>
        <v>9</v>
      </c>
    </row>
    <row r="647" spans="1:12" x14ac:dyDescent="0.45">
      <c r="A647">
        <v>251</v>
      </c>
      <c r="B647">
        <v>12</v>
      </c>
      <c r="C647" t="s">
        <v>189</v>
      </c>
      <c r="D647" t="s">
        <v>1149</v>
      </c>
      <c r="E647">
        <v>11</v>
      </c>
      <c r="F647">
        <v>19</v>
      </c>
      <c r="G647">
        <v>2</v>
      </c>
      <c r="H647">
        <v>40</v>
      </c>
      <c r="I647" t="s">
        <v>1141</v>
      </c>
      <c r="J647" t="str">
        <f>IF(COUNTIF(sala!R$2:R$768,A647)=0,"No","SI")</f>
        <v>SI</v>
      </c>
      <c r="K647">
        <f>+Tabla1[[#This Row],[Precio Unitario]]*Tabla1[[#This Row],[Cantidad Ordenada]]</f>
        <v>38</v>
      </c>
      <c r="L647">
        <f>+Tabla1[[#This Row],[Ganancia Bruta]]-Tabla1[[#This Row],[Costo Unitario]]*Tabla1[[#This Row],[Cantidad Ordenada]]</f>
        <v>16</v>
      </c>
    </row>
    <row r="648" spans="1:12" x14ac:dyDescent="0.45">
      <c r="A648">
        <v>252</v>
      </c>
      <c r="B648">
        <v>4</v>
      </c>
      <c r="C648" t="s">
        <v>204</v>
      </c>
      <c r="D648" t="s">
        <v>1159</v>
      </c>
      <c r="E648">
        <v>15</v>
      </c>
      <c r="F648">
        <v>25</v>
      </c>
      <c r="G648">
        <v>2</v>
      </c>
      <c r="H648">
        <v>53</v>
      </c>
      <c r="I648" t="s">
        <v>1141</v>
      </c>
      <c r="J648" t="str">
        <f>IF(COUNTIF(sala!R$2:R$768,A648)=0,"No","SI")</f>
        <v>SI</v>
      </c>
      <c r="K648">
        <f>+Tabla1[[#This Row],[Precio Unitario]]*Tabla1[[#This Row],[Cantidad Ordenada]]</f>
        <v>50</v>
      </c>
      <c r="L648">
        <f>+Tabla1[[#This Row],[Ganancia Bruta]]-Tabla1[[#This Row],[Costo Unitario]]*Tabla1[[#This Row],[Cantidad Ordenada]]</f>
        <v>20</v>
      </c>
    </row>
    <row r="649" spans="1:12" x14ac:dyDescent="0.45">
      <c r="A649">
        <v>252</v>
      </c>
      <c r="B649">
        <v>4</v>
      </c>
      <c r="C649" t="s">
        <v>265</v>
      </c>
      <c r="D649" t="s">
        <v>1158</v>
      </c>
      <c r="E649">
        <v>15</v>
      </c>
      <c r="F649">
        <v>26</v>
      </c>
      <c r="G649">
        <v>2</v>
      </c>
      <c r="H649">
        <v>31</v>
      </c>
      <c r="I649" t="s">
        <v>1139</v>
      </c>
      <c r="J649" t="str">
        <f>IF(COUNTIF(sala!R$2:R$768,A649)=0,"No","SI")</f>
        <v>SI</v>
      </c>
      <c r="K649">
        <f>+Tabla1[[#This Row],[Precio Unitario]]*Tabla1[[#This Row],[Cantidad Ordenada]]</f>
        <v>52</v>
      </c>
      <c r="L649">
        <f>+Tabla1[[#This Row],[Ganancia Bruta]]-Tabla1[[#This Row],[Costo Unitario]]*Tabla1[[#This Row],[Cantidad Ordenada]]</f>
        <v>22</v>
      </c>
    </row>
    <row r="650" spans="1:12" x14ac:dyDescent="0.45">
      <c r="A650">
        <v>253</v>
      </c>
      <c r="B650">
        <v>8</v>
      </c>
      <c r="C650" t="s">
        <v>204</v>
      </c>
      <c r="D650" t="s">
        <v>1159</v>
      </c>
      <c r="E650">
        <v>15</v>
      </c>
      <c r="F650">
        <v>25</v>
      </c>
      <c r="G650">
        <v>1</v>
      </c>
      <c r="H650">
        <v>18</v>
      </c>
      <c r="I650" t="s">
        <v>1139</v>
      </c>
      <c r="J650" t="str">
        <f>IF(COUNTIF(sala!R$2:R$768,A650)=0,"No","SI")</f>
        <v>SI</v>
      </c>
      <c r="K650">
        <f>+Tabla1[[#This Row],[Precio Unitario]]*Tabla1[[#This Row],[Cantidad Ordenada]]</f>
        <v>25</v>
      </c>
      <c r="L650">
        <f>+Tabla1[[#This Row],[Ganancia Bruta]]-Tabla1[[#This Row],[Costo Unitario]]*Tabla1[[#This Row],[Cantidad Ordenada]]</f>
        <v>10</v>
      </c>
    </row>
    <row r="651" spans="1:12" x14ac:dyDescent="0.45">
      <c r="A651">
        <v>253</v>
      </c>
      <c r="B651">
        <v>8</v>
      </c>
      <c r="C651" t="s">
        <v>111</v>
      </c>
      <c r="D651" t="s">
        <v>1156</v>
      </c>
      <c r="E651">
        <v>13</v>
      </c>
      <c r="F651">
        <v>21</v>
      </c>
      <c r="G651">
        <v>2</v>
      </c>
      <c r="H651">
        <v>8</v>
      </c>
      <c r="I651" t="s">
        <v>1139</v>
      </c>
      <c r="J651" t="str">
        <f>IF(COUNTIF(sala!R$2:R$768,A651)=0,"No","SI")</f>
        <v>SI</v>
      </c>
      <c r="K651">
        <f>+Tabla1[[#This Row],[Precio Unitario]]*Tabla1[[#This Row],[Cantidad Ordenada]]</f>
        <v>42</v>
      </c>
      <c r="L651">
        <f>+Tabla1[[#This Row],[Ganancia Bruta]]-Tabla1[[#This Row],[Costo Unitario]]*Tabla1[[#This Row],[Cantidad Ordenada]]</f>
        <v>16</v>
      </c>
    </row>
    <row r="652" spans="1:12" x14ac:dyDescent="0.45">
      <c r="A652">
        <v>253</v>
      </c>
      <c r="B652">
        <v>8</v>
      </c>
      <c r="C652" t="s">
        <v>60</v>
      </c>
      <c r="D652" t="s">
        <v>1146</v>
      </c>
      <c r="E652">
        <v>17</v>
      </c>
      <c r="F652">
        <v>29</v>
      </c>
      <c r="G652">
        <v>3</v>
      </c>
      <c r="H652">
        <v>29</v>
      </c>
      <c r="I652" t="s">
        <v>1141</v>
      </c>
      <c r="J652" t="str">
        <f>IF(COUNTIF(sala!R$2:R$768,A652)=0,"No","SI")</f>
        <v>SI</v>
      </c>
      <c r="K652">
        <f>+Tabla1[[#This Row],[Precio Unitario]]*Tabla1[[#This Row],[Cantidad Ordenada]]</f>
        <v>87</v>
      </c>
      <c r="L652">
        <f>+Tabla1[[#This Row],[Ganancia Bruta]]-Tabla1[[#This Row],[Costo Unitario]]*Tabla1[[#This Row],[Cantidad Ordenada]]</f>
        <v>36</v>
      </c>
    </row>
    <row r="653" spans="1:12" x14ac:dyDescent="0.45">
      <c r="A653">
        <v>254</v>
      </c>
      <c r="B653">
        <v>10</v>
      </c>
      <c r="C653" t="s">
        <v>195</v>
      </c>
      <c r="D653" t="s">
        <v>1142</v>
      </c>
      <c r="E653">
        <v>19</v>
      </c>
      <c r="F653">
        <v>31</v>
      </c>
      <c r="G653">
        <v>3</v>
      </c>
      <c r="H653">
        <v>33</v>
      </c>
      <c r="I653" t="s">
        <v>1139</v>
      </c>
      <c r="J653" t="str">
        <f>IF(COUNTIF(sala!R$2:R$768,A653)=0,"No","SI")</f>
        <v>SI</v>
      </c>
      <c r="K653">
        <f>+Tabla1[[#This Row],[Precio Unitario]]*Tabla1[[#This Row],[Cantidad Ordenada]]</f>
        <v>93</v>
      </c>
      <c r="L653">
        <f>+Tabla1[[#This Row],[Ganancia Bruta]]-Tabla1[[#This Row],[Costo Unitario]]*Tabla1[[#This Row],[Cantidad Ordenada]]</f>
        <v>36</v>
      </c>
    </row>
    <row r="654" spans="1:12" x14ac:dyDescent="0.45">
      <c r="A654">
        <v>254</v>
      </c>
      <c r="B654">
        <v>10</v>
      </c>
      <c r="C654" t="s">
        <v>265</v>
      </c>
      <c r="D654" t="s">
        <v>1158</v>
      </c>
      <c r="E654">
        <v>15</v>
      </c>
      <c r="F654">
        <v>26</v>
      </c>
      <c r="G654">
        <v>2</v>
      </c>
      <c r="H654">
        <v>10</v>
      </c>
      <c r="I654" t="s">
        <v>1141</v>
      </c>
      <c r="J654" t="str">
        <f>IF(COUNTIF(sala!R$2:R$768,A654)=0,"No","SI")</f>
        <v>SI</v>
      </c>
      <c r="K654">
        <f>+Tabla1[[#This Row],[Precio Unitario]]*Tabla1[[#This Row],[Cantidad Ordenada]]</f>
        <v>52</v>
      </c>
      <c r="L654">
        <f>+Tabla1[[#This Row],[Ganancia Bruta]]-Tabla1[[#This Row],[Costo Unitario]]*Tabla1[[#This Row],[Cantidad Ordenada]]</f>
        <v>22</v>
      </c>
    </row>
    <row r="655" spans="1:12" x14ac:dyDescent="0.45">
      <c r="A655">
        <v>254</v>
      </c>
      <c r="B655">
        <v>10</v>
      </c>
      <c r="C655" t="s">
        <v>86</v>
      </c>
      <c r="D655" t="s">
        <v>1153</v>
      </c>
      <c r="E655">
        <v>20</v>
      </c>
      <c r="F655">
        <v>34</v>
      </c>
      <c r="G655">
        <v>2</v>
      </c>
      <c r="H655">
        <v>56</v>
      </c>
      <c r="I655" t="s">
        <v>1139</v>
      </c>
      <c r="J655" t="str">
        <f>IF(COUNTIF(sala!R$2:R$768,A655)=0,"No","SI")</f>
        <v>SI</v>
      </c>
      <c r="K655">
        <f>+Tabla1[[#This Row],[Precio Unitario]]*Tabla1[[#This Row],[Cantidad Ordenada]]</f>
        <v>68</v>
      </c>
      <c r="L655">
        <f>+Tabla1[[#This Row],[Ganancia Bruta]]-Tabla1[[#This Row],[Costo Unitario]]*Tabla1[[#This Row],[Cantidad Ordenada]]</f>
        <v>28</v>
      </c>
    </row>
    <row r="656" spans="1:12" x14ac:dyDescent="0.45">
      <c r="A656">
        <v>254</v>
      </c>
      <c r="B656">
        <v>10</v>
      </c>
      <c r="C656" t="s">
        <v>66</v>
      </c>
      <c r="D656" t="s">
        <v>1148</v>
      </c>
      <c r="E656">
        <v>16</v>
      </c>
      <c r="F656">
        <v>28</v>
      </c>
      <c r="G656">
        <v>3</v>
      </c>
      <c r="H656">
        <v>42</v>
      </c>
      <c r="I656" t="s">
        <v>1141</v>
      </c>
      <c r="J656" t="str">
        <f>IF(COUNTIF(sala!R$2:R$768,A656)=0,"No","SI")</f>
        <v>SI</v>
      </c>
      <c r="K656">
        <f>+Tabla1[[#This Row],[Precio Unitario]]*Tabla1[[#This Row],[Cantidad Ordenada]]</f>
        <v>84</v>
      </c>
      <c r="L656">
        <f>+Tabla1[[#This Row],[Ganancia Bruta]]-Tabla1[[#This Row],[Costo Unitario]]*Tabla1[[#This Row],[Cantidad Ordenada]]</f>
        <v>36</v>
      </c>
    </row>
    <row r="657" spans="1:12" x14ac:dyDescent="0.45">
      <c r="A657">
        <v>255</v>
      </c>
      <c r="B657">
        <v>8</v>
      </c>
      <c r="C657" t="s">
        <v>204</v>
      </c>
      <c r="D657" t="s">
        <v>1159</v>
      </c>
      <c r="E657">
        <v>15</v>
      </c>
      <c r="F657">
        <v>25</v>
      </c>
      <c r="G657">
        <v>1</v>
      </c>
      <c r="H657">
        <v>37</v>
      </c>
      <c r="I657" t="s">
        <v>1139</v>
      </c>
      <c r="J657" t="str">
        <f>IF(COUNTIF(sala!R$2:R$768,A657)=0,"No","SI")</f>
        <v>SI</v>
      </c>
      <c r="K657">
        <f>+Tabla1[[#This Row],[Precio Unitario]]*Tabla1[[#This Row],[Cantidad Ordenada]]</f>
        <v>25</v>
      </c>
      <c r="L657">
        <f>+Tabla1[[#This Row],[Ganancia Bruta]]-Tabla1[[#This Row],[Costo Unitario]]*Tabla1[[#This Row],[Cantidad Ordenada]]</f>
        <v>10</v>
      </c>
    </row>
    <row r="658" spans="1:12" x14ac:dyDescent="0.45">
      <c r="A658">
        <v>256</v>
      </c>
      <c r="B658">
        <v>5</v>
      </c>
      <c r="C658" t="s">
        <v>111</v>
      </c>
      <c r="D658" t="s">
        <v>1156</v>
      </c>
      <c r="E658">
        <v>13</v>
      </c>
      <c r="F658">
        <v>21</v>
      </c>
      <c r="G658">
        <v>1</v>
      </c>
      <c r="H658">
        <v>16</v>
      </c>
      <c r="I658" t="s">
        <v>1139</v>
      </c>
      <c r="J658" t="str">
        <f>IF(COUNTIF(sala!R$2:R$768,A658)=0,"No","SI")</f>
        <v>SI</v>
      </c>
      <c r="K658">
        <f>+Tabla1[[#This Row],[Precio Unitario]]*Tabla1[[#This Row],[Cantidad Ordenada]]</f>
        <v>21</v>
      </c>
      <c r="L658">
        <f>+Tabla1[[#This Row],[Ganancia Bruta]]-Tabla1[[#This Row],[Costo Unitario]]*Tabla1[[#This Row],[Cantidad Ordenada]]</f>
        <v>8</v>
      </c>
    </row>
    <row r="659" spans="1:12" x14ac:dyDescent="0.45">
      <c r="A659">
        <v>257</v>
      </c>
      <c r="B659">
        <v>12</v>
      </c>
      <c r="C659" t="s">
        <v>340</v>
      </c>
      <c r="D659" t="s">
        <v>1155</v>
      </c>
      <c r="E659">
        <v>14</v>
      </c>
      <c r="F659">
        <v>23</v>
      </c>
      <c r="G659">
        <v>2</v>
      </c>
      <c r="H659">
        <v>28</v>
      </c>
      <c r="I659" t="s">
        <v>1141</v>
      </c>
      <c r="J659" t="str">
        <f>IF(COUNTIF(sala!R$2:R$768,A659)=0,"No","SI")</f>
        <v>SI</v>
      </c>
      <c r="K659">
        <f>+Tabla1[[#This Row],[Precio Unitario]]*Tabla1[[#This Row],[Cantidad Ordenada]]</f>
        <v>46</v>
      </c>
      <c r="L659">
        <f>+Tabla1[[#This Row],[Ganancia Bruta]]-Tabla1[[#This Row],[Costo Unitario]]*Tabla1[[#This Row],[Cantidad Ordenada]]</f>
        <v>18</v>
      </c>
    </row>
    <row r="660" spans="1:12" x14ac:dyDescent="0.45">
      <c r="A660">
        <v>258</v>
      </c>
      <c r="B660">
        <v>12</v>
      </c>
      <c r="C660" t="s">
        <v>204</v>
      </c>
      <c r="D660" t="s">
        <v>1159</v>
      </c>
      <c r="E660">
        <v>15</v>
      </c>
      <c r="F660">
        <v>25</v>
      </c>
      <c r="G660">
        <v>1</v>
      </c>
      <c r="H660">
        <v>59</v>
      </c>
      <c r="I660" t="s">
        <v>1139</v>
      </c>
      <c r="J660" t="str">
        <f>IF(COUNTIF(sala!R$2:R$768,A660)=0,"No","SI")</f>
        <v>SI</v>
      </c>
      <c r="K660">
        <f>+Tabla1[[#This Row],[Precio Unitario]]*Tabla1[[#This Row],[Cantidad Ordenada]]</f>
        <v>25</v>
      </c>
      <c r="L660">
        <f>+Tabla1[[#This Row],[Ganancia Bruta]]-Tabla1[[#This Row],[Costo Unitario]]*Tabla1[[#This Row],[Cantidad Ordenada]]</f>
        <v>10</v>
      </c>
    </row>
    <row r="661" spans="1:12" x14ac:dyDescent="0.45">
      <c r="A661">
        <v>258</v>
      </c>
      <c r="B661">
        <v>12</v>
      </c>
      <c r="C661" t="s">
        <v>250</v>
      </c>
      <c r="D661" t="s">
        <v>1154</v>
      </c>
      <c r="E661">
        <v>12</v>
      </c>
      <c r="F661">
        <v>20</v>
      </c>
      <c r="G661">
        <v>1</v>
      </c>
      <c r="H661">
        <v>31</v>
      </c>
      <c r="I661" t="s">
        <v>1139</v>
      </c>
      <c r="J661" t="str">
        <f>IF(COUNTIF(sala!R$2:R$768,A661)=0,"No","SI")</f>
        <v>SI</v>
      </c>
      <c r="K661">
        <f>+Tabla1[[#This Row],[Precio Unitario]]*Tabla1[[#This Row],[Cantidad Ordenada]]</f>
        <v>20</v>
      </c>
      <c r="L661">
        <f>+Tabla1[[#This Row],[Ganancia Bruta]]-Tabla1[[#This Row],[Costo Unitario]]*Tabla1[[#This Row],[Cantidad Ordenada]]</f>
        <v>8</v>
      </c>
    </row>
    <row r="662" spans="1:12" x14ac:dyDescent="0.45">
      <c r="A662">
        <v>258</v>
      </c>
      <c r="B662">
        <v>12</v>
      </c>
      <c r="C662" t="s">
        <v>423</v>
      </c>
      <c r="D662" t="s">
        <v>1151</v>
      </c>
      <c r="E662">
        <v>19</v>
      </c>
      <c r="F662">
        <v>32</v>
      </c>
      <c r="G662">
        <v>1</v>
      </c>
      <c r="H662">
        <v>5</v>
      </c>
      <c r="I662" t="s">
        <v>1139</v>
      </c>
      <c r="J662" t="str">
        <f>IF(COUNTIF(sala!R$2:R$768,A662)=0,"No","SI")</f>
        <v>SI</v>
      </c>
      <c r="K662">
        <f>+Tabla1[[#This Row],[Precio Unitario]]*Tabla1[[#This Row],[Cantidad Ordenada]]</f>
        <v>32</v>
      </c>
      <c r="L662">
        <f>+Tabla1[[#This Row],[Ganancia Bruta]]-Tabla1[[#This Row],[Costo Unitario]]*Tabla1[[#This Row],[Cantidad Ordenada]]</f>
        <v>13</v>
      </c>
    </row>
    <row r="663" spans="1:12" x14ac:dyDescent="0.45">
      <c r="A663">
        <v>258</v>
      </c>
      <c r="B663">
        <v>12</v>
      </c>
      <c r="C663" t="s">
        <v>74</v>
      </c>
      <c r="D663" t="s">
        <v>1144</v>
      </c>
      <c r="E663">
        <v>25</v>
      </c>
      <c r="F663">
        <v>40</v>
      </c>
      <c r="G663">
        <v>1</v>
      </c>
      <c r="H663">
        <v>10</v>
      </c>
      <c r="I663" t="s">
        <v>1139</v>
      </c>
      <c r="J663" t="str">
        <f>IF(COUNTIF(sala!R$2:R$768,A663)=0,"No","SI")</f>
        <v>SI</v>
      </c>
      <c r="K663">
        <f>+Tabla1[[#This Row],[Precio Unitario]]*Tabla1[[#This Row],[Cantidad Ordenada]]</f>
        <v>40</v>
      </c>
      <c r="L663">
        <f>+Tabla1[[#This Row],[Ganancia Bruta]]-Tabla1[[#This Row],[Costo Unitario]]*Tabla1[[#This Row],[Cantidad Ordenada]]</f>
        <v>15</v>
      </c>
    </row>
    <row r="664" spans="1:12" x14ac:dyDescent="0.45">
      <c r="A664">
        <v>259</v>
      </c>
      <c r="B664">
        <v>10</v>
      </c>
      <c r="C664" t="s">
        <v>179</v>
      </c>
      <c r="D664" t="s">
        <v>1143</v>
      </c>
      <c r="E664">
        <v>16</v>
      </c>
      <c r="F664">
        <v>27</v>
      </c>
      <c r="G664">
        <v>3</v>
      </c>
      <c r="H664">
        <v>11</v>
      </c>
      <c r="I664" t="s">
        <v>1141</v>
      </c>
      <c r="J664" t="str">
        <f>IF(COUNTIF(sala!R$2:R$768,A664)=0,"No","SI")</f>
        <v>SI</v>
      </c>
      <c r="K664">
        <f>+Tabla1[[#This Row],[Precio Unitario]]*Tabla1[[#This Row],[Cantidad Ordenada]]</f>
        <v>81</v>
      </c>
      <c r="L664">
        <f>+Tabla1[[#This Row],[Ganancia Bruta]]-Tabla1[[#This Row],[Costo Unitario]]*Tabla1[[#This Row],[Cantidad Ordenada]]</f>
        <v>33</v>
      </c>
    </row>
    <row r="665" spans="1:12" x14ac:dyDescent="0.45">
      <c r="A665">
        <v>260</v>
      </c>
      <c r="B665">
        <v>20</v>
      </c>
      <c r="C665" t="s">
        <v>340</v>
      </c>
      <c r="D665" t="s">
        <v>1155</v>
      </c>
      <c r="E665">
        <v>14</v>
      </c>
      <c r="F665">
        <v>23</v>
      </c>
      <c r="G665">
        <v>3</v>
      </c>
      <c r="H665">
        <v>49</v>
      </c>
      <c r="I665" t="s">
        <v>1141</v>
      </c>
      <c r="J665" t="str">
        <f>IF(COUNTIF(sala!R$2:R$768,A665)=0,"No","SI")</f>
        <v>SI</v>
      </c>
      <c r="K665">
        <f>+Tabla1[[#This Row],[Precio Unitario]]*Tabla1[[#This Row],[Cantidad Ordenada]]</f>
        <v>69</v>
      </c>
      <c r="L665">
        <f>+Tabla1[[#This Row],[Ganancia Bruta]]-Tabla1[[#This Row],[Costo Unitario]]*Tabla1[[#This Row],[Cantidad Ordenada]]</f>
        <v>27</v>
      </c>
    </row>
    <row r="666" spans="1:12" x14ac:dyDescent="0.45">
      <c r="A666">
        <v>261</v>
      </c>
      <c r="B666">
        <v>8</v>
      </c>
      <c r="C666" t="s">
        <v>423</v>
      </c>
      <c r="D666" t="s">
        <v>1151</v>
      </c>
      <c r="E666">
        <v>19</v>
      </c>
      <c r="F666">
        <v>32</v>
      </c>
      <c r="G666">
        <v>3</v>
      </c>
      <c r="H666">
        <v>19</v>
      </c>
      <c r="I666" t="s">
        <v>1141</v>
      </c>
      <c r="J666" t="str">
        <f>IF(COUNTIF(sala!R$2:R$768,A666)=0,"No","SI")</f>
        <v>SI</v>
      </c>
      <c r="K666">
        <f>+Tabla1[[#This Row],[Precio Unitario]]*Tabla1[[#This Row],[Cantidad Ordenada]]</f>
        <v>96</v>
      </c>
      <c r="L666">
        <f>+Tabla1[[#This Row],[Ganancia Bruta]]-Tabla1[[#This Row],[Costo Unitario]]*Tabla1[[#This Row],[Cantidad Ordenada]]</f>
        <v>39</v>
      </c>
    </row>
    <row r="667" spans="1:12" x14ac:dyDescent="0.45">
      <c r="A667">
        <v>261</v>
      </c>
      <c r="B667">
        <v>8</v>
      </c>
      <c r="C667" t="s">
        <v>60</v>
      </c>
      <c r="D667" t="s">
        <v>1146</v>
      </c>
      <c r="E667">
        <v>17</v>
      </c>
      <c r="F667">
        <v>29</v>
      </c>
      <c r="G667">
        <v>2</v>
      </c>
      <c r="H667">
        <v>36</v>
      </c>
      <c r="I667" t="s">
        <v>1141</v>
      </c>
      <c r="J667" t="str">
        <f>IF(COUNTIF(sala!R$2:R$768,A667)=0,"No","SI")</f>
        <v>SI</v>
      </c>
      <c r="K667">
        <f>+Tabla1[[#This Row],[Precio Unitario]]*Tabla1[[#This Row],[Cantidad Ordenada]]</f>
        <v>58</v>
      </c>
      <c r="L667">
        <f>+Tabla1[[#This Row],[Ganancia Bruta]]-Tabla1[[#This Row],[Costo Unitario]]*Tabla1[[#This Row],[Cantidad Ordenada]]</f>
        <v>24</v>
      </c>
    </row>
    <row r="668" spans="1:12" x14ac:dyDescent="0.45">
      <c r="A668">
        <v>262</v>
      </c>
      <c r="B668">
        <v>18</v>
      </c>
      <c r="C668" t="s">
        <v>344</v>
      </c>
      <c r="D668" t="s">
        <v>1152</v>
      </c>
      <c r="E668">
        <v>13</v>
      </c>
      <c r="F668">
        <v>22</v>
      </c>
      <c r="G668">
        <v>1</v>
      </c>
      <c r="H668">
        <v>28</v>
      </c>
      <c r="I668" t="s">
        <v>1141</v>
      </c>
      <c r="J668" t="str">
        <f>IF(COUNTIF(sala!R$2:R$768,A668)=0,"No","SI")</f>
        <v>SI</v>
      </c>
      <c r="K668">
        <f>+Tabla1[[#This Row],[Precio Unitario]]*Tabla1[[#This Row],[Cantidad Ordenada]]</f>
        <v>22</v>
      </c>
      <c r="L668">
        <f>+Tabla1[[#This Row],[Ganancia Bruta]]-Tabla1[[#This Row],[Costo Unitario]]*Tabla1[[#This Row],[Cantidad Ordenada]]</f>
        <v>9</v>
      </c>
    </row>
    <row r="669" spans="1:12" x14ac:dyDescent="0.45">
      <c r="A669">
        <v>262</v>
      </c>
      <c r="B669">
        <v>18</v>
      </c>
      <c r="C669" t="s">
        <v>195</v>
      </c>
      <c r="D669" t="s">
        <v>1142</v>
      </c>
      <c r="E669">
        <v>19</v>
      </c>
      <c r="F669">
        <v>31</v>
      </c>
      <c r="G669">
        <v>3</v>
      </c>
      <c r="H669">
        <v>20</v>
      </c>
      <c r="I669" t="s">
        <v>1141</v>
      </c>
      <c r="J669" t="str">
        <f>IF(COUNTIF(sala!R$2:R$768,A669)=0,"No","SI")</f>
        <v>SI</v>
      </c>
      <c r="K669">
        <f>+Tabla1[[#This Row],[Precio Unitario]]*Tabla1[[#This Row],[Cantidad Ordenada]]</f>
        <v>93</v>
      </c>
      <c r="L669">
        <f>+Tabla1[[#This Row],[Ganancia Bruta]]-Tabla1[[#This Row],[Costo Unitario]]*Tabla1[[#This Row],[Cantidad Ordenada]]</f>
        <v>36</v>
      </c>
    </row>
    <row r="670" spans="1:12" x14ac:dyDescent="0.45">
      <c r="A670">
        <v>263</v>
      </c>
      <c r="B670">
        <v>5</v>
      </c>
      <c r="C670" t="s">
        <v>423</v>
      </c>
      <c r="D670" t="s">
        <v>1151</v>
      </c>
      <c r="E670">
        <v>19</v>
      </c>
      <c r="F670">
        <v>32</v>
      </c>
      <c r="G670">
        <v>1</v>
      </c>
      <c r="H670">
        <v>37</v>
      </c>
      <c r="I670" t="s">
        <v>1141</v>
      </c>
      <c r="J670" t="str">
        <f>IF(COUNTIF(sala!R$2:R$768,A670)=0,"No","SI")</f>
        <v>SI</v>
      </c>
      <c r="K670">
        <f>+Tabla1[[#This Row],[Precio Unitario]]*Tabla1[[#This Row],[Cantidad Ordenada]]</f>
        <v>32</v>
      </c>
      <c r="L670">
        <f>+Tabla1[[#This Row],[Ganancia Bruta]]-Tabla1[[#This Row],[Costo Unitario]]*Tabla1[[#This Row],[Cantidad Ordenada]]</f>
        <v>13</v>
      </c>
    </row>
    <row r="671" spans="1:12" x14ac:dyDescent="0.45">
      <c r="A671">
        <v>263</v>
      </c>
      <c r="B671">
        <v>5</v>
      </c>
      <c r="C671" t="s">
        <v>42</v>
      </c>
      <c r="D671" t="s">
        <v>1150</v>
      </c>
      <c r="E671">
        <v>21</v>
      </c>
      <c r="F671">
        <v>35</v>
      </c>
      <c r="G671">
        <v>1</v>
      </c>
      <c r="H671">
        <v>30</v>
      </c>
      <c r="I671" t="s">
        <v>1141</v>
      </c>
      <c r="J671" t="str">
        <f>IF(COUNTIF(sala!R$2:R$768,A671)=0,"No","SI")</f>
        <v>SI</v>
      </c>
      <c r="K671">
        <f>+Tabla1[[#This Row],[Precio Unitario]]*Tabla1[[#This Row],[Cantidad Ordenada]]</f>
        <v>35</v>
      </c>
      <c r="L671">
        <f>+Tabla1[[#This Row],[Ganancia Bruta]]-Tabla1[[#This Row],[Costo Unitario]]*Tabla1[[#This Row],[Cantidad Ordenada]]</f>
        <v>14</v>
      </c>
    </row>
    <row r="672" spans="1:12" x14ac:dyDescent="0.45">
      <c r="A672">
        <v>263</v>
      </c>
      <c r="B672">
        <v>5</v>
      </c>
      <c r="C672" t="s">
        <v>109</v>
      </c>
      <c r="D672" t="s">
        <v>1140</v>
      </c>
      <c r="E672">
        <v>18</v>
      </c>
      <c r="F672">
        <v>30</v>
      </c>
      <c r="G672">
        <v>1</v>
      </c>
      <c r="H672">
        <v>42</v>
      </c>
      <c r="I672" t="s">
        <v>1139</v>
      </c>
      <c r="J672" t="str">
        <f>IF(COUNTIF(sala!R$2:R$768,A672)=0,"No","SI")</f>
        <v>SI</v>
      </c>
      <c r="K672">
        <f>+Tabla1[[#This Row],[Precio Unitario]]*Tabla1[[#This Row],[Cantidad Ordenada]]</f>
        <v>30</v>
      </c>
      <c r="L672">
        <f>+Tabla1[[#This Row],[Ganancia Bruta]]-Tabla1[[#This Row],[Costo Unitario]]*Tabla1[[#This Row],[Cantidad Ordenada]]</f>
        <v>12</v>
      </c>
    </row>
    <row r="673" spans="1:12" x14ac:dyDescent="0.45">
      <c r="A673">
        <v>263</v>
      </c>
      <c r="B673">
        <v>5</v>
      </c>
      <c r="C673" t="s">
        <v>268</v>
      </c>
      <c r="D673" t="s">
        <v>1138</v>
      </c>
      <c r="E673">
        <v>14</v>
      </c>
      <c r="F673">
        <v>24</v>
      </c>
      <c r="G673">
        <v>1</v>
      </c>
      <c r="H673">
        <v>40</v>
      </c>
      <c r="I673" t="s">
        <v>1141</v>
      </c>
      <c r="J673" t="str">
        <f>IF(COUNTIF(sala!R$2:R$768,A673)=0,"No","SI")</f>
        <v>SI</v>
      </c>
      <c r="K673">
        <f>+Tabla1[[#This Row],[Precio Unitario]]*Tabla1[[#This Row],[Cantidad Ordenada]]</f>
        <v>24</v>
      </c>
      <c r="L673">
        <f>+Tabla1[[#This Row],[Ganancia Bruta]]-Tabla1[[#This Row],[Costo Unitario]]*Tabla1[[#This Row],[Cantidad Ordenada]]</f>
        <v>10</v>
      </c>
    </row>
    <row r="674" spans="1:12" x14ac:dyDescent="0.45">
      <c r="A674">
        <v>264</v>
      </c>
      <c r="B674">
        <v>2</v>
      </c>
      <c r="C674" t="s">
        <v>42</v>
      </c>
      <c r="D674" t="s">
        <v>1150</v>
      </c>
      <c r="E674">
        <v>21</v>
      </c>
      <c r="F674">
        <v>35</v>
      </c>
      <c r="G674">
        <v>2</v>
      </c>
      <c r="H674">
        <v>39</v>
      </c>
      <c r="I674" t="s">
        <v>1141</v>
      </c>
      <c r="J674" t="str">
        <f>IF(COUNTIF(sala!R$2:R$768,A674)=0,"No","SI")</f>
        <v>SI</v>
      </c>
      <c r="K674">
        <f>+Tabla1[[#This Row],[Precio Unitario]]*Tabla1[[#This Row],[Cantidad Ordenada]]</f>
        <v>70</v>
      </c>
      <c r="L674">
        <f>+Tabla1[[#This Row],[Ganancia Bruta]]-Tabla1[[#This Row],[Costo Unitario]]*Tabla1[[#This Row],[Cantidad Ordenada]]</f>
        <v>28</v>
      </c>
    </row>
    <row r="675" spans="1:12" x14ac:dyDescent="0.45">
      <c r="A675">
        <v>264</v>
      </c>
      <c r="B675">
        <v>2</v>
      </c>
      <c r="C675" t="s">
        <v>423</v>
      </c>
      <c r="D675" t="s">
        <v>1151</v>
      </c>
      <c r="E675">
        <v>19</v>
      </c>
      <c r="F675">
        <v>32</v>
      </c>
      <c r="G675">
        <v>1</v>
      </c>
      <c r="H675">
        <v>27</v>
      </c>
      <c r="I675" t="s">
        <v>1141</v>
      </c>
      <c r="J675" t="str">
        <f>IF(COUNTIF(sala!R$2:R$768,A675)=0,"No","SI")</f>
        <v>SI</v>
      </c>
      <c r="K675">
        <f>+Tabla1[[#This Row],[Precio Unitario]]*Tabla1[[#This Row],[Cantidad Ordenada]]</f>
        <v>32</v>
      </c>
      <c r="L675">
        <f>+Tabla1[[#This Row],[Ganancia Bruta]]-Tabla1[[#This Row],[Costo Unitario]]*Tabla1[[#This Row],[Cantidad Ordenada]]</f>
        <v>13</v>
      </c>
    </row>
    <row r="676" spans="1:12" x14ac:dyDescent="0.45">
      <c r="A676">
        <v>264</v>
      </c>
      <c r="B676">
        <v>2</v>
      </c>
      <c r="C676" t="s">
        <v>109</v>
      </c>
      <c r="D676" t="s">
        <v>1140</v>
      </c>
      <c r="E676">
        <v>18</v>
      </c>
      <c r="F676">
        <v>30</v>
      </c>
      <c r="G676">
        <v>1</v>
      </c>
      <c r="H676">
        <v>37</v>
      </c>
      <c r="I676" t="s">
        <v>1139</v>
      </c>
      <c r="J676" t="str">
        <f>IF(COUNTIF(sala!R$2:R$768,A676)=0,"No","SI")</f>
        <v>SI</v>
      </c>
      <c r="K676">
        <f>+Tabla1[[#This Row],[Precio Unitario]]*Tabla1[[#This Row],[Cantidad Ordenada]]</f>
        <v>30</v>
      </c>
      <c r="L676">
        <f>+Tabla1[[#This Row],[Ganancia Bruta]]-Tabla1[[#This Row],[Costo Unitario]]*Tabla1[[#This Row],[Cantidad Ordenada]]</f>
        <v>12</v>
      </c>
    </row>
    <row r="677" spans="1:12" x14ac:dyDescent="0.45">
      <c r="A677">
        <v>264</v>
      </c>
      <c r="B677">
        <v>2</v>
      </c>
      <c r="C677" t="s">
        <v>204</v>
      </c>
      <c r="D677" t="s">
        <v>1159</v>
      </c>
      <c r="E677">
        <v>15</v>
      </c>
      <c r="F677">
        <v>25</v>
      </c>
      <c r="G677">
        <v>2</v>
      </c>
      <c r="H677">
        <v>14</v>
      </c>
      <c r="I677" t="s">
        <v>1139</v>
      </c>
      <c r="J677" t="str">
        <f>IF(COUNTIF(sala!R$2:R$768,A677)=0,"No","SI")</f>
        <v>SI</v>
      </c>
      <c r="K677">
        <f>+Tabla1[[#This Row],[Precio Unitario]]*Tabla1[[#This Row],[Cantidad Ordenada]]</f>
        <v>50</v>
      </c>
      <c r="L677">
        <f>+Tabla1[[#This Row],[Ganancia Bruta]]-Tabla1[[#This Row],[Costo Unitario]]*Tabla1[[#This Row],[Cantidad Ordenada]]</f>
        <v>20</v>
      </c>
    </row>
    <row r="678" spans="1:12" x14ac:dyDescent="0.45">
      <c r="A678">
        <v>265</v>
      </c>
      <c r="B678">
        <v>6</v>
      </c>
      <c r="C678" t="s">
        <v>340</v>
      </c>
      <c r="D678" t="s">
        <v>1155</v>
      </c>
      <c r="E678">
        <v>14</v>
      </c>
      <c r="F678">
        <v>23</v>
      </c>
      <c r="G678">
        <v>1</v>
      </c>
      <c r="H678">
        <v>12</v>
      </c>
      <c r="I678" t="s">
        <v>1139</v>
      </c>
      <c r="J678" t="str">
        <f>IF(COUNTIF(sala!R$2:R$768,A678)=0,"No","SI")</f>
        <v>SI</v>
      </c>
      <c r="K678">
        <f>+Tabla1[[#This Row],[Precio Unitario]]*Tabla1[[#This Row],[Cantidad Ordenada]]</f>
        <v>23</v>
      </c>
      <c r="L678">
        <f>+Tabla1[[#This Row],[Ganancia Bruta]]-Tabla1[[#This Row],[Costo Unitario]]*Tabla1[[#This Row],[Cantidad Ordenada]]</f>
        <v>9</v>
      </c>
    </row>
    <row r="679" spans="1:12" x14ac:dyDescent="0.45">
      <c r="A679">
        <v>265</v>
      </c>
      <c r="B679">
        <v>6</v>
      </c>
      <c r="C679" t="s">
        <v>195</v>
      </c>
      <c r="D679" t="s">
        <v>1142</v>
      </c>
      <c r="E679">
        <v>19</v>
      </c>
      <c r="F679">
        <v>31</v>
      </c>
      <c r="G679">
        <v>1</v>
      </c>
      <c r="H679">
        <v>17</v>
      </c>
      <c r="I679" t="s">
        <v>1141</v>
      </c>
      <c r="J679" t="str">
        <f>IF(COUNTIF(sala!R$2:R$768,A679)=0,"No","SI")</f>
        <v>SI</v>
      </c>
      <c r="K679">
        <f>+Tabla1[[#This Row],[Precio Unitario]]*Tabla1[[#This Row],[Cantidad Ordenada]]</f>
        <v>31</v>
      </c>
      <c r="L679">
        <f>+Tabla1[[#This Row],[Ganancia Bruta]]-Tabla1[[#This Row],[Costo Unitario]]*Tabla1[[#This Row],[Cantidad Ordenada]]</f>
        <v>12</v>
      </c>
    </row>
    <row r="680" spans="1:12" x14ac:dyDescent="0.45">
      <c r="A680">
        <v>265</v>
      </c>
      <c r="B680">
        <v>6</v>
      </c>
      <c r="C680" t="s">
        <v>179</v>
      </c>
      <c r="D680" t="s">
        <v>1143</v>
      </c>
      <c r="E680">
        <v>16</v>
      </c>
      <c r="F680">
        <v>27</v>
      </c>
      <c r="G680">
        <v>1</v>
      </c>
      <c r="H680">
        <v>56</v>
      </c>
      <c r="I680" t="s">
        <v>1139</v>
      </c>
      <c r="J680" t="str">
        <f>IF(COUNTIF(sala!R$2:R$768,A680)=0,"No","SI")</f>
        <v>SI</v>
      </c>
      <c r="K680">
        <f>+Tabla1[[#This Row],[Precio Unitario]]*Tabla1[[#This Row],[Cantidad Ordenada]]</f>
        <v>27</v>
      </c>
      <c r="L680">
        <f>+Tabla1[[#This Row],[Ganancia Bruta]]-Tabla1[[#This Row],[Costo Unitario]]*Tabla1[[#This Row],[Cantidad Ordenada]]</f>
        <v>11</v>
      </c>
    </row>
    <row r="681" spans="1:12" x14ac:dyDescent="0.45">
      <c r="A681">
        <v>265</v>
      </c>
      <c r="B681">
        <v>6</v>
      </c>
      <c r="C681" t="s">
        <v>109</v>
      </c>
      <c r="D681" t="s">
        <v>1140</v>
      </c>
      <c r="E681">
        <v>18</v>
      </c>
      <c r="F681">
        <v>30</v>
      </c>
      <c r="G681">
        <v>3</v>
      </c>
      <c r="H681">
        <v>50</v>
      </c>
      <c r="I681" t="s">
        <v>1141</v>
      </c>
      <c r="J681" t="str">
        <f>IF(COUNTIF(sala!R$2:R$768,A681)=0,"No","SI")</f>
        <v>SI</v>
      </c>
      <c r="K681">
        <f>+Tabla1[[#This Row],[Precio Unitario]]*Tabla1[[#This Row],[Cantidad Ordenada]]</f>
        <v>90</v>
      </c>
      <c r="L681">
        <f>+Tabla1[[#This Row],[Ganancia Bruta]]-Tabla1[[#This Row],[Costo Unitario]]*Tabla1[[#This Row],[Cantidad Ordenada]]</f>
        <v>36</v>
      </c>
    </row>
    <row r="682" spans="1:12" x14ac:dyDescent="0.45">
      <c r="A682">
        <v>266</v>
      </c>
      <c r="B682">
        <v>4</v>
      </c>
      <c r="C682" t="s">
        <v>268</v>
      </c>
      <c r="D682" t="s">
        <v>1138</v>
      </c>
      <c r="E682">
        <v>14</v>
      </c>
      <c r="F682">
        <v>24</v>
      </c>
      <c r="G682">
        <v>1</v>
      </c>
      <c r="H682">
        <v>53</v>
      </c>
      <c r="I682" t="s">
        <v>1139</v>
      </c>
      <c r="J682" t="str">
        <f>IF(COUNTIF(sala!R$2:R$768,A682)=0,"No","SI")</f>
        <v>SI</v>
      </c>
      <c r="K682">
        <f>+Tabla1[[#This Row],[Precio Unitario]]*Tabla1[[#This Row],[Cantidad Ordenada]]</f>
        <v>24</v>
      </c>
      <c r="L682">
        <f>+Tabla1[[#This Row],[Ganancia Bruta]]-Tabla1[[#This Row],[Costo Unitario]]*Tabla1[[#This Row],[Cantidad Ordenada]]</f>
        <v>10</v>
      </c>
    </row>
    <row r="683" spans="1:12" x14ac:dyDescent="0.45">
      <c r="A683">
        <v>266</v>
      </c>
      <c r="B683">
        <v>4</v>
      </c>
      <c r="C683" t="s">
        <v>204</v>
      </c>
      <c r="D683" t="s">
        <v>1159</v>
      </c>
      <c r="E683">
        <v>15</v>
      </c>
      <c r="F683">
        <v>25</v>
      </c>
      <c r="G683">
        <v>3</v>
      </c>
      <c r="H683">
        <v>53</v>
      </c>
      <c r="I683" t="s">
        <v>1139</v>
      </c>
      <c r="J683" t="str">
        <f>IF(COUNTIF(sala!R$2:R$768,A683)=0,"No","SI")</f>
        <v>SI</v>
      </c>
      <c r="K683">
        <f>+Tabla1[[#This Row],[Precio Unitario]]*Tabla1[[#This Row],[Cantidad Ordenada]]</f>
        <v>75</v>
      </c>
      <c r="L683">
        <f>+Tabla1[[#This Row],[Ganancia Bruta]]-Tabla1[[#This Row],[Costo Unitario]]*Tabla1[[#This Row],[Cantidad Ordenada]]</f>
        <v>30</v>
      </c>
    </row>
    <row r="684" spans="1:12" x14ac:dyDescent="0.45">
      <c r="A684">
        <v>267</v>
      </c>
      <c r="B684">
        <v>7</v>
      </c>
      <c r="C684" t="s">
        <v>423</v>
      </c>
      <c r="D684" t="s">
        <v>1151</v>
      </c>
      <c r="E684">
        <v>19</v>
      </c>
      <c r="F684">
        <v>32</v>
      </c>
      <c r="G684">
        <v>1</v>
      </c>
      <c r="H684">
        <v>45</v>
      </c>
      <c r="I684" t="s">
        <v>1141</v>
      </c>
      <c r="J684" t="str">
        <f>IF(COUNTIF(sala!R$2:R$768,A684)=0,"No","SI")</f>
        <v>SI</v>
      </c>
      <c r="K684">
        <f>+Tabla1[[#This Row],[Precio Unitario]]*Tabla1[[#This Row],[Cantidad Ordenada]]</f>
        <v>32</v>
      </c>
      <c r="L684">
        <f>+Tabla1[[#This Row],[Ganancia Bruta]]-Tabla1[[#This Row],[Costo Unitario]]*Tabla1[[#This Row],[Cantidad Ordenada]]</f>
        <v>13</v>
      </c>
    </row>
    <row r="685" spans="1:12" x14ac:dyDescent="0.45">
      <c r="A685">
        <v>267</v>
      </c>
      <c r="B685">
        <v>7</v>
      </c>
      <c r="C685" t="s">
        <v>66</v>
      </c>
      <c r="D685" t="s">
        <v>1148</v>
      </c>
      <c r="E685">
        <v>16</v>
      </c>
      <c r="F685">
        <v>28</v>
      </c>
      <c r="G685">
        <v>2</v>
      </c>
      <c r="H685">
        <v>23</v>
      </c>
      <c r="I685" t="s">
        <v>1139</v>
      </c>
      <c r="J685" t="str">
        <f>IF(COUNTIF(sala!R$2:R$768,A685)=0,"No","SI")</f>
        <v>SI</v>
      </c>
      <c r="K685">
        <f>+Tabla1[[#This Row],[Precio Unitario]]*Tabla1[[#This Row],[Cantidad Ordenada]]</f>
        <v>56</v>
      </c>
      <c r="L685">
        <f>+Tabla1[[#This Row],[Ganancia Bruta]]-Tabla1[[#This Row],[Costo Unitario]]*Tabla1[[#This Row],[Cantidad Ordenada]]</f>
        <v>24</v>
      </c>
    </row>
    <row r="686" spans="1:12" x14ac:dyDescent="0.45">
      <c r="A686">
        <v>267</v>
      </c>
      <c r="B686">
        <v>7</v>
      </c>
      <c r="C686" t="s">
        <v>109</v>
      </c>
      <c r="D686" t="s">
        <v>1140</v>
      </c>
      <c r="E686">
        <v>18</v>
      </c>
      <c r="F686">
        <v>30</v>
      </c>
      <c r="G686">
        <v>1</v>
      </c>
      <c r="H686">
        <v>28</v>
      </c>
      <c r="I686" t="s">
        <v>1141</v>
      </c>
      <c r="J686" t="str">
        <f>IF(COUNTIF(sala!R$2:R$768,A686)=0,"No","SI")</f>
        <v>SI</v>
      </c>
      <c r="K686">
        <f>+Tabla1[[#This Row],[Precio Unitario]]*Tabla1[[#This Row],[Cantidad Ordenada]]</f>
        <v>30</v>
      </c>
      <c r="L686">
        <f>+Tabla1[[#This Row],[Ganancia Bruta]]-Tabla1[[#This Row],[Costo Unitario]]*Tabla1[[#This Row],[Cantidad Ordenada]]</f>
        <v>12</v>
      </c>
    </row>
    <row r="687" spans="1:12" x14ac:dyDescent="0.45">
      <c r="A687">
        <v>268</v>
      </c>
      <c r="B687">
        <v>14</v>
      </c>
      <c r="C687" t="s">
        <v>268</v>
      </c>
      <c r="D687" t="s">
        <v>1138</v>
      </c>
      <c r="E687">
        <v>14</v>
      </c>
      <c r="F687">
        <v>24</v>
      </c>
      <c r="G687">
        <v>1</v>
      </c>
      <c r="H687">
        <v>39</v>
      </c>
      <c r="I687" t="s">
        <v>1141</v>
      </c>
      <c r="J687" t="str">
        <f>IF(COUNTIF(sala!R$2:R$768,A687)=0,"No","SI")</f>
        <v>SI</v>
      </c>
      <c r="K687">
        <f>+Tabla1[[#This Row],[Precio Unitario]]*Tabla1[[#This Row],[Cantidad Ordenada]]</f>
        <v>24</v>
      </c>
      <c r="L687">
        <f>+Tabla1[[#This Row],[Ganancia Bruta]]-Tabla1[[#This Row],[Costo Unitario]]*Tabla1[[#This Row],[Cantidad Ordenada]]</f>
        <v>10</v>
      </c>
    </row>
    <row r="688" spans="1:12" x14ac:dyDescent="0.45">
      <c r="A688">
        <v>268</v>
      </c>
      <c r="B688">
        <v>14</v>
      </c>
      <c r="C688" t="s">
        <v>344</v>
      </c>
      <c r="D688" t="s">
        <v>1152</v>
      </c>
      <c r="E688">
        <v>13</v>
      </c>
      <c r="F688">
        <v>22</v>
      </c>
      <c r="G688">
        <v>2</v>
      </c>
      <c r="H688">
        <v>44</v>
      </c>
      <c r="I688" t="s">
        <v>1141</v>
      </c>
      <c r="J688" t="str">
        <f>IF(COUNTIF(sala!R$2:R$768,A688)=0,"No","SI")</f>
        <v>SI</v>
      </c>
      <c r="K688">
        <f>+Tabla1[[#This Row],[Precio Unitario]]*Tabla1[[#This Row],[Cantidad Ordenada]]</f>
        <v>44</v>
      </c>
      <c r="L688">
        <f>+Tabla1[[#This Row],[Ganancia Bruta]]-Tabla1[[#This Row],[Costo Unitario]]*Tabla1[[#This Row],[Cantidad Ordenada]]</f>
        <v>18</v>
      </c>
    </row>
    <row r="689" spans="1:12" x14ac:dyDescent="0.45">
      <c r="A689">
        <v>269</v>
      </c>
      <c r="B689">
        <v>11</v>
      </c>
      <c r="C689" t="s">
        <v>115</v>
      </c>
      <c r="D689" t="s">
        <v>1145</v>
      </c>
      <c r="E689">
        <v>22</v>
      </c>
      <c r="F689">
        <v>36</v>
      </c>
      <c r="G689">
        <v>3</v>
      </c>
      <c r="H689">
        <v>13</v>
      </c>
      <c r="I689" t="s">
        <v>1139</v>
      </c>
      <c r="J689" t="str">
        <f>IF(COUNTIF(sala!R$2:R$768,A689)=0,"No","SI")</f>
        <v>SI</v>
      </c>
      <c r="K689">
        <f>+Tabla1[[#This Row],[Precio Unitario]]*Tabla1[[#This Row],[Cantidad Ordenada]]</f>
        <v>108</v>
      </c>
      <c r="L689">
        <f>+Tabla1[[#This Row],[Ganancia Bruta]]-Tabla1[[#This Row],[Costo Unitario]]*Tabla1[[#This Row],[Cantidad Ordenada]]</f>
        <v>42</v>
      </c>
    </row>
    <row r="690" spans="1:12" x14ac:dyDescent="0.45">
      <c r="A690">
        <v>269</v>
      </c>
      <c r="B690">
        <v>11</v>
      </c>
      <c r="C690" t="s">
        <v>74</v>
      </c>
      <c r="D690" t="s">
        <v>1144</v>
      </c>
      <c r="E690">
        <v>25</v>
      </c>
      <c r="F690">
        <v>40</v>
      </c>
      <c r="G690">
        <v>1</v>
      </c>
      <c r="H690">
        <v>58</v>
      </c>
      <c r="I690" t="s">
        <v>1141</v>
      </c>
      <c r="J690" t="str">
        <f>IF(COUNTIF(sala!R$2:R$768,A690)=0,"No","SI")</f>
        <v>SI</v>
      </c>
      <c r="K690">
        <f>+Tabla1[[#This Row],[Precio Unitario]]*Tabla1[[#This Row],[Cantidad Ordenada]]</f>
        <v>40</v>
      </c>
      <c r="L690">
        <f>+Tabla1[[#This Row],[Ganancia Bruta]]-Tabla1[[#This Row],[Costo Unitario]]*Tabla1[[#This Row],[Cantidad Ordenada]]</f>
        <v>15</v>
      </c>
    </row>
    <row r="691" spans="1:12" x14ac:dyDescent="0.45">
      <c r="A691">
        <v>269</v>
      </c>
      <c r="B691">
        <v>11</v>
      </c>
      <c r="C691" t="s">
        <v>86</v>
      </c>
      <c r="D691" t="s">
        <v>1153</v>
      </c>
      <c r="E691">
        <v>20</v>
      </c>
      <c r="F691">
        <v>34</v>
      </c>
      <c r="G691">
        <v>3</v>
      </c>
      <c r="H691">
        <v>30</v>
      </c>
      <c r="I691" t="s">
        <v>1141</v>
      </c>
      <c r="J691" t="str">
        <f>IF(COUNTIF(sala!R$2:R$768,A691)=0,"No","SI")</f>
        <v>SI</v>
      </c>
      <c r="K691">
        <f>+Tabla1[[#This Row],[Precio Unitario]]*Tabla1[[#This Row],[Cantidad Ordenada]]</f>
        <v>102</v>
      </c>
      <c r="L691">
        <f>+Tabla1[[#This Row],[Ganancia Bruta]]-Tabla1[[#This Row],[Costo Unitario]]*Tabla1[[#This Row],[Cantidad Ordenada]]</f>
        <v>42</v>
      </c>
    </row>
    <row r="692" spans="1:12" x14ac:dyDescent="0.45">
      <c r="A692">
        <v>270</v>
      </c>
      <c r="B692">
        <v>10</v>
      </c>
      <c r="C692" t="s">
        <v>86</v>
      </c>
      <c r="D692" t="s">
        <v>1153</v>
      </c>
      <c r="E692">
        <v>20</v>
      </c>
      <c r="F692">
        <v>34</v>
      </c>
      <c r="G692">
        <v>3</v>
      </c>
      <c r="H692">
        <v>26</v>
      </c>
      <c r="I692" t="s">
        <v>1139</v>
      </c>
      <c r="J692" t="str">
        <f>IF(COUNTIF(sala!R$2:R$768,A692)=0,"No","SI")</f>
        <v>SI</v>
      </c>
      <c r="K692">
        <f>+Tabla1[[#This Row],[Precio Unitario]]*Tabla1[[#This Row],[Cantidad Ordenada]]</f>
        <v>102</v>
      </c>
      <c r="L692">
        <f>+Tabla1[[#This Row],[Ganancia Bruta]]-Tabla1[[#This Row],[Costo Unitario]]*Tabla1[[#This Row],[Cantidad Ordenada]]</f>
        <v>42</v>
      </c>
    </row>
    <row r="693" spans="1:12" x14ac:dyDescent="0.45">
      <c r="A693">
        <v>271</v>
      </c>
      <c r="B693">
        <v>3</v>
      </c>
      <c r="C693" t="s">
        <v>344</v>
      </c>
      <c r="D693" t="s">
        <v>1152</v>
      </c>
      <c r="E693">
        <v>13</v>
      </c>
      <c r="F693">
        <v>22</v>
      </c>
      <c r="G693">
        <v>2</v>
      </c>
      <c r="H693">
        <v>55</v>
      </c>
      <c r="I693" t="s">
        <v>1141</v>
      </c>
      <c r="J693" t="str">
        <f>IF(COUNTIF(sala!R$2:R$768,A693)=0,"No","SI")</f>
        <v>SI</v>
      </c>
      <c r="K693">
        <f>+Tabla1[[#This Row],[Precio Unitario]]*Tabla1[[#This Row],[Cantidad Ordenada]]</f>
        <v>44</v>
      </c>
      <c r="L693">
        <f>+Tabla1[[#This Row],[Ganancia Bruta]]-Tabla1[[#This Row],[Costo Unitario]]*Tabla1[[#This Row],[Cantidad Ordenada]]</f>
        <v>18</v>
      </c>
    </row>
    <row r="694" spans="1:12" x14ac:dyDescent="0.45">
      <c r="A694">
        <v>272</v>
      </c>
      <c r="B694">
        <v>7</v>
      </c>
      <c r="C694" t="s">
        <v>268</v>
      </c>
      <c r="D694" t="s">
        <v>1138</v>
      </c>
      <c r="E694">
        <v>14</v>
      </c>
      <c r="F694">
        <v>24</v>
      </c>
      <c r="G694">
        <v>2</v>
      </c>
      <c r="H694">
        <v>36</v>
      </c>
      <c r="I694" t="s">
        <v>1139</v>
      </c>
      <c r="J694" t="str">
        <f>IF(COUNTIF(sala!R$2:R$768,A694)=0,"No","SI")</f>
        <v>SI</v>
      </c>
      <c r="K694">
        <f>+Tabla1[[#This Row],[Precio Unitario]]*Tabla1[[#This Row],[Cantidad Ordenada]]</f>
        <v>48</v>
      </c>
      <c r="L694">
        <f>+Tabla1[[#This Row],[Ganancia Bruta]]-Tabla1[[#This Row],[Costo Unitario]]*Tabla1[[#This Row],[Cantidad Ordenada]]</f>
        <v>20</v>
      </c>
    </row>
    <row r="695" spans="1:12" x14ac:dyDescent="0.45">
      <c r="A695">
        <v>272</v>
      </c>
      <c r="B695">
        <v>7</v>
      </c>
      <c r="C695" t="s">
        <v>42</v>
      </c>
      <c r="D695" t="s">
        <v>1150</v>
      </c>
      <c r="E695">
        <v>21</v>
      </c>
      <c r="F695">
        <v>35</v>
      </c>
      <c r="G695">
        <v>1</v>
      </c>
      <c r="H695">
        <v>47</v>
      </c>
      <c r="I695" t="s">
        <v>1141</v>
      </c>
      <c r="J695" t="str">
        <f>IF(COUNTIF(sala!R$2:R$768,A695)=0,"No","SI")</f>
        <v>SI</v>
      </c>
      <c r="K695">
        <f>+Tabla1[[#This Row],[Precio Unitario]]*Tabla1[[#This Row],[Cantidad Ordenada]]</f>
        <v>35</v>
      </c>
      <c r="L695">
        <f>+Tabla1[[#This Row],[Ganancia Bruta]]-Tabla1[[#This Row],[Costo Unitario]]*Tabla1[[#This Row],[Cantidad Ordenada]]</f>
        <v>14</v>
      </c>
    </row>
    <row r="696" spans="1:12" x14ac:dyDescent="0.45">
      <c r="A696">
        <v>273</v>
      </c>
      <c r="B696">
        <v>20</v>
      </c>
      <c r="C696" t="s">
        <v>423</v>
      </c>
      <c r="D696" t="s">
        <v>1151</v>
      </c>
      <c r="E696">
        <v>19</v>
      </c>
      <c r="F696">
        <v>32</v>
      </c>
      <c r="G696">
        <v>1</v>
      </c>
      <c r="H696">
        <v>22</v>
      </c>
      <c r="I696" t="s">
        <v>1141</v>
      </c>
      <c r="J696" t="str">
        <f>IF(COUNTIF(sala!R$2:R$768,A696)=0,"No","SI")</f>
        <v>SI</v>
      </c>
      <c r="K696">
        <f>+Tabla1[[#This Row],[Precio Unitario]]*Tabla1[[#This Row],[Cantidad Ordenada]]</f>
        <v>32</v>
      </c>
      <c r="L696">
        <f>+Tabla1[[#This Row],[Ganancia Bruta]]-Tabla1[[#This Row],[Costo Unitario]]*Tabla1[[#This Row],[Cantidad Ordenada]]</f>
        <v>13</v>
      </c>
    </row>
    <row r="697" spans="1:12" x14ac:dyDescent="0.45">
      <c r="A697">
        <v>273</v>
      </c>
      <c r="B697">
        <v>20</v>
      </c>
      <c r="C697" t="s">
        <v>344</v>
      </c>
      <c r="D697" t="s">
        <v>1152</v>
      </c>
      <c r="E697">
        <v>13</v>
      </c>
      <c r="F697">
        <v>22</v>
      </c>
      <c r="G697">
        <v>3</v>
      </c>
      <c r="H697">
        <v>40</v>
      </c>
      <c r="I697" t="s">
        <v>1139</v>
      </c>
      <c r="J697" t="str">
        <f>IF(COUNTIF(sala!R$2:R$768,A697)=0,"No","SI")</f>
        <v>SI</v>
      </c>
      <c r="K697">
        <f>+Tabla1[[#This Row],[Precio Unitario]]*Tabla1[[#This Row],[Cantidad Ordenada]]</f>
        <v>66</v>
      </c>
      <c r="L697">
        <f>+Tabla1[[#This Row],[Ganancia Bruta]]-Tabla1[[#This Row],[Costo Unitario]]*Tabla1[[#This Row],[Cantidad Ordenada]]</f>
        <v>27</v>
      </c>
    </row>
    <row r="698" spans="1:12" x14ac:dyDescent="0.45">
      <c r="A698">
        <v>273</v>
      </c>
      <c r="B698">
        <v>20</v>
      </c>
      <c r="C698" t="s">
        <v>204</v>
      </c>
      <c r="D698" t="s">
        <v>1159</v>
      </c>
      <c r="E698">
        <v>15</v>
      </c>
      <c r="F698">
        <v>25</v>
      </c>
      <c r="G698">
        <v>1</v>
      </c>
      <c r="H698">
        <v>5</v>
      </c>
      <c r="I698" t="s">
        <v>1141</v>
      </c>
      <c r="J698" t="str">
        <f>IF(COUNTIF(sala!R$2:R$768,A698)=0,"No","SI")</f>
        <v>SI</v>
      </c>
      <c r="K698">
        <f>+Tabla1[[#This Row],[Precio Unitario]]*Tabla1[[#This Row],[Cantidad Ordenada]]</f>
        <v>25</v>
      </c>
      <c r="L698">
        <f>+Tabla1[[#This Row],[Ganancia Bruta]]-Tabla1[[#This Row],[Costo Unitario]]*Tabla1[[#This Row],[Cantidad Ordenada]]</f>
        <v>10</v>
      </c>
    </row>
    <row r="699" spans="1:12" x14ac:dyDescent="0.45">
      <c r="A699">
        <v>274</v>
      </c>
      <c r="B699">
        <v>7</v>
      </c>
      <c r="C699" t="s">
        <v>265</v>
      </c>
      <c r="D699" t="s">
        <v>1158</v>
      </c>
      <c r="E699">
        <v>15</v>
      </c>
      <c r="F699">
        <v>26</v>
      </c>
      <c r="G699">
        <v>3</v>
      </c>
      <c r="H699">
        <v>33</v>
      </c>
      <c r="I699" t="s">
        <v>1139</v>
      </c>
      <c r="J699" t="str">
        <f>IF(COUNTIF(sala!R$2:R$768,A699)=0,"No","SI")</f>
        <v>SI</v>
      </c>
      <c r="K699">
        <f>+Tabla1[[#This Row],[Precio Unitario]]*Tabla1[[#This Row],[Cantidad Ordenada]]</f>
        <v>78</v>
      </c>
      <c r="L699">
        <f>+Tabla1[[#This Row],[Ganancia Bruta]]-Tabla1[[#This Row],[Costo Unitario]]*Tabla1[[#This Row],[Cantidad Ordenada]]</f>
        <v>33</v>
      </c>
    </row>
    <row r="700" spans="1:12" x14ac:dyDescent="0.45">
      <c r="A700">
        <v>274</v>
      </c>
      <c r="B700">
        <v>7</v>
      </c>
      <c r="C700" t="s">
        <v>189</v>
      </c>
      <c r="D700" t="s">
        <v>1149</v>
      </c>
      <c r="E700">
        <v>11</v>
      </c>
      <c r="F700">
        <v>19</v>
      </c>
      <c r="G700">
        <v>2</v>
      </c>
      <c r="H700">
        <v>42</v>
      </c>
      <c r="I700" t="s">
        <v>1141</v>
      </c>
      <c r="J700" t="str">
        <f>IF(COUNTIF(sala!R$2:R$768,A700)=0,"No","SI")</f>
        <v>SI</v>
      </c>
      <c r="K700">
        <f>+Tabla1[[#This Row],[Precio Unitario]]*Tabla1[[#This Row],[Cantidad Ordenada]]</f>
        <v>38</v>
      </c>
      <c r="L700">
        <f>+Tabla1[[#This Row],[Ganancia Bruta]]-Tabla1[[#This Row],[Costo Unitario]]*Tabla1[[#This Row],[Cantidad Ordenada]]</f>
        <v>16</v>
      </c>
    </row>
    <row r="701" spans="1:12" x14ac:dyDescent="0.45">
      <c r="A701">
        <v>275</v>
      </c>
      <c r="B701">
        <v>5</v>
      </c>
      <c r="C701" t="s">
        <v>448</v>
      </c>
      <c r="D701" t="s">
        <v>1147</v>
      </c>
      <c r="E701">
        <v>20</v>
      </c>
      <c r="F701">
        <v>33</v>
      </c>
      <c r="G701">
        <v>1</v>
      </c>
      <c r="H701">
        <v>32</v>
      </c>
      <c r="I701" t="s">
        <v>1141</v>
      </c>
      <c r="J701" t="str">
        <f>IF(COUNTIF(sala!R$2:R$768,A701)=0,"No","SI")</f>
        <v>SI</v>
      </c>
      <c r="K701">
        <f>+Tabla1[[#This Row],[Precio Unitario]]*Tabla1[[#This Row],[Cantidad Ordenada]]</f>
        <v>33</v>
      </c>
      <c r="L701">
        <f>+Tabla1[[#This Row],[Ganancia Bruta]]-Tabla1[[#This Row],[Costo Unitario]]*Tabla1[[#This Row],[Cantidad Ordenada]]</f>
        <v>13</v>
      </c>
    </row>
    <row r="702" spans="1:12" x14ac:dyDescent="0.45">
      <c r="A702">
        <v>275</v>
      </c>
      <c r="B702">
        <v>5</v>
      </c>
      <c r="C702" t="s">
        <v>195</v>
      </c>
      <c r="D702" t="s">
        <v>1142</v>
      </c>
      <c r="E702">
        <v>19</v>
      </c>
      <c r="F702">
        <v>31</v>
      </c>
      <c r="G702">
        <v>2</v>
      </c>
      <c r="H702">
        <v>32</v>
      </c>
      <c r="I702" t="s">
        <v>1139</v>
      </c>
      <c r="J702" t="str">
        <f>IF(COUNTIF(sala!R$2:R$768,A702)=0,"No","SI")</f>
        <v>SI</v>
      </c>
      <c r="K702">
        <f>+Tabla1[[#This Row],[Precio Unitario]]*Tabla1[[#This Row],[Cantidad Ordenada]]</f>
        <v>62</v>
      </c>
      <c r="L702">
        <f>+Tabla1[[#This Row],[Ganancia Bruta]]-Tabla1[[#This Row],[Costo Unitario]]*Tabla1[[#This Row],[Cantidad Ordenada]]</f>
        <v>24</v>
      </c>
    </row>
    <row r="703" spans="1:12" x14ac:dyDescent="0.45">
      <c r="A703">
        <v>275</v>
      </c>
      <c r="B703">
        <v>5</v>
      </c>
      <c r="C703" t="s">
        <v>265</v>
      </c>
      <c r="D703" t="s">
        <v>1158</v>
      </c>
      <c r="E703">
        <v>15</v>
      </c>
      <c r="F703">
        <v>26</v>
      </c>
      <c r="G703">
        <v>1</v>
      </c>
      <c r="H703">
        <v>58</v>
      </c>
      <c r="I703" t="s">
        <v>1139</v>
      </c>
      <c r="J703" t="str">
        <f>IF(COUNTIF(sala!R$2:R$768,A703)=0,"No","SI")</f>
        <v>SI</v>
      </c>
      <c r="K703">
        <f>+Tabla1[[#This Row],[Precio Unitario]]*Tabla1[[#This Row],[Cantidad Ordenada]]</f>
        <v>26</v>
      </c>
      <c r="L703">
        <f>+Tabla1[[#This Row],[Ganancia Bruta]]-Tabla1[[#This Row],[Costo Unitario]]*Tabla1[[#This Row],[Cantidad Ordenada]]</f>
        <v>11</v>
      </c>
    </row>
    <row r="704" spans="1:12" x14ac:dyDescent="0.45">
      <c r="A704">
        <v>276</v>
      </c>
      <c r="B704">
        <v>15</v>
      </c>
      <c r="C704" t="s">
        <v>344</v>
      </c>
      <c r="D704" t="s">
        <v>1152</v>
      </c>
      <c r="E704">
        <v>13</v>
      </c>
      <c r="F704">
        <v>22</v>
      </c>
      <c r="G704">
        <v>2</v>
      </c>
      <c r="H704">
        <v>49</v>
      </c>
      <c r="I704" t="s">
        <v>1139</v>
      </c>
      <c r="J704" t="str">
        <f>IF(COUNTIF(sala!R$2:R$768,A704)=0,"No","SI")</f>
        <v>SI</v>
      </c>
      <c r="K704">
        <f>+Tabla1[[#This Row],[Precio Unitario]]*Tabla1[[#This Row],[Cantidad Ordenada]]</f>
        <v>44</v>
      </c>
      <c r="L704">
        <f>+Tabla1[[#This Row],[Ganancia Bruta]]-Tabla1[[#This Row],[Costo Unitario]]*Tabla1[[#This Row],[Cantidad Ordenada]]</f>
        <v>18</v>
      </c>
    </row>
    <row r="705" spans="1:12" x14ac:dyDescent="0.45">
      <c r="A705">
        <v>276</v>
      </c>
      <c r="B705">
        <v>15</v>
      </c>
      <c r="C705" t="s">
        <v>265</v>
      </c>
      <c r="D705" t="s">
        <v>1158</v>
      </c>
      <c r="E705">
        <v>15</v>
      </c>
      <c r="F705">
        <v>26</v>
      </c>
      <c r="G705">
        <v>1</v>
      </c>
      <c r="H705">
        <v>36</v>
      </c>
      <c r="I705" t="s">
        <v>1141</v>
      </c>
      <c r="J705" t="str">
        <f>IF(COUNTIF(sala!R$2:R$768,A705)=0,"No","SI")</f>
        <v>SI</v>
      </c>
      <c r="K705">
        <f>+Tabla1[[#This Row],[Precio Unitario]]*Tabla1[[#This Row],[Cantidad Ordenada]]</f>
        <v>26</v>
      </c>
      <c r="L705">
        <f>+Tabla1[[#This Row],[Ganancia Bruta]]-Tabla1[[#This Row],[Costo Unitario]]*Tabla1[[#This Row],[Cantidad Ordenada]]</f>
        <v>11</v>
      </c>
    </row>
    <row r="706" spans="1:12" x14ac:dyDescent="0.45">
      <c r="A706">
        <v>277</v>
      </c>
      <c r="B706">
        <v>4</v>
      </c>
      <c r="C706" t="s">
        <v>195</v>
      </c>
      <c r="D706" t="s">
        <v>1142</v>
      </c>
      <c r="E706">
        <v>19</v>
      </c>
      <c r="F706">
        <v>31</v>
      </c>
      <c r="G706">
        <v>3</v>
      </c>
      <c r="H706">
        <v>29</v>
      </c>
      <c r="I706" t="s">
        <v>1139</v>
      </c>
      <c r="J706" t="str">
        <f>IF(COUNTIF(sala!R$2:R$768,A706)=0,"No","SI")</f>
        <v>SI</v>
      </c>
      <c r="K706">
        <f>+Tabla1[[#This Row],[Precio Unitario]]*Tabla1[[#This Row],[Cantidad Ordenada]]</f>
        <v>93</v>
      </c>
      <c r="L706">
        <f>+Tabla1[[#This Row],[Ganancia Bruta]]-Tabla1[[#This Row],[Costo Unitario]]*Tabla1[[#This Row],[Cantidad Ordenada]]</f>
        <v>36</v>
      </c>
    </row>
    <row r="707" spans="1:12" x14ac:dyDescent="0.45">
      <c r="A707">
        <v>278</v>
      </c>
      <c r="B707">
        <v>5</v>
      </c>
      <c r="C707" t="s">
        <v>195</v>
      </c>
      <c r="D707" t="s">
        <v>1142</v>
      </c>
      <c r="E707">
        <v>19</v>
      </c>
      <c r="F707">
        <v>31</v>
      </c>
      <c r="G707">
        <v>3</v>
      </c>
      <c r="H707">
        <v>33</v>
      </c>
      <c r="I707" t="s">
        <v>1139</v>
      </c>
      <c r="J707" t="str">
        <f>IF(COUNTIF(sala!R$2:R$768,A707)=0,"No","SI")</f>
        <v>SI</v>
      </c>
      <c r="K707">
        <f>+Tabla1[[#This Row],[Precio Unitario]]*Tabla1[[#This Row],[Cantidad Ordenada]]</f>
        <v>93</v>
      </c>
      <c r="L707">
        <f>+Tabla1[[#This Row],[Ganancia Bruta]]-Tabla1[[#This Row],[Costo Unitario]]*Tabla1[[#This Row],[Cantidad Ordenada]]</f>
        <v>36</v>
      </c>
    </row>
    <row r="708" spans="1:12" x14ac:dyDescent="0.45">
      <c r="A708">
        <v>278</v>
      </c>
      <c r="B708">
        <v>5</v>
      </c>
      <c r="C708" t="s">
        <v>268</v>
      </c>
      <c r="D708" t="s">
        <v>1138</v>
      </c>
      <c r="E708">
        <v>14</v>
      </c>
      <c r="F708">
        <v>24</v>
      </c>
      <c r="G708">
        <v>2</v>
      </c>
      <c r="H708">
        <v>28</v>
      </c>
      <c r="I708" t="s">
        <v>1141</v>
      </c>
      <c r="J708" t="str">
        <f>IF(COUNTIF(sala!R$2:R$768,A708)=0,"No","SI")</f>
        <v>SI</v>
      </c>
      <c r="K708">
        <f>+Tabla1[[#This Row],[Precio Unitario]]*Tabla1[[#This Row],[Cantidad Ordenada]]</f>
        <v>48</v>
      </c>
      <c r="L708">
        <f>+Tabla1[[#This Row],[Ganancia Bruta]]-Tabla1[[#This Row],[Costo Unitario]]*Tabla1[[#This Row],[Cantidad Ordenada]]</f>
        <v>20</v>
      </c>
    </row>
    <row r="709" spans="1:12" x14ac:dyDescent="0.45">
      <c r="A709">
        <v>279</v>
      </c>
      <c r="B709">
        <v>11</v>
      </c>
      <c r="C709" t="s">
        <v>74</v>
      </c>
      <c r="D709" t="s">
        <v>1144</v>
      </c>
      <c r="E709">
        <v>25</v>
      </c>
      <c r="F709">
        <v>40</v>
      </c>
      <c r="G709">
        <v>3</v>
      </c>
      <c r="H709">
        <v>48</v>
      </c>
      <c r="I709" t="s">
        <v>1141</v>
      </c>
      <c r="J709" t="str">
        <f>IF(COUNTIF(sala!R$2:R$768,A709)=0,"No","SI")</f>
        <v>SI</v>
      </c>
      <c r="K709">
        <f>+Tabla1[[#This Row],[Precio Unitario]]*Tabla1[[#This Row],[Cantidad Ordenada]]</f>
        <v>120</v>
      </c>
      <c r="L709">
        <f>+Tabla1[[#This Row],[Ganancia Bruta]]-Tabla1[[#This Row],[Costo Unitario]]*Tabla1[[#This Row],[Cantidad Ordenada]]</f>
        <v>45</v>
      </c>
    </row>
    <row r="710" spans="1:12" x14ac:dyDescent="0.45">
      <c r="A710">
        <v>279</v>
      </c>
      <c r="B710">
        <v>11</v>
      </c>
      <c r="C710" t="s">
        <v>42</v>
      </c>
      <c r="D710" t="s">
        <v>1150</v>
      </c>
      <c r="E710">
        <v>21</v>
      </c>
      <c r="F710">
        <v>35</v>
      </c>
      <c r="G710">
        <v>1</v>
      </c>
      <c r="H710">
        <v>28</v>
      </c>
      <c r="I710" t="s">
        <v>1139</v>
      </c>
      <c r="J710" t="str">
        <f>IF(COUNTIF(sala!R$2:R$768,A710)=0,"No","SI")</f>
        <v>SI</v>
      </c>
      <c r="K710">
        <f>+Tabla1[[#This Row],[Precio Unitario]]*Tabla1[[#This Row],[Cantidad Ordenada]]</f>
        <v>35</v>
      </c>
      <c r="L710">
        <f>+Tabla1[[#This Row],[Ganancia Bruta]]-Tabla1[[#This Row],[Costo Unitario]]*Tabla1[[#This Row],[Cantidad Ordenada]]</f>
        <v>14</v>
      </c>
    </row>
    <row r="711" spans="1:12" x14ac:dyDescent="0.45">
      <c r="A711">
        <v>279</v>
      </c>
      <c r="B711">
        <v>11</v>
      </c>
      <c r="C711" t="s">
        <v>126</v>
      </c>
      <c r="D711" t="s">
        <v>1157</v>
      </c>
      <c r="E711">
        <v>10</v>
      </c>
      <c r="F711">
        <v>18</v>
      </c>
      <c r="G711">
        <v>1</v>
      </c>
      <c r="H711">
        <v>58</v>
      </c>
      <c r="I711" t="s">
        <v>1139</v>
      </c>
      <c r="J711" t="str">
        <f>IF(COUNTIF(sala!R$2:R$768,A711)=0,"No","SI")</f>
        <v>SI</v>
      </c>
      <c r="K711">
        <f>+Tabla1[[#This Row],[Precio Unitario]]*Tabla1[[#This Row],[Cantidad Ordenada]]</f>
        <v>18</v>
      </c>
      <c r="L711">
        <f>+Tabla1[[#This Row],[Ganancia Bruta]]-Tabla1[[#This Row],[Costo Unitario]]*Tabla1[[#This Row],[Cantidad Ordenada]]</f>
        <v>8</v>
      </c>
    </row>
    <row r="712" spans="1:12" x14ac:dyDescent="0.45">
      <c r="A712">
        <v>279</v>
      </c>
      <c r="B712">
        <v>11</v>
      </c>
      <c r="C712" t="s">
        <v>66</v>
      </c>
      <c r="D712" t="s">
        <v>1148</v>
      </c>
      <c r="E712">
        <v>16</v>
      </c>
      <c r="F712">
        <v>28</v>
      </c>
      <c r="G712">
        <v>1</v>
      </c>
      <c r="H712">
        <v>8</v>
      </c>
      <c r="I712" t="s">
        <v>1139</v>
      </c>
      <c r="J712" t="str">
        <f>IF(COUNTIF(sala!R$2:R$768,A712)=0,"No","SI")</f>
        <v>SI</v>
      </c>
      <c r="K712">
        <f>+Tabla1[[#This Row],[Precio Unitario]]*Tabla1[[#This Row],[Cantidad Ordenada]]</f>
        <v>28</v>
      </c>
      <c r="L712">
        <f>+Tabla1[[#This Row],[Ganancia Bruta]]-Tabla1[[#This Row],[Costo Unitario]]*Tabla1[[#This Row],[Cantidad Ordenada]]</f>
        <v>12</v>
      </c>
    </row>
    <row r="713" spans="1:12" x14ac:dyDescent="0.45">
      <c r="A713">
        <v>280</v>
      </c>
      <c r="B713">
        <v>14</v>
      </c>
      <c r="C713" t="s">
        <v>268</v>
      </c>
      <c r="D713" t="s">
        <v>1138</v>
      </c>
      <c r="E713">
        <v>14</v>
      </c>
      <c r="F713">
        <v>24</v>
      </c>
      <c r="G713">
        <v>2</v>
      </c>
      <c r="H713">
        <v>52</v>
      </c>
      <c r="I713" t="s">
        <v>1139</v>
      </c>
      <c r="J713" t="str">
        <f>IF(COUNTIF(sala!R$2:R$768,A713)=0,"No","SI")</f>
        <v>SI</v>
      </c>
      <c r="K713">
        <f>+Tabla1[[#This Row],[Precio Unitario]]*Tabla1[[#This Row],[Cantidad Ordenada]]</f>
        <v>48</v>
      </c>
      <c r="L713">
        <f>+Tabla1[[#This Row],[Ganancia Bruta]]-Tabla1[[#This Row],[Costo Unitario]]*Tabla1[[#This Row],[Cantidad Ordenada]]</f>
        <v>20</v>
      </c>
    </row>
    <row r="714" spans="1:12" x14ac:dyDescent="0.45">
      <c r="A714">
        <v>280</v>
      </c>
      <c r="B714">
        <v>14</v>
      </c>
      <c r="C714" t="s">
        <v>340</v>
      </c>
      <c r="D714" t="s">
        <v>1155</v>
      </c>
      <c r="E714">
        <v>14</v>
      </c>
      <c r="F714">
        <v>23</v>
      </c>
      <c r="G714">
        <v>3</v>
      </c>
      <c r="H714">
        <v>34</v>
      </c>
      <c r="I714" t="s">
        <v>1139</v>
      </c>
      <c r="J714" t="str">
        <f>IF(COUNTIF(sala!R$2:R$768,A714)=0,"No","SI")</f>
        <v>SI</v>
      </c>
      <c r="K714">
        <f>+Tabla1[[#This Row],[Precio Unitario]]*Tabla1[[#This Row],[Cantidad Ordenada]]</f>
        <v>69</v>
      </c>
      <c r="L714">
        <f>+Tabla1[[#This Row],[Ganancia Bruta]]-Tabla1[[#This Row],[Costo Unitario]]*Tabla1[[#This Row],[Cantidad Ordenada]]</f>
        <v>27</v>
      </c>
    </row>
    <row r="715" spans="1:12" x14ac:dyDescent="0.45">
      <c r="A715">
        <v>281</v>
      </c>
      <c r="B715">
        <v>18</v>
      </c>
      <c r="C715" t="s">
        <v>448</v>
      </c>
      <c r="D715" t="s">
        <v>1147</v>
      </c>
      <c r="E715">
        <v>20</v>
      </c>
      <c r="F715">
        <v>33</v>
      </c>
      <c r="G715">
        <v>2</v>
      </c>
      <c r="H715">
        <v>9</v>
      </c>
      <c r="I715" t="s">
        <v>1141</v>
      </c>
      <c r="J715" t="str">
        <f>IF(COUNTIF(sala!R$2:R$768,A715)=0,"No","SI")</f>
        <v>SI</v>
      </c>
      <c r="K715">
        <f>+Tabla1[[#This Row],[Precio Unitario]]*Tabla1[[#This Row],[Cantidad Ordenada]]</f>
        <v>66</v>
      </c>
      <c r="L715">
        <f>+Tabla1[[#This Row],[Ganancia Bruta]]-Tabla1[[#This Row],[Costo Unitario]]*Tabla1[[#This Row],[Cantidad Ordenada]]</f>
        <v>26</v>
      </c>
    </row>
    <row r="716" spans="1:12" x14ac:dyDescent="0.45">
      <c r="A716">
        <v>282</v>
      </c>
      <c r="B716">
        <v>6</v>
      </c>
      <c r="C716" t="s">
        <v>126</v>
      </c>
      <c r="D716" t="s">
        <v>1157</v>
      </c>
      <c r="E716">
        <v>10</v>
      </c>
      <c r="F716">
        <v>18</v>
      </c>
      <c r="G716">
        <v>3</v>
      </c>
      <c r="H716">
        <v>57</v>
      </c>
      <c r="I716" t="s">
        <v>1141</v>
      </c>
      <c r="J716" t="str">
        <f>IF(COUNTIF(sala!R$2:R$768,A716)=0,"No","SI")</f>
        <v>SI</v>
      </c>
      <c r="K716">
        <f>+Tabla1[[#This Row],[Precio Unitario]]*Tabla1[[#This Row],[Cantidad Ordenada]]</f>
        <v>54</v>
      </c>
      <c r="L716">
        <f>+Tabla1[[#This Row],[Ganancia Bruta]]-Tabla1[[#This Row],[Costo Unitario]]*Tabla1[[#This Row],[Cantidad Ordenada]]</f>
        <v>24</v>
      </c>
    </row>
    <row r="717" spans="1:12" x14ac:dyDescent="0.45">
      <c r="A717">
        <v>282</v>
      </c>
      <c r="B717">
        <v>6</v>
      </c>
      <c r="C717" t="s">
        <v>250</v>
      </c>
      <c r="D717" t="s">
        <v>1154</v>
      </c>
      <c r="E717">
        <v>12</v>
      </c>
      <c r="F717">
        <v>20</v>
      </c>
      <c r="G717">
        <v>1</v>
      </c>
      <c r="H717">
        <v>57</v>
      </c>
      <c r="I717" t="s">
        <v>1141</v>
      </c>
      <c r="J717" t="str">
        <f>IF(COUNTIF(sala!R$2:R$768,A717)=0,"No","SI")</f>
        <v>SI</v>
      </c>
      <c r="K717">
        <f>+Tabla1[[#This Row],[Precio Unitario]]*Tabla1[[#This Row],[Cantidad Ordenada]]</f>
        <v>20</v>
      </c>
      <c r="L717">
        <f>+Tabla1[[#This Row],[Ganancia Bruta]]-Tabla1[[#This Row],[Costo Unitario]]*Tabla1[[#This Row],[Cantidad Ordenada]]</f>
        <v>8</v>
      </c>
    </row>
    <row r="718" spans="1:12" x14ac:dyDescent="0.45">
      <c r="A718">
        <v>283</v>
      </c>
      <c r="B718">
        <v>19</v>
      </c>
      <c r="C718" t="s">
        <v>265</v>
      </c>
      <c r="D718" t="s">
        <v>1158</v>
      </c>
      <c r="E718">
        <v>15</v>
      </c>
      <c r="F718">
        <v>26</v>
      </c>
      <c r="G718">
        <v>3</v>
      </c>
      <c r="H718">
        <v>6</v>
      </c>
      <c r="I718" t="s">
        <v>1139</v>
      </c>
      <c r="J718" t="str">
        <f>IF(COUNTIF(sala!R$2:R$768,A718)=0,"No","SI")</f>
        <v>SI</v>
      </c>
      <c r="K718">
        <f>+Tabla1[[#This Row],[Precio Unitario]]*Tabla1[[#This Row],[Cantidad Ordenada]]</f>
        <v>78</v>
      </c>
      <c r="L718">
        <f>+Tabla1[[#This Row],[Ganancia Bruta]]-Tabla1[[#This Row],[Costo Unitario]]*Tabla1[[#This Row],[Cantidad Ordenada]]</f>
        <v>33</v>
      </c>
    </row>
    <row r="719" spans="1:12" x14ac:dyDescent="0.45">
      <c r="A719">
        <v>284</v>
      </c>
      <c r="B719">
        <v>11</v>
      </c>
      <c r="C719" t="s">
        <v>250</v>
      </c>
      <c r="D719" t="s">
        <v>1154</v>
      </c>
      <c r="E719">
        <v>12</v>
      </c>
      <c r="F719">
        <v>20</v>
      </c>
      <c r="G719">
        <v>3</v>
      </c>
      <c r="H719">
        <v>45</v>
      </c>
      <c r="I719" t="s">
        <v>1139</v>
      </c>
      <c r="J719" t="str">
        <f>IF(COUNTIF(sala!R$2:R$768,A719)=0,"No","SI")</f>
        <v>SI</v>
      </c>
      <c r="K719">
        <f>+Tabla1[[#This Row],[Precio Unitario]]*Tabla1[[#This Row],[Cantidad Ordenada]]</f>
        <v>60</v>
      </c>
      <c r="L719">
        <f>+Tabla1[[#This Row],[Ganancia Bruta]]-Tabla1[[#This Row],[Costo Unitario]]*Tabla1[[#This Row],[Cantidad Ordenada]]</f>
        <v>24</v>
      </c>
    </row>
    <row r="720" spans="1:12" x14ac:dyDescent="0.45">
      <c r="A720">
        <v>284</v>
      </c>
      <c r="B720">
        <v>11</v>
      </c>
      <c r="C720" t="s">
        <v>179</v>
      </c>
      <c r="D720" t="s">
        <v>1143</v>
      </c>
      <c r="E720">
        <v>16</v>
      </c>
      <c r="F720">
        <v>27</v>
      </c>
      <c r="G720">
        <v>1</v>
      </c>
      <c r="H720">
        <v>59</v>
      </c>
      <c r="I720" t="s">
        <v>1139</v>
      </c>
      <c r="J720" t="str">
        <f>IF(COUNTIF(sala!R$2:R$768,A720)=0,"No","SI")</f>
        <v>SI</v>
      </c>
      <c r="K720">
        <f>+Tabla1[[#This Row],[Precio Unitario]]*Tabla1[[#This Row],[Cantidad Ordenada]]</f>
        <v>27</v>
      </c>
      <c r="L720">
        <f>+Tabla1[[#This Row],[Ganancia Bruta]]-Tabla1[[#This Row],[Costo Unitario]]*Tabla1[[#This Row],[Cantidad Ordenada]]</f>
        <v>11</v>
      </c>
    </row>
    <row r="721" spans="1:12" x14ac:dyDescent="0.45">
      <c r="A721">
        <v>284</v>
      </c>
      <c r="B721">
        <v>11</v>
      </c>
      <c r="C721" t="s">
        <v>189</v>
      </c>
      <c r="D721" t="s">
        <v>1149</v>
      </c>
      <c r="E721">
        <v>11</v>
      </c>
      <c r="F721">
        <v>19</v>
      </c>
      <c r="G721">
        <v>2</v>
      </c>
      <c r="H721">
        <v>41</v>
      </c>
      <c r="I721" t="s">
        <v>1139</v>
      </c>
      <c r="J721" t="str">
        <f>IF(COUNTIF(sala!R$2:R$768,A721)=0,"No","SI")</f>
        <v>SI</v>
      </c>
      <c r="K721">
        <f>+Tabla1[[#This Row],[Precio Unitario]]*Tabla1[[#This Row],[Cantidad Ordenada]]</f>
        <v>38</v>
      </c>
      <c r="L721">
        <f>+Tabla1[[#This Row],[Ganancia Bruta]]-Tabla1[[#This Row],[Costo Unitario]]*Tabla1[[#This Row],[Cantidad Ordenada]]</f>
        <v>16</v>
      </c>
    </row>
    <row r="722" spans="1:12" x14ac:dyDescent="0.45">
      <c r="A722">
        <v>284</v>
      </c>
      <c r="B722">
        <v>11</v>
      </c>
      <c r="C722" t="s">
        <v>448</v>
      </c>
      <c r="D722" t="s">
        <v>1147</v>
      </c>
      <c r="E722">
        <v>20</v>
      </c>
      <c r="F722">
        <v>33</v>
      </c>
      <c r="G722">
        <v>1</v>
      </c>
      <c r="H722">
        <v>50</v>
      </c>
      <c r="I722" t="s">
        <v>1141</v>
      </c>
      <c r="J722" t="str">
        <f>IF(COUNTIF(sala!R$2:R$768,A722)=0,"No","SI")</f>
        <v>SI</v>
      </c>
      <c r="K722">
        <f>+Tabla1[[#This Row],[Precio Unitario]]*Tabla1[[#This Row],[Cantidad Ordenada]]</f>
        <v>33</v>
      </c>
      <c r="L722">
        <f>+Tabla1[[#This Row],[Ganancia Bruta]]-Tabla1[[#This Row],[Costo Unitario]]*Tabla1[[#This Row],[Cantidad Ordenada]]</f>
        <v>13</v>
      </c>
    </row>
    <row r="723" spans="1:12" x14ac:dyDescent="0.45">
      <c r="A723">
        <v>285</v>
      </c>
      <c r="B723">
        <v>18</v>
      </c>
      <c r="C723" t="s">
        <v>111</v>
      </c>
      <c r="D723" t="s">
        <v>1156</v>
      </c>
      <c r="E723">
        <v>13</v>
      </c>
      <c r="F723">
        <v>21</v>
      </c>
      <c r="G723">
        <v>2</v>
      </c>
      <c r="H723">
        <v>12</v>
      </c>
      <c r="I723" t="s">
        <v>1141</v>
      </c>
      <c r="J723" t="str">
        <f>IF(COUNTIF(sala!R$2:R$768,A723)=0,"No","SI")</f>
        <v>SI</v>
      </c>
      <c r="K723">
        <f>+Tabla1[[#This Row],[Precio Unitario]]*Tabla1[[#This Row],[Cantidad Ordenada]]</f>
        <v>42</v>
      </c>
      <c r="L723">
        <f>+Tabla1[[#This Row],[Ganancia Bruta]]-Tabla1[[#This Row],[Costo Unitario]]*Tabla1[[#This Row],[Cantidad Ordenada]]</f>
        <v>16</v>
      </c>
    </row>
    <row r="724" spans="1:12" x14ac:dyDescent="0.45">
      <c r="A724">
        <v>286</v>
      </c>
      <c r="B724">
        <v>15</v>
      </c>
      <c r="C724" t="s">
        <v>86</v>
      </c>
      <c r="D724" t="s">
        <v>1153</v>
      </c>
      <c r="E724">
        <v>20</v>
      </c>
      <c r="F724">
        <v>34</v>
      </c>
      <c r="G724">
        <v>2</v>
      </c>
      <c r="H724">
        <v>25</v>
      </c>
      <c r="I724" t="s">
        <v>1139</v>
      </c>
      <c r="J724" t="str">
        <f>IF(COUNTIF(sala!R$2:R$768,A724)=0,"No","SI")</f>
        <v>SI</v>
      </c>
      <c r="K724">
        <f>+Tabla1[[#This Row],[Precio Unitario]]*Tabla1[[#This Row],[Cantidad Ordenada]]</f>
        <v>68</v>
      </c>
      <c r="L724">
        <f>+Tabla1[[#This Row],[Ganancia Bruta]]-Tabla1[[#This Row],[Costo Unitario]]*Tabla1[[#This Row],[Cantidad Ordenada]]</f>
        <v>28</v>
      </c>
    </row>
    <row r="725" spans="1:12" x14ac:dyDescent="0.45">
      <c r="A725">
        <v>287</v>
      </c>
      <c r="B725">
        <v>20</v>
      </c>
      <c r="C725" t="s">
        <v>423</v>
      </c>
      <c r="D725" t="s">
        <v>1151</v>
      </c>
      <c r="E725">
        <v>19</v>
      </c>
      <c r="F725">
        <v>32</v>
      </c>
      <c r="G725">
        <v>3</v>
      </c>
      <c r="H725">
        <v>46</v>
      </c>
      <c r="I725" t="s">
        <v>1139</v>
      </c>
      <c r="J725" t="str">
        <f>IF(COUNTIF(sala!R$2:R$768,A725)=0,"No","SI")</f>
        <v>SI</v>
      </c>
      <c r="K725">
        <f>+Tabla1[[#This Row],[Precio Unitario]]*Tabla1[[#This Row],[Cantidad Ordenada]]</f>
        <v>96</v>
      </c>
      <c r="L725">
        <f>+Tabla1[[#This Row],[Ganancia Bruta]]-Tabla1[[#This Row],[Costo Unitario]]*Tabla1[[#This Row],[Cantidad Ordenada]]</f>
        <v>39</v>
      </c>
    </row>
    <row r="726" spans="1:12" x14ac:dyDescent="0.45">
      <c r="A726">
        <v>287</v>
      </c>
      <c r="B726">
        <v>20</v>
      </c>
      <c r="C726" t="s">
        <v>340</v>
      </c>
      <c r="D726" t="s">
        <v>1155</v>
      </c>
      <c r="E726">
        <v>14</v>
      </c>
      <c r="F726">
        <v>23</v>
      </c>
      <c r="G726">
        <v>2</v>
      </c>
      <c r="H726">
        <v>58</v>
      </c>
      <c r="I726" t="s">
        <v>1139</v>
      </c>
      <c r="J726" t="str">
        <f>IF(COUNTIF(sala!R$2:R$768,A726)=0,"No","SI")</f>
        <v>SI</v>
      </c>
      <c r="K726">
        <f>+Tabla1[[#This Row],[Precio Unitario]]*Tabla1[[#This Row],[Cantidad Ordenada]]</f>
        <v>46</v>
      </c>
      <c r="L726">
        <f>+Tabla1[[#This Row],[Ganancia Bruta]]-Tabla1[[#This Row],[Costo Unitario]]*Tabla1[[#This Row],[Cantidad Ordenada]]</f>
        <v>18</v>
      </c>
    </row>
    <row r="727" spans="1:12" x14ac:dyDescent="0.45">
      <c r="A727">
        <v>287</v>
      </c>
      <c r="B727">
        <v>20</v>
      </c>
      <c r="C727" t="s">
        <v>109</v>
      </c>
      <c r="D727" t="s">
        <v>1140</v>
      </c>
      <c r="E727">
        <v>18</v>
      </c>
      <c r="F727">
        <v>30</v>
      </c>
      <c r="G727">
        <v>2</v>
      </c>
      <c r="H727">
        <v>17</v>
      </c>
      <c r="I727" t="s">
        <v>1141</v>
      </c>
      <c r="J727" t="str">
        <f>IF(COUNTIF(sala!R$2:R$768,A727)=0,"No","SI")</f>
        <v>SI</v>
      </c>
      <c r="K727">
        <f>+Tabla1[[#This Row],[Precio Unitario]]*Tabla1[[#This Row],[Cantidad Ordenada]]</f>
        <v>60</v>
      </c>
      <c r="L727">
        <f>+Tabla1[[#This Row],[Ganancia Bruta]]-Tabla1[[#This Row],[Costo Unitario]]*Tabla1[[#This Row],[Cantidad Ordenada]]</f>
        <v>24</v>
      </c>
    </row>
    <row r="728" spans="1:12" x14ac:dyDescent="0.45">
      <c r="A728">
        <v>288</v>
      </c>
      <c r="B728">
        <v>15</v>
      </c>
      <c r="C728" t="s">
        <v>268</v>
      </c>
      <c r="D728" t="s">
        <v>1138</v>
      </c>
      <c r="E728">
        <v>14</v>
      </c>
      <c r="F728">
        <v>24</v>
      </c>
      <c r="G728">
        <v>2</v>
      </c>
      <c r="H728">
        <v>6</v>
      </c>
      <c r="I728" t="s">
        <v>1141</v>
      </c>
      <c r="J728" t="str">
        <f>IF(COUNTIF(sala!R$2:R$768,A728)=0,"No","SI")</f>
        <v>SI</v>
      </c>
      <c r="K728">
        <f>+Tabla1[[#This Row],[Precio Unitario]]*Tabla1[[#This Row],[Cantidad Ordenada]]</f>
        <v>48</v>
      </c>
      <c r="L728">
        <f>+Tabla1[[#This Row],[Ganancia Bruta]]-Tabla1[[#This Row],[Costo Unitario]]*Tabla1[[#This Row],[Cantidad Ordenada]]</f>
        <v>20</v>
      </c>
    </row>
    <row r="729" spans="1:12" x14ac:dyDescent="0.45">
      <c r="A729">
        <v>288</v>
      </c>
      <c r="B729">
        <v>15</v>
      </c>
      <c r="C729" t="s">
        <v>189</v>
      </c>
      <c r="D729" t="s">
        <v>1149</v>
      </c>
      <c r="E729">
        <v>11</v>
      </c>
      <c r="F729">
        <v>19</v>
      </c>
      <c r="G729">
        <v>2</v>
      </c>
      <c r="H729">
        <v>32</v>
      </c>
      <c r="I729" t="s">
        <v>1139</v>
      </c>
      <c r="J729" t="str">
        <f>IF(COUNTIF(sala!R$2:R$768,A729)=0,"No","SI")</f>
        <v>SI</v>
      </c>
      <c r="K729">
        <f>+Tabla1[[#This Row],[Precio Unitario]]*Tabla1[[#This Row],[Cantidad Ordenada]]</f>
        <v>38</v>
      </c>
      <c r="L729">
        <f>+Tabla1[[#This Row],[Ganancia Bruta]]-Tabla1[[#This Row],[Costo Unitario]]*Tabla1[[#This Row],[Cantidad Ordenada]]</f>
        <v>16</v>
      </c>
    </row>
    <row r="730" spans="1:12" x14ac:dyDescent="0.45">
      <c r="A730">
        <v>289</v>
      </c>
      <c r="B730">
        <v>15</v>
      </c>
      <c r="C730" t="s">
        <v>250</v>
      </c>
      <c r="D730" t="s">
        <v>1154</v>
      </c>
      <c r="E730">
        <v>12</v>
      </c>
      <c r="F730">
        <v>20</v>
      </c>
      <c r="G730">
        <v>3</v>
      </c>
      <c r="H730">
        <v>20</v>
      </c>
      <c r="I730" t="s">
        <v>1139</v>
      </c>
      <c r="J730" t="str">
        <f>IF(COUNTIF(sala!R$2:R$768,A730)=0,"No","SI")</f>
        <v>SI</v>
      </c>
      <c r="K730">
        <f>+Tabla1[[#This Row],[Precio Unitario]]*Tabla1[[#This Row],[Cantidad Ordenada]]</f>
        <v>60</v>
      </c>
      <c r="L730">
        <f>+Tabla1[[#This Row],[Ganancia Bruta]]-Tabla1[[#This Row],[Costo Unitario]]*Tabla1[[#This Row],[Cantidad Ordenada]]</f>
        <v>24</v>
      </c>
    </row>
    <row r="731" spans="1:12" x14ac:dyDescent="0.45">
      <c r="A731">
        <v>289</v>
      </c>
      <c r="B731">
        <v>15</v>
      </c>
      <c r="C731" t="s">
        <v>265</v>
      </c>
      <c r="D731" t="s">
        <v>1158</v>
      </c>
      <c r="E731">
        <v>15</v>
      </c>
      <c r="F731">
        <v>26</v>
      </c>
      <c r="G731">
        <v>3</v>
      </c>
      <c r="H731">
        <v>48</v>
      </c>
      <c r="I731" t="s">
        <v>1141</v>
      </c>
      <c r="J731" t="str">
        <f>IF(COUNTIF(sala!R$2:R$768,A731)=0,"No","SI")</f>
        <v>SI</v>
      </c>
      <c r="K731">
        <f>+Tabla1[[#This Row],[Precio Unitario]]*Tabla1[[#This Row],[Cantidad Ordenada]]</f>
        <v>78</v>
      </c>
      <c r="L731">
        <f>+Tabla1[[#This Row],[Ganancia Bruta]]-Tabla1[[#This Row],[Costo Unitario]]*Tabla1[[#This Row],[Cantidad Ordenada]]</f>
        <v>33</v>
      </c>
    </row>
    <row r="732" spans="1:12" x14ac:dyDescent="0.45">
      <c r="A732">
        <v>290</v>
      </c>
      <c r="B732">
        <v>19</v>
      </c>
      <c r="C732" t="s">
        <v>74</v>
      </c>
      <c r="D732" t="s">
        <v>1144</v>
      </c>
      <c r="E732">
        <v>25</v>
      </c>
      <c r="F732">
        <v>40</v>
      </c>
      <c r="G732">
        <v>1</v>
      </c>
      <c r="H732">
        <v>57</v>
      </c>
      <c r="I732" t="s">
        <v>1139</v>
      </c>
      <c r="J732" t="str">
        <f>IF(COUNTIF(sala!R$2:R$768,A732)=0,"No","SI")</f>
        <v>SI</v>
      </c>
      <c r="K732">
        <f>+Tabla1[[#This Row],[Precio Unitario]]*Tabla1[[#This Row],[Cantidad Ordenada]]</f>
        <v>40</v>
      </c>
      <c r="L732">
        <f>+Tabla1[[#This Row],[Ganancia Bruta]]-Tabla1[[#This Row],[Costo Unitario]]*Tabla1[[#This Row],[Cantidad Ordenada]]</f>
        <v>15</v>
      </c>
    </row>
    <row r="733" spans="1:12" x14ac:dyDescent="0.45">
      <c r="A733">
        <v>291</v>
      </c>
      <c r="B733">
        <v>2</v>
      </c>
      <c r="C733" t="s">
        <v>86</v>
      </c>
      <c r="D733" t="s">
        <v>1153</v>
      </c>
      <c r="E733">
        <v>20</v>
      </c>
      <c r="F733">
        <v>34</v>
      </c>
      <c r="G733">
        <v>2</v>
      </c>
      <c r="H733">
        <v>28</v>
      </c>
      <c r="I733" t="s">
        <v>1141</v>
      </c>
      <c r="J733" t="str">
        <f>IF(COUNTIF(sala!R$2:R$768,A733)=0,"No","SI")</f>
        <v>SI</v>
      </c>
      <c r="K733">
        <f>+Tabla1[[#This Row],[Precio Unitario]]*Tabla1[[#This Row],[Cantidad Ordenada]]</f>
        <v>68</v>
      </c>
      <c r="L733">
        <f>+Tabla1[[#This Row],[Ganancia Bruta]]-Tabla1[[#This Row],[Costo Unitario]]*Tabla1[[#This Row],[Cantidad Ordenada]]</f>
        <v>28</v>
      </c>
    </row>
    <row r="734" spans="1:12" x14ac:dyDescent="0.45">
      <c r="A734">
        <v>291</v>
      </c>
      <c r="B734">
        <v>2</v>
      </c>
      <c r="C734" t="s">
        <v>204</v>
      </c>
      <c r="D734" t="s">
        <v>1159</v>
      </c>
      <c r="E734">
        <v>15</v>
      </c>
      <c r="F734">
        <v>25</v>
      </c>
      <c r="G734">
        <v>1</v>
      </c>
      <c r="H734">
        <v>41</v>
      </c>
      <c r="I734" t="s">
        <v>1139</v>
      </c>
      <c r="J734" t="str">
        <f>IF(COUNTIF(sala!R$2:R$768,A734)=0,"No","SI")</f>
        <v>SI</v>
      </c>
      <c r="K734">
        <f>+Tabla1[[#This Row],[Precio Unitario]]*Tabla1[[#This Row],[Cantidad Ordenada]]</f>
        <v>25</v>
      </c>
      <c r="L734">
        <f>+Tabla1[[#This Row],[Ganancia Bruta]]-Tabla1[[#This Row],[Costo Unitario]]*Tabla1[[#This Row],[Cantidad Ordenada]]</f>
        <v>10</v>
      </c>
    </row>
    <row r="735" spans="1:12" x14ac:dyDescent="0.45">
      <c r="A735">
        <v>291</v>
      </c>
      <c r="B735">
        <v>2</v>
      </c>
      <c r="C735" t="s">
        <v>42</v>
      </c>
      <c r="D735" t="s">
        <v>1150</v>
      </c>
      <c r="E735">
        <v>21</v>
      </c>
      <c r="F735">
        <v>35</v>
      </c>
      <c r="G735">
        <v>3</v>
      </c>
      <c r="H735">
        <v>12</v>
      </c>
      <c r="I735" t="s">
        <v>1141</v>
      </c>
      <c r="J735" t="str">
        <f>IF(COUNTIF(sala!R$2:R$768,A735)=0,"No","SI")</f>
        <v>SI</v>
      </c>
      <c r="K735">
        <f>+Tabla1[[#This Row],[Precio Unitario]]*Tabla1[[#This Row],[Cantidad Ordenada]]</f>
        <v>105</v>
      </c>
      <c r="L735">
        <f>+Tabla1[[#This Row],[Ganancia Bruta]]-Tabla1[[#This Row],[Costo Unitario]]*Tabla1[[#This Row],[Cantidad Ordenada]]</f>
        <v>42</v>
      </c>
    </row>
    <row r="736" spans="1:12" x14ac:dyDescent="0.45">
      <c r="A736">
        <v>291</v>
      </c>
      <c r="B736">
        <v>2</v>
      </c>
      <c r="C736" t="s">
        <v>195</v>
      </c>
      <c r="D736" t="s">
        <v>1142</v>
      </c>
      <c r="E736">
        <v>19</v>
      </c>
      <c r="F736">
        <v>31</v>
      </c>
      <c r="G736">
        <v>2</v>
      </c>
      <c r="H736">
        <v>14</v>
      </c>
      <c r="I736" t="s">
        <v>1139</v>
      </c>
      <c r="J736" t="str">
        <f>IF(COUNTIF(sala!R$2:R$768,A736)=0,"No","SI")</f>
        <v>SI</v>
      </c>
      <c r="K736">
        <f>+Tabla1[[#This Row],[Precio Unitario]]*Tabla1[[#This Row],[Cantidad Ordenada]]</f>
        <v>62</v>
      </c>
      <c r="L736">
        <f>+Tabla1[[#This Row],[Ganancia Bruta]]-Tabla1[[#This Row],[Costo Unitario]]*Tabla1[[#This Row],[Cantidad Ordenada]]</f>
        <v>24</v>
      </c>
    </row>
    <row r="737" spans="1:12" x14ac:dyDescent="0.45">
      <c r="A737">
        <v>292</v>
      </c>
      <c r="B737">
        <v>10</v>
      </c>
      <c r="C737" t="s">
        <v>66</v>
      </c>
      <c r="D737" t="s">
        <v>1148</v>
      </c>
      <c r="E737">
        <v>16</v>
      </c>
      <c r="F737">
        <v>28</v>
      </c>
      <c r="G737">
        <v>3</v>
      </c>
      <c r="H737">
        <v>23</v>
      </c>
      <c r="I737" t="s">
        <v>1141</v>
      </c>
      <c r="J737" t="str">
        <f>IF(COUNTIF(sala!R$2:R$768,A737)=0,"No","SI")</f>
        <v>SI</v>
      </c>
      <c r="K737">
        <f>+Tabla1[[#This Row],[Precio Unitario]]*Tabla1[[#This Row],[Cantidad Ordenada]]</f>
        <v>84</v>
      </c>
      <c r="L737">
        <f>+Tabla1[[#This Row],[Ganancia Bruta]]-Tabla1[[#This Row],[Costo Unitario]]*Tabla1[[#This Row],[Cantidad Ordenada]]</f>
        <v>36</v>
      </c>
    </row>
    <row r="738" spans="1:12" x14ac:dyDescent="0.45">
      <c r="A738">
        <v>293</v>
      </c>
      <c r="B738">
        <v>16</v>
      </c>
      <c r="C738" t="s">
        <v>66</v>
      </c>
      <c r="D738" t="s">
        <v>1148</v>
      </c>
      <c r="E738">
        <v>16</v>
      </c>
      <c r="F738">
        <v>28</v>
      </c>
      <c r="G738">
        <v>3</v>
      </c>
      <c r="H738">
        <v>44</v>
      </c>
      <c r="I738" t="s">
        <v>1139</v>
      </c>
      <c r="J738" t="str">
        <f>IF(COUNTIF(sala!R$2:R$768,A738)=0,"No","SI")</f>
        <v>SI</v>
      </c>
      <c r="K738">
        <f>+Tabla1[[#This Row],[Precio Unitario]]*Tabla1[[#This Row],[Cantidad Ordenada]]</f>
        <v>84</v>
      </c>
      <c r="L738">
        <f>+Tabla1[[#This Row],[Ganancia Bruta]]-Tabla1[[#This Row],[Costo Unitario]]*Tabla1[[#This Row],[Cantidad Ordenada]]</f>
        <v>36</v>
      </c>
    </row>
    <row r="739" spans="1:12" x14ac:dyDescent="0.45">
      <c r="A739">
        <v>293</v>
      </c>
      <c r="B739">
        <v>16</v>
      </c>
      <c r="C739" t="s">
        <v>109</v>
      </c>
      <c r="D739" t="s">
        <v>1140</v>
      </c>
      <c r="E739">
        <v>18</v>
      </c>
      <c r="F739">
        <v>30</v>
      </c>
      <c r="G739">
        <v>2</v>
      </c>
      <c r="H739">
        <v>29</v>
      </c>
      <c r="I739" t="s">
        <v>1139</v>
      </c>
      <c r="J739" t="str">
        <f>IF(COUNTIF(sala!R$2:R$768,A739)=0,"No","SI")</f>
        <v>SI</v>
      </c>
      <c r="K739">
        <f>+Tabla1[[#This Row],[Precio Unitario]]*Tabla1[[#This Row],[Cantidad Ordenada]]</f>
        <v>60</v>
      </c>
      <c r="L739">
        <f>+Tabla1[[#This Row],[Ganancia Bruta]]-Tabla1[[#This Row],[Costo Unitario]]*Tabla1[[#This Row],[Cantidad Ordenada]]</f>
        <v>24</v>
      </c>
    </row>
    <row r="740" spans="1:12" x14ac:dyDescent="0.45">
      <c r="A740">
        <v>293</v>
      </c>
      <c r="B740">
        <v>16</v>
      </c>
      <c r="C740" t="s">
        <v>115</v>
      </c>
      <c r="D740" t="s">
        <v>1145</v>
      </c>
      <c r="E740">
        <v>22</v>
      </c>
      <c r="F740">
        <v>36</v>
      </c>
      <c r="G740">
        <v>2</v>
      </c>
      <c r="H740">
        <v>47</v>
      </c>
      <c r="I740" t="s">
        <v>1139</v>
      </c>
      <c r="J740" t="str">
        <f>IF(COUNTIF(sala!R$2:R$768,A740)=0,"No","SI")</f>
        <v>SI</v>
      </c>
      <c r="K740">
        <f>+Tabla1[[#This Row],[Precio Unitario]]*Tabla1[[#This Row],[Cantidad Ordenada]]</f>
        <v>72</v>
      </c>
      <c r="L740">
        <f>+Tabla1[[#This Row],[Ganancia Bruta]]-Tabla1[[#This Row],[Costo Unitario]]*Tabla1[[#This Row],[Cantidad Ordenada]]</f>
        <v>28</v>
      </c>
    </row>
    <row r="741" spans="1:12" x14ac:dyDescent="0.45">
      <c r="A741">
        <v>294</v>
      </c>
      <c r="B741">
        <v>17</v>
      </c>
      <c r="C741" t="s">
        <v>195</v>
      </c>
      <c r="D741" t="s">
        <v>1142</v>
      </c>
      <c r="E741">
        <v>19</v>
      </c>
      <c r="F741">
        <v>31</v>
      </c>
      <c r="G741">
        <v>2</v>
      </c>
      <c r="H741">
        <v>31</v>
      </c>
      <c r="I741" t="s">
        <v>1141</v>
      </c>
      <c r="J741" t="str">
        <f>IF(COUNTIF(sala!R$2:R$768,A741)=0,"No","SI")</f>
        <v>SI</v>
      </c>
      <c r="K741">
        <f>+Tabla1[[#This Row],[Precio Unitario]]*Tabla1[[#This Row],[Cantidad Ordenada]]</f>
        <v>62</v>
      </c>
      <c r="L741">
        <f>+Tabla1[[#This Row],[Ganancia Bruta]]-Tabla1[[#This Row],[Costo Unitario]]*Tabla1[[#This Row],[Cantidad Ordenada]]</f>
        <v>24</v>
      </c>
    </row>
    <row r="742" spans="1:12" x14ac:dyDescent="0.45">
      <c r="A742">
        <v>294</v>
      </c>
      <c r="B742">
        <v>17</v>
      </c>
      <c r="C742" t="s">
        <v>115</v>
      </c>
      <c r="D742" t="s">
        <v>1145</v>
      </c>
      <c r="E742">
        <v>22</v>
      </c>
      <c r="F742">
        <v>36</v>
      </c>
      <c r="G742">
        <v>3</v>
      </c>
      <c r="H742">
        <v>13</v>
      </c>
      <c r="I742" t="s">
        <v>1139</v>
      </c>
      <c r="J742" t="str">
        <f>IF(COUNTIF(sala!R$2:R$768,A742)=0,"No","SI")</f>
        <v>SI</v>
      </c>
      <c r="K742">
        <f>+Tabla1[[#This Row],[Precio Unitario]]*Tabla1[[#This Row],[Cantidad Ordenada]]</f>
        <v>108</v>
      </c>
      <c r="L742">
        <f>+Tabla1[[#This Row],[Ganancia Bruta]]-Tabla1[[#This Row],[Costo Unitario]]*Tabla1[[#This Row],[Cantidad Ordenada]]</f>
        <v>42</v>
      </c>
    </row>
    <row r="743" spans="1:12" x14ac:dyDescent="0.45">
      <c r="A743">
        <v>294</v>
      </c>
      <c r="B743">
        <v>17</v>
      </c>
      <c r="C743" t="s">
        <v>126</v>
      </c>
      <c r="D743" t="s">
        <v>1157</v>
      </c>
      <c r="E743">
        <v>10</v>
      </c>
      <c r="F743">
        <v>18</v>
      </c>
      <c r="G743">
        <v>3</v>
      </c>
      <c r="H743">
        <v>33</v>
      </c>
      <c r="I743" t="s">
        <v>1139</v>
      </c>
      <c r="J743" t="str">
        <f>IF(COUNTIF(sala!R$2:R$768,A743)=0,"No","SI")</f>
        <v>SI</v>
      </c>
      <c r="K743">
        <f>+Tabla1[[#This Row],[Precio Unitario]]*Tabla1[[#This Row],[Cantidad Ordenada]]</f>
        <v>54</v>
      </c>
      <c r="L743">
        <f>+Tabla1[[#This Row],[Ganancia Bruta]]-Tabla1[[#This Row],[Costo Unitario]]*Tabla1[[#This Row],[Cantidad Ordenada]]</f>
        <v>24</v>
      </c>
    </row>
    <row r="744" spans="1:12" x14ac:dyDescent="0.45">
      <c r="A744">
        <v>294</v>
      </c>
      <c r="B744">
        <v>17</v>
      </c>
      <c r="C744" t="s">
        <v>86</v>
      </c>
      <c r="D744" t="s">
        <v>1153</v>
      </c>
      <c r="E744">
        <v>20</v>
      </c>
      <c r="F744">
        <v>34</v>
      </c>
      <c r="G744">
        <v>3</v>
      </c>
      <c r="H744">
        <v>9</v>
      </c>
      <c r="I744" t="s">
        <v>1141</v>
      </c>
      <c r="J744" t="str">
        <f>IF(COUNTIF(sala!R$2:R$768,A744)=0,"No","SI")</f>
        <v>SI</v>
      </c>
      <c r="K744">
        <f>+Tabla1[[#This Row],[Precio Unitario]]*Tabla1[[#This Row],[Cantidad Ordenada]]</f>
        <v>102</v>
      </c>
      <c r="L744">
        <f>+Tabla1[[#This Row],[Ganancia Bruta]]-Tabla1[[#This Row],[Costo Unitario]]*Tabla1[[#This Row],[Cantidad Ordenada]]</f>
        <v>42</v>
      </c>
    </row>
    <row r="745" spans="1:12" x14ac:dyDescent="0.45">
      <c r="A745">
        <v>295</v>
      </c>
      <c r="B745">
        <v>3</v>
      </c>
      <c r="C745" t="s">
        <v>423</v>
      </c>
      <c r="D745" t="s">
        <v>1151</v>
      </c>
      <c r="E745">
        <v>19</v>
      </c>
      <c r="F745">
        <v>32</v>
      </c>
      <c r="G745">
        <v>1</v>
      </c>
      <c r="H745">
        <v>44</v>
      </c>
      <c r="I745" t="s">
        <v>1141</v>
      </c>
      <c r="J745" t="str">
        <f>IF(COUNTIF(sala!R$2:R$768,A745)=0,"No","SI")</f>
        <v>SI</v>
      </c>
      <c r="K745">
        <f>+Tabla1[[#This Row],[Precio Unitario]]*Tabla1[[#This Row],[Cantidad Ordenada]]</f>
        <v>32</v>
      </c>
      <c r="L745">
        <f>+Tabla1[[#This Row],[Ganancia Bruta]]-Tabla1[[#This Row],[Costo Unitario]]*Tabla1[[#This Row],[Cantidad Ordenada]]</f>
        <v>13</v>
      </c>
    </row>
    <row r="746" spans="1:12" x14ac:dyDescent="0.45">
      <c r="A746">
        <v>295</v>
      </c>
      <c r="B746">
        <v>3</v>
      </c>
      <c r="C746" t="s">
        <v>109</v>
      </c>
      <c r="D746" t="s">
        <v>1140</v>
      </c>
      <c r="E746">
        <v>18</v>
      </c>
      <c r="F746">
        <v>30</v>
      </c>
      <c r="G746">
        <v>3</v>
      </c>
      <c r="H746">
        <v>35</v>
      </c>
      <c r="I746" t="s">
        <v>1139</v>
      </c>
      <c r="J746" t="str">
        <f>IF(COUNTIF(sala!R$2:R$768,A746)=0,"No","SI")</f>
        <v>SI</v>
      </c>
      <c r="K746">
        <f>+Tabla1[[#This Row],[Precio Unitario]]*Tabla1[[#This Row],[Cantidad Ordenada]]</f>
        <v>90</v>
      </c>
      <c r="L746">
        <f>+Tabla1[[#This Row],[Ganancia Bruta]]-Tabla1[[#This Row],[Costo Unitario]]*Tabla1[[#This Row],[Cantidad Ordenada]]</f>
        <v>36</v>
      </c>
    </row>
    <row r="747" spans="1:12" x14ac:dyDescent="0.45">
      <c r="A747">
        <v>295</v>
      </c>
      <c r="B747">
        <v>3</v>
      </c>
      <c r="C747" t="s">
        <v>195</v>
      </c>
      <c r="D747" t="s">
        <v>1142</v>
      </c>
      <c r="E747">
        <v>19</v>
      </c>
      <c r="F747">
        <v>31</v>
      </c>
      <c r="G747">
        <v>2</v>
      </c>
      <c r="H747">
        <v>39</v>
      </c>
      <c r="I747" t="s">
        <v>1141</v>
      </c>
      <c r="J747" t="str">
        <f>IF(COUNTIF(sala!R$2:R$768,A747)=0,"No","SI")</f>
        <v>SI</v>
      </c>
      <c r="K747">
        <f>+Tabla1[[#This Row],[Precio Unitario]]*Tabla1[[#This Row],[Cantidad Ordenada]]</f>
        <v>62</v>
      </c>
      <c r="L747">
        <f>+Tabla1[[#This Row],[Ganancia Bruta]]-Tabla1[[#This Row],[Costo Unitario]]*Tabla1[[#This Row],[Cantidad Ordenada]]</f>
        <v>24</v>
      </c>
    </row>
    <row r="748" spans="1:12" x14ac:dyDescent="0.45">
      <c r="A748">
        <v>295</v>
      </c>
      <c r="B748">
        <v>3</v>
      </c>
      <c r="C748" t="s">
        <v>111</v>
      </c>
      <c r="D748" t="s">
        <v>1156</v>
      </c>
      <c r="E748">
        <v>13</v>
      </c>
      <c r="F748">
        <v>21</v>
      </c>
      <c r="G748">
        <v>3</v>
      </c>
      <c r="H748">
        <v>59</v>
      </c>
      <c r="I748" t="s">
        <v>1139</v>
      </c>
      <c r="J748" t="str">
        <f>IF(COUNTIF(sala!R$2:R$768,A748)=0,"No","SI")</f>
        <v>SI</v>
      </c>
      <c r="K748">
        <f>+Tabla1[[#This Row],[Precio Unitario]]*Tabla1[[#This Row],[Cantidad Ordenada]]</f>
        <v>63</v>
      </c>
      <c r="L748">
        <f>+Tabla1[[#This Row],[Ganancia Bruta]]-Tabla1[[#This Row],[Costo Unitario]]*Tabla1[[#This Row],[Cantidad Ordenada]]</f>
        <v>24</v>
      </c>
    </row>
    <row r="749" spans="1:12" x14ac:dyDescent="0.45">
      <c r="A749">
        <v>296</v>
      </c>
      <c r="B749">
        <v>14</v>
      </c>
      <c r="C749" t="s">
        <v>340</v>
      </c>
      <c r="D749" t="s">
        <v>1155</v>
      </c>
      <c r="E749">
        <v>14</v>
      </c>
      <c r="F749">
        <v>23</v>
      </c>
      <c r="G749">
        <v>1</v>
      </c>
      <c r="H749">
        <v>20</v>
      </c>
      <c r="I749" t="s">
        <v>1139</v>
      </c>
      <c r="J749" t="str">
        <f>IF(COUNTIF(sala!R$2:R$768,A749)=0,"No","SI")</f>
        <v>SI</v>
      </c>
      <c r="K749">
        <f>+Tabla1[[#This Row],[Precio Unitario]]*Tabla1[[#This Row],[Cantidad Ordenada]]</f>
        <v>23</v>
      </c>
      <c r="L749">
        <f>+Tabla1[[#This Row],[Ganancia Bruta]]-Tabla1[[#This Row],[Costo Unitario]]*Tabla1[[#This Row],[Cantidad Ordenada]]</f>
        <v>9</v>
      </c>
    </row>
    <row r="750" spans="1:12" x14ac:dyDescent="0.45">
      <c r="A750">
        <v>296</v>
      </c>
      <c r="B750">
        <v>14</v>
      </c>
      <c r="C750" t="s">
        <v>115</v>
      </c>
      <c r="D750" t="s">
        <v>1145</v>
      </c>
      <c r="E750">
        <v>22</v>
      </c>
      <c r="F750">
        <v>36</v>
      </c>
      <c r="G750">
        <v>1</v>
      </c>
      <c r="H750">
        <v>26</v>
      </c>
      <c r="I750" t="s">
        <v>1141</v>
      </c>
      <c r="J750" t="str">
        <f>IF(COUNTIF(sala!R$2:R$768,A750)=0,"No","SI")</f>
        <v>SI</v>
      </c>
      <c r="K750">
        <f>+Tabla1[[#This Row],[Precio Unitario]]*Tabla1[[#This Row],[Cantidad Ordenada]]</f>
        <v>36</v>
      </c>
      <c r="L750">
        <f>+Tabla1[[#This Row],[Ganancia Bruta]]-Tabla1[[#This Row],[Costo Unitario]]*Tabla1[[#This Row],[Cantidad Ordenada]]</f>
        <v>14</v>
      </c>
    </row>
    <row r="751" spans="1:12" x14ac:dyDescent="0.45">
      <c r="A751">
        <v>297</v>
      </c>
      <c r="B751">
        <v>4</v>
      </c>
      <c r="C751" t="s">
        <v>60</v>
      </c>
      <c r="D751" t="s">
        <v>1146</v>
      </c>
      <c r="E751">
        <v>17</v>
      </c>
      <c r="F751">
        <v>29</v>
      </c>
      <c r="G751">
        <v>2</v>
      </c>
      <c r="H751">
        <v>59</v>
      </c>
      <c r="I751" t="s">
        <v>1141</v>
      </c>
      <c r="J751" t="str">
        <f>IF(COUNTIF(sala!R$2:R$768,A751)=0,"No","SI")</f>
        <v>SI</v>
      </c>
      <c r="K751">
        <f>+Tabla1[[#This Row],[Precio Unitario]]*Tabla1[[#This Row],[Cantidad Ordenada]]</f>
        <v>58</v>
      </c>
      <c r="L751">
        <f>+Tabla1[[#This Row],[Ganancia Bruta]]-Tabla1[[#This Row],[Costo Unitario]]*Tabla1[[#This Row],[Cantidad Ordenada]]</f>
        <v>24</v>
      </c>
    </row>
    <row r="752" spans="1:12" x14ac:dyDescent="0.45">
      <c r="A752">
        <v>297</v>
      </c>
      <c r="B752">
        <v>4</v>
      </c>
      <c r="C752" t="s">
        <v>126</v>
      </c>
      <c r="D752" t="s">
        <v>1157</v>
      </c>
      <c r="E752">
        <v>10</v>
      </c>
      <c r="F752">
        <v>18</v>
      </c>
      <c r="G752">
        <v>3</v>
      </c>
      <c r="H752">
        <v>13</v>
      </c>
      <c r="I752" t="s">
        <v>1141</v>
      </c>
      <c r="J752" t="str">
        <f>IF(COUNTIF(sala!R$2:R$768,A752)=0,"No","SI")</f>
        <v>SI</v>
      </c>
      <c r="K752">
        <f>+Tabla1[[#This Row],[Precio Unitario]]*Tabla1[[#This Row],[Cantidad Ordenada]]</f>
        <v>54</v>
      </c>
      <c r="L752">
        <f>+Tabla1[[#This Row],[Ganancia Bruta]]-Tabla1[[#This Row],[Costo Unitario]]*Tabla1[[#This Row],[Cantidad Ordenada]]</f>
        <v>24</v>
      </c>
    </row>
    <row r="753" spans="1:12" x14ac:dyDescent="0.45">
      <c r="A753">
        <v>297</v>
      </c>
      <c r="B753">
        <v>4</v>
      </c>
      <c r="C753" t="s">
        <v>111</v>
      </c>
      <c r="D753" t="s">
        <v>1156</v>
      </c>
      <c r="E753">
        <v>13</v>
      </c>
      <c r="F753">
        <v>21</v>
      </c>
      <c r="G753">
        <v>3</v>
      </c>
      <c r="H753">
        <v>40</v>
      </c>
      <c r="I753" t="s">
        <v>1141</v>
      </c>
      <c r="J753" t="str">
        <f>IF(COUNTIF(sala!R$2:R$768,A753)=0,"No","SI")</f>
        <v>SI</v>
      </c>
      <c r="K753">
        <f>+Tabla1[[#This Row],[Precio Unitario]]*Tabla1[[#This Row],[Cantidad Ordenada]]</f>
        <v>63</v>
      </c>
      <c r="L753">
        <f>+Tabla1[[#This Row],[Ganancia Bruta]]-Tabla1[[#This Row],[Costo Unitario]]*Tabla1[[#This Row],[Cantidad Ordenada]]</f>
        <v>24</v>
      </c>
    </row>
    <row r="754" spans="1:12" x14ac:dyDescent="0.45">
      <c r="A754">
        <v>298</v>
      </c>
      <c r="B754">
        <v>11</v>
      </c>
      <c r="C754" t="s">
        <v>179</v>
      </c>
      <c r="D754" t="s">
        <v>1143</v>
      </c>
      <c r="E754">
        <v>16</v>
      </c>
      <c r="F754">
        <v>27</v>
      </c>
      <c r="G754">
        <v>3</v>
      </c>
      <c r="H754">
        <v>46</v>
      </c>
      <c r="I754" t="s">
        <v>1139</v>
      </c>
      <c r="J754" t="str">
        <f>IF(COUNTIF(sala!R$2:R$768,A754)=0,"No","SI")</f>
        <v>SI</v>
      </c>
      <c r="K754">
        <f>+Tabla1[[#This Row],[Precio Unitario]]*Tabla1[[#This Row],[Cantidad Ordenada]]</f>
        <v>81</v>
      </c>
      <c r="L754">
        <f>+Tabla1[[#This Row],[Ganancia Bruta]]-Tabla1[[#This Row],[Costo Unitario]]*Tabla1[[#This Row],[Cantidad Ordenada]]</f>
        <v>33</v>
      </c>
    </row>
    <row r="755" spans="1:12" x14ac:dyDescent="0.45">
      <c r="A755">
        <v>298</v>
      </c>
      <c r="B755">
        <v>11</v>
      </c>
      <c r="C755" t="s">
        <v>115</v>
      </c>
      <c r="D755" t="s">
        <v>1145</v>
      </c>
      <c r="E755">
        <v>22</v>
      </c>
      <c r="F755">
        <v>36</v>
      </c>
      <c r="G755">
        <v>3</v>
      </c>
      <c r="H755">
        <v>49</v>
      </c>
      <c r="I755" t="s">
        <v>1139</v>
      </c>
      <c r="J755" t="str">
        <f>IF(COUNTIF(sala!R$2:R$768,A755)=0,"No","SI")</f>
        <v>SI</v>
      </c>
      <c r="K755">
        <f>+Tabla1[[#This Row],[Precio Unitario]]*Tabla1[[#This Row],[Cantidad Ordenada]]</f>
        <v>108</v>
      </c>
      <c r="L755">
        <f>+Tabla1[[#This Row],[Ganancia Bruta]]-Tabla1[[#This Row],[Costo Unitario]]*Tabla1[[#This Row],[Cantidad Ordenada]]</f>
        <v>42</v>
      </c>
    </row>
    <row r="756" spans="1:12" x14ac:dyDescent="0.45">
      <c r="A756">
        <v>298</v>
      </c>
      <c r="B756">
        <v>11</v>
      </c>
      <c r="C756" t="s">
        <v>344</v>
      </c>
      <c r="D756" t="s">
        <v>1152</v>
      </c>
      <c r="E756">
        <v>13</v>
      </c>
      <c r="F756">
        <v>22</v>
      </c>
      <c r="G756">
        <v>3</v>
      </c>
      <c r="H756">
        <v>46</v>
      </c>
      <c r="I756" t="s">
        <v>1141</v>
      </c>
      <c r="J756" t="str">
        <f>IF(COUNTIF(sala!R$2:R$768,A756)=0,"No","SI")</f>
        <v>SI</v>
      </c>
      <c r="K756">
        <f>+Tabla1[[#This Row],[Precio Unitario]]*Tabla1[[#This Row],[Cantidad Ordenada]]</f>
        <v>66</v>
      </c>
      <c r="L756">
        <f>+Tabla1[[#This Row],[Ganancia Bruta]]-Tabla1[[#This Row],[Costo Unitario]]*Tabla1[[#This Row],[Cantidad Ordenada]]</f>
        <v>27</v>
      </c>
    </row>
    <row r="757" spans="1:12" x14ac:dyDescent="0.45">
      <c r="A757">
        <v>299</v>
      </c>
      <c r="B757">
        <v>6</v>
      </c>
      <c r="C757" t="s">
        <v>250</v>
      </c>
      <c r="D757" t="s">
        <v>1154</v>
      </c>
      <c r="E757">
        <v>12</v>
      </c>
      <c r="F757">
        <v>20</v>
      </c>
      <c r="G757">
        <v>1</v>
      </c>
      <c r="H757">
        <v>17</v>
      </c>
      <c r="I757" t="s">
        <v>1139</v>
      </c>
      <c r="J757" t="str">
        <f>IF(COUNTIF(sala!R$2:R$768,A757)=0,"No","SI")</f>
        <v>SI</v>
      </c>
      <c r="K757">
        <f>+Tabla1[[#This Row],[Precio Unitario]]*Tabla1[[#This Row],[Cantidad Ordenada]]</f>
        <v>20</v>
      </c>
      <c r="L757">
        <f>+Tabla1[[#This Row],[Ganancia Bruta]]-Tabla1[[#This Row],[Costo Unitario]]*Tabla1[[#This Row],[Cantidad Ordenada]]</f>
        <v>8</v>
      </c>
    </row>
    <row r="758" spans="1:12" x14ac:dyDescent="0.45">
      <c r="A758">
        <v>299</v>
      </c>
      <c r="B758">
        <v>6</v>
      </c>
      <c r="C758" t="s">
        <v>115</v>
      </c>
      <c r="D758" t="s">
        <v>1145</v>
      </c>
      <c r="E758">
        <v>22</v>
      </c>
      <c r="F758">
        <v>36</v>
      </c>
      <c r="G758">
        <v>2</v>
      </c>
      <c r="H758">
        <v>55</v>
      </c>
      <c r="I758" t="s">
        <v>1139</v>
      </c>
      <c r="J758" t="str">
        <f>IF(COUNTIF(sala!R$2:R$768,A758)=0,"No","SI")</f>
        <v>SI</v>
      </c>
      <c r="K758">
        <f>+Tabla1[[#This Row],[Precio Unitario]]*Tabla1[[#This Row],[Cantidad Ordenada]]</f>
        <v>72</v>
      </c>
      <c r="L758">
        <f>+Tabla1[[#This Row],[Ganancia Bruta]]-Tabla1[[#This Row],[Costo Unitario]]*Tabla1[[#This Row],[Cantidad Ordenada]]</f>
        <v>28</v>
      </c>
    </row>
    <row r="759" spans="1:12" x14ac:dyDescent="0.45">
      <c r="A759">
        <v>299</v>
      </c>
      <c r="B759">
        <v>6</v>
      </c>
      <c r="C759" t="s">
        <v>268</v>
      </c>
      <c r="D759" t="s">
        <v>1138</v>
      </c>
      <c r="E759">
        <v>14</v>
      </c>
      <c r="F759">
        <v>24</v>
      </c>
      <c r="G759">
        <v>3</v>
      </c>
      <c r="H759">
        <v>15</v>
      </c>
      <c r="I759" t="s">
        <v>1141</v>
      </c>
      <c r="J759" t="str">
        <f>IF(COUNTIF(sala!R$2:R$768,A759)=0,"No","SI")</f>
        <v>SI</v>
      </c>
      <c r="K759">
        <f>+Tabla1[[#This Row],[Precio Unitario]]*Tabla1[[#This Row],[Cantidad Ordenada]]</f>
        <v>72</v>
      </c>
      <c r="L759">
        <f>+Tabla1[[#This Row],[Ganancia Bruta]]-Tabla1[[#This Row],[Costo Unitario]]*Tabla1[[#This Row],[Cantidad Ordenada]]</f>
        <v>30</v>
      </c>
    </row>
    <row r="760" spans="1:12" x14ac:dyDescent="0.45">
      <c r="A760">
        <v>299</v>
      </c>
      <c r="B760">
        <v>6</v>
      </c>
      <c r="C760" t="s">
        <v>126</v>
      </c>
      <c r="D760" t="s">
        <v>1157</v>
      </c>
      <c r="E760">
        <v>10</v>
      </c>
      <c r="F760">
        <v>18</v>
      </c>
      <c r="G760">
        <v>1</v>
      </c>
      <c r="H760">
        <v>26</v>
      </c>
      <c r="I760" t="s">
        <v>1139</v>
      </c>
      <c r="J760" t="str">
        <f>IF(COUNTIF(sala!R$2:R$768,A760)=0,"No","SI")</f>
        <v>SI</v>
      </c>
      <c r="K760">
        <f>+Tabla1[[#This Row],[Precio Unitario]]*Tabla1[[#This Row],[Cantidad Ordenada]]</f>
        <v>18</v>
      </c>
      <c r="L760">
        <f>+Tabla1[[#This Row],[Ganancia Bruta]]-Tabla1[[#This Row],[Costo Unitario]]*Tabla1[[#This Row],[Cantidad Ordenada]]</f>
        <v>8</v>
      </c>
    </row>
    <row r="761" spans="1:12" x14ac:dyDescent="0.45">
      <c r="A761">
        <v>300</v>
      </c>
      <c r="B761">
        <v>18</v>
      </c>
      <c r="C761" t="s">
        <v>74</v>
      </c>
      <c r="D761" t="s">
        <v>1144</v>
      </c>
      <c r="E761">
        <v>25</v>
      </c>
      <c r="F761">
        <v>40</v>
      </c>
      <c r="G761">
        <v>3</v>
      </c>
      <c r="H761">
        <v>54</v>
      </c>
      <c r="I761" t="s">
        <v>1141</v>
      </c>
      <c r="J761" t="str">
        <f>IF(COUNTIF(sala!R$2:R$768,A761)=0,"No","SI")</f>
        <v>SI</v>
      </c>
      <c r="K761">
        <f>+Tabla1[[#This Row],[Precio Unitario]]*Tabla1[[#This Row],[Cantidad Ordenada]]</f>
        <v>120</v>
      </c>
      <c r="L761">
        <f>+Tabla1[[#This Row],[Ganancia Bruta]]-Tabla1[[#This Row],[Costo Unitario]]*Tabla1[[#This Row],[Cantidad Ordenada]]</f>
        <v>45</v>
      </c>
    </row>
    <row r="762" spans="1:12" x14ac:dyDescent="0.45">
      <c r="A762">
        <v>300</v>
      </c>
      <c r="B762">
        <v>18</v>
      </c>
      <c r="C762" t="s">
        <v>126</v>
      </c>
      <c r="D762" t="s">
        <v>1157</v>
      </c>
      <c r="E762">
        <v>10</v>
      </c>
      <c r="F762">
        <v>18</v>
      </c>
      <c r="G762">
        <v>3</v>
      </c>
      <c r="H762">
        <v>14</v>
      </c>
      <c r="I762" t="s">
        <v>1139</v>
      </c>
      <c r="J762" t="str">
        <f>IF(COUNTIF(sala!R$2:R$768,A762)=0,"No","SI")</f>
        <v>SI</v>
      </c>
      <c r="K762">
        <f>+Tabla1[[#This Row],[Precio Unitario]]*Tabla1[[#This Row],[Cantidad Ordenada]]</f>
        <v>54</v>
      </c>
      <c r="L762">
        <f>+Tabla1[[#This Row],[Ganancia Bruta]]-Tabla1[[#This Row],[Costo Unitario]]*Tabla1[[#This Row],[Cantidad Ordenada]]</f>
        <v>24</v>
      </c>
    </row>
    <row r="763" spans="1:12" x14ac:dyDescent="0.45">
      <c r="A763">
        <v>300</v>
      </c>
      <c r="B763">
        <v>18</v>
      </c>
      <c r="C763" t="s">
        <v>265</v>
      </c>
      <c r="D763" t="s">
        <v>1158</v>
      </c>
      <c r="E763">
        <v>15</v>
      </c>
      <c r="F763">
        <v>26</v>
      </c>
      <c r="G763">
        <v>1</v>
      </c>
      <c r="H763">
        <v>22</v>
      </c>
      <c r="I763" t="s">
        <v>1141</v>
      </c>
      <c r="J763" t="str">
        <f>IF(COUNTIF(sala!R$2:R$768,A763)=0,"No","SI")</f>
        <v>SI</v>
      </c>
      <c r="K763">
        <f>+Tabla1[[#This Row],[Precio Unitario]]*Tabla1[[#This Row],[Cantidad Ordenada]]</f>
        <v>26</v>
      </c>
      <c r="L763">
        <f>+Tabla1[[#This Row],[Ganancia Bruta]]-Tabla1[[#This Row],[Costo Unitario]]*Tabla1[[#This Row],[Cantidad Ordenada]]</f>
        <v>11</v>
      </c>
    </row>
    <row r="764" spans="1:12" x14ac:dyDescent="0.45">
      <c r="A764">
        <v>300</v>
      </c>
      <c r="B764">
        <v>18</v>
      </c>
      <c r="C764" t="s">
        <v>109</v>
      </c>
      <c r="D764" t="s">
        <v>1140</v>
      </c>
      <c r="E764">
        <v>18</v>
      </c>
      <c r="F764">
        <v>30</v>
      </c>
      <c r="G764">
        <v>3</v>
      </c>
      <c r="H764">
        <v>28</v>
      </c>
      <c r="I764" t="s">
        <v>1139</v>
      </c>
      <c r="J764" t="str">
        <f>IF(COUNTIF(sala!R$2:R$768,A764)=0,"No","SI")</f>
        <v>SI</v>
      </c>
      <c r="K764">
        <f>+Tabla1[[#This Row],[Precio Unitario]]*Tabla1[[#This Row],[Cantidad Ordenada]]</f>
        <v>90</v>
      </c>
      <c r="L764">
        <f>+Tabla1[[#This Row],[Ganancia Bruta]]-Tabla1[[#This Row],[Costo Unitario]]*Tabla1[[#This Row],[Cantidad Ordenada]]</f>
        <v>36</v>
      </c>
    </row>
    <row r="765" spans="1:12" x14ac:dyDescent="0.45">
      <c r="A765">
        <v>301</v>
      </c>
      <c r="B765">
        <v>8</v>
      </c>
      <c r="C765" t="s">
        <v>195</v>
      </c>
      <c r="D765" t="s">
        <v>1142</v>
      </c>
      <c r="E765">
        <v>19</v>
      </c>
      <c r="F765">
        <v>31</v>
      </c>
      <c r="G765">
        <v>3</v>
      </c>
      <c r="H765">
        <v>23</v>
      </c>
      <c r="I765" t="s">
        <v>1141</v>
      </c>
      <c r="J765" t="str">
        <f>IF(COUNTIF(sala!R$2:R$768,A765)=0,"No","SI")</f>
        <v>SI</v>
      </c>
      <c r="K765">
        <f>+Tabla1[[#This Row],[Precio Unitario]]*Tabla1[[#This Row],[Cantidad Ordenada]]</f>
        <v>93</v>
      </c>
      <c r="L765">
        <f>+Tabla1[[#This Row],[Ganancia Bruta]]-Tabla1[[#This Row],[Costo Unitario]]*Tabla1[[#This Row],[Cantidad Ordenada]]</f>
        <v>36</v>
      </c>
    </row>
    <row r="766" spans="1:12" x14ac:dyDescent="0.45">
      <c r="A766">
        <v>301</v>
      </c>
      <c r="B766">
        <v>8</v>
      </c>
      <c r="C766" t="s">
        <v>265</v>
      </c>
      <c r="D766" t="s">
        <v>1158</v>
      </c>
      <c r="E766">
        <v>15</v>
      </c>
      <c r="F766">
        <v>26</v>
      </c>
      <c r="G766">
        <v>2</v>
      </c>
      <c r="H766">
        <v>57</v>
      </c>
      <c r="I766" t="s">
        <v>1141</v>
      </c>
      <c r="J766" t="str">
        <f>IF(COUNTIF(sala!R$2:R$768,A766)=0,"No","SI")</f>
        <v>SI</v>
      </c>
      <c r="K766">
        <f>+Tabla1[[#This Row],[Precio Unitario]]*Tabla1[[#This Row],[Cantidad Ordenada]]</f>
        <v>52</v>
      </c>
      <c r="L766">
        <f>+Tabla1[[#This Row],[Ganancia Bruta]]-Tabla1[[#This Row],[Costo Unitario]]*Tabla1[[#This Row],[Cantidad Ordenada]]</f>
        <v>22</v>
      </c>
    </row>
    <row r="767" spans="1:12" x14ac:dyDescent="0.45">
      <c r="A767">
        <v>301</v>
      </c>
      <c r="B767">
        <v>8</v>
      </c>
      <c r="C767" t="s">
        <v>60</v>
      </c>
      <c r="D767" t="s">
        <v>1146</v>
      </c>
      <c r="E767">
        <v>17</v>
      </c>
      <c r="F767">
        <v>29</v>
      </c>
      <c r="G767">
        <v>2</v>
      </c>
      <c r="H767">
        <v>49</v>
      </c>
      <c r="I767" t="s">
        <v>1139</v>
      </c>
      <c r="J767" t="str">
        <f>IF(COUNTIF(sala!R$2:R$768,A767)=0,"No","SI")</f>
        <v>SI</v>
      </c>
      <c r="K767">
        <f>+Tabla1[[#This Row],[Precio Unitario]]*Tabla1[[#This Row],[Cantidad Ordenada]]</f>
        <v>58</v>
      </c>
      <c r="L767">
        <f>+Tabla1[[#This Row],[Ganancia Bruta]]-Tabla1[[#This Row],[Costo Unitario]]*Tabla1[[#This Row],[Cantidad Ordenada]]</f>
        <v>24</v>
      </c>
    </row>
    <row r="768" spans="1:12" x14ac:dyDescent="0.45">
      <c r="A768">
        <v>301</v>
      </c>
      <c r="B768">
        <v>8</v>
      </c>
      <c r="C768" t="s">
        <v>250</v>
      </c>
      <c r="D768" t="s">
        <v>1154</v>
      </c>
      <c r="E768">
        <v>12</v>
      </c>
      <c r="F768">
        <v>20</v>
      </c>
      <c r="G768">
        <v>1</v>
      </c>
      <c r="H768">
        <v>54</v>
      </c>
      <c r="I768" t="s">
        <v>1139</v>
      </c>
      <c r="J768" t="str">
        <f>IF(COUNTIF(sala!R$2:R$768,A768)=0,"No","SI")</f>
        <v>SI</v>
      </c>
      <c r="K768">
        <f>+Tabla1[[#This Row],[Precio Unitario]]*Tabla1[[#This Row],[Cantidad Ordenada]]</f>
        <v>20</v>
      </c>
      <c r="L768">
        <f>+Tabla1[[#This Row],[Ganancia Bruta]]-Tabla1[[#This Row],[Costo Unitario]]*Tabla1[[#This Row],[Cantidad Ordenada]]</f>
        <v>8</v>
      </c>
    </row>
    <row r="769" spans="1:12" x14ac:dyDescent="0.45">
      <c r="A769">
        <v>302</v>
      </c>
      <c r="B769">
        <v>5</v>
      </c>
      <c r="C769" t="s">
        <v>423</v>
      </c>
      <c r="D769" t="s">
        <v>1151</v>
      </c>
      <c r="E769">
        <v>19</v>
      </c>
      <c r="F769">
        <v>32</v>
      </c>
      <c r="G769">
        <v>3</v>
      </c>
      <c r="H769">
        <v>15</v>
      </c>
      <c r="I769" t="s">
        <v>1139</v>
      </c>
      <c r="J769" t="str">
        <f>IF(COUNTIF(sala!R$2:R$768,A769)=0,"No","SI")</f>
        <v>SI</v>
      </c>
      <c r="K769">
        <f>+Tabla1[[#This Row],[Precio Unitario]]*Tabla1[[#This Row],[Cantidad Ordenada]]</f>
        <v>96</v>
      </c>
      <c r="L769">
        <f>+Tabla1[[#This Row],[Ganancia Bruta]]-Tabla1[[#This Row],[Costo Unitario]]*Tabla1[[#This Row],[Cantidad Ordenada]]</f>
        <v>39</v>
      </c>
    </row>
    <row r="770" spans="1:12" x14ac:dyDescent="0.45">
      <c r="A770">
        <v>303</v>
      </c>
      <c r="B770">
        <v>14</v>
      </c>
      <c r="C770" t="s">
        <v>250</v>
      </c>
      <c r="D770" t="s">
        <v>1154</v>
      </c>
      <c r="E770">
        <v>12</v>
      </c>
      <c r="F770">
        <v>20</v>
      </c>
      <c r="G770">
        <v>2</v>
      </c>
      <c r="H770">
        <v>13</v>
      </c>
      <c r="I770" t="s">
        <v>1139</v>
      </c>
      <c r="J770" t="str">
        <f>IF(COUNTIF(sala!R$2:R$768,A770)=0,"No","SI")</f>
        <v>SI</v>
      </c>
      <c r="K770">
        <f>+Tabla1[[#This Row],[Precio Unitario]]*Tabla1[[#This Row],[Cantidad Ordenada]]</f>
        <v>40</v>
      </c>
      <c r="L770">
        <f>+Tabla1[[#This Row],[Ganancia Bruta]]-Tabla1[[#This Row],[Costo Unitario]]*Tabla1[[#This Row],[Cantidad Ordenada]]</f>
        <v>16</v>
      </c>
    </row>
    <row r="771" spans="1:12" x14ac:dyDescent="0.45">
      <c r="A771">
        <v>303</v>
      </c>
      <c r="B771">
        <v>14</v>
      </c>
      <c r="C771" t="s">
        <v>74</v>
      </c>
      <c r="D771" t="s">
        <v>1144</v>
      </c>
      <c r="E771">
        <v>25</v>
      </c>
      <c r="F771">
        <v>40</v>
      </c>
      <c r="G771">
        <v>3</v>
      </c>
      <c r="H771">
        <v>16</v>
      </c>
      <c r="I771" t="s">
        <v>1139</v>
      </c>
      <c r="J771" t="str">
        <f>IF(COUNTIF(sala!R$2:R$768,A771)=0,"No","SI")</f>
        <v>SI</v>
      </c>
      <c r="K771">
        <f>+Tabla1[[#This Row],[Precio Unitario]]*Tabla1[[#This Row],[Cantidad Ordenada]]</f>
        <v>120</v>
      </c>
      <c r="L771">
        <f>+Tabla1[[#This Row],[Ganancia Bruta]]-Tabla1[[#This Row],[Costo Unitario]]*Tabla1[[#This Row],[Cantidad Ordenada]]</f>
        <v>45</v>
      </c>
    </row>
    <row r="772" spans="1:12" x14ac:dyDescent="0.45">
      <c r="A772">
        <v>303</v>
      </c>
      <c r="B772">
        <v>14</v>
      </c>
      <c r="C772" t="s">
        <v>265</v>
      </c>
      <c r="D772" t="s">
        <v>1158</v>
      </c>
      <c r="E772">
        <v>15</v>
      </c>
      <c r="F772">
        <v>26</v>
      </c>
      <c r="G772">
        <v>1</v>
      </c>
      <c r="H772">
        <v>56</v>
      </c>
      <c r="I772" t="s">
        <v>1141</v>
      </c>
      <c r="J772" t="str">
        <f>IF(COUNTIF(sala!R$2:R$768,A772)=0,"No","SI")</f>
        <v>SI</v>
      </c>
      <c r="K772">
        <f>+Tabla1[[#This Row],[Precio Unitario]]*Tabla1[[#This Row],[Cantidad Ordenada]]</f>
        <v>26</v>
      </c>
      <c r="L772">
        <f>+Tabla1[[#This Row],[Ganancia Bruta]]-Tabla1[[#This Row],[Costo Unitario]]*Tabla1[[#This Row],[Cantidad Ordenada]]</f>
        <v>11</v>
      </c>
    </row>
    <row r="773" spans="1:12" x14ac:dyDescent="0.45">
      <c r="A773">
        <v>303</v>
      </c>
      <c r="B773">
        <v>14</v>
      </c>
      <c r="C773" t="s">
        <v>268</v>
      </c>
      <c r="D773" t="s">
        <v>1138</v>
      </c>
      <c r="E773">
        <v>14</v>
      </c>
      <c r="F773">
        <v>24</v>
      </c>
      <c r="G773">
        <v>1</v>
      </c>
      <c r="H773">
        <v>7</v>
      </c>
      <c r="I773" t="s">
        <v>1139</v>
      </c>
      <c r="J773" t="str">
        <f>IF(COUNTIF(sala!R$2:R$768,A773)=0,"No","SI")</f>
        <v>SI</v>
      </c>
      <c r="K773">
        <f>+Tabla1[[#This Row],[Precio Unitario]]*Tabla1[[#This Row],[Cantidad Ordenada]]</f>
        <v>24</v>
      </c>
      <c r="L773">
        <f>+Tabla1[[#This Row],[Ganancia Bruta]]-Tabla1[[#This Row],[Costo Unitario]]*Tabla1[[#This Row],[Cantidad Ordenada]]</f>
        <v>10</v>
      </c>
    </row>
    <row r="774" spans="1:12" x14ac:dyDescent="0.45">
      <c r="A774">
        <v>304</v>
      </c>
      <c r="B774">
        <v>6</v>
      </c>
      <c r="C774" t="s">
        <v>423</v>
      </c>
      <c r="D774" t="s">
        <v>1151</v>
      </c>
      <c r="E774">
        <v>19</v>
      </c>
      <c r="F774">
        <v>32</v>
      </c>
      <c r="G774">
        <v>2</v>
      </c>
      <c r="H774">
        <v>9</v>
      </c>
      <c r="I774" t="s">
        <v>1139</v>
      </c>
      <c r="J774" t="str">
        <f>IF(COUNTIF(sala!R$2:R$768,A774)=0,"No","SI")</f>
        <v>SI</v>
      </c>
      <c r="K774">
        <f>+Tabla1[[#This Row],[Precio Unitario]]*Tabla1[[#This Row],[Cantidad Ordenada]]</f>
        <v>64</v>
      </c>
      <c r="L774">
        <f>+Tabla1[[#This Row],[Ganancia Bruta]]-Tabla1[[#This Row],[Costo Unitario]]*Tabla1[[#This Row],[Cantidad Ordenada]]</f>
        <v>26</v>
      </c>
    </row>
    <row r="775" spans="1:12" x14ac:dyDescent="0.45">
      <c r="A775">
        <v>304</v>
      </c>
      <c r="B775">
        <v>6</v>
      </c>
      <c r="C775" t="s">
        <v>111</v>
      </c>
      <c r="D775" t="s">
        <v>1156</v>
      </c>
      <c r="E775">
        <v>13</v>
      </c>
      <c r="F775">
        <v>21</v>
      </c>
      <c r="G775">
        <v>2</v>
      </c>
      <c r="H775">
        <v>7</v>
      </c>
      <c r="I775" t="s">
        <v>1141</v>
      </c>
      <c r="J775" t="str">
        <f>IF(COUNTIF(sala!R$2:R$768,A775)=0,"No","SI")</f>
        <v>SI</v>
      </c>
      <c r="K775">
        <f>+Tabla1[[#This Row],[Precio Unitario]]*Tabla1[[#This Row],[Cantidad Ordenada]]</f>
        <v>42</v>
      </c>
      <c r="L775">
        <f>+Tabla1[[#This Row],[Ganancia Bruta]]-Tabla1[[#This Row],[Costo Unitario]]*Tabla1[[#This Row],[Cantidad Ordenada]]</f>
        <v>16</v>
      </c>
    </row>
    <row r="776" spans="1:12" x14ac:dyDescent="0.45">
      <c r="A776">
        <v>304</v>
      </c>
      <c r="B776">
        <v>6</v>
      </c>
      <c r="C776" t="s">
        <v>74</v>
      </c>
      <c r="D776" t="s">
        <v>1144</v>
      </c>
      <c r="E776">
        <v>25</v>
      </c>
      <c r="F776">
        <v>40</v>
      </c>
      <c r="G776">
        <v>2</v>
      </c>
      <c r="H776">
        <v>48</v>
      </c>
      <c r="I776" t="s">
        <v>1139</v>
      </c>
      <c r="J776" t="str">
        <f>IF(COUNTIF(sala!R$2:R$768,A776)=0,"No","SI")</f>
        <v>SI</v>
      </c>
      <c r="K776">
        <f>+Tabla1[[#This Row],[Precio Unitario]]*Tabla1[[#This Row],[Cantidad Ordenada]]</f>
        <v>80</v>
      </c>
      <c r="L776">
        <f>+Tabla1[[#This Row],[Ganancia Bruta]]-Tabla1[[#This Row],[Costo Unitario]]*Tabla1[[#This Row],[Cantidad Ordenada]]</f>
        <v>30</v>
      </c>
    </row>
    <row r="777" spans="1:12" x14ac:dyDescent="0.45">
      <c r="A777">
        <v>304</v>
      </c>
      <c r="B777">
        <v>6</v>
      </c>
      <c r="C777" t="s">
        <v>195</v>
      </c>
      <c r="D777" t="s">
        <v>1142</v>
      </c>
      <c r="E777">
        <v>19</v>
      </c>
      <c r="F777">
        <v>31</v>
      </c>
      <c r="G777">
        <v>3</v>
      </c>
      <c r="H777">
        <v>21</v>
      </c>
      <c r="I777" t="s">
        <v>1139</v>
      </c>
      <c r="J777" t="str">
        <f>IF(COUNTIF(sala!R$2:R$768,A777)=0,"No","SI")</f>
        <v>SI</v>
      </c>
      <c r="K777">
        <f>+Tabla1[[#This Row],[Precio Unitario]]*Tabla1[[#This Row],[Cantidad Ordenada]]</f>
        <v>93</v>
      </c>
      <c r="L777">
        <f>+Tabla1[[#This Row],[Ganancia Bruta]]-Tabla1[[#This Row],[Costo Unitario]]*Tabla1[[#This Row],[Cantidad Ordenada]]</f>
        <v>36</v>
      </c>
    </row>
    <row r="778" spans="1:12" x14ac:dyDescent="0.45">
      <c r="A778">
        <v>305</v>
      </c>
      <c r="B778">
        <v>1</v>
      </c>
      <c r="C778" t="s">
        <v>42</v>
      </c>
      <c r="D778" t="s">
        <v>1150</v>
      </c>
      <c r="E778">
        <v>21</v>
      </c>
      <c r="F778">
        <v>35</v>
      </c>
      <c r="G778">
        <v>3</v>
      </c>
      <c r="H778">
        <v>17</v>
      </c>
      <c r="I778" t="s">
        <v>1139</v>
      </c>
      <c r="J778" t="str">
        <f>IF(COUNTIF(sala!R$2:R$768,A778)=0,"No","SI")</f>
        <v>SI</v>
      </c>
      <c r="K778">
        <f>+Tabla1[[#This Row],[Precio Unitario]]*Tabla1[[#This Row],[Cantidad Ordenada]]</f>
        <v>105</v>
      </c>
      <c r="L778">
        <f>+Tabla1[[#This Row],[Ganancia Bruta]]-Tabla1[[#This Row],[Costo Unitario]]*Tabla1[[#This Row],[Cantidad Ordenada]]</f>
        <v>42</v>
      </c>
    </row>
    <row r="779" spans="1:12" x14ac:dyDescent="0.45">
      <c r="A779">
        <v>305</v>
      </c>
      <c r="B779">
        <v>1</v>
      </c>
      <c r="C779" t="s">
        <v>340</v>
      </c>
      <c r="D779" t="s">
        <v>1155</v>
      </c>
      <c r="E779">
        <v>14</v>
      </c>
      <c r="F779">
        <v>23</v>
      </c>
      <c r="G779">
        <v>1</v>
      </c>
      <c r="H779">
        <v>48</v>
      </c>
      <c r="I779" t="s">
        <v>1139</v>
      </c>
      <c r="J779" t="str">
        <f>IF(COUNTIF(sala!R$2:R$768,A779)=0,"No","SI")</f>
        <v>SI</v>
      </c>
      <c r="K779">
        <f>+Tabla1[[#This Row],[Precio Unitario]]*Tabla1[[#This Row],[Cantidad Ordenada]]</f>
        <v>23</v>
      </c>
      <c r="L779">
        <f>+Tabla1[[#This Row],[Ganancia Bruta]]-Tabla1[[#This Row],[Costo Unitario]]*Tabla1[[#This Row],[Cantidad Ordenada]]</f>
        <v>9</v>
      </c>
    </row>
    <row r="780" spans="1:12" x14ac:dyDescent="0.45">
      <c r="A780">
        <v>306</v>
      </c>
      <c r="B780">
        <v>7</v>
      </c>
      <c r="C780" t="s">
        <v>423</v>
      </c>
      <c r="D780" t="s">
        <v>1151</v>
      </c>
      <c r="E780">
        <v>19</v>
      </c>
      <c r="F780">
        <v>32</v>
      </c>
      <c r="G780">
        <v>1</v>
      </c>
      <c r="H780">
        <v>21</v>
      </c>
      <c r="I780" t="s">
        <v>1141</v>
      </c>
      <c r="J780" t="str">
        <f>IF(COUNTIF(sala!R$2:R$768,A780)=0,"No","SI")</f>
        <v>SI</v>
      </c>
      <c r="K780">
        <f>+Tabla1[[#This Row],[Precio Unitario]]*Tabla1[[#This Row],[Cantidad Ordenada]]</f>
        <v>32</v>
      </c>
      <c r="L780">
        <f>+Tabla1[[#This Row],[Ganancia Bruta]]-Tabla1[[#This Row],[Costo Unitario]]*Tabla1[[#This Row],[Cantidad Ordenada]]</f>
        <v>13</v>
      </c>
    </row>
    <row r="781" spans="1:12" x14ac:dyDescent="0.45">
      <c r="A781">
        <v>307</v>
      </c>
      <c r="B781">
        <v>20</v>
      </c>
      <c r="C781" t="s">
        <v>111</v>
      </c>
      <c r="D781" t="s">
        <v>1156</v>
      </c>
      <c r="E781">
        <v>13</v>
      </c>
      <c r="F781">
        <v>21</v>
      </c>
      <c r="G781">
        <v>3</v>
      </c>
      <c r="H781">
        <v>39</v>
      </c>
      <c r="I781" t="s">
        <v>1141</v>
      </c>
      <c r="J781" t="str">
        <f>IF(COUNTIF(sala!R$2:R$768,A781)=0,"No","SI")</f>
        <v>SI</v>
      </c>
      <c r="K781">
        <f>+Tabla1[[#This Row],[Precio Unitario]]*Tabla1[[#This Row],[Cantidad Ordenada]]</f>
        <v>63</v>
      </c>
      <c r="L781">
        <f>+Tabla1[[#This Row],[Ganancia Bruta]]-Tabla1[[#This Row],[Costo Unitario]]*Tabla1[[#This Row],[Cantidad Ordenada]]</f>
        <v>24</v>
      </c>
    </row>
    <row r="782" spans="1:12" x14ac:dyDescent="0.45">
      <c r="A782">
        <v>308</v>
      </c>
      <c r="B782">
        <v>14</v>
      </c>
      <c r="C782" t="s">
        <v>86</v>
      </c>
      <c r="D782" t="s">
        <v>1153</v>
      </c>
      <c r="E782">
        <v>20</v>
      </c>
      <c r="F782">
        <v>34</v>
      </c>
      <c r="G782">
        <v>1</v>
      </c>
      <c r="H782">
        <v>44</v>
      </c>
      <c r="I782" t="s">
        <v>1141</v>
      </c>
      <c r="J782" t="str">
        <f>IF(COUNTIF(sala!R$2:R$768,A782)=0,"No","SI")</f>
        <v>SI</v>
      </c>
      <c r="K782">
        <f>+Tabla1[[#This Row],[Precio Unitario]]*Tabla1[[#This Row],[Cantidad Ordenada]]</f>
        <v>34</v>
      </c>
      <c r="L782">
        <f>+Tabla1[[#This Row],[Ganancia Bruta]]-Tabla1[[#This Row],[Costo Unitario]]*Tabla1[[#This Row],[Cantidad Ordenada]]</f>
        <v>14</v>
      </c>
    </row>
    <row r="783" spans="1:12" x14ac:dyDescent="0.45">
      <c r="A783">
        <v>308</v>
      </c>
      <c r="B783">
        <v>14</v>
      </c>
      <c r="C783" t="s">
        <v>42</v>
      </c>
      <c r="D783" t="s">
        <v>1150</v>
      </c>
      <c r="E783">
        <v>21</v>
      </c>
      <c r="F783">
        <v>35</v>
      </c>
      <c r="G783">
        <v>2</v>
      </c>
      <c r="H783">
        <v>41</v>
      </c>
      <c r="I783" t="s">
        <v>1139</v>
      </c>
      <c r="J783" t="str">
        <f>IF(COUNTIF(sala!R$2:R$768,A783)=0,"No","SI")</f>
        <v>SI</v>
      </c>
      <c r="K783">
        <f>+Tabla1[[#This Row],[Precio Unitario]]*Tabla1[[#This Row],[Cantidad Ordenada]]</f>
        <v>70</v>
      </c>
      <c r="L783">
        <f>+Tabla1[[#This Row],[Ganancia Bruta]]-Tabla1[[#This Row],[Costo Unitario]]*Tabla1[[#This Row],[Cantidad Ordenada]]</f>
        <v>28</v>
      </c>
    </row>
    <row r="784" spans="1:12" x14ac:dyDescent="0.45">
      <c r="A784">
        <v>308</v>
      </c>
      <c r="B784">
        <v>14</v>
      </c>
      <c r="C784" t="s">
        <v>195</v>
      </c>
      <c r="D784" t="s">
        <v>1142</v>
      </c>
      <c r="E784">
        <v>19</v>
      </c>
      <c r="F784">
        <v>31</v>
      </c>
      <c r="G784">
        <v>2</v>
      </c>
      <c r="H784">
        <v>42</v>
      </c>
      <c r="I784" t="s">
        <v>1139</v>
      </c>
      <c r="J784" t="str">
        <f>IF(COUNTIF(sala!R$2:R$768,A784)=0,"No","SI")</f>
        <v>SI</v>
      </c>
      <c r="K784">
        <f>+Tabla1[[#This Row],[Precio Unitario]]*Tabla1[[#This Row],[Cantidad Ordenada]]</f>
        <v>62</v>
      </c>
      <c r="L784">
        <f>+Tabla1[[#This Row],[Ganancia Bruta]]-Tabla1[[#This Row],[Costo Unitario]]*Tabla1[[#This Row],[Cantidad Ordenada]]</f>
        <v>24</v>
      </c>
    </row>
    <row r="785" spans="1:12" x14ac:dyDescent="0.45">
      <c r="A785">
        <v>308</v>
      </c>
      <c r="B785">
        <v>14</v>
      </c>
      <c r="C785" t="s">
        <v>66</v>
      </c>
      <c r="D785" t="s">
        <v>1148</v>
      </c>
      <c r="E785">
        <v>16</v>
      </c>
      <c r="F785">
        <v>28</v>
      </c>
      <c r="G785">
        <v>2</v>
      </c>
      <c r="H785">
        <v>59</v>
      </c>
      <c r="I785" t="s">
        <v>1139</v>
      </c>
      <c r="J785" t="str">
        <f>IF(COUNTIF(sala!R$2:R$768,A785)=0,"No","SI")</f>
        <v>SI</v>
      </c>
      <c r="K785">
        <f>+Tabla1[[#This Row],[Precio Unitario]]*Tabla1[[#This Row],[Cantidad Ordenada]]</f>
        <v>56</v>
      </c>
      <c r="L785">
        <f>+Tabla1[[#This Row],[Ganancia Bruta]]-Tabla1[[#This Row],[Costo Unitario]]*Tabla1[[#This Row],[Cantidad Ordenada]]</f>
        <v>24</v>
      </c>
    </row>
    <row r="786" spans="1:12" x14ac:dyDescent="0.45">
      <c r="A786">
        <v>309</v>
      </c>
      <c r="B786">
        <v>9</v>
      </c>
      <c r="C786" t="s">
        <v>74</v>
      </c>
      <c r="D786" t="s">
        <v>1144</v>
      </c>
      <c r="E786">
        <v>25</v>
      </c>
      <c r="F786">
        <v>40</v>
      </c>
      <c r="G786">
        <v>1</v>
      </c>
      <c r="H786">
        <v>29</v>
      </c>
      <c r="I786" t="s">
        <v>1139</v>
      </c>
      <c r="J786" t="str">
        <f>IF(COUNTIF(sala!R$2:R$768,A786)=0,"No","SI")</f>
        <v>SI</v>
      </c>
      <c r="K786">
        <f>+Tabla1[[#This Row],[Precio Unitario]]*Tabla1[[#This Row],[Cantidad Ordenada]]</f>
        <v>40</v>
      </c>
      <c r="L786">
        <f>+Tabla1[[#This Row],[Ganancia Bruta]]-Tabla1[[#This Row],[Costo Unitario]]*Tabla1[[#This Row],[Cantidad Ordenada]]</f>
        <v>15</v>
      </c>
    </row>
    <row r="787" spans="1:12" x14ac:dyDescent="0.45">
      <c r="A787">
        <v>309</v>
      </c>
      <c r="B787">
        <v>9</v>
      </c>
      <c r="C787" t="s">
        <v>195</v>
      </c>
      <c r="D787" t="s">
        <v>1142</v>
      </c>
      <c r="E787">
        <v>19</v>
      </c>
      <c r="F787">
        <v>31</v>
      </c>
      <c r="G787">
        <v>2</v>
      </c>
      <c r="H787">
        <v>43</v>
      </c>
      <c r="I787" t="s">
        <v>1141</v>
      </c>
      <c r="J787" t="str">
        <f>IF(COUNTIF(sala!R$2:R$768,A787)=0,"No","SI")</f>
        <v>SI</v>
      </c>
      <c r="K787">
        <f>+Tabla1[[#This Row],[Precio Unitario]]*Tabla1[[#This Row],[Cantidad Ordenada]]</f>
        <v>62</v>
      </c>
      <c r="L787">
        <f>+Tabla1[[#This Row],[Ganancia Bruta]]-Tabla1[[#This Row],[Costo Unitario]]*Tabla1[[#This Row],[Cantidad Ordenada]]</f>
        <v>24</v>
      </c>
    </row>
    <row r="788" spans="1:12" x14ac:dyDescent="0.45">
      <c r="A788">
        <v>309</v>
      </c>
      <c r="B788">
        <v>9</v>
      </c>
      <c r="C788" t="s">
        <v>42</v>
      </c>
      <c r="D788" t="s">
        <v>1150</v>
      </c>
      <c r="E788">
        <v>21</v>
      </c>
      <c r="F788">
        <v>35</v>
      </c>
      <c r="G788">
        <v>2</v>
      </c>
      <c r="H788">
        <v>51</v>
      </c>
      <c r="I788" t="s">
        <v>1141</v>
      </c>
      <c r="J788" t="str">
        <f>IF(COUNTIF(sala!R$2:R$768,A788)=0,"No","SI")</f>
        <v>SI</v>
      </c>
      <c r="K788">
        <f>+Tabla1[[#This Row],[Precio Unitario]]*Tabla1[[#This Row],[Cantidad Ordenada]]</f>
        <v>70</v>
      </c>
      <c r="L788">
        <f>+Tabla1[[#This Row],[Ganancia Bruta]]-Tabla1[[#This Row],[Costo Unitario]]*Tabla1[[#This Row],[Cantidad Ordenada]]</f>
        <v>28</v>
      </c>
    </row>
    <row r="789" spans="1:12" x14ac:dyDescent="0.45">
      <c r="A789">
        <v>310</v>
      </c>
      <c r="B789">
        <v>17</v>
      </c>
      <c r="C789" t="s">
        <v>265</v>
      </c>
      <c r="D789" t="s">
        <v>1158</v>
      </c>
      <c r="E789">
        <v>15</v>
      </c>
      <c r="F789">
        <v>26</v>
      </c>
      <c r="G789">
        <v>3</v>
      </c>
      <c r="H789">
        <v>43</v>
      </c>
      <c r="I789" t="s">
        <v>1139</v>
      </c>
      <c r="J789" t="str">
        <f>IF(COUNTIF(sala!R$2:R$768,A789)=0,"No","SI")</f>
        <v>SI</v>
      </c>
      <c r="K789">
        <f>+Tabla1[[#This Row],[Precio Unitario]]*Tabla1[[#This Row],[Cantidad Ordenada]]</f>
        <v>78</v>
      </c>
      <c r="L789">
        <f>+Tabla1[[#This Row],[Ganancia Bruta]]-Tabla1[[#This Row],[Costo Unitario]]*Tabla1[[#This Row],[Cantidad Ordenada]]</f>
        <v>33</v>
      </c>
    </row>
    <row r="790" spans="1:12" x14ac:dyDescent="0.45">
      <c r="A790">
        <v>310</v>
      </c>
      <c r="B790">
        <v>17</v>
      </c>
      <c r="C790" t="s">
        <v>109</v>
      </c>
      <c r="D790" t="s">
        <v>1140</v>
      </c>
      <c r="E790">
        <v>18</v>
      </c>
      <c r="F790">
        <v>30</v>
      </c>
      <c r="G790">
        <v>2</v>
      </c>
      <c r="H790">
        <v>54</v>
      </c>
      <c r="I790" t="s">
        <v>1141</v>
      </c>
      <c r="J790" t="str">
        <f>IF(COUNTIF(sala!R$2:R$768,A790)=0,"No","SI")</f>
        <v>SI</v>
      </c>
      <c r="K790">
        <f>+Tabla1[[#This Row],[Precio Unitario]]*Tabla1[[#This Row],[Cantidad Ordenada]]</f>
        <v>60</v>
      </c>
      <c r="L790">
        <f>+Tabla1[[#This Row],[Ganancia Bruta]]-Tabla1[[#This Row],[Costo Unitario]]*Tabla1[[#This Row],[Cantidad Ordenada]]</f>
        <v>24</v>
      </c>
    </row>
    <row r="791" spans="1:12" x14ac:dyDescent="0.45">
      <c r="A791">
        <v>311</v>
      </c>
      <c r="B791">
        <v>6</v>
      </c>
      <c r="C791" t="s">
        <v>268</v>
      </c>
      <c r="D791" t="s">
        <v>1138</v>
      </c>
      <c r="E791">
        <v>14</v>
      </c>
      <c r="F791">
        <v>24</v>
      </c>
      <c r="G791">
        <v>1</v>
      </c>
      <c r="H791">
        <v>46</v>
      </c>
      <c r="I791" t="s">
        <v>1141</v>
      </c>
      <c r="J791" t="str">
        <f>IF(COUNTIF(sala!R$2:R$768,A791)=0,"No","SI")</f>
        <v>SI</v>
      </c>
      <c r="K791">
        <f>+Tabla1[[#This Row],[Precio Unitario]]*Tabla1[[#This Row],[Cantidad Ordenada]]</f>
        <v>24</v>
      </c>
      <c r="L791">
        <f>+Tabla1[[#This Row],[Ganancia Bruta]]-Tabla1[[#This Row],[Costo Unitario]]*Tabla1[[#This Row],[Cantidad Ordenada]]</f>
        <v>10</v>
      </c>
    </row>
    <row r="792" spans="1:12" x14ac:dyDescent="0.45">
      <c r="A792">
        <v>311</v>
      </c>
      <c r="B792">
        <v>6</v>
      </c>
      <c r="C792" t="s">
        <v>60</v>
      </c>
      <c r="D792" t="s">
        <v>1146</v>
      </c>
      <c r="E792">
        <v>17</v>
      </c>
      <c r="F792">
        <v>29</v>
      </c>
      <c r="G792">
        <v>1</v>
      </c>
      <c r="H792">
        <v>28</v>
      </c>
      <c r="I792" t="s">
        <v>1141</v>
      </c>
      <c r="J792" t="str">
        <f>IF(COUNTIF(sala!R$2:R$768,A792)=0,"No","SI")</f>
        <v>SI</v>
      </c>
      <c r="K792">
        <f>+Tabla1[[#This Row],[Precio Unitario]]*Tabla1[[#This Row],[Cantidad Ordenada]]</f>
        <v>29</v>
      </c>
      <c r="L792">
        <f>+Tabla1[[#This Row],[Ganancia Bruta]]-Tabla1[[#This Row],[Costo Unitario]]*Tabla1[[#This Row],[Cantidad Ordenada]]</f>
        <v>12</v>
      </c>
    </row>
    <row r="793" spans="1:12" x14ac:dyDescent="0.45">
      <c r="A793">
        <v>312</v>
      </c>
      <c r="B793">
        <v>2</v>
      </c>
      <c r="C793" t="s">
        <v>423</v>
      </c>
      <c r="D793" t="s">
        <v>1151</v>
      </c>
      <c r="E793">
        <v>19</v>
      </c>
      <c r="F793">
        <v>32</v>
      </c>
      <c r="G793">
        <v>2</v>
      </c>
      <c r="H793">
        <v>45</v>
      </c>
      <c r="I793" t="s">
        <v>1141</v>
      </c>
      <c r="J793" t="str">
        <f>IF(COUNTIF(sala!R$2:R$768,A793)=0,"No","SI")</f>
        <v>SI</v>
      </c>
      <c r="K793">
        <f>+Tabla1[[#This Row],[Precio Unitario]]*Tabla1[[#This Row],[Cantidad Ordenada]]</f>
        <v>64</v>
      </c>
      <c r="L793">
        <f>+Tabla1[[#This Row],[Ganancia Bruta]]-Tabla1[[#This Row],[Costo Unitario]]*Tabla1[[#This Row],[Cantidad Ordenada]]</f>
        <v>26</v>
      </c>
    </row>
    <row r="794" spans="1:12" x14ac:dyDescent="0.45">
      <c r="A794">
        <v>312</v>
      </c>
      <c r="B794">
        <v>2</v>
      </c>
      <c r="C794" t="s">
        <v>42</v>
      </c>
      <c r="D794" t="s">
        <v>1150</v>
      </c>
      <c r="E794">
        <v>21</v>
      </c>
      <c r="F794">
        <v>35</v>
      </c>
      <c r="G794">
        <v>2</v>
      </c>
      <c r="H794">
        <v>10</v>
      </c>
      <c r="I794" t="s">
        <v>1141</v>
      </c>
      <c r="J794" t="str">
        <f>IF(COUNTIF(sala!R$2:R$768,A794)=0,"No","SI")</f>
        <v>SI</v>
      </c>
      <c r="K794">
        <f>+Tabla1[[#This Row],[Precio Unitario]]*Tabla1[[#This Row],[Cantidad Ordenada]]</f>
        <v>70</v>
      </c>
      <c r="L794">
        <f>+Tabla1[[#This Row],[Ganancia Bruta]]-Tabla1[[#This Row],[Costo Unitario]]*Tabla1[[#This Row],[Cantidad Ordenada]]</f>
        <v>28</v>
      </c>
    </row>
    <row r="795" spans="1:12" x14ac:dyDescent="0.45">
      <c r="A795">
        <v>313</v>
      </c>
      <c r="B795">
        <v>10</v>
      </c>
      <c r="C795" t="s">
        <v>189</v>
      </c>
      <c r="D795" t="s">
        <v>1149</v>
      </c>
      <c r="E795">
        <v>11</v>
      </c>
      <c r="F795">
        <v>19</v>
      </c>
      <c r="G795">
        <v>2</v>
      </c>
      <c r="H795">
        <v>27</v>
      </c>
      <c r="I795" t="s">
        <v>1141</v>
      </c>
      <c r="J795" t="str">
        <f>IF(COUNTIF(sala!R$2:R$768,A795)=0,"No","SI")</f>
        <v>SI</v>
      </c>
      <c r="K795">
        <f>+Tabla1[[#This Row],[Precio Unitario]]*Tabla1[[#This Row],[Cantidad Ordenada]]</f>
        <v>38</v>
      </c>
      <c r="L795">
        <f>+Tabla1[[#This Row],[Ganancia Bruta]]-Tabla1[[#This Row],[Costo Unitario]]*Tabla1[[#This Row],[Cantidad Ordenada]]</f>
        <v>16</v>
      </c>
    </row>
    <row r="796" spans="1:12" x14ac:dyDescent="0.45">
      <c r="A796">
        <v>313</v>
      </c>
      <c r="B796">
        <v>10</v>
      </c>
      <c r="C796" t="s">
        <v>195</v>
      </c>
      <c r="D796" t="s">
        <v>1142</v>
      </c>
      <c r="E796">
        <v>19</v>
      </c>
      <c r="F796">
        <v>31</v>
      </c>
      <c r="G796">
        <v>2</v>
      </c>
      <c r="H796">
        <v>38</v>
      </c>
      <c r="I796" t="s">
        <v>1139</v>
      </c>
      <c r="J796" t="str">
        <f>IF(COUNTIF(sala!R$2:R$768,A796)=0,"No","SI")</f>
        <v>SI</v>
      </c>
      <c r="K796">
        <f>+Tabla1[[#This Row],[Precio Unitario]]*Tabla1[[#This Row],[Cantidad Ordenada]]</f>
        <v>62</v>
      </c>
      <c r="L796">
        <f>+Tabla1[[#This Row],[Ganancia Bruta]]-Tabla1[[#This Row],[Costo Unitario]]*Tabla1[[#This Row],[Cantidad Ordenada]]</f>
        <v>24</v>
      </c>
    </row>
    <row r="797" spans="1:12" x14ac:dyDescent="0.45">
      <c r="A797">
        <v>313</v>
      </c>
      <c r="B797">
        <v>10</v>
      </c>
      <c r="C797" t="s">
        <v>115</v>
      </c>
      <c r="D797" t="s">
        <v>1145</v>
      </c>
      <c r="E797">
        <v>22</v>
      </c>
      <c r="F797">
        <v>36</v>
      </c>
      <c r="G797">
        <v>3</v>
      </c>
      <c r="H797">
        <v>26</v>
      </c>
      <c r="I797" t="s">
        <v>1139</v>
      </c>
      <c r="J797" t="str">
        <f>IF(COUNTIF(sala!R$2:R$768,A797)=0,"No","SI")</f>
        <v>SI</v>
      </c>
      <c r="K797">
        <f>+Tabla1[[#This Row],[Precio Unitario]]*Tabla1[[#This Row],[Cantidad Ordenada]]</f>
        <v>108</v>
      </c>
      <c r="L797">
        <f>+Tabla1[[#This Row],[Ganancia Bruta]]-Tabla1[[#This Row],[Costo Unitario]]*Tabla1[[#This Row],[Cantidad Ordenada]]</f>
        <v>42</v>
      </c>
    </row>
    <row r="798" spans="1:12" x14ac:dyDescent="0.45">
      <c r="A798">
        <v>313</v>
      </c>
      <c r="B798">
        <v>10</v>
      </c>
      <c r="C798" t="s">
        <v>268</v>
      </c>
      <c r="D798" t="s">
        <v>1138</v>
      </c>
      <c r="E798">
        <v>14</v>
      </c>
      <c r="F798">
        <v>24</v>
      </c>
      <c r="G798">
        <v>1</v>
      </c>
      <c r="H798">
        <v>15</v>
      </c>
      <c r="I798" t="s">
        <v>1141</v>
      </c>
      <c r="J798" t="str">
        <f>IF(COUNTIF(sala!R$2:R$768,A798)=0,"No","SI")</f>
        <v>SI</v>
      </c>
      <c r="K798">
        <f>+Tabla1[[#This Row],[Precio Unitario]]*Tabla1[[#This Row],[Cantidad Ordenada]]</f>
        <v>24</v>
      </c>
      <c r="L798">
        <f>+Tabla1[[#This Row],[Ganancia Bruta]]-Tabla1[[#This Row],[Costo Unitario]]*Tabla1[[#This Row],[Cantidad Ordenada]]</f>
        <v>10</v>
      </c>
    </row>
    <row r="799" spans="1:12" x14ac:dyDescent="0.45">
      <c r="A799">
        <v>314</v>
      </c>
      <c r="B799">
        <v>20</v>
      </c>
      <c r="C799" t="s">
        <v>179</v>
      </c>
      <c r="D799" t="s">
        <v>1143</v>
      </c>
      <c r="E799">
        <v>16</v>
      </c>
      <c r="F799">
        <v>27</v>
      </c>
      <c r="G799">
        <v>1</v>
      </c>
      <c r="H799">
        <v>5</v>
      </c>
      <c r="I799" t="s">
        <v>1139</v>
      </c>
      <c r="J799" t="str">
        <f>IF(COUNTIF(sala!R$2:R$768,A799)=0,"No","SI")</f>
        <v>SI</v>
      </c>
      <c r="K799">
        <f>+Tabla1[[#This Row],[Precio Unitario]]*Tabla1[[#This Row],[Cantidad Ordenada]]</f>
        <v>27</v>
      </c>
      <c r="L799">
        <f>+Tabla1[[#This Row],[Ganancia Bruta]]-Tabla1[[#This Row],[Costo Unitario]]*Tabla1[[#This Row],[Cantidad Ordenada]]</f>
        <v>11</v>
      </c>
    </row>
    <row r="800" spans="1:12" x14ac:dyDescent="0.45">
      <c r="A800">
        <v>315</v>
      </c>
      <c r="B800">
        <v>14</v>
      </c>
      <c r="C800" t="s">
        <v>204</v>
      </c>
      <c r="D800" t="s">
        <v>1159</v>
      </c>
      <c r="E800">
        <v>15</v>
      </c>
      <c r="F800">
        <v>25</v>
      </c>
      <c r="G800">
        <v>1</v>
      </c>
      <c r="H800">
        <v>16</v>
      </c>
      <c r="I800" t="s">
        <v>1141</v>
      </c>
      <c r="J800" t="str">
        <f>IF(COUNTIF(sala!R$2:R$768,A800)=0,"No","SI")</f>
        <v>SI</v>
      </c>
      <c r="K800">
        <f>+Tabla1[[#This Row],[Precio Unitario]]*Tabla1[[#This Row],[Cantidad Ordenada]]</f>
        <v>25</v>
      </c>
      <c r="L800">
        <f>+Tabla1[[#This Row],[Ganancia Bruta]]-Tabla1[[#This Row],[Costo Unitario]]*Tabla1[[#This Row],[Cantidad Ordenada]]</f>
        <v>10</v>
      </c>
    </row>
    <row r="801" spans="1:12" x14ac:dyDescent="0.45">
      <c r="A801">
        <v>315</v>
      </c>
      <c r="B801">
        <v>14</v>
      </c>
      <c r="C801" t="s">
        <v>66</v>
      </c>
      <c r="D801" t="s">
        <v>1148</v>
      </c>
      <c r="E801">
        <v>16</v>
      </c>
      <c r="F801">
        <v>28</v>
      </c>
      <c r="G801">
        <v>1</v>
      </c>
      <c r="H801">
        <v>7</v>
      </c>
      <c r="I801" t="s">
        <v>1141</v>
      </c>
      <c r="J801" t="str">
        <f>IF(COUNTIF(sala!R$2:R$768,A801)=0,"No","SI")</f>
        <v>SI</v>
      </c>
      <c r="K801">
        <f>+Tabla1[[#This Row],[Precio Unitario]]*Tabla1[[#This Row],[Cantidad Ordenada]]</f>
        <v>28</v>
      </c>
      <c r="L801">
        <f>+Tabla1[[#This Row],[Ganancia Bruta]]-Tabla1[[#This Row],[Costo Unitario]]*Tabla1[[#This Row],[Cantidad Ordenada]]</f>
        <v>12</v>
      </c>
    </row>
    <row r="802" spans="1:12" x14ac:dyDescent="0.45">
      <c r="A802">
        <v>315</v>
      </c>
      <c r="B802">
        <v>14</v>
      </c>
      <c r="C802" t="s">
        <v>60</v>
      </c>
      <c r="D802" t="s">
        <v>1146</v>
      </c>
      <c r="E802">
        <v>17</v>
      </c>
      <c r="F802">
        <v>29</v>
      </c>
      <c r="G802">
        <v>3</v>
      </c>
      <c r="H802">
        <v>52</v>
      </c>
      <c r="I802" t="s">
        <v>1141</v>
      </c>
      <c r="J802" t="str">
        <f>IF(COUNTIF(sala!R$2:R$768,A802)=0,"No","SI")</f>
        <v>SI</v>
      </c>
      <c r="K802">
        <f>+Tabla1[[#This Row],[Precio Unitario]]*Tabla1[[#This Row],[Cantidad Ordenada]]</f>
        <v>87</v>
      </c>
      <c r="L802">
        <f>+Tabla1[[#This Row],[Ganancia Bruta]]-Tabla1[[#This Row],[Costo Unitario]]*Tabla1[[#This Row],[Cantidad Ordenada]]</f>
        <v>36</v>
      </c>
    </row>
    <row r="803" spans="1:12" x14ac:dyDescent="0.45">
      <c r="A803">
        <v>315</v>
      </c>
      <c r="B803">
        <v>14</v>
      </c>
      <c r="C803" t="s">
        <v>111</v>
      </c>
      <c r="D803" t="s">
        <v>1156</v>
      </c>
      <c r="E803">
        <v>13</v>
      </c>
      <c r="F803">
        <v>21</v>
      </c>
      <c r="G803">
        <v>1</v>
      </c>
      <c r="H803">
        <v>51</v>
      </c>
      <c r="I803" t="s">
        <v>1141</v>
      </c>
      <c r="J803" t="str">
        <f>IF(COUNTIF(sala!R$2:R$768,A803)=0,"No","SI")</f>
        <v>SI</v>
      </c>
      <c r="K803">
        <f>+Tabla1[[#This Row],[Precio Unitario]]*Tabla1[[#This Row],[Cantidad Ordenada]]</f>
        <v>21</v>
      </c>
      <c r="L803">
        <f>+Tabla1[[#This Row],[Ganancia Bruta]]-Tabla1[[#This Row],[Costo Unitario]]*Tabla1[[#This Row],[Cantidad Ordenada]]</f>
        <v>8</v>
      </c>
    </row>
    <row r="804" spans="1:12" x14ac:dyDescent="0.45">
      <c r="A804">
        <v>316</v>
      </c>
      <c r="B804">
        <v>2</v>
      </c>
      <c r="C804" t="s">
        <v>126</v>
      </c>
      <c r="D804" t="s">
        <v>1157</v>
      </c>
      <c r="E804">
        <v>10</v>
      </c>
      <c r="F804">
        <v>18</v>
      </c>
      <c r="G804">
        <v>1</v>
      </c>
      <c r="H804">
        <v>30</v>
      </c>
      <c r="I804" t="s">
        <v>1139</v>
      </c>
      <c r="J804" t="str">
        <f>IF(COUNTIF(sala!R$2:R$768,A804)=0,"No","SI")</f>
        <v>SI</v>
      </c>
      <c r="K804">
        <f>+Tabla1[[#This Row],[Precio Unitario]]*Tabla1[[#This Row],[Cantidad Ordenada]]</f>
        <v>18</v>
      </c>
      <c r="L804">
        <f>+Tabla1[[#This Row],[Ganancia Bruta]]-Tabla1[[#This Row],[Costo Unitario]]*Tabla1[[#This Row],[Cantidad Ordenada]]</f>
        <v>8</v>
      </c>
    </row>
    <row r="805" spans="1:12" x14ac:dyDescent="0.45">
      <c r="A805">
        <v>316</v>
      </c>
      <c r="B805">
        <v>2</v>
      </c>
      <c r="C805" t="s">
        <v>111</v>
      </c>
      <c r="D805" t="s">
        <v>1156</v>
      </c>
      <c r="E805">
        <v>13</v>
      </c>
      <c r="F805">
        <v>21</v>
      </c>
      <c r="G805">
        <v>1</v>
      </c>
      <c r="H805">
        <v>23</v>
      </c>
      <c r="I805" t="s">
        <v>1139</v>
      </c>
      <c r="J805" t="str">
        <f>IF(COUNTIF(sala!R$2:R$768,A805)=0,"No","SI")</f>
        <v>SI</v>
      </c>
      <c r="K805">
        <f>+Tabla1[[#This Row],[Precio Unitario]]*Tabla1[[#This Row],[Cantidad Ordenada]]</f>
        <v>21</v>
      </c>
      <c r="L805">
        <f>+Tabla1[[#This Row],[Ganancia Bruta]]-Tabla1[[#This Row],[Costo Unitario]]*Tabla1[[#This Row],[Cantidad Ordenada]]</f>
        <v>8</v>
      </c>
    </row>
    <row r="806" spans="1:12" x14ac:dyDescent="0.45">
      <c r="A806">
        <v>316</v>
      </c>
      <c r="B806">
        <v>2</v>
      </c>
      <c r="C806" t="s">
        <v>179</v>
      </c>
      <c r="D806" t="s">
        <v>1143</v>
      </c>
      <c r="E806">
        <v>16</v>
      </c>
      <c r="F806">
        <v>27</v>
      </c>
      <c r="G806">
        <v>3</v>
      </c>
      <c r="H806">
        <v>53</v>
      </c>
      <c r="I806" t="s">
        <v>1141</v>
      </c>
      <c r="J806" t="str">
        <f>IF(COUNTIF(sala!R$2:R$768,A806)=0,"No","SI")</f>
        <v>SI</v>
      </c>
      <c r="K806">
        <f>+Tabla1[[#This Row],[Precio Unitario]]*Tabla1[[#This Row],[Cantidad Ordenada]]</f>
        <v>81</v>
      </c>
      <c r="L806">
        <f>+Tabla1[[#This Row],[Ganancia Bruta]]-Tabla1[[#This Row],[Costo Unitario]]*Tabla1[[#This Row],[Cantidad Ordenada]]</f>
        <v>33</v>
      </c>
    </row>
    <row r="807" spans="1:12" x14ac:dyDescent="0.45">
      <c r="A807">
        <v>316</v>
      </c>
      <c r="B807">
        <v>2</v>
      </c>
      <c r="C807" t="s">
        <v>74</v>
      </c>
      <c r="D807" t="s">
        <v>1144</v>
      </c>
      <c r="E807">
        <v>25</v>
      </c>
      <c r="F807">
        <v>40</v>
      </c>
      <c r="G807">
        <v>1</v>
      </c>
      <c r="H807">
        <v>52</v>
      </c>
      <c r="I807" t="s">
        <v>1141</v>
      </c>
      <c r="J807" t="str">
        <f>IF(COUNTIF(sala!R$2:R$768,A807)=0,"No","SI")</f>
        <v>SI</v>
      </c>
      <c r="K807">
        <f>+Tabla1[[#This Row],[Precio Unitario]]*Tabla1[[#This Row],[Cantidad Ordenada]]</f>
        <v>40</v>
      </c>
      <c r="L807">
        <f>+Tabla1[[#This Row],[Ganancia Bruta]]-Tabla1[[#This Row],[Costo Unitario]]*Tabla1[[#This Row],[Cantidad Ordenada]]</f>
        <v>15</v>
      </c>
    </row>
    <row r="808" spans="1:12" x14ac:dyDescent="0.45">
      <c r="A808">
        <v>317</v>
      </c>
      <c r="B808">
        <v>17</v>
      </c>
      <c r="C808" t="s">
        <v>344</v>
      </c>
      <c r="D808" t="s">
        <v>1152</v>
      </c>
      <c r="E808">
        <v>13</v>
      </c>
      <c r="F808">
        <v>22</v>
      </c>
      <c r="G808">
        <v>2</v>
      </c>
      <c r="H808">
        <v>20</v>
      </c>
      <c r="I808" t="s">
        <v>1141</v>
      </c>
      <c r="J808" t="str">
        <f>IF(COUNTIF(sala!R$2:R$768,A808)=0,"No","SI")</f>
        <v>SI</v>
      </c>
      <c r="K808">
        <f>+Tabla1[[#This Row],[Precio Unitario]]*Tabla1[[#This Row],[Cantidad Ordenada]]</f>
        <v>44</v>
      </c>
      <c r="L808">
        <f>+Tabla1[[#This Row],[Ganancia Bruta]]-Tabla1[[#This Row],[Costo Unitario]]*Tabla1[[#This Row],[Cantidad Ordenada]]</f>
        <v>18</v>
      </c>
    </row>
    <row r="809" spans="1:12" x14ac:dyDescent="0.45">
      <c r="A809">
        <v>317</v>
      </c>
      <c r="B809">
        <v>17</v>
      </c>
      <c r="C809" t="s">
        <v>86</v>
      </c>
      <c r="D809" t="s">
        <v>1153</v>
      </c>
      <c r="E809">
        <v>20</v>
      </c>
      <c r="F809">
        <v>34</v>
      </c>
      <c r="G809">
        <v>3</v>
      </c>
      <c r="H809">
        <v>37</v>
      </c>
      <c r="I809" t="s">
        <v>1141</v>
      </c>
      <c r="J809" t="str">
        <f>IF(COUNTIF(sala!R$2:R$768,A809)=0,"No","SI")</f>
        <v>SI</v>
      </c>
      <c r="K809">
        <f>+Tabla1[[#This Row],[Precio Unitario]]*Tabla1[[#This Row],[Cantidad Ordenada]]</f>
        <v>102</v>
      </c>
      <c r="L809">
        <f>+Tabla1[[#This Row],[Ganancia Bruta]]-Tabla1[[#This Row],[Costo Unitario]]*Tabla1[[#This Row],[Cantidad Ordenada]]</f>
        <v>42</v>
      </c>
    </row>
    <row r="810" spans="1:12" x14ac:dyDescent="0.45">
      <c r="A810">
        <v>317</v>
      </c>
      <c r="B810">
        <v>17</v>
      </c>
      <c r="C810" t="s">
        <v>423</v>
      </c>
      <c r="D810" t="s">
        <v>1151</v>
      </c>
      <c r="E810">
        <v>19</v>
      </c>
      <c r="F810">
        <v>32</v>
      </c>
      <c r="G810">
        <v>1</v>
      </c>
      <c r="H810">
        <v>31</v>
      </c>
      <c r="I810" t="s">
        <v>1141</v>
      </c>
      <c r="J810" t="str">
        <f>IF(COUNTIF(sala!R$2:R$768,A810)=0,"No","SI")</f>
        <v>SI</v>
      </c>
      <c r="K810">
        <f>+Tabla1[[#This Row],[Precio Unitario]]*Tabla1[[#This Row],[Cantidad Ordenada]]</f>
        <v>32</v>
      </c>
      <c r="L810">
        <f>+Tabla1[[#This Row],[Ganancia Bruta]]-Tabla1[[#This Row],[Costo Unitario]]*Tabla1[[#This Row],[Cantidad Ordenada]]</f>
        <v>13</v>
      </c>
    </row>
    <row r="811" spans="1:12" x14ac:dyDescent="0.45">
      <c r="A811">
        <v>318</v>
      </c>
      <c r="B811">
        <v>13</v>
      </c>
      <c r="C811" t="s">
        <v>60</v>
      </c>
      <c r="D811" t="s">
        <v>1146</v>
      </c>
      <c r="E811">
        <v>17</v>
      </c>
      <c r="F811">
        <v>29</v>
      </c>
      <c r="G811">
        <v>1</v>
      </c>
      <c r="H811">
        <v>39</v>
      </c>
      <c r="I811" t="s">
        <v>1141</v>
      </c>
      <c r="J811" t="str">
        <f>IF(COUNTIF(sala!R$2:R$768,A811)=0,"No","SI")</f>
        <v>SI</v>
      </c>
      <c r="K811">
        <f>+Tabla1[[#This Row],[Precio Unitario]]*Tabla1[[#This Row],[Cantidad Ordenada]]</f>
        <v>29</v>
      </c>
      <c r="L811">
        <f>+Tabla1[[#This Row],[Ganancia Bruta]]-Tabla1[[#This Row],[Costo Unitario]]*Tabla1[[#This Row],[Cantidad Ordenada]]</f>
        <v>12</v>
      </c>
    </row>
    <row r="812" spans="1:12" x14ac:dyDescent="0.45">
      <c r="A812">
        <v>319</v>
      </c>
      <c r="B812">
        <v>1</v>
      </c>
      <c r="C812" t="s">
        <v>423</v>
      </c>
      <c r="D812" t="s">
        <v>1151</v>
      </c>
      <c r="E812">
        <v>19</v>
      </c>
      <c r="F812">
        <v>32</v>
      </c>
      <c r="G812">
        <v>3</v>
      </c>
      <c r="H812">
        <v>16</v>
      </c>
      <c r="I812" t="s">
        <v>1141</v>
      </c>
      <c r="J812" t="str">
        <f>IF(COUNTIF(sala!R$2:R$768,A812)=0,"No","SI")</f>
        <v>SI</v>
      </c>
      <c r="K812">
        <f>+Tabla1[[#This Row],[Precio Unitario]]*Tabla1[[#This Row],[Cantidad Ordenada]]</f>
        <v>96</v>
      </c>
      <c r="L812">
        <f>+Tabla1[[#This Row],[Ganancia Bruta]]-Tabla1[[#This Row],[Costo Unitario]]*Tabla1[[#This Row],[Cantidad Ordenada]]</f>
        <v>39</v>
      </c>
    </row>
    <row r="813" spans="1:12" x14ac:dyDescent="0.45">
      <c r="A813">
        <v>319</v>
      </c>
      <c r="B813">
        <v>1</v>
      </c>
      <c r="C813" t="s">
        <v>42</v>
      </c>
      <c r="D813" t="s">
        <v>1150</v>
      </c>
      <c r="E813">
        <v>21</v>
      </c>
      <c r="F813">
        <v>35</v>
      </c>
      <c r="G813">
        <v>2</v>
      </c>
      <c r="H813">
        <v>17</v>
      </c>
      <c r="I813" t="s">
        <v>1139</v>
      </c>
      <c r="J813" t="str">
        <f>IF(COUNTIF(sala!R$2:R$768,A813)=0,"No","SI")</f>
        <v>SI</v>
      </c>
      <c r="K813">
        <f>+Tabla1[[#This Row],[Precio Unitario]]*Tabla1[[#This Row],[Cantidad Ordenada]]</f>
        <v>70</v>
      </c>
      <c r="L813">
        <f>+Tabla1[[#This Row],[Ganancia Bruta]]-Tabla1[[#This Row],[Costo Unitario]]*Tabla1[[#This Row],[Cantidad Ordenada]]</f>
        <v>28</v>
      </c>
    </row>
    <row r="814" spans="1:12" x14ac:dyDescent="0.45">
      <c r="A814">
        <v>319</v>
      </c>
      <c r="B814">
        <v>1</v>
      </c>
      <c r="C814" t="s">
        <v>74</v>
      </c>
      <c r="D814" t="s">
        <v>1144</v>
      </c>
      <c r="E814">
        <v>25</v>
      </c>
      <c r="F814">
        <v>40</v>
      </c>
      <c r="G814">
        <v>1</v>
      </c>
      <c r="H814">
        <v>38</v>
      </c>
      <c r="I814" t="s">
        <v>1141</v>
      </c>
      <c r="J814" t="str">
        <f>IF(COUNTIF(sala!R$2:R$768,A814)=0,"No","SI")</f>
        <v>SI</v>
      </c>
      <c r="K814">
        <f>+Tabla1[[#This Row],[Precio Unitario]]*Tabla1[[#This Row],[Cantidad Ordenada]]</f>
        <v>40</v>
      </c>
      <c r="L814">
        <f>+Tabla1[[#This Row],[Ganancia Bruta]]-Tabla1[[#This Row],[Costo Unitario]]*Tabla1[[#This Row],[Cantidad Ordenada]]</f>
        <v>15</v>
      </c>
    </row>
    <row r="815" spans="1:12" x14ac:dyDescent="0.45">
      <c r="A815">
        <v>319</v>
      </c>
      <c r="B815">
        <v>1</v>
      </c>
      <c r="C815" t="s">
        <v>195</v>
      </c>
      <c r="D815" t="s">
        <v>1142</v>
      </c>
      <c r="E815">
        <v>19</v>
      </c>
      <c r="F815">
        <v>31</v>
      </c>
      <c r="G815">
        <v>2</v>
      </c>
      <c r="H815">
        <v>55</v>
      </c>
      <c r="I815" t="s">
        <v>1141</v>
      </c>
      <c r="J815" t="str">
        <f>IF(COUNTIF(sala!R$2:R$768,A815)=0,"No","SI")</f>
        <v>SI</v>
      </c>
      <c r="K815">
        <f>+Tabla1[[#This Row],[Precio Unitario]]*Tabla1[[#This Row],[Cantidad Ordenada]]</f>
        <v>62</v>
      </c>
      <c r="L815">
        <f>+Tabla1[[#This Row],[Ganancia Bruta]]-Tabla1[[#This Row],[Costo Unitario]]*Tabla1[[#This Row],[Cantidad Ordenada]]</f>
        <v>24</v>
      </c>
    </row>
    <row r="816" spans="1:12" x14ac:dyDescent="0.45">
      <c r="A816">
        <v>320</v>
      </c>
      <c r="B816">
        <v>9</v>
      </c>
      <c r="C816" t="s">
        <v>111</v>
      </c>
      <c r="D816" t="s">
        <v>1156</v>
      </c>
      <c r="E816">
        <v>13</v>
      </c>
      <c r="F816">
        <v>21</v>
      </c>
      <c r="G816">
        <v>2</v>
      </c>
      <c r="H816">
        <v>44</v>
      </c>
      <c r="I816" t="s">
        <v>1141</v>
      </c>
      <c r="J816" t="str">
        <f>IF(COUNTIF(sala!R$2:R$768,A816)=0,"No","SI")</f>
        <v>SI</v>
      </c>
      <c r="K816">
        <f>+Tabla1[[#This Row],[Precio Unitario]]*Tabla1[[#This Row],[Cantidad Ordenada]]</f>
        <v>42</v>
      </c>
      <c r="L816">
        <f>+Tabla1[[#This Row],[Ganancia Bruta]]-Tabla1[[#This Row],[Costo Unitario]]*Tabla1[[#This Row],[Cantidad Ordenada]]</f>
        <v>16</v>
      </c>
    </row>
    <row r="817" spans="1:12" x14ac:dyDescent="0.45">
      <c r="A817">
        <v>320</v>
      </c>
      <c r="B817">
        <v>9</v>
      </c>
      <c r="C817" t="s">
        <v>344</v>
      </c>
      <c r="D817" t="s">
        <v>1152</v>
      </c>
      <c r="E817">
        <v>13</v>
      </c>
      <c r="F817">
        <v>22</v>
      </c>
      <c r="G817">
        <v>1</v>
      </c>
      <c r="H817">
        <v>44</v>
      </c>
      <c r="I817" t="s">
        <v>1141</v>
      </c>
      <c r="J817" t="str">
        <f>IF(COUNTIF(sala!R$2:R$768,A817)=0,"No","SI")</f>
        <v>SI</v>
      </c>
      <c r="K817">
        <f>+Tabla1[[#This Row],[Precio Unitario]]*Tabla1[[#This Row],[Cantidad Ordenada]]</f>
        <v>22</v>
      </c>
      <c r="L817">
        <f>+Tabla1[[#This Row],[Ganancia Bruta]]-Tabla1[[#This Row],[Costo Unitario]]*Tabla1[[#This Row],[Cantidad Ordenada]]</f>
        <v>9</v>
      </c>
    </row>
    <row r="818" spans="1:12" x14ac:dyDescent="0.45">
      <c r="A818">
        <v>320</v>
      </c>
      <c r="B818">
        <v>9</v>
      </c>
      <c r="C818" t="s">
        <v>86</v>
      </c>
      <c r="D818" t="s">
        <v>1153</v>
      </c>
      <c r="E818">
        <v>20</v>
      </c>
      <c r="F818">
        <v>34</v>
      </c>
      <c r="G818">
        <v>1</v>
      </c>
      <c r="H818">
        <v>42</v>
      </c>
      <c r="I818" t="s">
        <v>1139</v>
      </c>
      <c r="J818" t="str">
        <f>IF(COUNTIF(sala!R$2:R$768,A818)=0,"No","SI")</f>
        <v>SI</v>
      </c>
      <c r="K818">
        <f>+Tabla1[[#This Row],[Precio Unitario]]*Tabla1[[#This Row],[Cantidad Ordenada]]</f>
        <v>34</v>
      </c>
      <c r="L818">
        <f>+Tabla1[[#This Row],[Ganancia Bruta]]-Tabla1[[#This Row],[Costo Unitario]]*Tabla1[[#This Row],[Cantidad Ordenada]]</f>
        <v>14</v>
      </c>
    </row>
    <row r="819" spans="1:12" x14ac:dyDescent="0.45">
      <c r="A819">
        <v>321</v>
      </c>
      <c r="B819">
        <v>18</v>
      </c>
      <c r="C819" t="s">
        <v>66</v>
      </c>
      <c r="D819" t="s">
        <v>1148</v>
      </c>
      <c r="E819">
        <v>16</v>
      </c>
      <c r="F819">
        <v>28</v>
      </c>
      <c r="G819">
        <v>1</v>
      </c>
      <c r="H819">
        <v>34</v>
      </c>
      <c r="I819" t="s">
        <v>1141</v>
      </c>
      <c r="J819" t="str">
        <f>IF(COUNTIF(sala!R$2:R$768,A819)=0,"No","SI")</f>
        <v>SI</v>
      </c>
      <c r="K819">
        <f>+Tabla1[[#This Row],[Precio Unitario]]*Tabla1[[#This Row],[Cantidad Ordenada]]</f>
        <v>28</v>
      </c>
      <c r="L819">
        <f>+Tabla1[[#This Row],[Ganancia Bruta]]-Tabla1[[#This Row],[Costo Unitario]]*Tabla1[[#This Row],[Cantidad Ordenada]]</f>
        <v>12</v>
      </c>
    </row>
    <row r="820" spans="1:12" x14ac:dyDescent="0.45">
      <c r="A820">
        <v>321</v>
      </c>
      <c r="B820">
        <v>18</v>
      </c>
      <c r="C820" t="s">
        <v>344</v>
      </c>
      <c r="D820" t="s">
        <v>1152</v>
      </c>
      <c r="E820">
        <v>13</v>
      </c>
      <c r="F820">
        <v>22</v>
      </c>
      <c r="G820">
        <v>2</v>
      </c>
      <c r="H820">
        <v>22</v>
      </c>
      <c r="I820" t="s">
        <v>1141</v>
      </c>
      <c r="J820" t="str">
        <f>IF(COUNTIF(sala!R$2:R$768,A820)=0,"No","SI")</f>
        <v>SI</v>
      </c>
      <c r="K820">
        <f>+Tabla1[[#This Row],[Precio Unitario]]*Tabla1[[#This Row],[Cantidad Ordenada]]</f>
        <v>44</v>
      </c>
      <c r="L820">
        <f>+Tabla1[[#This Row],[Ganancia Bruta]]-Tabla1[[#This Row],[Costo Unitario]]*Tabla1[[#This Row],[Cantidad Ordenada]]</f>
        <v>18</v>
      </c>
    </row>
    <row r="821" spans="1:12" x14ac:dyDescent="0.45">
      <c r="A821">
        <v>321</v>
      </c>
      <c r="B821">
        <v>18</v>
      </c>
      <c r="C821" t="s">
        <v>340</v>
      </c>
      <c r="D821" t="s">
        <v>1155</v>
      </c>
      <c r="E821">
        <v>14</v>
      </c>
      <c r="F821">
        <v>23</v>
      </c>
      <c r="G821">
        <v>3</v>
      </c>
      <c r="H821">
        <v>39</v>
      </c>
      <c r="I821" t="s">
        <v>1139</v>
      </c>
      <c r="J821" t="str">
        <f>IF(COUNTIF(sala!R$2:R$768,A821)=0,"No","SI")</f>
        <v>SI</v>
      </c>
      <c r="K821">
        <f>+Tabla1[[#This Row],[Precio Unitario]]*Tabla1[[#This Row],[Cantidad Ordenada]]</f>
        <v>69</v>
      </c>
      <c r="L821">
        <f>+Tabla1[[#This Row],[Ganancia Bruta]]-Tabla1[[#This Row],[Costo Unitario]]*Tabla1[[#This Row],[Cantidad Ordenada]]</f>
        <v>27</v>
      </c>
    </row>
    <row r="822" spans="1:12" x14ac:dyDescent="0.45">
      <c r="A822">
        <v>322</v>
      </c>
      <c r="B822">
        <v>12</v>
      </c>
      <c r="C822" t="s">
        <v>423</v>
      </c>
      <c r="D822" t="s">
        <v>1151</v>
      </c>
      <c r="E822">
        <v>19</v>
      </c>
      <c r="F822">
        <v>32</v>
      </c>
      <c r="G822">
        <v>2</v>
      </c>
      <c r="H822">
        <v>8</v>
      </c>
      <c r="I822" t="s">
        <v>1139</v>
      </c>
      <c r="J822" t="str">
        <f>IF(COUNTIF(sala!R$2:R$768,A822)=0,"No","SI")</f>
        <v>SI</v>
      </c>
      <c r="K822">
        <f>+Tabla1[[#This Row],[Precio Unitario]]*Tabla1[[#This Row],[Cantidad Ordenada]]</f>
        <v>64</v>
      </c>
      <c r="L822">
        <f>+Tabla1[[#This Row],[Ganancia Bruta]]-Tabla1[[#This Row],[Costo Unitario]]*Tabla1[[#This Row],[Cantidad Ordenada]]</f>
        <v>26</v>
      </c>
    </row>
    <row r="823" spans="1:12" x14ac:dyDescent="0.45">
      <c r="A823">
        <v>322</v>
      </c>
      <c r="B823">
        <v>12</v>
      </c>
      <c r="C823" t="s">
        <v>111</v>
      </c>
      <c r="D823" t="s">
        <v>1156</v>
      </c>
      <c r="E823">
        <v>13</v>
      </c>
      <c r="F823">
        <v>21</v>
      </c>
      <c r="G823">
        <v>1</v>
      </c>
      <c r="H823">
        <v>52</v>
      </c>
      <c r="I823" t="s">
        <v>1141</v>
      </c>
      <c r="J823" t="str">
        <f>IF(COUNTIF(sala!R$2:R$768,A823)=0,"No","SI")</f>
        <v>SI</v>
      </c>
      <c r="K823">
        <f>+Tabla1[[#This Row],[Precio Unitario]]*Tabla1[[#This Row],[Cantidad Ordenada]]</f>
        <v>21</v>
      </c>
      <c r="L823">
        <f>+Tabla1[[#This Row],[Ganancia Bruta]]-Tabla1[[#This Row],[Costo Unitario]]*Tabla1[[#This Row],[Cantidad Ordenada]]</f>
        <v>8</v>
      </c>
    </row>
    <row r="824" spans="1:12" x14ac:dyDescent="0.45">
      <c r="A824">
        <v>323</v>
      </c>
      <c r="B824">
        <v>8</v>
      </c>
      <c r="C824" t="s">
        <v>344</v>
      </c>
      <c r="D824" t="s">
        <v>1152</v>
      </c>
      <c r="E824">
        <v>13</v>
      </c>
      <c r="F824">
        <v>22</v>
      </c>
      <c r="G824">
        <v>3</v>
      </c>
      <c r="H824">
        <v>37</v>
      </c>
      <c r="I824" t="s">
        <v>1141</v>
      </c>
      <c r="J824" t="str">
        <f>IF(COUNTIF(sala!R$2:R$768,A824)=0,"No","SI")</f>
        <v>SI</v>
      </c>
      <c r="K824">
        <f>+Tabla1[[#This Row],[Precio Unitario]]*Tabla1[[#This Row],[Cantidad Ordenada]]</f>
        <v>66</v>
      </c>
      <c r="L824">
        <f>+Tabla1[[#This Row],[Ganancia Bruta]]-Tabla1[[#This Row],[Costo Unitario]]*Tabla1[[#This Row],[Cantidad Ordenada]]</f>
        <v>27</v>
      </c>
    </row>
    <row r="825" spans="1:12" x14ac:dyDescent="0.45">
      <c r="A825">
        <v>323</v>
      </c>
      <c r="B825">
        <v>8</v>
      </c>
      <c r="C825" t="s">
        <v>60</v>
      </c>
      <c r="D825" t="s">
        <v>1146</v>
      </c>
      <c r="E825">
        <v>17</v>
      </c>
      <c r="F825">
        <v>29</v>
      </c>
      <c r="G825">
        <v>2</v>
      </c>
      <c r="H825">
        <v>33</v>
      </c>
      <c r="I825" t="s">
        <v>1139</v>
      </c>
      <c r="J825" t="str">
        <f>IF(COUNTIF(sala!R$2:R$768,A825)=0,"No","SI")</f>
        <v>SI</v>
      </c>
      <c r="K825">
        <f>+Tabla1[[#This Row],[Precio Unitario]]*Tabla1[[#This Row],[Cantidad Ordenada]]</f>
        <v>58</v>
      </c>
      <c r="L825">
        <f>+Tabla1[[#This Row],[Ganancia Bruta]]-Tabla1[[#This Row],[Costo Unitario]]*Tabla1[[#This Row],[Cantidad Ordenada]]</f>
        <v>24</v>
      </c>
    </row>
    <row r="826" spans="1:12" x14ac:dyDescent="0.45">
      <c r="A826">
        <v>323</v>
      </c>
      <c r="B826">
        <v>8</v>
      </c>
      <c r="C826" t="s">
        <v>268</v>
      </c>
      <c r="D826" t="s">
        <v>1138</v>
      </c>
      <c r="E826">
        <v>14</v>
      </c>
      <c r="F826">
        <v>24</v>
      </c>
      <c r="G826">
        <v>2</v>
      </c>
      <c r="H826">
        <v>30</v>
      </c>
      <c r="I826" t="s">
        <v>1139</v>
      </c>
      <c r="J826" t="str">
        <f>IF(COUNTIF(sala!R$2:R$768,A826)=0,"No","SI")</f>
        <v>SI</v>
      </c>
      <c r="K826">
        <f>+Tabla1[[#This Row],[Precio Unitario]]*Tabla1[[#This Row],[Cantidad Ordenada]]</f>
        <v>48</v>
      </c>
      <c r="L826">
        <f>+Tabla1[[#This Row],[Ganancia Bruta]]-Tabla1[[#This Row],[Costo Unitario]]*Tabla1[[#This Row],[Cantidad Ordenada]]</f>
        <v>20</v>
      </c>
    </row>
    <row r="827" spans="1:12" x14ac:dyDescent="0.45">
      <c r="A827">
        <v>323</v>
      </c>
      <c r="B827">
        <v>8</v>
      </c>
      <c r="C827" t="s">
        <v>126</v>
      </c>
      <c r="D827" t="s">
        <v>1157</v>
      </c>
      <c r="E827">
        <v>10</v>
      </c>
      <c r="F827">
        <v>18</v>
      </c>
      <c r="G827">
        <v>2</v>
      </c>
      <c r="H827">
        <v>22</v>
      </c>
      <c r="I827" t="s">
        <v>1141</v>
      </c>
      <c r="J827" t="str">
        <f>IF(COUNTIF(sala!R$2:R$768,A827)=0,"No","SI")</f>
        <v>SI</v>
      </c>
      <c r="K827">
        <f>+Tabla1[[#This Row],[Precio Unitario]]*Tabla1[[#This Row],[Cantidad Ordenada]]</f>
        <v>36</v>
      </c>
      <c r="L827">
        <f>+Tabla1[[#This Row],[Ganancia Bruta]]-Tabla1[[#This Row],[Costo Unitario]]*Tabla1[[#This Row],[Cantidad Ordenada]]</f>
        <v>16</v>
      </c>
    </row>
    <row r="828" spans="1:12" x14ac:dyDescent="0.45">
      <c r="A828">
        <v>324</v>
      </c>
      <c r="B828">
        <v>9</v>
      </c>
      <c r="C828" t="s">
        <v>109</v>
      </c>
      <c r="D828" t="s">
        <v>1140</v>
      </c>
      <c r="E828">
        <v>18</v>
      </c>
      <c r="F828">
        <v>30</v>
      </c>
      <c r="G828">
        <v>1</v>
      </c>
      <c r="H828">
        <v>15</v>
      </c>
      <c r="I828" t="s">
        <v>1141</v>
      </c>
      <c r="J828" t="str">
        <f>IF(COUNTIF(sala!R$2:R$768,A828)=0,"No","SI")</f>
        <v>SI</v>
      </c>
      <c r="K828">
        <f>+Tabla1[[#This Row],[Precio Unitario]]*Tabla1[[#This Row],[Cantidad Ordenada]]</f>
        <v>30</v>
      </c>
      <c r="L828">
        <f>+Tabla1[[#This Row],[Ganancia Bruta]]-Tabla1[[#This Row],[Costo Unitario]]*Tabla1[[#This Row],[Cantidad Ordenada]]</f>
        <v>12</v>
      </c>
    </row>
    <row r="829" spans="1:12" x14ac:dyDescent="0.45">
      <c r="A829">
        <v>324</v>
      </c>
      <c r="B829">
        <v>9</v>
      </c>
      <c r="C829" t="s">
        <v>179</v>
      </c>
      <c r="D829" t="s">
        <v>1143</v>
      </c>
      <c r="E829">
        <v>16</v>
      </c>
      <c r="F829">
        <v>27</v>
      </c>
      <c r="G829">
        <v>3</v>
      </c>
      <c r="H829">
        <v>58</v>
      </c>
      <c r="I829" t="s">
        <v>1139</v>
      </c>
      <c r="J829" t="str">
        <f>IF(COUNTIF(sala!R$2:R$768,A829)=0,"No","SI")</f>
        <v>SI</v>
      </c>
      <c r="K829">
        <f>+Tabla1[[#This Row],[Precio Unitario]]*Tabla1[[#This Row],[Cantidad Ordenada]]</f>
        <v>81</v>
      </c>
      <c r="L829">
        <f>+Tabla1[[#This Row],[Ganancia Bruta]]-Tabla1[[#This Row],[Costo Unitario]]*Tabla1[[#This Row],[Cantidad Ordenada]]</f>
        <v>33</v>
      </c>
    </row>
    <row r="830" spans="1:12" x14ac:dyDescent="0.45">
      <c r="A830">
        <v>324</v>
      </c>
      <c r="B830">
        <v>9</v>
      </c>
      <c r="C830" t="s">
        <v>265</v>
      </c>
      <c r="D830" t="s">
        <v>1158</v>
      </c>
      <c r="E830">
        <v>15</v>
      </c>
      <c r="F830">
        <v>26</v>
      </c>
      <c r="G830">
        <v>1</v>
      </c>
      <c r="H830">
        <v>17</v>
      </c>
      <c r="I830" t="s">
        <v>1139</v>
      </c>
      <c r="J830" t="str">
        <f>IF(COUNTIF(sala!R$2:R$768,A830)=0,"No","SI")</f>
        <v>SI</v>
      </c>
      <c r="K830">
        <f>+Tabla1[[#This Row],[Precio Unitario]]*Tabla1[[#This Row],[Cantidad Ordenada]]</f>
        <v>26</v>
      </c>
      <c r="L830">
        <f>+Tabla1[[#This Row],[Ganancia Bruta]]-Tabla1[[#This Row],[Costo Unitario]]*Tabla1[[#This Row],[Cantidad Ordenada]]</f>
        <v>11</v>
      </c>
    </row>
    <row r="831" spans="1:12" x14ac:dyDescent="0.45">
      <c r="A831">
        <v>325</v>
      </c>
      <c r="B831">
        <v>18</v>
      </c>
      <c r="C831" t="s">
        <v>111</v>
      </c>
      <c r="D831" t="s">
        <v>1156</v>
      </c>
      <c r="E831">
        <v>13</v>
      </c>
      <c r="F831">
        <v>21</v>
      </c>
      <c r="G831">
        <v>1</v>
      </c>
      <c r="H831">
        <v>26</v>
      </c>
      <c r="I831" t="s">
        <v>1141</v>
      </c>
      <c r="J831" t="str">
        <f>IF(COUNTIF(sala!R$2:R$768,A831)=0,"No","SI")</f>
        <v>SI</v>
      </c>
      <c r="K831">
        <f>+Tabla1[[#This Row],[Precio Unitario]]*Tabla1[[#This Row],[Cantidad Ordenada]]</f>
        <v>21</v>
      </c>
      <c r="L831">
        <f>+Tabla1[[#This Row],[Ganancia Bruta]]-Tabla1[[#This Row],[Costo Unitario]]*Tabla1[[#This Row],[Cantidad Ordenada]]</f>
        <v>8</v>
      </c>
    </row>
    <row r="832" spans="1:12" x14ac:dyDescent="0.45">
      <c r="A832">
        <v>325</v>
      </c>
      <c r="B832">
        <v>18</v>
      </c>
      <c r="C832" t="s">
        <v>195</v>
      </c>
      <c r="D832" t="s">
        <v>1142</v>
      </c>
      <c r="E832">
        <v>19</v>
      </c>
      <c r="F832">
        <v>31</v>
      </c>
      <c r="G832">
        <v>1</v>
      </c>
      <c r="H832">
        <v>5</v>
      </c>
      <c r="I832" t="s">
        <v>1141</v>
      </c>
      <c r="J832" t="str">
        <f>IF(COUNTIF(sala!R$2:R$768,A832)=0,"No","SI")</f>
        <v>SI</v>
      </c>
      <c r="K832">
        <f>+Tabla1[[#This Row],[Precio Unitario]]*Tabla1[[#This Row],[Cantidad Ordenada]]</f>
        <v>31</v>
      </c>
      <c r="L832">
        <f>+Tabla1[[#This Row],[Ganancia Bruta]]-Tabla1[[#This Row],[Costo Unitario]]*Tabla1[[#This Row],[Cantidad Ordenada]]</f>
        <v>12</v>
      </c>
    </row>
    <row r="833" spans="1:12" x14ac:dyDescent="0.45">
      <c r="A833">
        <v>325</v>
      </c>
      <c r="B833">
        <v>18</v>
      </c>
      <c r="C833" t="s">
        <v>42</v>
      </c>
      <c r="D833" t="s">
        <v>1150</v>
      </c>
      <c r="E833">
        <v>21</v>
      </c>
      <c r="F833">
        <v>35</v>
      </c>
      <c r="G833">
        <v>2</v>
      </c>
      <c r="H833">
        <v>13</v>
      </c>
      <c r="I833" t="s">
        <v>1141</v>
      </c>
      <c r="J833" t="str">
        <f>IF(COUNTIF(sala!R$2:R$768,A833)=0,"No","SI")</f>
        <v>SI</v>
      </c>
      <c r="K833">
        <f>+Tabla1[[#This Row],[Precio Unitario]]*Tabla1[[#This Row],[Cantidad Ordenada]]</f>
        <v>70</v>
      </c>
      <c r="L833">
        <f>+Tabla1[[#This Row],[Ganancia Bruta]]-Tabla1[[#This Row],[Costo Unitario]]*Tabla1[[#This Row],[Cantidad Ordenada]]</f>
        <v>28</v>
      </c>
    </row>
    <row r="834" spans="1:12" x14ac:dyDescent="0.45">
      <c r="A834">
        <v>325</v>
      </c>
      <c r="B834">
        <v>18</v>
      </c>
      <c r="C834" t="s">
        <v>423</v>
      </c>
      <c r="D834" t="s">
        <v>1151</v>
      </c>
      <c r="E834">
        <v>19</v>
      </c>
      <c r="F834">
        <v>32</v>
      </c>
      <c r="G834">
        <v>1</v>
      </c>
      <c r="H834">
        <v>27</v>
      </c>
      <c r="I834" t="s">
        <v>1139</v>
      </c>
      <c r="J834" t="str">
        <f>IF(COUNTIF(sala!R$2:R$768,A834)=0,"No","SI")</f>
        <v>SI</v>
      </c>
      <c r="K834">
        <f>+Tabla1[[#This Row],[Precio Unitario]]*Tabla1[[#This Row],[Cantidad Ordenada]]</f>
        <v>32</v>
      </c>
      <c r="L834">
        <f>+Tabla1[[#This Row],[Ganancia Bruta]]-Tabla1[[#This Row],[Costo Unitario]]*Tabla1[[#This Row],[Cantidad Ordenada]]</f>
        <v>13</v>
      </c>
    </row>
    <row r="835" spans="1:12" x14ac:dyDescent="0.45">
      <c r="A835">
        <v>326</v>
      </c>
      <c r="B835">
        <v>14</v>
      </c>
      <c r="C835" t="s">
        <v>42</v>
      </c>
      <c r="D835" t="s">
        <v>1150</v>
      </c>
      <c r="E835">
        <v>21</v>
      </c>
      <c r="F835">
        <v>35</v>
      </c>
      <c r="G835">
        <v>1</v>
      </c>
      <c r="H835">
        <v>14</v>
      </c>
      <c r="I835" t="s">
        <v>1139</v>
      </c>
      <c r="J835" t="str">
        <f>IF(COUNTIF(sala!R$2:R$768,A835)=0,"No","SI")</f>
        <v>SI</v>
      </c>
      <c r="K835">
        <f>+Tabla1[[#This Row],[Precio Unitario]]*Tabla1[[#This Row],[Cantidad Ordenada]]</f>
        <v>35</v>
      </c>
      <c r="L835">
        <f>+Tabla1[[#This Row],[Ganancia Bruta]]-Tabla1[[#This Row],[Costo Unitario]]*Tabla1[[#This Row],[Cantidad Ordenada]]</f>
        <v>14</v>
      </c>
    </row>
    <row r="836" spans="1:12" x14ac:dyDescent="0.45">
      <c r="A836">
        <v>326</v>
      </c>
      <c r="B836">
        <v>14</v>
      </c>
      <c r="C836" t="s">
        <v>126</v>
      </c>
      <c r="D836" t="s">
        <v>1157</v>
      </c>
      <c r="E836">
        <v>10</v>
      </c>
      <c r="F836">
        <v>18</v>
      </c>
      <c r="G836">
        <v>1</v>
      </c>
      <c r="H836">
        <v>28</v>
      </c>
      <c r="I836" t="s">
        <v>1139</v>
      </c>
      <c r="J836" t="str">
        <f>IF(COUNTIF(sala!R$2:R$768,A836)=0,"No","SI")</f>
        <v>SI</v>
      </c>
      <c r="K836">
        <f>+Tabla1[[#This Row],[Precio Unitario]]*Tabla1[[#This Row],[Cantidad Ordenada]]</f>
        <v>18</v>
      </c>
      <c r="L836">
        <f>+Tabla1[[#This Row],[Ganancia Bruta]]-Tabla1[[#This Row],[Costo Unitario]]*Tabla1[[#This Row],[Cantidad Ordenada]]</f>
        <v>8</v>
      </c>
    </row>
    <row r="837" spans="1:12" x14ac:dyDescent="0.45">
      <c r="A837">
        <v>326</v>
      </c>
      <c r="B837">
        <v>14</v>
      </c>
      <c r="C837" t="s">
        <v>66</v>
      </c>
      <c r="D837" t="s">
        <v>1148</v>
      </c>
      <c r="E837">
        <v>16</v>
      </c>
      <c r="F837">
        <v>28</v>
      </c>
      <c r="G837">
        <v>1</v>
      </c>
      <c r="H837">
        <v>49</v>
      </c>
      <c r="I837" t="s">
        <v>1139</v>
      </c>
      <c r="J837" t="str">
        <f>IF(COUNTIF(sala!R$2:R$768,A837)=0,"No","SI")</f>
        <v>SI</v>
      </c>
      <c r="K837">
        <f>+Tabla1[[#This Row],[Precio Unitario]]*Tabla1[[#This Row],[Cantidad Ordenada]]</f>
        <v>28</v>
      </c>
      <c r="L837">
        <f>+Tabla1[[#This Row],[Ganancia Bruta]]-Tabla1[[#This Row],[Costo Unitario]]*Tabla1[[#This Row],[Cantidad Ordenada]]</f>
        <v>12</v>
      </c>
    </row>
    <row r="838" spans="1:12" x14ac:dyDescent="0.45">
      <c r="A838">
        <v>327</v>
      </c>
      <c r="B838">
        <v>12</v>
      </c>
      <c r="C838" t="s">
        <v>86</v>
      </c>
      <c r="D838" t="s">
        <v>1153</v>
      </c>
      <c r="E838">
        <v>20</v>
      </c>
      <c r="F838">
        <v>34</v>
      </c>
      <c r="G838">
        <v>3</v>
      </c>
      <c r="H838">
        <v>33</v>
      </c>
      <c r="I838" t="s">
        <v>1139</v>
      </c>
      <c r="J838" t="str">
        <f>IF(COUNTIF(sala!R$2:R$768,A838)=0,"No","SI")</f>
        <v>SI</v>
      </c>
      <c r="K838">
        <f>+Tabla1[[#This Row],[Precio Unitario]]*Tabla1[[#This Row],[Cantidad Ordenada]]</f>
        <v>102</v>
      </c>
      <c r="L838">
        <f>+Tabla1[[#This Row],[Ganancia Bruta]]-Tabla1[[#This Row],[Costo Unitario]]*Tabla1[[#This Row],[Cantidad Ordenada]]</f>
        <v>42</v>
      </c>
    </row>
    <row r="839" spans="1:12" x14ac:dyDescent="0.45">
      <c r="A839">
        <v>327</v>
      </c>
      <c r="B839">
        <v>12</v>
      </c>
      <c r="C839" t="s">
        <v>126</v>
      </c>
      <c r="D839" t="s">
        <v>1157</v>
      </c>
      <c r="E839">
        <v>10</v>
      </c>
      <c r="F839">
        <v>18</v>
      </c>
      <c r="G839">
        <v>1</v>
      </c>
      <c r="H839">
        <v>7</v>
      </c>
      <c r="I839" t="s">
        <v>1141</v>
      </c>
      <c r="J839" t="str">
        <f>IF(COUNTIF(sala!R$2:R$768,A839)=0,"No","SI")</f>
        <v>SI</v>
      </c>
      <c r="K839">
        <f>+Tabla1[[#This Row],[Precio Unitario]]*Tabla1[[#This Row],[Cantidad Ordenada]]</f>
        <v>18</v>
      </c>
      <c r="L839">
        <f>+Tabla1[[#This Row],[Ganancia Bruta]]-Tabla1[[#This Row],[Costo Unitario]]*Tabla1[[#This Row],[Cantidad Ordenada]]</f>
        <v>8</v>
      </c>
    </row>
    <row r="840" spans="1:12" x14ac:dyDescent="0.45">
      <c r="A840">
        <v>327</v>
      </c>
      <c r="B840">
        <v>12</v>
      </c>
      <c r="C840" t="s">
        <v>179</v>
      </c>
      <c r="D840" t="s">
        <v>1143</v>
      </c>
      <c r="E840">
        <v>16</v>
      </c>
      <c r="F840">
        <v>27</v>
      </c>
      <c r="G840">
        <v>1</v>
      </c>
      <c r="H840">
        <v>34</v>
      </c>
      <c r="I840" t="s">
        <v>1139</v>
      </c>
      <c r="J840" t="str">
        <f>IF(COUNTIF(sala!R$2:R$768,A840)=0,"No","SI")</f>
        <v>SI</v>
      </c>
      <c r="K840">
        <f>+Tabla1[[#This Row],[Precio Unitario]]*Tabla1[[#This Row],[Cantidad Ordenada]]</f>
        <v>27</v>
      </c>
      <c r="L840">
        <f>+Tabla1[[#This Row],[Ganancia Bruta]]-Tabla1[[#This Row],[Costo Unitario]]*Tabla1[[#This Row],[Cantidad Ordenada]]</f>
        <v>11</v>
      </c>
    </row>
    <row r="841" spans="1:12" x14ac:dyDescent="0.45">
      <c r="A841">
        <v>328</v>
      </c>
      <c r="B841">
        <v>4</v>
      </c>
      <c r="C841" t="s">
        <v>42</v>
      </c>
      <c r="D841" t="s">
        <v>1150</v>
      </c>
      <c r="E841">
        <v>21</v>
      </c>
      <c r="F841">
        <v>35</v>
      </c>
      <c r="G841">
        <v>1</v>
      </c>
      <c r="H841">
        <v>21</v>
      </c>
      <c r="I841" t="s">
        <v>1139</v>
      </c>
      <c r="J841" t="str">
        <f>IF(COUNTIF(sala!R$2:R$768,A841)=0,"No","SI")</f>
        <v>SI</v>
      </c>
      <c r="K841">
        <f>+Tabla1[[#This Row],[Precio Unitario]]*Tabla1[[#This Row],[Cantidad Ordenada]]</f>
        <v>35</v>
      </c>
      <c r="L841">
        <f>+Tabla1[[#This Row],[Ganancia Bruta]]-Tabla1[[#This Row],[Costo Unitario]]*Tabla1[[#This Row],[Cantidad Ordenada]]</f>
        <v>14</v>
      </c>
    </row>
    <row r="842" spans="1:12" x14ac:dyDescent="0.45">
      <c r="A842">
        <v>329</v>
      </c>
      <c r="B842">
        <v>13</v>
      </c>
      <c r="C842" t="s">
        <v>111</v>
      </c>
      <c r="D842" t="s">
        <v>1156</v>
      </c>
      <c r="E842">
        <v>13</v>
      </c>
      <c r="F842">
        <v>21</v>
      </c>
      <c r="G842">
        <v>2</v>
      </c>
      <c r="H842">
        <v>56</v>
      </c>
      <c r="I842" t="s">
        <v>1139</v>
      </c>
      <c r="J842" t="str">
        <f>IF(COUNTIF(sala!R$2:R$768,A842)=0,"No","SI")</f>
        <v>SI</v>
      </c>
      <c r="K842">
        <f>+Tabla1[[#This Row],[Precio Unitario]]*Tabla1[[#This Row],[Cantidad Ordenada]]</f>
        <v>42</v>
      </c>
      <c r="L842">
        <f>+Tabla1[[#This Row],[Ganancia Bruta]]-Tabla1[[#This Row],[Costo Unitario]]*Tabla1[[#This Row],[Cantidad Ordenada]]</f>
        <v>16</v>
      </c>
    </row>
    <row r="843" spans="1:12" x14ac:dyDescent="0.45">
      <c r="A843">
        <v>329</v>
      </c>
      <c r="B843">
        <v>13</v>
      </c>
      <c r="C843" t="s">
        <v>74</v>
      </c>
      <c r="D843" t="s">
        <v>1144</v>
      </c>
      <c r="E843">
        <v>25</v>
      </c>
      <c r="F843">
        <v>40</v>
      </c>
      <c r="G843">
        <v>2</v>
      </c>
      <c r="H843">
        <v>17</v>
      </c>
      <c r="I843" t="s">
        <v>1139</v>
      </c>
      <c r="J843" t="str">
        <f>IF(COUNTIF(sala!R$2:R$768,A843)=0,"No","SI")</f>
        <v>SI</v>
      </c>
      <c r="K843">
        <f>+Tabla1[[#This Row],[Precio Unitario]]*Tabla1[[#This Row],[Cantidad Ordenada]]</f>
        <v>80</v>
      </c>
      <c r="L843">
        <f>+Tabla1[[#This Row],[Ganancia Bruta]]-Tabla1[[#This Row],[Costo Unitario]]*Tabla1[[#This Row],[Cantidad Ordenada]]</f>
        <v>30</v>
      </c>
    </row>
    <row r="844" spans="1:12" x14ac:dyDescent="0.45">
      <c r="A844">
        <v>329</v>
      </c>
      <c r="B844">
        <v>13</v>
      </c>
      <c r="C844" t="s">
        <v>195</v>
      </c>
      <c r="D844" t="s">
        <v>1142</v>
      </c>
      <c r="E844">
        <v>19</v>
      </c>
      <c r="F844">
        <v>31</v>
      </c>
      <c r="G844">
        <v>2</v>
      </c>
      <c r="H844">
        <v>58</v>
      </c>
      <c r="I844" t="s">
        <v>1139</v>
      </c>
      <c r="J844" t="str">
        <f>IF(COUNTIF(sala!R$2:R$768,A844)=0,"No","SI")</f>
        <v>SI</v>
      </c>
      <c r="K844">
        <f>+Tabla1[[#This Row],[Precio Unitario]]*Tabla1[[#This Row],[Cantidad Ordenada]]</f>
        <v>62</v>
      </c>
      <c r="L844">
        <f>+Tabla1[[#This Row],[Ganancia Bruta]]-Tabla1[[#This Row],[Costo Unitario]]*Tabla1[[#This Row],[Cantidad Ordenada]]</f>
        <v>24</v>
      </c>
    </row>
    <row r="845" spans="1:12" x14ac:dyDescent="0.45">
      <c r="A845">
        <v>329</v>
      </c>
      <c r="B845">
        <v>13</v>
      </c>
      <c r="C845" t="s">
        <v>340</v>
      </c>
      <c r="D845" t="s">
        <v>1155</v>
      </c>
      <c r="E845">
        <v>14</v>
      </c>
      <c r="F845">
        <v>23</v>
      </c>
      <c r="G845">
        <v>1</v>
      </c>
      <c r="H845">
        <v>8</v>
      </c>
      <c r="I845" t="s">
        <v>1139</v>
      </c>
      <c r="J845" t="str">
        <f>IF(COUNTIF(sala!R$2:R$768,A845)=0,"No","SI")</f>
        <v>SI</v>
      </c>
      <c r="K845">
        <f>+Tabla1[[#This Row],[Precio Unitario]]*Tabla1[[#This Row],[Cantidad Ordenada]]</f>
        <v>23</v>
      </c>
      <c r="L845">
        <f>+Tabla1[[#This Row],[Ganancia Bruta]]-Tabla1[[#This Row],[Costo Unitario]]*Tabla1[[#This Row],[Cantidad Ordenada]]</f>
        <v>9</v>
      </c>
    </row>
    <row r="846" spans="1:12" x14ac:dyDescent="0.45">
      <c r="A846">
        <v>330</v>
      </c>
      <c r="B846">
        <v>10</v>
      </c>
      <c r="C846" t="s">
        <v>204</v>
      </c>
      <c r="D846" t="s">
        <v>1159</v>
      </c>
      <c r="E846">
        <v>15</v>
      </c>
      <c r="F846">
        <v>25</v>
      </c>
      <c r="G846">
        <v>2</v>
      </c>
      <c r="H846">
        <v>25</v>
      </c>
      <c r="I846" t="s">
        <v>1141</v>
      </c>
      <c r="J846" t="str">
        <f>IF(COUNTIF(sala!R$2:R$768,A846)=0,"No","SI")</f>
        <v>SI</v>
      </c>
      <c r="K846">
        <f>+Tabla1[[#This Row],[Precio Unitario]]*Tabla1[[#This Row],[Cantidad Ordenada]]</f>
        <v>50</v>
      </c>
      <c r="L846">
        <f>+Tabla1[[#This Row],[Ganancia Bruta]]-Tabla1[[#This Row],[Costo Unitario]]*Tabla1[[#This Row],[Cantidad Ordenada]]</f>
        <v>20</v>
      </c>
    </row>
    <row r="847" spans="1:12" x14ac:dyDescent="0.45">
      <c r="A847">
        <v>330</v>
      </c>
      <c r="B847">
        <v>10</v>
      </c>
      <c r="C847" t="s">
        <v>66</v>
      </c>
      <c r="D847" t="s">
        <v>1148</v>
      </c>
      <c r="E847">
        <v>16</v>
      </c>
      <c r="F847">
        <v>28</v>
      </c>
      <c r="G847">
        <v>2</v>
      </c>
      <c r="H847">
        <v>43</v>
      </c>
      <c r="I847" t="s">
        <v>1139</v>
      </c>
      <c r="J847" t="str">
        <f>IF(COUNTIF(sala!R$2:R$768,A847)=0,"No","SI")</f>
        <v>SI</v>
      </c>
      <c r="K847">
        <f>+Tabla1[[#This Row],[Precio Unitario]]*Tabla1[[#This Row],[Cantidad Ordenada]]</f>
        <v>56</v>
      </c>
      <c r="L847">
        <f>+Tabla1[[#This Row],[Ganancia Bruta]]-Tabla1[[#This Row],[Costo Unitario]]*Tabla1[[#This Row],[Cantidad Ordenada]]</f>
        <v>24</v>
      </c>
    </row>
    <row r="848" spans="1:12" x14ac:dyDescent="0.45">
      <c r="A848">
        <v>330</v>
      </c>
      <c r="B848">
        <v>10</v>
      </c>
      <c r="C848" t="s">
        <v>340</v>
      </c>
      <c r="D848" t="s">
        <v>1155</v>
      </c>
      <c r="E848">
        <v>14</v>
      </c>
      <c r="F848">
        <v>23</v>
      </c>
      <c r="G848">
        <v>3</v>
      </c>
      <c r="H848">
        <v>21</v>
      </c>
      <c r="I848" t="s">
        <v>1139</v>
      </c>
      <c r="J848" t="str">
        <f>IF(COUNTIF(sala!R$2:R$768,A848)=0,"No","SI")</f>
        <v>SI</v>
      </c>
      <c r="K848">
        <f>+Tabla1[[#This Row],[Precio Unitario]]*Tabla1[[#This Row],[Cantidad Ordenada]]</f>
        <v>69</v>
      </c>
      <c r="L848">
        <f>+Tabla1[[#This Row],[Ganancia Bruta]]-Tabla1[[#This Row],[Costo Unitario]]*Tabla1[[#This Row],[Cantidad Ordenada]]</f>
        <v>27</v>
      </c>
    </row>
    <row r="849" spans="1:12" x14ac:dyDescent="0.45">
      <c r="A849">
        <v>330</v>
      </c>
      <c r="B849">
        <v>10</v>
      </c>
      <c r="C849" t="s">
        <v>111</v>
      </c>
      <c r="D849" t="s">
        <v>1156</v>
      </c>
      <c r="E849">
        <v>13</v>
      </c>
      <c r="F849">
        <v>21</v>
      </c>
      <c r="G849">
        <v>2</v>
      </c>
      <c r="H849">
        <v>51</v>
      </c>
      <c r="I849" t="s">
        <v>1141</v>
      </c>
      <c r="J849" t="str">
        <f>IF(COUNTIF(sala!R$2:R$768,A849)=0,"No","SI")</f>
        <v>SI</v>
      </c>
      <c r="K849">
        <f>+Tabla1[[#This Row],[Precio Unitario]]*Tabla1[[#This Row],[Cantidad Ordenada]]</f>
        <v>42</v>
      </c>
      <c r="L849">
        <f>+Tabla1[[#This Row],[Ganancia Bruta]]-Tabla1[[#This Row],[Costo Unitario]]*Tabla1[[#This Row],[Cantidad Ordenada]]</f>
        <v>16</v>
      </c>
    </row>
    <row r="850" spans="1:12" x14ac:dyDescent="0.45">
      <c r="A850">
        <v>331</v>
      </c>
      <c r="B850">
        <v>20</v>
      </c>
      <c r="C850" t="s">
        <v>189</v>
      </c>
      <c r="D850" t="s">
        <v>1149</v>
      </c>
      <c r="E850">
        <v>11</v>
      </c>
      <c r="F850">
        <v>19</v>
      </c>
      <c r="G850">
        <v>1</v>
      </c>
      <c r="H850">
        <v>5</v>
      </c>
      <c r="I850" t="s">
        <v>1139</v>
      </c>
      <c r="J850" t="str">
        <f>IF(COUNTIF(sala!R$2:R$768,A850)=0,"No","SI")</f>
        <v>SI</v>
      </c>
      <c r="K850">
        <f>+Tabla1[[#This Row],[Precio Unitario]]*Tabla1[[#This Row],[Cantidad Ordenada]]</f>
        <v>19</v>
      </c>
      <c r="L850">
        <f>+Tabla1[[#This Row],[Ganancia Bruta]]-Tabla1[[#This Row],[Costo Unitario]]*Tabla1[[#This Row],[Cantidad Ordenada]]</f>
        <v>8</v>
      </c>
    </row>
    <row r="851" spans="1:12" x14ac:dyDescent="0.45">
      <c r="A851">
        <v>331</v>
      </c>
      <c r="B851">
        <v>20</v>
      </c>
      <c r="C851" t="s">
        <v>42</v>
      </c>
      <c r="D851" t="s">
        <v>1150</v>
      </c>
      <c r="E851">
        <v>21</v>
      </c>
      <c r="F851">
        <v>35</v>
      </c>
      <c r="G851">
        <v>3</v>
      </c>
      <c r="H851">
        <v>26</v>
      </c>
      <c r="I851" t="s">
        <v>1141</v>
      </c>
      <c r="J851" t="str">
        <f>IF(COUNTIF(sala!R$2:R$768,A851)=0,"No","SI")</f>
        <v>SI</v>
      </c>
      <c r="K851">
        <f>+Tabla1[[#This Row],[Precio Unitario]]*Tabla1[[#This Row],[Cantidad Ordenada]]</f>
        <v>105</v>
      </c>
      <c r="L851">
        <f>+Tabla1[[#This Row],[Ganancia Bruta]]-Tabla1[[#This Row],[Costo Unitario]]*Tabla1[[#This Row],[Cantidad Ordenada]]</f>
        <v>42</v>
      </c>
    </row>
    <row r="852" spans="1:12" x14ac:dyDescent="0.45">
      <c r="A852">
        <v>331</v>
      </c>
      <c r="B852">
        <v>20</v>
      </c>
      <c r="C852" t="s">
        <v>268</v>
      </c>
      <c r="D852" t="s">
        <v>1138</v>
      </c>
      <c r="E852">
        <v>14</v>
      </c>
      <c r="F852">
        <v>24</v>
      </c>
      <c r="G852">
        <v>1</v>
      </c>
      <c r="H852">
        <v>55</v>
      </c>
      <c r="I852" t="s">
        <v>1139</v>
      </c>
      <c r="J852" t="str">
        <f>IF(COUNTIF(sala!R$2:R$768,A852)=0,"No","SI")</f>
        <v>SI</v>
      </c>
      <c r="K852">
        <f>+Tabla1[[#This Row],[Precio Unitario]]*Tabla1[[#This Row],[Cantidad Ordenada]]</f>
        <v>24</v>
      </c>
      <c r="L852">
        <f>+Tabla1[[#This Row],[Ganancia Bruta]]-Tabla1[[#This Row],[Costo Unitario]]*Tabla1[[#This Row],[Cantidad Ordenada]]</f>
        <v>10</v>
      </c>
    </row>
    <row r="853" spans="1:12" x14ac:dyDescent="0.45">
      <c r="A853">
        <v>331</v>
      </c>
      <c r="B853">
        <v>20</v>
      </c>
      <c r="C853" t="s">
        <v>204</v>
      </c>
      <c r="D853" t="s">
        <v>1159</v>
      </c>
      <c r="E853">
        <v>15</v>
      </c>
      <c r="F853">
        <v>25</v>
      </c>
      <c r="G853">
        <v>1</v>
      </c>
      <c r="H853">
        <v>35</v>
      </c>
      <c r="I853" t="s">
        <v>1139</v>
      </c>
      <c r="J853" t="str">
        <f>IF(COUNTIF(sala!R$2:R$768,A853)=0,"No","SI")</f>
        <v>SI</v>
      </c>
      <c r="K853">
        <f>+Tabla1[[#This Row],[Precio Unitario]]*Tabla1[[#This Row],[Cantidad Ordenada]]</f>
        <v>25</v>
      </c>
      <c r="L853">
        <f>+Tabla1[[#This Row],[Ganancia Bruta]]-Tabla1[[#This Row],[Costo Unitario]]*Tabla1[[#This Row],[Cantidad Ordenada]]</f>
        <v>10</v>
      </c>
    </row>
    <row r="854" spans="1:12" x14ac:dyDescent="0.45">
      <c r="A854">
        <v>332</v>
      </c>
      <c r="B854">
        <v>6</v>
      </c>
      <c r="C854" t="s">
        <v>74</v>
      </c>
      <c r="D854" t="s">
        <v>1144</v>
      </c>
      <c r="E854">
        <v>25</v>
      </c>
      <c r="F854">
        <v>40</v>
      </c>
      <c r="G854">
        <v>3</v>
      </c>
      <c r="H854">
        <v>17</v>
      </c>
      <c r="I854" t="s">
        <v>1139</v>
      </c>
      <c r="J854" t="str">
        <f>IF(COUNTIF(sala!R$2:R$768,A854)=0,"No","SI")</f>
        <v>SI</v>
      </c>
      <c r="K854">
        <f>+Tabla1[[#This Row],[Precio Unitario]]*Tabla1[[#This Row],[Cantidad Ordenada]]</f>
        <v>120</v>
      </c>
      <c r="L854">
        <f>+Tabla1[[#This Row],[Ganancia Bruta]]-Tabla1[[#This Row],[Costo Unitario]]*Tabla1[[#This Row],[Cantidad Ordenada]]</f>
        <v>45</v>
      </c>
    </row>
    <row r="855" spans="1:12" x14ac:dyDescent="0.45">
      <c r="A855">
        <v>333</v>
      </c>
      <c r="B855">
        <v>6</v>
      </c>
      <c r="C855" t="s">
        <v>115</v>
      </c>
      <c r="D855" t="s">
        <v>1145</v>
      </c>
      <c r="E855">
        <v>22</v>
      </c>
      <c r="F855">
        <v>36</v>
      </c>
      <c r="G855">
        <v>1</v>
      </c>
      <c r="H855">
        <v>38</v>
      </c>
      <c r="I855" t="s">
        <v>1141</v>
      </c>
      <c r="J855" t="str">
        <f>IF(COUNTIF(sala!R$2:R$768,A855)=0,"No","SI")</f>
        <v>SI</v>
      </c>
      <c r="K855">
        <f>+Tabla1[[#This Row],[Precio Unitario]]*Tabla1[[#This Row],[Cantidad Ordenada]]</f>
        <v>36</v>
      </c>
      <c r="L855">
        <f>+Tabla1[[#This Row],[Ganancia Bruta]]-Tabla1[[#This Row],[Costo Unitario]]*Tabla1[[#This Row],[Cantidad Ordenada]]</f>
        <v>14</v>
      </c>
    </row>
    <row r="856" spans="1:12" x14ac:dyDescent="0.45">
      <c r="A856">
        <v>333</v>
      </c>
      <c r="B856">
        <v>6</v>
      </c>
      <c r="C856" t="s">
        <v>126</v>
      </c>
      <c r="D856" t="s">
        <v>1157</v>
      </c>
      <c r="E856">
        <v>10</v>
      </c>
      <c r="F856">
        <v>18</v>
      </c>
      <c r="G856">
        <v>2</v>
      </c>
      <c r="H856">
        <v>23</v>
      </c>
      <c r="I856" t="s">
        <v>1141</v>
      </c>
      <c r="J856" t="str">
        <f>IF(COUNTIF(sala!R$2:R$768,A856)=0,"No","SI")</f>
        <v>SI</v>
      </c>
      <c r="K856">
        <f>+Tabla1[[#This Row],[Precio Unitario]]*Tabla1[[#This Row],[Cantidad Ordenada]]</f>
        <v>36</v>
      </c>
      <c r="L856">
        <f>+Tabla1[[#This Row],[Ganancia Bruta]]-Tabla1[[#This Row],[Costo Unitario]]*Tabla1[[#This Row],[Cantidad Ordenada]]</f>
        <v>16</v>
      </c>
    </row>
    <row r="857" spans="1:12" x14ac:dyDescent="0.45">
      <c r="A857">
        <v>334</v>
      </c>
      <c r="B857">
        <v>12</v>
      </c>
      <c r="C857" t="s">
        <v>111</v>
      </c>
      <c r="D857" t="s">
        <v>1156</v>
      </c>
      <c r="E857">
        <v>13</v>
      </c>
      <c r="F857">
        <v>21</v>
      </c>
      <c r="G857">
        <v>2</v>
      </c>
      <c r="H857">
        <v>36</v>
      </c>
      <c r="I857" t="s">
        <v>1141</v>
      </c>
      <c r="J857" t="str">
        <f>IF(COUNTIF(sala!R$2:R$768,A857)=0,"No","SI")</f>
        <v>SI</v>
      </c>
      <c r="K857">
        <f>+Tabla1[[#This Row],[Precio Unitario]]*Tabla1[[#This Row],[Cantidad Ordenada]]</f>
        <v>42</v>
      </c>
      <c r="L857">
        <f>+Tabla1[[#This Row],[Ganancia Bruta]]-Tabla1[[#This Row],[Costo Unitario]]*Tabla1[[#This Row],[Cantidad Ordenada]]</f>
        <v>16</v>
      </c>
    </row>
    <row r="858" spans="1:12" x14ac:dyDescent="0.45">
      <c r="A858">
        <v>334</v>
      </c>
      <c r="B858">
        <v>12</v>
      </c>
      <c r="C858" t="s">
        <v>340</v>
      </c>
      <c r="D858" t="s">
        <v>1155</v>
      </c>
      <c r="E858">
        <v>14</v>
      </c>
      <c r="F858">
        <v>23</v>
      </c>
      <c r="G858">
        <v>1</v>
      </c>
      <c r="H858">
        <v>58</v>
      </c>
      <c r="I858" t="s">
        <v>1139</v>
      </c>
      <c r="J858" t="str">
        <f>IF(COUNTIF(sala!R$2:R$768,A858)=0,"No","SI")</f>
        <v>SI</v>
      </c>
      <c r="K858">
        <f>+Tabla1[[#This Row],[Precio Unitario]]*Tabla1[[#This Row],[Cantidad Ordenada]]</f>
        <v>23</v>
      </c>
      <c r="L858">
        <f>+Tabla1[[#This Row],[Ganancia Bruta]]-Tabla1[[#This Row],[Costo Unitario]]*Tabla1[[#This Row],[Cantidad Ordenada]]</f>
        <v>9</v>
      </c>
    </row>
    <row r="859" spans="1:12" x14ac:dyDescent="0.45">
      <c r="A859">
        <v>334</v>
      </c>
      <c r="B859">
        <v>12</v>
      </c>
      <c r="C859" t="s">
        <v>268</v>
      </c>
      <c r="D859" t="s">
        <v>1138</v>
      </c>
      <c r="E859">
        <v>14</v>
      </c>
      <c r="F859">
        <v>24</v>
      </c>
      <c r="G859">
        <v>2</v>
      </c>
      <c r="H859">
        <v>31</v>
      </c>
      <c r="I859" t="s">
        <v>1139</v>
      </c>
      <c r="J859" t="str">
        <f>IF(COUNTIF(sala!R$2:R$768,A859)=0,"No","SI")</f>
        <v>SI</v>
      </c>
      <c r="K859">
        <f>+Tabla1[[#This Row],[Precio Unitario]]*Tabla1[[#This Row],[Cantidad Ordenada]]</f>
        <v>48</v>
      </c>
      <c r="L859">
        <f>+Tabla1[[#This Row],[Ganancia Bruta]]-Tabla1[[#This Row],[Costo Unitario]]*Tabla1[[#This Row],[Cantidad Ordenada]]</f>
        <v>20</v>
      </c>
    </row>
    <row r="860" spans="1:12" x14ac:dyDescent="0.45">
      <c r="A860">
        <v>334</v>
      </c>
      <c r="B860">
        <v>12</v>
      </c>
      <c r="C860" t="s">
        <v>109</v>
      </c>
      <c r="D860" t="s">
        <v>1140</v>
      </c>
      <c r="E860">
        <v>18</v>
      </c>
      <c r="F860">
        <v>30</v>
      </c>
      <c r="G860">
        <v>2</v>
      </c>
      <c r="H860">
        <v>31</v>
      </c>
      <c r="I860" t="s">
        <v>1139</v>
      </c>
      <c r="J860" t="str">
        <f>IF(COUNTIF(sala!R$2:R$768,A860)=0,"No","SI")</f>
        <v>SI</v>
      </c>
      <c r="K860">
        <f>+Tabla1[[#This Row],[Precio Unitario]]*Tabla1[[#This Row],[Cantidad Ordenada]]</f>
        <v>60</v>
      </c>
      <c r="L860">
        <f>+Tabla1[[#This Row],[Ganancia Bruta]]-Tabla1[[#This Row],[Costo Unitario]]*Tabla1[[#This Row],[Cantidad Ordenada]]</f>
        <v>24</v>
      </c>
    </row>
    <row r="861" spans="1:12" x14ac:dyDescent="0.45">
      <c r="A861">
        <v>335</v>
      </c>
      <c r="B861">
        <v>14</v>
      </c>
      <c r="C861" t="s">
        <v>109</v>
      </c>
      <c r="D861" t="s">
        <v>1140</v>
      </c>
      <c r="E861">
        <v>18</v>
      </c>
      <c r="F861">
        <v>30</v>
      </c>
      <c r="G861">
        <v>1</v>
      </c>
      <c r="H861">
        <v>33</v>
      </c>
      <c r="I861" t="s">
        <v>1141</v>
      </c>
      <c r="J861" t="str">
        <f>IF(COUNTIF(sala!R$2:R$768,A861)=0,"No","SI")</f>
        <v>SI</v>
      </c>
      <c r="K861">
        <f>+Tabla1[[#This Row],[Precio Unitario]]*Tabla1[[#This Row],[Cantidad Ordenada]]</f>
        <v>30</v>
      </c>
      <c r="L861">
        <f>+Tabla1[[#This Row],[Ganancia Bruta]]-Tabla1[[#This Row],[Costo Unitario]]*Tabla1[[#This Row],[Cantidad Ordenada]]</f>
        <v>12</v>
      </c>
    </row>
    <row r="862" spans="1:12" x14ac:dyDescent="0.45">
      <c r="A862">
        <v>335</v>
      </c>
      <c r="B862">
        <v>14</v>
      </c>
      <c r="C862" t="s">
        <v>66</v>
      </c>
      <c r="D862" t="s">
        <v>1148</v>
      </c>
      <c r="E862">
        <v>16</v>
      </c>
      <c r="F862">
        <v>28</v>
      </c>
      <c r="G862">
        <v>3</v>
      </c>
      <c r="H862">
        <v>36</v>
      </c>
      <c r="I862" t="s">
        <v>1141</v>
      </c>
      <c r="J862" t="str">
        <f>IF(COUNTIF(sala!R$2:R$768,A862)=0,"No","SI")</f>
        <v>SI</v>
      </c>
      <c r="K862">
        <f>+Tabla1[[#This Row],[Precio Unitario]]*Tabla1[[#This Row],[Cantidad Ordenada]]</f>
        <v>84</v>
      </c>
      <c r="L862">
        <f>+Tabla1[[#This Row],[Ganancia Bruta]]-Tabla1[[#This Row],[Costo Unitario]]*Tabla1[[#This Row],[Cantidad Ordenada]]</f>
        <v>36</v>
      </c>
    </row>
    <row r="863" spans="1:12" x14ac:dyDescent="0.45">
      <c r="A863">
        <v>336</v>
      </c>
      <c r="B863">
        <v>4</v>
      </c>
      <c r="C863" t="s">
        <v>111</v>
      </c>
      <c r="D863" t="s">
        <v>1156</v>
      </c>
      <c r="E863">
        <v>13</v>
      </c>
      <c r="F863">
        <v>21</v>
      </c>
      <c r="G863">
        <v>2</v>
      </c>
      <c r="H863">
        <v>12</v>
      </c>
      <c r="I863" t="s">
        <v>1141</v>
      </c>
      <c r="J863" t="str">
        <f>IF(COUNTIF(sala!R$2:R$768,A863)=0,"No","SI")</f>
        <v>SI</v>
      </c>
      <c r="K863">
        <f>+Tabla1[[#This Row],[Precio Unitario]]*Tabla1[[#This Row],[Cantidad Ordenada]]</f>
        <v>42</v>
      </c>
      <c r="L863">
        <f>+Tabla1[[#This Row],[Ganancia Bruta]]-Tabla1[[#This Row],[Costo Unitario]]*Tabla1[[#This Row],[Cantidad Ordenada]]</f>
        <v>16</v>
      </c>
    </row>
    <row r="864" spans="1:12" x14ac:dyDescent="0.45">
      <c r="A864">
        <v>336</v>
      </c>
      <c r="B864">
        <v>4</v>
      </c>
      <c r="C864" t="s">
        <v>189</v>
      </c>
      <c r="D864" t="s">
        <v>1149</v>
      </c>
      <c r="E864">
        <v>11</v>
      </c>
      <c r="F864">
        <v>19</v>
      </c>
      <c r="G864">
        <v>2</v>
      </c>
      <c r="H864">
        <v>33</v>
      </c>
      <c r="I864" t="s">
        <v>1141</v>
      </c>
      <c r="J864" t="str">
        <f>IF(COUNTIF(sala!R$2:R$768,A864)=0,"No","SI")</f>
        <v>SI</v>
      </c>
      <c r="K864">
        <f>+Tabla1[[#This Row],[Precio Unitario]]*Tabla1[[#This Row],[Cantidad Ordenada]]</f>
        <v>38</v>
      </c>
      <c r="L864">
        <f>+Tabla1[[#This Row],[Ganancia Bruta]]-Tabla1[[#This Row],[Costo Unitario]]*Tabla1[[#This Row],[Cantidad Ordenada]]</f>
        <v>16</v>
      </c>
    </row>
    <row r="865" spans="1:12" x14ac:dyDescent="0.45">
      <c r="A865">
        <v>336</v>
      </c>
      <c r="B865">
        <v>4</v>
      </c>
      <c r="C865" t="s">
        <v>265</v>
      </c>
      <c r="D865" t="s">
        <v>1158</v>
      </c>
      <c r="E865">
        <v>15</v>
      </c>
      <c r="F865">
        <v>26</v>
      </c>
      <c r="G865">
        <v>3</v>
      </c>
      <c r="H865">
        <v>20</v>
      </c>
      <c r="I865" t="s">
        <v>1141</v>
      </c>
      <c r="J865" t="str">
        <f>IF(COUNTIF(sala!R$2:R$768,A865)=0,"No","SI")</f>
        <v>SI</v>
      </c>
      <c r="K865">
        <f>+Tabla1[[#This Row],[Precio Unitario]]*Tabla1[[#This Row],[Cantidad Ordenada]]</f>
        <v>78</v>
      </c>
      <c r="L865">
        <f>+Tabla1[[#This Row],[Ganancia Bruta]]-Tabla1[[#This Row],[Costo Unitario]]*Tabla1[[#This Row],[Cantidad Ordenada]]</f>
        <v>33</v>
      </c>
    </row>
    <row r="866" spans="1:12" x14ac:dyDescent="0.45">
      <c r="A866">
        <v>337</v>
      </c>
      <c r="B866">
        <v>11</v>
      </c>
      <c r="C866" t="s">
        <v>268</v>
      </c>
      <c r="D866" t="s">
        <v>1138</v>
      </c>
      <c r="E866">
        <v>14</v>
      </c>
      <c r="F866">
        <v>24</v>
      </c>
      <c r="G866">
        <v>3</v>
      </c>
      <c r="H866">
        <v>53</v>
      </c>
      <c r="I866" t="s">
        <v>1139</v>
      </c>
      <c r="J866" t="str">
        <f>IF(COUNTIF(sala!R$2:R$768,A866)=0,"No","SI")</f>
        <v>SI</v>
      </c>
      <c r="K866">
        <f>+Tabla1[[#This Row],[Precio Unitario]]*Tabla1[[#This Row],[Cantidad Ordenada]]</f>
        <v>72</v>
      </c>
      <c r="L866">
        <f>+Tabla1[[#This Row],[Ganancia Bruta]]-Tabla1[[#This Row],[Costo Unitario]]*Tabla1[[#This Row],[Cantidad Ordenada]]</f>
        <v>30</v>
      </c>
    </row>
    <row r="867" spans="1:12" x14ac:dyDescent="0.45">
      <c r="A867">
        <v>337</v>
      </c>
      <c r="B867">
        <v>11</v>
      </c>
      <c r="C867" t="s">
        <v>66</v>
      </c>
      <c r="D867" t="s">
        <v>1148</v>
      </c>
      <c r="E867">
        <v>16</v>
      </c>
      <c r="F867">
        <v>28</v>
      </c>
      <c r="G867">
        <v>1</v>
      </c>
      <c r="H867">
        <v>5</v>
      </c>
      <c r="I867" t="s">
        <v>1141</v>
      </c>
      <c r="J867" t="str">
        <f>IF(COUNTIF(sala!R$2:R$768,A867)=0,"No","SI")</f>
        <v>SI</v>
      </c>
      <c r="K867">
        <f>+Tabla1[[#This Row],[Precio Unitario]]*Tabla1[[#This Row],[Cantidad Ordenada]]</f>
        <v>28</v>
      </c>
      <c r="L867">
        <f>+Tabla1[[#This Row],[Ganancia Bruta]]-Tabla1[[#This Row],[Costo Unitario]]*Tabla1[[#This Row],[Cantidad Ordenada]]</f>
        <v>12</v>
      </c>
    </row>
    <row r="868" spans="1:12" x14ac:dyDescent="0.45">
      <c r="A868">
        <v>338</v>
      </c>
      <c r="B868">
        <v>18</v>
      </c>
      <c r="C868" t="s">
        <v>86</v>
      </c>
      <c r="D868" t="s">
        <v>1153</v>
      </c>
      <c r="E868">
        <v>20</v>
      </c>
      <c r="F868">
        <v>34</v>
      </c>
      <c r="G868">
        <v>3</v>
      </c>
      <c r="H868">
        <v>44</v>
      </c>
      <c r="I868" t="s">
        <v>1139</v>
      </c>
      <c r="J868" t="str">
        <f>IF(COUNTIF(sala!R$2:R$768,A868)=0,"No","SI")</f>
        <v>SI</v>
      </c>
      <c r="K868">
        <f>+Tabla1[[#This Row],[Precio Unitario]]*Tabla1[[#This Row],[Cantidad Ordenada]]</f>
        <v>102</v>
      </c>
      <c r="L868">
        <f>+Tabla1[[#This Row],[Ganancia Bruta]]-Tabla1[[#This Row],[Costo Unitario]]*Tabla1[[#This Row],[Cantidad Ordenada]]</f>
        <v>42</v>
      </c>
    </row>
    <row r="869" spans="1:12" x14ac:dyDescent="0.45">
      <c r="A869">
        <v>338</v>
      </c>
      <c r="B869">
        <v>18</v>
      </c>
      <c r="C869" t="s">
        <v>111</v>
      </c>
      <c r="D869" t="s">
        <v>1156</v>
      </c>
      <c r="E869">
        <v>13</v>
      </c>
      <c r="F869">
        <v>21</v>
      </c>
      <c r="G869">
        <v>1</v>
      </c>
      <c r="H869">
        <v>10</v>
      </c>
      <c r="I869" t="s">
        <v>1141</v>
      </c>
      <c r="J869" t="str">
        <f>IF(COUNTIF(sala!R$2:R$768,A869)=0,"No","SI")</f>
        <v>SI</v>
      </c>
      <c r="K869">
        <f>+Tabla1[[#This Row],[Precio Unitario]]*Tabla1[[#This Row],[Cantidad Ordenada]]</f>
        <v>21</v>
      </c>
      <c r="L869">
        <f>+Tabla1[[#This Row],[Ganancia Bruta]]-Tabla1[[#This Row],[Costo Unitario]]*Tabla1[[#This Row],[Cantidad Ordenada]]</f>
        <v>8</v>
      </c>
    </row>
    <row r="870" spans="1:12" x14ac:dyDescent="0.45">
      <c r="A870">
        <v>338</v>
      </c>
      <c r="B870">
        <v>18</v>
      </c>
      <c r="C870" t="s">
        <v>423</v>
      </c>
      <c r="D870" t="s">
        <v>1151</v>
      </c>
      <c r="E870">
        <v>19</v>
      </c>
      <c r="F870">
        <v>32</v>
      </c>
      <c r="G870">
        <v>3</v>
      </c>
      <c r="H870">
        <v>30</v>
      </c>
      <c r="I870" t="s">
        <v>1141</v>
      </c>
      <c r="J870" t="str">
        <f>IF(COUNTIF(sala!R$2:R$768,A870)=0,"No","SI")</f>
        <v>SI</v>
      </c>
      <c r="K870">
        <f>+Tabla1[[#This Row],[Precio Unitario]]*Tabla1[[#This Row],[Cantidad Ordenada]]</f>
        <v>96</v>
      </c>
      <c r="L870">
        <f>+Tabla1[[#This Row],[Ganancia Bruta]]-Tabla1[[#This Row],[Costo Unitario]]*Tabla1[[#This Row],[Cantidad Ordenada]]</f>
        <v>39</v>
      </c>
    </row>
    <row r="871" spans="1:12" x14ac:dyDescent="0.45">
      <c r="A871">
        <v>338</v>
      </c>
      <c r="B871">
        <v>18</v>
      </c>
      <c r="C871" t="s">
        <v>250</v>
      </c>
      <c r="D871" t="s">
        <v>1154</v>
      </c>
      <c r="E871">
        <v>12</v>
      </c>
      <c r="F871">
        <v>20</v>
      </c>
      <c r="G871">
        <v>3</v>
      </c>
      <c r="H871">
        <v>59</v>
      </c>
      <c r="I871" t="s">
        <v>1139</v>
      </c>
      <c r="J871" t="str">
        <f>IF(COUNTIF(sala!R$2:R$768,A871)=0,"No","SI")</f>
        <v>SI</v>
      </c>
      <c r="K871">
        <f>+Tabla1[[#This Row],[Precio Unitario]]*Tabla1[[#This Row],[Cantidad Ordenada]]</f>
        <v>60</v>
      </c>
      <c r="L871">
        <f>+Tabla1[[#This Row],[Ganancia Bruta]]-Tabla1[[#This Row],[Costo Unitario]]*Tabla1[[#This Row],[Cantidad Ordenada]]</f>
        <v>24</v>
      </c>
    </row>
    <row r="872" spans="1:12" x14ac:dyDescent="0.45">
      <c r="A872">
        <v>339</v>
      </c>
      <c r="B872">
        <v>13</v>
      </c>
      <c r="C872" t="s">
        <v>60</v>
      </c>
      <c r="D872" t="s">
        <v>1146</v>
      </c>
      <c r="E872">
        <v>17</v>
      </c>
      <c r="F872">
        <v>29</v>
      </c>
      <c r="G872">
        <v>2</v>
      </c>
      <c r="H872">
        <v>6</v>
      </c>
      <c r="I872" t="s">
        <v>1141</v>
      </c>
      <c r="J872" t="str">
        <f>IF(COUNTIF(sala!R$2:R$768,A872)=0,"No","SI")</f>
        <v>SI</v>
      </c>
      <c r="K872">
        <f>+Tabla1[[#This Row],[Precio Unitario]]*Tabla1[[#This Row],[Cantidad Ordenada]]</f>
        <v>58</v>
      </c>
      <c r="L872">
        <f>+Tabla1[[#This Row],[Ganancia Bruta]]-Tabla1[[#This Row],[Costo Unitario]]*Tabla1[[#This Row],[Cantidad Ordenada]]</f>
        <v>24</v>
      </c>
    </row>
    <row r="873" spans="1:12" x14ac:dyDescent="0.45">
      <c r="A873">
        <v>339</v>
      </c>
      <c r="B873">
        <v>13</v>
      </c>
      <c r="C873" t="s">
        <v>340</v>
      </c>
      <c r="D873" t="s">
        <v>1155</v>
      </c>
      <c r="E873">
        <v>14</v>
      </c>
      <c r="F873">
        <v>23</v>
      </c>
      <c r="G873">
        <v>2</v>
      </c>
      <c r="H873">
        <v>40</v>
      </c>
      <c r="I873" t="s">
        <v>1139</v>
      </c>
      <c r="J873" t="str">
        <f>IF(COUNTIF(sala!R$2:R$768,A873)=0,"No","SI")</f>
        <v>SI</v>
      </c>
      <c r="K873">
        <f>+Tabla1[[#This Row],[Precio Unitario]]*Tabla1[[#This Row],[Cantidad Ordenada]]</f>
        <v>46</v>
      </c>
      <c r="L873">
        <f>+Tabla1[[#This Row],[Ganancia Bruta]]-Tabla1[[#This Row],[Costo Unitario]]*Tabla1[[#This Row],[Cantidad Ordenada]]</f>
        <v>18</v>
      </c>
    </row>
    <row r="874" spans="1:12" x14ac:dyDescent="0.45">
      <c r="A874">
        <v>340</v>
      </c>
      <c r="B874">
        <v>15</v>
      </c>
      <c r="C874" t="s">
        <v>74</v>
      </c>
      <c r="D874" t="s">
        <v>1144</v>
      </c>
      <c r="E874">
        <v>25</v>
      </c>
      <c r="F874">
        <v>40</v>
      </c>
      <c r="G874">
        <v>2</v>
      </c>
      <c r="H874">
        <v>35</v>
      </c>
      <c r="I874" t="s">
        <v>1141</v>
      </c>
      <c r="J874" t="str">
        <f>IF(COUNTIF(sala!R$2:R$768,A874)=0,"No","SI")</f>
        <v>SI</v>
      </c>
      <c r="K874">
        <f>+Tabla1[[#This Row],[Precio Unitario]]*Tabla1[[#This Row],[Cantidad Ordenada]]</f>
        <v>80</v>
      </c>
      <c r="L874">
        <f>+Tabla1[[#This Row],[Ganancia Bruta]]-Tabla1[[#This Row],[Costo Unitario]]*Tabla1[[#This Row],[Cantidad Ordenada]]</f>
        <v>30</v>
      </c>
    </row>
    <row r="875" spans="1:12" x14ac:dyDescent="0.45">
      <c r="A875">
        <v>340</v>
      </c>
      <c r="B875">
        <v>15</v>
      </c>
      <c r="C875" t="s">
        <v>66</v>
      </c>
      <c r="D875" t="s">
        <v>1148</v>
      </c>
      <c r="E875">
        <v>16</v>
      </c>
      <c r="F875">
        <v>28</v>
      </c>
      <c r="G875">
        <v>3</v>
      </c>
      <c r="H875">
        <v>56</v>
      </c>
      <c r="I875" t="s">
        <v>1139</v>
      </c>
      <c r="J875" t="str">
        <f>IF(COUNTIF(sala!R$2:R$768,A875)=0,"No","SI")</f>
        <v>SI</v>
      </c>
      <c r="K875">
        <f>+Tabla1[[#This Row],[Precio Unitario]]*Tabla1[[#This Row],[Cantidad Ordenada]]</f>
        <v>84</v>
      </c>
      <c r="L875">
        <f>+Tabla1[[#This Row],[Ganancia Bruta]]-Tabla1[[#This Row],[Costo Unitario]]*Tabla1[[#This Row],[Cantidad Ordenada]]</f>
        <v>36</v>
      </c>
    </row>
    <row r="876" spans="1:12" x14ac:dyDescent="0.45">
      <c r="A876">
        <v>341</v>
      </c>
      <c r="B876">
        <v>14</v>
      </c>
      <c r="C876" t="s">
        <v>66</v>
      </c>
      <c r="D876" t="s">
        <v>1148</v>
      </c>
      <c r="E876">
        <v>16</v>
      </c>
      <c r="F876">
        <v>28</v>
      </c>
      <c r="G876">
        <v>1</v>
      </c>
      <c r="H876">
        <v>46</v>
      </c>
      <c r="I876" t="s">
        <v>1139</v>
      </c>
      <c r="J876" t="str">
        <f>IF(COUNTIF(sala!R$2:R$768,A876)=0,"No","SI")</f>
        <v>SI</v>
      </c>
      <c r="K876">
        <f>+Tabla1[[#This Row],[Precio Unitario]]*Tabla1[[#This Row],[Cantidad Ordenada]]</f>
        <v>28</v>
      </c>
      <c r="L876">
        <f>+Tabla1[[#This Row],[Ganancia Bruta]]-Tabla1[[#This Row],[Costo Unitario]]*Tabla1[[#This Row],[Cantidad Ordenada]]</f>
        <v>12</v>
      </c>
    </row>
    <row r="877" spans="1:12" x14ac:dyDescent="0.45">
      <c r="A877">
        <v>341</v>
      </c>
      <c r="B877">
        <v>14</v>
      </c>
      <c r="C877" t="s">
        <v>344</v>
      </c>
      <c r="D877" t="s">
        <v>1152</v>
      </c>
      <c r="E877">
        <v>13</v>
      </c>
      <c r="F877">
        <v>22</v>
      </c>
      <c r="G877">
        <v>2</v>
      </c>
      <c r="H877">
        <v>34</v>
      </c>
      <c r="I877" t="s">
        <v>1141</v>
      </c>
      <c r="J877" t="str">
        <f>IF(COUNTIF(sala!R$2:R$768,A877)=0,"No","SI")</f>
        <v>SI</v>
      </c>
      <c r="K877">
        <f>+Tabla1[[#This Row],[Precio Unitario]]*Tabla1[[#This Row],[Cantidad Ordenada]]</f>
        <v>44</v>
      </c>
      <c r="L877">
        <f>+Tabla1[[#This Row],[Ganancia Bruta]]-Tabla1[[#This Row],[Costo Unitario]]*Tabla1[[#This Row],[Cantidad Ordenada]]</f>
        <v>18</v>
      </c>
    </row>
    <row r="878" spans="1:12" x14ac:dyDescent="0.45">
      <c r="A878">
        <v>341</v>
      </c>
      <c r="B878">
        <v>14</v>
      </c>
      <c r="C878" t="s">
        <v>42</v>
      </c>
      <c r="D878" t="s">
        <v>1150</v>
      </c>
      <c r="E878">
        <v>21</v>
      </c>
      <c r="F878">
        <v>35</v>
      </c>
      <c r="G878">
        <v>3</v>
      </c>
      <c r="H878">
        <v>8</v>
      </c>
      <c r="I878" t="s">
        <v>1141</v>
      </c>
      <c r="J878" t="str">
        <f>IF(COUNTIF(sala!R$2:R$768,A878)=0,"No","SI")</f>
        <v>SI</v>
      </c>
      <c r="K878">
        <f>+Tabla1[[#This Row],[Precio Unitario]]*Tabla1[[#This Row],[Cantidad Ordenada]]</f>
        <v>105</v>
      </c>
      <c r="L878">
        <f>+Tabla1[[#This Row],[Ganancia Bruta]]-Tabla1[[#This Row],[Costo Unitario]]*Tabla1[[#This Row],[Cantidad Ordenada]]</f>
        <v>42</v>
      </c>
    </row>
    <row r="879" spans="1:12" x14ac:dyDescent="0.45">
      <c r="A879">
        <v>342</v>
      </c>
      <c r="B879">
        <v>19</v>
      </c>
      <c r="C879" t="s">
        <v>340</v>
      </c>
      <c r="D879" t="s">
        <v>1155</v>
      </c>
      <c r="E879">
        <v>14</v>
      </c>
      <c r="F879">
        <v>23</v>
      </c>
      <c r="G879">
        <v>2</v>
      </c>
      <c r="H879">
        <v>23</v>
      </c>
      <c r="I879" t="s">
        <v>1141</v>
      </c>
      <c r="J879" t="str">
        <f>IF(COUNTIF(sala!R$2:R$768,A879)=0,"No","SI")</f>
        <v>SI</v>
      </c>
      <c r="K879">
        <f>+Tabla1[[#This Row],[Precio Unitario]]*Tabla1[[#This Row],[Cantidad Ordenada]]</f>
        <v>46</v>
      </c>
      <c r="L879">
        <f>+Tabla1[[#This Row],[Ganancia Bruta]]-Tabla1[[#This Row],[Costo Unitario]]*Tabla1[[#This Row],[Cantidad Ordenada]]</f>
        <v>18</v>
      </c>
    </row>
    <row r="880" spans="1:12" x14ac:dyDescent="0.45">
      <c r="A880">
        <v>342</v>
      </c>
      <c r="B880">
        <v>19</v>
      </c>
      <c r="C880" t="s">
        <v>66</v>
      </c>
      <c r="D880" t="s">
        <v>1148</v>
      </c>
      <c r="E880">
        <v>16</v>
      </c>
      <c r="F880">
        <v>28</v>
      </c>
      <c r="G880">
        <v>2</v>
      </c>
      <c r="H880">
        <v>31</v>
      </c>
      <c r="I880" t="s">
        <v>1141</v>
      </c>
      <c r="J880" t="str">
        <f>IF(COUNTIF(sala!R$2:R$768,A880)=0,"No","SI")</f>
        <v>SI</v>
      </c>
      <c r="K880">
        <f>+Tabla1[[#This Row],[Precio Unitario]]*Tabla1[[#This Row],[Cantidad Ordenada]]</f>
        <v>56</v>
      </c>
      <c r="L880">
        <f>+Tabla1[[#This Row],[Ganancia Bruta]]-Tabla1[[#This Row],[Costo Unitario]]*Tabla1[[#This Row],[Cantidad Ordenada]]</f>
        <v>24</v>
      </c>
    </row>
    <row r="881" spans="1:12" x14ac:dyDescent="0.45">
      <c r="A881">
        <v>343</v>
      </c>
      <c r="B881">
        <v>12</v>
      </c>
      <c r="C881" t="s">
        <v>86</v>
      </c>
      <c r="D881" t="s">
        <v>1153</v>
      </c>
      <c r="E881">
        <v>20</v>
      </c>
      <c r="F881">
        <v>34</v>
      </c>
      <c r="G881">
        <v>2</v>
      </c>
      <c r="H881">
        <v>58</v>
      </c>
      <c r="I881" t="s">
        <v>1141</v>
      </c>
      <c r="J881" t="str">
        <f>IF(COUNTIF(sala!R$2:R$768,A881)=0,"No","SI")</f>
        <v>SI</v>
      </c>
      <c r="K881">
        <f>+Tabla1[[#This Row],[Precio Unitario]]*Tabla1[[#This Row],[Cantidad Ordenada]]</f>
        <v>68</v>
      </c>
      <c r="L881">
        <f>+Tabla1[[#This Row],[Ganancia Bruta]]-Tabla1[[#This Row],[Costo Unitario]]*Tabla1[[#This Row],[Cantidad Ordenada]]</f>
        <v>28</v>
      </c>
    </row>
    <row r="882" spans="1:12" x14ac:dyDescent="0.45">
      <c r="A882">
        <v>343</v>
      </c>
      <c r="B882">
        <v>12</v>
      </c>
      <c r="C882" t="s">
        <v>340</v>
      </c>
      <c r="D882" t="s">
        <v>1155</v>
      </c>
      <c r="E882">
        <v>14</v>
      </c>
      <c r="F882">
        <v>23</v>
      </c>
      <c r="G882">
        <v>3</v>
      </c>
      <c r="H882">
        <v>43</v>
      </c>
      <c r="I882" t="s">
        <v>1139</v>
      </c>
      <c r="J882" t="str">
        <f>IF(COUNTIF(sala!R$2:R$768,A882)=0,"No","SI")</f>
        <v>SI</v>
      </c>
      <c r="K882">
        <f>+Tabla1[[#This Row],[Precio Unitario]]*Tabla1[[#This Row],[Cantidad Ordenada]]</f>
        <v>69</v>
      </c>
      <c r="L882">
        <f>+Tabla1[[#This Row],[Ganancia Bruta]]-Tabla1[[#This Row],[Costo Unitario]]*Tabla1[[#This Row],[Cantidad Ordenada]]</f>
        <v>27</v>
      </c>
    </row>
    <row r="883" spans="1:12" x14ac:dyDescent="0.45">
      <c r="A883">
        <v>344</v>
      </c>
      <c r="B883">
        <v>15</v>
      </c>
      <c r="C883" t="s">
        <v>42</v>
      </c>
      <c r="D883" t="s">
        <v>1150</v>
      </c>
      <c r="E883">
        <v>21</v>
      </c>
      <c r="F883">
        <v>35</v>
      </c>
      <c r="G883">
        <v>1</v>
      </c>
      <c r="H883">
        <v>11</v>
      </c>
      <c r="I883" t="s">
        <v>1141</v>
      </c>
      <c r="J883" t="str">
        <f>IF(COUNTIF(sala!R$2:R$768,A883)=0,"No","SI")</f>
        <v>SI</v>
      </c>
      <c r="K883">
        <f>+Tabla1[[#This Row],[Precio Unitario]]*Tabla1[[#This Row],[Cantidad Ordenada]]</f>
        <v>35</v>
      </c>
      <c r="L883">
        <f>+Tabla1[[#This Row],[Ganancia Bruta]]-Tabla1[[#This Row],[Costo Unitario]]*Tabla1[[#This Row],[Cantidad Ordenada]]</f>
        <v>14</v>
      </c>
    </row>
    <row r="884" spans="1:12" x14ac:dyDescent="0.45">
      <c r="A884">
        <v>344</v>
      </c>
      <c r="B884">
        <v>15</v>
      </c>
      <c r="C884" t="s">
        <v>195</v>
      </c>
      <c r="D884" t="s">
        <v>1142</v>
      </c>
      <c r="E884">
        <v>19</v>
      </c>
      <c r="F884">
        <v>31</v>
      </c>
      <c r="G884">
        <v>2</v>
      </c>
      <c r="H884">
        <v>28</v>
      </c>
      <c r="I884" t="s">
        <v>1141</v>
      </c>
      <c r="J884" t="str">
        <f>IF(COUNTIF(sala!R$2:R$768,A884)=0,"No","SI")</f>
        <v>SI</v>
      </c>
      <c r="K884">
        <f>+Tabla1[[#This Row],[Precio Unitario]]*Tabla1[[#This Row],[Cantidad Ordenada]]</f>
        <v>62</v>
      </c>
      <c r="L884">
        <f>+Tabla1[[#This Row],[Ganancia Bruta]]-Tabla1[[#This Row],[Costo Unitario]]*Tabla1[[#This Row],[Cantidad Ordenada]]</f>
        <v>24</v>
      </c>
    </row>
    <row r="885" spans="1:12" x14ac:dyDescent="0.45">
      <c r="A885">
        <v>344</v>
      </c>
      <c r="B885">
        <v>15</v>
      </c>
      <c r="C885" t="s">
        <v>423</v>
      </c>
      <c r="D885" t="s">
        <v>1151</v>
      </c>
      <c r="E885">
        <v>19</v>
      </c>
      <c r="F885">
        <v>32</v>
      </c>
      <c r="G885">
        <v>2</v>
      </c>
      <c r="H885">
        <v>19</v>
      </c>
      <c r="I885" t="s">
        <v>1141</v>
      </c>
      <c r="J885" t="str">
        <f>IF(COUNTIF(sala!R$2:R$768,A885)=0,"No","SI")</f>
        <v>SI</v>
      </c>
      <c r="K885">
        <f>+Tabla1[[#This Row],[Precio Unitario]]*Tabla1[[#This Row],[Cantidad Ordenada]]</f>
        <v>64</v>
      </c>
      <c r="L885">
        <f>+Tabla1[[#This Row],[Ganancia Bruta]]-Tabla1[[#This Row],[Costo Unitario]]*Tabla1[[#This Row],[Cantidad Ordenada]]</f>
        <v>26</v>
      </c>
    </row>
    <row r="886" spans="1:12" x14ac:dyDescent="0.45">
      <c r="A886">
        <v>344</v>
      </c>
      <c r="B886">
        <v>15</v>
      </c>
      <c r="C886" t="s">
        <v>344</v>
      </c>
      <c r="D886" t="s">
        <v>1152</v>
      </c>
      <c r="E886">
        <v>13</v>
      </c>
      <c r="F886">
        <v>22</v>
      </c>
      <c r="G886">
        <v>1</v>
      </c>
      <c r="H886">
        <v>28</v>
      </c>
      <c r="I886" t="s">
        <v>1139</v>
      </c>
      <c r="J886" t="str">
        <f>IF(COUNTIF(sala!R$2:R$768,A886)=0,"No","SI")</f>
        <v>SI</v>
      </c>
      <c r="K886">
        <f>+Tabla1[[#This Row],[Precio Unitario]]*Tabla1[[#This Row],[Cantidad Ordenada]]</f>
        <v>22</v>
      </c>
      <c r="L886">
        <f>+Tabla1[[#This Row],[Ganancia Bruta]]-Tabla1[[#This Row],[Costo Unitario]]*Tabla1[[#This Row],[Cantidad Ordenada]]</f>
        <v>9</v>
      </c>
    </row>
    <row r="887" spans="1:12" x14ac:dyDescent="0.45">
      <c r="A887">
        <v>345</v>
      </c>
      <c r="B887">
        <v>16</v>
      </c>
      <c r="C887" t="s">
        <v>189</v>
      </c>
      <c r="D887" t="s">
        <v>1149</v>
      </c>
      <c r="E887">
        <v>11</v>
      </c>
      <c r="F887">
        <v>19</v>
      </c>
      <c r="G887">
        <v>2</v>
      </c>
      <c r="H887">
        <v>18</v>
      </c>
      <c r="I887" t="s">
        <v>1139</v>
      </c>
      <c r="J887" t="str">
        <f>IF(COUNTIF(sala!R$2:R$768,A887)=0,"No","SI")</f>
        <v>SI</v>
      </c>
      <c r="K887">
        <f>+Tabla1[[#This Row],[Precio Unitario]]*Tabla1[[#This Row],[Cantidad Ordenada]]</f>
        <v>38</v>
      </c>
      <c r="L887">
        <f>+Tabla1[[#This Row],[Ganancia Bruta]]-Tabla1[[#This Row],[Costo Unitario]]*Tabla1[[#This Row],[Cantidad Ordenada]]</f>
        <v>16</v>
      </c>
    </row>
    <row r="888" spans="1:12" x14ac:dyDescent="0.45">
      <c r="A888">
        <v>346</v>
      </c>
      <c r="B888">
        <v>1</v>
      </c>
      <c r="C888" t="s">
        <v>115</v>
      </c>
      <c r="D888" t="s">
        <v>1145</v>
      </c>
      <c r="E888">
        <v>22</v>
      </c>
      <c r="F888">
        <v>36</v>
      </c>
      <c r="G888">
        <v>2</v>
      </c>
      <c r="H888">
        <v>22</v>
      </c>
      <c r="I888" t="s">
        <v>1141</v>
      </c>
      <c r="J888" t="str">
        <f>IF(COUNTIF(sala!R$2:R$768,A888)=0,"No","SI")</f>
        <v>SI</v>
      </c>
      <c r="K888">
        <f>+Tabla1[[#This Row],[Precio Unitario]]*Tabla1[[#This Row],[Cantidad Ordenada]]</f>
        <v>72</v>
      </c>
      <c r="L888">
        <f>+Tabla1[[#This Row],[Ganancia Bruta]]-Tabla1[[#This Row],[Costo Unitario]]*Tabla1[[#This Row],[Cantidad Ordenada]]</f>
        <v>28</v>
      </c>
    </row>
    <row r="889" spans="1:12" x14ac:dyDescent="0.45">
      <c r="A889">
        <v>347</v>
      </c>
      <c r="B889">
        <v>7</v>
      </c>
      <c r="C889" t="s">
        <v>42</v>
      </c>
      <c r="D889" t="s">
        <v>1150</v>
      </c>
      <c r="E889">
        <v>21</v>
      </c>
      <c r="F889">
        <v>35</v>
      </c>
      <c r="G889">
        <v>2</v>
      </c>
      <c r="H889">
        <v>44</v>
      </c>
      <c r="I889" t="s">
        <v>1139</v>
      </c>
      <c r="J889" t="str">
        <f>IF(COUNTIF(sala!R$2:R$768,A889)=0,"No","SI")</f>
        <v>SI</v>
      </c>
      <c r="K889">
        <f>+Tabla1[[#This Row],[Precio Unitario]]*Tabla1[[#This Row],[Cantidad Ordenada]]</f>
        <v>70</v>
      </c>
      <c r="L889">
        <f>+Tabla1[[#This Row],[Ganancia Bruta]]-Tabla1[[#This Row],[Costo Unitario]]*Tabla1[[#This Row],[Cantidad Ordenada]]</f>
        <v>28</v>
      </c>
    </row>
    <row r="890" spans="1:12" x14ac:dyDescent="0.45">
      <c r="A890">
        <v>348</v>
      </c>
      <c r="B890">
        <v>16</v>
      </c>
      <c r="C890" t="s">
        <v>265</v>
      </c>
      <c r="D890" t="s">
        <v>1158</v>
      </c>
      <c r="E890">
        <v>15</v>
      </c>
      <c r="F890">
        <v>26</v>
      </c>
      <c r="G890">
        <v>1</v>
      </c>
      <c r="H890">
        <v>31</v>
      </c>
      <c r="I890" t="s">
        <v>1141</v>
      </c>
      <c r="J890" t="str">
        <f>IF(COUNTIF(sala!R$2:R$768,A890)=0,"No","SI")</f>
        <v>SI</v>
      </c>
      <c r="K890">
        <f>+Tabla1[[#This Row],[Precio Unitario]]*Tabla1[[#This Row],[Cantidad Ordenada]]</f>
        <v>26</v>
      </c>
      <c r="L890">
        <f>+Tabla1[[#This Row],[Ganancia Bruta]]-Tabla1[[#This Row],[Costo Unitario]]*Tabla1[[#This Row],[Cantidad Ordenada]]</f>
        <v>11</v>
      </c>
    </row>
    <row r="891" spans="1:12" x14ac:dyDescent="0.45">
      <c r="A891">
        <v>348</v>
      </c>
      <c r="B891">
        <v>16</v>
      </c>
      <c r="C891" t="s">
        <v>250</v>
      </c>
      <c r="D891" t="s">
        <v>1154</v>
      </c>
      <c r="E891">
        <v>12</v>
      </c>
      <c r="F891">
        <v>20</v>
      </c>
      <c r="G891">
        <v>3</v>
      </c>
      <c r="H891">
        <v>57</v>
      </c>
      <c r="I891" t="s">
        <v>1139</v>
      </c>
      <c r="J891" t="str">
        <f>IF(COUNTIF(sala!R$2:R$768,A891)=0,"No","SI")</f>
        <v>SI</v>
      </c>
      <c r="K891">
        <f>+Tabla1[[#This Row],[Precio Unitario]]*Tabla1[[#This Row],[Cantidad Ordenada]]</f>
        <v>60</v>
      </c>
      <c r="L891">
        <f>+Tabla1[[#This Row],[Ganancia Bruta]]-Tabla1[[#This Row],[Costo Unitario]]*Tabla1[[#This Row],[Cantidad Ordenada]]</f>
        <v>24</v>
      </c>
    </row>
    <row r="892" spans="1:12" x14ac:dyDescent="0.45">
      <c r="A892">
        <v>349</v>
      </c>
      <c r="B892">
        <v>13</v>
      </c>
      <c r="C892" t="s">
        <v>109</v>
      </c>
      <c r="D892" t="s">
        <v>1140</v>
      </c>
      <c r="E892">
        <v>18</v>
      </c>
      <c r="F892">
        <v>30</v>
      </c>
      <c r="G892">
        <v>2</v>
      </c>
      <c r="H892">
        <v>25</v>
      </c>
      <c r="I892" t="s">
        <v>1141</v>
      </c>
      <c r="J892" t="str">
        <f>IF(COUNTIF(sala!R$2:R$768,A892)=0,"No","SI")</f>
        <v>SI</v>
      </c>
      <c r="K892">
        <f>+Tabla1[[#This Row],[Precio Unitario]]*Tabla1[[#This Row],[Cantidad Ordenada]]</f>
        <v>60</v>
      </c>
      <c r="L892">
        <f>+Tabla1[[#This Row],[Ganancia Bruta]]-Tabla1[[#This Row],[Costo Unitario]]*Tabla1[[#This Row],[Cantidad Ordenada]]</f>
        <v>24</v>
      </c>
    </row>
    <row r="893" spans="1:12" x14ac:dyDescent="0.45">
      <c r="A893">
        <v>349</v>
      </c>
      <c r="B893">
        <v>13</v>
      </c>
      <c r="C893" t="s">
        <v>189</v>
      </c>
      <c r="D893" t="s">
        <v>1149</v>
      </c>
      <c r="E893">
        <v>11</v>
      </c>
      <c r="F893">
        <v>19</v>
      </c>
      <c r="G893">
        <v>3</v>
      </c>
      <c r="H893">
        <v>7</v>
      </c>
      <c r="I893" t="s">
        <v>1139</v>
      </c>
      <c r="J893" t="str">
        <f>IF(COUNTIF(sala!R$2:R$768,A893)=0,"No","SI")</f>
        <v>SI</v>
      </c>
      <c r="K893">
        <f>+Tabla1[[#This Row],[Precio Unitario]]*Tabla1[[#This Row],[Cantidad Ordenada]]</f>
        <v>57</v>
      </c>
      <c r="L893">
        <f>+Tabla1[[#This Row],[Ganancia Bruta]]-Tabla1[[#This Row],[Costo Unitario]]*Tabla1[[#This Row],[Cantidad Ordenada]]</f>
        <v>24</v>
      </c>
    </row>
    <row r="894" spans="1:12" x14ac:dyDescent="0.45">
      <c r="A894">
        <v>349</v>
      </c>
      <c r="B894">
        <v>13</v>
      </c>
      <c r="C894" t="s">
        <v>42</v>
      </c>
      <c r="D894" t="s">
        <v>1150</v>
      </c>
      <c r="E894">
        <v>21</v>
      </c>
      <c r="F894">
        <v>35</v>
      </c>
      <c r="G894">
        <v>1</v>
      </c>
      <c r="H894">
        <v>53</v>
      </c>
      <c r="I894" t="s">
        <v>1139</v>
      </c>
      <c r="J894" t="str">
        <f>IF(COUNTIF(sala!R$2:R$768,A894)=0,"No","SI")</f>
        <v>SI</v>
      </c>
      <c r="K894">
        <f>+Tabla1[[#This Row],[Precio Unitario]]*Tabla1[[#This Row],[Cantidad Ordenada]]</f>
        <v>35</v>
      </c>
      <c r="L894">
        <f>+Tabla1[[#This Row],[Ganancia Bruta]]-Tabla1[[#This Row],[Costo Unitario]]*Tabla1[[#This Row],[Cantidad Ordenada]]</f>
        <v>14</v>
      </c>
    </row>
    <row r="895" spans="1:12" x14ac:dyDescent="0.45">
      <c r="A895">
        <v>350</v>
      </c>
      <c r="B895">
        <v>2</v>
      </c>
      <c r="C895" t="s">
        <v>195</v>
      </c>
      <c r="D895" t="s">
        <v>1142</v>
      </c>
      <c r="E895">
        <v>19</v>
      </c>
      <c r="F895">
        <v>31</v>
      </c>
      <c r="G895">
        <v>2</v>
      </c>
      <c r="H895">
        <v>52</v>
      </c>
      <c r="I895" t="s">
        <v>1141</v>
      </c>
      <c r="J895" t="str">
        <f>IF(COUNTIF(sala!R$2:R$768,A895)=0,"No","SI")</f>
        <v>SI</v>
      </c>
      <c r="K895">
        <f>+Tabla1[[#This Row],[Precio Unitario]]*Tabla1[[#This Row],[Cantidad Ordenada]]</f>
        <v>62</v>
      </c>
      <c r="L895">
        <f>+Tabla1[[#This Row],[Ganancia Bruta]]-Tabla1[[#This Row],[Costo Unitario]]*Tabla1[[#This Row],[Cantidad Ordenada]]</f>
        <v>24</v>
      </c>
    </row>
    <row r="896" spans="1:12" x14ac:dyDescent="0.45">
      <c r="A896">
        <v>350</v>
      </c>
      <c r="B896">
        <v>2</v>
      </c>
      <c r="C896" t="s">
        <v>179</v>
      </c>
      <c r="D896" t="s">
        <v>1143</v>
      </c>
      <c r="E896">
        <v>16</v>
      </c>
      <c r="F896">
        <v>27</v>
      </c>
      <c r="G896">
        <v>3</v>
      </c>
      <c r="H896">
        <v>57</v>
      </c>
      <c r="I896" t="s">
        <v>1141</v>
      </c>
      <c r="J896" t="str">
        <f>IF(COUNTIF(sala!R$2:R$768,A896)=0,"No","SI")</f>
        <v>SI</v>
      </c>
      <c r="K896">
        <f>+Tabla1[[#This Row],[Precio Unitario]]*Tabla1[[#This Row],[Cantidad Ordenada]]</f>
        <v>81</v>
      </c>
      <c r="L896">
        <f>+Tabla1[[#This Row],[Ganancia Bruta]]-Tabla1[[#This Row],[Costo Unitario]]*Tabla1[[#This Row],[Cantidad Ordenada]]</f>
        <v>33</v>
      </c>
    </row>
    <row r="897" spans="1:12" x14ac:dyDescent="0.45">
      <c r="A897">
        <v>351</v>
      </c>
      <c r="B897">
        <v>1</v>
      </c>
      <c r="C897" t="s">
        <v>423</v>
      </c>
      <c r="D897" t="s">
        <v>1151</v>
      </c>
      <c r="E897">
        <v>19</v>
      </c>
      <c r="F897">
        <v>32</v>
      </c>
      <c r="G897">
        <v>3</v>
      </c>
      <c r="H897">
        <v>18</v>
      </c>
      <c r="I897" t="s">
        <v>1141</v>
      </c>
      <c r="J897" t="str">
        <f>IF(COUNTIF(sala!R$2:R$768,A897)=0,"No","SI")</f>
        <v>SI</v>
      </c>
      <c r="K897">
        <f>+Tabla1[[#This Row],[Precio Unitario]]*Tabla1[[#This Row],[Cantidad Ordenada]]</f>
        <v>96</v>
      </c>
      <c r="L897">
        <f>+Tabla1[[#This Row],[Ganancia Bruta]]-Tabla1[[#This Row],[Costo Unitario]]*Tabla1[[#This Row],[Cantidad Ordenada]]</f>
        <v>39</v>
      </c>
    </row>
    <row r="898" spans="1:12" x14ac:dyDescent="0.45">
      <c r="A898">
        <v>351</v>
      </c>
      <c r="B898">
        <v>1</v>
      </c>
      <c r="C898" t="s">
        <v>42</v>
      </c>
      <c r="D898" t="s">
        <v>1150</v>
      </c>
      <c r="E898">
        <v>21</v>
      </c>
      <c r="F898">
        <v>35</v>
      </c>
      <c r="G898">
        <v>3</v>
      </c>
      <c r="H898">
        <v>7</v>
      </c>
      <c r="I898" t="s">
        <v>1141</v>
      </c>
      <c r="J898" t="str">
        <f>IF(COUNTIF(sala!R$2:R$768,A898)=0,"No","SI")</f>
        <v>SI</v>
      </c>
      <c r="K898">
        <f>+Tabla1[[#This Row],[Precio Unitario]]*Tabla1[[#This Row],[Cantidad Ordenada]]</f>
        <v>105</v>
      </c>
      <c r="L898">
        <f>+Tabla1[[#This Row],[Ganancia Bruta]]-Tabla1[[#This Row],[Costo Unitario]]*Tabla1[[#This Row],[Cantidad Ordenada]]</f>
        <v>42</v>
      </c>
    </row>
    <row r="899" spans="1:12" x14ac:dyDescent="0.45">
      <c r="A899">
        <v>352</v>
      </c>
      <c r="B899">
        <v>1</v>
      </c>
      <c r="C899" t="s">
        <v>448</v>
      </c>
      <c r="D899" t="s">
        <v>1147</v>
      </c>
      <c r="E899">
        <v>20</v>
      </c>
      <c r="F899">
        <v>33</v>
      </c>
      <c r="G899">
        <v>3</v>
      </c>
      <c r="H899">
        <v>7</v>
      </c>
      <c r="I899" t="s">
        <v>1141</v>
      </c>
      <c r="J899" t="str">
        <f>IF(COUNTIF(sala!R$2:R$768,A899)=0,"No","SI")</f>
        <v>SI</v>
      </c>
      <c r="K899">
        <f>+Tabla1[[#This Row],[Precio Unitario]]*Tabla1[[#This Row],[Cantidad Ordenada]]</f>
        <v>99</v>
      </c>
      <c r="L899">
        <f>+Tabla1[[#This Row],[Ganancia Bruta]]-Tabla1[[#This Row],[Costo Unitario]]*Tabla1[[#This Row],[Cantidad Ordenada]]</f>
        <v>39</v>
      </c>
    </row>
    <row r="900" spans="1:12" x14ac:dyDescent="0.45">
      <c r="A900">
        <v>353</v>
      </c>
      <c r="B900">
        <v>7</v>
      </c>
      <c r="C900" t="s">
        <v>344</v>
      </c>
      <c r="D900" t="s">
        <v>1152</v>
      </c>
      <c r="E900">
        <v>13</v>
      </c>
      <c r="F900">
        <v>22</v>
      </c>
      <c r="G900">
        <v>2</v>
      </c>
      <c r="H900">
        <v>50</v>
      </c>
      <c r="I900" t="s">
        <v>1141</v>
      </c>
      <c r="J900" t="str">
        <f>IF(COUNTIF(sala!R$2:R$768,A900)=0,"No","SI")</f>
        <v>SI</v>
      </c>
      <c r="K900">
        <f>+Tabla1[[#This Row],[Precio Unitario]]*Tabla1[[#This Row],[Cantidad Ordenada]]</f>
        <v>44</v>
      </c>
      <c r="L900">
        <f>+Tabla1[[#This Row],[Ganancia Bruta]]-Tabla1[[#This Row],[Costo Unitario]]*Tabla1[[#This Row],[Cantidad Ordenada]]</f>
        <v>18</v>
      </c>
    </row>
    <row r="901" spans="1:12" x14ac:dyDescent="0.45">
      <c r="A901">
        <v>353</v>
      </c>
      <c r="B901">
        <v>7</v>
      </c>
      <c r="C901" t="s">
        <v>109</v>
      </c>
      <c r="D901" t="s">
        <v>1140</v>
      </c>
      <c r="E901">
        <v>18</v>
      </c>
      <c r="F901">
        <v>30</v>
      </c>
      <c r="G901">
        <v>1</v>
      </c>
      <c r="H901">
        <v>16</v>
      </c>
      <c r="I901" t="s">
        <v>1139</v>
      </c>
      <c r="J901" t="str">
        <f>IF(COUNTIF(sala!R$2:R$768,A901)=0,"No","SI")</f>
        <v>SI</v>
      </c>
      <c r="K901">
        <f>+Tabla1[[#This Row],[Precio Unitario]]*Tabla1[[#This Row],[Cantidad Ordenada]]</f>
        <v>30</v>
      </c>
      <c r="L901">
        <f>+Tabla1[[#This Row],[Ganancia Bruta]]-Tabla1[[#This Row],[Costo Unitario]]*Tabla1[[#This Row],[Cantidad Ordenada]]</f>
        <v>12</v>
      </c>
    </row>
    <row r="902" spans="1:12" x14ac:dyDescent="0.45">
      <c r="A902">
        <v>353</v>
      </c>
      <c r="B902">
        <v>7</v>
      </c>
      <c r="C902" t="s">
        <v>42</v>
      </c>
      <c r="D902" t="s">
        <v>1150</v>
      </c>
      <c r="E902">
        <v>21</v>
      </c>
      <c r="F902">
        <v>35</v>
      </c>
      <c r="G902">
        <v>2</v>
      </c>
      <c r="H902">
        <v>37</v>
      </c>
      <c r="I902" t="s">
        <v>1139</v>
      </c>
      <c r="J902" t="str">
        <f>IF(COUNTIF(sala!R$2:R$768,A902)=0,"No","SI")</f>
        <v>SI</v>
      </c>
      <c r="K902">
        <f>+Tabla1[[#This Row],[Precio Unitario]]*Tabla1[[#This Row],[Cantidad Ordenada]]</f>
        <v>70</v>
      </c>
      <c r="L902">
        <f>+Tabla1[[#This Row],[Ganancia Bruta]]-Tabla1[[#This Row],[Costo Unitario]]*Tabla1[[#This Row],[Cantidad Ordenada]]</f>
        <v>28</v>
      </c>
    </row>
    <row r="903" spans="1:12" x14ac:dyDescent="0.45">
      <c r="A903">
        <v>353</v>
      </c>
      <c r="B903">
        <v>7</v>
      </c>
      <c r="C903" t="s">
        <v>86</v>
      </c>
      <c r="D903" t="s">
        <v>1153</v>
      </c>
      <c r="E903">
        <v>20</v>
      </c>
      <c r="F903">
        <v>34</v>
      </c>
      <c r="G903">
        <v>2</v>
      </c>
      <c r="H903">
        <v>25</v>
      </c>
      <c r="I903" t="s">
        <v>1141</v>
      </c>
      <c r="J903" t="str">
        <f>IF(COUNTIF(sala!R$2:R$768,A903)=0,"No","SI")</f>
        <v>SI</v>
      </c>
      <c r="K903">
        <f>+Tabla1[[#This Row],[Precio Unitario]]*Tabla1[[#This Row],[Cantidad Ordenada]]</f>
        <v>68</v>
      </c>
      <c r="L903">
        <f>+Tabla1[[#This Row],[Ganancia Bruta]]-Tabla1[[#This Row],[Costo Unitario]]*Tabla1[[#This Row],[Cantidad Ordenada]]</f>
        <v>28</v>
      </c>
    </row>
    <row r="904" spans="1:12" x14ac:dyDescent="0.45">
      <c r="A904">
        <v>354</v>
      </c>
      <c r="B904">
        <v>12</v>
      </c>
      <c r="C904" t="s">
        <v>189</v>
      </c>
      <c r="D904" t="s">
        <v>1149</v>
      </c>
      <c r="E904">
        <v>11</v>
      </c>
      <c r="F904">
        <v>19</v>
      </c>
      <c r="G904">
        <v>3</v>
      </c>
      <c r="H904">
        <v>32</v>
      </c>
      <c r="I904" t="s">
        <v>1141</v>
      </c>
      <c r="J904" t="str">
        <f>IF(COUNTIF(sala!R$2:R$768,A904)=0,"No","SI")</f>
        <v>SI</v>
      </c>
      <c r="K904">
        <f>+Tabla1[[#This Row],[Precio Unitario]]*Tabla1[[#This Row],[Cantidad Ordenada]]</f>
        <v>57</v>
      </c>
      <c r="L904">
        <f>+Tabla1[[#This Row],[Ganancia Bruta]]-Tabla1[[#This Row],[Costo Unitario]]*Tabla1[[#This Row],[Cantidad Ordenada]]</f>
        <v>24</v>
      </c>
    </row>
    <row r="905" spans="1:12" x14ac:dyDescent="0.45">
      <c r="A905">
        <v>354</v>
      </c>
      <c r="B905">
        <v>12</v>
      </c>
      <c r="C905" t="s">
        <v>423</v>
      </c>
      <c r="D905" t="s">
        <v>1151</v>
      </c>
      <c r="E905">
        <v>19</v>
      </c>
      <c r="F905">
        <v>32</v>
      </c>
      <c r="G905">
        <v>2</v>
      </c>
      <c r="H905">
        <v>49</v>
      </c>
      <c r="I905" t="s">
        <v>1141</v>
      </c>
      <c r="J905" t="str">
        <f>IF(COUNTIF(sala!R$2:R$768,A905)=0,"No","SI")</f>
        <v>SI</v>
      </c>
      <c r="K905">
        <f>+Tabla1[[#This Row],[Precio Unitario]]*Tabla1[[#This Row],[Cantidad Ordenada]]</f>
        <v>64</v>
      </c>
      <c r="L905">
        <f>+Tabla1[[#This Row],[Ganancia Bruta]]-Tabla1[[#This Row],[Costo Unitario]]*Tabla1[[#This Row],[Cantidad Ordenada]]</f>
        <v>26</v>
      </c>
    </row>
    <row r="906" spans="1:12" x14ac:dyDescent="0.45">
      <c r="A906">
        <v>354</v>
      </c>
      <c r="B906">
        <v>12</v>
      </c>
      <c r="C906" t="s">
        <v>126</v>
      </c>
      <c r="D906" t="s">
        <v>1157</v>
      </c>
      <c r="E906">
        <v>10</v>
      </c>
      <c r="F906">
        <v>18</v>
      </c>
      <c r="G906">
        <v>2</v>
      </c>
      <c r="H906">
        <v>7</v>
      </c>
      <c r="I906" t="s">
        <v>1141</v>
      </c>
      <c r="J906" t="str">
        <f>IF(COUNTIF(sala!R$2:R$768,A906)=0,"No","SI")</f>
        <v>SI</v>
      </c>
      <c r="K906">
        <f>+Tabla1[[#This Row],[Precio Unitario]]*Tabla1[[#This Row],[Cantidad Ordenada]]</f>
        <v>36</v>
      </c>
      <c r="L906">
        <f>+Tabla1[[#This Row],[Ganancia Bruta]]-Tabla1[[#This Row],[Costo Unitario]]*Tabla1[[#This Row],[Cantidad Ordenada]]</f>
        <v>16</v>
      </c>
    </row>
    <row r="907" spans="1:12" x14ac:dyDescent="0.45">
      <c r="A907">
        <v>354</v>
      </c>
      <c r="B907">
        <v>12</v>
      </c>
      <c r="C907" t="s">
        <v>268</v>
      </c>
      <c r="D907" t="s">
        <v>1138</v>
      </c>
      <c r="E907">
        <v>14</v>
      </c>
      <c r="F907">
        <v>24</v>
      </c>
      <c r="G907">
        <v>1</v>
      </c>
      <c r="H907">
        <v>49</v>
      </c>
      <c r="I907" t="s">
        <v>1141</v>
      </c>
      <c r="J907" t="str">
        <f>IF(COUNTIF(sala!R$2:R$768,A907)=0,"No","SI")</f>
        <v>SI</v>
      </c>
      <c r="K907">
        <f>+Tabla1[[#This Row],[Precio Unitario]]*Tabla1[[#This Row],[Cantidad Ordenada]]</f>
        <v>24</v>
      </c>
      <c r="L907">
        <f>+Tabla1[[#This Row],[Ganancia Bruta]]-Tabla1[[#This Row],[Costo Unitario]]*Tabla1[[#This Row],[Cantidad Ordenada]]</f>
        <v>10</v>
      </c>
    </row>
    <row r="908" spans="1:12" x14ac:dyDescent="0.45">
      <c r="A908">
        <v>355</v>
      </c>
      <c r="B908">
        <v>4</v>
      </c>
      <c r="C908" t="s">
        <v>265</v>
      </c>
      <c r="D908" t="s">
        <v>1158</v>
      </c>
      <c r="E908">
        <v>15</v>
      </c>
      <c r="F908">
        <v>26</v>
      </c>
      <c r="G908">
        <v>1</v>
      </c>
      <c r="H908">
        <v>7</v>
      </c>
      <c r="I908" t="s">
        <v>1141</v>
      </c>
      <c r="J908" t="str">
        <f>IF(COUNTIF(sala!R$2:R$768,A908)=0,"No","SI")</f>
        <v>SI</v>
      </c>
      <c r="K908">
        <f>+Tabla1[[#This Row],[Precio Unitario]]*Tabla1[[#This Row],[Cantidad Ordenada]]</f>
        <v>26</v>
      </c>
      <c r="L908">
        <f>+Tabla1[[#This Row],[Ganancia Bruta]]-Tabla1[[#This Row],[Costo Unitario]]*Tabla1[[#This Row],[Cantidad Ordenada]]</f>
        <v>11</v>
      </c>
    </row>
    <row r="909" spans="1:12" x14ac:dyDescent="0.45">
      <c r="A909">
        <v>356</v>
      </c>
      <c r="B909">
        <v>1</v>
      </c>
      <c r="C909" t="s">
        <v>126</v>
      </c>
      <c r="D909" t="s">
        <v>1157</v>
      </c>
      <c r="E909">
        <v>10</v>
      </c>
      <c r="F909">
        <v>18</v>
      </c>
      <c r="G909">
        <v>2</v>
      </c>
      <c r="H909">
        <v>7</v>
      </c>
      <c r="I909" t="s">
        <v>1139</v>
      </c>
      <c r="J909" t="str">
        <f>IF(COUNTIF(sala!R$2:R$768,A909)=0,"No","SI")</f>
        <v>SI</v>
      </c>
      <c r="K909">
        <f>+Tabla1[[#This Row],[Precio Unitario]]*Tabla1[[#This Row],[Cantidad Ordenada]]</f>
        <v>36</v>
      </c>
      <c r="L909">
        <f>+Tabla1[[#This Row],[Ganancia Bruta]]-Tabla1[[#This Row],[Costo Unitario]]*Tabla1[[#This Row],[Cantidad Ordenada]]</f>
        <v>16</v>
      </c>
    </row>
    <row r="910" spans="1:12" x14ac:dyDescent="0.45">
      <c r="A910">
        <v>357</v>
      </c>
      <c r="B910">
        <v>17</v>
      </c>
      <c r="C910" t="s">
        <v>204</v>
      </c>
      <c r="D910" t="s">
        <v>1159</v>
      </c>
      <c r="E910">
        <v>15</v>
      </c>
      <c r="F910">
        <v>25</v>
      </c>
      <c r="G910">
        <v>1</v>
      </c>
      <c r="H910">
        <v>12</v>
      </c>
      <c r="I910" t="s">
        <v>1139</v>
      </c>
      <c r="J910" t="str">
        <f>IF(COUNTIF(sala!R$2:R$768,A910)=0,"No","SI")</f>
        <v>SI</v>
      </c>
      <c r="K910">
        <f>+Tabla1[[#This Row],[Precio Unitario]]*Tabla1[[#This Row],[Cantidad Ordenada]]</f>
        <v>25</v>
      </c>
      <c r="L910">
        <f>+Tabla1[[#This Row],[Ganancia Bruta]]-Tabla1[[#This Row],[Costo Unitario]]*Tabla1[[#This Row],[Cantidad Ordenada]]</f>
        <v>10</v>
      </c>
    </row>
    <row r="911" spans="1:12" x14ac:dyDescent="0.45">
      <c r="A911">
        <v>357</v>
      </c>
      <c r="B911">
        <v>17</v>
      </c>
      <c r="C911" t="s">
        <v>250</v>
      </c>
      <c r="D911" t="s">
        <v>1154</v>
      </c>
      <c r="E911">
        <v>12</v>
      </c>
      <c r="F911">
        <v>20</v>
      </c>
      <c r="G911">
        <v>2</v>
      </c>
      <c r="H911">
        <v>5</v>
      </c>
      <c r="I911" t="s">
        <v>1141</v>
      </c>
      <c r="J911" t="str">
        <f>IF(COUNTIF(sala!R$2:R$768,A911)=0,"No","SI")</f>
        <v>SI</v>
      </c>
      <c r="K911">
        <f>+Tabla1[[#This Row],[Precio Unitario]]*Tabla1[[#This Row],[Cantidad Ordenada]]</f>
        <v>40</v>
      </c>
      <c r="L911">
        <f>+Tabla1[[#This Row],[Ganancia Bruta]]-Tabla1[[#This Row],[Costo Unitario]]*Tabla1[[#This Row],[Cantidad Ordenada]]</f>
        <v>16</v>
      </c>
    </row>
    <row r="912" spans="1:12" x14ac:dyDescent="0.45">
      <c r="A912">
        <v>357</v>
      </c>
      <c r="B912">
        <v>17</v>
      </c>
      <c r="C912" t="s">
        <v>179</v>
      </c>
      <c r="D912" t="s">
        <v>1143</v>
      </c>
      <c r="E912">
        <v>16</v>
      </c>
      <c r="F912">
        <v>27</v>
      </c>
      <c r="G912">
        <v>3</v>
      </c>
      <c r="H912">
        <v>31</v>
      </c>
      <c r="I912" t="s">
        <v>1141</v>
      </c>
      <c r="J912" t="str">
        <f>IF(COUNTIF(sala!R$2:R$768,A912)=0,"No","SI")</f>
        <v>SI</v>
      </c>
      <c r="K912">
        <f>+Tabla1[[#This Row],[Precio Unitario]]*Tabla1[[#This Row],[Cantidad Ordenada]]</f>
        <v>81</v>
      </c>
      <c r="L912">
        <f>+Tabla1[[#This Row],[Ganancia Bruta]]-Tabla1[[#This Row],[Costo Unitario]]*Tabla1[[#This Row],[Cantidad Ordenada]]</f>
        <v>33</v>
      </c>
    </row>
    <row r="913" spans="1:12" x14ac:dyDescent="0.45">
      <c r="A913">
        <v>357</v>
      </c>
      <c r="B913">
        <v>17</v>
      </c>
      <c r="C913" t="s">
        <v>344</v>
      </c>
      <c r="D913" t="s">
        <v>1152</v>
      </c>
      <c r="E913">
        <v>13</v>
      </c>
      <c r="F913">
        <v>22</v>
      </c>
      <c r="G913">
        <v>1</v>
      </c>
      <c r="H913">
        <v>48</v>
      </c>
      <c r="I913" t="s">
        <v>1139</v>
      </c>
      <c r="J913" t="str">
        <f>IF(COUNTIF(sala!R$2:R$768,A913)=0,"No","SI")</f>
        <v>SI</v>
      </c>
      <c r="K913">
        <f>+Tabla1[[#This Row],[Precio Unitario]]*Tabla1[[#This Row],[Cantidad Ordenada]]</f>
        <v>22</v>
      </c>
      <c r="L913">
        <f>+Tabla1[[#This Row],[Ganancia Bruta]]-Tabla1[[#This Row],[Costo Unitario]]*Tabla1[[#This Row],[Cantidad Ordenada]]</f>
        <v>9</v>
      </c>
    </row>
    <row r="914" spans="1:12" x14ac:dyDescent="0.45">
      <c r="A914">
        <v>358</v>
      </c>
      <c r="B914">
        <v>13</v>
      </c>
      <c r="C914" t="s">
        <v>265</v>
      </c>
      <c r="D914" t="s">
        <v>1158</v>
      </c>
      <c r="E914">
        <v>15</v>
      </c>
      <c r="F914">
        <v>26</v>
      </c>
      <c r="G914">
        <v>2</v>
      </c>
      <c r="H914">
        <v>50</v>
      </c>
      <c r="I914" t="s">
        <v>1139</v>
      </c>
      <c r="J914" t="str">
        <f>IF(COUNTIF(sala!R$2:R$768,A914)=0,"No","SI")</f>
        <v>SI</v>
      </c>
      <c r="K914">
        <f>+Tabla1[[#This Row],[Precio Unitario]]*Tabla1[[#This Row],[Cantidad Ordenada]]</f>
        <v>52</v>
      </c>
      <c r="L914">
        <f>+Tabla1[[#This Row],[Ganancia Bruta]]-Tabla1[[#This Row],[Costo Unitario]]*Tabla1[[#This Row],[Cantidad Ordenada]]</f>
        <v>22</v>
      </c>
    </row>
    <row r="915" spans="1:12" x14ac:dyDescent="0.45">
      <c r="A915">
        <v>358</v>
      </c>
      <c r="B915">
        <v>13</v>
      </c>
      <c r="C915" t="s">
        <v>126</v>
      </c>
      <c r="D915" t="s">
        <v>1157</v>
      </c>
      <c r="E915">
        <v>10</v>
      </c>
      <c r="F915">
        <v>18</v>
      </c>
      <c r="G915">
        <v>3</v>
      </c>
      <c r="H915">
        <v>50</v>
      </c>
      <c r="I915" t="s">
        <v>1141</v>
      </c>
      <c r="J915" t="str">
        <f>IF(COUNTIF(sala!R$2:R$768,A915)=0,"No","SI")</f>
        <v>SI</v>
      </c>
      <c r="K915">
        <f>+Tabla1[[#This Row],[Precio Unitario]]*Tabla1[[#This Row],[Cantidad Ordenada]]</f>
        <v>54</v>
      </c>
      <c r="L915">
        <f>+Tabla1[[#This Row],[Ganancia Bruta]]-Tabla1[[#This Row],[Costo Unitario]]*Tabla1[[#This Row],[Cantidad Ordenada]]</f>
        <v>24</v>
      </c>
    </row>
    <row r="916" spans="1:12" x14ac:dyDescent="0.45">
      <c r="A916">
        <v>358</v>
      </c>
      <c r="B916">
        <v>13</v>
      </c>
      <c r="C916" t="s">
        <v>250</v>
      </c>
      <c r="D916" t="s">
        <v>1154</v>
      </c>
      <c r="E916">
        <v>12</v>
      </c>
      <c r="F916">
        <v>20</v>
      </c>
      <c r="G916">
        <v>3</v>
      </c>
      <c r="H916">
        <v>52</v>
      </c>
      <c r="I916" t="s">
        <v>1139</v>
      </c>
      <c r="J916" t="str">
        <f>IF(COUNTIF(sala!R$2:R$768,A916)=0,"No","SI")</f>
        <v>SI</v>
      </c>
      <c r="K916">
        <f>+Tabla1[[#This Row],[Precio Unitario]]*Tabla1[[#This Row],[Cantidad Ordenada]]</f>
        <v>60</v>
      </c>
      <c r="L916">
        <f>+Tabla1[[#This Row],[Ganancia Bruta]]-Tabla1[[#This Row],[Costo Unitario]]*Tabla1[[#This Row],[Cantidad Ordenada]]</f>
        <v>24</v>
      </c>
    </row>
    <row r="917" spans="1:12" x14ac:dyDescent="0.45">
      <c r="A917">
        <v>359</v>
      </c>
      <c r="B917">
        <v>11</v>
      </c>
      <c r="C917" t="s">
        <v>344</v>
      </c>
      <c r="D917" t="s">
        <v>1152</v>
      </c>
      <c r="E917">
        <v>13</v>
      </c>
      <c r="F917">
        <v>22</v>
      </c>
      <c r="G917">
        <v>1</v>
      </c>
      <c r="H917">
        <v>26</v>
      </c>
      <c r="I917" t="s">
        <v>1141</v>
      </c>
      <c r="J917" t="str">
        <f>IF(COUNTIF(sala!R$2:R$768,A917)=0,"No","SI")</f>
        <v>SI</v>
      </c>
      <c r="K917">
        <f>+Tabla1[[#This Row],[Precio Unitario]]*Tabla1[[#This Row],[Cantidad Ordenada]]</f>
        <v>22</v>
      </c>
      <c r="L917">
        <f>+Tabla1[[#This Row],[Ganancia Bruta]]-Tabla1[[#This Row],[Costo Unitario]]*Tabla1[[#This Row],[Cantidad Ordenada]]</f>
        <v>9</v>
      </c>
    </row>
    <row r="918" spans="1:12" x14ac:dyDescent="0.45">
      <c r="A918">
        <v>359</v>
      </c>
      <c r="B918">
        <v>11</v>
      </c>
      <c r="C918" t="s">
        <v>66</v>
      </c>
      <c r="D918" t="s">
        <v>1148</v>
      </c>
      <c r="E918">
        <v>16</v>
      </c>
      <c r="F918">
        <v>28</v>
      </c>
      <c r="G918">
        <v>3</v>
      </c>
      <c r="H918">
        <v>57</v>
      </c>
      <c r="I918" t="s">
        <v>1141</v>
      </c>
      <c r="J918" t="str">
        <f>IF(COUNTIF(sala!R$2:R$768,A918)=0,"No","SI")</f>
        <v>SI</v>
      </c>
      <c r="K918">
        <f>+Tabla1[[#This Row],[Precio Unitario]]*Tabla1[[#This Row],[Cantidad Ordenada]]</f>
        <v>84</v>
      </c>
      <c r="L918">
        <f>+Tabla1[[#This Row],[Ganancia Bruta]]-Tabla1[[#This Row],[Costo Unitario]]*Tabla1[[#This Row],[Cantidad Ordenada]]</f>
        <v>36</v>
      </c>
    </row>
    <row r="919" spans="1:12" x14ac:dyDescent="0.45">
      <c r="A919">
        <v>359</v>
      </c>
      <c r="B919">
        <v>11</v>
      </c>
      <c r="C919" t="s">
        <v>60</v>
      </c>
      <c r="D919" t="s">
        <v>1146</v>
      </c>
      <c r="E919">
        <v>17</v>
      </c>
      <c r="F919">
        <v>29</v>
      </c>
      <c r="G919">
        <v>2</v>
      </c>
      <c r="H919">
        <v>12</v>
      </c>
      <c r="I919" t="s">
        <v>1141</v>
      </c>
      <c r="J919" t="str">
        <f>IF(COUNTIF(sala!R$2:R$768,A919)=0,"No","SI")</f>
        <v>SI</v>
      </c>
      <c r="K919">
        <f>+Tabla1[[#This Row],[Precio Unitario]]*Tabla1[[#This Row],[Cantidad Ordenada]]</f>
        <v>58</v>
      </c>
      <c r="L919">
        <f>+Tabla1[[#This Row],[Ganancia Bruta]]-Tabla1[[#This Row],[Costo Unitario]]*Tabla1[[#This Row],[Cantidad Ordenada]]</f>
        <v>24</v>
      </c>
    </row>
    <row r="920" spans="1:12" x14ac:dyDescent="0.45">
      <c r="A920">
        <v>359</v>
      </c>
      <c r="B920">
        <v>11</v>
      </c>
      <c r="C920" t="s">
        <v>265</v>
      </c>
      <c r="D920" t="s">
        <v>1158</v>
      </c>
      <c r="E920">
        <v>15</v>
      </c>
      <c r="F920">
        <v>26</v>
      </c>
      <c r="G920">
        <v>1</v>
      </c>
      <c r="H920">
        <v>50</v>
      </c>
      <c r="I920" t="s">
        <v>1141</v>
      </c>
      <c r="J920" t="str">
        <f>IF(COUNTIF(sala!R$2:R$768,A920)=0,"No","SI")</f>
        <v>SI</v>
      </c>
      <c r="K920">
        <f>+Tabla1[[#This Row],[Precio Unitario]]*Tabla1[[#This Row],[Cantidad Ordenada]]</f>
        <v>26</v>
      </c>
      <c r="L920">
        <f>+Tabla1[[#This Row],[Ganancia Bruta]]-Tabla1[[#This Row],[Costo Unitario]]*Tabla1[[#This Row],[Cantidad Ordenada]]</f>
        <v>11</v>
      </c>
    </row>
    <row r="921" spans="1:12" x14ac:dyDescent="0.45">
      <c r="A921">
        <v>360</v>
      </c>
      <c r="B921">
        <v>16</v>
      </c>
      <c r="C921" t="s">
        <v>111</v>
      </c>
      <c r="D921" t="s">
        <v>1156</v>
      </c>
      <c r="E921">
        <v>13</v>
      </c>
      <c r="F921">
        <v>21</v>
      </c>
      <c r="G921">
        <v>1</v>
      </c>
      <c r="H921">
        <v>42</v>
      </c>
      <c r="I921" t="s">
        <v>1139</v>
      </c>
      <c r="J921" t="str">
        <f>IF(COUNTIF(sala!R$2:R$768,A921)=0,"No","SI")</f>
        <v>SI</v>
      </c>
      <c r="K921">
        <f>+Tabla1[[#This Row],[Precio Unitario]]*Tabla1[[#This Row],[Cantidad Ordenada]]</f>
        <v>21</v>
      </c>
      <c r="L921">
        <f>+Tabla1[[#This Row],[Ganancia Bruta]]-Tabla1[[#This Row],[Costo Unitario]]*Tabla1[[#This Row],[Cantidad Ordenada]]</f>
        <v>8</v>
      </c>
    </row>
    <row r="922" spans="1:12" x14ac:dyDescent="0.45">
      <c r="A922">
        <v>360</v>
      </c>
      <c r="B922">
        <v>16</v>
      </c>
      <c r="C922" t="s">
        <v>109</v>
      </c>
      <c r="D922" t="s">
        <v>1140</v>
      </c>
      <c r="E922">
        <v>18</v>
      </c>
      <c r="F922">
        <v>30</v>
      </c>
      <c r="G922">
        <v>3</v>
      </c>
      <c r="H922">
        <v>36</v>
      </c>
      <c r="I922" t="s">
        <v>1141</v>
      </c>
      <c r="J922" t="str">
        <f>IF(COUNTIF(sala!R$2:R$768,A922)=0,"No","SI")</f>
        <v>SI</v>
      </c>
      <c r="K922">
        <f>+Tabla1[[#This Row],[Precio Unitario]]*Tabla1[[#This Row],[Cantidad Ordenada]]</f>
        <v>90</v>
      </c>
      <c r="L922">
        <f>+Tabla1[[#This Row],[Ganancia Bruta]]-Tabla1[[#This Row],[Costo Unitario]]*Tabla1[[#This Row],[Cantidad Ordenada]]</f>
        <v>36</v>
      </c>
    </row>
    <row r="923" spans="1:12" x14ac:dyDescent="0.45">
      <c r="A923">
        <v>360</v>
      </c>
      <c r="B923">
        <v>16</v>
      </c>
      <c r="C923" t="s">
        <v>265</v>
      </c>
      <c r="D923" t="s">
        <v>1158</v>
      </c>
      <c r="E923">
        <v>15</v>
      </c>
      <c r="F923">
        <v>26</v>
      </c>
      <c r="G923">
        <v>1</v>
      </c>
      <c r="H923">
        <v>51</v>
      </c>
      <c r="I923" t="s">
        <v>1141</v>
      </c>
      <c r="J923" t="str">
        <f>IF(COUNTIF(sala!R$2:R$768,A923)=0,"No","SI")</f>
        <v>SI</v>
      </c>
      <c r="K923">
        <f>+Tabla1[[#This Row],[Precio Unitario]]*Tabla1[[#This Row],[Cantidad Ordenada]]</f>
        <v>26</v>
      </c>
      <c r="L923">
        <f>+Tabla1[[#This Row],[Ganancia Bruta]]-Tabla1[[#This Row],[Costo Unitario]]*Tabla1[[#This Row],[Cantidad Ordenada]]</f>
        <v>11</v>
      </c>
    </row>
    <row r="924" spans="1:12" x14ac:dyDescent="0.45">
      <c r="A924">
        <v>360</v>
      </c>
      <c r="B924">
        <v>16</v>
      </c>
      <c r="C924" t="s">
        <v>423</v>
      </c>
      <c r="D924" t="s">
        <v>1151</v>
      </c>
      <c r="E924">
        <v>19</v>
      </c>
      <c r="F924">
        <v>32</v>
      </c>
      <c r="G924">
        <v>3</v>
      </c>
      <c r="H924">
        <v>30</v>
      </c>
      <c r="I924" t="s">
        <v>1141</v>
      </c>
      <c r="J924" t="str">
        <f>IF(COUNTIF(sala!R$2:R$768,A924)=0,"No","SI")</f>
        <v>SI</v>
      </c>
      <c r="K924">
        <f>+Tabla1[[#This Row],[Precio Unitario]]*Tabla1[[#This Row],[Cantidad Ordenada]]</f>
        <v>96</v>
      </c>
      <c r="L924">
        <f>+Tabla1[[#This Row],[Ganancia Bruta]]-Tabla1[[#This Row],[Costo Unitario]]*Tabla1[[#This Row],[Cantidad Ordenada]]</f>
        <v>39</v>
      </c>
    </row>
    <row r="925" spans="1:12" x14ac:dyDescent="0.45">
      <c r="A925">
        <v>361</v>
      </c>
      <c r="B925">
        <v>16</v>
      </c>
      <c r="C925" t="s">
        <v>60</v>
      </c>
      <c r="D925" t="s">
        <v>1146</v>
      </c>
      <c r="E925">
        <v>17</v>
      </c>
      <c r="F925">
        <v>29</v>
      </c>
      <c r="G925">
        <v>1</v>
      </c>
      <c r="H925">
        <v>58</v>
      </c>
      <c r="I925" t="s">
        <v>1139</v>
      </c>
      <c r="J925" t="str">
        <f>IF(COUNTIF(sala!R$2:R$768,A925)=0,"No","SI")</f>
        <v>SI</v>
      </c>
      <c r="K925">
        <f>+Tabla1[[#This Row],[Precio Unitario]]*Tabla1[[#This Row],[Cantidad Ordenada]]</f>
        <v>29</v>
      </c>
      <c r="L925">
        <f>+Tabla1[[#This Row],[Ganancia Bruta]]-Tabla1[[#This Row],[Costo Unitario]]*Tabla1[[#This Row],[Cantidad Ordenada]]</f>
        <v>12</v>
      </c>
    </row>
    <row r="926" spans="1:12" x14ac:dyDescent="0.45">
      <c r="A926">
        <v>361</v>
      </c>
      <c r="B926">
        <v>16</v>
      </c>
      <c r="C926" t="s">
        <v>268</v>
      </c>
      <c r="D926" t="s">
        <v>1138</v>
      </c>
      <c r="E926">
        <v>14</v>
      </c>
      <c r="F926">
        <v>24</v>
      </c>
      <c r="G926">
        <v>3</v>
      </c>
      <c r="H926">
        <v>54</v>
      </c>
      <c r="I926" t="s">
        <v>1141</v>
      </c>
      <c r="J926" t="str">
        <f>IF(COUNTIF(sala!R$2:R$768,A926)=0,"No","SI")</f>
        <v>SI</v>
      </c>
      <c r="K926">
        <f>+Tabla1[[#This Row],[Precio Unitario]]*Tabla1[[#This Row],[Cantidad Ordenada]]</f>
        <v>72</v>
      </c>
      <c r="L926">
        <f>+Tabla1[[#This Row],[Ganancia Bruta]]-Tabla1[[#This Row],[Costo Unitario]]*Tabla1[[#This Row],[Cantidad Ordenada]]</f>
        <v>30</v>
      </c>
    </row>
    <row r="927" spans="1:12" x14ac:dyDescent="0.45">
      <c r="A927">
        <v>362</v>
      </c>
      <c r="B927">
        <v>15</v>
      </c>
      <c r="C927" t="s">
        <v>250</v>
      </c>
      <c r="D927" t="s">
        <v>1154</v>
      </c>
      <c r="E927">
        <v>12</v>
      </c>
      <c r="F927">
        <v>20</v>
      </c>
      <c r="G927">
        <v>1</v>
      </c>
      <c r="H927">
        <v>41</v>
      </c>
      <c r="I927" t="s">
        <v>1139</v>
      </c>
      <c r="J927" t="str">
        <f>IF(COUNTIF(sala!R$2:R$768,A927)=0,"No","SI")</f>
        <v>SI</v>
      </c>
      <c r="K927">
        <f>+Tabla1[[#This Row],[Precio Unitario]]*Tabla1[[#This Row],[Cantidad Ordenada]]</f>
        <v>20</v>
      </c>
      <c r="L927">
        <f>+Tabla1[[#This Row],[Ganancia Bruta]]-Tabla1[[#This Row],[Costo Unitario]]*Tabla1[[#This Row],[Cantidad Ordenada]]</f>
        <v>8</v>
      </c>
    </row>
    <row r="928" spans="1:12" x14ac:dyDescent="0.45">
      <c r="A928">
        <v>362</v>
      </c>
      <c r="B928">
        <v>15</v>
      </c>
      <c r="C928" t="s">
        <v>268</v>
      </c>
      <c r="D928" t="s">
        <v>1138</v>
      </c>
      <c r="E928">
        <v>14</v>
      </c>
      <c r="F928">
        <v>24</v>
      </c>
      <c r="G928">
        <v>1</v>
      </c>
      <c r="H928">
        <v>58</v>
      </c>
      <c r="I928" t="s">
        <v>1139</v>
      </c>
      <c r="J928" t="str">
        <f>IF(COUNTIF(sala!R$2:R$768,A928)=0,"No","SI")</f>
        <v>SI</v>
      </c>
      <c r="K928">
        <f>+Tabla1[[#This Row],[Precio Unitario]]*Tabla1[[#This Row],[Cantidad Ordenada]]</f>
        <v>24</v>
      </c>
      <c r="L928">
        <f>+Tabla1[[#This Row],[Ganancia Bruta]]-Tabla1[[#This Row],[Costo Unitario]]*Tabla1[[#This Row],[Cantidad Ordenada]]</f>
        <v>10</v>
      </c>
    </row>
    <row r="929" spans="1:12" x14ac:dyDescent="0.45">
      <c r="A929">
        <v>362</v>
      </c>
      <c r="B929">
        <v>15</v>
      </c>
      <c r="C929" t="s">
        <v>126</v>
      </c>
      <c r="D929" t="s">
        <v>1157</v>
      </c>
      <c r="E929">
        <v>10</v>
      </c>
      <c r="F929">
        <v>18</v>
      </c>
      <c r="G929">
        <v>1</v>
      </c>
      <c r="H929">
        <v>24</v>
      </c>
      <c r="I929" t="s">
        <v>1139</v>
      </c>
      <c r="J929" t="str">
        <f>IF(COUNTIF(sala!R$2:R$768,A929)=0,"No","SI")</f>
        <v>SI</v>
      </c>
      <c r="K929">
        <f>+Tabla1[[#This Row],[Precio Unitario]]*Tabla1[[#This Row],[Cantidad Ordenada]]</f>
        <v>18</v>
      </c>
      <c r="L929">
        <f>+Tabla1[[#This Row],[Ganancia Bruta]]-Tabla1[[#This Row],[Costo Unitario]]*Tabla1[[#This Row],[Cantidad Ordenada]]</f>
        <v>8</v>
      </c>
    </row>
    <row r="930" spans="1:12" x14ac:dyDescent="0.45">
      <c r="A930">
        <v>363</v>
      </c>
      <c r="B930">
        <v>5</v>
      </c>
      <c r="C930" t="s">
        <v>109</v>
      </c>
      <c r="D930" t="s">
        <v>1140</v>
      </c>
      <c r="E930">
        <v>18</v>
      </c>
      <c r="F930">
        <v>30</v>
      </c>
      <c r="G930">
        <v>1</v>
      </c>
      <c r="H930">
        <v>48</v>
      </c>
      <c r="I930" t="s">
        <v>1139</v>
      </c>
      <c r="J930" t="str">
        <f>IF(COUNTIF(sala!R$2:R$768,A930)=0,"No","SI")</f>
        <v>SI</v>
      </c>
      <c r="K930">
        <f>+Tabla1[[#This Row],[Precio Unitario]]*Tabla1[[#This Row],[Cantidad Ordenada]]</f>
        <v>30</v>
      </c>
      <c r="L930">
        <f>+Tabla1[[#This Row],[Ganancia Bruta]]-Tabla1[[#This Row],[Costo Unitario]]*Tabla1[[#This Row],[Cantidad Ordenada]]</f>
        <v>12</v>
      </c>
    </row>
    <row r="931" spans="1:12" x14ac:dyDescent="0.45">
      <c r="A931">
        <v>363</v>
      </c>
      <c r="B931">
        <v>5</v>
      </c>
      <c r="C931" t="s">
        <v>268</v>
      </c>
      <c r="D931" t="s">
        <v>1138</v>
      </c>
      <c r="E931">
        <v>14</v>
      </c>
      <c r="F931">
        <v>24</v>
      </c>
      <c r="G931">
        <v>3</v>
      </c>
      <c r="H931">
        <v>41</v>
      </c>
      <c r="I931" t="s">
        <v>1141</v>
      </c>
      <c r="J931" t="str">
        <f>IF(COUNTIF(sala!R$2:R$768,A931)=0,"No","SI")</f>
        <v>SI</v>
      </c>
      <c r="K931">
        <f>+Tabla1[[#This Row],[Precio Unitario]]*Tabla1[[#This Row],[Cantidad Ordenada]]</f>
        <v>72</v>
      </c>
      <c r="L931">
        <f>+Tabla1[[#This Row],[Ganancia Bruta]]-Tabla1[[#This Row],[Costo Unitario]]*Tabla1[[#This Row],[Cantidad Ordenada]]</f>
        <v>30</v>
      </c>
    </row>
    <row r="932" spans="1:12" x14ac:dyDescent="0.45">
      <c r="A932">
        <v>363</v>
      </c>
      <c r="B932">
        <v>5</v>
      </c>
      <c r="C932" t="s">
        <v>115</v>
      </c>
      <c r="D932" t="s">
        <v>1145</v>
      </c>
      <c r="E932">
        <v>22</v>
      </c>
      <c r="F932">
        <v>36</v>
      </c>
      <c r="G932">
        <v>2</v>
      </c>
      <c r="H932">
        <v>42</v>
      </c>
      <c r="I932" t="s">
        <v>1139</v>
      </c>
      <c r="J932" t="str">
        <f>IF(COUNTIF(sala!R$2:R$768,A932)=0,"No","SI")</f>
        <v>SI</v>
      </c>
      <c r="K932">
        <f>+Tabla1[[#This Row],[Precio Unitario]]*Tabla1[[#This Row],[Cantidad Ordenada]]</f>
        <v>72</v>
      </c>
      <c r="L932">
        <f>+Tabla1[[#This Row],[Ganancia Bruta]]-Tabla1[[#This Row],[Costo Unitario]]*Tabla1[[#This Row],[Cantidad Ordenada]]</f>
        <v>28</v>
      </c>
    </row>
    <row r="933" spans="1:12" x14ac:dyDescent="0.45">
      <c r="A933">
        <v>363</v>
      </c>
      <c r="B933">
        <v>5</v>
      </c>
      <c r="C933" t="s">
        <v>448</v>
      </c>
      <c r="D933" t="s">
        <v>1147</v>
      </c>
      <c r="E933">
        <v>20</v>
      </c>
      <c r="F933">
        <v>33</v>
      </c>
      <c r="G933">
        <v>2</v>
      </c>
      <c r="H933">
        <v>18</v>
      </c>
      <c r="I933" t="s">
        <v>1139</v>
      </c>
      <c r="J933" t="str">
        <f>IF(COUNTIF(sala!R$2:R$768,A933)=0,"No","SI")</f>
        <v>SI</v>
      </c>
      <c r="K933">
        <f>+Tabla1[[#This Row],[Precio Unitario]]*Tabla1[[#This Row],[Cantidad Ordenada]]</f>
        <v>66</v>
      </c>
      <c r="L933">
        <f>+Tabla1[[#This Row],[Ganancia Bruta]]-Tabla1[[#This Row],[Costo Unitario]]*Tabla1[[#This Row],[Cantidad Ordenada]]</f>
        <v>26</v>
      </c>
    </row>
    <row r="934" spans="1:12" x14ac:dyDescent="0.45">
      <c r="A934">
        <v>364</v>
      </c>
      <c r="B934">
        <v>15</v>
      </c>
      <c r="C934" t="s">
        <v>66</v>
      </c>
      <c r="D934" t="s">
        <v>1148</v>
      </c>
      <c r="E934">
        <v>16</v>
      </c>
      <c r="F934">
        <v>28</v>
      </c>
      <c r="G934">
        <v>2</v>
      </c>
      <c r="H934">
        <v>52</v>
      </c>
      <c r="I934" t="s">
        <v>1139</v>
      </c>
      <c r="J934" t="str">
        <f>IF(COUNTIF(sala!R$2:R$768,A934)=0,"No","SI")</f>
        <v>SI</v>
      </c>
      <c r="K934">
        <f>+Tabla1[[#This Row],[Precio Unitario]]*Tabla1[[#This Row],[Cantidad Ordenada]]</f>
        <v>56</v>
      </c>
      <c r="L934">
        <f>+Tabla1[[#This Row],[Ganancia Bruta]]-Tabla1[[#This Row],[Costo Unitario]]*Tabla1[[#This Row],[Cantidad Ordenada]]</f>
        <v>24</v>
      </c>
    </row>
    <row r="935" spans="1:12" x14ac:dyDescent="0.45">
      <c r="A935">
        <v>364</v>
      </c>
      <c r="B935">
        <v>15</v>
      </c>
      <c r="C935" t="s">
        <v>344</v>
      </c>
      <c r="D935" t="s">
        <v>1152</v>
      </c>
      <c r="E935">
        <v>13</v>
      </c>
      <c r="F935">
        <v>22</v>
      </c>
      <c r="G935">
        <v>1</v>
      </c>
      <c r="H935">
        <v>20</v>
      </c>
      <c r="I935" t="s">
        <v>1139</v>
      </c>
      <c r="J935" t="str">
        <f>IF(COUNTIF(sala!R$2:R$768,A935)=0,"No","SI")</f>
        <v>SI</v>
      </c>
      <c r="K935">
        <f>+Tabla1[[#This Row],[Precio Unitario]]*Tabla1[[#This Row],[Cantidad Ordenada]]</f>
        <v>22</v>
      </c>
      <c r="L935">
        <f>+Tabla1[[#This Row],[Ganancia Bruta]]-Tabla1[[#This Row],[Costo Unitario]]*Tabla1[[#This Row],[Cantidad Ordenada]]</f>
        <v>9</v>
      </c>
    </row>
    <row r="936" spans="1:12" x14ac:dyDescent="0.45">
      <c r="A936">
        <v>364</v>
      </c>
      <c r="B936">
        <v>15</v>
      </c>
      <c r="C936" t="s">
        <v>204</v>
      </c>
      <c r="D936" t="s">
        <v>1159</v>
      </c>
      <c r="E936">
        <v>15</v>
      </c>
      <c r="F936">
        <v>25</v>
      </c>
      <c r="G936">
        <v>2</v>
      </c>
      <c r="H936">
        <v>14</v>
      </c>
      <c r="I936" t="s">
        <v>1139</v>
      </c>
      <c r="J936" t="str">
        <f>IF(COUNTIF(sala!R$2:R$768,A936)=0,"No","SI")</f>
        <v>SI</v>
      </c>
      <c r="K936">
        <f>+Tabla1[[#This Row],[Precio Unitario]]*Tabla1[[#This Row],[Cantidad Ordenada]]</f>
        <v>50</v>
      </c>
      <c r="L936">
        <f>+Tabla1[[#This Row],[Ganancia Bruta]]-Tabla1[[#This Row],[Costo Unitario]]*Tabla1[[#This Row],[Cantidad Ordenada]]</f>
        <v>20</v>
      </c>
    </row>
    <row r="937" spans="1:12" x14ac:dyDescent="0.45">
      <c r="A937">
        <v>364</v>
      </c>
      <c r="B937">
        <v>15</v>
      </c>
      <c r="C937" t="s">
        <v>60</v>
      </c>
      <c r="D937" t="s">
        <v>1146</v>
      </c>
      <c r="E937">
        <v>17</v>
      </c>
      <c r="F937">
        <v>29</v>
      </c>
      <c r="G937">
        <v>1</v>
      </c>
      <c r="H937">
        <v>26</v>
      </c>
      <c r="I937" t="s">
        <v>1139</v>
      </c>
      <c r="J937" t="str">
        <f>IF(COUNTIF(sala!R$2:R$768,A937)=0,"No","SI")</f>
        <v>SI</v>
      </c>
      <c r="K937">
        <f>+Tabla1[[#This Row],[Precio Unitario]]*Tabla1[[#This Row],[Cantidad Ordenada]]</f>
        <v>29</v>
      </c>
      <c r="L937">
        <f>+Tabla1[[#This Row],[Ganancia Bruta]]-Tabla1[[#This Row],[Costo Unitario]]*Tabla1[[#This Row],[Cantidad Ordenada]]</f>
        <v>12</v>
      </c>
    </row>
    <row r="938" spans="1:12" x14ac:dyDescent="0.45">
      <c r="A938">
        <v>365</v>
      </c>
      <c r="B938">
        <v>4</v>
      </c>
      <c r="C938" t="s">
        <v>115</v>
      </c>
      <c r="D938" t="s">
        <v>1145</v>
      </c>
      <c r="E938">
        <v>22</v>
      </c>
      <c r="F938">
        <v>36</v>
      </c>
      <c r="G938">
        <v>3</v>
      </c>
      <c r="H938">
        <v>25</v>
      </c>
      <c r="I938" t="s">
        <v>1141</v>
      </c>
      <c r="J938" t="str">
        <f>IF(COUNTIF(sala!R$2:R$768,A938)=0,"No","SI")</f>
        <v>SI</v>
      </c>
      <c r="K938">
        <f>+Tabla1[[#This Row],[Precio Unitario]]*Tabla1[[#This Row],[Cantidad Ordenada]]</f>
        <v>108</v>
      </c>
      <c r="L938">
        <f>+Tabla1[[#This Row],[Ganancia Bruta]]-Tabla1[[#This Row],[Costo Unitario]]*Tabla1[[#This Row],[Cantidad Ordenada]]</f>
        <v>42</v>
      </c>
    </row>
    <row r="939" spans="1:12" x14ac:dyDescent="0.45">
      <c r="A939">
        <v>366</v>
      </c>
      <c r="B939">
        <v>17</v>
      </c>
      <c r="C939" t="s">
        <v>179</v>
      </c>
      <c r="D939" t="s">
        <v>1143</v>
      </c>
      <c r="E939">
        <v>16</v>
      </c>
      <c r="F939">
        <v>27</v>
      </c>
      <c r="G939">
        <v>2</v>
      </c>
      <c r="H939">
        <v>30</v>
      </c>
      <c r="I939" t="s">
        <v>1139</v>
      </c>
      <c r="J939" t="str">
        <f>IF(COUNTIF(sala!R$2:R$768,A939)=0,"No","SI")</f>
        <v>SI</v>
      </c>
      <c r="K939">
        <f>+Tabla1[[#This Row],[Precio Unitario]]*Tabla1[[#This Row],[Cantidad Ordenada]]</f>
        <v>54</v>
      </c>
      <c r="L939">
        <f>+Tabla1[[#This Row],[Ganancia Bruta]]-Tabla1[[#This Row],[Costo Unitario]]*Tabla1[[#This Row],[Cantidad Ordenada]]</f>
        <v>22</v>
      </c>
    </row>
    <row r="940" spans="1:12" x14ac:dyDescent="0.45">
      <c r="A940">
        <v>366</v>
      </c>
      <c r="B940">
        <v>17</v>
      </c>
      <c r="C940" t="s">
        <v>42</v>
      </c>
      <c r="D940" t="s">
        <v>1150</v>
      </c>
      <c r="E940">
        <v>21</v>
      </c>
      <c r="F940">
        <v>35</v>
      </c>
      <c r="G940">
        <v>3</v>
      </c>
      <c r="H940">
        <v>51</v>
      </c>
      <c r="I940" t="s">
        <v>1141</v>
      </c>
      <c r="J940" t="str">
        <f>IF(COUNTIF(sala!R$2:R$768,A940)=0,"No","SI")</f>
        <v>SI</v>
      </c>
      <c r="K940">
        <f>+Tabla1[[#This Row],[Precio Unitario]]*Tabla1[[#This Row],[Cantidad Ordenada]]</f>
        <v>105</v>
      </c>
      <c r="L940">
        <f>+Tabla1[[#This Row],[Ganancia Bruta]]-Tabla1[[#This Row],[Costo Unitario]]*Tabla1[[#This Row],[Cantidad Ordenada]]</f>
        <v>42</v>
      </c>
    </row>
    <row r="941" spans="1:12" x14ac:dyDescent="0.45">
      <c r="A941">
        <v>366</v>
      </c>
      <c r="B941">
        <v>17</v>
      </c>
      <c r="C941" t="s">
        <v>74</v>
      </c>
      <c r="D941" t="s">
        <v>1144</v>
      </c>
      <c r="E941">
        <v>25</v>
      </c>
      <c r="F941">
        <v>40</v>
      </c>
      <c r="G941">
        <v>2</v>
      </c>
      <c r="H941">
        <v>9</v>
      </c>
      <c r="I941" t="s">
        <v>1139</v>
      </c>
      <c r="J941" t="str">
        <f>IF(COUNTIF(sala!R$2:R$768,A941)=0,"No","SI")</f>
        <v>SI</v>
      </c>
      <c r="K941">
        <f>+Tabla1[[#This Row],[Precio Unitario]]*Tabla1[[#This Row],[Cantidad Ordenada]]</f>
        <v>80</v>
      </c>
      <c r="L941">
        <f>+Tabla1[[#This Row],[Ganancia Bruta]]-Tabla1[[#This Row],[Costo Unitario]]*Tabla1[[#This Row],[Cantidad Ordenada]]</f>
        <v>30</v>
      </c>
    </row>
    <row r="942" spans="1:12" x14ac:dyDescent="0.45">
      <c r="A942">
        <v>367</v>
      </c>
      <c r="B942">
        <v>12</v>
      </c>
      <c r="C942" t="s">
        <v>265</v>
      </c>
      <c r="D942" t="s">
        <v>1158</v>
      </c>
      <c r="E942">
        <v>15</v>
      </c>
      <c r="F942">
        <v>26</v>
      </c>
      <c r="G942">
        <v>2</v>
      </c>
      <c r="H942">
        <v>34</v>
      </c>
      <c r="I942" t="s">
        <v>1141</v>
      </c>
      <c r="J942" t="str">
        <f>IF(COUNTIF(sala!R$2:R$768,A942)=0,"No","SI")</f>
        <v>SI</v>
      </c>
      <c r="K942">
        <f>+Tabla1[[#This Row],[Precio Unitario]]*Tabla1[[#This Row],[Cantidad Ordenada]]</f>
        <v>52</v>
      </c>
      <c r="L942">
        <f>+Tabla1[[#This Row],[Ganancia Bruta]]-Tabla1[[#This Row],[Costo Unitario]]*Tabla1[[#This Row],[Cantidad Ordenada]]</f>
        <v>22</v>
      </c>
    </row>
    <row r="943" spans="1:12" x14ac:dyDescent="0.45">
      <c r="A943">
        <v>367</v>
      </c>
      <c r="B943">
        <v>12</v>
      </c>
      <c r="C943" t="s">
        <v>60</v>
      </c>
      <c r="D943" t="s">
        <v>1146</v>
      </c>
      <c r="E943">
        <v>17</v>
      </c>
      <c r="F943">
        <v>29</v>
      </c>
      <c r="G943">
        <v>1</v>
      </c>
      <c r="H943">
        <v>26</v>
      </c>
      <c r="I943" t="s">
        <v>1141</v>
      </c>
      <c r="J943" t="str">
        <f>IF(COUNTIF(sala!R$2:R$768,A943)=0,"No","SI")</f>
        <v>SI</v>
      </c>
      <c r="K943">
        <f>+Tabla1[[#This Row],[Precio Unitario]]*Tabla1[[#This Row],[Cantidad Ordenada]]</f>
        <v>29</v>
      </c>
      <c r="L943">
        <f>+Tabla1[[#This Row],[Ganancia Bruta]]-Tabla1[[#This Row],[Costo Unitario]]*Tabla1[[#This Row],[Cantidad Ordenada]]</f>
        <v>12</v>
      </c>
    </row>
    <row r="944" spans="1:12" x14ac:dyDescent="0.45">
      <c r="A944">
        <v>367</v>
      </c>
      <c r="B944">
        <v>12</v>
      </c>
      <c r="C944" t="s">
        <v>250</v>
      </c>
      <c r="D944" t="s">
        <v>1154</v>
      </c>
      <c r="E944">
        <v>12</v>
      </c>
      <c r="F944">
        <v>20</v>
      </c>
      <c r="G944">
        <v>1</v>
      </c>
      <c r="H944">
        <v>13</v>
      </c>
      <c r="I944" t="s">
        <v>1141</v>
      </c>
      <c r="J944" t="str">
        <f>IF(COUNTIF(sala!R$2:R$768,A944)=0,"No","SI")</f>
        <v>SI</v>
      </c>
      <c r="K944">
        <f>+Tabla1[[#This Row],[Precio Unitario]]*Tabla1[[#This Row],[Cantidad Ordenada]]</f>
        <v>20</v>
      </c>
      <c r="L944">
        <f>+Tabla1[[#This Row],[Ganancia Bruta]]-Tabla1[[#This Row],[Costo Unitario]]*Tabla1[[#This Row],[Cantidad Ordenada]]</f>
        <v>8</v>
      </c>
    </row>
    <row r="945" spans="1:12" x14ac:dyDescent="0.45">
      <c r="A945">
        <v>368</v>
      </c>
      <c r="B945">
        <v>13</v>
      </c>
      <c r="C945" t="s">
        <v>448</v>
      </c>
      <c r="D945" t="s">
        <v>1147</v>
      </c>
      <c r="E945">
        <v>20</v>
      </c>
      <c r="F945">
        <v>33</v>
      </c>
      <c r="G945">
        <v>3</v>
      </c>
      <c r="H945">
        <v>45</v>
      </c>
      <c r="I945" t="s">
        <v>1139</v>
      </c>
      <c r="J945" t="str">
        <f>IF(COUNTIF(sala!R$2:R$768,A945)=0,"No","SI")</f>
        <v>SI</v>
      </c>
      <c r="K945">
        <f>+Tabla1[[#This Row],[Precio Unitario]]*Tabla1[[#This Row],[Cantidad Ordenada]]</f>
        <v>99</v>
      </c>
      <c r="L945">
        <f>+Tabla1[[#This Row],[Ganancia Bruta]]-Tabla1[[#This Row],[Costo Unitario]]*Tabla1[[#This Row],[Cantidad Ordenada]]</f>
        <v>39</v>
      </c>
    </row>
    <row r="946" spans="1:12" x14ac:dyDescent="0.45">
      <c r="A946">
        <v>368</v>
      </c>
      <c r="B946">
        <v>13</v>
      </c>
      <c r="C946" t="s">
        <v>268</v>
      </c>
      <c r="D946" t="s">
        <v>1138</v>
      </c>
      <c r="E946">
        <v>14</v>
      </c>
      <c r="F946">
        <v>24</v>
      </c>
      <c r="G946">
        <v>1</v>
      </c>
      <c r="H946">
        <v>40</v>
      </c>
      <c r="I946" t="s">
        <v>1141</v>
      </c>
      <c r="J946" t="str">
        <f>IF(COUNTIF(sala!R$2:R$768,A946)=0,"No","SI")</f>
        <v>SI</v>
      </c>
      <c r="K946">
        <f>+Tabla1[[#This Row],[Precio Unitario]]*Tabla1[[#This Row],[Cantidad Ordenada]]</f>
        <v>24</v>
      </c>
      <c r="L946">
        <f>+Tabla1[[#This Row],[Ganancia Bruta]]-Tabla1[[#This Row],[Costo Unitario]]*Tabla1[[#This Row],[Cantidad Ordenada]]</f>
        <v>10</v>
      </c>
    </row>
    <row r="947" spans="1:12" x14ac:dyDescent="0.45">
      <c r="A947">
        <v>369</v>
      </c>
      <c r="B947">
        <v>20</v>
      </c>
      <c r="C947" t="s">
        <v>195</v>
      </c>
      <c r="D947" t="s">
        <v>1142</v>
      </c>
      <c r="E947">
        <v>19</v>
      </c>
      <c r="F947">
        <v>31</v>
      </c>
      <c r="G947">
        <v>2</v>
      </c>
      <c r="H947">
        <v>7</v>
      </c>
      <c r="I947" t="s">
        <v>1141</v>
      </c>
      <c r="J947" t="str">
        <f>IF(COUNTIF(sala!R$2:R$768,A947)=0,"No","SI")</f>
        <v>SI</v>
      </c>
      <c r="K947">
        <f>+Tabla1[[#This Row],[Precio Unitario]]*Tabla1[[#This Row],[Cantidad Ordenada]]</f>
        <v>62</v>
      </c>
      <c r="L947">
        <f>+Tabla1[[#This Row],[Ganancia Bruta]]-Tabla1[[#This Row],[Costo Unitario]]*Tabla1[[#This Row],[Cantidad Ordenada]]</f>
        <v>24</v>
      </c>
    </row>
    <row r="948" spans="1:12" x14ac:dyDescent="0.45">
      <c r="A948">
        <v>369</v>
      </c>
      <c r="B948">
        <v>20</v>
      </c>
      <c r="C948" t="s">
        <v>340</v>
      </c>
      <c r="D948" t="s">
        <v>1155</v>
      </c>
      <c r="E948">
        <v>14</v>
      </c>
      <c r="F948">
        <v>23</v>
      </c>
      <c r="G948">
        <v>2</v>
      </c>
      <c r="H948">
        <v>7</v>
      </c>
      <c r="I948" t="s">
        <v>1141</v>
      </c>
      <c r="J948" t="str">
        <f>IF(COUNTIF(sala!R$2:R$768,A948)=0,"No","SI")</f>
        <v>SI</v>
      </c>
      <c r="K948">
        <f>+Tabla1[[#This Row],[Precio Unitario]]*Tabla1[[#This Row],[Cantidad Ordenada]]</f>
        <v>46</v>
      </c>
      <c r="L948">
        <f>+Tabla1[[#This Row],[Ganancia Bruta]]-Tabla1[[#This Row],[Costo Unitario]]*Tabla1[[#This Row],[Cantidad Ordenada]]</f>
        <v>18</v>
      </c>
    </row>
    <row r="949" spans="1:12" x14ac:dyDescent="0.45">
      <c r="A949">
        <v>369</v>
      </c>
      <c r="B949">
        <v>20</v>
      </c>
      <c r="C949" t="s">
        <v>66</v>
      </c>
      <c r="D949" t="s">
        <v>1148</v>
      </c>
      <c r="E949">
        <v>16</v>
      </c>
      <c r="F949">
        <v>28</v>
      </c>
      <c r="G949">
        <v>2</v>
      </c>
      <c r="H949">
        <v>8</v>
      </c>
      <c r="I949" t="s">
        <v>1141</v>
      </c>
      <c r="J949" t="str">
        <f>IF(COUNTIF(sala!R$2:R$768,A949)=0,"No","SI")</f>
        <v>SI</v>
      </c>
      <c r="K949">
        <f>+Tabla1[[#This Row],[Precio Unitario]]*Tabla1[[#This Row],[Cantidad Ordenada]]</f>
        <v>56</v>
      </c>
      <c r="L949">
        <f>+Tabla1[[#This Row],[Ganancia Bruta]]-Tabla1[[#This Row],[Costo Unitario]]*Tabla1[[#This Row],[Cantidad Ordenada]]</f>
        <v>24</v>
      </c>
    </row>
    <row r="950" spans="1:12" x14ac:dyDescent="0.45">
      <c r="A950">
        <v>369</v>
      </c>
      <c r="B950">
        <v>20</v>
      </c>
      <c r="C950" t="s">
        <v>265</v>
      </c>
      <c r="D950" t="s">
        <v>1158</v>
      </c>
      <c r="E950">
        <v>15</v>
      </c>
      <c r="F950">
        <v>26</v>
      </c>
      <c r="G950">
        <v>3</v>
      </c>
      <c r="H950">
        <v>20</v>
      </c>
      <c r="I950" t="s">
        <v>1141</v>
      </c>
      <c r="J950" t="str">
        <f>IF(COUNTIF(sala!R$2:R$768,A950)=0,"No","SI")</f>
        <v>SI</v>
      </c>
      <c r="K950">
        <f>+Tabla1[[#This Row],[Precio Unitario]]*Tabla1[[#This Row],[Cantidad Ordenada]]</f>
        <v>78</v>
      </c>
      <c r="L950">
        <f>+Tabla1[[#This Row],[Ganancia Bruta]]-Tabla1[[#This Row],[Costo Unitario]]*Tabla1[[#This Row],[Cantidad Ordenada]]</f>
        <v>33</v>
      </c>
    </row>
    <row r="951" spans="1:12" x14ac:dyDescent="0.45">
      <c r="A951">
        <v>370</v>
      </c>
      <c r="B951">
        <v>13</v>
      </c>
      <c r="C951" t="s">
        <v>115</v>
      </c>
      <c r="D951" t="s">
        <v>1145</v>
      </c>
      <c r="E951">
        <v>22</v>
      </c>
      <c r="F951">
        <v>36</v>
      </c>
      <c r="G951">
        <v>2</v>
      </c>
      <c r="H951">
        <v>33</v>
      </c>
      <c r="I951" t="s">
        <v>1141</v>
      </c>
      <c r="J951" t="str">
        <f>IF(COUNTIF(sala!R$2:R$768,A951)=0,"No","SI")</f>
        <v>SI</v>
      </c>
      <c r="K951">
        <f>+Tabla1[[#This Row],[Precio Unitario]]*Tabla1[[#This Row],[Cantidad Ordenada]]</f>
        <v>72</v>
      </c>
      <c r="L951">
        <f>+Tabla1[[#This Row],[Ganancia Bruta]]-Tabla1[[#This Row],[Costo Unitario]]*Tabla1[[#This Row],[Cantidad Ordenada]]</f>
        <v>28</v>
      </c>
    </row>
    <row r="952" spans="1:12" x14ac:dyDescent="0.45">
      <c r="A952">
        <v>371</v>
      </c>
      <c r="B952">
        <v>4</v>
      </c>
      <c r="C952" t="s">
        <v>195</v>
      </c>
      <c r="D952" t="s">
        <v>1142</v>
      </c>
      <c r="E952">
        <v>19</v>
      </c>
      <c r="F952">
        <v>31</v>
      </c>
      <c r="G952">
        <v>2</v>
      </c>
      <c r="H952">
        <v>11</v>
      </c>
      <c r="I952" t="s">
        <v>1141</v>
      </c>
      <c r="J952" t="str">
        <f>IF(COUNTIF(sala!R$2:R$768,A952)=0,"No","SI")</f>
        <v>SI</v>
      </c>
      <c r="K952">
        <f>+Tabla1[[#This Row],[Precio Unitario]]*Tabla1[[#This Row],[Cantidad Ordenada]]</f>
        <v>62</v>
      </c>
      <c r="L952">
        <f>+Tabla1[[#This Row],[Ganancia Bruta]]-Tabla1[[#This Row],[Costo Unitario]]*Tabla1[[#This Row],[Cantidad Ordenada]]</f>
        <v>24</v>
      </c>
    </row>
    <row r="953" spans="1:12" x14ac:dyDescent="0.45">
      <c r="A953">
        <v>371</v>
      </c>
      <c r="B953">
        <v>4</v>
      </c>
      <c r="C953" t="s">
        <v>115</v>
      </c>
      <c r="D953" t="s">
        <v>1145</v>
      </c>
      <c r="E953">
        <v>22</v>
      </c>
      <c r="F953">
        <v>36</v>
      </c>
      <c r="G953">
        <v>1</v>
      </c>
      <c r="H953">
        <v>13</v>
      </c>
      <c r="I953" t="s">
        <v>1139</v>
      </c>
      <c r="J953" t="str">
        <f>IF(COUNTIF(sala!R$2:R$768,A953)=0,"No","SI")</f>
        <v>SI</v>
      </c>
      <c r="K953">
        <f>+Tabla1[[#This Row],[Precio Unitario]]*Tabla1[[#This Row],[Cantidad Ordenada]]</f>
        <v>36</v>
      </c>
      <c r="L953">
        <f>+Tabla1[[#This Row],[Ganancia Bruta]]-Tabla1[[#This Row],[Costo Unitario]]*Tabla1[[#This Row],[Cantidad Ordenada]]</f>
        <v>14</v>
      </c>
    </row>
    <row r="954" spans="1:12" x14ac:dyDescent="0.45">
      <c r="A954">
        <v>371</v>
      </c>
      <c r="B954">
        <v>4</v>
      </c>
      <c r="C954" t="s">
        <v>66</v>
      </c>
      <c r="D954" t="s">
        <v>1148</v>
      </c>
      <c r="E954">
        <v>16</v>
      </c>
      <c r="F954">
        <v>28</v>
      </c>
      <c r="G954">
        <v>2</v>
      </c>
      <c r="H954">
        <v>11</v>
      </c>
      <c r="I954" t="s">
        <v>1139</v>
      </c>
      <c r="J954" t="str">
        <f>IF(COUNTIF(sala!R$2:R$768,A954)=0,"No","SI")</f>
        <v>SI</v>
      </c>
      <c r="K954">
        <f>+Tabla1[[#This Row],[Precio Unitario]]*Tabla1[[#This Row],[Cantidad Ordenada]]</f>
        <v>56</v>
      </c>
      <c r="L954">
        <f>+Tabla1[[#This Row],[Ganancia Bruta]]-Tabla1[[#This Row],[Costo Unitario]]*Tabla1[[#This Row],[Cantidad Ordenada]]</f>
        <v>24</v>
      </c>
    </row>
    <row r="955" spans="1:12" x14ac:dyDescent="0.45">
      <c r="A955">
        <v>371</v>
      </c>
      <c r="B955">
        <v>4</v>
      </c>
      <c r="C955" t="s">
        <v>340</v>
      </c>
      <c r="D955" t="s">
        <v>1155</v>
      </c>
      <c r="E955">
        <v>14</v>
      </c>
      <c r="F955">
        <v>23</v>
      </c>
      <c r="G955">
        <v>2</v>
      </c>
      <c r="H955">
        <v>14</v>
      </c>
      <c r="I955" t="s">
        <v>1141</v>
      </c>
      <c r="J955" t="str">
        <f>IF(COUNTIF(sala!R$2:R$768,A955)=0,"No","SI")</f>
        <v>SI</v>
      </c>
      <c r="K955">
        <f>+Tabla1[[#This Row],[Precio Unitario]]*Tabla1[[#This Row],[Cantidad Ordenada]]</f>
        <v>46</v>
      </c>
      <c r="L955">
        <f>+Tabla1[[#This Row],[Ganancia Bruta]]-Tabla1[[#This Row],[Costo Unitario]]*Tabla1[[#This Row],[Cantidad Ordenada]]</f>
        <v>18</v>
      </c>
    </row>
    <row r="956" spans="1:12" x14ac:dyDescent="0.45">
      <c r="A956">
        <v>372</v>
      </c>
      <c r="B956">
        <v>14</v>
      </c>
      <c r="C956" t="s">
        <v>126</v>
      </c>
      <c r="D956" t="s">
        <v>1157</v>
      </c>
      <c r="E956">
        <v>10</v>
      </c>
      <c r="F956">
        <v>18</v>
      </c>
      <c r="G956">
        <v>2</v>
      </c>
      <c r="H956">
        <v>22</v>
      </c>
      <c r="I956" t="s">
        <v>1139</v>
      </c>
      <c r="J956" t="str">
        <f>IF(COUNTIF(sala!R$2:R$768,A956)=0,"No","SI")</f>
        <v>SI</v>
      </c>
      <c r="K956">
        <f>+Tabla1[[#This Row],[Precio Unitario]]*Tabla1[[#This Row],[Cantidad Ordenada]]</f>
        <v>36</v>
      </c>
      <c r="L956">
        <f>+Tabla1[[#This Row],[Ganancia Bruta]]-Tabla1[[#This Row],[Costo Unitario]]*Tabla1[[#This Row],[Cantidad Ordenada]]</f>
        <v>16</v>
      </c>
    </row>
    <row r="957" spans="1:12" x14ac:dyDescent="0.45">
      <c r="A957">
        <v>373</v>
      </c>
      <c r="B957">
        <v>19</v>
      </c>
      <c r="C957" t="s">
        <v>111</v>
      </c>
      <c r="D957" t="s">
        <v>1156</v>
      </c>
      <c r="E957">
        <v>13</v>
      </c>
      <c r="F957">
        <v>21</v>
      </c>
      <c r="G957">
        <v>1</v>
      </c>
      <c r="H957">
        <v>41</v>
      </c>
      <c r="I957" t="s">
        <v>1141</v>
      </c>
      <c r="J957" t="str">
        <f>IF(COUNTIF(sala!R$2:R$768,A957)=0,"No","SI")</f>
        <v>SI</v>
      </c>
      <c r="K957">
        <f>+Tabla1[[#This Row],[Precio Unitario]]*Tabla1[[#This Row],[Cantidad Ordenada]]</f>
        <v>21</v>
      </c>
      <c r="L957">
        <f>+Tabla1[[#This Row],[Ganancia Bruta]]-Tabla1[[#This Row],[Costo Unitario]]*Tabla1[[#This Row],[Cantidad Ordenada]]</f>
        <v>8</v>
      </c>
    </row>
    <row r="958" spans="1:12" x14ac:dyDescent="0.45">
      <c r="A958">
        <v>373</v>
      </c>
      <c r="B958">
        <v>19</v>
      </c>
      <c r="C958" t="s">
        <v>42</v>
      </c>
      <c r="D958" t="s">
        <v>1150</v>
      </c>
      <c r="E958">
        <v>21</v>
      </c>
      <c r="F958">
        <v>35</v>
      </c>
      <c r="G958">
        <v>1</v>
      </c>
      <c r="H958">
        <v>49</v>
      </c>
      <c r="I958" t="s">
        <v>1139</v>
      </c>
      <c r="J958" t="str">
        <f>IF(COUNTIF(sala!R$2:R$768,A958)=0,"No","SI")</f>
        <v>SI</v>
      </c>
      <c r="K958">
        <f>+Tabla1[[#This Row],[Precio Unitario]]*Tabla1[[#This Row],[Cantidad Ordenada]]</f>
        <v>35</v>
      </c>
      <c r="L958">
        <f>+Tabla1[[#This Row],[Ganancia Bruta]]-Tabla1[[#This Row],[Costo Unitario]]*Tabla1[[#This Row],[Cantidad Ordenada]]</f>
        <v>14</v>
      </c>
    </row>
    <row r="959" spans="1:12" x14ac:dyDescent="0.45">
      <c r="A959">
        <v>373</v>
      </c>
      <c r="B959">
        <v>19</v>
      </c>
      <c r="C959" t="s">
        <v>344</v>
      </c>
      <c r="D959" t="s">
        <v>1152</v>
      </c>
      <c r="E959">
        <v>13</v>
      </c>
      <c r="F959">
        <v>22</v>
      </c>
      <c r="G959">
        <v>2</v>
      </c>
      <c r="H959">
        <v>17</v>
      </c>
      <c r="I959" t="s">
        <v>1141</v>
      </c>
      <c r="J959" t="str">
        <f>IF(COUNTIF(sala!R$2:R$768,A959)=0,"No","SI")</f>
        <v>SI</v>
      </c>
      <c r="K959">
        <f>+Tabla1[[#This Row],[Precio Unitario]]*Tabla1[[#This Row],[Cantidad Ordenada]]</f>
        <v>44</v>
      </c>
      <c r="L959">
        <f>+Tabla1[[#This Row],[Ganancia Bruta]]-Tabla1[[#This Row],[Costo Unitario]]*Tabla1[[#This Row],[Cantidad Ordenada]]</f>
        <v>18</v>
      </c>
    </row>
    <row r="960" spans="1:12" x14ac:dyDescent="0.45">
      <c r="A960">
        <v>373</v>
      </c>
      <c r="B960">
        <v>19</v>
      </c>
      <c r="C960" t="s">
        <v>250</v>
      </c>
      <c r="D960" t="s">
        <v>1154</v>
      </c>
      <c r="E960">
        <v>12</v>
      </c>
      <c r="F960">
        <v>20</v>
      </c>
      <c r="G960">
        <v>3</v>
      </c>
      <c r="H960">
        <v>9</v>
      </c>
      <c r="I960" t="s">
        <v>1141</v>
      </c>
      <c r="J960" t="str">
        <f>IF(COUNTIF(sala!R$2:R$768,A960)=0,"No","SI")</f>
        <v>SI</v>
      </c>
      <c r="K960">
        <f>+Tabla1[[#This Row],[Precio Unitario]]*Tabla1[[#This Row],[Cantidad Ordenada]]</f>
        <v>60</v>
      </c>
      <c r="L960">
        <f>+Tabla1[[#This Row],[Ganancia Bruta]]-Tabla1[[#This Row],[Costo Unitario]]*Tabla1[[#This Row],[Cantidad Ordenada]]</f>
        <v>24</v>
      </c>
    </row>
    <row r="961" spans="1:12" x14ac:dyDescent="0.45">
      <c r="A961">
        <v>374</v>
      </c>
      <c r="B961">
        <v>18</v>
      </c>
      <c r="C961" t="s">
        <v>42</v>
      </c>
      <c r="D961" t="s">
        <v>1150</v>
      </c>
      <c r="E961">
        <v>21</v>
      </c>
      <c r="F961">
        <v>35</v>
      </c>
      <c r="G961">
        <v>1</v>
      </c>
      <c r="H961">
        <v>9</v>
      </c>
      <c r="I961" t="s">
        <v>1141</v>
      </c>
      <c r="J961" t="str">
        <f>IF(COUNTIF(sala!R$2:R$768,A961)=0,"No","SI")</f>
        <v>SI</v>
      </c>
      <c r="K961">
        <f>+Tabla1[[#This Row],[Precio Unitario]]*Tabla1[[#This Row],[Cantidad Ordenada]]</f>
        <v>35</v>
      </c>
      <c r="L961">
        <f>+Tabla1[[#This Row],[Ganancia Bruta]]-Tabla1[[#This Row],[Costo Unitario]]*Tabla1[[#This Row],[Cantidad Ordenada]]</f>
        <v>14</v>
      </c>
    </row>
    <row r="962" spans="1:12" x14ac:dyDescent="0.45">
      <c r="A962">
        <v>375</v>
      </c>
      <c r="B962">
        <v>18</v>
      </c>
      <c r="C962" t="s">
        <v>195</v>
      </c>
      <c r="D962" t="s">
        <v>1142</v>
      </c>
      <c r="E962">
        <v>19</v>
      </c>
      <c r="F962">
        <v>31</v>
      </c>
      <c r="G962">
        <v>3</v>
      </c>
      <c r="H962">
        <v>27</v>
      </c>
      <c r="I962" t="s">
        <v>1139</v>
      </c>
      <c r="J962" t="str">
        <f>IF(COUNTIF(sala!R$2:R$768,A962)=0,"No","SI")</f>
        <v>SI</v>
      </c>
      <c r="K962">
        <f>+Tabla1[[#This Row],[Precio Unitario]]*Tabla1[[#This Row],[Cantidad Ordenada]]</f>
        <v>93</v>
      </c>
      <c r="L962">
        <f>+Tabla1[[#This Row],[Ganancia Bruta]]-Tabla1[[#This Row],[Costo Unitario]]*Tabla1[[#This Row],[Cantidad Ordenada]]</f>
        <v>36</v>
      </c>
    </row>
    <row r="963" spans="1:12" x14ac:dyDescent="0.45">
      <c r="A963">
        <v>376</v>
      </c>
      <c r="B963">
        <v>16</v>
      </c>
      <c r="C963" t="s">
        <v>340</v>
      </c>
      <c r="D963" t="s">
        <v>1155</v>
      </c>
      <c r="E963">
        <v>14</v>
      </c>
      <c r="F963">
        <v>23</v>
      </c>
      <c r="G963">
        <v>2</v>
      </c>
      <c r="H963">
        <v>5</v>
      </c>
      <c r="I963" t="s">
        <v>1141</v>
      </c>
      <c r="J963" t="str">
        <f>IF(COUNTIF(sala!R$2:R$768,A963)=0,"No","SI")</f>
        <v>SI</v>
      </c>
      <c r="K963">
        <f>+Tabla1[[#This Row],[Precio Unitario]]*Tabla1[[#This Row],[Cantidad Ordenada]]</f>
        <v>46</v>
      </c>
      <c r="L963">
        <f>+Tabla1[[#This Row],[Ganancia Bruta]]-Tabla1[[#This Row],[Costo Unitario]]*Tabla1[[#This Row],[Cantidad Ordenada]]</f>
        <v>18</v>
      </c>
    </row>
    <row r="964" spans="1:12" x14ac:dyDescent="0.45">
      <c r="A964">
        <v>377</v>
      </c>
      <c r="B964">
        <v>5</v>
      </c>
      <c r="C964" t="s">
        <v>86</v>
      </c>
      <c r="D964" t="s">
        <v>1153</v>
      </c>
      <c r="E964">
        <v>20</v>
      </c>
      <c r="F964">
        <v>34</v>
      </c>
      <c r="G964">
        <v>2</v>
      </c>
      <c r="H964">
        <v>13</v>
      </c>
      <c r="I964" t="s">
        <v>1139</v>
      </c>
      <c r="J964" t="str">
        <f>IF(COUNTIF(sala!R$2:R$768,A964)=0,"No","SI")</f>
        <v>SI</v>
      </c>
      <c r="K964">
        <f>+Tabla1[[#This Row],[Precio Unitario]]*Tabla1[[#This Row],[Cantidad Ordenada]]</f>
        <v>68</v>
      </c>
      <c r="L964">
        <f>+Tabla1[[#This Row],[Ganancia Bruta]]-Tabla1[[#This Row],[Costo Unitario]]*Tabla1[[#This Row],[Cantidad Ordenada]]</f>
        <v>28</v>
      </c>
    </row>
    <row r="965" spans="1:12" x14ac:dyDescent="0.45">
      <c r="A965">
        <v>377</v>
      </c>
      <c r="B965">
        <v>5</v>
      </c>
      <c r="C965" t="s">
        <v>423</v>
      </c>
      <c r="D965" t="s">
        <v>1151</v>
      </c>
      <c r="E965">
        <v>19</v>
      </c>
      <c r="F965">
        <v>32</v>
      </c>
      <c r="G965">
        <v>1</v>
      </c>
      <c r="H965">
        <v>33</v>
      </c>
      <c r="I965" t="s">
        <v>1139</v>
      </c>
      <c r="J965" t="str">
        <f>IF(COUNTIF(sala!R$2:R$768,A965)=0,"No","SI")</f>
        <v>SI</v>
      </c>
      <c r="K965">
        <f>+Tabla1[[#This Row],[Precio Unitario]]*Tabla1[[#This Row],[Cantidad Ordenada]]</f>
        <v>32</v>
      </c>
      <c r="L965">
        <f>+Tabla1[[#This Row],[Ganancia Bruta]]-Tabla1[[#This Row],[Costo Unitario]]*Tabla1[[#This Row],[Cantidad Ordenada]]</f>
        <v>13</v>
      </c>
    </row>
    <row r="966" spans="1:12" x14ac:dyDescent="0.45">
      <c r="A966">
        <v>378</v>
      </c>
      <c r="B966">
        <v>3</v>
      </c>
      <c r="C966" t="s">
        <v>109</v>
      </c>
      <c r="D966" t="s">
        <v>1140</v>
      </c>
      <c r="E966">
        <v>18</v>
      </c>
      <c r="F966">
        <v>30</v>
      </c>
      <c r="G966">
        <v>1</v>
      </c>
      <c r="H966">
        <v>14</v>
      </c>
      <c r="I966" t="s">
        <v>1141</v>
      </c>
      <c r="J966" t="str">
        <f>IF(COUNTIF(sala!R$2:R$768,A966)=0,"No","SI")</f>
        <v>SI</v>
      </c>
      <c r="K966">
        <f>+Tabla1[[#This Row],[Precio Unitario]]*Tabla1[[#This Row],[Cantidad Ordenada]]</f>
        <v>30</v>
      </c>
      <c r="L966">
        <f>+Tabla1[[#This Row],[Ganancia Bruta]]-Tabla1[[#This Row],[Costo Unitario]]*Tabla1[[#This Row],[Cantidad Ordenada]]</f>
        <v>12</v>
      </c>
    </row>
    <row r="967" spans="1:12" x14ac:dyDescent="0.45">
      <c r="A967">
        <v>378</v>
      </c>
      <c r="B967">
        <v>3</v>
      </c>
      <c r="C967" t="s">
        <v>189</v>
      </c>
      <c r="D967" t="s">
        <v>1149</v>
      </c>
      <c r="E967">
        <v>11</v>
      </c>
      <c r="F967">
        <v>19</v>
      </c>
      <c r="G967">
        <v>1</v>
      </c>
      <c r="H967">
        <v>7</v>
      </c>
      <c r="I967" t="s">
        <v>1141</v>
      </c>
      <c r="J967" t="str">
        <f>IF(COUNTIF(sala!R$2:R$768,A967)=0,"No","SI")</f>
        <v>SI</v>
      </c>
      <c r="K967">
        <f>+Tabla1[[#This Row],[Precio Unitario]]*Tabla1[[#This Row],[Cantidad Ordenada]]</f>
        <v>19</v>
      </c>
      <c r="L967">
        <f>+Tabla1[[#This Row],[Ganancia Bruta]]-Tabla1[[#This Row],[Costo Unitario]]*Tabla1[[#This Row],[Cantidad Ordenada]]</f>
        <v>8</v>
      </c>
    </row>
    <row r="968" spans="1:12" x14ac:dyDescent="0.45">
      <c r="A968">
        <v>379</v>
      </c>
      <c r="B968">
        <v>4</v>
      </c>
      <c r="C968" t="s">
        <v>42</v>
      </c>
      <c r="D968" t="s">
        <v>1150</v>
      </c>
      <c r="E968">
        <v>21</v>
      </c>
      <c r="F968">
        <v>35</v>
      </c>
      <c r="G968">
        <v>2</v>
      </c>
      <c r="H968">
        <v>6</v>
      </c>
      <c r="I968" t="s">
        <v>1139</v>
      </c>
      <c r="J968" t="str">
        <f>IF(COUNTIF(sala!R$2:R$768,A968)=0,"No","SI")</f>
        <v>SI</v>
      </c>
      <c r="K968">
        <f>+Tabla1[[#This Row],[Precio Unitario]]*Tabla1[[#This Row],[Cantidad Ordenada]]</f>
        <v>70</v>
      </c>
      <c r="L968">
        <f>+Tabla1[[#This Row],[Ganancia Bruta]]-Tabla1[[#This Row],[Costo Unitario]]*Tabla1[[#This Row],[Cantidad Ordenada]]</f>
        <v>28</v>
      </c>
    </row>
    <row r="969" spans="1:12" x14ac:dyDescent="0.45">
      <c r="A969">
        <v>380</v>
      </c>
      <c r="B969">
        <v>5</v>
      </c>
      <c r="C969" t="s">
        <v>448</v>
      </c>
      <c r="D969" t="s">
        <v>1147</v>
      </c>
      <c r="E969">
        <v>20</v>
      </c>
      <c r="F969">
        <v>33</v>
      </c>
      <c r="G969">
        <v>3</v>
      </c>
      <c r="H969">
        <v>58</v>
      </c>
      <c r="I969" t="s">
        <v>1139</v>
      </c>
      <c r="J969" t="str">
        <f>IF(COUNTIF(sala!R$2:R$768,A969)=0,"No","SI")</f>
        <v>SI</v>
      </c>
      <c r="K969">
        <f>+Tabla1[[#This Row],[Precio Unitario]]*Tabla1[[#This Row],[Cantidad Ordenada]]</f>
        <v>99</v>
      </c>
      <c r="L969">
        <f>+Tabla1[[#This Row],[Ganancia Bruta]]-Tabla1[[#This Row],[Costo Unitario]]*Tabla1[[#This Row],[Cantidad Ordenada]]</f>
        <v>39</v>
      </c>
    </row>
    <row r="970" spans="1:12" x14ac:dyDescent="0.45">
      <c r="A970">
        <v>380</v>
      </c>
      <c r="B970">
        <v>5</v>
      </c>
      <c r="C970" t="s">
        <v>189</v>
      </c>
      <c r="D970" t="s">
        <v>1149</v>
      </c>
      <c r="E970">
        <v>11</v>
      </c>
      <c r="F970">
        <v>19</v>
      </c>
      <c r="G970">
        <v>2</v>
      </c>
      <c r="H970">
        <v>35</v>
      </c>
      <c r="I970" t="s">
        <v>1139</v>
      </c>
      <c r="J970" t="str">
        <f>IF(COUNTIF(sala!R$2:R$768,A970)=0,"No","SI")</f>
        <v>SI</v>
      </c>
      <c r="K970">
        <f>+Tabla1[[#This Row],[Precio Unitario]]*Tabla1[[#This Row],[Cantidad Ordenada]]</f>
        <v>38</v>
      </c>
      <c r="L970">
        <f>+Tabla1[[#This Row],[Ganancia Bruta]]-Tabla1[[#This Row],[Costo Unitario]]*Tabla1[[#This Row],[Cantidad Ordenada]]</f>
        <v>16</v>
      </c>
    </row>
    <row r="971" spans="1:12" x14ac:dyDescent="0.45">
      <c r="A971">
        <v>381</v>
      </c>
      <c r="B971">
        <v>4</v>
      </c>
      <c r="C971" t="s">
        <v>265</v>
      </c>
      <c r="D971" t="s">
        <v>1158</v>
      </c>
      <c r="E971">
        <v>15</v>
      </c>
      <c r="F971">
        <v>26</v>
      </c>
      <c r="G971">
        <v>3</v>
      </c>
      <c r="H971">
        <v>35</v>
      </c>
      <c r="I971" t="s">
        <v>1139</v>
      </c>
      <c r="J971" t="str">
        <f>IF(COUNTIF(sala!R$2:R$768,A971)=0,"No","SI")</f>
        <v>SI</v>
      </c>
      <c r="K971">
        <f>+Tabla1[[#This Row],[Precio Unitario]]*Tabla1[[#This Row],[Cantidad Ordenada]]</f>
        <v>78</v>
      </c>
      <c r="L971">
        <f>+Tabla1[[#This Row],[Ganancia Bruta]]-Tabla1[[#This Row],[Costo Unitario]]*Tabla1[[#This Row],[Cantidad Ordenada]]</f>
        <v>33</v>
      </c>
    </row>
    <row r="972" spans="1:12" x14ac:dyDescent="0.45">
      <c r="A972">
        <v>381</v>
      </c>
      <c r="B972">
        <v>4</v>
      </c>
      <c r="C972" t="s">
        <v>448</v>
      </c>
      <c r="D972" t="s">
        <v>1147</v>
      </c>
      <c r="E972">
        <v>20</v>
      </c>
      <c r="F972">
        <v>33</v>
      </c>
      <c r="G972">
        <v>2</v>
      </c>
      <c r="H972">
        <v>12</v>
      </c>
      <c r="I972" t="s">
        <v>1139</v>
      </c>
      <c r="J972" t="str">
        <f>IF(COUNTIF(sala!R$2:R$768,A972)=0,"No","SI")</f>
        <v>SI</v>
      </c>
      <c r="K972">
        <f>+Tabla1[[#This Row],[Precio Unitario]]*Tabla1[[#This Row],[Cantidad Ordenada]]</f>
        <v>66</v>
      </c>
      <c r="L972">
        <f>+Tabla1[[#This Row],[Ganancia Bruta]]-Tabla1[[#This Row],[Costo Unitario]]*Tabla1[[#This Row],[Cantidad Ordenada]]</f>
        <v>26</v>
      </c>
    </row>
    <row r="973" spans="1:12" x14ac:dyDescent="0.45">
      <c r="A973">
        <v>382</v>
      </c>
      <c r="B973">
        <v>20</v>
      </c>
      <c r="C973" t="s">
        <v>60</v>
      </c>
      <c r="D973" t="s">
        <v>1146</v>
      </c>
      <c r="E973">
        <v>17</v>
      </c>
      <c r="F973">
        <v>29</v>
      </c>
      <c r="G973">
        <v>3</v>
      </c>
      <c r="H973">
        <v>54</v>
      </c>
      <c r="I973" t="s">
        <v>1141</v>
      </c>
      <c r="J973" t="str">
        <f>IF(COUNTIF(sala!R$2:R$768,A973)=0,"No","SI")</f>
        <v>SI</v>
      </c>
      <c r="K973">
        <f>+Tabla1[[#This Row],[Precio Unitario]]*Tabla1[[#This Row],[Cantidad Ordenada]]</f>
        <v>87</v>
      </c>
      <c r="L973">
        <f>+Tabla1[[#This Row],[Ganancia Bruta]]-Tabla1[[#This Row],[Costo Unitario]]*Tabla1[[#This Row],[Cantidad Ordenada]]</f>
        <v>36</v>
      </c>
    </row>
    <row r="974" spans="1:12" x14ac:dyDescent="0.45">
      <c r="A974">
        <v>383</v>
      </c>
      <c r="B974">
        <v>6</v>
      </c>
      <c r="C974" t="s">
        <v>115</v>
      </c>
      <c r="D974" t="s">
        <v>1145</v>
      </c>
      <c r="E974">
        <v>22</v>
      </c>
      <c r="F974">
        <v>36</v>
      </c>
      <c r="G974">
        <v>3</v>
      </c>
      <c r="H974">
        <v>9</v>
      </c>
      <c r="I974" t="s">
        <v>1141</v>
      </c>
      <c r="J974" t="str">
        <f>IF(COUNTIF(sala!R$2:R$768,A974)=0,"No","SI")</f>
        <v>SI</v>
      </c>
      <c r="K974">
        <f>+Tabla1[[#This Row],[Precio Unitario]]*Tabla1[[#This Row],[Cantidad Ordenada]]</f>
        <v>108</v>
      </c>
      <c r="L974">
        <f>+Tabla1[[#This Row],[Ganancia Bruta]]-Tabla1[[#This Row],[Costo Unitario]]*Tabla1[[#This Row],[Cantidad Ordenada]]</f>
        <v>42</v>
      </c>
    </row>
    <row r="975" spans="1:12" x14ac:dyDescent="0.45">
      <c r="A975">
        <v>384</v>
      </c>
      <c r="B975">
        <v>1</v>
      </c>
      <c r="C975" t="s">
        <v>126</v>
      </c>
      <c r="D975" t="s">
        <v>1157</v>
      </c>
      <c r="E975">
        <v>10</v>
      </c>
      <c r="F975">
        <v>18</v>
      </c>
      <c r="G975">
        <v>2</v>
      </c>
      <c r="H975">
        <v>26</v>
      </c>
      <c r="I975" t="s">
        <v>1139</v>
      </c>
      <c r="J975" t="str">
        <f>IF(COUNTIF(sala!R$2:R$768,A975)=0,"No","SI")</f>
        <v>SI</v>
      </c>
      <c r="K975">
        <f>+Tabla1[[#This Row],[Precio Unitario]]*Tabla1[[#This Row],[Cantidad Ordenada]]</f>
        <v>36</v>
      </c>
      <c r="L975">
        <f>+Tabla1[[#This Row],[Ganancia Bruta]]-Tabla1[[#This Row],[Costo Unitario]]*Tabla1[[#This Row],[Cantidad Ordenada]]</f>
        <v>16</v>
      </c>
    </row>
    <row r="976" spans="1:12" x14ac:dyDescent="0.45">
      <c r="A976">
        <v>384</v>
      </c>
      <c r="B976">
        <v>1</v>
      </c>
      <c r="C976" t="s">
        <v>189</v>
      </c>
      <c r="D976" t="s">
        <v>1149</v>
      </c>
      <c r="E976">
        <v>11</v>
      </c>
      <c r="F976">
        <v>19</v>
      </c>
      <c r="G976">
        <v>3</v>
      </c>
      <c r="H976">
        <v>35</v>
      </c>
      <c r="I976" t="s">
        <v>1141</v>
      </c>
      <c r="J976" t="str">
        <f>IF(COUNTIF(sala!R$2:R$768,A976)=0,"No","SI")</f>
        <v>SI</v>
      </c>
      <c r="K976">
        <f>+Tabla1[[#This Row],[Precio Unitario]]*Tabla1[[#This Row],[Cantidad Ordenada]]</f>
        <v>57</v>
      </c>
      <c r="L976">
        <f>+Tabla1[[#This Row],[Ganancia Bruta]]-Tabla1[[#This Row],[Costo Unitario]]*Tabla1[[#This Row],[Cantidad Ordenada]]</f>
        <v>24</v>
      </c>
    </row>
    <row r="977" spans="1:12" x14ac:dyDescent="0.45">
      <c r="A977">
        <v>384</v>
      </c>
      <c r="B977">
        <v>1</v>
      </c>
      <c r="C977" t="s">
        <v>179</v>
      </c>
      <c r="D977" t="s">
        <v>1143</v>
      </c>
      <c r="E977">
        <v>16</v>
      </c>
      <c r="F977">
        <v>27</v>
      </c>
      <c r="G977">
        <v>1</v>
      </c>
      <c r="H977">
        <v>49</v>
      </c>
      <c r="I977" t="s">
        <v>1141</v>
      </c>
      <c r="J977" t="str">
        <f>IF(COUNTIF(sala!R$2:R$768,A977)=0,"No","SI")</f>
        <v>SI</v>
      </c>
      <c r="K977">
        <f>+Tabla1[[#This Row],[Precio Unitario]]*Tabla1[[#This Row],[Cantidad Ordenada]]</f>
        <v>27</v>
      </c>
      <c r="L977">
        <f>+Tabla1[[#This Row],[Ganancia Bruta]]-Tabla1[[#This Row],[Costo Unitario]]*Tabla1[[#This Row],[Cantidad Ordenada]]</f>
        <v>11</v>
      </c>
    </row>
    <row r="978" spans="1:12" x14ac:dyDescent="0.45">
      <c r="A978">
        <v>385</v>
      </c>
      <c r="B978">
        <v>6</v>
      </c>
      <c r="C978" t="s">
        <v>109</v>
      </c>
      <c r="D978" t="s">
        <v>1140</v>
      </c>
      <c r="E978">
        <v>18</v>
      </c>
      <c r="F978">
        <v>30</v>
      </c>
      <c r="G978">
        <v>2</v>
      </c>
      <c r="H978">
        <v>22</v>
      </c>
      <c r="I978" t="s">
        <v>1139</v>
      </c>
      <c r="J978" t="str">
        <f>IF(COUNTIF(sala!R$2:R$768,A978)=0,"No","SI")</f>
        <v>SI</v>
      </c>
      <c r="K978">
        <f>+Tabla1[[#This Row],[Precio Unitario]]*Tabla1[[#This Row],[Cantidad Ordenada]]</f>
        <v>60</v>
      </c>
      <c r="L978">
        <f>+Tabla1[[#This Row],[Ganancia Bruta]]-Tabla1[[#This Row],[Costo Unitario]]*Tabla1[[#This Row],[Cantidad Ordenada]]</f>
        <v>24</v>
      </c>
    </row>
    <row r="979" spans="1:12" x14ac:dyDescent="0.45">
      <c r="A979">
        <v>386</v>
      </c>
      <c r="B979">
        <v>5</v>
      </c>
      <c r="C979" t="s">
        <v>448</v>
      </c>
      <c r="D979" t="s">
        <v>1147</v>
      </c>
      <c r="E979">
        <v>20</v>
      </c>
      <c r="F979">
        <v>33</v>
      </c>
      <c r="G979">
        <v>3</v>
      </c>
      <c r="H979">
        <v>40</v>
      </c>
      <c r="I979" t="s">
        <v>1141</v>
      </c>
      <c r="J979" t="str">
        <f>IF(COUNTIF(sala!R$2:R$768,A979)=0,"No","SI")</f>
        <v>SI</v>
      </c>
      <c r="K979">
        <f>+Tabla1[[#This Row],[Precio Unitario]]*Tabla1[[#This Row],[Cantidad Ordenada]]</f>
        <v>99</v>
      </c>
      <c r="L979">
        <f>+Tabla1[[#This Row],[Ganancia Bruta]]-Tabla1[[#This Row],[Costo Unitario]]*Tabla1[[#This Row],[Cantidad Ordenada]]</f>
        <v>39</v>
      </c>
    </row>
    <row r="980" spans="1:12" x14ac:dyDescent="0.45">
      <c r="A980">
        <v>387</v>
      </c>
      <c r="B980">
        <v>6</v>
      </c>
      <c r="C980" t="s">
        <v>195</v>
      </c>
      <c r="D980" t="s">
        <v>1142</v>
      </c>
      <c r="E980">
        <v>19</v>
      </c>
      <c r="F980">
        <v>31</v>
      </c>
      <c r="G980">
        <v>3</v>
      </c>
      <c r="H980">
        <v>18</v>
      </c>
      <c r="I980" t="s">
        <v>1141</v>
      </c>
      <c r="J980" t="str">
        <f>IF(COUNTIF(sala!R$2:R$768,A980)=0,"No","SI")</f>
        <v>SI</v>
      </c>
      <c r="K980">
        <f>+Tabla1[[#This Row],[Precio Unitario]]*Tabla1[[#This Row],[Cantidad Ordenada]]</f>
        <v>93</v>
      </c>
      <c r="L980">
        <f>+Tabla1[[#This Row],[Ganancia Bruta]]-Tabla1[[#This Row],[Costo Unitario]]*Tabla1[[#This Row],[Cantidad Ordenada]]</f>
        <v>36</v>
      </c>
    </row>
    <row r="981" spans="1:12" x14ac:dyDescent="0.45">
      <c r="A981">
        <v>388</v>
      </c>
      <c r="B981">
        <v>18</v>
      </c>
      <c r="C981" t="s">
        <v>195</v>
      </c>
      <c r="D981" t="s">
        <v>1142</v>
      </c>
      <c r="E981">
        <v>19</v>
      </c>
      <c r="F981">
        <v>31</v>
      </c>
      <c r="G981">
        <v>2</v>
      </c>
      <c r="H981">
        <v>52</v>
      </c>
      <c r="I981" t="s">
        <v>1141</v>
      </c>
      <c r="J981" t="str">
        <f>IF(COUNTIF(sala!R$2:R$768,A981)=0,"No","SI")</f>
        <v>SI</v>
      </c>
      <c r="K981">
        <f>+Tabla1[[#This Row],[Precio Unitario]]*Tabla1[[#This Row],[Cantidad Ordenada]]</f>
        <v>62</v>
      </c>
      <c r="L981">
        <f>+Tabla1[[#This Row],[Ganancia Bruta]]-Tabla1[[#This Row],[Costo Unitario]]*Tabla1[[#This Row],[Cantidad Ordenada]]</f>
        <v>24</v>
      </c>
    </row>
    <row r="982" spans="1:12" x14ac:dyDescent="0.45">
      <c r="A982">
        <v>388</v>
      </c>
      <c r="B982">
        <v>18</v>
      </c>
      <c r="C982" t="s">
        <v>115</v>
      </c>
      <c r="D982" t="s">
        <v>1145</v>
      </c>
      <c r="E982">
        <v>22</v>
      </c>
      <c r="F982">
        <v>36</v>
      </c>
      <c r="G982">
        <v>2</v>
      </c>
      <c r="H982">
        <v>37</v>
      </c>
      <c r="I982" t="s">
        <v>1139</v>
      </c>
      <c r="J982" t="str">
        <f>IF(COUNTIF(sala!R$2:R$768,A982)=0,"No","SI")</f>
        <v>SI</v>
      </c>
      <c r="K982">
        <f>+Tabla1[[#This Row],[Precio Unitario]]*Tabla1[[#This Row],[Cantidad Ordenada]]</f>
        <v>72</v>
      </c>
      <c r="L982">
        <f>+Tabla1[[#This Row],[Ganancia Bruta]]-Tabla1[[#This Row],[Costo Unitario]]*Tabla1[[#This Row],[Cantidad Ordenada]]</f>
        <v>28</v>
      </c>
    </row>
    <row r="983" spans="1:12" x14ac:dyDescent="0.45">
      <c r="A983">
        <v>388</v>
      </c>
      <c r="B983">
        <v>18</v>
      </c>
      <c r="C983" t="s">
        <v>60</v>
      </c>
      <c r="D983" t="s">
        <v>1146</v>
      </c>
      <c r="E983">
        <v>17</v>
      </c>
      <c r="F983">
        <v>29</v>
      </c>
      <c r="G983">
        <v>2</v>
      </c>
      <c r="H983">
        <v>31</v>
      </c>
      <c r="I983" t="s">
        <v>1141</v>
      </c>
      <c r="J983" t="str">
        <f>IF(COUNTIF(sala!R$2:R$768,A983)=0,"No","SI")</f>
        <v>SI</v>
      </c>
      <c r="K983">
        <f>+Tabla1[[#This Row],[Precio Unitario]]*Tabla1[[#This Row],[Cantidad Ordenada]]</f>
        <v>58</v>
      </c>
      <c r="L983">
        <f>+Tabla1[[#This Row],[Ganancia Bruta]]-Tabla1[[#This Row],[Costo Unitario]]*Tabla1[[#This Row],[Cantidad Ordenada]]</f>
        <v>24</v>
      </c>
    </row>
    <row r="984" spans="1:12" x14ac:dyDescent="0.45">
      <c r="A984">
        <v>388</v>
      </c>
      <c r="B984">
        <v>18</v>
      </c>
      <c r="C984" t="s">
        <v>448</v>
      </c>
      <c r="D984" t="s">
        <v>1147</v>
      </c>
      <c r="E984">
        <v>20</v>
      </c>
      <c r="F984">
        <v>33</v>
      </c>
      <c r="G984">
        <v>3</v>
      </c>
      <c r="H984">
        <v>51</v>
      </c>
      <c r="I984" t="s">
        <v>1141</v>
      </c>
      <c r="J984" t="str">
        <f>IF(COUNTIF(sala!R$2:R$768,A984)=0,"No","SI")</f>
        <v>SI</v>
      </c>
      <c r="K984">
        <f>+Tabla1[[#This Row],[Precio Unitario]]*Tabla1[[#This Row],[Cantidad Ordenada]]</f>
        <v>99</v>
      </c>
      <c r="L984">
        <f>+Tabla1[[#This Row],[Ganancia Bruta]]-Tabla1[[#This Row],[Costo Unitario]]*Tabla1[[#This Row],[Cantidad Ordenada]]</f>
        <v>39</v>
      </c>
    </row>
    <row r="985" spans="1:12" x14ac:dyDescent="0.45">
      <c r="A985">
        <v>389</v>
      </c>
      <c r="B985">
        <v>19</v>
      </c>
      <c r="C985" t="s">
        <v>448</v>
      </c>
      <c r="D985" t="s">
        <v>1147</v>
      </c>
      <c r="E985">
        <v>20</v>
      </c>
      <c r="F985">
        <v>33</v>
      </c>
      <c r="G985">
        <v>1</v>
      </c>
      <c r="H985">
        <v>24</v>
      </c>
      <c r="I985" t="s">
        <v>1139</v>
      </c>
      <c r="J985" t="str">
        <f>IF(COUNTIF(sala!R$2:R$768,A985)=0,"No","SI")</f>
        <v>SI</v>
      </c>
      <c r="K985">
        <f>+Tabla1[[#This Row],[Precio Unitario]]*Tabla1[[#This Row],[Cantidad Ordenada]]</f>
        <v>33</v>
      </c>
      <c r="L985">
        <f>+Tabla1[[#This Row],[Ganancia Bruta]]-Tabla1[[#This Row],[Costo Unitario]]*Tabla1[[#This Row],[Cantidad Ordenada]]</f>
        <v>13</v>
      </c>
    </row>
    <row r="986" spans="1:12" x14ac:dyDescent="0.45">
      <c r="A986">
        <v>390</v>
      </c>
      <c r="B986">
        <v>9</v>
      </c>
      <c r="C986" t="s">
        <v>344</v>
      </c>
      <c r="D986" t="s">
        <v>1152</v>
      </c>
      <c r="E986">
        <v>13</v>
      </c>
      <c r="F986">
        <v>22</v>
      </c>
      <c r="G986">
        <v>2</v>
      </c>
      <c r="H986">
        <v>52</v>
      </c>
      <c r="I986" t="s">
        <v>1141</v>
      </c>
      <c r="J986" t="str">
        <f>IF(COUNTIF(sala!R$2:R$768,A986)=0,"No","SI")</f>
        <v>SI</v>
      </c>
      <c r="K986">
        <f>+Tabla1[[#This Row],[Precio Unitario]]*Tabla1[[#This Row],[Cantidad Ordenada]]</f>
        <v>44</v>
      </c>
      <c r="L986">
        <f>+Tabla1[[#This Row],[Ganancia Bruta]]-Tabla1[[#This Row],[Costo Unitario]]*Tabla1[[#This Row],[Cantidad Ordenada]]</f>
        <v>18</v>
      </c>
    </row>
    <row r="987" spans="1:12" x14ac:dyDescent="0.45">
      <c r="A987">
        <v>390</v>
      </c>
      <c r="B987">
        <v>9</v>
      </c>
      <c r="C987" t="s">
        <v>265</v>
      </c>
      <c r="D987" t="s">
        <v>1158</v>
      </c>
      <c r="E987">
        <v>15</v>
      </c>
      <c r="F987">
        <v>26</v>
      </c>
      <c r="G987">
        <v>3</v>
      </c>
      <c r="H987">
        <v>13</v>
      </c>
      <c r="I987" t="s">
        <v>1141</v>
      </c>
      <c r="J987" t="str">
        <f>IF(COUNTIF(sala!R$2:R$768,A987)=0,"No","SI")</f>
        <v>SI</v>
      </c>
      <c r="K987">
        <f>+Tabla1[[#This Row],[Precio Unitario]]*Tabla1[[#This Row],[Cantidad Ordenada]]</f>
        <v>78</v>
      </c>
      <c r="L987">
        <f>+Tabla1[[#This Row],[Ganancia Bruta]]-Tabla1[[#This Row],[Costo Unitario]]*Tabla1[[#This Row],[Cantidad Ordenada]]</f>
        <v>33</v>
      </c>
    </row>
    <row r="988" spans="1:12" x14ac:dyDescent="0.45">
      <c r="A988">
        <v>390</v>
      </c>
      <c r="B988">
        <v>9</v>
      </c>
      <c r="C988" t="s">
        <v>111</v>
      </c>
      <c r="D988" t="s">
        <v>1156</v>
      </c>
      <c r="E988">
        <v>13</v>
      </c>
      <c r="F988">
        <v>21</v>
      </c>
      <c r="G988">
        <v>1</v>
      </c>
      <c r="H988">
        <v>28</v>
      </c>
      <c r="I988" t="s">
        <v>1141</v>
      </c>
      <c r="J988" t="str">
        <f>IF(COUNTIF(sala!R$2:R$768,A988)=0,"No","SI")</f>
        <v>SI</v>
      </c>
      <c r="K988">
        <f>+Tabla1[[#This Row],[Precio Unitario]]*Tabla1[[#This Row],[Cantidad Ordenada]]</f>
        <v>21</v>
      </c>
      <c r="L988">
        <f>+Tabla1[[#This Row],[Ganancia Bruta]]-Tabla1[[#This Row],[Costo Unitario]]*Tabla1[[#This Row],[Cantidad Ordenada]]</f>
        <v>8</v>
      </c>
    </row>
    <row r="989" spans="1:12" x14ac:dyDescent="0.45">
      <c r="A989">
        <v>391</v>
      </c>
      <c r="B989">
        <v>15</v>
      </c>
      <c r="C989" t="s">
        <v>344</v>
      </c>
      <c r="D989" t="s">
        <v>1152</v>
      </c>
      <c r="E989">
        <v>13</v>
      </c>
      <c r="F989">
        <v>22</v>
      </c>
      <c r="G989">
        <v>1</v>
      </c>
      <c r="H989">
        <v>35</v>
      </c>
      <c r="I989" t="s">
        <v>1139</v>
      </c>
      <c r="J989" t="str">
        <f>IF(COUNTIF(sala!R$2:R$768,A989)=0,"No","SI")</f>
        <v>SI</v>
      </c>
      <c r="K989">
        <f>+Tabla1[[#This Row],[Precio Unitario]]*Tabla1[[#This Row],[Cantidad Ordenada]]</f>
        <v>22</v>
      </c>
      <c r="L989">
        <f>+Tabla1[[#This Row],[Ganancia Bruta]]-Tabla1[[#This Row],[Costo Unitario]]*Tabla1[[#This Row],[Cantidad Ordenada]]</f>
        <v>9</v>
      </c>
    </row>
    <row r="990" spans="1:12" x14ac:dyDescent="0.45">
      <c r="A990">
        <v>392</v>
      </c>
      <c r="B990">
        <v>14</v>
      </c>
      <c r="C990" t="s">
        <v>423</v>
      </c>
      <c r="D990" t="s">
        <v>1151</v>
      </c>
      <c r="E990">
        <v>19</v>
      </c>
      <c r="F990">
        <v>32</v>
      </c>
      <c r="G990">
        <v>3</v>
      </c>
      <c r="H990">
        <v>17</v>
      </c>
      <c r="I990" t="s">
        <v>1139</v>
      </c>
      <c r="J990" t="str">
        <f>IF(COUNTIF(sala!R$2:R$768,A990)=0,"No","SI")</f>
        <v>SI</v>
      </c>
      <c r="K990">
        <f>+Tabla1[[#This Row],[Precio Unitario]]*Tabla1[[#This Row],[Cantidad Ordenada]]</f>
        <v>96</v>
      </c>
      <c r="L990">
        <f>+Tabla1[[#This Row],[Ganancia Bruta]]-Tabla1[[#This Row],[Costo Unitario]]*Tabla1[[#This Row],[Cantidad Ordenada]]</f>
        <v>39</v>
      </c>
    </row>
    <row r="991" spans="1:12" x14ac:dyDescent="0.45">
      <c r="A991">
        <v>392</v>
      </c>
      <c r="B991">
        <v>14</v>
      </c>
      <c r="C991" t="s">
        <v>268</v>
      </c>
      <c r="D991" t="s">
        <v>1138</v>
      </c>
      <c r="E991">
        <v>14</v>
      </c>
      <c r="F991">
        <v>24</v>
      </c>
      <c r="G991">
        <v>1</v>
      </c>
      <c r="H991">
        <v>37</v>
      </c>
      <c r="I991" t="s">
        <v>1141</v>
      </c>
      <c r="J991" t="str">
        <f>IF(COUNTIF(sala!R$2:R$768,A991)=0,"No","SI")</f>
        <v>SI</v>
      </c>
      <c r="K991">
        <f>+Tabla1[[#This Row],[Precio Unitario]]*Tabla1[[#This Row],[Cantidad Ordenada]]</f>
        <v>24</v>
      </c>
      <c r="L991">
        <f>+Tabla1[[#This Row],[Ganancia Bruta]]-Tabla1[[#This Row],[Costo Unitario]]*Tabla1[[#This Row],[Cantidad Ordenada]]</f>
        <v>10</v>
      </c>
    </row>
    <row r="992" spans="1:12" x14ac:dyDescent="0.45">
      <c r="A992">
        <v>393</v>
      </c>
      <c r="B992">
        <v>13</v>
      </c>
      <c r="C992" t="s">
        <v>189</v>
      </c>
      <c r="D992" t="s">
        <v>1149</v>
      </c>
      <c r="E992">
        <v>11</v>
      </c>
      <c r="F992">
        <v>19</v>
      </c>
      <c r="G992">
        <v>2</v>
      </c>
      <c r="H992">
        <v>40</v>
      </c>
      <c r="I992" t="s">
        <v>1139</v>
      </c>
      <c r="J992" t="str">
        <f>IF(COUNTIF(sala!R$2:R$768,A992)=0,"No","SI")</f>
        <v>SI</v>
      </c>
      <c r="K992">
        <f>+Tabla1[[#This Row],[Precio Unitario]]*Tabla1[[#This Row],[Cantidad Ordenada]]</f>
        <v>38</v>
      </c>
      <c r="L992">
        <f>+Tabla1[[#This Row],[Ganancia Bruta]]-Tabla1[[#This Row],[Costo Unitario]]*Tabla1[[#This Row],[Cantidad Ordenada]]</f>
        <v>16</v>
      </c>
    </row>
    <row r="993" spans="1:12" x14ac:dyDescent="0.45">
      <c r="A993">
        <v>393</v>
      </c>
      <c r="B993">
        <v>13</v>
      </c>
      <c r="C993" t="s">
        <v>42</v>
      </c>
      <c r="D993" t="s">
        <v>1150</v>
      </c>
      <c r="E993">
        <v>21</v>
      </c>
      <c r="F993">
        <v>35</v>
      </c>
      <c r="G993">
        <v>3</v>
      </c>
      <c r="H993">
        <v>23</v>
      </c>
      <c r="I993" t="s">
        <v>1139</v>
      </c>
      <c r="J993" t="str">
        <f>IF(COUNTIF(sala!R$2:R$768,A993)=0,"No","SI")</f>
        <v>SI</v>
      </c>
      <c r="K993">
        <f>+Tabla1[[#This Row],[Precio Unitario]]*Tabla1[[#This Row],[Cantidad Ordenada]]</f>
        <v>105</v>
      </c>
      <c r="L993">
        <f>+Tabla1[[#This Row],[Ganancia Bruta]]-Tabla1[[#This Row],[Costo Unitario]]*Tabla1[[#This Row],[Cantidad Ordenada]]</f>
        <v>42</v>
      </c>
    </row>
    <row r="994" spans="1:12" x14ac:dyDescent="0.45">
      <c r="A994">
        <v>393</v>
      </c>
      <c r="B994">
        <v>13</v>
      </c>
      <c r="C994" t="s">
        <v>111</v>
      </c>
      <c r="D994" t="s">
        <v>1156</v>
      </c>
      <c r="E994">
        <v>13</v>
      </c>
      <c r="F994">
        <v>21</v>
      </c>
      <c r="G994">
        <v>1</v>
      </c>
      <c r="H994">
        <v>20</v>
      </c>
      <c r="I994" t="s">
        <v>1141</v>
      </c>
      <c r="J994" t="str">
        <f>IF(COUNTIF(sala!R$2:R$768,A994)=0,"No","SI")</f>
        <v>SI</v>
      </c>
      <c r="K994">
        <f>+Tabla1[[#This Row],[Precio Unitario]]*Tabla1[[#This Row],[Cantidad Ordenada]]</f>
        <v>21</v>
      </c>
      <c r="L994">
        <f>+Tabla1[[#This Row],[Ganancia Bruta]]-Tabla1[[#This Row],[Costo Unitario]]*Tabla1[[#This Row],[Cantidad Ordenada]]</f>
        <v>8</v>
      </c>
    </row>
    <row r="995" spans="1:12" x14ac:dyDescent="0.45">
      <c r="A995">
        <v>393</v>
      </c>
      <c r="B995">
        <v>13</v>
      </c>
      <c r="C995" t="s">
        <v>344</v>
      </c>
      <c r="D995" t="s">
        <v>1152</v>
      </c>
      <c r="E995">
        <v>13</v>
      </c>
      <c r="F995">
        <v>22</v>
      </c>
      <c r="G995">
        <v>2</v>
      </c>
      <c r="H995">
        <v>26</v>
      </c>
      <c r="I995" t="s">
        <v>1141</v>
      </c>
      <c r="J995" t="str">
        <f>IF(COUNTIF(sala!R$2:R$768,A995)=0,"No","SI")</f>
        <v>SI</v>
      </c>
      <c r="K995">
        <f>+Tabla1[[#This Row],[Precio Unitario]]*Tabla1[[#This Row],[Cantidad Ordenada]]</f>
        <v>44</v>
      </c>
      <c r="L995">
        <f>+Tabla1[[#This Row],[Ganancia Bruta]]-Tabla1[[#This Row],[Costo Unitario]]*Tabla1[[#This Row],[Cantidad Ordenada]]</f>
        <v>18</v>
      </c>
    </row>
    <row r="996" spans="1:12" x14ac:dyDescent="0.45">
      <c r="A996">
        <v>394</v>
      </c>
      <c r="B996">
        <v>17</v>
      </c>
      <c r="C996" t="s">
        <v>268</v>
      </c>
      <c r="D996" t="s">
        <v>1138</v>
      </c>
      <c r="E996">
        <v>14</v>
      </c>
      <c r="F996">
        <v>24</v>
      </c>
      <c r="G996">
        <v>2</v>
      </c>
      <c r="H996">
        <v>5</v>
      </c>
      <c r="I996" t="s">
        <v>1139</v>
      </c>
      <c r="J996" t="str">
        <f>IF(COUNTIF(sala!R$2:R$768,A996)=0,"No","SI")</f>
        <v>SI</v>
      </c>
      <c r="K996">
        <f>+Tabla1[[#This Row],[Precio Unitario]]*Tabla1[[#This Row],[Cantidad Ordenada]]</f>
        <v>48</v>
      </c>
      <c r="L996">
        <f>+Tabla1[[#This Row],[Ganancia Bruta]]-Tabla1[[#This Row],[Costo Unitario]]*Tabla1[[#This Row],[Cantidad Ordenada]]</f>
        <v>20</v>
      </c>
    </row>
    <row r="997" spans="1:12" x14ac:dyDescent="0.45">
      <c r="A997">
        <v>394</v>
      </c>
      <c r="B997">
        <v>17</v>
      </c>
      <c r="C997" t="s">
        <v>60</v>
      </c>
      <c r="D997" t="s">
        <v>1146</v>
      </c>
      <c r="E997">
        <v>17</v>
      </c>
      <c r="F997">
        <v>29</v>
      </c>
      <c r="G997">
        <v>1</v>
      </c>
      <c r="H997">
        <v>42</v>
      </c>
      <c r="I997" t="s">
        <v>1141</v>
      </c>
      <c r="J997" t="str">
        <f>IF(COUNTIF(sala!R$2:R$768,A997)=0,"No","SI")</f>
        <v>SI</v>
      </c>
      <c r="K997">
        <f>+Tabla1[[#This Row],[Precio Unitario]]*Tabla1[[#This Row],[Cantidad Ordenada]]</f>
        <v>29</v>
      </c>
      <c r="L997">
        <f>+Tabla1[[#This Row],[Ganancia Bruta]]-Tabla1[[#This Row],[Costo Unitario]]*Tabla1[[#This Row],[Cantidad Ordenada]]</f>
        <v>12</v>
      </c>
    </row>
    <row r="998" spans="1:12" x14ac:dyDescent="0.45">
      <c r="A998">
        <v>395</v>
      </c>
      <c r="B998">
        <v>2</v>
      </c>
      <c r="C998" t="s">
        <v>189</v>
      </c>
      <c r="D998" t="s">
        <v>1149</v>
      </c>
      <c r="E998">
        <v>11</v>
      </c>
      <c r="F998">
        <v>19</v>
      </c>
      <c r="G998">
        <v>2</v>
      </c>
      <c r="H998">
        <v>8</v>
      </c>
      <c r="I998" t="s">
        <v>1139</v>
      </c>
      <c r="J998" t="str">
        <f>IF(COUNTIF(sala!R$2:R$768,A998)=0,"No","SI")</f>
        <v>SI</v>
      </c>
      <c r="K998">
        <f>+Tabla1[[#This Row],[Precio Unitario]]*Tabla1[[#This Row],[Cantidad Ordenada]]</f>
        <v>38</v>
      </c>
      <c r="L998">
        <f>+Tabla1[[#This Row],[Ganancia Bruta]]-Tabla1[[#This Row],[Costo Unitario]]*Tabla1[[#This Row],[Cantidad Ordenada]]</f>
        <v>16</v>
      </c>
    </row>
    <row r="999" spans="1:12" x14ac:dyDescent="0.45">
      <c r="A999">
        <v>396</v>
      </c>
      <c r="B999">
        <v>11</v>
      </c>
      <c r="C999" t="s">
        <v>250</v>
      </c>
      <c r="D999" t="s">
        <v>1154</v>
      </c>
      <c r="E999">
        <v>12</v>
      </c>
      <c r="F999">
        <v>20</v>
      </c>
      <c r="G999">
        <v>1</v>
      </c>
      <c r="H999">
        <v>31</v>
      </c>
      <c r="I999" t="s">
        <v>1141</v>
      </c>
      <c r="J999" t="str">
        <f>IF(COUNTIF(sala!R$2:R$768,A999)=0,"No","SI")</f>
        <v>SI</v>
      </c>
      <c r="K999">
        <f>+Tabla1[[#This Row],[Precio Unitario]]*Tabla1[[#This Row],[Cantidad Ordenada]]</f>
        <v>20</v>
      </c>
      <c r="L999">
        <f>+Tabla1[[#This Row],[Ganancia Bruta]]-Tabla1[[#This Row],[Costo Unitario]]*Tabla1[[#This Row],[Cantidad Ordenada]]</f>
        <v>8</v>
      </c>
    </row>
    <row r="1000" spans="1:12" x14ac:dyDescent="0.45">
      <c r="A1000">
        <v>396</v>
      </c>
      <c r="B1000">
        <v>11</v>
      </c>
      <c r="C1000" t="s">
        <v>111</v>
      </c>
      <c r="D1000" t="s">
        <v>1156</v>
      </c>
      <c r="E1000">
        <v>13</v>
      </c>
      <c r="F1000">
        <v>21</v>
      </c>
      <c r="G1000">
        <v>3</v>
      </c>
      <c r="H1000">
        <v>26</v>
      </c>
      <c r="I1000" t="s">
        <v>1141</v>
      </c>
      <c r="J1000" t="str">
        <f>IF(COUNTIF(sala!R$2:R$768,A1000)=0,"No","SI")</f>
        <v>SI</v>
      </c>
      <c r="K1000">
        <f>+Tabla1[[#This Row],[Precio Unitario]]*Tabla1[[#This Row],[Cantidad Ordenada]]</f>
        <v>63</v>
      </c>
      <c r="L1000">
        <f>+Tabla1[[#This Row],[Ganancia Bruta]]-Tabla1[[#This Row],[Costo Unitario]]*Tabla1[[#This Row],[Cantidad Ordenada]]</f>
        <v>24</v>
      </c>
    </row>
    <row r="1001" spans="1:12" x14ac:dyDescent="0.45">
      <c r="A1001">
        <v>397</v>
      </c>
      <c r="B1001">
        <v>4</v>
      </c>
      <c r="C1001" t="s">
        <v>179</v>
      </c>
      <c r="D1001" t="s">
        <v>1143</v>
      </c>
      <c r="E1001">
        <v>16</v>
      </c>
      <c r="F1001">
        <v>27</v>
      </c>
      <c r="G1001">
        <v>2</v>
      </c>
      <c r="H1001">
        <v>10</v>
      </c>
      <c r="I1001" t="s">
        <v>1141</v>
      </c>
      <c r="J1001" t="str">
        <f>IF(COUNTIF(sala!R$2:R$768,A1001)=0,"No","SI")</f>
        <v>SI</v>
      </c>
      <c r="K1001">
        <f>+Tabla1[[#This Row],[Precio Unitario]]*Tabla1[[#This Row],[Cantidad Ordenada]]</f>
        <v>54</v>
      </c>
      <c r="L1001">
        <f>+Tabla1[[#This Row],[Ganancia Bruta]]-Tabla1[[#This Row],[Costo Unitario]]*Tabla1[[#This Row],[Cantidad Ordenada]]</f>
        <v>22</v>
      </c>
    </row>
    <row r="1002" spans="1:12" x14ac:dyDescent="0.45">
      <c r="A1002">
        <v>397</v>
      </c>
      <c r="B1002">
        <v>4</v>
      </c>
      <c r="C1002" t="s">
        <v>195</v>
      </c>
      <c r="D1002" t="s">
        <v>1142</v>
      </c>
      <c r="E1002">
        <v>19</v>
      </c>
      <c r="F1002">
        <v>31</v>
      </c>
      <c r="G1002">
        <v>3</v>
      </c>
      <c r="H1002">
        <v>59</v>
      </c>
      <c r="I1002" t="s">
        <v>1141</v>
      </c>
      <c r="J1002" t="str">
        <f>IF(COUNTIF(sala!R$2:R$768,A1002)=0,"No","SI")</f>
        <v>SI</v>
      </c>
      <c r="K1002">
        <f>+Tabla1[[#This Row],[Precio Unitario]]*Tabla1[[#This Row],[Cantidad Ordenada]]</f>
        <v>93</v>
      </c>
      <c r="L1002">
        <f>+Tabla1[[#This Row],[Ganancia Bruta]]-Tabla1[[#This Row],[Costo Unitario]]*Tabla1[[#This Row],[Cantidad Ordenada]]</f>
        <v>36</v>
      </c>
    </row>
    <row r="1003" spans="1:12" x14ac:dyDescent="0.45">
      <c r="A1003">
        <v>398</v>
      </c>
      <c r="B1003">
        <v>9</v>
      </c>
      <c r="C1003" t="s">
        <v>66</v>
      </c>
      <c r="D1003" t="s">
        <v>1148</v>
      </c>
      <c r="E1003">
        <v>16</v>
      </c>
      <c r="F1003">
        <v>28</v>
      </c>
      <c r="G1003">
        <v>2</v>
      </c>
      <c r="H1003">
        <v>50</v>
      </c>
      <c r="I1003" t="s">
        <v>1139</v>
      </c>
      <c r="J1003" t="str">
        <f>IF(COUNTIF(sala!R$2:R$768,A1003)=0,"No","SI")</f>
        <v>SI</v>
      </c>
      <c r="K1003">
        <f>+Tabla1[[#This Row],[Precio Unitario]]*Tabla1[[#This Row],[Cantidad Ordenada]]</f>
        <v>56</v>
      </c>
      <c r="L1003">
        <f>+Tabla1[[#This Row],[Ganancia Bruta]]-Tabla1[[#This Row],[Costo Unitario]]*Tabla1[[#This Row],[Cantidad Ordenada]]</f>
        <v>24</v>
      </c>
    </row>
    <row r="1004" spans="1:12" x14ac:dyDescent="0.45">
      <c r="A1004">
        <v>398</v>
      </c>
      <c r="B1004">
        <v>9</v>
      </c>
      <c r="C1004" t="s">
        <v>448</v>
      </c>
      <c r="D1004" t="s">
        <v>1147</v>
      </c>
      <c r="E1004">
        <v>20</v>
      </c>
      <c r="F1004">
        <v>33</v>
      </c>
      <c r="G1004">
        <v>2</v>
      </c>
      <c r="H1004">
        <v>21</v>
      </c>
      <c r="I1004" t="s">
        <v>1141</v>
      </c>
      <c r="J1004" t="str">
        <f>IF(COUNTIF(sala!R$2:R$768,A1004)=0,"No","SI")</f>
        <v>SI</v>
      </c>
      <c r="K1004">
        <f>+Tabla1[[#This Row],[Precio Unitario]]*Tabla1[[#This Row],[Cantidad Ordenada]]</f>
        <v>66</v>
      </c>
      <c r="L1004">
        <f>+Tabla1[[#This Row],[Ganancia Bruta]]-Tabla1[[#This Row],[Costo Unitario]]*Tabla1[[#This Row],[Cantidad Ordenada]]</f>
        <v>26</v>
      </c>
    </row>
    <row r="1005" spans="1:12" x14ac:dyDescent="0.45">
      <c r="A1005">
        <v>399</v>
      </c>
      <c r="B1005">
        <v>7</v>
      </c>
      <c r="C1005" t="s">
        <v>448</v>
      </c>
      <c r="D1005" t="s">
        <v>1147</v>
      </c>
      <c r="E1005">
        <v>20</v>
      </c>
      <c r="F1005">
        <v>33</v>
      </c>
      <c r="G1005">
        <v>3</v>
      </c>
      <c r="H1005">
        <v>45</v>
      </c>
      <c r="I1005" t="s">
        <v>1139</v>
      </c>
      <c r="J1005" t="str">
        <f>IF(COUNTIF(sala!R$2:R$768,A1005)=0,"No","SI")</f>
        <v>SI</v>
      </c>
      <c r="K1005">
        <f>+Tabla1[[#This Row],[Precio Unitario]]*Tabla1[[#This Row],[Cantidad Ordenada]]</f>
        <v>99</v>
      </c>
      <c r="L1005">
        <f>+Tabla1[[#This Row],[Ganancia Bruta]]-Tabla1[[#This Row],[Costo Unitario]]*Tabla1[[#This Row],[Cantidad Ordenada]]</f>
        <v>39</v>
      </c>
    </row>
    <row r="1006" spans="1:12" x14ac:dyDescent="0.45">
      <c r="A1006">
        <v>399</v>
      </c>
      <c r="B1006">
        <v>7</v>
      </c>
      <c r="C1006" t="s">
        <v>115</v>
      </c>
      <c r="D1006" t="s">
        <v>1145</v>
      </c>
      <c r="E1006">
        <v>22</v>
      </c>
      <c r="F1006">
        <v>36</v>
      </c>
      <c r="G1006">
        <v>3</v>
      </c>
      <c r="H1006">
        <v>46</v>
      </c>
      <c r="I1006" t="s">
        <v>1141</v>
      </c>
      <c r="J1006" t="str">
        <f>IF(COUNTIF(sala!R$2:R$768,A1006)=0,"No","SI")</f>
        <v>SI</v>
      </c>
      <c r="K1006">
        <f>+Tabla1[[#This Row],[Precio Unitario]]*Tabla1[[#This Row],[Cantidad Ordenada]]</f>
        <v>108</v>
      </c>
      <c r="L1006">
        <f>+Tabla1[[#This Row],[Ganancia Bruta]]-Tabla1[[#This Row],[Costo Unitario]]*Tabla1[[#This Row],[Cantidad Ordenada]]</f>
        <v>42</v>
      </c>
    </row>
    <row r="1007" spans="1:12" x14ac:dyDescent="0.45">
      <c r="A1007">
        <v>400</v>
      </c>
      <c r="B1007">
        <v>9</v>
      </c>
      <c r="C1007" t="s">
        <v>74</v>
      </c>
      <c r="D1007" t="s">
        <v>1144</v>
      </c>
      <c r="E1007">
        <v>25</v>
      </c>
      <c r="F1007">
        <v>40</v>
      </c>
      <c r="G1007">
        <v>2</v>
      </c>
      <c r="H1007">
        <v>28</v>
      </c>
      <c r="I1007" t="s">
        <v>1139</v>
      </c>
      <c r="J1007" t="str">
        <f>IF(COUNTIF(sala!R$2:R$768,A1007)=0,"No","SI")</f>
        <v>SI</v>
      </c>
      <c r="K1007">
        <f>+Tabla1[[#This Row],[Precio Unitario]]*Tabla1[[#This Row],[Cantidad Ordenada]]</f>
        <v>80</v>
      </c>
      <c r="L1007">
        <f>+Tabla1[[#This Row],[Ganancia Bruta]]-Tabla1[[#This Row],[Costo Unitario]]*Tabla1[[#This Row],[Cantidad Ordenada]]</f>
        <v>30</v>
      </c>
    </row>
    <row r="1008" spans="1:12" x14ac:dyDescent="0.45">
      <c r="A1008">
        <v>400</v>
      </c>
      <c r="B1008">
        <v>9</v>
      </c>
      <c r="C1008" t="s">
        <v>66</v>
      </c>
      <c r="D1008" t="s">
        <v>1148</v>
      </c>
      <c r="E1008">
        <v>16</v>
      </c>
      <c r="F1008">
        <v>28</v>
      </c>
      <c r="G1008">
        <v>2</v>
      </c>
      <c r="H1008">
        <v>13</v>
      </c>
      <c r="I1008" t="s">
        <v>1139</v>
      </c>
      <c r="J1008" t="str">
        <f>IF(COUNTIF(sala!R$2:R$768,A1008)=0,"No","SI")</f>
        <v>SI</v>
      </c>
      <c r="K1008">
        <f>+Tabla1[[#This Row],[Precio Unitario]]*Tabla1[[#This Row],[Cantidad Ordenada]]</f>
        <v>56</v>
      </c>
      <c r="L1008">
        <f>+Tabla1[[#This Row],[Ganancia Bruta]]-Tabla1[[#This Row],[Costo Unitario]]*Tabla1[[#This Row],[Cantidad Ordenada]]</f>
        <v>24</v>
      </c>
    </row>
    <row r="1009" spans="1:12" x14ac:dyDescent="0.45">
      <c r="A1009">
        <v>400</v>
      </c>
      <c r="B1009">
        <v>9</v>
      </c>
      <c r="C1009" t="s">
        <v>195</v>
      </c>
      <c r="D1009" t="s">
        <v>1142</v>
      </c>
      <c r="E1009">
        <v>19</v>
      </c>
      <c r="F1009">
        <v>31</v>
      </c>
      <c r="G1009">
        <v>2</v>
      </c>
      <c r="H1009">
        <v>38</v>
      </c>
      <c r="I1009" t="s">
        <v>1141</v>
      </c>
      <c r="J1009" t="str">
        <f>IF(COUNTIF(sala!R$2:R$768,A1009)=0,"No","SI")</f>
        <v>SI</v>
      </c>
      <c r="K1009">
        <f>+Tabla1[[#This Row],[Precio Unitario]]*Tabla1[[#This Row],[Cantidad Ordenada]]</f>
        <v>62</v>
      </c>
      <c r="L1009">
        <f>+Tabla1[[#This Row],[Ganancia Bruta]]-Tabla1[[#This Row],[Costo Unitario]]*Tabla1[[#This Row],[Cantidad Ordenada]]</f>
        <v>24</v>
      </c>
    </row>
    <row r="1010" spans="1:12" x14ac:dyDescent="0.45">
      <c r="A1010">
        <v>401</v>
      </c>
      <c r="B1010">
        <v>16</v>
      </c>
      <c r="C1010" t="s">
        <v>111</v>
      </c>
      <c r="D1010" t="s">
        <v>1156</v>
      </c>
      <c r="E1010">
        <v>13</v>
      </c>
      <c r="F1010">
        <v>21</v>
      </c>
      <c r="G1010">
        <v>2</v>
      </c>
      <c r="H1010">
        <v>20</v>
      </c>
      <c r="I1010" t="s">
        <v>1139</v>
      </c>
      <c r="J1010" t="str">
        <f>IF(COUNTIF(sala!R$2:R$768,A1010)=0,"No","SI")</f>
        <v>SI</v>
      </c>
      <c r="K1010">
        <f>+Tabla1[[#This Row],[Precio Unitario]]*Tabla1[[#This Row],[Cantidad Ordenada]]</f>
        <v>42</v>
      </c>
      <c r="L1010">
        <f>+Tabla1[[#This Row],[Ganancia Bruta]]-Tabla1[[#This Row],[Costo Unitario]]*Tabla1[[#This Row],[Cantidad Ordenada]]</f>
        <v>16</v>
      </c>
    </row>
    <row r="1011" spans="1:12" x14ac:dyDescent="0.45">
      <c r="A1011">
        <v>402</v>
      </c>
      <c r="B1011">
        <v>18</v>
      </c>
      <c r="C1011" t="s">
        <v>204</v>
      </c>
      <c r="D1011" t="s">
        <v>1159</v>
      </c>
      <c r="E1011">
        <v>15</v>
      </c>
      <c r="F1011">
        <v>25</v>
      </c>
      <c r="G1011">
        <v>2</v>
      </c>
      <c r="H1011">
        <v>16</v>
      </c>
      <c r="I1011" t="s">
        <v>1141</v>
      </c>
      <c r="J1011" t="str">
        <f>IF(COUNTIF(sala!R$2:R$768,A1011)=0,"No","SI")</f>
        <v>SI</v>
      </c>
      <c r="K1011">
        <f>+Tabla1[[#This Row],[Precio Unitario]]*Tabla1[[#This Row],[Cantidad Ordenada]]</f>
        <v>50</v>
      </c>
      <c r="L1011">
        <f>+Tabla1[[#This Row],[Ganancia Bruta]]-Tabla1[[#This Row],[Costo Unitario]]*Tabla1[[#This Row],[Cantidad Ordenada]]</f>
        <v>20</v>
      </c>
    </row>
    <row r="1012" spans="1:12" x14ac:dyDescent="0.45">
      <c r="A1012">
        <v>402</v>
      </c>
      <c r="B1012">
        <v>18</v>
      </c>
      <c r="C1012" t="s">
        <v>189</v>
      </c>
      <c r="D1012" t="s">
        <v>1149</v>
      </c>
      <c r="E1012">
        <v>11</v>
      </c>
      <c r="F1012">
        <v>19</v>
      </c>
      <c r="G1012">
        <v>3</v>
      </c>
      <c r="H1012">
        <v>29</v>
      </c>
      <c r="I1012" t="s">
        <v>1141</v>
      </c>
      <c r="J1012" t="str">
        <f>IF(COUNTIF(sala!R$2:R$768,A1012)=0,"No","SI")</f>
        <v>SI</v>
      </c>
      <c r="K1012">
        <f>+Tabla1[[#This Row],[Precio Unitario]]*Tabla1[[#This Row],[Cantidad Ordenada]]</f>
        <v>57</v>
      </c>
      <c r="L1012">
        <f>+Tabla1[[#This Row],[Ganancia Bruta]]-Tabla1[[#This Row],[Costo Unitario]]*Tabla1[[#This Row],[Cantidad Ordenada]]</f>
        <v>24</v>
      </c>
    </row>
    <row r="1013" spans="1:12" x14ac:dyDescent="0.45">
      <c r="A1013">
        <v>402</v>
      </c>
      <c r="B1013">
        <v>18</v>
      </c>
      <c r="C1013" t="s">
        <v>344</v>
      </c>
      <c r="D1013" t="s">
        <v>1152</v>
      </c>
      <c r="E1013">
        <v>13</v>
      </c>
      <c r="F1013">
        <v>22</v>
      </c>
      <c r="G1013">
        <v>2</v>
      </c>
      <c r="H1013">
        <v>21</v>
      </c>
      <c r="I1013" t="s">
        <v>1139</v>
      </c>
      <c r="J1013" t="str">
        <f>IF(COUNTIF(sala!R$2:R$768,A1013)=0,"No","SI")</f>
        <v>SI</v>
      </c>
      <c r="K1013">
        <f>+Tabla1[[#This Row],[Precio Unitario]]*Tabla1[[#This Row],[Cantidad Ordenada]]</f>
        <v>44</v>
      </c>
      <c r="L1013">
        <f>+Tabla1[[#This Row],[Ganancia Bruta]]-Tabla1[[#This Row],[Costo Unitario]]*Tabla1[[#This Row],[Cantidad Ordenada]]</f>
        <v>18</v>
      </c>
    </row>
    <row r="1014" spans="1:12" x14ac:dyDescent="0.45">
      <c r="A1014">
        <v>403</v>
      </c>
      <c r="B1014">
        <v>14</v>
      </c>
      <c r="C1014" t="s">
        <v>344</v>
      </c>
      <c r="D1014" t="s">
        <v>1152</v>
      </c>
      <c r="E1014">
        <v>13</v>
      </c>
      <c r="F1014">
        <v>22</v>
      </c>
      <c r="G1014">
        <v>3</v>
      </c>
      <c r="H1014">
        <v>17</v>
      </c>
      <c r="I1014" t="s">
        <v>1139</v>
      </c>
      <c r="J1014" t="str">
        <f>IF(COUNTIF(sala!R$2:R$768,A1014)=0,"No","SI")</f>
        <v>SI</v>
      </c>
      <c r="K1014">
        <f>+Tabla1[[#This Row],[Precio Unitario]]*Tabla1[[#This Row],[Cantidad Ordenada]]</f>
        <v>66</v>
      </c>
      <c r="L1014">
        <f>+Tabla1[[#This Row],[Ganancia Bruta]]-Tabla1[[#This Row],[Costo Unitario]]*Tabla1[[#This Row],[Cantidad Ordenada]]</f>
        <v>27</v>
      </c>
    </row>
    <row r="1015" spans="1:12" x14ac:dyDescent="0.45">
      <c r="A1015">
        <v>403</v>
      </c>
      <c r="B1015">
        <v>14</v>
      </c>
      <c r="C1015" t="s">
        <v>126</v>
      </c>
      <c r="D1015" t="s">
        <v>1157</v>
      </c>
      <c r="E1015">
        <v>10</v>
      </c>
      <c r="F1015">
        <v>18</v>
      </c>
      <c r="G1015">
        <v>2</v>
      </c>
      <c r="H1015">
        <v>5</v>
      </c>
      <c r="I1015" t="s">
        <v>1141</v>
      </c>
      <c r="J1015" t="str">
        <f>IF(COUNTIF(sala!R$2:R$768,A1015)=0,"No","SI")</f>
        <v>SI</v>
      </c>
      <c r="K1015">
        <f>+Tabla1[[#This Row],[Precio Unitario]]*Tabla1[[#This Row],[Cantidad Ordenada]]</f>
        <v>36</v>
      </c>
      <c r="L1015">
        <f>+Tabla1[[#This Row],[Ganancia Bruta]]-Tabla1[[#This Row],[Costo Unitario]]*Tabla1[[#This Row],[Cantidad Ordenada]]</f>
        <v>16</v>
      </c>
    </row>
    <row r="1016" spans="1:12" x14ac:dyDescent="0.45">
      <c r="A1016">
        <v>403</v>
      </c>
      <c r="B1016">
        <v>14</v>
      </c>
      <c r="C1016" t="s">
        <v>423</v>
      </c>
      <c r="D1016" t="s">
        <v>1151</v>
      </c>
      <c r="E1016">
        <v>19</v>
      </c>
      <c r="F1016">
        <v>32</v>
      </c>
      <c r="G1016">
        <v>2</v>
      </c>
      <c r="H1016">
        <v>8</v>
      </c>
      <c r="I1016" t="s">
        <v>1141</v>
      </c>
      <c r="J1016" t="str">
        <f>IF(COUNTIF(sala!R$2:R$768,A1016)=0,"No","SI")</f>
        <v>SI</v>
      </c>
      <c r="K1016">
        <f>+Tabla1[[#This Row],[Precio Unitario]]*Tabla1[[#This Row],[Cantidad Ordenada]]</f>
        <v>64</v>
      </c>
      <c r="L1016">
        <f>+Tabla1[[#This Row],[Ganancia Bruta]]-Tabla1[[#This Row],[Costo Unitario]]*Tabla1[[#This Row],[Cantidad Ordenada]]</f>
        <v>26</v>
      </c>
    </row>
    <row r="1017" spans="1:12" x14ac:dyDescent="0.45">
      <c r="A1017">
        <v>403</v>
      </c>
      <c r="B1017">
        <v>14</v>
      </c>
      <c r="C1017" t="s">
        <v>268</v>
      </c>
      <c r="D1017" t="s">
        <v>1138</v>
      </c>
      <c r="E1017">
        <v>14</v>
      </c>
      <c r="F1017">
        <v>24</v>
      </c>
      <c r="G1017">
        <v>1</v>
      </c>
      <c r="H1017">
        <v>55</v>
      </c>
      <c r="I1017" t="s">
        <v>1141</v>
      </c>
      <c r="J1017" t="str">
        <f>IF(COUNTIF(sala!R$2:R$768,A1017)=0,"No","SI")</f>
        <v>SI</v>
      </c>
      <c r="K1017">
        <f>+Tabla1[[#This Row],[Precio Unitario]]*Tabla1[[#This Row],[Cantidad Ordenada]]</f>
        <v>24</v>
      </c>
      <c r="L1017">
        <f>+Tabla1[[#This Row],[Ganancia Bruta]]-Tabla1[[#This Row],[Costo Unitario]]*Tabla1[[#This Row],[Cantidad Ordenada]]</f>
        <v>10</v>
      </c>
    </row>
    <row r="1018" spans="1:12" x14ac:dyDescent="0.45">
      <c r="A1018">
        <v>404</v>
      </c>
      <c r="B1018">
        <v>17</v>
      </c>
      <c r="C1018" t="s">
        <v>111</v>
      </c>
      <c r="D1018" t="s">
        <v>1156</v>
      </c>
      <c r="E1018">
        <v>13</v>
      </c>
      <c r="F1018">
        <v>21</v>
      </c>
      <c r="G1018">
        <v>2</v>
      </c>
      <c r="H1018">
        <v>20</v>
      </c>
      <c r="I1018" t="s">
        <v>1139</v>
      </c>
      <c r="J1018" t="str">
        <f>IF(COUNTIF(sala!R$2:R$768,A1018)=0,"No","SI")</f>
        <v>SI</v>
      </c>
      <c r="K1018">
        <f>+Tabla1[[#This Row],[Precio Unitario]]*Tabla1[[#This Row],[Cantidad Ordenada]]</f>
        <v>42</v>
      </c>
      <c r="L1018">
        <f>+Tabla1[[#This Row],[Ganancia Bruta]]-Tabla1[[#This Row],[Costo Unitario]]*Tabla1[[#This Row],[Cantidad Ordenada]]</f>
        <v>16</v>
      </c>
    </row>
    <row r="1019" spans="1:12" x14ac:dyDescent="0.45">
      <c r="A1019">
        <v>404</v>
      </c>
      <c r="B1019">
        <v>17</v>
      </c>
      <c r="C1019" t="s">
        <v>250</v>
      </c>
      <c r="D1019" t="s">
        <v>1154</v>
      </c>
      <c r="E1019">
        <v>12</v>
      </c>
      <c r="F1019">
        <v>20</v>
      </c>
      <c r="G1019">
        <v>1</v>
      </c>
      <c r="H1019">
        <v>53</v>
      </c>
      <c r="I1019" t="s">
        <v>1141</v>
      </c>
      <c r="J1019" t="str">
        <f>IF(COUNTIF(sala!R$2:R$768,A1019)=0,"No","SI")</f>
        <v>SI</v>
      </c>
      <c r="K1019">
        <f>+Tabla1[[#This Row],[Precio Unitario]]*Tabla1[[#This Row],[Cantidad Ordenada]]</f>
        <v>20</v>
      </c>
      <c r="L1019">
        <f>+Tabla1[[#This Row],[Ganancia Bruta]]-Tabla1[[#This Row],[Costo Unitario]]*Tabla1[[#This Row],[Cantidad Ordenada]]</f>
        <v>8</v>
      </c>
    </row>
    <row r="1020" spans="1:12" x14ac:dyDescent="0.45">
      <c r="A1020">
        <v>404</v>
      </c>
      <c r="B1020">
        <v>17</v>
      </c>
      <c r="C1020" t="s">
        <v>74</v>
      </c>
      <c r="D1020" t="s">
        <v>1144</v>
      </c>
      <c r="E1020">
        <v>25</v>
      </c>
      <c r="F1020">
        <v>40</v>
      </c>
      <c r="G1020">
        <v>3</v>
      </c>
      <c r="H1020">
        <v>29</v>
      </c>
      <c r="I1020" t="s">
        <v>1141</v>
      </c>
      <c r="J1020" t="str">
        <f>IF(COUNTIF(sala!R$2:R$768,A1020)=0,"No","SI")</f>
        <v>SI</v>
      </c>
      <c r="K1020">
        <f>+Tabla1[[#This Row],[Precio Unitario]]*Tabla1[[#This Row],[Cantidad Ordenada]]</f>
        <v>120</v>
      </c>
      <c r="L1020">
        <f>+Tabla1[[#This Row],[Ganancia Bruta]]-Tabla1[[#This Row],[Costo Unitario]]*Tabla1[[#This Row],[Cantidad Ordenada]]</f>
        <v>45</v>
      </c>
    </row>
    <row r="1021" spans="1:12" x14ac:dyDescent="0.45">
      <c r="A1021">
        <v>405</v>
      </c>
      <c r="B1021">
        <v>5</v>
      </c>
      <c r="C1021" t="s">
        <v>265</v>
      </c>
      <c r="D1021" t="s">
        <v>1158</v>
      </c>
      <c r="E1021">
        <v>15</v>
      </c>
      <c r="F1021">
        <v>26</v>
      </c>
      <c r="G1021">
        <v>1</v>
      </c>
      <c r="H1021">
        <v>41</v>
      </c>
      <c r="I1021" t="s">
        <v>1141</v>
      </c>
      <c r="J1021" t="str">
        <f>IF(COUNTIF(sala!R$2:R$768,A1021)=0,"No","SI")</f>
        <v>SI</v>
      </c>
      <c r="K1021">
        <f>+Tabla1[[#This Row],[Precio Unitario]]*Tabla1[[#This Row],[Cantidad Ordenada]]</f>
        <v>26</v>
      </c>
      <c r="L1021">
        <f>+Tabla1[[#This Row],[Ganancia Bruta]]-Tabla1[[#This Row],[Costo Unitario]]*Tabla1[[#This Row],[Cantidad Ordenada]]</f>
        <v>11</v>
      </c>
    </row>
    <row r="1022" spans="1:12" x14ac:dyDescent="0.45">
      <c r="A1022">
        <v>405</v>
      </c>
      <c r="B1022">
        <v>5</v>
      </c>
      <c r="C1022" t="s">
        <v>74</v>
      </c>
      <c r="D1022" t="s">
        <v>1144</v>
      </c>
      <c r="E1022">
        <v>25</v>
      </c>
      <c r="F1022">
        <v>40</v>
      </c>
      <c r="G1022">
        <v>1</v>
      </c>
      <c r="H1022">
        <v>44</v>
      </c>
      <c r="I1022" t="s">
        <v>1139</v>
      </c>
      <c r="J1022" t="str">
        <f>IF(COUNTIF(sala!R$2:R$768,A1022)=0,"No","SI")</f>
        <v>SI</v>
      </c>
      <c r="K1022">
        <f>+Tabla1[[#This Row],[Precio Unitario]]*Tabla1[[#This Row],[Cantidad Ordenada]]</f>
        <v>40</v>
      </c>
      <c r="L1022">
        <f>+Tabla1[[#This Row],[Ganancia Bruta]]-Tabla1[[#This Row],[Costo Unitario]]*Tabla1[[#This Row],[Cantidad Ordenada]]</f>
        <v>15</v>
      </c>
    </row>
    <row r="1023" spans="1:12" x14ac:dyDescent="0.45">
      <c r="A1023">
        <v>405</v>
      </c>
      <c r="B1023">
        <v>5</v>
      </c>
      <c r="C1023" t="s">
        <v>250</v>
      </c>
      <c r="D1023" t="s">
        <v>1154</v>
      </c>
      <c r="E1023">
        <v>12</v>
      </c>
      <c r="F1023">
        <v>20</v>
      </c>
      <c r="G1023">
        <v>2</v>
      </c>
      <c r="H1023">
        <v>13</v>
      </c>
      <c r="I1023" t="s">
        <v>1141</v>
      </c>
      <c r="J1023" t="str">
        <f>IF(COUNTIF(sala!R$2:R$768,A1023)=0,"No","SI")</f>
        <v>SI</v>
      </c>
      <c r="K1023">
        <f>+Tabla1[[#This Row],[Precio Unitario]]*Tabla1[[#This Row],[Cantidad Ordenada]]</f>
        <v>40</v>
      </c>
      <c r="L1023">
        <f>+Tabla1[[#This Row],[Ganancia Bruta]]-Tabla1[[#This Row],[Costo Unitario]]*Tabla1[[#This Row],[Cantidad Ordenada]]</f>
        <v>16</v>
      </c>
    </row>
    <row r="1024" spans="1:12" x14ac:dyDescent="0.45">
      <c r="A1024">
        <v>406</v>
      </c>
      <c r="B1024">
        <v>14</v>
      </c>
      <c r="C1024" t="s">
        <v>250</v>
      </c>
      <c r="D1024" t="s">
        <v>1154</v>
      </c>
      <c r="E1024">
        <v>12</v>
      </c>
      <c r="F1024">
        <v>20</v>
      </c>
      <c r="G1024">
        <v>3</v>
      </c>
      <c r="H1024">
        <v>6</v>
      </c>
      <c r="I1024" t="s">
        <v>1139</v>
      </c>
      <c r="J1024" t="str">
        <f>IF(COUNTIF(sala!R$2:R$768,A1024)=0,"No","SI")</f>
        <v>SI</v>
      </c>
      <c r="K1024">
        <f>+Tabla1[[#This Row],[Precio Unitario]]*Tabla1[[#This Row],[Cantidad Ordenada]]</f>
        <v>60</v>
      </c>
      <c r="L1024">
        <f>+Tabla1[[#This Row],[Ganancia Bruta]]-Tabla1[[#This Row],[Costo Unitario]]*Tabla1[[#This Row],[Cantidad Ordenada]]</f>
        <v>24</v>
      </c>
    </row>
    <row r="1025" spans="1:12" x14ac:dyDescent="0.45">
      <c r="A1025">
        <v>406</v>
      </c>
      <c r="B1025">
        <v>14</v>
      </c>
      <c r="C1025" t="s">
        <v>42</v>
      </c>
      <c r="D1025" t="s">
        <v>1150</v>
      </c>
      <c r="E1025">
        <v>21</v>
      </c>
      <c r="F1025">
        <v>35</v>
      </c>
      <c r="G1025">
        <v>2</v>
      </c>
      <c r="H1025">
        <v>56</v>
      </c>
      <c r="I1025" t="s">
        <v>1139</v>
      </c>
      <c r="J1025" t="str">
        <f>IF(COUNTIF(sala!R$2:R$768,A1025)=0,"No","SI")</f>
        <v>SI</v>
      </c>
      <c r="K1025">
        <f>+Tabla1[[#This Row],[Precio Unitario]]*Tabla1[[#This Row],[Cantidad Ordenada]]</f>
        <v>70</v>
      </c>
      <c r="L1025">
        <f>+Tabla1[[#This Row],[Ganancia Bruta]]-Tabla1[[#This Row],[Costo Unitario]]*Tabla1[[#This Row],[Cantidad Ordenada]]</f>
        <v>28</v>
      </c>
    </row>
    <row r="1026" spans="1:12" x14ac:dyDescent="0.45">
      <c r="A1026">
        <v>406</v>
      </c>
      <c r="B1026">
        <v>14</v>
      </c>
      <c r="C1026" t="s">
        <v>204</v>
      </c>
      <c r="D1026" t="s">
        <v>1159</v>
      </c>
      <c r="E1026">
        <v>15</v>
      </c>
      <c r="F1026">
        <v>25</v>
      </c>
      <c r="G1026">
        <v>1</v>
      </c>
      <c r="H1026">
        <v>55</v>
      </c>
      <c r="I1026" t="s">
        <v>1141</v>
      </c>
      <c r="J1026" t="str">
        <f>IF(COUNTIF(sala!R$2:R$768,A1026)=0,"No","SI")</f>
        <v>SI</v>
      </c>
      <c r="K1026">
        <f>+Tabla1[[#This Row],[Precio Unitario]]*Tabla1[[#This Row],[Cantidad Ordenada]]</f>
        <v>25</v>
      </c>
      <c r="L1026">
        <f>+Tabla1[[#This Row],[Ganancia Bruta]]-Tabla1[[#This Row],[Costo Unitario]]*Tabla1[[#This Row],[Cantidad Ordenada]]</f>
        <v>10</v>
      </c>
    </row>
    <row r="1027" spans="1:12" x14ac:dyDescent="0.45">
      <c r="A1027">
        <v>407</v>
      </c>
      <c r="B1027">
        <v>4</v>
      </c>
      <c r="C1027" t="s">
        <v>250</v>
      </c>
      <c r="D1027" t="s">
        <v>1154</v>
      </c>
      <c r="E1027">
        <v>12</v>
      </c>
      <c r="F1027">
        <v>20</v>
      </c>
      <c r="G1027">
        <v>3</v>
      </c>
      <c r="H1027">
        <v>32</v>
      </c>
      <c r="I1027" t="s">
        <v>1139</v>
      </c>
      <c r="J1027" t="str">
        <f>IF(COUNTIF(sala!R$2:R$768,A1027)=0,"No","SI")</f>
        <v>SI</v>
      </c>
      <c r="K1027">
        <f>+Tabla1[[#This Row],[Precio Unitario]]*Tabla1[[#This Row],[Cantidad Ordenada]]</f>
        <v>60</v>
      </c>
      <c r="L1027">
        <f>+Tabla1[[#This Row],[Ganancia Bruta]]-Tabla1[[#This Row],[Costo Unitario]]*Tabla1[[#This Row],[Cantidad Ordenada]]</f>
        <v>24</v>
      </c>
    </row>
    <row r="1028" spans="1:12" x14ac:dyDescent="0.45">
      <c r="A1028">
        <v>407</v>
      </c>
      <c r="B1028">
        <v>4</v>
      </c>
      <c r="C1028" t="s">
        <v>42</v>
      </c>
      <c r="D1028" t="s">
        <v>1150</v>
      </c>
      <c r="E1028">
        <v>21</v>
      </c>
      <c r="F1028">
        <v>35</v>
      </c>
      <c r="G1028">
        <v>1</v>
      </c>
      <c r="H1028">
        <v>18</v>
      </c>
      <c r="I1028" t="s">
        <v>1141</v>
      </c>
      <c r="J1028" t="str">
        <f>IF(COUNTIF(sala!R$2:R$768,A1028)=0,"No","SI")</f>
        <v>SI</v>
      </c>
      <c r="K1028">
        <f>+Tabla1[[#This Row],[Precio Unitario]]*Tabla1[[#This Row],[Cantidad Ordenada]]</f>
        <v>35</v>
      </c>
      <c r="L1028">
        <f>+Tabla1[[#This Row],[Ganancia Bruta]]-Tabla1[[#This Row],[Costo Unitario]]*Tabla1[[#This Row],[Cantidad Ordenada]]</f>
        <v>14</v>
      </c>
    </row>
    <row r="1029" spans="1:12" x14ac:dyDescent="0.45">
      <c r="A1029">
        <v>408</v>
      </c>
      <c r="B1029">
        <v>17</v>
      </c>
      <c r="C1029" t="s">
        <v>204</v>
      </c>
      <c r="D1029" t="s">
        <v>1159</v>
      </c>
      <c r="E1029">
        <v>15</v>
      </c>
      <c r="F1029">
        <v>25</v>
      </c>
      <c r="G1029">
        <v>1</v>
      </c>
      <c r="H1029">
        <v>58</v>
      </c>
      <c r="I1029" t="s">
        <v>1141</v>
      </c>
      <c r="J1029" t="str">
        <f>IF(COUNTIF(sala!R$2:R$768,A1029)=0,"No","SI")</f>
        <v>SI</v>
      </c>
      <c r="K1029">
        <f>+Tabla1[[#This Row],[Precio Unitario]]*Tabla1[[#This Row],[Cantidad Ordenada]]</f>
        <v>25</v>
      </c>
      <c r="L1029">
        <f>+Tabla1[[#This Row],[Ganancia Bruta]]-Tabla1[[#This Row],[Costo Unitario]]*Tabla1[[#This Row],[Cantidad Ordenada]]</f>
        <v>10</v>
      </c>
    </row>
    <row r="1030" spans="1:12" x14ac:dyDescent="0.45">
      <c r="A1030">
        <v>408</v>
      </c>
      <c r="B1030">
        <v>17</v>
      </c>
      <c r="C1030" t="s">
        <v>268</v>
      </c>
      <c r="D1030" t="s">
        <v>1138</v>
      </c>
      <c r="E1030">
        <v>14</v>
      </c>
      <c r="F1030">
        <v>24</v>
      </c>
      <c r="G1030">
        <v>3</v>
      </c>
      <c r="H1030">
        <v>11</v>
      </c>
      <c r="I1030" t="s">
        <v>1139</v>
      </c>
      <c r="J1030" t="str">
        <f>IF(COUNTIF(sala!R$2:R$768,A1030)=0,"No","SI")</f>
        <v>SI</v>
      </c>
      <c r="K1030">
        <f>+Tabla1[[#This Row],[Precio Unitario]]*Tabla1[[#This Row],[Cantidad Ordenada]]</f>
        <v>72</v>
      </c>
      <c r="L1030">
        <f>+Tabla1[[#This Row],[Ganancia Bruta]]-Tabla1[[#This Row],[Costo Unitario]]*Tabla1[[#This Row],[Cantidad Ordenada]]</f>
        <v>30</v>
      </c>
    </row>
    <row r="1031" spans="1:12" x14ac:dyDescent="0.45">
      <c r="A1031">
        <v>408</v>
      </c>
      <c r="B1031">
        <v>17</v>
      </c>
      <c r="C1031" t="s">
        <v>86</v>
      </c>
      <c r="D1031" t="s">
        <v>1153</v>
      </c>
      <c r="E1031">
        <v>20</v>
      </c>
      <c r="F1031">
        <v>34</v>
      </c>
      <c r="G1031">
        <v>1</v>
      </c>
      <c r="H1031">
        <v>37</v>
      </c>
      <c r="I1031" t="s">
        <v>1141</v>
      </c>
      <c r="J1031" t="str">
        <f>IF(COUNTIF(sala!R$2:R$768,A1031)=0,"No","SI")</f>
        <v>SI</v>
      </c>
      <c r="K1031">
        <f>+Tabla1[[#This Row],[Precio Unitario]]*Tabla1[[#This Row],[Cantidad Ordenada]]</f>
        <v>34</v>
      </c>
      <c r="L1031">
        <f>+Tabla1[[#This Row],[Ganancia Bruta]]-Tabla1[[#This Row],[Costo Unitario]]*Tabla1[[#This Row],[Cantidad Ordenada]]</f>
        <v>14</v>
      </c>
    </row>
    <row r="1032" spans="1:12" x14ac:dyDescent="0.45">
      <c r="A1032">
        <v>409</v>
      </c>
      <c r="B1032">
        <v>15</v>
      </c>
      <c r="C1032" t="s">
        <v>111</v>
      </c>
      <c r="D1032" t="s">
        <v>1156</v>
      </c>
      <c r="E1032">
        <v>13</v>
      </c>
      <c r="F1032">
        <v>21</v>
      </c>
      <c r="G1032">
        <v>3</v>
      </c>
      <c r="H1032">
        <v>44</v>
      </c>
      <c r="I1032" t="s">
        <v>1141</v>
      </c>
      <c r="J1032" t="str">
        <f>IF(COUNTIF(sala!R$2:R$768,A1032)=0,"No","SI")</f>
        <v>SI</v>
      </c>
      <c r="K1032">
        <f>+Tabla1[[#This Row],[Precio Unitario]]*Tabla1[[#This Row],[Cantidad Ordenada]]</f>
        <v>63</v>
      </c>
      <c r="L1032">
        <f>+Tabla1[[#This Row],[Ganancia Bruta]]-Tabla1[[#This Row],[Costo Unitario]]*Tabla1[[#This Row],[Cantidad Ordenada]]</f>
        <v>24</v>
      </c>
    </row>
    <row r="1033" spans="1:12" x14ac:dyDescent="0.45">
      <c r="A1033">
        <v>409</v>
      </c>
      <c r="B1033">
        <v>15</v>
      </c>
      <c r="C1033" t="s">
        <v>74</v>
      </c>
      <c r="D1033" t="s">
        <v>1144</v>
      </c>
      <c r="E1033">
        <v>25</v>
      </c>
      <c r="F1033">
        <v>40</v>
      </c>
      <c r="G1033">
        <v>1</v>
      </c>
      <c r="H1033">
        <v>43</v>
      </c>
      <c r="I1033" t="s">
        <v>1139</v>
      </c>
      <c r="J1033" t="str">
        <f>IF(COUNTIF(sala!R$2:R$768,A1033)=0,"No","SI")</f>
        <v>SI</v>
      </c>
      <c r="K1033">
        <f>+Tabla1[[#This Row],[Precio Unitario]]*Tabla1[[#This Row],[Cantidad Ordenada]]</f>
        <v>40</v>
      </c>
      <c r="L1033">
        <f>+Tabla1[[#This Row],[Ganancia Bruta]]-Tabla1[[#This Row],[Costo Unitario]]*Tabla1[[#This Row],[Cantidad Ordenada]]</f>
        <v>15</v>
      </c>
    </row>
    <row r="1034" spans="1:12" x14ac:dyDescent="0.45">
      <c r="A1034">
        <v>409</v>
      </c>
      <c r="B1034">
        <v>15</v>
      </c>
      <c r="C1034" t="s">
        <v>66</v>
      </c>
      <c r="D1034" t="s">
        <v>1148</v>
      </c>
      <c r="E1034">
        <v>16</v>
      </c>
      <c r="F1034">
        <v>28</v>
      </c>
      <c r="G1034">
        <v>1</v>
      </c>
      <c r="H1034">
        <v>47</v>
      </c>
      <c r="I1034" t="s">
        <v>1139</v>
      </c>
      <c r="J1034" t="str">
        <f>IF(COUNTIF(sala!R$2:R$768,A1034)=0,"No","SI")</f>
        <v>SI</v>
      </c>
      <c r="K1034">
        <f>+Tabla1[[#This Row],[Precio Unitario]]*Tabla1[[#This Row],[Cantidad Ordenada]]</f>
        <v>28</v>
      </c>
      <c r="L1034">
        <f>+Tabla1[[#This Row],[Ganancia Bruta]]-Tabla1[[#This Row],[Costo Unitario]]*Tabla1[[#This Row],[Cantidad Ordenada]]</f>
        <v>12</v>
      </c>
    </row>
    <row r="1035" spans="1:12" x14ac:dyDescent="0.45">
      <c r="A1035">
        <v>409</v>
      </c>
      <c r="B1035">
        <v>15</v>
      </c>
      <c r="C1035" t="s">
        <v>268</v>
      </c>
      <c r="D1035" t="s">
        <v>1138</v>
      </c>
      <c r="E1035">
        <v>14</v>
      </c>
      <c r="F1035">
        <v>24</v>
      </c>
      <c r="G1035">
        <v>3</v>
      </c>
      <c r="H1035">
        <v>29</v>
      </c>
      <c r="I1035" t="s">
        <v>1139</v>
      </c>
      <c r="J1035" t="str">
        <f>IF(COUNTIF(sala!R$2:R$768,A1035)=0,"No","SI")</f>
        <v>SI</v>
      </c>
      <c r="K1035">
        <f>+Tabla1[[#This Row],[Precio Unitario]]*Tabla1[[#This Row],[Cantidad Ordenada]]</f>
        <v>72</v>
      </c>
      <c r="L1035">
        <f>+Tabla1[[#This Row],[Ganancia Bruta]]-Tabla1[[#This Row],[Costo Unitario]]*Tabla1[[#This Row],[Cantidad Ordenada]]</f>
        <v>30</v>
      </c>
    </row>
    <row r="1036" spans="1:12" x14ac:dyDescent="0.45">
      <c r="A1036">
        <v>410</v>
      </c>
      <c r="B1036">
        <v>1</v>
      </c>
      <c r="C1036" t="s">
        <v>250</v>
      </c>
      <c r="D1036" t="s">
        <v>1154</v>
      </c>
      <c r="E1036">
        <v>12</v>
      </c>
      <c r="F1036">
        <v>20</v>
      </c>
      <c r="G1036">
        <v>1</v>
      </c>
      <c r="H1036">
        <v>50</v>
      </c>
      <c r="I1036" t="s">
        <v>1141</v>
      </c>
      <c r="J1036" t="str">
        <f>IF(COUNTIF(sala!R$2:R$768,A1036)=0,"No","SI")</f>
        <v>SI</v>
      </c>
      <c r="K1036">
        <f>+Tabla1[[#This Row],[Precio Unitario]]*Tabla1[[#This Row],[Cantidad Ordenada]]</f>
        <v>20</v>
      </c>
      <c r="L1036">
        <f>+Tabla1[[#This Row],[Ganancia Bruta]]-Tabla1[[#This Row],[Costo Unitario]]*Tabla1[[#This Row],[Cantidad Ordenada]]</f>
        <v>8</v>
      </c>
    </row>
    <row r="1037" spans="1:12" x14ac:dyDescent="0.45">
      <c r="A1037">
        <v>410</v>
      </c>
      <c r="B1037">
        <v>1</v>
      </c>
      <c r="C1037" t="s">
        <v>115</v>
      </c>
      <c r="D1037" t="s">
        <v>1145</v>
      </c>
      <c r="E1037">
        <v>22</v>
      </c>
      <c r="F1037">
        <v>36</v>
      </c>
      <c r="G1037">
        <v>1</v>
      </c>
      <c r="H1037">
        <v>41</v>
      </c>
      <c r="I1037" t="s">
        <v>1139</v>
      </c>
      <c r="J1037" t="str">
        <f>IF(COUNTIF(sala!R$2:R$768,A1037)=0,"No","SI")</f>
        <v>SI</v>
      </c>
      <c r="K1037">
        <f>+Tabla1[[#This Row],[Precio Unitario]]*Tabla1[[#This Row],[Cantidad Ordenada]]</f>
        <v>36</v>
      </c>
      <c r="L1037">
        <f>+Tabla1[[#This Row],[Ganancia Bruta]]-Tabla1[[#This Row],[Costo Unitario]]*Tabla1[[#This Row],[Cantidad Ordenada]]</f>
        <v>14</v>
      </c>
    </row>
    <row r="1038" spans="1:12" x14ac:dyDescent="0.45">
      <c r="A1038">
        <v>411</v>
      </c>
      <c r="B1038">
        <v>3</v>
      </c>
      <c r="C1038" t="s">
        <v>74</v>
      </c>
      <c r="D1038" t="s">
        <v>1144</v>
      </c>
      <c r="E1038">
        <v>25</v>
      </c>
      <c r="F1038">
        <v>40</v>
      </c>
      <c r="G1038">
        <v>3</v>
      </c>
      <c r="H1038">
        <v>36</v>
      </c>
      <c r="I1038" t="s">
        <v>1141</v>
      </c>
      <c r="J1038" t="str">
        <f>IF(COUNTIF(sala!R$2:R$768,A1038)=0,"No","SI")</f>
        <v>SI</v>
      </c>
      <c r="K1038">
        <f>+Tabla1[[#This Row],[Precio Unitario]]*Tabla1[[#This Row],[Cantidad Ordenada]]</f>
        <v>120</v>
      </c>
      <c r="L1038">
        <f>+Tabla1[[#This Row],[Ganancia Bruta]]-Tabla1[[#This Row],[Costo Unitario]]*Tabla1[[#This Row],[Cantidad Ordenada]]</f>
        <v>45</v>
      </c>
    </row>
    <row r="1039" spans="1:12" x14ac:dyDescent="0.45">
      <c r="A1039">
        <v>411</v>
      </c>
      <c r="B1039">
        <v>3</v>
      </c>
      <c r="C1039" t="s">
        <v>126</v>
      </c>
      <c r="D1039" t="s">
        <v>1157</v>
      </c>
      <c r="E1039">
        <v>10</v>
      </c>
      <c r="F1039">
        <v>18</v>
      </c>
      <c r="G1039">
        <v>1</v>
      </c>
      <c r="H1039">
        <v>33</v>
      </c>
      <c r="I1039" t="s">
        <v>1139</v>
      </c>
      <c r="J1039" t="str">
        <f>IF(COUNTIF(sala!R$2:R$768,A1039)=0,"No","SI")</f>
        <v>SI</v>
      </c>
      <c r="K1039">
        <f>+Tabla1[[#This Row],[Precio Unitario]]*Tabla1[[#This Row],[Cantidad Ordenada]]</f>
        <v>18</v>
      </c>
      <c r="L1039">
        <f>+Tabla1[[#This Row],[Ganancia Bruta]]-Tabla1[[#This Row],[Costo Unitario]]*Tabla1[[#This Row],[Cantidad Ordenada]]</f>
        <v>8</v>
      </c>
    </row>
    <row r="1040" spans="1:12" x14ac:dyDescent="0.45">
      <c r="A1040">
        <v>411</v>
      </c>
      <c r="B1040">
        <v>3</v>
      </c>
      <c r="C1040" t="s">
        <v>179</v>
      </c>
      <c r="D1040" t="s">
        <v>1143</v>
      </c>
      <c r="E1040">
        <v>16</v>
      </c>
      <c r="F1040">
        <v>27</v>
      </c>
      <c r="G1040">
        <v>3</v>
      </c>
      <c r="H1040">
        <v>9</v>
      </c>
      <c r="I1040" t="s">
        <v>1139</v>
      </c>
      <c r="J1040" t="str">
        <f>IF(COUNTIF(sala!R$2:R$768,A1040)=0,"No","SI")</f>
        <v>SI</v>
      </c>
      <c r="K1040">
        <f>+Tabla1[[#This Row],[Precio Unitario]]*Tabla1[[#This Row],[Cantidad Ordenada]]</f>
        <v>81</v>
      </c>
      <c r="L1040">
        <f>+Tabla1[[#This Row],[Ganancia Bruta]]-Tabla1[[#This Row],[Costo Unitario]]*Tabla1[[#This Row],[Cantidad Ordenada]]</f>
        <v>33</v>
      </c>
    </row>
    <row r="1041" spans="1:12" x14ac:dyDescent="0.45">
      <c r="A1041">
        <v>412</v>
      </c>
      <c r="B1041">
        <v>11</v>
      </c>
      <c r="C1041" t="s">
        <v>195</v>
      </c>
      <c r="D1041" t="s">
        <v>1142</v>
      </c>
      <c r="E1041">
        <v>19</v>
      </c>
      <c r="F1041">
        <v>31</v>
      </c>
      <c r="G1041">
        <v>3</v>
      </c>
      <c r="H1041">
        <v>57</v>
      </c>
      <c r="I1041" t="s">
        <v>1141</v>
      </c>
      <c r="J1041" t="str">
        <f>IF(COUNTIF(sala!R$2:R$768,A1041)=0,"No","SI")</f>
        <v>SI</v>
      </c>
      <c r="K1041">
        <f>+Tabla1[[#This Row],[Precio Unitario]]*Tabla1[[#This Row],[Cantidad Ordenada]]</f>
        <v>93</v>
      </c>
      <c r="L1041">
        <f>+Tabla1[[#This Row],[Ganancia Bruta]]-Tabla1[[#This Row],[Costo Unitario]]*Tabla1[[#This Row],[Cantidad Ordenada]]</f>
        <v>36</v>
      </c>
    </row>
    <row r="1042" spans="1:12" x14ac:dyDescent="0.45">
      <c r="A1042">
        <v>413</v>
      </c>
      <c r="B1042">
        <v>13</v>
      </c>
      <c r="C1042" t="s">
        <v>42</v>
      </c>
      <c r="D1042" t="s">
        <v>1150</v>
      </c>
      <c r="E1042">
        <v>21</v>
      </c>
      <c r="F1042">
        <v>35</v>
      </c>
      <c r="G1042">
        <v>1</v>
      </c>
      <c r="H1042">
        <v>12</v>
      </c>
      <c r="I1042" t="s">
        <v>1141</v>
      </c>
      <c r="J1042" t="str">
        <f>IF(COUNTIF(sala!R$2:R$768,A1042)=0,"No","SI")</f>
        <v>SI</v>
      </c>
      <c r="K1042">
        <f>+Tabla1[[#This Row],[Precio Unitario]]*Tabla1[[#This Row],[Cantidad Ordenada]]</f>
        <v>35</v>
      </c>
      <c r="L1042">
        <f>+Tabla1[[#This Row],[Ganancia Bruta]]-Tabla1[[#This Row],[Costo Unitario]]*Tabla1[[#This Row],[Cantidad Ordenada]]</f>
        <v>14</v>
      </c>
    </row>
    <row r="1043" spans="1:12" x14ac:dyDescent="0.45">
      <c r="A1043">
        <v>414</v>
      </c>
      <c r="B1043">
        <v>14</v>
      </c>
      <c r="C1043" t="s">
        <v>448</v>
      </c>
      <c r="D1043" t="s">
        <v>1147</v>
      </c>
      <c r="E1043">
        <v>20</v>
      </c>
      <c r="F1043">
        <v>33</v>
      </c>
      <c r="G1043">
        <v>1</v>
      </c>
      <c r="H1043">
        <v>38</v>
      </c>
      <c r="I1043" t="s">
        <v>1139</v>
      </c>
      <c r="J1043" t="str">
        <f>IF(COUNTIF(sala!R$2:R$768,A1043)=0,"No","SI")</f>
        <v>SI</v>
      </c>
      <c r="K1043">
        <f>+Tabla1[[#This Row],[Precio Unitario]]*Tabla1[[#This Row],[Cantidad Ordenada]]</f>
        <v>33</v>
      </c>
      <c r="L1043">
        <f>+Tabla1[[#This Row],[Ganancia Bruta]]-Tabla1[[#This Row],[Costo Unitario]]*Tabla1[[#This Row],[Cantidad Ordenada]]</f>
        <v>13</v>
      </c>
    </row>
    <row r="1044" spans="1:12" x14ac:dyDescent="0.45">
      <c r="A1044">
        <v>415</v>
      </c>
      <c r="B1044">
        <v>14</v>
      </c>
      <c r="C1044" t="s">
        <v>179</v>
      </c>
      <c r="D1044" t="s">
        <v>1143</v>
      </c>
      <c r="E1044">
        <v>16</v>
      </c>
      <c r="F1044">
        <v>27</v>
      </c>
      <c r="G1044">
        <v>2</v>
      </c>
      <c r="H1044">
        <v>32</v>
      </c>
      <c r="I1044" t="s">
        <v>1139</v>
      </c>
      <c r="J1044" t="str">
        <f>IF(COUNTIF(sala!R$2:R$768,A1044)=0,"No","SI")</f>
        <v>SI</v>
      </c>
      <c r="K1044">
        <f>+Tabla1[[#This Row],[Precio Unitario]]*Tabla1[[#This Row],[Cantidad Ordenada]]</f>
        <v>54</v>
      </c>
      <c r="L1044">
        <f>+Tabla1[[#This Row],[Ganancia Bruta]]-Tabla1[[#This Row],[Costo Unitario]]*Tabla1[[#This Row],[Cantidad Ordenada]]</f>
        <v>22</v>
      </c>
    </row>
    <row r="1045" spans="1:12" x14ac:dyDescent="0.45">
      <c r="A1045">
        <v>415</v>
      </c>
      <c r="B1045">
        <v>14</v>
      </c>
      <c r="C1045" t="s">
        <v>86</v>
      </c>
      <c r="D1045" t="s">
        <v>1153</v>
      </c>
      <c r="E1045">
        <v>20</v>
      </c>
      <c r="F1045">
        <v>34</v>
      </c>
      <c r="G1045">
        <v>2</v>
      </c>
      <c r="H1045">
        <v>16</v>
      </c>
      <c r="I1045" t="s">
        <v>1141</v>
      </c>
      <c r="J1045" t="str">
        <f>IF(COUNTIF(sala!R$2:R$768,A1045)=0,"No","SI")</f>
        <v>SI</v>
      </c>
      <c r="K1045">
        <f>+Tabla1[[#This Row],[Precio Unitario]]*Tabla1[[#This Row],[Cantidad Ordenada]]</f>
        <v>68</v>
      </c>
      <c r="L1045">
        <f>+Tabla1[[#This Row],[Ganancia Bruta]]-Tabla1[[#This Row],[Costo Unitario]]*Tabla1[[#This Row],[Cantidad Ordenada]]</f>
        <v>28</v>
      </c>
    </row>
    <row r="1046" spans="1:12" x14ac:dyDescent="0.45">
      <c r="A1046">
        <v>415</v>
      </c>
      <c r="B1046">
        <v>14</v>
      </c>
      <c r="C1046" t="s">
        <v>115</v>
      </c>
      <c r="D1046" t="s">
        <v>1145</v>
      </c>
      <c r="E1046">
        <v>22</v>
      </c>
      <c r="F1046">
        <v>36</v>
      </c>
      <c r="G1046">
        <v>1</v>
      </c>
      <c r="H1046">
        <v>39</v>
      </c>
      <c r="I1046" t="s">
        <v>1139</v>
      </c>
      <c r="J1046" t="str">
        <f>IF(COUNTIF(sala!R$2:R$768,A1046)=0,"No","SI")</f>
        <v>SI</v>
      </c>
      <c r="K1046">
        <f>+Tabla1[[#This Row],[Precio Unitario]]*Tabla1[[#This Row],[Cantidad Ordenada]]</f>
        <v>36</v>
      </c>
      <c r="L1046">
        <f>+Tabla1[[#This Row],[Ganancia Bruta]]-Tabla1[[#This Row],[Costo Unitario]]*Tabla1[[#This Row],[Cantidad Ordenada]]</f>
        <v>14</v>
      </c>
    </row>
    <row r="1047" spans="1:12" x14ac:dyDescent="0.45">
      <c r="A1047">
        <v>416</v>
      </c>
      <c r="B1047">
        <v>20</v>
      </c>
      <c r="C1047" t="s">
        <v>204</v>
      </c>
      <c r="D1047" t="s">
        <v>1159</v>
      </c>
      <c r="E1047">
        <v>15</v>
      </c>
      <c r="F1047">
        <v>25</v>
      </c>
      <c r="G1047">
        <v>1</v>
      </c>
      <c r="H1047">
        <v>9</v>
      </c>
      <c r="I1047" t="s">
        <v>1141</v>
      </c>
      <c r="J1047" t="str">
        <f>IF(COUNTIF(sala!R$2:R$768,A1047)=0,"No","SI")</f>
        <v>SI</v>
      </c>
      <c r="K1047">
        <f>+Tabla1[[#This Row],[Precio Unitario]]*Tabla1[[#This Row],[Cantidad Ordenada]]</f>
        <v>25</v>
      </c>
      <c r="L1047">
        <f>+Tabla1[[#This Row],[Ganancia Bruta]]-Tabla1[[#This Row],[Costo Unitario]]*Tabla1[[#This Row],[Cantidad Ordenada]]</f>
        <v>10</v>
      </c>
    </row>
    <row r="1048" spans="1:12" x14ac:dyDescent="0.45">
      <c r="A1048">
        <v>417</v>
      </c>
      <c r="B1048">
        <v>7</v>
      </c>
      <c r="C1048" t="s">
        <v>60</v>
      </c>
      <c r="D1048" t="s">
        <v>1146</v>
      </c>
      <c r="E1048">
        <v>17</v>
      </c>
      <c r="F1048">
        <v>29</v>
      </c>
      <c r="G1048">
        <v>1</v>
      </c>
      <c r="H1048">
        <v>23</v>
      </c>
      <c r="I1048" t="s">
        <v>1139</v>
      </c>
      <c r="J1048" t="str">
        <f>IF(COUNTIF(sala!R$2:R$768,A1048)=0,"No","SI")</f>
        <v>SI</v>
      </c>
      <c r="K1048">
        <f>+Tabla1[[#This Row],[Precio Unitario]]*Tabla1[[#This Row],[Cantidad Ordenada]]</f>
        <v>29</v>
      </c>
      <c r="L1048">
        <f>+Tabla1[[#This Row],[Ganancia Bruta]]-Tabla1[[#This Row],[Costo Unitario]]*Tabla1[[#This Row],[Cantidad Ordenada]]</f>
        <v>12</v>
      </c>
    </row>
    <row r="1049" spans="1:12" x14ac:dyDescent="0.45">
      <c r="A1049">
        <v>417</v>
      </c>
      <c r="B1049">
        <v>7</v>
      </c>
      <c r="C1049" t="s">
        <v>74</v>
      </c>
      <c r="D1049" t="s">
        <v>1144</v>
      </c>
      <c r="E1049">
        <v>25</v>
      </c>
      <c r="F1049">
        <v>40</v>
      </c>
      <c r="G1049">
        <v>1</v>
      </c>
      <c r="H1049">
        <v>17</v>
      </c>
      <c r="I1049" t="s">
        <v>1139</v>
      </c>
      <c r="J1049" t="str">
        <f>IF(COUNTIF(sala!R$2:R$768,A1049)=0,"No","SI")</f>
        <v>SI</v>
      </c>
      <c r="K1049">
        <f>+Tabla1[[#This Row],[Precio Unitario]]*Tabla1[[#This Row],[Cantidad Ordenada]]</f>
        <v>40</v>
      </c>
      <c r="L1049">
        <f>+Tabla1[[#This Row],[Ganancia Bruta]]-Tabla1[[#This Row],[Costo Unitario]]*Tabla1[[#This Row],[Cantidad Ordenada]]</f>
        <v>15</v>
      </c>
    </row>
    <row r="1050" spans="1:12" x14ac:dyDescent="0.45">
      <c r="A1050">
        <v>417</v>
      </c>
      <c r="B1050">
        <v>7</v>
      </c>
      <c r="C1050" t="s">
        <v>189</v>
      </c>
      <c r="D1050" t="s">
        <v>1149</v>
      </c>
      <c r="E1050">
        <v>11</v>
      </c>
      <c r="F1050">
        <v>19</v>
      </c>
      <c r="G1050">
        <v>1</v>
      </c>
      <c r="H1050">
        <v>16</v>
      </c>
      <c r="I1050" t="s">
        <v>1141</v>
      </c>
      <c r="J1050" t="str">
        <f>IF(COUNTIF(sala!R$2:R$768,A1050)=0,"No","SI")</f>
        <v>SI</v>
      </c>
      <c r="K1050">
        <f>+Tabla1[[#This Row],[Precio Unitario]]*Tabla1[[#This Row],[Cantidad Ordenada]]</f>
        <v>19</v>
      </c>
      <c r="L1050">
        <f>+Tabla1[[#This Row],[Ganancia Bruta]]-Tabla1[[#This Row],[Costo Unitario]]*Tabla1[[#This Row],[Cantidad Ordenada]]</f>
        <v>8</v>
      </c>
    </row>
    <row r="1051" spans="1:12" x14ac:dyDescent="0.45">
      <c r="A1051">
        <v>417</v>
      </c>
      <c r="B1051">
        <v>7</v>
      </c>
      <c r="C1051" t="s">
        <v>179</v>
      </c>
      <c r="D1051" t="s">
        <v>1143</v>
      </c>
      <c r="E1051">
        <v>16</v>
      </c>
      <c r="F1051">
        <v>27</v>
      </c>
      <c r="G1051">
        <v>2</v>
      </c>
      <c r="H1051">
        <v>34</v>
      </c>
      <c r="I1051" t="s">
        <v>1141</v>
      </c>
      <c r="J1051" t="str">
        <f>IF(COUNTIF(sala!R$2:R$768,A1051)=0,"No","SI")</f>
        <v>SI</v>
      </c>
      <c r="K1051">
        <f>+Tabla1[[#This Row],[Precio Unitario]]*Tabla1[[#This Row],[Cantidad Ordenada]]</f>
        <v>54</v>
      </c>
      <c r="L1051">
        <f>+Tabla1[[#This Row],[Ganancia Bruta]]-Tabla1[[#This Row],[Costo Unitario]]*Tabla1[[#This Row],[Cantidad Ordenada]]</f>
        <v>22</v>
      </c>
    </row>
    <row r="1052" spans="1:12" x14ac:dyDescent="0.45">
      <c r="A1052">
        <v>418</v>
      </c>
      <c r="B1052">
        <v>17</v>
      </c>
      <c r="C1052" t="s">
        <v>204</v>
      </c>
      <c r="D1052" t="s">
        <v>1159</v>
      </c>
      <c r="E1052">
        <v>15</v>
      </c>
      <c r="F1052">
        <v>25</v>
      </c>
      <c r="G1052">
        <v>1</v>
      </c>
      <c r="H1052">
        <v>45</v>
      </c>
      <c r="I1052" t="s">
        <v>1139</v>
      </c>
      <c r="J1052" t="str">
        <f>IF(COUNTIF(sala!R$2:R$768,A1052)=0,"No","SI")</f>
        <v>SI</v>
      </c>
      <c r="K1052">
        <f>+Tabla1[[#This Row],[Precio Unitario]]*Tabla1[[#This Row],[Cantidad Ordenada]]</f>
        <v>25</v>
      </c>
      <c r="L1052">
        <f>+Tabla1[[#This Row],[Ganancia Bruta]]-Tabla1[[#This Row],[Costo Unitario]]*Tabla1[[#This Row],[Cantidad Ordenada]]</f>
        <v>10</v>
      </c>
    </row>
    <row r="1053" spans="1:12" x14ac:dyDescent="0.45">
      <c r="A1053">
        <v>418</v>
      </c>
      <c r="B1053">
        <v>17</v>
      </c>
      <c r="C1053" t="s">
        <v>195</v>
      </c>
      <c r="D1053" t="s">
        <v>1142</v>
      </c>
      <c r="E1053">
        <v>19</v>
      </c>
      <c r="F1053">
        <v>31</v>
      </c>
      <c r="G1053">
        <v>3</v>
      </c>
      <c r="H1053">
        <v>55</v>
      </c>
      <c r="I1053" t="s">
        <v>1141</v>
      </c>
      <c r="J1053" t="str">
        <f>IF(COUNTIF(sala!R$2:R$768,A1053)=0,"No","SI")</f>
        <v>SI</v>
      </c>
      <c r="K1053">
        <f>+Tabla1[[#This Row],[Precio Unitario]]*Tabla1[[#This Row],[Cantidad Ordenada]]</f>
        <v>93</v>
      </c>
      <c r="L1053">
        <f>+Tabla1[[#This Row],[Ganancia Bruta]]-Tabla1[[#This Row],[Costo Unitario]]*Tabla1[[#This Row],[Cantidad Ordenada]]</f>
        <v>36</v>
      </c>
    </row>
    <row r="1054" spans="1:12" x14ac:dyDescent="0.45">
      <c r="A1054">
        <v>419</v>
      </c>
      <c r="B1054">
        <v>11</v>
      </c>
      <c r="C1054" t="s">
        <v>86</v>
      </c>
      <c r="D1054" t="s">
        <v>1153</v>
      </c>
      <c r="E1054">
        <v>20</v>
      </c>
      <c r="F1054">
        <v>34</v>
      </c>
      <c r="G1054">
        <v>1</v>
      </c>
      <c r="H1054">
        <v>7</v>
      </c>
      <c r="I1054" t="s">
        <v>1141</v>
      </c>
      <c r="J1054" t="str">
        <f>IF(COUNTIF(sala!R$2:R$768,A1054)=0,"No","SI")</f>
        <v>SI</v>
      </c>
      <c r="K1054">
        <f>+Tabla1[[#This Row],[Precio Unitario]]*Tabla1[[#This Row],[Cantidad Ordenada]]</f>
        <v>34</v>
      </c>
      <c r="L1054">
        <f>+Tabla1[[#This Row],[Ganancia Bruta]]-Tabla1[[#This Row],[Costo Unitario]]*Tabla1[[#This Row],[Cantidad Ordenada]]</f>
        <v>14</v>
      </c>
    </row>
    <row r="1055" spans="1:12" x14ac:dyDescent="0.45">
      <c r="A1055">
        <v>419</v>
      </c>
      <c r="B1055">
        <v>11</v>
      </c>
      <c r="C1055" t="s">
        <v>448</v>
      </c>
      <c r="D1055" t="s">
        <v>1147</v>
      </c>
      <c r="E1055">
        <v>20</v>
      </c>
      <c r="F1055">
        <v>33</v>
      </c>
      <c r="G1055">
        <v>1</v>
      </c>
      <c r="H1055">
        <v>57</v>
      </c>
      <c r="I1055" t="s">
        <v>1139</v>
      </c>
      <c r="J1055" t="str">
        <f>IF(COUNTIF(sala!R$2:R$768,A1055)=0,"No","SI")</f>
        <v>SI</v>
      </c>
      <c r="K1055">
        <f>+Tabla1[[#This Row],[Precio Unitario]]*Tabla1[[#This Row],[Cantidad Ordenada]]</f>
        <v>33</v>
      </c>
      <c r="L1055">
        <f>+Tabla1[[#This Row],[Ganancia Bruta]]-Tabla1[[#This Row],[Costo Unitario]]*Tabla1[[#This Row],[Cantidad Ordenada]]</f>
        <v>13</v>
      </c>
    </row>
    <row r="1056" spans="1:12" x14ac:dyDescent="0.45">
      <c r="A1056">
        <v>420</v>
      </c>
      <c r="B1056">
        <v>18</v>
      </c>
      <c r="C1056" t="s">
        <v>86</v>
      </c>
      <c r="D1056" t="s">
        <v>1153</v>
      </c>
      <c r="E1056">
        <v>20</v>
      </c>
      <c r="F1056">
        <v>34</v>
      </c>
      <c r="G1056">
        <v>2</v>
      </c>
      <c r="H1056">
        <v>33</v>
      </c>
      <c r="I1056" t="s">
        <v>1139</v>
      </c>
      <c r="J1056" t="str">
        <f>IF(COUNTIF(sala!R$2:R$768,A1056)=0,"No","SI")</f>
        <v>SI</v>
      </c>
      <c r="K1056">
        <f>+Tabla1[[#This Row],[Precio Unitario]]*Tabla1[[#This Row],[Cantidad Ordenada]]</f>
        <v>68</v>
      </c>
      <c r="L1056">
        <f>+Tabla1[[#This Row],[Ganancia Bruta]]-Tabla1[[#This Row],[Costo Unitario]]*Tabla1[[#This Row],[Cantidad Ordenada]]</f>
        <v>28</v>
      </c>
    </row>
    <row r="1057" spans="1:12" x14ac:dyDescent="0.45">
      <c r="A1057">
        <v>420</v>
      </c>
      <c r="B1057">
        <v>18</v>
      </c>
      <c r="C1057" t="s">
        <v>250</v>
      </c>
      <c r="D1057" t="s">
        <v>1154</v>
      </c>
      <c r="E1057">
        <v>12</v>
      </c>
      <c r="F1057">
        <v>20</v>
      </c>
      <c r="G1057">
        <v>3</v>
      </c>
      <c r="H1057">
        <v>10</v>
      </c>
      <c r="I1057" t="s">
        <v>1139</v>
      </c>
      <c r="J1057" t="str">
        <f>IF(COUNTIF(sala!R$2:R$768,A1057)=0,"No","SI")</f>
        <v>SI</v>
      </c>
      <c r="K1057">
        <f>+Tabla1[[#This Row],[Precio Unitario]]*Tabla1[[#This Row],[Cantidad Ordenada]]</f>
        <v>60</v>
      </c>
      <c r="L1057">
        <f>+Tabla1[[#This Row],[Ganancia Bruta]]-Tabla1[[#This Row],[Costo Unitario]]*Tabla1[[#This Row],[Cantidad Ordenada]]</f>
        <v>24</v>
      </c>
    </row>
    <row r="1058" spans="1:12" x14ac:dyDescent="0.45">
      <c r="A1058">
        <v>420</v>
      </c>
      <c r="B1058">
        <v>18</v>
      </c>
      <c r="C1058" t="s">
        <v>204</v>
      </c>
      <c r="D1058" t="s">
        <v>1159</v>
      </c>
      <c r="E1058">
        <v>15</v>
      </c>
      <c r="F1058">
        <v>25</v>
      </c>
      <c r="G1058">
        <v>2</v>
      </c>
      <c r="H1058">
        <v>28</v>
      </c>
      <c r="I1058" t="s">
        <v>1139</v>
      </c>
      <c r="J1058" t="str">
        <f>IF(COUNTIF(sala!R$2:R$768,A1058)=0,"No","SI")</f>
        <v>SI</v>
      </c>
      <c r="K1058">
        <f>+Tabla1[[#This Row],[Precio Unitario]]*Tabla1[[#This Row],[Cantidad Ordenada]]</f>
        <v>50</v>
      </c>
      <c r="L1058">
        <f>+Tabla1[[#This Row],[Ganancia Bruta]]-Tabla1[[#This Row],[Costo Unitario]]*Tabla1[[#This Row],[Cantidad Ordenada]]</f>
        <v>20</v>
      </c>
    </row>
    <row r="1059" spans="1:12" x14ac:dyDescent="0.45">
      <c r="A1059">
        <v>420</v>
      </c>
      <c r="B1059">
        <v>18</v>
      </c>
      <c r="C1059" t="s">
        <v>423</v>
      </c>
      <c r="D1059" t="s">
        <v>1151</v>
      </c>
      <c r="E1059">
        <v>19</v>
      </c>
      <c r="F1059">
        <v>32</v>
      </c>
      <c r="G1059">
        <v>2</v>
      </c>
      <c r="H1059">
        <v>34</v>
      </c>
      <c r="I1059" t="s">
        <v>1139</v>
      </c>
      <c r="J1059" t="str">
        <f>IF(COUNTIF(sala!R$2:R$768,A1059)=0,"No","SI")</f>
        <v>SI</v>
      </c>
      <c r="K1059">
        <f>+Tabla1[[#This Row],[Precio Unitario]]*Tabla1[[#This Row],[Cantidad Ordenada]]</f>
        <v>64</v>
      </c>
      <c r="L1059">
        <f>+Tabla1[[#This Row],[Ganancia Bruta]]-Tabla1[[#This Row],[Costo Unitario]]*Tabla1[[#This Row],[Cantidad Ordenada]]</f>
        <v>26</v>
      </c>
    </row>
    <row r="1060" spans="1:12" x14ac:dyDescent="0.45">
      <c r="A1060">
        <v>421</v>
      </c>
      <c r="B1060">
        <v>10</v>
      </c>
      <c r="C1060" t="s">
        <v>195</v>
      </c>
      <c r="D1060" t="s">
        <v>1142</v>
      </c>
      <c r="E1060">
        <v>19</v>
      </c>
      <c r="F1060">
        <v>31</v>
      </c>
      <c r="G1060">
        <v>1</v>
      </c>
      <c r="H1060">
        <v>18</v>
      </c>
      <c r="I1060" t="s">
        <v>1141</v>
      </c>
      <c r="J1060" t="str">
        <f>IF(COUNTIF(sala!R$2:R$768,A1060)=0,"No","SI")</f>
        <v>SI</v>
      </c>
      <c r="K1060">
        <f>+Tabla1[[#This Row],[Precio Unitario]]*Tabla1[[#This Row],[Cantidad Ordenada]]</f>
        <v>31</v>
      </c>
      <c r="L1060">
        <f>+Tabla1[[#This Row],[Ganancia Bruta]]-Tabla1[[#This Row],[Costo Unitario]]*Tabla1[[#This Row],[Cantidad Ordenada]]</f>
        <v>12</v>
      </c>
    </row>
    <row r="1061" spans="1:12" x14ac:dyDescent="0.45">
      <c r="A1061">
        <v>421</v>
      </c>
      <c r="B1061">
        <v>10</v>
      </c>
      <c r="C1061" t="s">
        <v>126</v>
      </c>
      <c r="D1061" t="s">
        <v>1157</v>
      </c>
      <c r="E1061">
        <v>10</v>
      </c>
      <c r="F1061">
        <v>18</v>
      </c>
      <c r="G1061">
        <v>3</v>
      </c>
      <c r="H1061">
        <v>53</v>
      </c>
      <c r="I1061" t="s">
        <v>1141</v>
      </c>
      <c r="J1061" t="str">
        <f>IF(COUNTIF(sala!R$2:R$768,A1061)=0,"No","SI")</f>
        <v>SI</v>
      </c>
      <c r="K1061">
        <f>+Tabla1[[#This Row],[Precio Unitario]]*Tabla1[[#This Row],[Cantidad Ordenada]]</f>
        <v>54</v>
      </c>
      <c r="L1061">
        <f>+Tabla1[[#This Row],[Ganancia Bruta]]-Tabla1[[#This Row],[Costo Unitario]]*Tabla1[[#This Row],[Cantidad Ordenada]]</f>
        <v>24</v>
      </c>
    </row>
    <row r="1062" spans="1:12" x14ac:dyDescent="0.45">
      <c r="A1062">
        <v>422</v>
      </c>
      <c r="B1062">
        <v>12</v>
      </c>
      <c r="C1062" t="s">
        <v>265</v>
      </c>
      <c r="D1062" t="s">
        <v>1158</v>
      </c>
      <c r="E1062">
        <v>15</v>
      </c>
      <c r="F1062">
        <v>26</v>
      </c>
      <c r="G1062">
        <v>2</v>
      </c>
      <c r="H1062">
        <v>7</v>
      </c>
      <c r="I1062" t="s">
        <v>1141</v>
      </c>
      <c r="J1062" t="str">
        <f>IF(COUNTIF(sala!R$2:R$768,A1062)=0,"No","SI")</f>
        <v>SI</v>
      </c>
      <c r="K1062">
        <f>+Tabla1[[#This Row],[Precio Unitario]]*Tabla1[[#This Row],[Cantidad Ordenada]]</f>
        <v>52</v>
      </c>
      <c r="L1062">
        <f>+Tabla1[[#This Row],[Ganancia Bruta]]-Tabla1[[#This Row],[Costo Unitario]]*Tabla1[[#This Row],[Cantidad Ordenada]]</f>
        <v>22</v>
      </c>
    </row>
    <row r="1063" spans="1:12" x14ac:dyDescent="0.45">
      <c r="A1063">
        <v>422</v>
      </c>
      <c r="B1063">
        <v>12</v>
      </c>
      <c r="C1063" t="s">
        <v>115</v>
      </c>
      <c r="D1063" t="s">
        <v>1145</v>
      </c>
      <c r="E1063">
        <v>22</v>
      </c>
      <c r="F1063">
        <v>36</v>
      </c>
      <c r="G1063">
        <v>1</v>
      </c>
      <c r="H1063">
        <v>27</v>
      </c>
      <c r="I1063" t="s">
        <v>1139</v>
      </c>
      <c r="J1063" t="str">
        <f>IF(COUNTIF(sala!R$2:R$768,A1063)=0,"No","SI")</f>
        <v>SI</v>
      </c>
      <c r="K1063">
        <f>+Tabla1[[#This Row],[Precio Unitario]]*Tabla1[[#This Row],[Cantidad Ordenada]]</f>
        <v>36</v>
      </c>
      <c r="L1063">
        <f>+Tabla1[[#This Row],[Ganancia Bruta]]-Tabla1[[#This Row],[Costo Unitario]]*Tabla1[[#This Row],[Cantidad Ordenada]]</f>
        <v>14</v>
      </c>
    </row>
    <row r="1064" spans="1:12" x14ac:dyDescent="0.45">
      <c r="A1064">
        <v>423</v>
      </c>
      <c r="B1064">
        <v>4</v>
      </c>
      <c r="C1064" t="s">
        <v>66</v>
      </c>
      <c r="D1064" t="s">
        <v>1148</v>
      </c>
      <c r="E1064">
        <v>16</v>
      </c>
      <c r="F1064">
        <v>28</v>
      </c>
      <c r="G1064">
        <v>2</v>
      </c>
      <c r="H1064">
        <v>24</v>
      </c>
      <c r="I1064" t="s">
        <v>1139</v>
      </c>
      <c r="J1064" t="str">
        <f>IF(COUNTIF(sala!R$2:R$768,A1064)=0,"No","SI")</f>
        <v>SI</v>
      </c>
      <c r="K1064">
        <f>+Tabla1[[#This Row],[Precio Unitario]]*Tabla1[[#This Row],[Cantidad Ordenada]]</f>
        <v>56</v>
      </c>
      <c r="L1064">
        <f>+Tabla1[[#This Row],[Ganancia Bruta]]-Tabla1[[#This Row],[Costo Unitario]]*Tabla1[[#This Row],[Cantidad Ordenada]]</f>
        <v>24</v>
      </c>
    </row>
    <row r="1065" spans="1:12" x14ac:dyDescent="0.45">
      <c r="A1065">
        <v>423</v>
      </c>
      <c r="B1065">
        <v>4</v>
      </c>
      <c r="C1065" t="s">
        <v>423</v>
      </c>
      <c r="D1065" t="s">
        <v>1151</v>
      </c>
      <c r="E1065">
        <v>19</v>
      </c>
      <c r="F1065">
        <v>32</v>
      </c>
      <c r="G1065">
        <v>3</v>
      </c>
      <c r="H1065">
        <v>7</v>
      </c>
      <c r="I1065" t="s">
        <v>1141</v>
      </c>
      <c r="J1065" t="str">
        <f>IF(COUNTIF(sala!R$2:R$768,A1065)=0,"No","SI")</f>
        <v>SI</v>
      </c>
      <c r="K1065">
        <f>+Tabla1[[#This Row],[Precio Unitario]]*Tabla1[[#This Row],[Cantidad Ordenada]]</f>
        <v>96</v>
      </c>
      <c r="L1065">
        <f>+Tabla1[[#This Row],[Ganancia Bruta]]-Tabla1[[#This Row],[Costo Unitario]]*Tabla1[[#This Row],[Cantidad Ordenada]]</f>
        <v>39</v>
      </c>
    </row>
    <row r="1066" spans="1:12" x14ac:dyDescent="0.45">
      <c r="A1066">
        <v>424</v>
      </c>
      <c r="B1066">
        <v>13</v>
      </c>
      <c r="C1066" t="s">
        <v>344</v>
      </c>
      <c r="D1066" t="s">
        <v>1152</v>
      </c>
      <c r="E1066">
        <v>13</v>
      </c>
      <c r="F1066">
        <v>22</v>
      </c>
      <c r="G1066">
        <v>3</v>
      </c>
      <c r="H1066">
        <v>43</v>
      </c>
      <c r="I1066" t="s">
        <v>1139</v>
      </c>
      <c r="J1066" t="str">
        <f>IF(COUNTIF(sala!R$2:R$768,A1066)=0,"No","SI")</f>
        <v>SI</v>
      </c>
      <c r="K1066">
        <f>+Tabla1[[#This Row],[Precio Unitario]]*Tabla1[[#This Row],[Cantidad Ordenada]]</f>
        <v>66</v>
      </c>
      <c r="L1066">
        <f>+Tabla1[[#This Row],[Ganancia Bruta]]-Tabla1[[#This Row],[Costo Unitario]]*Tabla1[[#This Row],[Cantidad Ordenada]]</f>
        <v>27</v>
      </c>
    </row>
    <row r="1067" spans="1:12" x14ac:dyDescent="0.45">
      <c r="A1067">
        <v>424</v>
      </c>
      <c r="B1067">
        <v>13</v>
      </c>
      <c r="C1067" t="s">
        <v>179</v>
      </c>
      <c r="D1067" t="s">
        <v>1143</v>
      </c>
      <c r="E1067">
        <v>16</v>
      </c>
      <c r="F1067">
        <v>27</v>
      </c>
      <c r="G1067">
        <v>3</v>
      </c>
      <c r="H1067">
        <v>45</v>
      </c>
      <c r="I1067" t="s">
        <v>1141</v>
      </c>
      <c r="J1067" t="str">
        <f>IF(COUNTIF(sala!R$2:R$768,A1067)=0,"No","SI")</f>
        <v>SI</v>
      </c>
      <c r="K1067">
        <f>+Tabla1[[#This Row],[Precio Unitario]]*Tabla1[[#This Row],[Cantidad Ordenada]]</f>
        <v>81</v>
      </c>
      <c r="L1067">
        <f>+Tabla1[[#This Row],[Ganancia Bruta]]-Tabla1[[#This Row],[Costo Unitario]]*Tabla1[[#This Row],[Cantidad Ordenada]]</f>
        <v>33</v>
      </c>
    </row>
    <row r="1068" spans="1:12" x14ac:dyDescent="0.45">
      <c r="A1068">
        <v>425</v>
      </c>
      <c r="B1068">
        <v>18</v>
      </c>
      <c r="C1068" t="s">
        <v>189</v>
      </c>
      <c r="D1068" t="s">
        <v>1149</v>
      </c>
      <c r="E1068">
        <v>11</v>
      </c>
      <c r="F1068">
        <v>19</v>
      </c>
      <c r="G1068">
        <v>1</v>
      </c>
      <c r="H1068">
        <v>28</v>
      </c>
      <c r="I1068" t="s">
        <v>1141</v>
      </c>
      <c r="J1068" t="str">
        <f>IF(COUNTIF(sala!R$2:R$768,A1068)=0,"No","SI")</f>
        <v>SI</v>
      </c>
      <c r="K1068">
        <f>+Tabla1[[#This Row],[Precio Unitario]]*Tabla1[[#This Row],[Cantidad Ordenada]]</f>
        <v>19</v>
      </c>
      <c r="L1068">
        <f>+Tabla1[[#This Row],[Ganancia Bruta]]-Tabla1[[#This Row],[Costo Unitario]]*Tabla1[[#This Row],[Cantidad Ordenada]]</f>
        <v>8</v>
      </c>
    </row>
    <row r="1069" spans="1:12" x14ac:dyDescent="0.45">
      <c r="A1069">
        <v>426</v>
      </c>
      <c r="B1069">
        <v>5</v>
      </c>
      <c r="C1069" t="s">
        <v>448</v>
      </c>
      <c r="D1069" t="s">
        <v>1147</v>
      </c>
      <c r="E1069">
        <v>20</v>
      </c>
      <c r="F1069">
        <v>33</v>
      </c>
      <c r="G1069">
        <v>1</v>
      </c>
      <c r="H1069">
        <v>8</v>
      </c>
      <c r="I1069" t="s">
        <v>1141</v>
      </c>
      <c r="J1069" t="str">
        <f>IF(COUNTIF(sala!R$2:R$768,A1069)=0,"No","SI")</f>
        <v>SI</v>
      </c>
      <c r="K1069">
        <f>+Tabla1[[#This Row],[Precio Unitario]]*Tabla1[[#This Row],[Cantidad Ordenada]]</f>
        <v>33</v>
      </c>
      <c r="L1069">
        <f>+Tabla1[[#This Row],[Ganancia Bruta]]-Tabla1[[#This Row],[Costo Unitario]]*Tabla1[[#This Row],[Cantidad Ordenada]]</f>
        <v>13</v>
      </c>
    </row>
    <row r="1070" spans="1:12" x14ac:dyDescent="0.45">
      <c r="A1070">
        <v>426</v>
      </c>
      <c r="B1070">
        <v>5</v>
      </c>
      <c r="C1070" t="s">
        <v>66</v>
      </c>
      <c r="D1070" t="s">
        <v>1148</v>
      </c>
      <c r="E1070">
        <v>16</v>
      </c>
      <c r="F1070">
        <v>28</v>
      </c>
      <c r="G1070">
        <v>2</v>
      </c>
      <c r="H1070">
        <v>38</v>
      </c>
      <c r="I1070" t="s">
        <v>1141</v>
      </c>
      <c r="J1070" t="str">
        <f>IF(COUNTIF(sala!R$2:R$768,A1070)=0,"No","SI")</f>
        <v>SI</v>
      </c>
      <c r="K1070">
        <f>+Tabla1[[#This Row],[Precio Unitario]]*Tabla1[[#This Row],[Cantidad Ordenada]]</f>
        <v>56</v>
      </c>
      <c r="L1070">
        <f>+Tabla1[[#This Row],[Ganancia Bruta]]-Tabla1[[#This Row],[Costo Unitario]]*Tabla1[[#This Row],[Cantidad Ordenada]]</f>
        <v>24</v>
      </c>
    </row>
    <row r="1071" spans="1:12" x14ac:dyDescent="0.45">
      <c r="A1071">
        <v>426</v>
      </c>
      <c r="B1071">
        <v>5</v>
      </c>
      <c r="C1071" t="s">
        <v>204</v>
      </c>
      <c r="D1071" t="s">
        <v>1159</v>
      </c>
      <c r="E1071">
        <v>15</v>
      </c>
      <c r="F1071">
        <v>25</v>
      </c>
      <c r="G1071">
        <v>2</v>
      </c>
      <c r="H1071">
        <v>23</v>
      </c>
      <c r="I1071" t="s">
        <v>1139</v>
      </c>
      <c r="J1071" t="str">
        <f>IF(COUNTIF(sala!R$2:R$768,A1071)=0,"No","SI")</f>
        <v>SI</v>
      </c>
      <c r="K1071">
        <f>+Tabla1[[#This Row],[Precio Unitario]]*Tabla1[[#This Row],[Cantidad Ordenada]]</f>
        <v>50</v>
      </c>
      <c r="L1071">
        <f>+Tabla1[[#This Row],[Ganancia Bruta]]-Tabla1[[#This Row],[Costo Unitario]]*Tabla1[[#This Row],[Cantidad Ordenada]]</f>
        <v>20</v>
      </c>
    </row>
    <row r="1072" spans="1:12" x14ac:dyDescent="0.45">
      <c r="A1072">
        <v>426</v>
      </c>
      <c r="B1072">
        <v>5</v>
      </c>
      <c r="C1072" t="s">
        <v>115</v>
      </c>
      <c r="D1072" t="s">
        <v>1145</v>
      </c>
      <c r="E1072">
        <v>22</v>
      </c>
      <c r="F1072">
        <v>36</v>
      </c>
      <c r="G1072">
        <v>3</v>
      </c>
      <c r="H1072">
        <v>47</v>
      </c>
      <c r="I1072" t="s">
        <v>1141</v>
      </c>
      <c r="J1072" t="str">
        <f>IF(COUNTIF(sala!R$2:R$768,A1072)=0,"No","SI")</f>
        <v>SI</v>
      </c>
      <c r="K1072">
        <f>+Tabla1[[#This Row],[Precio Unitario]]*Tabla1[[#This Row],[Cantidad Ordenada]]</f>
        <v>108</v>
      </c>
      <c r="L1072">
        <f>+Tabla1[[#This Row],[Ganancia Bruta]]-Tabla1[[#This Row],[Costo Unitario]]*Tabla1[[#This Row],[Cantidad Ordenada]]</f>
        <v>42</v>
      </c>
    </row>
    <row r="1073" spans="1:12" x14ac:dyDescent="0.45">
      <c r="A1073">
        <v>427</v>
      </c>
      <c r="B1073">
        <v>2</v>
      </c>
      <c r="C1073" t="s">
        <v>204</v>
      </c>
      <c r="D1073" t="s">
        <v>1159</v>
      </c>
      <c r="E1073">
        <v>15</v>
      </c>
      <c r="F1073">
        <v>25</v>
      </c>
      <c r="G1073">
        <v>3</v>
      </c>
      <c r="H1073">
        <v>34</v>
      </c>
      <c r="I1073" t="s">
        <v>1141</v>
      </c>
      <c r="J1073" t="str">
        <f>IF(COUNTIF(sala!R$2:R$768,A1073)=0,"No","SI")</f>
        <v>SI</v>
      </c>
      <c r="K1073">
        <f>+Tabla1[[#This Row],[Precio Unitario]]*Tabla1[[#This Row],[Cantidad Ordenada]]</f>
        <v>75</v>
      </c>
      <c r="L1073">
        <f>+Tabla1[[#This Row],[Ganancia Bruta]]-Tabla1[[#This Row],[Costo Unitario]]*Tabla1[[#This Row],[Cantidad Ordenada]]</f>
        <v>30</v>
      </c>
    </row>
    <row r="1074" spans="1:12" x14ac:dyDescent="0.45">
      <c r="A1074">
        <v>427</v>
      </c>
      <c r="B1074">
        <v>2</v>
      </c>
      <c r="C1074" t="s">
        <v>42</v>
      </c>
      <c r="D1074" t="s">
        <v>1150</v>
      </c>
      <c r="E1074">
        <v>21</v>
      </c>
      <c r="F1074">
        <v>35</v>
      </c>
      <c r="G1074">
        <v>2</v>
      </c>
      <c r="H1074">
        <v>52</v>
      </c>
      <c r="I1074" t="s">
        <v>1139</v>
      </c>
      <c r="J1074" t="str">
        <f>IF(COUNTIF(sala!R$2:R$768,A1074)=0,"No","SI")</f>
        <v>SI</v>
      </c>
      <c r="K1074">
        <f>+Tabla1[[#This Row],[Precio Unitario]]*Tabla1[[#This Row],[Cantidad Ordenada]]</f>
        <v>70</v>
      </c>
      <c r="L1074">
        <f>+Tabla1[[#This Row],[Ganancia Bruta]]-Tabla1[[#This Row],[Costo Unitario]]*Tabla1[[#This Row],[Cantidad Ordenada]]</f>
        <v>28</v>
      </c>
    </row>
    <row r="1075" spans="1:12" x14ac:dyDescent="0.45">
      <c r="A1075">
        <v>427</v>
      </c>
      <c r="B1075">
        <v>2</v>
      </c>
      <c r="C1075" t="s">
        <v>340</v>
      </c>
      <c r="D1075" t="s">
        <v>1155</v>
      </c>
      <c r="E1075">
        <v>14</v>
      </c>
      <c r="F1075">
        <v>23</v>
      </c>
      <c r="G1075">
        <v>1</v>
      </c>
      <c r="H1075">
        <v>24</v>
      </c>
      <c r="I1075" t="s">
        <v>1141</v>
      </c>
      <c r="J1075" t="str">
        <f>IF(COUNTIF(sala!R$2:R$768,A1075)=0,"No","SI")</f>
        <v>SI</v>
      </c>
      <c r="K1075">
        <f>+Tabla1[[#This Row],[Precio Unitario]]*Tabla1[[#This Row],[Cantidad Ordenada]]</f>
        <v>23</v>
      </c>
      <c r="L1075">
        <f>+Tabla1[[#This Row],[Ganancia Bruta]]-Tabla1[[#This Row],[Costo Unitario]]*Tabla1[[#This Row],[Cantidad Ordenada]]</f>
        <v>9</v>
      </c>
    </row>
    <row r="1076" spans="1:12" x14ac:dyDescent="0.45">
      <c r="A1076">
        <v>427</v>
      </c>
      <c r="B1076">
        <v>2</v>
      </c>
      <c r="C1076" t="s">
        <v>189</v>
      </c>
      <c r="D1076" t="s">
        <v>1149</v>
      </c>
      <c r="E1076">
        <v>11</v>
      </c>
      <c r="F1076">
        <v>19</v>
      </c>
      <c r="G1076">
        <v>2</v>
      </c>
      <c r="H1076">
        <v>56</v>
      </c>
      <c r="I1076" t="s">
        <v>1139</v>
      </c>
      <c r="J1076" t="str">
        <f>IF(COUNTIF(sala!R$2:R$768,A1076)=0,"No","SI")</f>
        <v>SI</v>
      </c>
      <c r="K1076">
        <f>+Tabla1[[#This Row],[Precio Unitario]]*Tabla1[[#This Row],[Cantidad Ordenada]]</f>
        <v>38</v>
      </c>
      <c r="L1076">
        <f>+Tabla1[[#This Row],[Ganancia Bruta]]-Tabla1[[#This Row],[Costo Unitario]]*Tabla1[[#This Row],[Cantidad Ordenada]]</f>
        <v>16</v>
      </c>
    </row>
    <row r="1077" spans="1:12" x14ac:dyDescent="0.45">
      <c r="A1077">
        <v>428</v>
      </c>
      <c r="B1077">
        <v>7</v>
      </c>
      <c r="C1077" t="s">
        <v>74</v>
      </c>
      <c r="D1077" t="s">
        <v>1144</v>
      </c>
      <c r="E1077">
        <v>25</v>
      </c>
      <c r="F1077">
        <v>40</v>
      </c>
      <c r="G1077">
        <v>1</v>
      </c>
      <c r="H1077">
        <v>38</v>
      </c>
      <c r="I1077" t="s">
        <v>1139</v>
      </c>
      <c r="J1077" t="str">
        <f>IF(COUNTIF(sala!R$2:R$768,A1077)=0,"No","SI")</f>
        <v>SI</v>
      </c>
      <c r="K1077">
        <f>+Tabla1[[#This Row],[Precio Unitario]]*Tabla1[[#This Row],[Cantidad Ordenada]]</f>
        <v>40</v>
      </c>
      <c r="L1077">
        <f>+Tabla1[[#This Row],[Ganancia Bruta]]-Tabla1[[#This Row],[Costo Unitario]]*Tabla1[[#This Row],[Cantidad Ordenada]]</f>
        <v>15</v>
      </c>
    </row>
    <row r="1078" spans="1:12" x14ac:dyDescent="0.45">
      <c r="A1078">
        <v>428</v>
      </c>
      <c r="B1078">
        <v>7</v>
      </c>
      <c r="C1078" t="s">
        <v>340</v>
      </c>
      <c r="D1078" t="s">
        <v>1155</v>
      </c>
      <c r="E1078">
        <v>14</v>
      </c>
      <c r="F1078">
        <v>23</v>
      </c>
      <c r="G1078">
        <v>1</v>
      </c>
      <c r="H1078">
        <v>46</v>
      </c>
      <c r="I1078" t="s">
        <v>1139</v>
      </c>
      <c r="J1078" t="str">
        <f>IF(COUNTIF(sala!R$2:R$768,A1078)=0,"No","SI")</f>
        <v>SI</v>
      </c>
      <c r="K1078">
        <f>+Tabla1[[#This Row],[Precio Unitario]]*Tabla1[[#This Row],[Cantidad Ordenada]]</f>
        <v>23</v>
      </c>
      <c r="L1078">
        <f>+Tabla1[[#This Row],[Ganancia Bruta]]-Tabla1[[#This Row],[Costo Unitario]]*Tabla1[[#This Row],[Cantidad Ordenada]]</f>
        <v>9</v>
      </c>
    </row>
    <row r="1079" spans="1:12" x14ac:dyDescent="0.45">
      <c r="A1079">
        <v>428</v>
      </c>
      <c r="B1079">
        <v>7</v>
      </c>
      <c r="C1079" t="s">
        <v>204</v>
      </c>
      <c r="D1079" t="s">
        <v>1159</v>
      </c>
      <c r="E1079">
        <v>15</v>
      </c>
      <c r="F1079">
        <v>25</v>
      </c>
      <c r="G1079">
        <v>2</v>
      </c>
      <c r="H1079">
        <v>48</v>
      </c>
      <c r="I1079" t="s">
        <v>1139</v>
      </c>
      <c r="J1079" t="str">
        <f>IF(COUNTIF(sala!R$2:R$768,A1079)=0,"No","SI")</f>
        <v>SI</v>
      </c>
      <c r="K1079">
        <f>+Tabla1[[#This Row],[Precio Unitario]]*Tabla1[[#This Row],[Cantidad Ordenada]]</f>
        <v>50</v>
      </c>
      <c r="L1079">
        <f>+Tabla1[[#This Row],[Ganancia Bruta]]-Tabla1[[#This Row],[Costo Unitario]]*Tabla1[[#This Row],[Cantidad Ordenada]]</f>
        <v>20</v>
      </c>
    </row>
    <row r="1080" spans="1:12" x14ac:dyDescent="0.45">
      <c r="A1080">
        <v>428</v>
      </c>
      <c r="B1080">
        <v>7</v>
      </c>
      <c r="C1080" t="s">
        <v>195</v>
      </c>
      <c r="D1080" t="s">
        <v>1142</v>
      </c>
      <c r="E1080">
        <v>19</v>
      </c>
      <c r="F1080">
        <v>31</v>
      </c>
      <c r="G1080">
        <v>2</v>
      </c>
      <c r="H1080">
        <v>47</v>
      </c>
      <c r="I1080" t="s">
        <v>1139</v>
      </c>
      <c r="J1080" t="str">
        <f>IF(COUNTIF(sala!R$2:R$768,A1080)=0,"No","SI")</f>
        <v>SI</v>
      </c>
      <c r="K1080">
        <f>+Tabla1[[#This Row],[Precio Unitario]]*Tabla1[[#This Row],[Cantidad Ordenada]]</f>
        <v>62</v>
      </c>
      <c r="L1080">
        <f>+Tabla1[[#This Row],[Ganancia Bruta]]-Tabla1[[#This Row],[Costo Unitario]]*Tabla1[[#This Row],[Cantidad Ordenada]]</f>
        <v>24</v>
      </c>
    </row>
    <row r="1081" spans="1:12" x14ac:dyDescent="0.45">
      <c r="A1081">
        <v>429</v>
      </c>
      <c r="B1081">
        <v>8</v>
      </c>
      <c r="C1081" t="s">
        <v>265</v>
      </c>
      <c r="D1081" t="s">
        <v>1158</v>
      </c>
      <c r="E1081">
        <v>15</v>
      </c>
      <c r="F1081">
        <v>26</v>
      </c>
      <c r="G1081">
        <v>3</v>
      </c>
      <c r="H1081">
        <v>27</v>
      </c>
      <c r="I1081" t="s">
        <v>1139</v>
      </c>
      <c r="J1081" t="str">
        <f>IF(COUNTIF(sala!R$2:R$768,A1081)=0,"No","SI")</f>
        <v>SI</v>
      </c>
      <c r="K1081">
        <f>+Tabla1[[#This Row],[Precio Unitario]]*Tabla1[[#This Row],[Cantidad Ordenada]]</f>
        <v>78</v>
      </c>
      <c r="L1081">
        <f>+Tabla1[[#This Row],[Ganancia Bruta]]-Tabla1[[#This Row],[Costo Unitario]]*Tabla1[[#This Row],[Cantidad Ordenada]]</f>
        <v>33</v>
      </c>
    </row>
    <row r="1082" spans="1:12" x14ac:dyDescent="0.45">
      <c r="A1082">
        <v>430</v>
      </c>
      <c r="B1082">
        <v>7</v>
      </c>
      <c r="C1082" t="s">
        <v>204</v>
      </c>
      <c r="D1082" t="s">
        <v>1159</v>
      </c>
      <c r="E1082">
        <v>15</v>
      </c>
      <c r="F1082">
        <v>25</v>
      </c>
      <c r="G1082">
        <v>1</v>
      </c>
      <c r="H1082">
        <v>49</v>
      </c>
      <c r="I1082" t="s">
        <v>1139</v>
      </c>
      <c r="J1082" t="str">
        <f>IF(COUNTIF(sala!R$2:R$768,A1082)=0,"No","SI")</f>
        <v>SI</v>
      </c>
      <c r="K1082">
        <f>+Tabla1[[#This Row],[Precio Unitario]]*Tabla1[[#This Row],[Cantidad Ordenada]]</f>
        <v>25</v>
      </c>
      <c r="L1082">
        <f>+Tabla1[[#This Row],[Ganancia Bruta]]-Tabla1[[#This Row],[Costo Unitario]]*Tabla1[[#This Row],[Cantidad Ordenada]]</f>
        <v>10</v>
      </c>
    </row>
    <row r="1083" spans="1:12" x14ac:dyDescent="0.45">
      <c r="A1083">
        <v>431</v>
      </c>
      <c r="B1083">
        <v>15</v>
      </c>
      <c r="C1083" t="s">
        <v>109</v>
      </c>
      <c r="D1083" t="s">
        <v>1140</v>
      </c>
      <c r="E1083">
        <v>18</v>
      </c>
      <c r="F1083">
        <v>30</v>
      </c>
      <c r="G1083">
        <v>2</v>
      </c>
      <c r="H1083">
        <v>20</v>
      </c>
      <c r="I1083" t="s">
        <v>1139</v>
      </c>
      <c r="J1083" t="str">
        <f>IF(COUNTIF(sala!R$2:R$768,A1083)=0,"No","SI")</f>
        <v>SI</v>
      </c>
      <c r="K1083">
        <f>+Tabla1[[#This Row],[Precio Unitario]]*Tabla1[[#This Row],[Cantidad Ordenada]]</f>
        <v>60</v>
      </c>
      <c r="L1083">
        <f>+Tabla1[[#This Row],[Ganancia Bruta]]-Tabla1[[#This Row],[Costo Unitario]]*Tabla1[[#This Row],[Cantidad Ordenada]]</f>
        <v>24</v>
      </c>
    </row>
    <row r="1084" spans="1:12" x14ac:dyDescent="0.45">
      <c r="A1084">
        <v>432</v>
      </c>
      <c r="B1084">
        <v>10</v>
      </c>
      <c r="C1084" t="s">
        <v>250</v>
      </c>
      <c r="D1084" t="s">
        <v>1154</v>
      </c>
      <c r="E1084">
        <v>12</v>
      </c>
      <c r="F1084">
        <v>20</v>
      </c>
      <c r="G1084">
        <v>3</v>
      </c>
      <c r="H1084">
        <v>16</v>
      </c>
      <c r="I1084" t="s">
        <v>1141</v>
      </c>
      <c r="J1084" t="str">
        <f>IF(COUNTIF(sala!R$2:R$768,A1084)=0,"No","SI")</f>
        <v>SI</v>
      </c>
      <c r="K1084">
        <f>+Tabla1[[#This Row],[Precio Unitario]]*Tabla1[[#This Row],[Cantidad Ordenada]]</f>
        <v>60</v>
      </c>
      <c r="L1084">
        <f>+Tabla1[[#This Row],[Ganancia Bruta]]-Tabla1[[#This Row],[Costo Unitario]]*Tabla1[[#This Row],[Cantidad Ordenada]]</f>
        <v>24</v>
      </c>
    </row>
    <row r="1085" spans="1:12" x14ac:dyDescent="0.45">
      <c r="A1085">
        <v>432</v>
      </c>
      <c r="B1085">
        <v>10</v>
      </c>
      <c r="C1085" t="s">
        <v>111</v>
      </c>
      <c r="D1085" t="s">
        <v>1156</v>
      </c>
      <c r="E1085">
        <v>13</v>
      </c>
      <c r="F1085">
        <v>21</v>
      </c>
      <c r="G1085">
        <v>1</v>
      </c>
      <c r="H1085">
        <v>27</v>
      </c>
      <c r="I1085" t="s">
        <v>1139</v>
      </c>
      <c r="J1085" t="str">
        <f>IF(COUNTIF(sala!R$2:R$768,A1085)=0,"No","SI")</f>
        <v>SI</v>
      </c>
      <c r="K1085">
        <f>+Tabla1[[#This Row],[Precio Unitario]]*Tabla1[[#This Row],[Cantidad Ordenada]]</f>
        <v>21</v>
      </c>
      <c r="L1085">
        <f>+Tabla1[[#This Row],[Ganancia Bruta]]-Tabla1[[#This Row],[Costo Unitario]]*Tabla1[[#This Row],[Cantidad Ordenada]]</f>
        <v>8</v>
      </c>
    </row>
    <row r="1086" spans="1:12" x14ac:dyDescent="0.45">
      <c r="A1086">
        <v>432</v>
      </c>
      <c r="B1086">
        <v>10</v>
      </c>
      <c r="C1086" t="s">
        <v>66</v>
      </c>
      <c r="D1086" t="s">
        <v>1148</v>
      </c>
      <c r="E1086">
        <v>16</v>
      </c>
      <c r="F1086">
        <v>28</v>
      </c>
      <c r="G1086">
        <v>1</v>
      </c>
      <c r="H1086">
        <v>31</v>
      </c>
      <c r="I1086" t="s">
        <v>1139</v>
      </c>
      <c r="J1086" t="str">
        <f>IF(COUNTIF(sala!R$2:R$768,A1086)=0,"No","SI")</f>
        <v>SI</v>
      </c>
      <c r="K1086">
        <f>+Tabla1[[#This Row],[Precio Unitario]]*Tabla1[[#This Row],[Cantidad Ordenada]]</f>
        <v>28</v>
      </c>
      <c r="L1086">
        <f>+Tabla1[[#This Row],[Ganancia Bruta]]-Tabla1[[#This Row],[Costo Unitario]]*Tabla1[[#This Row],[Cantidad Ordenada]]</f>
        <v>12</v>
      </c>
    </row>
    <row r="1087" spans="1:12" x14ac:dyDescent="0.45">
      <c r="A1087">
        <v>433</v>
      </c>
      <c r="B1087">
        <v>10</v>
      </c>
      <c r="C1087" t="s">
        <v>109</v>
      </c>
      <c r="D1087" t="s">
        <v>1140</v>
      </c>
      <c r="E1087">
        <v>18</v>
      </c>
      <c r="F1087">
        <v>30</v>
      </c>
      <c r="G1087">
        <v>1</v>
      </c>
      <c r="H1087">
        <v>56</v>
      </c>
      <c r="I1087" t="s">
        <v>1141</v>
      </c>
      <c r="J1087" t="str">
        <f>IF(COUNTIF(sala!R$2:R$768,A1087)=0,"No","SI")</f>
        <v>SI</v>
      </c>
      <c r="K1087">
        <f>+Tabla1[[#This Row],[Precio Unitario]]*Tabla1[[#This Row],[Cantidad Ordenada]]</f>
        <v>30</v>
      </c>
      <c r="L1087">
        <f>+Tabla1[[#This Row],[Ganancia Bruta]]-Tabla1[[#This Row],[Costo Unitario]]*Tabla1[[#This Row],[Cantidad Ordenada]]</f>
        <v>12</v>
      </c>
    </row>
    <row r="1088" spans="1:12" x14ac:dyDescent="0.45">
      <c r="A1088">
        <v>433</v>
      </c>
      <c r="B1088">
        <v>10</v>
      </c>
      <c r="C1088" t="s">
        <v>268</v>
      </c>
      <c r="D1088" t="s">
        <v>1138</v>
      </c>
      <c r="E1088">
        <v>14</v>
      </c>
      <c r="F1088">
        <v>24</v>
      </c>
      <c r="G1088">
        <v>3</v>
      </c>
      <c r="H1088">
        <v>18</v>
      </c>
      <c r="I1088" t="s">
        <v>1139</v>
      </c>
      <c r="J1088" t="str">
        <f>IF(COUNTIF(sala!R$2:R$768,A1088)=0,"No","SI")</f>
        <v>SI</v>
      </c>
      <c r="K1088">
        <f>+Tabla1[[#This Row],[Precio Unitario]]*Tabla1[[#This Row],[Cantidad Ordenada]]</f>
        <v>72</v>
      </c>
      <c r="L1088">
        <f>+Tabla1[[#This Row],[Ganancia Bruta]]-Tabla1[[#This Row],[Costo Unitario]]*Tabla1[[#This Row],[Cantidad Ordenada]]</f>
        <v>30</v>
      </c>
    </row>
    <row r="1089" spans="1:12" x14ac:dyDescent="0.45">
      <c r="A1089">
        <v>434</v>
      </c>
      <c r="B1089">
        <v>15</v>
      </c>
      <c r="C1089" t="s">
        <v>265</v>
      </c>
      <c r="D1089" t="s">
        <v>1158</v>
      </c>
      <c r="E1089">
        <v>15</v>
      </c>
      <c r="F1089">
        <v>26</v>
      </c>
      <c r="G1089">
        <v>2</v>
      </c>
      <c r="H1089">
        <v>26</v>
      </c>
      <c r="I1089" t="s">
        <v>1139</v>
      </c>
      <c r="J1089" t="str">
        <f>IF(COUNTIF(sala!R$2:R$768,A1089)=0,"No","SI")</f>
        <v>SI</v>
      </c>
      <c r="K1089">
        <f>+Tabla1[[#This Row],[Precio Unitario]]*Tabla1[[#This Row],[Cantidad Ordenada]]</f>
        <v>52</v>
      </c>
      <c r="L1089">
        <f>+Tabla1[[#This Row],[Ganancia Bruta]]-Tabla1[[#This Row],[Costo Unitario]]*Tabla1[[#This Row],[Cantidad Ordenada]]</f>
        <v>22</v>
      </c>
    </row>
    <row r="1090" spans="1:12" x14ac:dyDescent="0.45">
      <c r="A1090">
        <v>434</v>
      </c>
      <c r="B1090">
        <v>15</v>
      </c>
      <c r="C1090" t="s">
        <v>344</v>
      </c>
      <c r="D1090" t="s">
        <v>1152</v>
      </c>
      <c r="E1090">
        <v>13</v>
      </c>
      <c r="F1090">
        <v>22</v>
      </c>
      <c r="G1090">
        <v>2</v>
      </c>
      <c r="H1090">
        <v>32</v>
      </c>
      <c r="I1090" t="s">
        <v>1141</v>
      </c>
      <c r="J1090" t="str">
        <f>IF(COUNTIF(sala!R$2:R$768,A1090)=0,"No","SI")</f>
        <v>SI</v>
      </c>
      <c r="K1090">
        <f>+Tabla1[[#This Row],[Precio Unitario]]*Tabla1[[#This Row],[Cantidad Ordenada]]</f>
        <v>44</v>
      </c>
      <c r="L1090">
        <f>+Tabla1[[#This Row],[Ganancia Bruta]]-Tabla1[[#This Row],[Costo Unitario]]*Tabla1[[#This Row],[Cantidad Ordenada]]</f>
        <v>18</v>
      </c>
    </row>
    <row r="1091" spans="1:12" x14ac:dyDescent="0.45">
      <c r="A1091">
        <v>435</v>
      </c>
      <c r="B1091">
        <v>17</v>
      </c>
      <c r="C1091" t="s">
        <v>265</v>
      </c>
      <c r="D1091" t="s">
        <v>1158</v>
      </c>
      <c r="E1091">
        <v>15</v>
      </c>
      <c r="F1091">
        <v>26</v>
      </c>
      <c r="G1091">
        <v>2</v>
      </c>
      <c r="H1091">
        <v>14</v>
      </c>
      <c r="I1091" t="s">
        <v>1139</v>
      </c>
      <c r="J1091" t="str">
        <f>IF(COUNTIF(sala!R$2:R$768,A1091)=0,"No","SI")</f>
        <v>SI</v>
      </c>
      <c r="K1091">
        <f>+Tabla1[[#This Row],[Precio Unitario]]*Tabla1[[#This Row],[Cantidad Ordenada]]</f>
        <v>52</v>
      </c>
      <c r="L1091">
        <f>+Tabla1[[#This Row],[Ganancia Bruta]]-Tabla1[[#This Row],[Costo Unitario]]*Tabla1[[#This Row],[Cantidad Ordenada]]</f>
        <v>22</v>
      </c>
    </row>
    <row r="1092" spans="1:12" x14ac:dyDescent="0.45">
      <c r="A1092">
        <v>435</v>
      </c>
      <c r="B1092">
        <v>17</v>
      </c>
      <c r="C1092" t="s">
        <v>111</v>
      </c>
      <c r="D1092" t="s">
        <v>1156</v>
      </c>
      <c r="E1092">
        <v>13</v>
      </c>
      <c r="F1092">
        <v>21</v>
      </c>
      <c r="G1092">
        <v>2</v>
      </c>
      <c r="H1092">
        <v>42</v>
      </c>
      <c r="I1092" t="s">
        <v>1139</v>
      </c>
      <c r="J1092" t="str">
        <f>IF(COUNTIF(sala!R$2:R$768,A1092)=0,"No","SI")</f>
        <v>SI</v>
      </c>
      <c r="K1092">
        <f>+Tabla1[[#This Row],[Precio Unitario]]*Tabla1[[#This Row],[Cantidad Ordenada]]</f>
        <v>42</v>
      </c>
      <c r="L1092">
        <f>+Tabla1[[#This Row],[Ganancia Bruta]]-Tabla1[[#This Row],[Costo Unitario]]*Tabla1[[#This Row],[Cantidad Ordenada]]</f>
        <v>16</v>
      </c>
    </row>
    <row r="1093" spans="1:12" x14ac:dyDescent="0.45">
      <c r="A1093">
        <v>435</v>
      </c>
      <c r="B1093">
        <v>17</v>
      </c>
      <c r="C1093" t="s">
        <v>109</v>
      </c>
      <c r="D1093" t="s">
        <v>1140</v>
      </c>
      <c r="E1093">
        <v>18</v>
      </c>
      <c r="F1093">
        <v>30</v>
      </c>
      <c r="G1093">
        <v>2</v>
      </c>
      <c r="H1093">
        <v>55</v>
      </c>
      <c r="I1093" t="s">
        <v>1141</v>
      </c>
      <c r="J1093" t="str">
        <f>IF(COUNTIF(sala!R$2:R$768,A1093)=0,"No","SI")</f>
        <v>SI</v>
      </c>
      <c r="K1093">
        <f>+Tabla1[[#This Row],[Precio Unitario]]*Tabla1[[#This Row],[Cantidad Ordenada]]</f>
        <v>60</v>
      </c>
      <c r="L1093">
        <f>+Tabla1[[#This Row],[Ganancia Bruta]]-Tabla1[[#This Row],[Costo Unitario]]*Tabla1[[#This Row],[Cantidad Ordenada]]</f>
        <v>24</v>
      </c>
    </row>
    <row r="1094" spans="1:12" x14ac:dyDescent="0.45">
      <c r="A1094">
        <v>436</v>
      </c>
      <c r="B1094">
        <v>10</v>
      </c>
      <c r="C1094" t="s">
        <v>66</v>
      </c>
      <c r="D1094" t="s">
        <v>1148</v>
      </c>
      <c r="E1094">
        <v>16</v>
      </c>
      <c r="F1094">
        <v>28</v>
      </c>
      <c r="G1094">
        <v>2</v>
      </c>
      <c r="H1094">
        <v>45</v>
      </c>
      <c r="I1094" t="s">
        <v>1141</v>
      </c>
      <c r="J1094" t="str">
        <f>IF(COUNTIF(sala!R$2:R$768,A1094)=0,"No","SI")</f>
        <v>SI</v>
      </c>
      <c r="K1094">
        <f>+Tabla1[[#This Row],[Precio Unitario]]*Tabla1[[#This Row],[Cantidad Ordenada]]</f>
        <v>56</v>
      </c>
      <c r="L1094">
        <f>+Tabla1[[#This Row],[Ganancia Bruta]]-Tabla1[[#This Row],[Costo Unitario]]*Tabla1[[#This Row],[Cantidad Ordenada]]</f>
        <v>24</v>
      </c>
    </row>
    <row r="1095" spans="1:12" x14ac:dyDescent="0.45">
      <c r="A1095">
        <v>437</v>
      </c>
      <c r="B1095">
        <v>16</v>
      </c>
      <c r="C1095" t="s">
        <v>42</v>
      </c>
      <c r="D1095" t="s">
        <v>1150</v>
      </c>
      <c r="E1095">
        <v>21</v>
      </c>
      <c r="F1095">
        <v>35</v>
      </c>
      <c r="G1095">
        <v>2</v>
      </c>
      <c r="H1095">
        <v>51</v>
      </c>
      <c r="I1095" t="s">
        <v>1141</v>
      </c>
      <c r="J1095" t="str">
        <f>IF(COUNTIF(sala!R$2:R$768,A1095)=0,"No","SI")</f>
        <v>SI</v>
      </c>
      <c r="K1095">
        <f>+Tabla1[[#This Row],[Precio Unitario]]*Tabla1[[#This Row],[Cantidad Ordenada]]</f>
        <v>70</v>
      </c>
      <c r="L1095">
        <f>+Tabla1[[#This Row],[Ganancia Bruta]]-Tabla1[[#This Row],[Costo Unitario]]*Tabla1[[#This Row],[Cantidad Ordenada]]</f>
        <v>28</v>
      </c>
    </row>
    <row r="1096" spans="1:12" x14ac:dyDescent="0.45">
      <c r="A1096">
        <v>438</v>
      </c>
      <c r="B1096">
        <v>2</v>
      </c>
      <c r="C1096" t="s">
        <v>448</v>
      </c>
      <c r="D1096" t="s">
        <v>1147</v>
      </c>
      <c r="E1096">
        <v>20</v>
      </c>
      <c r="F1096">
        <v>33</v>
      </c>
      <c r="G1096">
        <v>1</v>
      </c>
      <c r="H1096">
        <v>51</v>
      </c>
      <c r="I1096" t="s">
        <v>1141</v>
      </c>
      <c r="J1096" t="str">
        <f>IF(COUNTIF(sala!R$2:R$768,A1096)=0,"No","SI")</f>
        <v>SI</v>
      </c>
      <c r="K1096">
        <f>+Tabla1[[#This Row],[Precio Unitario]]*Tabla1[[#This Row],[Cantidad Ordenada]]</f>
        <v>33</v>
      </c>
      <c r="L1096">
        <f>+Tabla1[[#This Row],[Ganancia Bruta]]-Tabla1[[#This Row],[Costo Unitario]]*Tabla1[[#This Row],[Cantidad Ordenada]]</f>
        <v>13</v>
      </c>
    </row>
    <row r="1097" spans="1:12" x14ac:dyDescent="0.45">
      <c r="A1097">
        <v>439</v>
      </c>
      <c r="B1097">
        <v>15</v>
      </c>
      <c r="C1097" t="s">
        <v>448</v>
      </c>
      <c r="D1097" t="s">
        <v>1147</v>
      </c>
      <c r="E1097">
        <v>20</v>
      </c>
      <c r="F1097">
        <v>33</v>
      </c>
      <c r="G1097">
        <v>3</v>
      </c>
      <c r="H1097">
        <v>35</v>
      </c>
      <c r="I1097" t="s">
        <v>1139</v>
      </c>
      <c r="J1097" t="str">
        <f>IF(COUNTIF(sala!R$2:R$768,A1097)=0,"No","SI")</f>
        <v>SI</v>
      </c>
      <c r="K1097">
        <f>+Tabla1[[#This Row],[Precio Unitario]]*Tabla1[[#This Row],[Cantidad Ordenada]]</f>
        <v>99</v>
      </c>
      <c r="L1097">
        <f>+Tabla1[[#This Row],[Ganancia Bruta]]-Tabla1[[#This Row],[Costo Unitario]]*Tabla1[[#This Row],[Cantidad Ordenada]]</f>
        <v>39</v>
      </c>
    </row>
    <row r="1098" spans="1:12" x14ac:dyDescent="0.45">
      <c r="A1098">
        <v>439</v>
      </c>
      <c r="B1098">
        <v>15</v>
      </c>
      <c r="C1098" t="s">
        <v>265</v>
      </c>
      <c r="D1098" t="s">
        <v>1158</v>
      </c>
      <c r="E1098">
        <v>15</v>
      </c>
      <c r="F1098">
        <v>26</v>
      </c>
      <c r="G1098">
        <v>3</v>
      </c>
      <c r="H1098">
        <v>29</v>
      </c>
      <c r="I1098" t="s">
        <v>1141</v>
      </c>
      <c r="J1098" t="str">
        <f>IF(COUNTIF(sala!R$2:R$768,A1098)=0,"No","SI")</f>
        <v>SI</v>
      </c>
      <c r="K1098">
        <f>+Tabla1[[#This Row],[Precio Unitario]]*Tabla1[[#This Row],[Cantidad Ordenada]]</f>
        <v>78</v>
      </c>
      <c r="L1098">
        <f>+Tabla1[[#This Row],[Ganancia Bruta]]-Tabla1[[#This Row],[Costo Unitario]]*Tabla1[[#This Row],[Cantidad Ordenada]]</f>
        <v>33</v>
      </c>
    </row>
    <row r="1099" spans="1:12" x14ac:dyDescent="0.45">
      <c r="A1099">
        <v>440</v>
      </c>
      <c r="B1099">
        <v>13</v>
      </c>
      <c r="C1099" t="s">
        <v>340</v>
      </c>
      <c r="D1099" t="s">
        <v>1155</v>
      </c>
      <c r="E1099">
        <v>14</v>
      </c>
      <c r="F1099">
        <v>23</v>
      </c>
      <c r="G1099">
        <v>2</v>
      </c>
      <c r="H1099">
        <v>36</v>
      </c>
      <c r="I1099" t="s">
        <v>1139</v>
      </c>
      <c r="J1099" t="str">
        <f>IF(COUNTIF(sala!R$2:R$768,A1099)=0,"No","SI")</f>
        <v>SI</v>
      </c>
      <c r="K1099">
        <f>+Tabla1[[#This Row],[Precio Unitario]]*Tabla1[[#This Row],[Cantidad Ordenada]]</f>
        <v>46</v>
      </c>
      <c r="L1099">
        <f>+Tabla1[[#This Row],[Ganancia Bruta]]-Tabla1[[#This Row],[Costo Unitario]]*Tabla1[[#This Row],[Cantidad Ordenada]]</f>
        <v>18</v>
      </c>
    </row>
    <row r="1100" spans="1:12" x14ac:dyDescent="0.45">
      <c r="A1100">
        <v>440</v>
      </c>
      <c r="B1100">
        <v>13</v>
      </c>
      <c r="C1100" t="s">
        <v>189</v>
      </c>
      <c r="D1100" t="s">
        <v>1149</v>
      </c>
      <c r="E1100">
        <v>11</v>
      </c>
      <c r="F1100">
        <v>19</v>
      </c>
      <c r="G1100">
        <v>2</v>
      </c>
      <c r="H1100">
        <v>9</v>
      </c>
      <c r="I1100" t="s">
        <v>1139</v>
      </c>
      <c r="J1100" t="str">
        <f>IF(COUNTIF(sala!R$2:R$768,A1100)=0,"No","SI")</f>
        <v>SI</v>
      </c>
      <c r="K1100">
        <f>+Tabla1[[#This Row],[Precio Unitario]]*Tabla1[[#This Row],[Cantidad Ordenada]]</f>
        <v>38</v>
      </c>
      <c r="L1100">
        <f>+Tabla1[[#This Row],[Ganancia Bruta]]-Tabla1[[#This Row],[Costo Unitario]]*Tabla1[[#This Row],[Cantidad Ordenada]]</f>
        <v>16</v>
      </c>
    </row>
    <row r="1101" spans="1:12" x14ac:dyDescent="0.45">
      <c r="A1101">
        <v>441</v>
      </c>
      <c r="B1101">
        <v>13</v>
      </c>
      <c r="C1101" t="s">
        <v>42</v>
      </c>
      <c r="D1101" t="s">
        <v>1150</v>
      </c>
      <c r="E1101">
        <v>21</v>
      </c>
      <c r="F1101">
        <v>35</v>
      </c>
      <c r="G1101">
        <v>3</v>
      </c>
      <c r="H1101">
        <v>54</v>
      </c>
      <c r="I1101" t="s">
        <v>1139</v>
      </c>
      <c r="J1101" t="str">
        <f>IF(COUNTIF(sala!R$2:R$768,A1101)=0,"No","SI")</f>
        <v>SI</v>
      </c>
      <c r="K1101">
        <f>+Tabla1[[#This Row],[Precio Unitario]]*Tabla1[[#This Row],[Cantidad Ordenada]]</f>
        <v>105</v>
      </c>
      <c r="L1101">
        <f>+Tabla1[[#This Row],[Ganancia Bruta]]-Tabla1[[#This Row],[Costo Unitario]]*Tabla1[[#This Row],[Cantidad Ordenada]]</f>
        <v>42</v>
      </c>
    </row>
    <row r="1102" spans="1:12" x14ac:dyDescent="0.45">
      <c r="A1102">
        <v>441</v>
      </c>
      <c r="B1102">
        <v>13</v>
      </c>
      <c r="C1102" t="s">
        <v>265</v>
      </c>
      <c r="D1102" t="s">
        <v>1158</v>
      </c>
      <c r="E1102">
        <v>15</v>
      </c>
      <c r="F1102">
        <v>26</v>
      </c>
      <c r="G1102">
        <v>3</v>
      </c>
      <c r="H1102">
        <v>36</v>
      </c>
      <c r="I1102" t="s">
        <v>1141</v>
      </c>
      <c r="J1102" t="str">
        <f>IF(COUNTIF(sala!R$2:R$768,A1102)=0,"No","SI")</f>
        <v>SI</v>
      </c>
      <c r="K1102">
        <f>+Tabla1[[#This Row],[Precio Unitario]]*Tabla1[[#This Row],[Cantidad Ordenada]]</f>
        <v>78</v>
      </c>
      <c r="L1102">
        <f>+Tabla1[[#This Row],[Ganancia Bruta]]-Tabla1[[#This Row],[Costo Unitario]]*Tabla1[[#This Row],[Cantidad Ordenada]]</f>
        <v>33</v>
      </c>
    </row>
    <row r="1103" spans="1:12" x14ac:dyDescent="0.45">
      <c r="A1103">
        <v>442</v>
      </c>
      <c r="B1103">
        <v>15</v>
      </c>
      <c r="C1103" t="s">
        <v>86</v>
      </c>
      <c r="D1103" t="s">
        <v>1153</v>
      </c>
      <c r="E1103">
        <v>20</v>
      </c>
      <c r="F1103">
        <v>34</v>
      </c>
      <c r="G1103">
        <v>3</v>
      </c>
      <c r="H1103">
        <v>29</v>
      </c>
      <c r="I1103" t="s">
        <v>1141</v>
      </c>
      <c r="J1103" t="str">
        <f>IF(COUNTIF(sala!R$2:R$768,A1103)=0,"No","SI")</f>
        <v>SI</v>
      </c>
      <c r="K1103">
        <f>+Tabla1[[#This Row],[Precio Unitario]]*Tabla1[[#This Row],[Cantidad Ordenada]]</f>
        <v>102</v>
      </c>
      <c r="L1103">
        <f>+Tabla1[[#This Row],[Ganancia Bruta]]-Tabla1[[#This Row],[Costo Unitario]]*Tabla1[[#This Row],[Cantidad Ordenada]]</f>
        <v>42</v>
      </c>
    </row>
    <row r="1104" spans="1:12" x14ac:dyDescent="0.45">
      <c r="A1104">
        <v>442</v>
      </c>
      <c r="B1104">
        <v>15</v>
      </c>
      <c r="C1104" t="s">
        <v>204</v>
      </c>
      <c r="D1104" t="s">
        <v>1159</v>
      </c>
      <c r="E1104">
        <v>15</v>
      </c>
      <c r="F1104">
        <v>25</v>
      </c>
      <c r="G1104">
        <v>1</v>
      </c>
      <c r="H1104">
        <v>57</v>
      </c>
      <c r="I1104" t="s">
        <v>1139</v>
      </c>
      <c r="J1104" t="str">
        <f>IF(COUNTIF(sala!R$2:R$768,A1104)=0,"No","SI")</f>
        <v>SI</v>
      </c>
      <c r="K1104">
        <f>+Tabla1[[#This Row],[Precio Unitario]]*Tabla1[[#This Row],[Cantidad Ordenada]]</f>
        <v>25</v>
      </c>
      <c r="L1104">
        <f>+Tabla1[[#This Row],[Ganancia Bruta]]-Tabla1[[#This Row],[Costo Unitario]]*Tabla1[[#This Row],[Cantidad Ordenada]]</f>
        <v>10</v>
      </c>
    </row>
    <row r="1105" spans="1:12" x14ac:dyDescent="0.45">
      <c r="A1105">
        <v>442</v>
      </c>
      <c r="B1105">
        <v>15</v>
      </c>
      <c r="C1105" t="s">
        <v>115</v>
      </c>
      <c r="D1105" t="s">
        <v>1145</v>
      </c>
      <c r="E1105">
        <v>22</v>
      </c>
      <c r="F1105">
        <v>36</v>
      </c>
      <c r="G1105">
        <v>3</v>
      </c>
      <c r="H1105">
        <v>45</v>
      </c>
      <c r="I1105" t="s">
        <v>1139</v>
      </c>
      <c r="J1105" t="str">
        <f>IF(COUNTIF(sala!R$2:R$768,A1105)=0,"No","SI")</f>
        <v>SI</v>
      </c>
      <c r="K1105">
        <f>+Tabla1[[#This Row],[Precio Unitario]]*Tabla1[[#This Row],[Cantidad Ordenada]]</f>
        <v>108</v>
      </c>
      <c r="L1105">
        <f>+Tabla1[[#This Row],[Ganancia Bruta]]-Tabla1[[#This Row],[Costo Unitario]]*Tabla1[[#This Row],[Cantidad Ordenada]]</f>
        <v>42</v>
      </c>
    </row>
    <row r="1106" spans="1:12" x14ac:dyDescent="0.45">
      <c r="A1106">
        <v>443</v>
      </c>
      <c r="B1106">
        <v>4</v>
      </c>
      <c r="C1106" t="s">
        <v>340</v>
      </c>
      <c r="D1106" t="s">
        <v>1155</v>
      </c>
      <c r="E1106">
        <v>14</v>
      </c>
      <c r="F1106">
        <v>23</v>
      </c>
      <c r="G1106">
        <v>1</v>
      </c>
      <c r="H1106">
        <v>30</v>
      </c>
      <c r="I1106" t="s">
        <v>1139</v>
      </c>
      <c r="J1106" t="str">
        <f>IF(COUNTIF(sala!R$2:R$768,A1106)=0,"No","SI")</f>
        <v>SI</v>
      </c>
      <c r="K1106">
        <f>+Tabla1[[#This Row],[Precio Unitario]]*Tabla1[[#This Row],[Cantidad Ordenada]]</f>
        <v>23</v>
      </c>
      <c r="L1106">
        <f>+Tabla1[[#This Row],[Ganancia Bruta]]-Tabla1[[#This Row],[Costo Unitario]]*Tabla1[[#This Row],[Cantidad Ordenada]]</f>
        <v>9</v>
      </c>
    </row>
    <row r="1107" spans="1:12" x14ac:dyDescent="0.45">
      <c r="A1107">
        <v>443</v>
      </c>
      <c r="B1107">
        <v>4</v>
      </c>
      <c r="C1107" t="s">
        <v>423</v>
      </c>
      <c r="D1107" t="s">
        <v>1151</v>
      </c>
      <c r="E1107">
        <v>19</v>
      </c>
      <c r="F1107">
        <v>32</v>
      </c>
      <c r="G1107">
        <v>1</v>
      </c>
      <c r="H1107">
        <v>52</v>
      </c>
      <c r="I1107" t="s">
        <v>1139</v>
      </c>
      <c r="J1107" t="str">
        <f>IF(COUNTIF(sala!R$2:R$768,A1107)=0,"No","SI")</f>
        <v>SI</v>
      </c>
      <c r="K1107">
        <f>+Tabla1[[#This Row],[Precio Unitario]]*Tabla1[[#This Row],[Cantidad Ordenada]]</f>
        <v>32</v>
      </c>
      <c r="L1107">
        <f>+Tabla1[[#This Row],[Ganancia Bruta]]-Tabla1[[#This Row],[Costo Unitario]]*Tabla1[[#This Row],[Cantidad Ordenada]]</f>
        <v>13</v>
      </c>
    </row>
    <row r="1108" spans="1:12" x14ac:dyDescent="0.45">
      <c r="A1108">
        <v>443</v>
      </c>
      <c r="B1108">
        <v>4</v>
      </c>
      <c r="C1108" t="s">
        <v>265</v>
      </c>
      <c r="D1108" t="s">
        <v>1158</v>
      </c>
      <c r="E1108">
        <v>15</v>
      </c>
      <c r="F1108">
        <v>26</v>
      </c>
      <c r="G1108">
        <v>3</v>
      </c>
      <c r="H1108">
        <v>55</v>
      </c>
      <c r="I1108" t="s">
        <v>1139</v>
      </c>
      <c r="J1108" t="str">
        <f>IF(COUNTIF(sala!R$2:R$768,A1108)=0,"No","SI")</f>
        <v>SI</v>
      </c>
      <c r="K1108">
        <f>+Tabla1[[#This Row],[Precio Unitario]]*Tabla1[[#This Row],[Cantidad Ordenada]]</f>
        <v>78</v>
      </c>
      <c r="L1108">
        <f>+Tabla1[[#This Row],[Ganancia Bruta]]-Tabla1[[#This Row],[Costo Unitario]]*Tabla1[[#This Row],[Cantidad Ordenada]]</f>
        <v>33</v>
      </c>
    </row>
    <row r="1109" spans="1:12" x14ac:dyDescent="0.45">
      <c r="A1109">
        <v>443</v>
      </c>
      <c r="B1109">
        <v>4</v>
      </c>
      <c r="C1109" t="s">
        <v>66</v>
      </c>
      <c r="D1109" t="s">
        <v>1148</v>
      </c>
      <c r="E1109">
        <v>16</v>
      </c>
      <c r="F1109">
        <v>28</v>
      </c>
      <c r="G1109">
        <v>3</v>
      </c>
      <c r="H1109">
        <v>18</v>
      </c>
      <c r="I1109" t="s">
        <v>1139</v>
      </c>
      <c r="J1109" t="str">
        <f>IF(COUNTIF(sala!R$2:R$768,A1109)=0,"No","SI")</f>
        <v>SI</v>
      </c>
      <c r="K1109">
        <f>+Tabla1[[#This Row],[Precio Unitario]]*Tabla1[[#This Row],[Cantidad Ordenada]]</f>
        <v>84</v>
      </c>
      <c r="L1109">
        <f>+Tabla1[[#This Row],[Ganancia Bruta]]-Tabla1[[#This Row],[Costo Unitario]]*Tabla1[[#This Row],[Cantidad Ordenada]]</f>
        <v>36</v>
      </c>
    </row>
    <row r="1110" spans="1:12" x14ac:dyDescent="0.45">
      <c r="A1110">
        <v>444</v>
      </c>
      <c r="B1110">
        <v>8</v>
      </c>
      <c r="C1110" t="s">
        <v>340</v>
      </c>
      <c r="D1110" t="s">
        <v>1155</v>
      </c>
      <c r="E1110">
        <v>14</v>
      </c>
      <c r="F1110">
        <v>23</v>
      </c>
      <c r="G1110">
        <v>1</v>
      </c>
      <c r="H1110">
        <v>32</v>
      </c>
      <c r="I1110" t="s">
        <v>1141</v>
      </c>
      <c r="J1110" t="str">
        <f>IF(COUNTIF(sala!R$2:R$768,A1110)=0,"No","SI")</f>
        <v>SI</v>
      </c>
      <c r="K1110">
        <f>+Tabla1[[#This Row],[Precio Unitario]]*Tabla1[[#This Row],[Cantidad Ordenada]]</f>
        <v>23</v>
      </c>
      <c r="L1110">
        <f>+Tabla1[[#This Row],[Ganancia Bruta]]-Tabla1[[#This Row],[Costo Unitario]]*Tabla1[[#This Row],[Cantidad Ordenada]]</f>
        <v>9</v>
      </c>
    </row>
    <row r="1111" spans="1:12" x14ac:dyDescent="0.45">
      <c r="A1111">
        <v>444</v>
      </c>
      <c r="B1111">
        <v>8</v>
      </c>
      <c r="C1111" t="s">
        <v>268</v>
      </c>
      <c r="D1111" t="s">
        <v>1138</v>
      </c>
      <c r="E1111">
        <v>14</v>
      </c>
      <c r="F1111">
        <v>24</v>
      </c>
      <c r="G1111">
        <v>3</v>
      </c>
      <c r="H1111">
        <v>49</v>
      </c>
      <c r="I1111" t="s">
        <v>1141</v>
      </c>
      <c r="J1111" t="str">
        <f>IF(COUNTIF(sala!R$2:R$768,A1111)=0,"No","SI")</f>
        <v>SI</v>
      </c>
      <c r="K1111">
        <f>+Tabla1[[#This Row],[Precio Unitario]]*Tabla1[[#This Row],[Cantidad Ordenada]]</f>
        <v>72</v>
      </c>
      <c r="L1111">
        <f>+Tabla1[[#This Row],[Ganancia Bruta]]-Tabla1[[#This Row],[Costo Unitario]]*Tabla1[[#This Row],[Cantidad Ordenada]]</f>
        <v>30</v>
      </c>
    </row>
    <row r="1112" spans="1:12" x14ac:dyDescent="0.45">
      <c r="A1112">
        <v>445</v>
      </c>
      <c r="B1112">
        <v>6</v>
      </c>
      <c r="C1112" t="s">
        <v>179</v>
      </c>
      <c r="D1112" t="s">
        <v>1143</v>
      </c>
      <c r="E1112">
        <v>16</v>
      </c>
      <c r="F1112">
        <v>27</v>
      </c>
      <c r="G1112">
        <v>3</v>
      </c>
      <c r="H1112">
        <v>26</v>
      </c>
      <c r="I1112" t="s">
        <v>1139</v>
      </c>
      <c r="J1112" t="str">
        <f>IF(COUNTIF(sala!R$2:R$768,A1112)=0,"No","SI")</f>
        <v>SI</v>
      </c>
      <c r="K1112">
        <f>+Tabla1[[#This Row],[Precio Unitario]]*Tabla1[[#This Row],[Cantidad Ordenada]]</f>
        <v>81</v>
      </c>
      <c r="L1112">
        <f>+Tabla1[[#This Row],[Ganancia Bruta]]-Tabla1[[#This Row],[Costo Unitario]]*Tabla1[[#This Row],[Cantidad Ordenada]]</f>
        <v>33</v>
      </c>
    </row>
    <row r="1113" spans="1:12" x14ac:dyDescent="0.45">
      <c r="A1113">
        <v>446</v>
      </c>
      <c r="B1113">
        <v>12</v>
      </c>
      <c r="C1113" t="s">
        <v>111</v>
      </c>
      <c r="D1113" t="s">
        <v>1156</v>
      </c>
      <c r="E1113">
        <v>13</v>
      </c>
      <c r="F1113">
        <v>21</v>
      </c>
      <c r="G1113">
        <v>1</v>
      </c>
      <c r="H1113">
        <v>8</v>
      </c>
      <c r="I1113" t="s">
        <v>1141</v>
      </c>
      <c r="J1113" t="str">
        <f>IF(COUNTIF(sala!R$2:R$768,A1113)=0,"No","SI")</f>
        <v>SI</v>
      </c>
      <c r="K1113">
        <f>+Tabla1[[#This Row],[Precio Unitario]]*Tabla1[[#This Row],[Cantidad Ordenada]]</f>
        <v>21</v>
      </c>
      <c r="L1113">
        <f>+Tabla1[[#This Row],[Ganancia Bruta]]-Tabla1[[#This Row],[Costo Unitario]]*Tabla1[[#This Row],[Cantidad Ordenada]]</f>
        <v>8</v>
      </c>
    </row>
    <row r="1114" spans="1:12" x14ac:dyDescent="0.45">
      <c r="A1114">
        <v>447</v>
      </c>
      <c r="B1114">
        <v>8</v>
      </c>
      <c r="C1114" t="s">
        <v>250</v>
      </c>
      <c r="D1114" t="s">
        <v>1154</v>
      </c>
      <c r="E1114">
        <v>12</v>
      </c>
      <c r="F1114">
        <v>20</v>
      </c>
      <c r="G1114">
        <v>2</v>
      </c>
      <c r="H1114">
        <v>29</v>
      </c>
      <c r="I1114" t="s">
        <v>1141</v>
      </c>
      <c r="J1114" t="str">
        <f>IF(COUNTIF(sala!R$2:R$768,A1114)=0,"No","SI")</f>
        <v>SI</v>
      </c>
      <c r="K1114">
        <f>+Tabla1[[#This Row],[Precio Unitario]]*Tabla1[[#This Row],[Cantidad Ordenada]]</f>
        <v>40</v>
      </c>
      <c r="L1114">
        <f>+Tabla1[[#This Row],[Ganancia Bruta]]-Tabla1[[#This Row],[Costo Unitario]]*Tabla1[[#This Row],[Cantidad Ordenada]]</f>
        <v>16</v>
      </c>
    </row>
    <row r="1115" spans="1:12" x14ac:dyDescent="0.45">
      <c r="A1115">
        <v>447</v>
      </c>
      <c r="B1115">
        <v>8</v>
      </c>
      <c r="C1115" t="s">
        <v>189</v>
      </c>
      <c r="D1115" t="s">
        <v>1149</v>
      </c>
      <c r="E1115">
        <v>11</v>
      </c>
      <c r="F1115">
        <v>19</v>
      </c>
      <c r="G1115">
        <v>3</v>
      </c>
      <c r="H1115">
        <v>50</v>
      </c>
      <c r="I1115" t="s">
        <v>1141</v>
      </c>
      <c r="J1115" t="str">
        <f>IF(COUNTIF(sala!R$2:R$768,A1115)=0,"No","SI")</f>
        <v>SI</v>
      </c>
      <c r="K1115">
        <f>+Tabla1[[#This Row],[Precio Unitario]]*Tabla1[[#This Row],[Cantidad Ordenada]]</f>
        <v>57</v>
      </c>
      <c r="L1115">
        <f>+Tabla1[[#This Row],[Ganancia Bruta]]-Tabla1[[#This Row],[Costo Unitario]]*Tabla1[[#This Row],[Cantidad Ordenada]]</f>
        <v>24</v>
      </c>
    </row>
    <row r="1116" spans="1:12" x14ac:dyDescent="0.45">
      <c r="A1116">
        <v>447</v>
      </c>
      <c r="B1116">
        <v>8</v>
      </c>
      <c r="C1116" t="s">
        <v>66</v>
      </c>
      <c r="D1116" t="s">
        <v>1148</v>
      </c>
      <c r="E1116">
        <v>16</v>
      </c>
      <c r="F1116">
        <v>28</v>
      </c>
      <c r="G1116">
        <v>3</v>
      </c>
      <c r="H1116">
        <v>7</v>
      </c>
      <c r="I1116" t="s">
        <v>1139</v>
      </c>
      <c r="J1116" t="str">
        <f>IF(COUNTIF(sala!R$2:R$768,A1116)=0,"No","SI")</f>
        <v>SI</v>
      </c>
      <c r="K1116">
        <f>+Tabla1[[#This Row],[Precio Unitario]]*Tabla1[[#This Row],[Cantidad Ordenada]]</f>
        <v>84</v>
      </c>
      <c r="L1116">
        <f>+Tabla1[[#This Row],[Ganancia Bruta]]-Tabla1[[#This Row],[Costo Unitario]]*Tabla1[[#This Row],[Cantidad Ordenada]]</f>
        <v>36</v>
      </c>
    </row>
    <row r="1117" spans="1:12" x14ac:dyDescent="0.45">
      <c r="A1117">
        <v>448</v>
      </c>
      <c r="B1117">
        <v>4</v>
      </c>
      <c r="C1117" t="s">
        <v>189</v>
      </c>
      <c r="D1117" t="s">
        <v>1149</v>
      </c>
      <c r="E1117">
        <v>11</v>
      </c>
      <c r="F1117">
        <v>19</v>
      </c>
      <c r="G1117">
        <v>2</v>
      </c>
      <c r="H1117">
        <v>26</v>
      </c>
      <c r="I1117" t="s">
        <v>1141</v>
      </c>
      <c r="J1117" t="str">
        <f>IF(COUNTIF(sala!R$2:R$768,A1117)=0,"No","SI")</f>
        <v>SI</v>
      </c>
      <c r="K1117">
        <f>+Tabla1[[#This Row],[Precio Unitario]]*Tabla1[[#This Row],[Cantidad Ordenada]]</f>
        <v>38</v>
      </c>
      <c r="L1117">
        <f>+Tabla1[[#This Row],[Ganancia Bruta]]-Tabla1[[#This Row],[Costo Unitario]]*Tabla1[[#This Row],[Cantidad Ordenada]]</f>
        <v>16</v>
      </c>
    </row>
    <row r="1118" spans="1:12" x14ac:dyDescent="0.45">
      <c r="A1118">
        <v>448</v>
      </c>
      <c r="B1118">
        <v>4</v>
      </c>
      <c r="C1118" t="s">
        <v>448</v>
      </c>
      <c r="D1118" t="s">
        <v>1147</v>
      </c>
      <c r="E1118">
        <v>20</v>
      </c>
      <c r="F1118">
        <v>33</v>
      </c>
      <c r="G1118">
        <v>3</v>
      </c>
      <c r="H1118">
        <v>40</v>
      </c>
      <c r="I1118" t="s">
        <v>1141</v>
      </c>
      <c r="J1118" t="str">
        <f>IF(COUNTIF(sala!R$2:R$768,A1118)=0,"No","SI")</f>
        <v>SI</v>
      </c>
      <c r="K1118">
        <f>+Tabla1[[#This Row],[Precio Unitario]]*Tabla1[[#This Row],[Cantidad Ordenada]]</f>
        <v>99</v>
      </c>
      <c r="L1118">
        <f>+Tabla1[[#This Row],[Ganancia Bruta]]-Tabla1[[#This Row],[Costo Unitario]]*Tabla1[[#This Row],[Cantidad Ordenada]]</f>
        <v>39</v>
      </c>
    </row>
    <row r="1119" spans="1:12" x14ac:dyDescent="0.45">
      <c r="A1119">
        <v>449</v>
      </c>
      <c r="B1119">
        <v>3</v>
      </c>
      <c r="C1119" t="s">
        <v>423</v>
      </c>
      <c r="D1119" t="s">
        <v>1151</v>
      </c>
      <c r="E1119">
        <v>19</v>
      </c>
      <c r="F1119">
        <v>32</v>
      </c>
      <c r="G1119">
        <v>2</v>
      </c>
      <c r="H1119">
        <v>33</v>
      </c>
      <c r="I1119" t="s">
        <v>1141</v>
      </c>
      <c r="J1119" t="str">
        <f>IF(COUNTIF(sala!R$2:R$768,A1119)=0,"No","SI")</f>
        <v>SI</v>
      </c>
      <c r="K1119">
        <f>+Tabla1[[#This Row],[Precio Unitario]]*Tabla1[[#This Row],[Cantidad Ordenada]]</f>
        <v>64</v>
      </c>
      <c r="L1119">
        <f>+Tabla1[[#This Row],[Ganancia Bruta]]-Tabla1[[#This Row],[Costo Unitario]]*Tabla1[[#This Row],[Cantidad Ordenada]]</f>
        <v>26</v>
      </c>
    </row>
    <row r="1120" spans="1:12" x14ac:dyDescent="0.45">
      <c r="A1120">
        <v>450</v>
      </c>
      <c r="B1120">
        <v>9</v>
      </c>
      <c r="C1120" t="s">
        <v>126</v>
      </c>
      <c r="D1120" t="s">
        <v>1157</v>
      </c>
      <c r="E1120">
        <v>10</v>
      </c>
      <c r="F1120">
        <v>18</v>
      </c>
      <c r="G1120">
        <v>2</v>
      </c>
      <c r="H1120">
        <v>13</v>
      </c>
      <c r="I1120" t="s">
        <v>1141</v>
      </c>
      <c r="J1120" t="str">
        <f>IF(COUNTIF(sala!R$2:R$768,A1120)=0,"No","SI")</f>
        <v>SI</v>
      </c>
      <c r="K1120">
        <f>+Tabla1[[#This Row],[Precio Unitario]]*Tabla1[[#This Row],[Cantidad Ordenada]]</f>
        <v>36</v>
      </c>
      <c r="L1120">
        <f>+Tabla1[[#This Row],[Ganancia Bruta]]-Tabla1[[#This Row],[Costo Unitario]]*Tabla1[[#This Row],[Cantidad Ordenada]]</f>
        <v>16</v>
      </c>
    </row>
    <row r="1121" spans="1:12" x14ac:dyDescent="0.45">
      <c r="A1121">
        <v>450</v>
      </c>
      <c r="B1121">
        <v>9</v>
      </c>
      <c r="C1121" t="s">
        <v>115</v>
      </c>
      <c r="D1121" t="s">
        <v>1145</v>
      </c>
      <c r="E1121">
        <v>22</v>
      </c>
      <c r="F1121">
        <v>36</v>
      </c>
      <c r="G1121">
        <v>1</v>
      </c>
      <c r="H1121">
        <v>21</v>
      </c>
      <c r="I1121" t="s">
        <v>1139</v>
      </c>
      <c r="J1121" t="str">
        <f>IF(COUNTIF(sala!R$2:R$768,A1121)=0,"No","SI")</f>
        <v>SI</v>
      </c>
      <c r="K1121">
        <f>+Tabla1[[#This Row],[Precio Unitario]]*Tabla1[[#This Row],[Cantidad Ordenada]]</f>
        <v>36</v>
      </c>
      <c r="L1121">
        <f>+Tabla1[[#This Row],[Ganancia Bruta]]-Tabla1[[#This Row],[Costo Unitario]]*Tabla1[[#This Row],[Cantidad Ordenada]]</f>
        <v>14</v>
      </c>
    </row>
    <row r="1122" spans="1:12" x14ac:dyDescent="0.45">
      <c r="A1122">
        <v>451</v>
      </c>
      <c r="B1122">
        <v>3</v>
      </c>
      <c r="C1122" t="s">
        <v>42</v>
      </c>
      <c r="D1122" t="s">
        <v>1150</v>
      </c>
      <c r="E1122">
        <v>21</v>
      </c>
      <c r="F1122">
        <v>35</v>
      </c>
      <c r="G1122">
        <v>1</v>
      </c>
      <c r="H1122">
        <v>23</v>
      </c>
      <c r="I1122" t="s">
        <v>1141</v>
      </c>
      <c r="J1122" t="str">
        <f>IF(COUNTIF(sala!R$2:R$768,A1122)=0,"No","SI")</f>
        <v>SI</v>
      </c>
      <c r="K1122">
        <f>+Tabla1[[#This Row],[Precio Unitario]]*Tabla1[[#This Row],[Cantidad Ordenada]]</f>
        <v>35</v>
      </c>
      <c r="L1122">
        <f>+Tabla1[[#This Row],[Ganancia Bruta]]-Tabla1[[#This Row],[Costo Unitario]]*Tabla1[[#This Row],[Cantidad Ordenada]]</f>
        <v>14</v>
      </c>
    </row>
    <row r="1123" spans="1:12" x14ac:dyDescent="0.45">
      <c r="A1123">
        <v>451</v>
      </c>
      <c r="B1123">
        <v>3</v>
      </c>
      <c r="C1123" t="s">
        <v>340</v>
      </c>
      <c r="D1123" t="s">
        <v>1155</v>
      </c>
      <c r="E1123">
        <v>14</v>
      </c>
      <c r="F1123">
        <v>23</v>
      </c>
      <c r="G1123">
        <v>1</v>
      </c>
      <c r="H1123">
        <v>41</v>
      </c>
      <c r="I1123" t="s">
        <v>1141</v>
      </c>
      <c r="J1123" t="str">
        <f>IF(COUNTIF(sala!R$2:R$768,A1123)=0,"No","SI")</f>
        <v>SI</v>
      </c>
      <c r="K1123">
        <f>+Tabla1[[#This Row],[Precio Unitario]]*Tabla1[[#This Row],[Cantidad Ordenada]]</f>
        <v>23</v>
      </c>
      <c r="L1123">
        <f>+Tabla1[[#This Row],[Ganancia Bruta]]-Tabla1[[#This Row],[Costo Unitario]]*Tabla1[[#This Row],[Cantidad Ordenada]]</f>
        <v>9</v>
      </c>
    </row>
    <row r="1124" spans="1:12" x14ac:dyDescent="0.45">
      <c r="A1124">
        <v>451</v>
      </c>
      <c r="B1124">
        <v>3</v>
      </c>
      <c r="C1124" t="s">
        <v>86</v>
      </c>
      <c r="D1124" t="s">
        <v>1153</v>
      </c>
      <c r="E1124">
        <v>20</v>
      </c>
      <c r="F1124">
        <v>34</v>
      </c>
      <c r="G1124">
        <v>1</v>
      </c>
      <c r="H1124">
        <v>39</v>
      </c>
      <c r="I1124" t="s">
        <v>1139</v>
      </c>
      <c r="J1124" t="str">
        <f>IF(COUNTIF(sala!R$2:R$768,A1124)=0,"No","SI")</f>
        <v>SI</v>
      </c>
      <c r="K1124">
        <f>+Tabla1[[#This Row],[Precio Unitario]]*Tabla1[[#This Row],[Cantidad Ordenada]]</f>
        <v>34</v>
      </c>
      <c r="L1124">
        <f>+Tabla1[[#This Row],[Ganancia Bruta]]-Tabla1[[#This Row],[Costo Unitario]]*Tabla1[[#This Row],[Cantidad Ordenada]]</f>
        <v>14</v>
      </c>
    </row>
    <row r="1125" spans="1:12" x14ac:dyDescent="0.45">
      <c r="A1125">
        <v>452</v>
      </c>
      <c r="B1125">
        <v>9</v>
      </c>
      <c r="C1125" t="s">
        <v>195</v>
      </c>
      <c r="D1125" t="s">
        <v>1142</v>
      </c>
      <c r="E1125">
        <v>19</v>
      </c>
      <c r="F1125">
        <v>31</v>
      </c>
      <c r="G1125">
        <v>3</v>
      </c>
      <c r="H1125">
        <v>53</v>
      </c>
      <c r="I1125" t="s">
        <v>1139</v>
      </c>
      <c r="J1125" t="str">
        <f>IF(COUNTIF(sala!R$2:R$768,A1125)=0,"No","SI")</f>
        <v>SI</v>
      </c>
      <c r="K1125">
        <f>+Tabla1[[#This Row],[Precio Unitario]]*Tabla1[[#This Row],[Cantidad Ordenada]]</f>
        <v>93</v>
      </c>
      <c r="L1125">
        <f>+Tabla1[[#This Row],[Ganancia Bruta]]-Tabla1[[#This Row],[Costo Unitario]]*Tabla1[[#This Row],[Cantidad Ordenada]]</f>
        <v>36</v>
      </c>
    </row>
    <row r="1126" spans="1:12" x14ac:dyDescent="0.45">
      <c r="A1126">
        <v>452</v>
      </c>
      <c r="B1126">
        <v>9</v>
      </c>
      <c r="C1126" t="s">
        <v>344</v>
      </c>
      <c r="D1126" t="s">
        <v>1152</v>
      </c>
      <c r="E1126">
        <v>13</v>
      </c>
      <c r="F1126">
        <v>22</v>
      </c>
      <c r="G1126">
        <v>2</v>
      </c>
      <c r="H1126">
        <v>28</v>
      </c>
      <c r="I1126" t="s">
        <v>1139</v>
      </c>
      <c r="J1126" t="str">
        <f>IF(COUNTIF(sala!R$2:R$768,A1126)=0,"No","SI")</f>
        <v>SI</v>
      </c>
      <c r="K1126">
        <f>+Tabla1[[#This Row],[Precio Unitario]]*Tabla1[[#This Row],[Cantidad Ordenada]]</f>
        <v>44</v>
      </c>
      <c r="L1126">
        <f>+Tabla1[[#This Row],[Ganancia Bruta]]-Tabla1[[#This Row],[Costo Unitario]]*Tabla1[[#This Row],[Cantidad Ordenada]]</f>
        <v>18</v>
      </c>
    </row>
    <row r="1127" spans="1:12" x14ac:dyDescent="0.45">
      <c r="A1127">
        <v>452</v>
      </c>
      <c r="B1127">
        <v>9</v>
      </c>
      <c r="C1127" t="s">
        <v>111</v>
      </c>
      <c r="D1127" t="s">
        <v>1156</v>
      </c>
      <c r="E1127">
        <v>13</v>
      </c>
      <c r="F1127">
        <v>21</v>
      </c>
      <c r="G1127">
        <v>1</v>
      </c>
      <c r="H1127">
        <v>42</v>
      </c>
      <c r="I1127" t="s">
        <v>1141</v>
      </c>
      <c r="J1127" t="str">
        <f>IF(COUNTIF(sala!R$2:R$768,A1127)=0,"No","SI")</f>
        <v>SI</v>
      </c>
      <c r="K1127">
        <f>+Tabla1[[#This Row],[Precio Unitario]]*Tabla1[[#This Row],[Cantidad Ordenada]]</f>
        <v>21</v>
      </c>
      <c r="L1127">
        <f>+Tabla1[[#This Row],[Ganancia Bruta]]-Tabla1[[#This Row],[Costo Unitario]]*Tabla1[[#This Row],[Cantidad Ordenada]]</f>
        <v>8</v>
      </c>
    </row>
    <row r="1128" spans="1:12" x14ac:dyDescent="0.45">
      <c r="A1128">
        <v>453</v>
      </c>
      <c r="B1128">
        <v>6</v>
      </c>
      <c r="C1128" t="s">
        <v>86</v>
      </c>
      <c r="D1128" t="s">
        <v>1153</v>
      </c>
      <c r="E1128">
        <v>20</v>
      </c>
      <c r="F1128">
        <v>34</v>
      </c>
      <c r="G1128">
        <v>1</v>
      </c>
      <c r="H1128">
        <v>42</v>
      </c>
      <c r="I1128" t="s">
        <v>1139</v>
      </c>
      <c r="J1128" t="str">
        <f>IF(COUNTIF(sala!R$2:R$768,A1128)=0,"No","SI")</f>
        <v>SI</v>
      </c>
      <c r="K1128">
        <f>+Tabla1[[#This Row],[Precio Unitario]]*Tabla1[[#This Row],[Cantidad Ordenada]]</f>
        <v>34</v>
      </c>
      <c r="L1128">
        <f>+Tabla1[[#This Row],[Ganancia Bruta]]-Tabla1[[#This Row],[Costo Unitario]]*Tabla1[[#This Row],[Cantidad Ordenada]]</f>
        <v>14</v>
      </c>
    </row>
    <row r="1129" spans="1:12" x14ac:dyDescent="0.45">
      <c r="A1129">
        <v>453</v>
      </c>
      <c r="B1129">
        <v>6</v>
      </c>
      <c r="C1129" t="s">
        <v>423</v>
      </c>
      <c r="D1129" t="s">
        <v>1151</v>
      </c>
      <c r="E1129">
        <v>19</v>
      </c>
      <c r="F1129">
        <v>32</v>
      </c>
      <c r="G1129">
        <v>3</v>
      </c>
      <c r="H1129">
        <v>58</v>
      </c>
      <c r="I1129" t="s">
        <v>1139</v>
      </c>
      <c r="J1129" t="str">
        <f>IF(COUNTIF(sala!R$2:R$768,A1129)=0,"No","SI")</f>
        <v>SI</v>
      </c>
      <c r="K1129">
        <f>+Tabla1[[#This Row],[Precio Unitario]]*Tabla1[[#This Row],[Cantidad Ordenada]]</f>
        <v>96</v>
      </c>
      <c r="L1129">
        <f>+Tabla1[[#This Row],[Ganancia Bruta]]-Tabla1[[#This Row],[Costo Unitario]]*Tabla1[[#This Row],[Cantidad Ordenada]]</f>
        <v>39</v>
      </c>
    </row>
    <row r="1130" spans="1:12" x14ac:dyDescent="0.45">
      <c r="A1130">
        <v>454</v>
      </c>
      <c r="B1130">
        <v>1</v>
      </c>
      <c r="C1130" t="s">
        <v>179</v>
      </c>
      <c r="D1130" t="s">
        <v>1143</v>
      </c>
      <c r="E1130">
        <v>16</v>
      </c>
      <c r="F1130">
        <v>27</v>
      </c>
      <c r="G1130">
        <v>2</v>
      </c>
      <c r="H1130">
        <v>49</v>
      </c>
      <c r="I1130" t="s">
        <v>1139</v>
      </c>
      <c r="J1130" t="str">
        <f>IF(COUNTIF(sala!R$2:R$768,A1130)=0,"No","SI")</f>
        <v>SI</v>
      </c>
      <c r="K1130">
        <f>+Tabla1[[#This Row],[Precio Unitario]]*Tabla1[[#This Row],[Cantidad Ordenada]]</f>
        <v>54</v>
      </c>
      <c r="L1130">
        <f>+Tabla1[[#This Row],[Ganancia Bruta]]-Tabla1[[#This Row],[Costo Unitario]]*Tabla1[[#This Row],[Cantidad Ordenada]]</f>
        <v>22</v>
      </c>
    </row>
    <row r="1131" spans="1:12" x14ac:dyDescent="0.45">
      <c r="A1131">
        <v>454</v>
      </c>
      <c r="B1131">
        <v>1</v>
      </c>
      <c r="C1131" t="s">
        <v>189</v>
      </c>
      <c r="D1131" t="s">
        <v>1149</v>
      </c>
      <c r="E1131">
        <v>11</v>
      </c>
      <c r="F1131">
        <v>19</v>
      </c>
      <c r="G1131">
        <v>3</v>
      </c>
      <c r="H1131">
        <v>18</v>
      </c>
      <c r="I1131" t="s">
        <v>1141</v>
      </c>
      <c r="J1131" t="str">
        <f>IF(COUNTIF(sala!R$2:R$768,A1131)=0,"No","SI")</f>
        <v>SI</v>
      </c>
      <c r="K1131">
        <f>+Tabla1[[#This Row],[Precio Unitario]]*Tabla1[[#This Row],[Cantidad Ordenada]]</f>
        <v>57</v>
      </c>
      <c r="L1131">
        <f>+Tabla1[[#This Row],[Ganancia Bruta]]-Tabla1[[#This Row],[Costo Unitario]]*Tabla1[[#This Row],[Cantidad Ordenada]]</f>
        <v>24</v>
      </c>
    </row>
    <row r="1132" spans="1:12" x14ac:dyDescent="0.45">
      <c r="A1132">
        <v>454</v>
      </c>
      <c r="B1132">
        <v>1</v>
      </c>
      <c r="C1132" t="s">
        <v>115</v>
      </c>
      <c r="D1132" t="s">
        <v>1145</v>
      </c>
      <c r="E1132">
        <v>22</v>
      </c>
      <c r="F1132">
        <v>36</v>
      </c>
      <c r="G1132">
        <v>2</v>
      </c>
      <c r="H1132">
        <v>42</v>
      </c>
      <c r="I1132" t="s">
        <v>1141</v>
      </c>
      <c r="J1132" t="str">
        <f>IF(COUNTIF(sala!R$2:R$768,A1132)=0,"No","SI")</f>
        <v>SI</v>
      </c>
      <c r="K1132">
        <f>+Tabla1[[#This Row],[Precio Unitario]]*Tabla1[[#This Row],[Cantidad Ordenada]]</f>
        <v>72</v>
      </c>
      <c r="L1132">
        <f>+Tabla1[[#This Row],[Ganancia Bruta]]-Tabla1[[#This Row],[Costo Unitario]]*Tabla1[[#This Row],[Cantidad Ordenada]]</f>
        <v>28</v>
      </c>
    </row>
    <row r="1133" spans="1:12" x14ac:dyDescent="0.45">
      <c r="A1133">
        <v>454</v>
      </c>
      <c r="B1133">
        <v>1</v>
      </c>
      <c r="C1133" t="s">
        <v>204</v>
      </c>
      <c r="D1133" t="s">
        <v>1159</v>
      </c>
      <c r="E1133">
        <v>15</v>
      </c>
      <c r="F1133">
        <v>25</v>
      </c>
      <c r="G1133">
        <v>2</v>
      </c>
      <c r="H1133">
        <v>44</v>
      </c>
      <c r="I1133" t="s">
        <v>1139</v>
      </c>
      <c r="J1133" t="str">
        <f>IF(COUNTIF(sala!R$2:R$768,A1133)=0,"No","SI")</f>
        <v>SI</v>
      </c>
      <c r="K1133">
        <f>+Tabla1[[#This Row],[Precio Unitario]]*Tabla1[[#This Row],[Cantidad Ordenada]]</f>
        <v>50</v>
      </c>
      <c r="L1133">
        <f>+Tabla1[[#This Row],[Ganancia Bruta]]-Tabla1[[#This Row],[Costo Unitario]]*Tabla1[[#This Row],[Cantidad Ordenada]]</f>
        <v>20</v>
      </c>
    </row>
    <row r="1134" spans="1:12" x14ac:dyDescent="0.45">
      <c r="A1134">
        <v>455</v>
      </c>
      <c r="B1134">
        <v>12</v>
      </c>
      <c r="C1134" t="s">
        <v>268</v>
      </c>
      <c r="D1134" t="s">
        <v>1138</v>
      </c>
      <c r="E1134">
        <v>14</v>
      </c>
      <c r="F1134">
        <v>24</v>
      </c>
      <c r="G1134">
        <v>2</v>
      </c>
      <c r="H1134">
        <v>11</v>
      </c>
      <c r="I1134" t="s">
        <v>1139</v>
      </c>
      <c r="J1134" t="str">
        <f>IF(COUNTIF(sala!R$2:R$768,A1134)=0,"No","SI")</f>
        <v>SI</v>
      </c>
      <c r="K1134">
        <f>+Tabla1[[#This Row],[Precio Unitario]]*Tabla1[[#This Row],[Cantidad Ordenada]]</f>
        <v>48</v>
      </c>
      <c r="L1134">
        <f>+Tabla1[[#This Row],[Ganancia Bruta]]-Tabla1[[#This Row],[Costo Unitario]]*Tabla1[[#This Row],[Cantidad Ordenada]]</f>
        <v>20</v>
      </c>
    </row>
    <row r="1135" spans="1:12" x14ac:dyDescent="0.45">
      <c r="A1135">
        <v>456</v>
      </c>
      <c r="B1135">
        <v>13</v>
      </c>
      <c r="C1135" t="s">
        <v>74</v>
      </c>
      <c r="D1135" t="s">
        <v>1144</v>
      </c>
      <c r="E1135">
        <v>25</v>
      </c>
      <c r="F1135">
        <v>40</v>
      </c>
      <c r="G1135">
        <v>2</v>
      </c>
      <c r="H1135">
        <v>47</v>
      </c>
      <c r="I1135" t="s">
        <v>1141</v>
      </c>
      <c r="J1135" t="str">
        <f>IF(COUNTIF(sala!R$2:R$768,A1135)=0,"No","SI")</f>
        <v>SI</v>
      </c>
      <c r="K1135">
        <f>+Tabla1[[#This Row],[Precio Unitario]]*Tabla1[[#This Row],[Cantidad Ordenada]]</f>
        <v>80</v>
      </c>
      <c r="L1135">
        <f>+Tabla1[[#This Row],[Ganancia Bruta]]-Tabla1[[#This Row],[Costo Unitario]]*Tabla1[[#This Row],[Cantidad Ordenada]]</f>
        <v>30</v>
      </c>
    </row>
    <row r="1136" spans="1:12" x14ac:dyDescent="0.45">
      <c r="A1136">
        <v>456</v>
      </c>
      <c r="B1136">
        <v>13</v>
      </c>
      <c r="C1136" t="s">
        <v>86</v>
      </c>
      <c r="D1136" t="s">
        <v>1153</v>
      </c>
      <c r="E1136">
        <v>20</v>
      </c>
      <c r="F1136">
        <v>34</v>
      </c>
      <c r="G1136">
        <v>2</v>
      </c>
      <c r="H1136">
        <v>24</v>
      </c>
      <c r="I1136" t="s">
        <v>1139</v>
      </c>
      <c r="J1136" t="str">
        <f>IF(COUNTIF(sala!R$2:R$768,A1136)=0,"No","SI")</f>
        <v>SI</v>
      </c>
      <c r="K1136">
        <f>+Tabla1[[#This Row],[Precio Unitario]]*Tabla1[[#This Row],[Cantidad Ordenada]]</f>
        <v>68</v>
      </c>
      <c r="L1136">
        <f>+Tabla1[[#This Row],[Ganancia Bruta]]-Tabla1[[#This Row],[Costo Unitario]]*Tabla1[[#This Row],[Cantidad Ordenada]]</f>
        <v>28</v>
      </c>
    </row>
    <row r="1137" spans="1:12" x14ac:dyDescent="0.45">
      <c r="A1137">
        <v>457</v>
      </c>
      <c r="B1137">
        <v>18</v>
      </c>
      <c r="C1137" t="s">
        <v>448</v>
      </c>
      <c r="D1137" t="s">
        <v>1147</v>
      </c>
      <c r="E1137">
        <v>20</v>
      </c>
      <c r="F1137">
        <v>33</v>
      </c>
      <c r="G1137">
        <v>3</v>
      </c>
      <c r="H1137">
        <v>43</v>
      </c>
      <c r="I1137" t="s">
        <v>1141</v>
      </c>
      <c r="J1137" t="str">
        <f>IF(COUNTIF(sala!R$2:R$768,A1137)=0,"No","SI")</f>
        <v>SI</v>
      </c>
      <c r="K1137">
        <f>+Tabla1[[#This Row],[Precio Unitario]]*Tabla1[[#This Row],[Cantidad Ordenada]]</f>
        <v>99</v>
      </c>
      <c r="L1137">
        <f>+Tabla1[[#This Row],[Ganancia Bruta]]-Tabla1[[#This Row],[Costo Unitario]]*Tabla1[[#This Row],[Cantidad Ordenada]]</f>
        <v>39</v>
      </c>
    </row>
    <row r="1138" spans="1:12" x14ac:dyDescent="0.45">
      <c r="A1138">
        <v>457</v>
      </c>
      <c r="B1138">
        <v>18</v>
      </c>
      <c r="C1138" t="s">
        <v>189</v>
      </c>
      <c r="D1138" t="s">
        <v>1149</v>
      </c>
      <c r="E1138">
        <v>11</v>
      </c>
      <c r="F1138">
        <v>19</v>
      </c>
      <c r="G1138">
        <v>2</v>
      </c>
      <c r="H1138">
        <v>15</v>
      </c>
      <c r="I1138" t="s">
        <v>1141</v>
      </c>
      <c r="J1138" t="str">
        <f>IF(COUNTIF(sala!R$2:R$768,A1138)=0,"No","SI")</f>
        <v>SI</v>
      </c>
      <c r="K1138">
        <f>+Tabla1[[#This Row],[Precio Unitario]]*Tabla1[[#This Row],[Cantidad Ordenada]]</f>
        <v>38</v>
      </c>
      <c r="L1138">
        <f>+Tabla1[[#This Row],[Ganancia Bruta]]-Tabla1[[#This Row],[Costo Unitario]]*Tabla1[[#This Row],[Cantidad Ordenada]]</f>
        <v>16</v>
      </c>
    </row>
    <row r="1139" spans="1:12" x14ac:dyDescent="0.45">
      <c r="A1139">
        <v>458</v>
      </c>
      <c r="B1139">
        <v>4</v>
      </c>
      <c r="C1139" t="s">
        <v>66</v>
      </c>
      <c r="D1139" t="s">
        <v>1148</v>
      </c>
      <c r="E1139">
        <v>16</v>
      </c>
      <c r="F1139">
        <v>28</v>
      </c>
      <c r="G1139">
        <v>2</v>
      </c>
      <c r="H1139">
        <v>11</v>
      </c>
      <c r="I1139" t="s">
        <v>1141</v>
      </c>
      <c r="J1139" t="str">
        <f>IF(COUNTIF(sala!R$2:R$768,A1139)=0,"No","SI")</f>
        <v>SI</v>
      </c>
      <c r="K1139">
        <f>+Tabla1[[#This Row],[Precio Unitario]]*Tabla1[[#This Row],[Cantidad Ordenada]]</f>
        <v>56</v>
      </c>
      <c r="L1139">
        <f>+Tabla1[[#This Row],[Ganancia Bruta]]-Tabla1[[#This Row],[Costo Unitario]]*Tabla1[[#This Row],[Cantidad Ordenada]]</f>
        <v>24</v>
      </c>
    </row>
    <row r="1140" spans="1:12" x14ac:dyDescent="0.45">
      <c r="A1140">
        <v>458</v>
      </c>
      <c r="B1140">
        <v>4</v>
      </c>
      <c r="C1140" t="s">
        <v>86</v>
      </c>
      <c r="D1140" t="s">
        <v>1153</v>
      </c>
      <c r="E1140">
        <v>20</v>
      </c>
      <c r="F1140">
        <v>34</v>
      </c>
      <c r="G1140">
        <v>3</v>
      </c>
      <c r="H1140">
        <v>28</v>
      </c>
      <c r="I1140" t="s">
        <v>1139</v>
      </c>
      <c r="J1140" t="str">
        <f>IF(COUNTIF(sala!R$2:R$768,A1140)=0,"No","SI")</f>
        <v>SI</v>
      </c>
      <c r="K1140">
        <f>+Tabla1[[#This Row],[Precio Unitario]]*Tabla1[[#This Row],[Cantidad Ordenada]]</f>
        <v>102</v>
      </c>
      <c r="L1140">
        <f>+Tabla1[[#This Row],[Ganancia Bruta]]-Tabla1[[#This Row],[Costo Unitario]]*Tabla1[[#This Row],[Cantidad Ordenada]]</f>
        <v>42</v>
      </c>
    </row>
    <row r="1141" spans="1:12" x14ac:dyDescent="0.45">
      <c r="A1141">
        <v>458</v>
      </c>
      <c r="B1141">
        <v>4</v>
      </c>
      <c r="C1141" t="s">
        <v>448</v>
      </c>
      <c r="D1141" t="s">
        <v>1147</v>
      </c>
      <c r="E1141">
        <v>20</v>
      </c>
      <c r="F1141">
        <v>33</v>
      </c>
      <c r="G1141">
        <v>2</v>
      </c>
      <c r="H1141">
        <v>6</v>
      </c>
      <c r="I1141" t="s">
        <v>1139</v>
      </c>
      <c r="J1141" t="str">
        <f>IF(COUNTIF(sala!R$2:R$768,A1141)=0,"No","SI")</f>
        <v>SI</v>
      </c>
      <c r="K1141">
        <f>+Tabla1[[#This Row],[Precio Unitario]]*Tabla1[[#This Row],[Cantidad Ordenada]]</f>
        <v>66</v>
      </c>
      <c r="L1141">
        <f>+Tabla1[[#This Row],[Ganancia Bruta]]-Tabla1[[#This Row],[Costo Unitario]]*Tabla1[[#This Row],[Cantidad Ordenada]]</f>
        <v>26</v>
      </c>
    </row>
    <row r="1142" spans="1:12" x14ac:dyDescent="0.45">
      <c r="A1142">
        <v>458</v>
      </c>
      <c r="B1142">
        <v>4</v>
      </c>
      <c r="C1142" t="s">
        <v>344</v>
      </c>
      <c r="D1142" t="s">
        <v>1152</v>
      </c>
      <c r="E1142">
        <v>13</v>
      </c>
      <c r="F1142">
        <v>22</v>
      </c>
      <c r="G1142">
        <v>2</v>
      </c>
      <c r="H1142">
        <v>44</v>
      </c>
      <c r="I1142" t="s">
        <v>1139</v>
      </c>
      <c r="J1142" t="str">
        <f>IF(COUNTIF(sala!R$2:R$768,A1142)=0,"No","SI")</f>
        <v>SI</v>
      </c>
      <c r="K1142">
        <f>+Tabla1[[#This Row],[Precio Unitario]]*Tabla1[[#This Row],[Cantidad Ordenada]]</f>
        <v>44</v>
      </c>
      <c r="L1142">
        <f>+Tabla1[[#This Row],[Ganancia Bruta]]-Tabla1[[#This Row],[Costo Unitario]]*Tabla1[[#This Row],[Cantidad Ordenada]]</f>
        <v>18</v>
      </c>
    </row>
    <row r="1143" spans="1:12" x14ac:dyDescent="0.45">
      <c r="A1143">
        <v>459</v>
      </c>
      <c r="B1143">
        <v>20</v>
      </c>
      <c r="C1143" t="s">
        <v>66</v>
      </c>
      <c r="D1143" t="s">
        <v>1148</v>
      </c>
      <c r="E1143">
        <v>16</v>
      </c>
      <c r="F1143">
        <v>28</v>
      </c>
      <c r="G1143">
        <v>3</v>
      </c>
      <c r="H1143">
        <v>30</v>
      </c>
      <c r="I1143" t="s">
        <v>1139</v>
      </c>
      <c r="J1143" t="str">
        <f>IF(COUNTIF(sala!R$2:R$768,A1143)=0,"No","SI")</f>
        <v>SI</v>
      </c>
      <c r="K1143">
        <f>+Tabla1[[#This Row],[Precio Unitario]]*Tabla1[[#This Row],[Cantidad Ordenada]]</f>
        <v>84</v>
      </c>
      <c r="L1143">
        <f>+Tabla1[[#This Row],[Ganancia Bruta]]-Tabla1[[#This Row],[Costo Unitario]]*Tabla1[[#This Row],[Cantidad Ordenada]]</f>
        <v>36</v>
      </c>
    </row>
    <row r="1144" spans="1:12" x14ac:dyDescent="0.45">
      <c r="A1144">
        <v>460</v>
      </c>
      <c r="B1144">
        <v>19</v>
      </c>
      <c r="C1144" t="s">
        <v>66</v>
      </c>
      <c r="D1144" t="s">
        <v>1148</v>
      </c>
      <c r="E1144">
        <v>16</v>
      </c>
      <c r="F1144">
        <v>28</v>
      </c>
      <c r="G1144">
        <v>1</v>
      </c>
      <c r="H1144">
        <v>40</v>
      </c>
      <c r="I1144" t="s">
        <v>1141</v>
      </c>
      <c r="J1144" t="str">
        <f>IF(COUNTIF(sala!R$2:R$768,A1144)=0,"No","SI")</f>
        <v>SI</v>
      </c>
      <c r="K1144">
        <f>+Tabla1[[#This Row],[Precio Unitario]]*Tabla1[[#This Row],[Cantidad Ordenada]]</f>
        <v>28</v>
      </c>
      <c r="L1144">
        <f>+Tabla1[[#This Row],[Ganancia Bruta]]-Tabla1[[#This Row],[Costo Unitario]]*Tabla1[[#This Row],[Cantidad Ordenada]]</f>
        <v>12</v>
      </c>
    </row>
    <row r="1145" spans="1:12" x14ac:dyDescent="0.45">
      <c r="A1145">
        <v>460</v>
      </c>
      <c r="B1145">
        <v>19</v>
      </c>
      <c r="C1145" t="s">
        <v>265</v>
      </c>
      <c r="D1145" t="s">
        <v>1158</v>
      </c>
      <c r="E1145">
        <v>15</v>
      </c>
      <c r="F1145">
        <v>26</v>
      </c>
      <c r="G1145">
        <v>1</v>
      </c>
      <c r="H1145">
        <v>8</v>
      </c>
      <c r="I1145" t="s">
        <v>1141</v>
      </c>
      <c r="J1145" t="str">
        <f>IF(COUNTIF(sala!R$2:R$768,A1145)=0,"No","SI")</f>
        <v>SI</v>
      </c>
      <c r="K1145">
        <f>+Tabla1[[#This Row],[Precio Unitario]]*Tabla1[[#This Row],[Cantidad Ordenada]]</f>
        <v>26</v>
      </c>
      <c r="L1145">
        <f>+Tabla1[[#This Row],[Ganancia Bruta]]-Tabla1[[#This Row],[Costo Unitario]]*Tabla1[[#This Row],[Cantidad Ordenada]]</f>
        <v>11</v>
      </c>
    </row>
    <row r="1146" spans="1:12" x14ac:dyDescent="0.45">
      <c r="A1146">
        <v>460</v>
      </c>
      <c r="B1146">
        <v>19</v>
      </c>
      <c r="C1146" t="s">
        <v>204</v>
      </c>
      <c r="D1146" t="s">
        <v>1159</v>
      </c>
      <c r="E1146">
        <v>15</v>
      </c>
      <c r="F1146">
        <v>25</v>
      </c>
      <c r="G1146">
        <v>2</v>
      </c>
      <c r="H1146">
        <v>43</v>
      </c>
      <c r="I1146" t="s">
        <v>1139</v>
      </c>
      <c r="J1146" t="str">
        <f>IF(COUNTIF(sala!R$2:R$768,A1146)=0,"No","SI")</f>
        <v>SI</v>
      </c>
      <c r="K1146">
        <f>+Tabla1[[#This Row],[Precio Unitario]]*Tabla1[[#This Row],[Cantidad Ordenada]]</f>
        <v>50</v>
      </c>
      <c r="L1146">
        <f>+Tabla1[[#This Row],[Ganancia Bruta]]-Tabla1[[#This Row],[Costo Unitario]]*Tabla1[[#This Row],[Cantidad Ordenada]]</f>
        <v>20</v>
      </c>
    </row>
    <row r="1147" spans="1:12" x14ac:dyDescent="0.45">
      <c r="A1147">
        <v>460</v>
      </c>
      <c r="B1147">
        <v>19</v>
      </c>
      <c r="C1147" t="s">
        <v>268</v>
      </c>
      <c r="D1147" t="s">
        <v>1138</v>
      </c>
      <c r="E1147">
        <v>14</v>
      </c>
      <c r="F1147">
        <v>24</v>
      </c>
      <c r="G1147">
        <v>3</v>
      </c>
      <c r="H1147">
        <v>33</v>
      </c>
      <c r="I1147" t="s">
        <v>1139</v>
      </c>
      <c r="J1147" t="str">
        <f>IF(COUNTIF(sala!R$2:R$768,A1147)=0,"No","SI")</f>
        <v>SI</v>
      </c>
      <c r="K1147">
        <f>+Tabla1[[#This Row],[Precio Unitario]]*Tabla1[[#This Row],[Cantidad Ordenada]]</f>
        <v>72</v>
      </c>
      <c r="L1147">
        <f>+Tabla1[[#This Row],[Ganancia Bruta]]-Tabla1[[#This Row],[Costo Unitario]]*Tabla1[[#This Row],[Cantidad Ordenada]]</f>
        <v>30</v>
      </c>
    </row>
    <row r="1148" spans="1:12" x14ac:dyDescent="0.45">
      <c r="A1148">
        <v>461</v>
      </c>
      <c r="B1148">
        <v>4</v>
      </c>
      <c r="C1148" t="s">
        <v>42</v>
      </c>
      <c r="D1148" t="s">
        <v>1150</v>
      </c>
      <c r="E1148">
        <v>21</v>
      </c>
      <c r="F1148">
        <v>35</v>
      </c>
      <c r="G1148">
        <v>2</v>
      </c>
      <c r="H1148">
        <v>38</v>
      </c>
      <c r="I1148" t="s">
        <v>1141</v>
      </c>
      <c r="J1148" t="str">
        <f>IF(COUNTIF(sala!R$2:R$768,A1148)=0,"No","SI")</f>
        <v>SI</v>
      </c>
      <c r="K1148">
        <f>+Tabla1[[#This Row],[Precio Unitario]]*Tabla1[[#This Row],[Cantidad Ordenada]]</f>
        <v>70</v>
      </c>
      <c r="L1148">
        <f>+Tabla1[[#This Row],[Ganancia Bruta]]-Tabla1[[#This Row],[Costo Unitario]]*Tabla1[[#This Row],[Cantidad Ordenada]]</f>
        <v>28</v>
      </c>
    </row>
    <row r="1149" spans="1:12" x14ac:dyDescent="0.45">
      <c r="A1149">
        <v>461</v>
      </c>
      <c r="B1149">
        <v>4</v>
      </c>
      <c r="C1149" t="s">
        <v>60</v>
      </c>
      <c r="D1149" t="s">
        <v>1146</v>
      </c>
      <c r="E1149">
        <v>17</v>
      </c>
      <c r="F1149">
        <v>29</v>
      </c>
      <c r="G1149">
        <v>1</v>
      </c>
      <c r="H1149">
        <v>28</v>
      </c>
      <c r="I1149" t="s">
        <v>1139</v>
      </c>
      <c r="J1149" t="str">
        <f>IF(COUNTIF(sala!R$2:R$768,A1149)=0,"No","SI")</f>
        <v>SI</v>
      </c>
      <c r="K1149">
        <f>+Tabla1[[#This Row],[Precio Unitario]]*Tabla1[[#This Row],[Cantidad Ordenada]]</f>
        <v>29</v>
      </c>
      <c r="L1149">
        <f>+Tabla1[[#This Row],[Ganancia Bruta]]-Tabla1[[#This Row],[Costo Unitario]]*Tabla1[[#This Row],[Cantidad Ordenada]]</f>
        <v>12</v>
      </c>
    </row>
    <row r="1150" spans="1:12" x14ac:dyDescent="0.45">
      <c r="A1150">
        <v>462</v>
      </c>
      <c r="B1150">
        <v>9</v>
      </c>
      <c r="C1150" t="s">
        <v>448</v>
      </c>
      <c r="D1150" t="s">
        <v>1147</v>
      </c>
      <c r="E1150">
        <v>20</v>
      </c>
      <c r="F1150">
        <v>33</v>
      </c>
      <c r="G1150">
        <v>3</v>
      </c>
      <c r="H1150">
        <v>11</v>
      </c>
      <c r="I1150" t="s">
        <v>1139</v>
      </c>
      <c r="J1150" t="str">
        <f>IF(COUNTIF(sala!R$2:R$768,A1150)=0,"No","SI")</f>
        <v>SI</v>
      </c>
      <c r="K1150">
        <f>+Tabla1[[#This Row],[Precio Unitario]]*Tabla1[[#This Row],[Cantidad Ordenada]]</f>
        <v>99</v>
      </c>
      <c r="L1150">
        <f>+Tabla1[[#This Row],[Ganancia Bruta]]-Tabla1[[#This Row],[Costo Unitario]]*Tabla1[[#This Row],[Cantidad Ordenada]]</f>
        <v>39</v>
      </c>
    </row>
    <row r="1151" spans="1:12" x14ac:dyDescent="0.45">
      <c r="A1151">
        <v>463</v>
      </c>
      <c r="B1151">
        <v>7</v>
      </c>
      <c r="C1151" t="s">
        <v>195</v>
      </c>
      <c r="D1151" t="s">
        <v>1142</v>
      </c>
      <c r="E1151">
        <v>19</v>
      </c>
      <c r="F1151">
        <v>31</v>
      </c>
      <c r="G1151">
        <v>3</v>
      </c>
      <c r="H1151">
        <v>14</v>
      </c>
      <c r="I1151" t="s">
        <v>1141</v>
      </c>
      <c r="J1151" t="str">
        <f>IF(COUNTIF(sala!R$2:R$768,A1151)=0,"No","SI")</f>
        <v>SI</v>
      </c>
      <c r="K1151">
        <f>+Tabla1[[#This Row],[Precio Unitario]]*Tabla1[[#This Row],[Cantidad Ordenada]]</f>
        <v>93</v>
      </c>
      <c r="L1151">
        <f>+Tabla1[[#This Row],[Ganancia Bruta]]-Tabla1[[#This Row],[Costo Unitario]]*Tabla1[[#This Row],[Cantidad Ordenada]]</f>
        <v>36</v>
      </c>
    </row>
    <row r="1152" spans="1:12" x14ac:dyDescent="0.45">
      <c r="A1152">
        <v>464</v>
      </c>
      <c r="B1152">
        <v>16</v>
      </c>
      <c r="C1152" t="s">
        <v>265</v>
      </c>
      <c r="D1152" t="s">
        <v>1158</v>
      </c>
      <c r="E1152">
        <v>15</v>
      </c>
      <c r="F1152">
        <v>26</v>
      </c>
      <c r="G1152">
        <v>3</v>
      </c>
      <c r="H1152">
        <v>50</v>
      </c>
      <c r="I1152" t="s">
        <v>1141</v>
      </c>
      <c r="J1152" t="str">
        <f>IF(COUNTIF(sala!R$2:R$768,A1152)=0,"No","SI")</f>
        <v>SI</v>
      </c>
      <c r="K1152">
        <f>+Tabla1[[#This Row],[Precio Unitario]]*Tabla1[[#This Row],[Cantidad Ordenada]]</f>
        <v>78</v>
      </c>
      <c r="L1152">
        <f>+Tabla1[[#This Row],[Ganancia Bruta]]-Tabla1[[#This Row],[Costo Unitario]]*Tabla1[[#This Row],[Cantidad Ordenada]]</f>
        <v>33</v>
      </c>
    </row>
    <row r="1153" spans="1:12" x14ac:dyDescent="0.45">
      <c r="A1153">
        <v>464</v>
      </c>
      <c r="B1153">
        <v>16</v>
      </c>
      <c r="C1153" t="s">
        <v>179</v>
      </c>
      <c r="D1153" t="s">
        <v>1143</v>
      </c>
      <c r="E1153">
        <v>16</v>
      </c>
      <c r="F1153">
        <v>27</v>
      </c>
      <c r="G1153">
        <v>2</v>
      </c>
      <c r="H1153">
        <v>24</v>
      </c>
      <c r="I1153" t="s">
        <v>1139</v>
      </c>
      <c r="J1153" t="str">
        <f>IF(COUNTIF(sala!R$2:R$768,A1153)=0,"No","SI")</f>
        <v>SI</v>
      </c>
      <c r="K1153">
        <f>+Tabla1[[#This Row],[Precio Unitario]]*Tabla1[[#This Row],[Cantidad Ordenada]]</f>
        <v>54</v>
      </c>
      <c r="L1153">
        <f>+Tabla1[[#This Row],[Ganancia Bruta]]-Tabla1[[#This Row],[Costo Unitario]]*Tabla1[[#This Row],[Cantidad Ordenada]]</f>
        <v>22</v>
      </c>
    </row>
    <row r="1154" spans="1:12" x14ac:dyDescent="0.45">
      <c r="A1154">
        <v>464</v>
      </c>
      <c r="B1154">
        <v>16</v>
      </c>
      <c r="C1154" t="s">
        <v>344</v>
      </c>
      <c r="D1154" t="s">
        <v>1152</v>
      </c>
      <c r="E1154">
        <v>13</v>
      </c>
      <c r="F1154">
        <v>22</v>
      </c>
      <c r="G1154">
        <v>1</v>
      </c>
      <c r="H1154">
        <v>10</v>
      </c>
      <c r="I1154" t="s">
        <v>1139</v>
      </c>
      <c r="J1154" t="str">
        <f>IF(COUNTIF(sala!R$2:R$768,A1154)=0,"No","SI")</f>
        <v>SI</v>
      </c>
      <c r="K1154">
        <f>+Tabla1[[#This Row],[Precio Unitario]]*Tabla1[[#This Row],[Cantidad Ordenada]]</f>
        <v>22</v>
      </c>
      <c r="L1154">
        <f>+Tabla1[[#This Row],[Ganancia Bruta]]-Tabla1[[#This Row],[Costo Unitario]]*Tabla1[[#This Row],[Cantidad Ordenada]]</f>
        <v>9</v>
      </c>
    </row>
    <row r="1155" spans="1:12" x14ac:dyDescent="0.45">
      <c r="A1155">
        <v>465</v>
      </c>
      <c r="B1155">
        <v>4</v>
      </c>
      <c r="C1155" t="s">
        <v>204</v>
      </c>
      <c r="D1155" t="s">
        <v>1159</v>
      </c>
      <c r="E1155">
        <v>15</v>
      </c>
      <c r="F1155">
        <v>25</v>
      </c>
      <c r="G1155">
        <v>3</v>
      </c>
      <c r="H1155">
        <v>37</v>
      </c>
      <c r="I1155" t="s">
        <v>1139</v>
      </c>
      <c r="J1155" t="str">
        <f>IF(COUNTIF(sala!R$2:R$768,A1155)=0,"No","SI")</f>
        <v>SI</v>
      </c>
      <c r="K1155">
        <f>+Tabla1[[#This Row],[Precio Unitario]]*Tabla1[[#This Row],[Cantidad Ordenada]]</f>
        <v>75</v>
      </c>
      <c r="L1155">
        <f>+Tabla1[[#This Row],[Ganancia Bruta]]-Tabla1[[#This Row],[Costo Unitario]]*Tabla1[[#This Row],[Cantidad Ordenada]]</f>
        <v>30</v>
      </c>
    </row>
    <row r="1156" spans="1:12" x14ac:dyDescent="0.45">
      <c r="A1156">
        <v>465</v>
      </c>
      <c r="B1156">
        <v>4</v>
      </c>
      <c r="C1156" t="s">
        <v>340</v>
      </c>
      <c r="D1156" t="s">
        <v>1155</v>
      </c>
      <c r="E1156">
        <v>14</v>
      </c>
      <c r="F1156">
        <v>23</v>
      </c>
      <c r="G1156">
        <v>2</v>
      </c>
      <c r="H1156">
        <v>23</v>
      </c>
      <c r="I1156" t="s">
        <v>1141</v>
      </c>
      <c r="J1156" t="str">
        <f>IF(COUNTIF(sala!R$2:R$768,A1156)=0,"No","SI")</f>
        <v>SI</v>
      </c>
      <c r="K1156">
        <f>+Tabla1[[#This Row],[Precio Unitario]]*Tabla1[[#This Row],[Cantidad Ordenada]]</f>
        <v>46</v>
      </c>
      <c r="L1156">
        <f>+Tabla1[[#This Row],[Ganancia Bruta]]-Tabla1[[#This Row],[Costo Unitario]]*Tabla1[[#This Row],[Cantidad Ordenada]]</f>
        <v>18</v>
      </c>
    </row>
    <row r="1157" spans="1:12" x14ac:dyDescent="0.45">
      <c r="A1157">
        <v>466</v>
      </c>
      <c r="B1157">
        <v>4</v>
      </c>
      <c r="C1157" t="s">
        <v>344</v>
      </c>
      <c r="D1157" t="s">
        <v>1152</v>
      </c>
      <c r="E1157">
        <v>13</v>
      </c>
      <c r="F1157">
        <v>22</v>
      </c>
      <c r="G1157">
        <v>1</v>
      </c>
      <c r="H1157">
        <v>50</v>
      </c>
      <c r="I1157" t="s">
        <v>1141</v>
      </c>
      <c r="J1157" t="str">
        <f>IF(COUNTIF(sala!R$2:R$768,A1157)=0,"No","SI")</f>
        <v>SI</v>
      </c>
      <c r="K1157">
        <f>+Tabla1[[#This Row],[Precio Unitario]]*Tabla1[[#This Row],[Cantidad Ordenada]]</f>
        <v>22</v>
      </c>
      <c r="L1157">
        <f>+Tabla1[[#This Row],[Ganancia Bruta]]-Tabla1[[#This Row],[Costo Unitario]]*Tabla1[[#This Row],[Cantidad Ordenada]]</f>
        <v>9</v>
      </c>
    </row>
    <row r="1158" spans="1:12" x14ac:dyDescent="0.45">
      <c r="A1158">
        <v>466</v>
      </c>
      <c r="B1158">
        <v>4</v>
      </c>
      <c r="C1158" t="s">
        <v>109</v>
      </c>
      <c r="D1158" t="s">
        <v>1140</v>
      </c>
      <c r="E1158">
        <v>18</v>
      </c>
      <c r="F1158">
        <v>30</v>
      </c>
      <c r="G1158">
        <v>3</v>
      </c>
      <c r="H1158">
        <v>52</v>
      </c>
      <c r="I1158" t="s">
        <v>1139</v>
      </c>
      <c r="J1158" t="str">
        <f>IF(COUNTIF(sala!R$2:R$768,A1158)=0,"No","SI")</f>
        <v>SI</v>
      </c>
      <c r="K1158">
        <f>+Tabla1[[#This Row],[Precio Unitario]]*Tabla1[[#This Row],[Cantidad Ordenada]]</f>
        <v>90</v>
      </c>
      <c r="L1158">
        <f>+Tabla1[[#This Row],[Ganancia Bruta]]-Tabla1[[#This Row],[Costo Unitario]]*Tabla1[[#This Row],[Cantidad Ordenada]]</f>
        <v>36</v>
      </c>
    </row>
    <row r="1159" spans="1:12" x14ac:dyDescent="0.45">
      <c r="A1159">
        <v>466</v>
      </c>
      <c r="B1159">
        <v>4</v>
      </c>
      <c r="C1159" t="s">
        <v>66</v>
      </c>
      <c r="D1159" t="s">
        <v>1148</v>
      </c>
      <c r="E1159">
        <v>16</v>
      </c>
      <c r="F1159">
        <v>28</v>
      </c>
      <c r="G1159">
        <v>1</v>
      </c>
      <c r="H1159">
        <v>43</v>
      </c>
      <c r="I1159" t="s">
        <v>1139</v>
      </c>
      <c r="J1159" t="str">
        <f>IF(COUNTIF(sala!R$2:R$768,A1159)=0,"No","SI")</f>
        <v>SI</v>
      </c>
      <c r="K1159">
        <f>+Tabla1[[#This Row],[Precio Unitario]]*Tabla1[[#This Row],[Cantidad Ordenada]]</f>
        <v>28</v>
      </c>
      <c r="L1159">
        <f>+Tabla1[[#This Row],[Ganancia Bruta]]-Tabla1[[#This Row],[Costo Unitario]]*Tabla1[[#This Row],[Cantidad Ordenada]]</f>
        <v>12</v>
      </c>
    </row>
    <row r="1160" spans="1:12" x14ac:dyDescent="0.45">
      <c r="A1160">
        <v>467</v>
      </c>
      <c r="B1160">
        <v>15</v>
      </c>
      <c r="C1160" t="s">
        <v>448</v>
      </c>
      <c r="D1160" t="s">
        <v>1147</v>
      </c>
      <c r="E1160">
        <v>20</v>
      </c>
      <c r="F1160">
        <v>33</v>
      </c>
      <c r="G1160">
        <v>3</v>
      </c>
      <c r="H1160">
        <v>13</v>
      </c>
      <c r="I1160" t="s">
        <v>1139</v>
      </c>
      <c r="J1160" t="str">
        <f>IF(COUNTIF(sala!R$2:R$768,A1160)=0,"No","SI")</f>
        <v>SI</v>
      </c>
      <c r="K1160">
        <f>+Tabla1[[#This Row],[Precio Unitario]]*Tabla1[[#This Row],[Cantidad Ordenada]]</f>
        <v>99</v>
      </c>
      <c r="L1160">
        <f>+Tabla1[[#This Row],[Ganancia Bruta]]-Tabla1[[#This Row],[Costo Unitario]]*Tabla1[[#This Row],[Cantidad Ordenada]]</f>
        <v>39</v>
      </c>
    </row>
    <row r="1161" spans="1:12" x14ac:dyDescent="0.45">
      <c r="A1161">
        <v>467</v>
      </c>
      <c r="B1161">
        <v>15</v>
      </c>
      <c r="C1161" t="s">
        <v>344</v>
      </c>
      <c r="D1161" t="s">
        <v>1152</v>
      </c>
      <c r="E1161">
        <v>13</v>
      </c>
      <c r="F1161">
        <v>22</v>
      </c>
      <c r="G1161">
        <v>2</v>
      </c>
      <c r="H1161">
        <v>59</v>
      </c>
      <c r="I1161" t="s">
        <v>1139</v>
      </c>
      <c r="J1161" t="str">
        <f>IF(COUNTIF(sala!R$2:R$768,A1161)=0,"No","SI")</f>
        <v>SI</v>
      </c>
      <c r="K1161">
        <f>+Tabla1[[#This Row],[Precio Unitario]]*Tabla1[[#This Row],[Cantidad Ordenada]]</f>
        <v>44</v>
      </c>
      <c r="L1161">
        <f>+Tabla1[[#This Row],[Ganancia Bruta]]-Tabla1[[#This Row],[Costo Unitario]]*Tabla1[[#This Row],[Cantidad Ordenada]]</f>
        <v>18</v>
      </c>
    </row>
    <row r="1162" spans="1:12" x14ac:dyDescent="0.45">
      <c r="A1162">
        <v>468</v>
      </c>
      <c r="B1162">
        <v>14</v>
      </c>
      <c r="C1162" t="s">
        <v>189</v>
      </c>
      <c r="D1162" t="s">
        <v>1149</v>
      </c>
      <c r="E1162">
        <v>11</v>
      </c>
      <c r="F1162">
        <v>19</v>
      </c>
      <c r="G1162">
        <v>2</v>
      </c>
      <c r="H1162">
        <v>38</v>
      </c>
      <c r="I1162" t="s">
        <v>1141</v>
      </c>
      <c r="J1162" t="str">
        <f>IF(COUNTIF(sala!R$2:R$768,A1162)=0,"No","SI")</f>
        <v>SI</v>
      </c>
      <c r="K1162">
        <f>+Tabla1[[#This Row],[Precio Unitario]]*Tabla1[[#This Row],[Cantidad Ordenada]]</f>
        <v>38</v>
      </c>
      <c r="L1162">
        <f>+Tabla1[[#This Row],[Ganancia Bruta]]-Tabla1[[#This Row],[Costo Unitario]]*Tabla1[[#This Row],[Cantidad Ordenada]]</f>
        <v>16</v>
      </c>
    </row>
    <row r="1163" spans="1:12" x14ac:dyDescent="0.45">
      <c r="A1163">
        <v>468</v>
      </c>
      <c r="B1163">
        <v>14</v>
      </c>
      <c r="C1163" t="s">
        <v>250</v>
      </c>
      <c r="D1163" t="s">
        <v>1154</v>
      </c>
      <c r="E1163">
        <v>12</v>
      </c>
      <c r="F1163">
        <v>20</v>
      </c>
      <c r="G1163">
        <v>2</v>
      </c>
      <c r="H1163">
        <v>16</v>
      </c>
      <c r="I1163" t="s">
        <v>1141</v>
      </c>
      <c r="J1163" t="str">
        <f>IF(COUNTIF(sala!R$2:R$768,A1163)=0,"No","SI")</f>
        <v>SI</v>
      </c>
      <c r="K1163">
        <f>+Tabla1[[#This Row],[Precio Unitario]]*Tabla1[[#This Row],[Cantidad Ordenada]]</f>
        <v>40</v>
      </c>
      <c r="L1163">
        <f>+Tabla1[[#This Row],[Ganancia Bruta]]-Tabla1[[#This Row],[Costo Unitario]]*Tabla1[[#This Row],[Cantidad Ordenada]]</f>
        <v>16</v>
      </c>
    </row>
    <row r="1164" spans="1:12" x14ac:dyDescent="0.45">
      <c r="A1164">
        <v>468</v>
      </c>
      <c r="B1164">
        <v>14</v>
      </c>
      <c r="C1164" t="s">
        <v>66</v>
      </c>
      <c r="D1164" t="s">
        <v>1148</v>
      </c>
      <c r="E1164">
        <v>16</v>
      </c>
      <c r="F1164">
        <v>28</v>
      </c>
      <c r="G1164">
        <v>1</v>
      </c>
      <c r="H1164">
        <v>9</v>
      </c>
      <c r="I1164" t="s">
        <v>1141</v>
      </c>
      <c r="J1164" t="str">
        <f>IF(COUNTIF(sala!R$2:R$768,A1164)=0,"No","SI")</f>
        <v>SI</v>
      </c>
      <c r="K1164">
        <f>+Tabla1[[#This Row],[Precio Unitario]]*Tabla1[[#This Row],[Cantidad Ordenada]]</f>
        <v>28</v>
      </c>
      <c r="L1164">
        <f>+Tabla1[[#This Row],[Ganancia Bruta]]-Tabla1[[#This Row],[Costo Unitario]]*Tabla1[[#This Row],[Cantidad Ordenada]]</f>
        <v>12</v>
      </c>
    </row>
    <row r="1165" spans="1:12" x14ac:dyDescent="0.45">
      <c r="A1165">
        <v>469</v>
      </c>
      <c r="B1165">
        <v>1</v>
      </c>
      <c r="C1165" t="s">
        <v>42</v>
      </c>
      <c r="D1165" t="s">
        <v>1150</v>
      </c>
      <c r="E1165">
        <v>21</v>
      </c>
      <c r="F1165">
        <v>35</v>
      </c>
      <c r="G1165">
        <v>3</v>
      </c>
      <c r="H1165">
        <v>22</v>
      </c>
      <c r="I1165" t="s">
        <v>1141</v>
      </c>
      <c r="J1165" t="str">
        <f>IF(COUNTIF(sala!R$2:R$768,A1165)=0,"No","SI")</f>
        <v>SI</v>
      </c>
      <c r="K1165">
        <f>+Tabla1[[#This Row],[Precio Unitario]]*Tabla1[[#This Row],[Cantidad Ordenada]]</f>
        <v>105</v>
      </c>
      <c r="L1165">
        <f>+Tabla1[[#This Row],[Ganancia Bruta]]-Tabla1[[#This Row],[Costo Unitario]]*Tabla1[[#This Row],[Cantidad Ordenada]]</f>
        <v>42</v>
      </c>
    </row>
    <row r="1166" spans="1:12" x14ac:dyDescent="0.45">
      <c r="A1166">
        <v>469</v>
      </c>
      <c r="B1166">
        <v>1</v>
      </c>
      <c r="C1166" t="s">
        <v>423</v>
      </c>
      <c r="D1166" t="s">
        <v>1151</v>
      </c>
      <c r="E1166">
        <v>19</v>
      </c>
      <c r="F1166">
        <v>32</v>
      </c>
      <c r="G1166">
        <v>1</v>
      </c>
      <c r="H1166">
        <v>44</v>
      </c>
      <c r="I1166" t="s">
        <v>1139</v>
      </c>
      <c r="J1166" t="str">
        <f>IF(COUNTIF(sala!R$2:R$768,A1166)=0,"No","SI")</f>
        <v>SI</v>
      </c>
      <c r="K1166">
        <f>+Tabla1[[#This Row],[Precio Unitario]]*Tabla1[[#This Row],[Cantidad Ordenada]]</f>
        <v>32</v>
      </c>
      <c r="L1166">
        <f>+Tabla1[[#This Row],[Ganancia Bruta]]-Tabla1[[#This Row],[Costo Unitario]]*Tabla1[[#This Row],[Cantidad Ordenada]]</f>
        <v>13</v>
      </c>
    </row>
    <row r="1167" spans="1:12" x14ac:dyDescent="0.45">
      <c r="A1167">
        <v>470</v>
      </c>
      <c r="B1167">
        <v>17</v>
      </c>
      <c r="C1167" t="s">
        <v>268</v>
      </c>
      <c r="D1167" t="s">
        <v>1138</v>
      </c>
      <c r="E1167">
        <v>14</v>
      </c>
      <c r="F1167">
        <v>24</v>
      </c>
      <c r="G1167">
        <v>1</v>
      </c>
      <c r="H1167">
        <v>44</v>
      </c>
      <c r="I1167" t="s">
        <v>1139</v>
      </c>
      <c r="J1167" t="str">
        <f>IF(COUNTIF(sala!R$2:R$768,A1167)=0,"No","SI")</f>
        <v>SI</v>
      </c>
      <c r="K1167">
        <f>+Tabla1[[#This Row],[Precio Unitario]]*Tabla1[[#This Row],[Cantidad Ordenada]]</f>
        <v>24</v>
      </c>
      <c r="L1167">
        <f>+Tabla1[[#This Row],[Ganancia Bruta]]-Tabla1[[#This Row],[Costo Unitario]]*Tabla1[[#This Row],[Cantidad Ordenada]]</f>
        <v>10</v>
      </c>
    </row>
    <row r="1168" spans="1:12" x14ac:dyDescent="0.45">
      <c r="A1168">
        <v>470</v>
      </c>
      <c r="B1168">
        <v>17</v>
      </c>
      <c r="C1168" t="s">
        <v>126</v>
      </c>
      <c r="D1168" t="s">
        <v>1157</v>
      </c>
      <c r="E1168">
        <v>10</v>
      </c>
      <c r="F1168">
        <v>18</v>
      </c>
      <c r="G1168">
        <v>3</v>
      </c>
      <c r="H1168">
        <v>28</v>
      </c>
      <c r="I1168" t="s">
        <v>1139</v>
      </c>
      <c r="J1168" t="str">
        <f>IF(COUNTIF(sala!R$2:R$768,A1168)=0,"No","SI")</f>
        <v>SI</v>
      </c>
      <c r="K1168">
        <f>+Tabla1[[#This Row],[Precio Unitario]]*Tabla1[[#This Row],[Cantidad Ordenada]]</f>
        <v>54</v>
      </c>
      <c r="L1168">
        <f>+Tabla1[[#This Row],[Ganancia Bruta]]-Tabla1[[#This Row],[Costo Unitario]]*Tabla1[[#This Row],[Cantidad Ordenada]]</f>
        <v>24</v>
      </c>
    </row>
    <row r="1169" spans="1:12" x14ac:dyDescent="0.45">
      <c r="A1169">
        <v>471</v>
      </c>
      <c r="B1169">
        <v>7</v>
      </c>
      <c r="C1169" t="s">
        <v>42</v>
      </c>
      <c r="D1169" t="s">
        <v>1150</v>
      </c>
      <c r="E1169">
        <v>21</v>
      </c>
      <c r="F1169">
        <v>35</v>
      </c>
      <c r="G1169">
        <v>3</v>
      </c>
      <c r="H1169">
        <v>57</v>
      </c>
      <c r="I1169" t="s">
        <v>1139</v>
      </c>
      <c r="J1169" t="str">
        <f>IF(COUNTIF(sala!R$2:R$768,A1169)=0,"No","SI")</f>
        <v>SI</v>
      </c>
      <c r="K1169">
        <f>+Tabla1[[#This Row],[Precio Unitario]]*Tabla1[[#This Row],[Cantidad Ordenada]]</f>
        <v>105</v>
      </c>
      <c r="L1169">
        <f>+Tabla1[[#This Row],[Ganancia Bruta]]-Tabla1[[#This Row],[Costo Unitario]]*Tabla1[[#This Row],[Cantidad Ordenada]]</f>
        <v>42</v>
      </c>
    </row>
    <row r="1170" spans="1:12" x14ac:dyDescent="0.45">
      <c r="A1170">
        <v>472</v>
      </c>
      <c r="B1170">
        <v>20</v>
      </c>
      <c r="C1170" t="s">
        <v>42</v>
      </c>
      <c r="D1170" t="s">
        <v>1150</v>
      </c>
      <c r="E1170">
        <v>21</v>
      </c>
      <c r="F1170">
        <v>35</v>
      </c>
      <c r="G1170">
        <v>2</v>
      </c>
      <c r="H1170">
        <v>42</v>
      </c>
      <c r="I1170" t="s">
        <v>1139</v>
      </c>
      <c r="J1170" t="str">
        <f>IF(COUNTIF(sala!R$2:R$768,A1170)=0,"No","SI")</f>
        <v>SI</v>
      </c>
      <c r="K1170">
        <f>+Tabla1[[#This Row],[Precio Unitario]]*Tabla1[[#This Row],[Cantidad Ordenada]]</f>
        <v>70</v>
      </c>
      <c r="L1170">
        <f>+Tabla1[[#This Row],[Ganancia Bruta]]-Tabla1[[#This Row],[Costo Unitario]]*Tabla1[[#This Row],[Cantidad Ordenada]]</f>
        <v>28</v>
      </c>
    </row>
    <row r="1171" spans="1:12" x14ac:dyDescent="0.45">
      <c r="A1171">
        <v>472</v>
      </c>
      <c r="B1171">
        <v>20</v>
      </c>
      <c r="C1171" t="s">
        <v>344</v>
      </c>
      <c r="D1171" t="s">
        <v>1152</v>
      </c>
      <c r="E1171">
        <v>13</v>
      </c>
      <c r="F1171">
        <v>22</v>
      </c>
      <c r="G1171">
        <v>2</v>
      </c>
      <c r="H1171">
        <v>31</v>
      </c>
      <c r="I1171" t="s">
        <v>1141</v>
      </c>
      <c r="J1171" t="str">
        <f>IF(COUNTIF(sala!R$2:R$768,A1171)=0,"No","SI")</f>
        <v>SI</v>
      </c>
      <c r="K1171">
        <f>+Tabla1[[#This Row],[Precio Unitario]]*Tabla1[[#This Row],[Cantidad Ordenada]]</f>
        <v>44</v>
      </c>
      <c r="L1171">
        <f>+Tabla1[[#This Row],[Ganancia Bruta]]-Tabla1[[#This Row],[Costo Unitario]]*Tabla1[[#This Row],[Cantidad Ordenada]]</f>
        <v>18</v>
      </c>
    </row>
    <row r="1172" spans="1:12" x14ac:dyDescent="0.45">
      <c r="A1172">
        <v>473</v>
      </c>
      <c r="B1172">
        <v>13</v>
      </c>
      <c r="C1172" t="s">
        <v>344</v>
      </c>
      <c r="D1172" t="s">
        <v>1152</v>
      </c>
      <c r="E1172">
        <v>13</v>
      </c>
      <c r="F1172">
        <v>22</v>
      </c>
      <c r="G1172">
        <v>2</v>
      </c>
      <c r="H1172">
        <v>51</v>
      </c>
      <c r="I1172" t="s">
        <v>1141</v>
      </c>
      <c r="J1172" t="str">
        <f>IF(COUNTIF(sala!R$2:R$768,A1172)=0,"No","SI")</f>
        <v>SI</v>
      </c>
      <c r="K1172">
        <f>+Tabla1[[#This Row],[Precio Unitario]]*Tabla1[[#This Row],[Cantidad Ordenada]]</f>
        <v>44</v>
      </c>
      <c r="L1172">
        <f>+Tabla1[[#This Row],[Ganancia Bruta]]-Tabla1[[#This Row],[Costo Unitario]]*Tabla1[[#This Row],[Cantidad Ordenada]]</f>
        <v>18</v>
      </c>
    </row>
    <row r="1173" spans="1:12" x14ac:dyDescent="0.45">
      <c r="A1173">
        <v>473</v>
      </c>
      <c r="B1173">
        <v>13</v>
      </c>
      <c r="C1173" t="s">
        <v>42</v>
      </c>
      <c r="D1173" t="s">
        <v>1150</v>
      </c>
      <c r="E1173">
        <v>21</v>
      </c>
      <c r="F1173">
        <v>35</v>
      </c>
      <c r="G1173">
        <v>1</v>
      </c>
      <c r="H1173">
        <v>10</v>
      </c>
      <c r="I1173" t="s">
        <v>1139</v>
      </c>
      <c r="J1173" t="str">
        <f>IF(COUNTIF(sala!R$2:R$768,A1173)=0,"No","SI")</f>
        <v>SI</v>
      </c>
      <c r="K1173">
        <f>+Tabla1[[#This Row],[Precio Unitario]]*Tabla1[[#This Row],[Cantidad Ordenada]]</f>
        <v>35</v>
      </c>
      <c r="L1173">
        <f>+Tabla1[[#This Row],[Ganancia Bruta]]-Tabla1[[#This Row],[Costo Unitario]]*Tabla1[[#This Row],[Cantidad Ordenada]]</f>
        <v>14</v>
      </c>
    </row>
    <row r="1174" spans="1:12" x14ac:dyDescent="0.45">
      <c r="A1174">
        <v>474</v>
      </c>
      <c r="B1174">
        <v>2</v>
      </c>
      <c r="C1174" t="s">
        <v>86</v>
      </c>
      <c r="D1174" t="s">
        <v>1153</v>
      </c>
      <c r="E1174">
        <v>20</v>
      </c>
      <c r="F1174">
        <v>34</v>
      </c>
      <c r="G1174">
        <v>1</v>
      </c>
      <c r="H1174">
        <v>55</v>
      </c>
      <c r="I1174" t="s">
        <v>1141</v>
      </c>
      <c r="J1174" t="str">
        <f>IF(COUNTIF(sala!R$2:R$768,A1174)=0,"No","SI")</f>
        <v>SI</v>
      </c>
      <c r="K1174">
        <f>+Tabla1[[#This Row],[Precio Unitario]]*Tabla1[[#This Row],[Cantidad Ordenada]]</f>
        <v>34</v>
      </c>
      <c r="L1174">
        <f>+Tabla1[[#This Row],[Ganancia Bruta]]-Tabla1[[#This Row],[Costo Unitario]]*Tabla1[[#This Row],[Cantidad Ordenada]]</f>
        <v>14</v>
      </c>
    </row>
    <row r="1175" spans="1:12" x14ac:dyDescent="0.45">
      <c r="A1175">
        <v>474</v>
      </c>
      <c r="B1175">
        <v>2</v>
      </c>
      <c r="C1175" t="s">
        <v>60</v>
      </c>
      <c r="D1175" t="s">
        <v>1146</v>
      </c>
      <c r="E1175">
        <v>17</v>
      </c>
      <c r="F1175">
        <v>29</v>
      </c>
      <c r="G1175">
        <v>1</v>
      </c>
      <c r="H1175">
        <v>37</v>
      </c>
      <c r="I1175" t="s">
        <v>1139</v>
      </c>
      <c r="J1175" t="str">
        <f>IF(COUNTIF(sala!R$2:R$768,A1175)=0,"No","SI")</f>
        <v>SI</v>
      </c>
      <c r="K1175">
        <f>+Tabla1[[#This Row],[Precio Unitario]]*Tabla1[[#This Row],[Cantidad Ordenada]]</f>
        <v>29</v>
      </c>
      <c r="L1175">
        <f>+Tabla1[[#This Row],[Ganancia Bruta]]-Tabla1[[#This Row],[Costo Unitario]]*Tabla1[[#This Row],[Cantidad Ordenada]]</f>
        <v>12</v>
      </c>
    </row>
    <row r="1176" spans="1:12" x14ac:dyDescent="0.45">
      <c r="A1176">
        <v>474</v>
      </c>
      <c r="B1176">
        <v>2</v>
      </c>
      <c r="C1176" t="s">
        <v>195</v>
      </c>
      <c r="D1176" t="s">
        <v>1142</v>
      </c>
      <c r="E1176">
        <v>19</v>
      </c>
      <c r="F1176">
        <v>31</v>
      </c>
      <c r="G1176">
        <v>1</v>
      </c>
      <c r="H1176">
        <v>34</v>
      </c>
      <c r="I1176" t="s">
        <v>1141</v>
      </c>
      <c r="J1176" t="str">
        <f>IF(COUNTIF(sala!R$2:R$768,A1176)=0,"No","SI")</f>
        <v>SI</v>
      </c>
      <c r="K1176">
        <f>+Tabla1[[#This Row],[Precio Unitario]]*Tabla1[[#This Row],[Cantidad Ordenada]]</f>
        <v>31</v>
      </c>
      <c r="L1176">
        <f>+Tabla1[[#This Row],[Ganancia Bruta]]-Tabla1[[#This Row],[Costo Unitario]]*Tabla1[[#This Row],[Cantidad Ordenada]]</f>
        <v>12</v>
      </c>
    </row>
    <row r="1177" spans="1:12" x14ac:dyDescent="0.45">
      <c r="A1177">
        <v>474</v>
      </c>
      <c r="B1177">
        <v>2</v>
      </c>
      <c r="C1177" t="s">
        <v>66</v>
      </c>
      <c r="D1177" t="s">
        <v>1148</v>
      </c>
      <c r="E1177">
        <v>16</v>
      </c>
      <c r="F1177">
        <v>28</v>
      </c>
      <c r="G1177">
        <v>3</v>
      </c>
      <c r="H1177">
        <v>35</v>
      </c>
      <c r="I1177" t="s">
        <v>1139</v>
      </c>
      <c r="J1177" t="str">
        <f>IF(COUNTIF(sala!R$2:R$768,A1177)=0,"No","SI")</f>
        <v>SI</v>
      </c>
      <c r="K1177">
        <f>+Tabla1[[#This Row],[Precio Unitario]]*Tabla1[[#This Row],[Cantidad Ordenada]]</f>
        <v>84</v>
      </c>
      <c r="L1177">
        <f>+Tabla1[[#This Row],[Ganancia Bruta]]-Tabla1[[#This Row],[Costo Unitario]]*Tabla1[[#This Row],[Cantidad Ordenada]]</f>
        <v>36</v>
      </c>
    </row>
    <row r="1178" spans="1:12" x14ac:dyDescent="0.45">
      <c r="A1178">
        <v>475</v>
      </c>
      <c r="B1178">
        <v>18</v>
      </c>
      <c r="C1178" t="s">
        <v>268</v>
      </c>
      <c r="D1178" t="s">
        <v>1138</v>
      </c>
      <c r="E1178">
        <v>14</v>
      </c>
      <c r="F1178">
        <v>24</v>
      </c>
      <c r="G1178">
        <v>3</v>
      </c>
      <c r="H1178">
        <v>21</v>
      </c>
      <c r="I1178" t="s">
        <v>1141</v>
      </c>
      <c r="J1178" t="str">
        <f>IF(COUNTIF(sala!R$2:R$768,A1178)=0,"No","SI")</f>
        <v>SI</v>
      </c>
      <c r="K1178">
        <f>+Tabla1[[#This Row],[Precio Unitario]]*Tabla1[[#This Row],[Cantidad Ordenada]]</f>
        <v>72</v>
      </c>
      <c r="L1178">
        <f>+Tabla1[[#This Row],[Ganancia Bruta]]-Tabla1[[#This Row],[Costo Unitario]]*Tabla1[[#This Row],[Cantidad Ordenada]]</f>
        <v>30</v>
      </c>
    </row>
    <row r="1179" spans="1:12" x14ac:dyDescent="0.45">
      <c r="A1179">
        <v>475</v>
      </c>
      <c r="B1179">
        <v>18</v>
      </c>
      <c r="C1179" t="s">
        <v>86</v>
      </c>
      <c r="D1179" t="s">
        <v>1153</v>
      </c>
      <c r="E1179">
        <v>20</v>
      </c>
      <c r="F1179">
        <v>34</v>
      </c>
      <c r="G1179">
        <v>3</v>
      </c>
      <c r="H1179">
        <v>14</v>
      </c>
      <c r="I1179" t="s">
        <v>1141</v>
      </c>
      <c r="J1179" t="str">
        <f>IF(COUNTIF(sala!R$2:R$768,A1179)=0,"No","SI")</f>
        <v>SI</v>
      </c>
      <c r="K1179">
        <f>+Tabla1[[#This Row],[Precio Unitario]]*Tabla1[[#This Row],[Cantidad Ordenada]]</f>
        <v>102</v>
      </c>
      <c r="L1179">
        <f>+Tabla1[[#This Row],[Ganancia Bruta]]-Tabla1[[#This Row],[Costo Unitario]]*Tabla1[[#This Row],[Cantidad Ordenada]]</f>
        <v>42</v>
      </c>
    </row>
    <row r="1180" spans="1:12" x14ac:dyDescent="0.45">
      <c r="A1180">
        <v>476</v>
      </c>
      <c r="B1180">
        <v>13</v>
      </c>
      <c r="C1180" t="s">
        <v>268</v>
      </c>
      <c r="D1180" t="s">
        <v>1138</v>
      </c>
      <c r="E1180">
        <v>14</v>
      </c>
      <c r="F1180">
        <v>24</v>
      </c>
      <c r="G1180">
        <v>2</v>
      </c>
      <c r="H1180">
        <v>55</v>
      </c>
      <c r="I1180" t="s">
        <v>1141</v>
      </c>
      <c r="J1180" t="str">
        <f>IF(COUNTIF(sala!R$2:R$768,A1180)=0,"No","SI")</f>
        <v>SI</v>
      </c>
      <c r="K1180">
        <f>+Tabla1[[#This Row],[Precio Unitario]]*Tabla1[[#This Row],[Cantidad Ordenada]]</f>
        <v>48</v>
      </c>
      <c r="L1180">
        <f>+Tabla1[[#This Row],[Ganancia Bruta]]-Tabla1[[#This Row],[Costo Unitario]]*Tabla1[[#This Row],[Cantidad Ordenada]]</f>
        <v>20</v>
      </c>
    </row>
    <row r="1181" spans="1:12" x14ac:dyDescent="0.45">
      <c r="A1181">
        <v>476</v>
      </c>
      <c r="B1181">
        <v>13</v>
      </c>
      <c r="C1181" t="s">
        <v>86</v>
      </c>
      <c r="D1181" t="s">
        <v>1153</v>
      </c>
      <c r="E1181">
        <v>20</v>
      </c>
      <c r="F1181">
        <v>34</v>
      </c>
      <c r="G1181">
        <v>1</v>
      </c>
      <c r="H1181">
        <v>34</v>
      </c>
      <c r="I1181" t="s">
        <v>1139</v>
      </c>
      <c r="J1181" t="str">
        <f>IF(COUNTIF(sala!R$2:R$768,A1181)=0,"No","SI")</f>
        <v>SI</v>
      </c>
      <c r="K1181">
        <f>+Tabla1[[#This Row],[Precio Unitario]]*Tabla1[[#This Row],[Cantidad Ordenada]]</f>
        <v>34</v>
      </c>
      <c r="L1181">
        <f>+Tabla1[[#This Row],[Ganancia Bruta]]-Tabla1[[#This Row],[Costo Unitario]]*Tabla1[[#This Row],[Cantidad Ordenada]]</f>
        <v>14</v>
      </c>
    </row>
    <row r="1182" spans="1:12" x14ac:dyDescent="0.45">
      <c r="A1182">
        <v>476</v>
      </c>
      <c r="B1182">
        <v>13</v>
      </c>
      <c r="C1182" t="s">
        <v>423</v>
      </c>
      <c r="D1182" t="s">
        <v>1151</v>
      </c>
      <c r="E1182">
        <v>19</v>
      </c>
      <c r="F1182">
        <v>32</v>
      </c>
      <c r="G1182">
        <v>3</v>
      </c>
      <c r="H1182">
        <v>5</v>
      </c>
      <c r="I1182" t="s">
        <v>1141</v>
      </c>
      <c r="J1182" t="str">
        <f>IF(COUNTIF(sala!R$2:R$768,A1182)=0,"No","SI")</f>
        <v>SI</v>
      </c>
      <c r="K1182">
        <f>+Tabla1[[#This Row],[Precio Unitario]]*Tabla1[[#This Row],[Cantidad Ordenada]]</f>
        <v>96</v>
      </c>
      <c r="L1182">
        <f>+Tabla1[[#This Row],[Ganancia Bruta]]-Tabla1[[#This Row],[Costo Unitario]]*Tabla1[[#This Row],[Cantidad Ordenada]]</f>
        <v>39</v>
      </c>
    </row>
    <row r="1183" spans="1:12" x14ac:dyDescent="0.45">
      <c r="A1183">
        <v>476</v>
      </c>
      <c r="B1183">
        <v>13</v>
      </c>
      <c r="C1183" t="s">
        <v>74</v>
      </c>
      <c r="D1183" t="s">
        <v>1144</v>
      </c>
      <c r="E1183">
        <v>25</v>
      </c>
      <c r="F1183">
        <v>40</v>
      </c>
      <c r="G1183">
        <v>1</v>
      </c>
      <c r="H1183">
        <v>21</v>
      </c>
      <c r="I1183" t="s">
        <v>1139</v>
      </c>
      <c r="J1183" t="str">
        <f>IF(COUNTIF(sala!R$2:R$768,A1183)=0,"No","SI")</f>
        <v>SI</v>
      </c>
      <c r="K1183">
        <f>+Tabla1[[#This Row],[Precio Unitario]]*Tabla1[[#This Row],[Cantidad Ordenada]]</f>
        <v>40</v>
      </c>
      <c r="L1183">
        <f>+Tabla1[[#This Row],[Ganancia Bruta]]-Tabla1[[#This Row],[Costo Unitario]]*Tabla1[[#This Row],[Cantidad Ordenada]]</f>
        <v>15</v>
      </c>
    </row>
    <row r="1184" spans="1:12" x14ac:dyDescent="0.45">
      <c r="A1184">
        <v>477</v>
      </c>
      <c r="B1184">
        <v>8</v>
      </c>
      <c r="C1184" t="s">
        <v>86</v>
      </c>
      <c r="D1184" t="s">
        <v>1153</v>
      </c>
      <c r="E1184">
        <v>20</v>
      </c>
      <c r="F1184">
        <v>34</v>
      </c>
      <c r="G1184">
        <v>2</v>
      </c>
      <c r="H1184">
        <v>34</v>
      </c>
      <c r="I1184" t="s">
        <v>1141</v>
      </c>
      <c r="J1184" t="str">
        <f>IF(COUNTIF(sala!R$2:R$768,A1184)=0,"No","SI")</f>
        <v>SI</v>
      </c>
      <c r="K1184">
        <f>+Tabla1[[#This Row],[Precio Unitario]]*Tabla1[[#This Row],[Cantidad Ordenada]]</f>
        <v>68</v>
      </c>
      <c r="L1184">
        <f>+Tabla1[[#This Row],[Ganancia Bruta]]-Tabla1[[#This Row],[Costo Unitario]]*Tabla1[[#This Row],[Cantidad Ordenada]]</f>
        <v>28</v>
      </c>
    </row>
    <row r="1185" spans="1:12" x14ac:dyDescent="0.45">
      <c r="A1185">
        <v>477</v>
      </c>
      <c r="B1185">
        <v>8</v>
      </c>
      <c r="C1185" t="s">
        <v>340</v>
      </c>
      <c r="D1185" t="s">
        <v>1155</v>
      </c>
      <c r="E1185">
        <v>14</v>
      </c>
      <c r="F1185">
        <v>23</v>
      </c>
      <c r="G1185">
        <v>2</v>
      </c>
      <c r="H1185">
        <v>13</v>
      </c>
      <c r="I1185" t="s">
        <v>1141</v>
      </c>
      <c r="J1185" t="str">
        <f>IF(COUNTIF(sala!R$2:R$768,A1185)=0,"No","SI")</f>
        <v>SI</v>
      </c>
      <c r="K1185">
        <f>+Tabla1[[#This Row],[Precio Unitario]]*Tabla1[[#This Row],[Cantidad Ordenada]]</f>
        <v>46</v>
      </c>
      <c r="L1185">
        <f>+Tabla1[[#This Row],[Ganancia Bruta]]-Tabla1[[#This Row],[Costo Unitario]]*Tabla1[[#This Row],[Cantidad Ordenada]]</f>
        <v>18</v>
      </c>
    </row>
    <row r="1186" spans="1:12" x14ac:dyDescent="0.45">
      <c r="A1186">
        <v>477</v>
      </c>
      <c r="B1186">
        <v>8</v>
      </c>
      <c r="C1186" t="s">
        <v>268</v>
      </c>
      <c r="D1186" t="s">
        <v>1138</v>
      </c>
      <c r="E1186">
        <v>14</v>
      </c>
      <c r="F1186">
        <v>24</v>
      </c>
      <c r="G1186">
        <v>2</v>
      </c>
      <c r="H1186">
        <v>47</v>
      </c>
      <c r="I1186" t="s">
        <v>1141</v>
      </c>
      <c r="J1186" t="str">
        <f>IF(COUNTIF(sala!R$2:R$768,A1186)=0,"No","SI")</f>
        <v>SI</v>
      </c>
      <c r="K1186">
        <f>+Tabla1[[#This Row],[Precio Unitario]]*Tabla1[[#This Row],[Cantidad Ordenada]]</f>
        <v>48</v>
      </c>
      <c r="L1186">
        <f>+Tabla1[[#This Row],[Ganancia Bruta]]-Tabla1[[#This Row],[Costo Unitario]]*Tabla1[[#This Row],[Cantidad Ordenada]]</f>
        <v>20</v>
      </c>
    </row>
    <row r="1187" spans="1:12" x14ac:dyDescent="0.45">
      <c r="A1187">
        <v>477</v>
      </c>
      <c r="B1187">
        <v>8</v>
      </c>
      <c r="C1187" t="s">
        <v>111</v>
      </c>
      <c r="D1187" t="s">
        <v>1156</v>
      </c>
      <c r="E1187">
        <v>13</v>
      </c>
      <c r="F1187">
        <v>21</v>
      </c>
      <c r="G1187">
        <v>2</v>
      </c>
      <c r="H1187">
        <v>21</v>
      </c>
      <c r="I1187" t="s">
        <v>1139</v>
      </c>
      <c r="J1187" t="str">
        <f>IF(COUNTIF(sala!R$2:R$768,A1187)=0,"No","SI")</f>
        <v>SI</v>
      </c>
      <c r="K1187">
        <f>+Tabla1[[#This Row],[Precio Unitario]]*Tabla1[[#This Row],[Cantidad Ordenada]]</f>
        <v>42</v>
      </c>
      <c r="L1187">
        <f>+Tabla1[[#This Row],[Ganancia Bruta]]-Tabla1[[#This Row],[Costo Unitario]]*Tabla1[[#This Row],[Cantidad Ordenada]]</f>
        <v>16</v>
      </c>
    </row>
    <row r="1188" spans="1:12" x14ac:dyDescent="0.45">
      <c r="A1188">
        <v>478</v>
      </c>
      <c r="B1188">
        <v>7</v>
      </c>
      <c r="C1188" t="s">
        <v>109</v>
      </c>
      <c r="D1188" t="s">
        <v>1140</v>
      </c>
      <c r="E1188">
        <v>18</v>
      </c>
      <c r="F1188">
        <v>30</v>
      </c>
      <c r="G1188">
        <v>2</v>
      </c>
      <c r="H1188">
        <v>54</v>
      </c>
      <c r="I1188" t="s">
        <v>1141</v>
      </c>
      <c r="J1188" t="str">
        <f>IF(COUNTIF(sala!R$2:R$768,A1188)=0,"No","SI")</f>
        <v>SI</v>
      </c>
      <c r="K1188">
        <f>+Tabla1[[#This Row],[Precio Unitario]]*Tabla1[[#This Row],[Cantidad Ordenada]]</f>
        <v>60</v>
      </c>
      <c r="L1188">
        <f>+Tabla1[[#This Row],[Ganancia Bruta]]-Tabla1[[#This Row],[Costo Unitario]]*Tabla1[[#This Row],[Cantidad Ordenada]]</f>
        <v>24</v>
      </c>
    </row>
    <row r="1189" spans="1:12" x14ac:dyDescent="0.45">
      <c r="A1189">
        <v>478</v>
      </c>
      <c r="B1189">
        <v>7</v>
      </c>
      <c r="C1189" t="s">
        <v>60</v>
      </c>
      <c r="D1189" t="s">
        <v>1146</v>
      </c>
      <c r="E1189">
        <v>17</v>
      </c>
      <c r="F1189">
        <v>29</v>
      </c>
      <c r="G1189">
        <v>2</v>
      </c>
      <c r="H1189">
        <v>36</v>
      </c>
      <c r="I1189" t="s">
        <v>1141</v>
      </c>
      <c r="J1189" t="str">
        <f>IF(COUNTIF(sala!R$2:R$768,A1189)=0,"No","SI")</f>
        <v>SI</v>
      </c>
      <c r="K1189">
        <f>+Tabla1[[#This Row],[Precio Unitario]]*Tabla1[[#This Row],[Cantidad Ordenada]]</f>
        <v>58</v>
      </c>
      <c r="L1189">
        <f>+Tabla1[[#This Row],[Ganancia Bruta]]-Tabla1[[#This Row],[Costo Unitario]]*Tabla1[[#This Row],[Cantidad Ordenada]]</f>
        <v>24</v>
      </c>
    </row>
    <row r="1190" spans="1:12" x14ac:dyDescent="0.45">
      <c r="A1190">
        <v>479</v>
      </c>
      <c r="B1190">
        <v>1</v>
      </c>
      <c r="C1190" t="s">
        <v>126</v>
      </c>
      <c r="D1190" t="s">
        <v>1157</v>
      </c>
      <c r="E1190">
        <v>10</v>
      </c>
      <c r="F1190">
        <v>18</v>
      </c>
      <c r="G1190">
        <v>1</v>
      </c>
      <c r="H1190">
        <v>45</v>
      </c>
      <c r="I1190" t="s">
        <v>1139</v>
      </c>
      <c r="J1190" t="str">
        <f>IF(COUNTIF(sala!R$2:R$768,A1190)=0,"No","SI")</f>
        <v>SI</v>
      </c>
      <c r="K1190">
        <f>+Tabla1[[#This Row],[Precio Unitario]]*Tabla1[[#This Row],[Cantidad Ordenada]]</f>
        <v>18</v>
      </c>
      <c r="L1190">
        <f>+Tabla1[[#This Row],[Ganancia Bruta]]-Tabla1[[#This Row],[Costo Unitario]]*Tabla1[[#This Row],[Cantidad Ordenada]]</f>
        <v>8</v>
      </c>
    </row>
    <row r="1191" spans="1:12" x14ac:dyDescent="0.45">
      <c r="A1191">
        <v>479</v>
      </c>
      <c r="B1191">
        <v>1</v>
      </c>
      <c r="C1191" t="s">
        <v>86</v>
      </c>
      <c r="D1191" t="s">
        <v>1153</v>
      </c>
      <c r="E1191">
        <v>20</v>
      </c>
      <c r="F1191">
        <v>34</v>
      </c>
      <c r="G1191">
        <v>1</v>
      </c>
      <c r="H1191">
        <v>38</v>
      </c>
      <c r="I1191" t="s">
        <v>1141</v>
      </c>
      <c r="J1191" t="str">
        <f>IF(COUNTIF(sala!R$2:R$768,A1191)=0,"No","SI")</f>
        <v>SI</v>
      </c>
      <c r="K1191">
        <f>+Tabla1[[#This Row],[Precio Unitario]]*Tabla1[[#This Row],[Cantidad Ordenada]]</f>
        <v>34</v>
      </c>
      <c r="L1191">
        <f>+Tabla1[[#This Row],[Ganancia Bruta]]-Tabla1[[#This Row],[Costo Unitario]]*Tabla1[[#This Row],[Cantidad Ordenada]]</f>
        <v>14</v>
      </c>
    </row>
    <row r="1192" spans="1:12" x14ac:dyDescent="0.45">
      <c r="A1192">
        <v>480</v>
      </c>
      <c r="B1192">
        <v>1</v>
      </c>
      <c r="C1192" t="s">
        <v>42</v>
      </c>
      <c r="D1192" t="s">
        <v>1150</v>
      </c>
      <c r="E1192">
        <v>21</v>
      </c>
      <c r="F1192">
        <v>35</v>
      </c>
      <c r="G1192">
        <v>3</v>
      </c>
      <c r="H1192">
        <v>57</v>
      </c>
      <c r="I1192" t="s">
        <v>1141</v>
      </c>
      <c r="J1192" t="str">
        <f>IF(COUNTIF(sala!R$2:R$768,A1192)=0,"No","SI")</f>
        <v>SI</v>
      </c>
      <c r="K1192">
        <f>+Tabla1[[#This Row],[Precio Unitario]]*Tabla1[[#This Row],[Cantidad Ordenada]]</f>
        <v>105</v>
      </c>
      <c r="L1192">
        <f>+Tabla1[[#This Row],[Ganancia Bruta]]-Tabla1[[#This Row],[Costo Unitario]]*Tabla1[[#This Row],[Cantidad Ordenada]]</f>
        <v>42</v>
      </c>
    </row>
    <row r="1193" spans="1:12" x14ac:dyDescent="0.45">
      <c r="A1193">
        <v>480</v>
      </c>
      <c r="B1193">
        <v>1</v>
      </c>
      <c r="C1193" t="s">
        <v>179</v>
      </c>
      <c r="D1193" t="s">
        <v>1143</v>
      </c>
      <c r="E1193">
        <v>16</v>
      </c>
      <c r="F1193">
        <v>27</v>
      </c>
      <c r="G1193">
        <v>2</v>
      </c>
      <c r="H1193">
        <v>8</v>
      </c>
      <c r="I1193" t="s">
        <v>1139</v>
      </c>
      <c r="J1193" t="str">
        <f>IF(COUNTIF(sala!R$2:R$768,A1193)=0,"No","SI")</f>
        <v>SI</v>
      </c>
      <c r="K1193">
        <f>+Tabla1[[#This Row],[Precio Unitario]]*Tabla1[[#This Row],[Cantidad Ordenada]]</f>
        <v>54</v>
      </c>
      <c r="L1193">
        <f>+Tabla1[[#This Row],[Ganancia Bruta]]-Tabla1[[#This Row],[Costo Unitario]]*Tabla1[[#This Row],[Cantidad Ordenada]]</f>
        <v>22</v>
      </c>
    </row>
    <row r="1194" spans="1:12" x14ac:dyDescent="0.45">
      <c r="A1194">
        <v>481</v>
      </c>
      <c r="B1194">
        <v>9</v>
      </c>
      <c r="C1194" t="s">
        <v>265</v>
      </c>
      <c r="D1194" t="s">
        <v>1158</v>
      </c>
      <c r="E1194">
        <v>15</v>
      </c>
      <c r="F1194">
        <v>26</v>
      </c>
      <c r="G1194">
        <v>2</v>
      </c>
      <c r="H1194">
        <v>58</v>
      </c>
      <c r="I1194" t="s">
        <v>1141</v>
      </c>
      <c r="J1194" t="str">
        <f>IF(COUNTIF(sala!R$2:R$768,A1194)=0,"No","SI")</f>
        <v>SI</v>
      </c>
      <c r="K1194">
        <f>+Tabla1[[#This Row],[Precio Unitario]]*Tabla1[[#This Row],[Cantidad Ordenada]]</f>
        <v>52</v>
      </c>
      <c r="L1194">
        <f>+Tabla1[[#This Row],[Ganancia Bruta]]-Tabla1[[#This Row],[Costo Unitario]]*Tabla1[[#This Row],[Cantidad Ordenada]]</f>
        <v>22</v>
      </c>
    </row>
    <row r="1195" spans="1:12" x14ac:dyDescent="0.45">
      <c r="A1195">
        <v>482</v>
      </c>
      <c r="B1195">
        <v>9</v>
      </c>
      <c r="C1195" t="s">
        <v>111</v>
      </c>
      <c r="D1195" t="s">
        <v>1156</v>
      </c>
      <c r="E1195">
        <v>13</v>
      </c>
      <c r="F1195">
        <v>21</v>
      </c>
      <c r="G1195">
        <v>3</v>
      </c>
      <c r="H1195">
        <v>21</v>
      </c>
      <c r="I1195" t="s">
        <v>1141</v>
      </c>
      <c r="J1195" t="str">
        <f>IF(COUNTIF(sala!R$2:R$768,A1195)=0,"No","SI")</f>
        <v>SI</v>
      </c>
      <c r="K1195">
        <f>+Tabla1[[#This Row],[Precio Unitario]]*Tabla1[[#This Row],[Cantidad Ordenada]]</f>
        <v>63</v>
      </c>
      <c r="L1195">
        <f>+Tabla1[[#This Row],[Ganancia Bruta]]-Tabla1[[#This Row],[Costo Unitario]]*Tabla1[[#This Row],[Cantidad Ordenada]]</f>
        <v>24</v>
      </c>
    </row>
    <row r="1196" spans="1:12" x14ac:dyDescent="0.45">
      <c r="A1196">
        <v>483</v>
      </c>
      <c r="B1196">
        <v>2</v>
      </c>
      <c r="C1196" t="s">
        <v>179</v>
      </c>
      <c r="D1196" t="s">
        <v>1143</v>
      </c>
      <c r="E1196">
        <v>16</v>
      </c>
      <c r="F1196">
        <v>27</v>
      </c>
      <c r="G1196">
        <v>3</v>
      </c>
      <c r="H1196">
        <v>53</v>
      </c>
      <c r="I1196" t="s">
        <v>1139</v>
      </c>
      <c r="J1196" t="str">
        <f>IF(COUNTIF(sala!R$2:R$768,A1196)=0,"No","SI")</f>
        <v>SI</v>
      </c>
      <c r="K1196">
        <f>+Tabla1[[#This Row],[Precio Unitario]]*Tabla1[[#This Row],[Cantidad Ordenada]]</f>
        <v>81</v>
      </c>
      <c r="L1196">
        <f>+Tabla1[[#This Row],[Ganancia Bruta]]-Tabla1[[#This Row],[Costo Unitario]]*Tabla1[[#This Row],[Cantidad Ordenada]]</f>
        <v>33</v>
      </c>
    </row>
    <row r="1197" spans="1:12" x14ac:dyDescent="0.45">
      <c r="A1197">
        <v>484</v>
      </c>
      <c r="B1197">
        <v>18</v>
      </c>
      <c r="C1197" t="s">
        <v>204</v>
      </c>
      <c r="D1197" t="s">
        <v>1159</v>
      </c>
      <c r="E1197">
        <v>15</v>
      </c>
      <c r="F1197">
        <v>25</v>
      </c>
      <c r="G1197">
        <v>3</v>
      </c>
      <c r="H1197">
        <v>34</v>
      </c>
      <c r="I1197" t="s">
        <v>1141</v>
      </c>
      <c r="J1197" t="str">
        <f>IF(COUNTIF(sala!R$2:R$768,A1197)=0,"No","SI")</f>
        <v>SI</v>
      </c>
      <c r="K1197">
        <f>+Tabla1[[#This Row],[Precio Unitario]]*Tabla1[[#This Row],[Cantidad Ordenada]]</f>
        <v>75</v>
      </c>
      <c r="L1197">
        <f>+Tabla1[[#This Row],[Ganancia Bruta]]-Tabla1[[#This Row],[Costo Unitario]]*Tabla1[[#This Row],[Cantidad Ordenada]]</f>
        <v>30</v>
      </c>
    </row>
    <row r="1198" spans="1:12" x14ac:dyDescent="0.45">
      <c r="A1198">
        <v>485</v>
      </c>
      <c r="B1198">
        <v>6</v>
      </c>
      <c r="C1198" t="s">
        <v>268</v>
      </c>
      <c r="D1198" t="s">
        <v>1138</v>
      </c>
      <c r="E1198">
        <v>14</v>
      </c>
      <c r="F1198">
        <v>24</v>
      </c>
      <c r="G1198">
        <v>3</v>
      </c>
      <c r="H1198">
        <v>23</v>
      </c>
      <c r="I1198" t="s">
        <v>1139</v>
      </c>
      <c r="J1198" t="str">
        <f>IF(COUNTIF(sala!R$2:R$768,A1198)=0,"No","SI")</f>
        <v>SI</v>
      </c>
      <c r="K1198">
        <f>+Tabla1[[#This Row],[Precio Unitario]]*Tabla1[[#This Row],[Cantidad Ordenada]]</f>
        <v>72</v>
      </c>
      <c r="L1198">
        <f>+Tabla1[[#This Row],[Ganancia Bruta]]-Tabla1[[#This Row],[Costo Unitario]]*Tabla1[[#This Row],[Cantidad Ordenada]]</f>
        <v>30</v>
      </c>
    </row>
    <row r="1199" spans="1:12" x14ac:dyDescent="0.45">
      <c r="A1199">
        <v>485</v>
      </c>
      <c r="B1199">
        <v>6</v>
      </c>
      <c r="C1199" t="s">
        <v>115</v>
      </c>
      <c r="D1199" t="s">
        <v>1145</v>
      </c>
      <c r="E1199">
        <v>22</v>
      </c>
      <c r="F1199">
        <v>36</v>
      </c>
      <c r="G1199">
        <v>2</v>
      </c>
      <c r="H1199">
        <v>56</v>
      </c>
      <c r="I1199" t="s">
        <v>1139</v>
      </c>
      <c r="J1199" t="str">
        <f>IF(COUNTIF(sala!R$2:R$768,A1199)=0,"No","SI")</f>
        <v>SI</v>
      </c>
      <c r="K1199">
        <f>+Tabla1[[#This Row],[Precio Unitario]]*Tabla1[[#This Row],[Cantidad Ordenada]]</f>
        <v>72</v>
      </c>
      <c r="L1199">
        <f>+Tabla1[[#This Row],[Ganancia Bruta]]-Tabla1[[#This Row],[Costo Unitario]]*Tabla1[[#This Row],[Cantidad Ordenada]]</f>
        <v>28</v>
      </c>
    </row>
    <row r="1200" spans="1:12" x14ac:dyDescent="0.45">
      <c r="A1200">
        <v>486</v>
      </c>
      <c r="B1200">
        <v>15</v>
      </c>
      <c r="C1200" t="s">
        <v>115</v>
      </c>
      <c r="D1200" t="s">
        <v>1145</v>
      </c>
      <c r="E1200">
        <v>22</v>
      </c>
      <c r="F1200">
        <v>36</v>
      </c>
      <c r="G1200">
        <v>2</v>
      </c>
      <c r="H1200">
        <v>7</v>
      </c>
      <c r="I1200" t="s">
        <v>1139</v>
      </c>
      <c r="J1200" t="str">
        <f>IF(COUNTIF(sala!R$2:R$768,A1200)=0,"No","SI")</f>
        <v>SI</v>
      </c>
      <c r="K1200">
        <f>+Tabla1[[#This Row],[Precio Unitario]]*Tabla1[[#This Row],[Cantidad Ordenada]]</f>
        <v>72</v>
      </c>
      <c r="L1200">
        <f>+Tabla1[[#This Row],[Ganancia Bruta]]-Tabla1[[#This Row],[Costo Unitario]]*Tabla1[[#This Row],[Cantidad Ordenada]]</f>
        <v>28</v>
      </c>
    </row>
    <row r="1201" spans="1:12" x14ac:dyDescent="0.45">
      <c r="A1201">
        <v>486</v>
      </c>
      <c r="B1201">
        <v>15</v>
      </c>
      <c r="C1201" t="s">
        <v>250</v>
      </c>
      <c r="D1201" t="s">
        <v>1154</v>
      </c>
      <c r="E1201">
        <v>12</v>
      </c>
      <c r="F1201">
        <v>20</v>
      </c>
      <c r="G1201">
        <v>1</v>
      </c>
      <c r="H1201">
        <v>19</v>
      </c>
      <c r="I1201" t="s">
        <v>1139</v>
      </c>
      <c r="J1201" t="str">
        <f>IF(COUNTIF(sala!R$2:R$768,A1201)=0,"No","SI")</f>
        <v>SI</v>
      </c>
      <c r="K1201">
        <f>+Tabla1[[#This Row],[Precio Unitario]]*Tabla1[[#This Row],[Cantidad Ordenada]]</f>
        <v>20</v>
      </c>
      <c r="L1201">
        <f>+Tabla1[[#This Row],[Ganancia Bruta]]-Tabla1[[#This Row],[Costo Unitario]]*Tabla1[[#This Row],[Cantidad Ordenada]]</f>
        <v>8</v>
      </c>
    </row>
    <row r="1202" spans="1:12" x14ac:dyDescent="0.45">
      <c r="A1202">
        <v>486</v>
      </c>
      <c r="B1202">
        <v>15</v>
      </c>
      <c r="C1202" t="s">
        <v>86</v>
      </c>
      <c r="D1202" t="s">
        <v>1153</v>
      </c>
      <c r="E1202">
        <v>20</v>
      </c>
      <c r="F1202">
        <v>34</v>
      </c>
      <c r="G1202">
        <v>1</v>
      </c>
      <c r="H1202">
        <v>9</v>
      </c>
      <c r="I1202" t="s">
        <v>1139</v>
      </c>
      <c r="J1202" t="str">
        <f>IF(COUNTIF(sala!R$2:R$768,A1202)=0,"No","SI")</f>
        <v>SI</v>
      </c>
      <c r="K1202">
        <f>+Tabla1[[#This Row],[Precio Unitario]]*Tabla1[[#This Row],[Cantidad Ordenada]]</f>
        <v>34</v>
      </c>
      <c r="L1202">
        <f>+Tabla1[[#This Row],[Ganancia Bruta]]-Tabla1[[#This Row],[Costo Unitario]]*Tabla1[[#This Row],[Cantidad Ordenada]]</f>
        <v>14</v>
      </c>
    </row>
    <row r="1203" spans="1:12" x14ac:dyDescent="0.45">
      <c r="A1203">
        <v>486</v>
      </c>
      <c r="B1203">
        <v>15</v>
      </c>
      <c r="C1203" t="s">
        <v>268</v>
      </c>
      <c r="D1203" t="s">
        <v>1138</v>
      </c>
      <c r="E1203">
        <v>14</v>
      </c>
      <c r="F1203">
        <v>24</v>
      </c>
      <c r="G1203">
        <v>1</v>
      </c>
      <c r="H1203">
        <v>24</v>
      </c>
      <c r="I1203" t="s">
        <v>1139</v>
      </c>
      <c r="J1203" t="str">
        <f>IF(COUNTIF(sala!R$2:R$768,A1203)=0,"No","SI")</f>
        <v>SI</v>
      </c>
      <c r="K1203">
        <f>+Tabla1[[#This Row],[Precio Unitario]]*Tabla1[[#This Row],[Cantidad Ordenada]]</f>
        <v>24</v>
      </c>
      <c r="L1203">
        <f>+Tabla1[[#This Row],[Ganancia Bruta]]-Tabla1[[#This Row],[Costo Unitario]]*Tabla1[[#This Row],[Cantidad Ordenada]]</f>
        <v>10</v>
      </c>
    </row>
    <row r="1204" spans="1:12" x14ac:dyDescent="0.45">
      <c r="A1204">
        <v>487</v>
      </c>
      <c r="B1204">
        <v>17</v>
      </c>
      <c r="C1204" t="s">
        <v>86</v>
      </c>
      <c r="D1204" t="s">
        <v>1153</v>
      </c>
      <c r="E1204">
        <v>20</v>
      </c>
      <c r="F1204">
        <v>34</v>
      </c>
      <c r="G1204">
        <v>2</v>
      </c>
      <c r="H1204">
        <v>58</v>
      </c>
      <c r="I1204" t="s">
        <v>1141</v>
      </c>
      <c r="J1204" t="str">
        <f>IF(COUNTIF(sala!R$2:R$768,A1204)=0,"No","SI")</f>
        <v>SI</v>
      </c>
      <c r="K1204">
        <f>+Tabla1[[#This Row],[Precio Unitario]]*Tabla1[[#This Row],[Cantidad Ordenada]]</f>
        <v>68</v>
      </c>
      <c r="L1204">
        <f>+Tabla1[[#This Row],[Ganancia Bruta]]-Tabla1[[#This Row],[Costo Unitario]]*Tabla1[[#This Row],[Cantidad Ordenada]]</f>
        <v>28</v>
      </c>
    </row>
    <row r="1205" spans="1:12" x14ac:dyDescent="0.45">
      <c r="A1205">
        <v>487</v>
      </c>
      <c r="B1205">
        <v>17</v>
      </c>
      <c r="C1205" t="s">
        <v>195</v>
      </c>
      <c r="D1205" t="s">
        <v>1142</v>
      </c>
      <c r="E1205">
        <v>19</v>
      </c>
      <c r="F1205">
        <v>31</v>
      </c>
      <c r="G1205">
        <v>2</v>
      </c>
      <c r="H1205">
        <v>29</v>
      </c>
      <c r="I1205" t="s">
        <v>1141</v>
      </c>
      <c r="J1205" t="str">
        <f>IF(COUNTIF(sala!R$2:R$768,A1205)=0,"No","SI")</f>
        <v>SI</v>
      </c>
      <c r="K1205">
        <f>+Tabla1[[#This Row],[Precio Unitario]]*Tabla1[[#This Row],[Cantidad Ordenada]]</f>
        <v>62</v>
      </c>
      <c r="L1205">
        <f>+Tabla1[[#This Row],[Ganancia Bruta]]-Tabla1[[#This Row],[Costo Unitario]]*Tabla1[[#This Row],[Cantidad Ordenada]]</f>
        <v>24</v>
      </c>
    </row>
    <row r="1206" spans="1:12" x14ac:dyDescent="0.45">
      <c r="A1206">
        <v>487</v>
      </c>
      <c r="B1206">
        <v>17</v>
      </c>
      <c r="C1206" t="s">
        <v>344</v>
      </c>
      <c r="D1206" t="s">
        <v>1152</v>
      </c>
      <c r="E1206">
        <v>13</v>
      </c>
      <c r="F1206">
        <v>22</v>
      </c>
      <c r="G1206">
        <v>1</v>
      </c>
      <c r="H1206">
        <v>5</v>
      </c>
      <c r="I1206" t="s">
        <v>1141</v>
      </c>
      <c r="J1206" t="str">
        <f>IF(COUNTIF(sala!R$2:R$768,A1206)=0,"No","SI")</f>
        <v>SI</v>
      </c>
      <c r="K1206">
        <f>+Tabla1[[#This Row],[Precio Unitario]]*Tabla1[[#This Row],[Cantidad Ordenada]]</f>
        <v>22</v>
      </c>
      <c r="L1206">
        <f>+Tabla1[[#This Row],[Ganancia Bruta]]-Tabla1[[#This Row],[Costo Unitario]]*Tabla1[[#This Row],[Cantidad Ordenada]]</f>
        <v>9</v>
      </c>
    </row>
    <row r="1207" spans="1:12" x14ac:dyDescent="0.45">
      <c r="A1207">
        <v>488</v>
      </c>
      <c r="B1207">
        <v>10</v>
      </c>
      <c r="C1207" t="s">
        <v>126</v>
      </c>
      <c r="D1207" t="s">
        <v>1157</v>
      </c>
      <c r="E1207">
        <v>10</v>
      </c>
      <c r="F1207">
        <v>18</v>
      </c>
      <c r="G1207">
        <v>3</v>
      </c>
      <c r="H1207">
        <v>54</v>
      </c>
      <c r="I1207" t="s">
        <v>1139</v>
      </c>
      <c r="J1207" t="str">
        <f>IF(COUNTIF(sala!R$2:R$768,A1207)=0,"No","SI")</f>
        <v>SI</v>
      </c>
      <c r="K1207">
        <f>+Tabla1[[#This Row],[Precio Unitario]]*Tabla1[[#This Row],[Cantidad Ordenada]]</f>
        <v>54</v>
      </c>
      <c r="L1207">
        <f>+Tabla1[[#This Row],[Ganancia Bruta]]-Tabla1[[#This Row],[Costo Unitario]]*Tabla1[[#This Row],[Cantidad Ordenada]]</f>
        <v>24</v>
      </c>
    </row>
    <row r="1208" spans="1:12" x14ac:dyDescent="0.45">
      <c r="A1208">
        <v>488</v>
      </c>
      <c r="B1208">
        <v>10</v>
      </c>
      <c r="C1208" t="s">
        <v>340</v>
      </c>
      <c r="D1208" t="s">
        <v>1155</v>
      </c>
      <c r="E1208">
        <v>14</v>
      </c>
      <c r="F1208">
        <v>23</v>
      </c>
      <c r="G1208">
        <v>3</v>
      </c>
      <c r="H1208">
        <v>52</v>
      </c>
      <c r="I1208" t="s">
        <v>1139</v>
      </c>
      <c r="J1208" t="str">
        <f>IF(COUNTIF(sala!R$2:R$768,A1208)=0,"No","SI")</f>
        <v>SI</v>
      </c>
      <c r="K1208">
        <f>+Tabla1[[#This Row],[Precio Unitario]]*Tabla1[[#This Row],[Cantidad Ordenada]]</f>
        <v>69</v>
      </c>
      <c r="L1208">
        <f>+Tabla1[[#This Row],[Ganancia Bruta]]-Tabla1[[#This Row],[Costo Unitario]]*Tabla1[[#This Row],[Cantidad Ordenada]]</f>
        <v>27</v>
      </c>
    </row>
    <row r="1209" spans="1:12" x14ac:dyDescent="0.45">
      <c r="A1209">
        <v>488</v>
      </c>
      <c r="B1209">
        <v>10</v>
      </c>
      <c r="C1209" t="s">
        <v>195</v>
      </c>
      <c r="D1209" t="s">
        <v>1142</v>
      </c>
      <c r="E1209">
        <v>19</v>
      </c>
      <c r="F1209">
        <v>31</v>
      </c>
      <c r="G1209">
        <v>2</v>
      </c>
      <c r="H1209">
        <v>18</v>
      </c>
      <c r="I1209" t="s">
        <v>1141</v>
      </c>
      <c r="J1209" t="str">
        <f>IF(COUNTIF(sala!R$2:R$768,A1209)=0,"No","SI")</f>
        <v>SI</v>
      </c>
      <c r="K1209">
        <f>+Tabla1[[#This Row],[Precio Unitario]]*Tabla1[[#This Row],[Cantidad Ordenada]]</f>
        <v>62</v>
      </c>
      <c r="L1209">
        <f>+Tabla1[[#This Row],[Ganancia Bruta]]-Tabla1[[#This Row],[Costo Unitario]]*Tabla1[[#This Row],[Cantidad Ordenada]]</f>
        <v>24</v>
      </c>
    </row>
    <row r="1210" spans="1:12" x14ac:dyDescent="0.45">
      <c r="A1210">
        <v>489</v>
      </c>
      <c r="B1210">
        <v>3</v>
      </c>
      <c r="C1210" t="s">
        <v>74</v>
      </c>
      <c r="D1210" t="s">
        <v>1144</v>
      </c>
      <c r="E1210">
        <v>25</v>
      </c>
      <c r="F1210">
        <v>40</v>
      </c>
      <c r="G1210">
        <v>2</v>
      </c>
      <c r="H1210">
        <v>28</v>
      </c>
      <c r="I1210" t="s">
        <v>1141</v>
      </c>
      <c r="J1210" t="str">
        <f>IF(COUNTIF(sala!R$2:R$768,A1210)=0,"No","SI")</f>
        <v>SI</v>
      </c>
      <c r="K1210">
        <f>+Tabla1[[#This Row],[Precio Unitario]]*Tabla1[[#This Row],[Cantidad Ordenada]]</f>
        <v>80</v>
      </c>
      <c r="L1210">
        <f>+Tabla1[[#This Row],[Ganancia Bruta]]-Tabla1[[#This Row],[Costo Unitario]]*Tabla1[[#This Row],[Cantidad Ordenada]]</f>
        <v>30</v>
      </c>
    </row>
    <row r="1211" spans="1:12" x14ac:dyDescent="0.45">
      <c r="A1211">
        <v>489</v>
      </c>
      <c r="B1211">
        <v>3</v>
      </c>
      <c r="C1211" t="s">
        <v>340</v>
      </c>
      <c r="D1211" t="s">
        <v>1155</v>
      </c>
      <c r="E1211">
        <v>14</v>
      </c>
      <c r="F1211">
        <v>23</v>
      </c>
      <c r="G1211">
        <v>3</v>
      </c>
      <c r="H1211">
        <v>6</v>
      </c>
      <c r="I1211" t="s">
        <v>1141</v>
      </c>
      <c r="J1211" t="str">
        <f>IF(COUNTIF(sala!R$2:R$768,A1211)=0,"No","SI")</f>
        <v>SI</v>
      </c>
      <c r="K1211">
        <f>+Tabla1[[#This Row],[Precio Unitario]]*Tabla1[[#This Row],[Cantidad Ordenada]]</f>
        <v>69</v>
      </c>
      <c r="L1211">
        <f>+Tabla1[[#This Row],[Ganancia Bruta]]-Tabla1[[#This Row],[Costo Unitario]]*Tabla1[[#This Row],[Cantidad Ordenada]]</f>
        <v>27</v>
      </c>
    </row>
    <row r="1212" spans="1:12" x14ac:dyDescent="0.45">
      <c r="A1212">
        <v>490</v>
      </c>
      <c r="B1212">
        <v>1</v>
      </c>
      <c r="C1212" t="s">
        <v>265</v>
      </c>
      <c r="D1212" t="s">
        <v>1158</v>
      </c>
      <c r="E1212">
        <v>15</v>
      </c>
      <c r="F1212">
        <v>26</v>
      </c>
      <c r="G1212">
        <v>3</v>
      </c>
      <c r="H1212">
        <v>34</v>
      </c>
      <c r="I1212" t="s">
        <v>1139</v>
      </c>
      <c r="J1212" t="str">
        <f>IF(COUNTIF(sala!R$2:R$768,A1212)=0,"No","SI")</f>
        <v>SI</v>
      </c>
      <c r="K1212">
        <f>+Tabla1[[#This Row],[Precio Unitario]]*Tabla1[[#This Row],[Cantidad Ordenada]]</f>
        <v>78</v>
      </c>
      <c r="L1212">
        <f>+Tabla1[[#This Row],[Ganancia Bruta]]-Tabla1[[#This Row],[Costo Unitario]]*Tabla1[[#This Row],[Cantidad Ordenada]]</f>
        <v>33</v>
      </c>
    </row>
    <row r="1213" spans="1:12" x14ac:dyDescent="0.45">
      <c r="A1213">
        <v>490</v>
      </c>
      <c r="B1213">
        <v>1</v>
      </c>
      <c r="C1213" t="s">
        <v>423</v>
      </c>
      <c r="D1213" t="s">
        <v>1151</v>
      </c>
      <c r="E1213">
        <v>19</v>
      </c>
      <c r="F1213">
        <v>32</v>
      </c>
      <c r="G1213">
        <v>1</v>
      </c>
      <c r="H1213">
        <v>55</v>
      </c>
      <c r="I1213" t="s">
        <v>1139</v>
      </c>
      <c r="J1213" t="str">
        <f>IF(COUNTIF(sala!R$2:R$768,A1213)=0,"No","SI")</f>
        <v>SI</v>
      </c>
      <c r="K1213">
        <f>+Tabla1[[#This Row],[Precio Unitario]]*Tabla1[[#This Row],[Cantidad Ordenada]]</f>
        <v>32</v>
      </c>
      <c r="L1213">
        <f>+Tabla1[[#This Row],[Ganancia Bruta]]-Tabla1[[#This Row],[Costo Unitario]]*Tabla1[[#This Row],[Cantidad Ordenada]]</f>
        <v>13</v>
      </c>
    </row>
    <row r="1214" spans="1:12" x14ac:dyDescent="0.45">
      <c r="A1214">
        <v>490</v>
      </c>
      <c r="B1214">
        <v>1</v>
      </c>
      <c r="C1214" t="s">
        <v>86</v>
      </c>
      <c r="D1214" t="s">
        <v>1153</v>
      </c>
      <c r="E1214">
        <v>20</v>
      </c>
      <c r="F1214">
        <v>34</v>
      </c>
      <c r="G1214">
        <v>3</v>
      </c>
      <c r="H1214">
        <v>42</v>
      </c>
      <c r="I1214" t="s">
        <v>1139</v>
      </c>
      <c r="J1214" t="str">
        <f>IF(COUNTIF(sala!R$2:R$768,A1214)=0,"No","SI")</f>
        <v>SI</v>
      </c>
      <c r="K1214">
        <f>+Tabla1[[#This Row],[Precio Unitario]]*Tabla1[[#This Row],[Cantidad Ordenada]]</f>
        <v>102</v>
      </c>
      <c r="L1214">
        <f>+Tabla1[[#This Row],[Ganancia Bruta]]-Tabla1[[#This Row],[Costo Unitario]]*Tabla1[[#This Row],[Cantidad Ordenada]]</f>
        <v>42</v>
      </c>
    </row>
    <row r="1215" spans="1:12" x14ac:dyDescent="0.45">
      <c r="A1215">
        <v>491</v>
      </c>
      <c r="B1215">
        <v>7</v>
      </c>
      <c r="C1215" t="s">
        <v>60</v>
      </c>
      <c r="D1215" t="s">
        <v>1146</v>
      </c>
      <c r="E1215">
        <v>17</v>
      </c>
      <c r="F1215">
        <v>29</v>
      </c>
      <c r="G1215">
        <v>2</v>
      </c>
      <c r="H1215">
        <v>30</v>
      </c>
      <c r="I1215" t="s">
        <v>1139</v>
      </c>
      <c r="J1215" t="str">
        <f>IF(COUNTIF(sala!R$2:R$768,A1215)=0,"No","SI")</f>
        <v>SI</v>
      </c>
      <c r="K1215">
        <f>+Tabla1[[#This Row],[Precio Unitario]]*Tabla1[[#This Row],[Cantidad Ordenada]]</f>
        <v>58</v>
      </c>
      <c r="L1215">
        <f>+Tabla1[[#This Row],[Ganancia Bruta]]-Tabla1[[#This Row],[Costo Unitario]]*Tabla1[[#This Row],[Cantidad Ordenada]]</f>
        <v>24</v>
      </c>
    </row>
    <row r="1216" spans="1:12" x14ac:dyDescent="0.45">
      <c r="A1216">
        <v>491</v>
      </c>
      <c r="B1216">
        <v>7</v>
      </c>
      <c r="C1216" t="s">
        <v>109</v>
      </c>
      <c r="D1216" t="s">
        <v>1140</v>
      </c>
      <c r="E1216">
        <v>18</v>
      </c>
      <c r="F1216">
        <v>30</v>
      </c>
      <c r="G1216">
        <v>2</v>
      </c>
      <c r="H1216">
        <v>11</v>
      </c>
      <c r="I1216" t="s">
        <v>1139</v>
      </c>
      <c r="J1216" t="str">
        <f>IF(COUNTIF(sala!R$2:R$768,A1216)=0,"No","SI")</f>
        <v>SI</v>
      </c>
      <c r="K1216">
        <f>+Tabla1[[#This Row],[Precio Unitario]]*Tabla1[[#This Row],[Cantidad Ordenada]]</f>
        <v>60</v>
      </c>
      <c r="L1216">
        <f>+Tabla1[[#This Row],[Ganancia Bruta]]-Tabla1[[#This Row],[Costo Unitario]]*Tabla1[[#This Row],[Cantidad Ordenada]]</f>
        <v>24</v>
      </c>
    </row>
    <row r="1217" spans="1:12" x14ac:dyDescent="0.45">
      <c r="A1217">
        <v>492</v>
      </c>
      <c r="B1217">
        <v>4</v>
      </c>
      <c r="C1217" t="s">
        <v>448</v>
      </c>
      <c r="D1217" t="s">
        <v>1147</v>
      </c>
      <c r="E1217">
        <v>20</v>
      </c>
      <c r="F1217">
        <v>33</v>
      </c>
      <c r="G1217">
        <v>3</v>
      </c>
      <c r="H1217">
        <v>15</v>
      </c>
      <c r="I1217" t="s">
        <v>1139</v>
      </c>
      <c r="J1217" t="str">
        <f>IF(COUNTIF(sala!R$2:R$768,A1217)=0,"No","SI")</f>
        <v>SI</v>
      </c>
      <c r="K1217">
        <f>+Tabla1[[#This Row],[Precio Unitario]]*Tabla1[[#This Row],[Cantidad Ordenada]]</f>
        <v>99</v>
      </c>
      <c r="L1217">
        <f>+Tabla1[[#This Row],[Ganancia Bruta]]-Tabla1[[#This Row],[Costo Unitario]]*Tabla1[[#This Row],[Cantidad Ordenada]]</f>
        <v>39</v>
      </c>
    </row>
    <row r="1218" spans="1:12" x14ac:dyDescent="0.45">
      <c r="A1218">
        <v>492</v>
      </c>
      <c r="B1218">
        <v>4</v>
      </c>
      <c r="C1218" t="s">
        <v>111</v>
      </c>
      <c r="D1218" t="s">
        <v>1156</v>
      </c>
      <c r="E1218">
        <v>13</v>
      </c>
      <c r="F1218">
        <v>21</v>
      </c>
      <c r="G1218">
        <v>3</v>
      </c>
      <c r="H1218">
        <v>8</v>
      </c>
      <c r="I1218" t="s">
        <v>1139</v>
      </c>
      <c r="J1218" t="str">
        <f>IF(COUNTIF(sala!R$2:R$768,A1218)=0,"No","SI")</f>
        <v>SI</v>
      </c>
      <c r="K1218">
        <f>+Tabla1[[#This Row],[Precio Unitario]]*Tabla1[[#This Row],[Cantidad Ordenada]]</f>
        <v>63</v>
      </c>
      <c r="L1218">
        <f>+Tabla1[[#This Row],[Ganancia Bruta]]-Tabla1[[#This Row],[Costo Unitario]]*Tabla1[[#This Row],[Cantidad Ordenada]]</f>
        <v>24</v>
      </c>
    </row>
    <row r="1219" spans="1:12" x14ac:dyDescent="0.45">
      <c r="A1219">
        <v>492</v>
      </c>
      <c r="B1219">
        <v>4</v>
      </c>
      <c r="C1219" t="s">
        <v>268</v>
      </c>
      <c r="D1219" t="s">
        <v>1138</v>
      </c>
      <c r="E1219">
        <v>14</v>
      </c>
      <c r="F1219">
        <v>24</v>
      </c>
      <c r="G1219">
        <v>2</v>
      </c>
      <c r="H1219">
        <v>26</v>
      </c>
      <c r="I1219" t="s">
        <v>1139</v>
      </c>
      <c r="J1219" t="str">
        <f>IF(COUNTIF(sala!R$2:R$768,A1219)=0,"No","SI")</f>
        <v>SI</v>
      </c>
      <c r="K1219">
        <f>+Tabla1[[#This Row],[Precio Unitario]]*Tabla1[[#This Row],[Cantidad Ordenada]]</f>
        <v>48</v>
      </c>
      <c r="L1219">
        <f>+Tabla1[[#This Row],[Ganancia Bruta]]-Tabla1[[#This Row],[Costo Unitario]]*Tabla1[[#This Row],[Cantidad Ordenada]]</f>
        <v>20</v>
      </c>
    </row>
    <row r="1220" spans="1:12" x14ac:dyDescent="0.45">
      <c r="A1220">
        <v>493</v>
      </c>
      <c r="B1220">
        <v>2</v>
      </c>
      <c r="C1220" t="s">
        <v>126</v>
      </c>
      <c r="D1220" t="s">
        <v>1157</v>
      </c>
      <c r="E1220">
        <v>10</v>
      </c>
      <c r="F1220">
        <v>18</v>
      </c>
      <c r="G1220">
        <v>3</v>
      </c>
      <c r="H1220">
        <v>8</v>
      </c>
      <c r="I1220" t="s">
        <v>1141</v>
      </c>
      <c r="J1220" t="str">
        <f>IF(COUNTIF(sala!R$2:R$768,A1220)=0,"No","SI")</f>
        <v>SI</v>
      </c>
      <c r="K1220">
        <f>+Tabla1[[#This Row],[Precio Unitario]]*Tabla1[[#This Row],[Cantidad Ordenada]]</f>
        <v>54</v>
      </c>
      <c r="L1220">
        <f>+Tabla1[[#This Row],[Ganancia Bruta]]-Tabla1[[#This Row],[Costo Unitario]]*Tabla1[[#This Row],[Cantidad Ordenada]]</f>
        <v>24</v>
      </c>
    </row>
    <row r="1221" spans="1:12" x14ac:dyDescent="0.45">
      <c r="A1221">
        <v>494</v>
      </c>
      <c r="B1221">
        <v>20</v>
      </c>
      <c r="C1221" t="s">
        <v>423</v>
      </c>
      <c r="D1221" t="s">
        <v>1151</v>
      </c>
      <c r="E1221">
        <v>19</v>
      </c>
      <c r="F1221">
        <v>32</v>
      </c>
      <c r="G1221">
        <v>2</v>
      </c>
      <c r="H1221">
        <v>9</v>
      </c>
      <c r="I1221" t="s">
        <v>1139</v>
      </c>
      <c r="J1221" t="str">
        <f>IF(COUNTIF(sala!R$2:R$768,A1221)=0,"No","SI")</f>
        <v>SI</v>
      </c>
      <c r="K1221">
        <f>+Tabla1[[#This Row],[Precio Unitario]]*Tabla1[[#This Row],[Cantidad Ordenada]]</f>
        <v>64</v>
      </c>
      <c r="L1221">
        <f>+Tabla1[[#This Row],[Ganancia Bruta]]-Tabla1[[#This Row],[Costo Unitario]]*Tabla1[[#This Row],[Cantidad Ordenada]]</f>
        <v>26</v>
      </c>
    </row>
    <row r="1222" spans="1:12" x14ac:dyDescent="0.45">
      <c r="A1222">
        <v>494</v>
      </c>
      <c r="B1222">
        <v>20</v>
      </c>
      <c r="C1222" t="s">
        <v>115</v>
      </c>
      <c r="D1222" t="s">
        <v>1145</v>
      </c>
      <c r="E1222">
        <v>22</v>
      </c>
      <c r="F1222">
        <v>36</v>
      </c>
      <c r="G1222">
        <v>3</v>
      </c>
      <c r="H1222">
        <v>22</v>
      </c>
      <c r="I1222" t="s">
        <v>1139</v>
      </c>
      <c r="J1222" t="str">
        <f>IF(COUNTIF(sala!R$2:R$768,A1222)=0,"No","SI")</f>
        <v>SI</v>
      </c>
      <c r="K1222">
        <f>+Tabla1[[#This Row],[Precio Unitario]]*Tabla1[[#This Row],[Cantidad Ordenada]]</f>
        <v>108</v>
      </c>
      <c r="L1222">
        <f>+Tabla1[[#This Row],[Ganancia Bruta]]-Tabla1[[#This Row],[Costo Unitario]]*Tabla1[[#This Row],[Cantidad Ordenada]]</f>
        <v>42</v>
      </c>
    </row>
    <row r="1223" spans="1:12" x14ac:dyDescent="0.45">
      <c r="A1223">
        <v>495</v>
      </c>
      <c r="B1223">
        <v>11</v>
      </c>
      <c r="C1223" t="s">
        <v>74</v>
      </c>
      <c r="D1223" t="s">
        <v>1144</v>
      </c>
      <c r="E1223">
        <v>25</v>
      </c>
      <c r="F1223">
        <v>40</v>
      </c>
      <c r="G1223">
        <v>3</v>
      </c>
      <c r="H1223">
        <v>13</v>
      </c>
      <c r="I1223" t="s">
        <v>1141</v>
      </c>
      <c r="J1223" t="str">
        <f>IF(COUNTIF(sala!R$2:R$768,A1223)=0,"No","SI")</f>
        <v>SI</v>
      </c>
      <c r="K1223">
        <f>+Tabla1[[#This Row],[Precio Unitario]]*Tabla1[[#This Row],[Cantidad Ordenada]]</f>
        <v>120</v>
      </c>
      <c r="L1223">
        <f>+Tabla1[[#This Row],[Ganancia Bruta]]-Tabla1[[#This Row],[Costo Unitario]]*Tabla1[[#This Row],[Cantidad Ordenada]]</f>
        <v>45</v>
      </c>
    </row>
    <row r="1224" spans="1:12" x14ac:dyDescent="0.45">
      <c r="A1224">
        <v>495</v>
      </c>
      <c r="B1224">
        <v>11</v>
      </c>
      <c r="C1224" t="s">
        <v>179</v>
      </c>
      <c r="D1224" t="s">
        <v>1143</v>
      </c>
      <c r="E1224">
        <v>16</v>
      </c>
      <c r="F1224">
        <v>27</v>
      </c>
      <c r="G1224">
        <v>2</v>
      </c>
      <c r="H1224">
        <v>9</v>
      </c>
      <c r="I1224" t="s">
        <v>1141</v>
      </c>
      <c r="J1224" t="str">
        <f>IF(COUNTIF(sala!R$2:R$768,A1224)=0,"No","SI")</f>
        <v>SI</v>
      </c>
      <c r="K1224">
        <f>+Tabla1[[#This Row],[Precio Unitario]]*Tabla1[[#This Row],[Cantidad Ordenada]]</f>
        <v>54</v>
      </c>
      <c r="L1224">
        <f>+Tabla1[[#This Row],[Ganancia Bruta]]-Tabla1[[#This Row],[Costo Unitario]]*Tabla1[[#This Row],[Cantidad Ordenada]]</f>
        <v>22</v>
      </c>
    </row>
    <row r="1225" spans="1:12" x14ac:dyDescent="0.45">
      <c r="A1225">
        <v>495</v>
      </c>
      <c r="B1225">
        <v>11</v>
      </c>
      <c r="C1225" t="s">
        <v>66</v>
      </c>
      <c r="D1225" t="s">
        <v>1148</v>
      </c>
      <c r="E1225">
        <v>16</v>
      </c>
      <c r="F1225">
        <v>28</v>
      </c>
      <c r="G1225">
        <v>2</v>
      </c>
      <c r="H1225">
        <v>44</v>
      </c>
      <c r="I1225" t="s">
        <v>1139</v>
      </c>
      <c r="J1225" t="str">
        <f>IF(COUNTIF(sala!R$2:R$768,A1225)=0,"No","SI")</f>
        <v>SI</v>
      </c>
      <c r="K1225">
        <f>+Tabla1[[#This Row],[Precio Unitario]]*Tabla1[[#This Row],[Cantidad Ordenada]]</f>
        <v>56</v>
      </c>
      <c r="L1225">
        <f>+Tabla1[[#This Row],[Ganancia Bruta]]-Tabla1[[#This Row],[Costo Unitario]]*Tabla1[[#This Row],[Cantidad Ordenada]]</f>
        <v>24</v>
      </c>
    </row>
    <row r="1226" spans="1:12" x14ac:dyDescent="0.45">
      <c r="A1226">
        <v>495</v>
      </c>
      <c r="B1226">
        <v>11</v>
      </c>
      <c r="C1226" t="s">
        <v>448</v>
      </c>
      <c r="D1226" t="s">
        <v>1147</v>
      </c>
      <c r="E1226">
        <v>20</v>
      </c>
      <c r="F1226">
        <v>33</v>
      </c>
      <c r="G1226">
        <v>1</v>
      </c>
      <c r="H1226">
        <v>36</v>
      </c>
      <c r="I1226" t="s">
        <v>1141</v>
      </c>
      <c r="J1226" t="str">
        <f>IF(COUNTIF(sala!R$2:R$768,A1226)=0,"No","SI")</f>
        <v>SI</v>
      </c>
      <c r="K1226">
        <f>+Tabla1[[#This Row],[Precio Unitario]]*Tabla1[[#This Row],[Cantidad Ordenada]]</f>
        <v>33</v>
      </c>
      <c r="L1226">
        <f>+Tabla1[[#This Row],[Ganancia Bruta]]-Tabla1[[#This Row],[Costo Unitario]]*Tabla1[[#This Row],[Cantidad Ordenada]]</f>
        <v>13</v>
      </c>
    </row>
    <row r="1227" spans="1:12" x14ac:dyDescent="0.45">
      <c r="A1227">
        <v>496</v>
      </c>
      <c r="B1227">
        <v>1</v>
      </c>
      <c r="C1227" t="s">
        <v>448</v>
      </c>
      <c r="D1227" t="s">
        <v>1147</v>
      </c>
      <c r="E1227">
        <v>20</v>
      </c>
      <c r="F1227">
        <v>33</v>
      </c>
      <c r="G1227">
        <v>1</v>
      </c>
      <c r="H1227">
        <v>28</v>
      </c>
      <c r="I1227" t="s">
        <v>1139</v>
      </c>
      <c r="J1227" t="str">
        <f>IF(COUNTIF(sala!R$2:R$768,A1227)=0,"No","SI")</f>
        <v>SI</v>
      </c>
      <c r="K1227">
        <f>+Tabla1[[#This Row],[Precio Unitario]]*Tabla1[[#This Row],[Cantidad Ordenada]]</f>
        <v>33</v>
      </c>
      <c r="L1227">
        <f>+Tabla1[[#This Row],[Ganancia Bruta]]-Tabla1[[#This Row],[Costo Unitario]]*Tabla1[[#This Row],[Cantidad Ordenada]]</f>
        <v>13</v>
      </c>
    </row>
    <row r="1228" spans="1:12" x14ac:dyDescent="0.45">
      <c r="A1228">
        <v>496</v>
      </c>
      <c r="B1228">
        <v>1</v>
      </c>
      <c r="C1228" t="s">
        <v>86</v>
      </c>
      <c r="D1228" t="s">
        <v>1153</v>
      </c>
      <c r="E1228">
        <v>20</v>
      </c>
      <c r="F1228">
        <v>34</v>
      </c>
      <c r="G1228">
        <v>3</v>
      </c>
      <c r="H1228">
        <v>23</v>
      </c>
      <c r="I1228" t="s">
        <v>1139</v>
      </c>
      <c r="J1228" t="str">
        <f>IF(COUNTIF(sala!R$2:R$768,A1228)=0,"No","SI")</f>
        <v>SI</v>
      </c>
      <c r="K1228">
        <f>+Tabla1[[#This Row],[Precio Unitario]]*Tabla1[[#This Row],[Cantidad Ordenada]]</f>
        <v>102</v>
      </c>
      <c r="L1228">
        <f>+Tabla1[[#This Row],[Ganancia Bruta]]-Tabla1[[#This Row],[Costo Unitario]]*Tabla1[[#This Row],[Cantidad Ordenada]]</f>
        <v>42</v>
      </c>
    </row>
    <row r="1229" spans="1:12" x14ac:dyDescent="0.45">
      <c r="A1229">
        <v>496</v>
      </c>
      <c r="B1229">
        <v>1</v>
      </c>
      <c r="C1229" t="s">
        <v>189</v>
      </c>
      <c r="D1229" t="s">
        <v>1149</v>
      </c>
      <c r="E1229">
        <v>11</v>
      </c>
      <c r="F1229">
        <v>19</v>
      </c>
      <c r="G1229">
        <v>3</v>
      </c>
      <c r="H1229">
        <v>41</v>
      </c>
      <c r="I1229" t="s">
        <v>1141</v>
      </c>
      <c r="J1229" t="str">
        <f>IF(COUNTIF(sala!R$2:R$768,A1229)=0,"No","SI")</f>
        <v>SI</v>
      </c>
      <c r="K1229">
        <f>+Tabla1[[#This Row],[Precio Unitario]]*Tabla1[[#This Row],[Cantidad Ordenada]]</f>
        <v>57</v>
      </c>
      <c r="L1229">
        <f>+Tabla1[[#This Row],[Ganancia Bruta]]-Tabla1[[#This Row],[Costo Unitario]]*Tabla1[[#This Row],[Cantidad Ordenada]]</f>
        <v>24</v>
      </c>
    </row>
    <row r="1230" spans="1:12" x14ac:dyDescent="0.45">
      <c r="A1230">
        <v>496</v>
      </c>
      <c r="B1230">
        <v>1</v>
      </c>
      <c r="C1230" t="s">
        <v>195</v>
      </c>
      <c r="D1230" t="s">
        <v>1142</v>
      </c>
      <c r="E1230">
        <v>19</v>
      </c>
      <c r="F1230">
        <v>31</v>
      </c>
      <c r="G1230">
        <v>1</v>
      </c>
      <c r="H1230">
        <v>41</v>
      </c>
      <c r="I1230" t="s">
        <v>1141</v>
      </c>
      <c r="J1230" t="str">
        <f>IF(COUNTIF(sala!R$2:R$768,A1230)=0,"No","SI")</f>
        <v>SI</v>
      </c>
      <c r="K1230">
        <f>+Tabla1[[#This Row],[Precio Unitario]]*Tabla1[[#This Row],[Cantidad Ordenada]]</f>
        <v>31</v>
      </c>
      <c r="L1230">
        <f>+Tabla1[[#This Row],[Ganancia Bruta]]-Tabla1[[#This Row],[Costo Unitario]]*Tabla1[[#This Row],[Cantidad Ordenada]]</f>
        <v>12</v>
      </c>
    </row>
    <row r="1231" spans="1:12" x14ac:dyDescent="0.45">
      <c r="A1231">
        <v>497</v>
      </c>
      <c r="B1231">
        <v>13</v>
      </c>
      <c r="C1231" t="s">
        <v>109</v>
      </c>
      <c r="D1231" t="s">
        <v>1140</v>
      </c>
      <c r="E1231">
        <v>18</v>
      </c>
      <c r="F1231">
        <v>30</v>
      </c>
      <c r="G1231">
        <v>1</v>
      </c>
      <c r="H1231">
        <v>6</v>
      </c>
      <c r="I1231" t="s">
        <v>1141</v>
      </c>
      <c r="J1231" t="str">
        <f>IF(COUNTIF(sala!R$2:R$768,A1231)=0,"No","SI")</f>
        <v>SI</v>
      </c>
      <c r="K1231">
        <f>+Tabla1[[#This Row],[Precio Unitario]]*Tabla1[[#This Row],[Cantidad Ordenada]]</f>
        <v>30</v>
      </c>
      <c r="L1231">
        <f>+Tabla1[[#This Row],[Ganancia Bruta]]-Tabla1[[#This Row],[Costo Unitario]]*Tabla1[[#This Row],[Cantidad Ordenada]]</f>
        <v>12</v>
      </c>
    </row>
    <row r="1232" spans="1:12" x14ac:dyDescent="0.45">
      <c r="A1232">
        <v>497</v>
      </c>
      <c r="B1232">
        <v>13</v>
      </c>
      <c r="C1232" t="s">
        <v>74</v>
      </c>
      <c r="D1232" t="s">
        <v>1144</v>
      </c>
      <c r="E1232">
        <v>25</v>
      </c>
      <c r="F1232">
        <v>40</v>
      </c>
      <c r="G1232">
        <v>3</v>
      </c>
      <c r="H1232">
        <v>32</v>
      </c>
      <c r="I1232" t="s">
        <v>1141</v>
      </c>
      <c r="J1232" t="str">
        <f>IF(COUNTIF(sala!R$2:R$768,A1232)=0,"No","SI")</f>
        <v>SI</v>
      </c>
      <c r="K1232">
        <f>+Tabla1[[#This Row],[Precio Unitario]]*Tabla1[[#This Row],[Cantidad Ordenada]]</f>
        <v>120</v>
      </c>
      <c r="L1232">
        <f>+Tabla1[[#This Row],[Ganancia Bruta]]-Tabla1[[#This Row],[Costo Unitario]]*Tabla1[[#This Row],[Cantidad Ordenada]]</f>
        <v>45</v>
      </c>
    </row>
    <row r="1233" spans="1:12" x14ac:dyDescent="0.45">
      <c r="A1233">
        <v>498</v>
      </c>
      <c r="B1233">
        <v>20</v>
      </c>
      <c r="C1233" t="s">
        <v>189</v>
      </c>
      <c r="D1233" t="s">
        <v>1149</v>
      </c>
      <c r="E1233">
        <v>11</v>
      </c>
      <c r="F1233">
        <v>19</v>
      </c>
      <c r="G1233">
        <v>1</v>
      </c>
      <c r="H1233">
        <v>32</v>
      </c>
      <c r="I1233" t="s">
        <v>1139</v>
      </c>
      <c r="J1233" t="str">
        <f>IF(COUNTIF(sala!R$2:R$768,A1233)=0,"No","SI")</f>
        <v>SI</v>
      </c>
      <c r="K1233">
        <f>+Tabla1[[#This Row],[Precio Unitario]]*Tabla1[[#This Row],[Cantidad Ordenada]]</f>
        <v>19</v>
      </c>
      <c r="L1233">
        <f>+Tabla1[[#This Row],[Ganancia Bruta]]-Tabla1[[#This Row],[Costo Unitario]]*Tabla1[[#This Row],[Cantidad Ordenada]]</f>
        <v>8</v>
      </c>
    </row>
    <row r="1234" spans="1:12" x14ac:dyDescent="0.45">
      <c r="A1234">
        <v>499</v>
      </c>
      <c r="B1234">
        <v>5</v>
      </c>
      <c r="C1234" t="s">
        <v>265</v>
      </c>
      <c r="D1234" t="s">
        <v>1158</v>
      </c>
      <c r="E1234">
        <v>15</v>
      </c>
      <c r="F1234">
        <v>26</v>
      </c>
      <c r="G1234">
        <v>3</v>
      </c>
      <c r="H1234">
        <v>52</v>
      </c>
      <c r="I1234" t="s">
        <v>1139</v>
      </c>
      <c r="J1234" t="str">
        <f>IF(COUNTIF(sala!R$2:R$768,A1234)=0,"No","SI")</f>
        <v>SI</v>
      </c>
      <c r="K1234">
        <f>+Tabla1[[#This Row],[Precio Unitario]]*Tabla1[[#This Row],[Cantidad Ordenada]]</f>
        <v>78</v>
      </c>
      <c r="L1234">
        <f>+Tabla1[[#This Row],[Ganancia Bruta]]-Tabla1[[#This Row],[Costo Unitario]]*Tabla1[[#This Row],[Cantidad Ordenada]]</f>
        <v>33</v>
      </c>
    </row>
    <row r="1235" spans="1:12" x14ac:dyDescent="0.45">
      <c r="A1235">
        <v>499</v>
      </c>
      <c r="B1235">
        <v>5</v>
      </c>
      <c r="C1235" t="s">
        <v>109</v>
      </c>
      <c r="D1235" t="s">
        <v>1140</v>
      </c>
      <c r="E1235">
        <v>18</v>
      </c>
      <c r="F1235">
        <v>30</v>
      </c>
      <c r="G1235">
        <v>1</v>
      </c>
      <c r="H1235">
        <v>36</v>
      </c>
      <c r="I1235" t="s">
        <v>1141</v>
      </c>
      <c r="J1235" t="str">
        <f>IF(COUNTIF(sala!R$2:R$768,A1235)=0,"No","SI")</f>
        <v>SI</v>
      </c>
      <c r="K1235">
        <f>+Tabla1[[#This Row],[Precio Unitario]]*Tabla1[[#This Row],[Cantidad Ordenada]]</f>
        <v>30</v>
      </c>
      <c r="L1235">
        <f>+Tabla1[[#This Row],[Ganancia Bruta]]-Tabla1[[#This Row],[Costo Unitario]]*Tabla1[[#This Row],[Cantidad Ordenada]]</f>
        <v>12</v>
      </c>
    </row>
    <row r="1236" spans="1:12" x14ac:dyDescent="0.45">
      <c r="A1236">
        <v>499</v>
      </c>
      <c r="B1236">
        <v>5</v>
      </c>
      <c r="C1236" t="s">
        <v>204</v>
      </c>
      <c r="D1236" t="s">
        <v>1159</v>
      </c>
      <c r="E1236">
        <v>15</v>
      </c>
      <c r="F1236">
        <v>25</v>
      </c>
      <c r="G1236">
        <v>2</v>
      </c>
      <c r="H1236">
        <v>42</v>
      </c>
      <c r="I1236" t="s">
        <v>1141</v>
      </c>
      <c r="J1236" t="str">
        <f>IF(COUNTIF(sala!R$2:R$768,A1236)=0,"No","SI")</f>
        <v>SI</v>
      </c>
      <c r="K1236">
        <f>+Tabla1[[#This Row],[Precio Unitario]]*Tabla1[[#This Row],[Cantidad Ordenada]]</f>
        <v>50</v>
      </c>
      <c r="L1236">
        <f>+Tabla1[[#This Row],[Ganancia Bruta]]-Tabla1[[#This Row],[Costo Unitario]]*Tabla1[[#This Row],[Cantidad Ordenada]]</f>
        <v>20</v>
      </c>
    </row>
    <row r="1237" spans="1:12" x14ac:dyDescent="0.45">
      <c r="A1237">
        <v>500</v>
      </c>
      <c r="B1237">
        <v>4</v>
      </c>
      <c r="C1237" t="s">
        <v>179</v>
      </c>
      <c r="D1237" t="s">
        <v>1143</v>
      </c>
      <c r="E1237">
        <v>16</v>
      </c>
      <c r="F1237">
        <v>27</v>
      </c>
      <c r="G1237">
        <v>1</v>
      </c>
      <c r="H1237">
        <v>22</v>
      </c>
      <c r="I1237" t="s">
        <v>1141</v>
      </c>
      <c r="J1237" t="str">
        <f>IF(COUNTIF(sala!R$2:R$768,A1237)=0,"No","SI")</f>
        <v>SI</v>
      </c>
      <c r="K1237">
        <f>+Tabla1[[#This Row],[Precio Unitario]]*Tabla1[[#This Row],[Cantidad Ordenada]]</f>
        <v>27</v>
      </c>
      <c r="L1237">
        <f>+Tabla1[[#This Row],[Ganancia Bruta]]-Tabla1[[#This Row],[Costo Unitario]]*Tabla1[[#This Row],[Cantidad Ordenada]]</f>
        <v>11</v>
      </c>
    </row>
    <row r="1238" spans="1:12" x14ac:dyDescent="0.45">
      <c r="A1238">
        <v>500</v>
      </c>
      <c r="B1238">
        <v>4</v>
      </c>
      <c r="C1238" t="s">
        <v>344</v>
      </c>
      <c r="D1238" t="s">
        <v>1152</v>
      </c>
      <c r="E1238">
        <v>13</v>
      </c>
      <c r="F1238">
        <v>22</v>
      </c>
      <c r="G1238">
        <v>3</v>
      </c>
      <c r="H1238">
        <v>20</v>
      </c>
      <c r="I1238" t="s">
        <v>1139</v>
      </c>
      <c r="J1238" t="str">
        <f>IF(COUNTIF(sala!R$2:R$768,A1238)=0,"No","SI")</f>
        <v>SI</v>
      </c>
      <c r="K1238">
        <f>+Tabla1[[#This Row],[Precio Unitario]]*Tabla1[[#This Row],[Cantidad Ordenada]]</f>
        <v>66</v>
      </c>
      <c r="L1238">
        <f>+Tabla1[[#This Row],[Ganancia Bruta]]-Tabla1[[#This Row],[Costo Unitario]]*Tabla1[[#This Row],[Cantidad Ordenada]]</f>
        <v>27</v>
      </c>
    </row>
    <row r="1239" spans="1:12" x14ac:dyDescent="0.45">
      <c r="A1239">
        <v>501</v>
      </c>
      <c r="B1239">
        <v>7</v>
      </c>
      <c r="C1239" t="s">
        <v>74</v>
      </c>
      <c r="D1239" t="s">
        <v>1144</v>
      </c>
      <c r="E1239">
        <v>25</v>
      </c>
      <c r="F1239">
        <v>40</v>
      </c>
      <c r="G1239">
        <v>1</v>
      </c>
      <c r="H1239">
        <v>18</v>
      </c>
      <c r="I1239" t="s">
        <v>1141</v>
      </c>
      <c r="J1239" t="str">
        <f>IF(COUNTIF(sala!R$2:R$768,A1239)=0,"No","SI")</f>
        <v>SI</v>
      </c>
      <c r="K1239">
        <f>+Tabla1[[#This Row],[Precio Unitario]]*Tabla1[[#This Row],[Cantidad Ordenada]]</f>
        <v>40</v>
      </c>
      <c r="L1239">
        <f>+Tabla1[[#This Row],[Ganancia Bruta]]-Tabla1[[#This Row],[Costo Unitario]]*Tabla1[[#This Row],[Cantidad Ordenada]]</f>
        <v>15</v>
      </c>
    </row>
    <row r="1240" spans="1:12" x14ac:dyDescent="0.45">
      <c r="A1240">
        <v>501</v>
      </c>
      <c r="B1240">
        <v>7</v>
      </c>
      <c r="C1240" t="s">
        <v>111</v>
      </c>
      <c r="D1240" t="s">
        <v>1156</v>
      </c>
      <c r="E1240">
        <v>13</v>
      </c>
      <c r="F1240">
        <v>21</v>
      </c>
      <c r="G1240">
        <v>2</v>
      </c>
      <c r="H1240">
        <v>15</v>
      </c>
      <c r="I1240" t="s">
        <v>1141</v>
      </c>
      <c r="J1240" t="str">
        <f>IF(COUNTIF(sala!R$2:R$768,A1240)=0,"No","SI")</f>
        <v>SI</v>
      </c>
      <c r="K1240">
        <f>+Tabla1[[#This Row],[Precio Unitario]]*Tabla1[[#This Row],[Cantidad Ordenada]]</f>
        <v>42</v>
      </c>
      <c r="L1240">
        <f>+Tabla1[[#This Row],[Ganancia Bruta]]-Tabla1[[#This Row],[Costo Unitario]]*Tabla1[[#This Row],[Cantidad Ordenada]]</f>
        <v>16</v>
      </c>
    </row>
    <row r="1241" spans="1:12" x14ac:dyDescent="0.45">
      <c r="A1241">
        <v>501</v>
      </c>
      <c r="B1241">
        <v>7</v>
      </c>
      <c r="C1241" t="s">
        <v>66</v>
      </c>
      <c r="D1241" t="s">
        <v>1148</v>
      </c>
      <c r="E1241">
        <v>16</v>
      </c>
      <c r="F1241">
        <v>28</v>
      </c>
      <c r="G1241">
        <v>2</v>
      </c>
      <c r="H1241">
        <v>6</v>
      </c>
      <c r="I1241" t="s">
        <v>1139</v>
      </c>
      <c r="J1241" t="str">
        <f>IF(COUNTIF(sala!R$2:R$768,A1241)=0,"No","SI")</f>
        <v>SI</v>
      </c>
      <c r="K1241">
        <f>+Tabla1[[#This Row],[Precio Unitario]]*Tabla1[[#This Row],[Cantidad Ordenada]]</f>
        <v>56</v>
      </c>
      <c r="L1241">
        <f>+Tabla1[[#This Row],[Ganancia Bruta]]-Tabla1[[#This Row],[Costo Unitario]]*Tabla1[[#This Row],[Cantidad Ordenada]]</f>
        <v>24</v>
      </c>
    </row>
    <row r="1242" spans="1:12" x14ac:dyDescent="0.45">
      <c r="A1242">
        <v>502</v>
      </c>
      <c r="B1242">
        <v>5</v>
      </c>
      <c r="C1242" t="s">
        <v>344</v>
      </c>
      <c r="D1242" t="s">
        <v>1152</v>
      </c>
      <c r="E1242">
        <v>13</v>
      </c>
      <c r="F1242">
        <v>22</v>
      </c>
      <c r="G1242">
        <v>1</v>
      </c>
      <c r="H1242">
        <v>33</v>
      </c>
      <c r="I1242" t="s">
        <v>1139</v>
      </c>
      <c r="J1242" t="str">
        <f>IF(COUNTIF(sala!R$2:R$768,A1242)=0,"No","SI")</f>
        <v>SI</v>
      </c>
      <c r="K1242">
        <f>+Tabla1[[#This Row],[Precio Unitario]]*Tabla1[[#This Row],[Cantidad Ordenada]]</f>
        <v>22</v>
      </c>
      <c r="L1242">
        <f>+Tabla1[[#This Row],[Ganancia Bruta]]-Tabla1[[#This Row],[Costo Unitario]]*Tabla1[[#This Row],[Cantidad Ordenada]]</f>
        <v>9</v>
      </c>
    </row>
    <row r="1243" spans="1:12" x14ac:dyDescent="0.45">
      <c r="A1243">
        <v>502</v>
      </c>
      <c r="B1243">
        <v>5</v>
      </c>
      <c r="C1243" t="s">
        <v>126</v>
      </c>
      <c r="D1243" t="s">
        <v>1157</v>
      </c>
      <c r="E1243">
        <v>10</v>
      </c>
      <c r="F1243">
        <v>18</v>
      </c>
      <c r="G1243">
        <v>1</v>
      </c>
      <c r="H1243">
        <v>5</v>
      </c>
      <c r="I1243" t="s">
        <v>1139</v>
      </c>
      <c r="J1243" t="str">
        <f>IF(COUNTIF(sala!R$2:R$768,A1243)=0,"No","SI")</f>
        <v>SI</v>
      </c>
      <c r="K1243">
        <f>+Tabla1[[#This Row],[Precio Unitario]]*Tabla1[[#This Row],[Cantidad Ordenada]]</f>
        <v>18</v>
      </c>
      <c r="L1243">
        <f>+Tabla1[[#This Row],[Ganancia Bruta]]-Tabla1[[#This Row],[Costo Unitario]]*Tabla1[[#This Row],[Cantidad Ordenada]]</f>
        <v>8</v>
      </c>
    </row>
    <row r="1244" spans="1:12" x14ac:dyDescent="0.45">
      <c r="A1244">
        <v>502</v>
      </c>
      <c r="B1244">
        <v>5</v>
      </c>
      <c r="C1244" t="s">
        <v>448</v>
      </c>
      <c r="D1244" t="s">
        <v>1147</v>
      </c>
      <c r="E1244">
        <v>20</v>
      </c>
      <c r="F1244">
        <v>33</v>
      </c>
      <c r="G1244">
        <v>3</v>
      </c>
      <c r="H1244">
        <v>35</v>
      </c>
      <c r="I1244" t="s">
        <v>1141</v>
      </c>
      <c r="J1244" t="str">
        <f>IF(COUNTIF(sala!R$2:R$768,A1244)=0,"No","SI")</f>
        <v>SI</v>
      </c>
      <c r="K1244">
        <f>+Tabla1[[#This Row],[Precio Unitario]]*Tabla1[[#This Row],[Cantidad Ordenada]]</f>
        <v>99</v>
      </c>
      <c r="L1244">
        <f>+Tabla1[[#This Row],[Ganancia Bruta]]-Tabla1[[#This Row],[Costo Unitario]]*Tabla1[[#This Row],[Cantidad Ordenada]]</f>
        <v>39</v>
      </c>
    </row>
    <row r="1245" spans="1:12" x14ac:dyDescent="0.45">
      <c r="A1245">
        <v>503</v>
      </c>
      <c r="B1245">
        <v>3</v>
      </c>
      <c r="C1245" t="s">
        <v>74</v>
      </c>
      <c r="D1245" t="s">
        <v>1144</v>
      </c>
      <c r="E1245">
        <v>25</v>
      </c>
      <c r="F1245">
        <v>40</v>
      </c>
      <c r="G1245">
        <v>2</v>
      </c>
      <c r="H1245">
        <v>52</v>
      </c>
      <c r="I1245" t="s">
        <v>1139</v>
      </c>
      <c r="J1245" t="str">
        <f>IF(COUNTIF(sala!R$2:R$768,A1245)=0,"No","SI")</f>
        <v>SI</v>
      </c>
      <c r="K1245">
        <f>+Tabla1[[#This Row],[Precio Unitario]]*Tabla1[[#This Row],[Cantidad Ordenada]]</f>
        <v>80</v>
      </c>
      <c r="L1245">
        <f>+Tabla1[[#This Row],[Ganancia Bruta]]-Tabla1[[#This Row],[Costo Unitario]]*Tabla1[[#This Row],[Cantidad Ordenada]]</f>
        <v>30</v>
      </c>
    </row>
    <row r="1246" spans="1:12" x14ac:dyDescent="0.45">
      <c r="A1246">
        <v>503</v>
      </c>
      <c r="B1246">
        <v>3</v>
      </c>
      <c r="C1246" t="s">
        <v>189</v>
      </c>
      <c r="D1246" t="s">
        <v>1149</v>
      </c>
      <c r="E1246">
        <v>11</v>
      </c>
      <c r="F1246">
        <v>19</v>
      </c>
      <c r="G1246">
        <v>3</v>
      </c>
      <c r="H1246">
        <v>33</v>
      </c>
      <c r="I1246" t="s">
        <v>1141</v>
      </c>
      <c r="J1246" t="str">
        <f>IF(COUNTIF(sala!R$2:R$768,A1246)=0,"No","SI")</f>
        <v>SI</v>
      </c>
      <c r="K1246">
        <f>+Tabla1[[#This Row],[Precio Unitario]]*Tabla1[[#This Row],[Cantidad Ordenada]]</f>
        <v>57</v>
      </c>
      <c r="L1246">
        <f>+Tabla1[[#This Row],[Ganancia Bruta]]-Tabla1[[#This Row],[Costo Unitario]]*Tabla1[[#This Row],[Cantidad Ordenada]]</f>
        <v>24</v>
      </c>
    </row>
    <row r="1247" spans="1:12" x14ac:dyDescent="0.45">
      <c r="A1247">
        <v>504</v>
      </c>
      <c r="B1247">
        <v>2</v>
      </c>
      <c r="C1247" t="s">
        <v>179</v>
      </c>
      <c r="D1247" t="s">
        <v>1143</v>
      </c>
      <c r="E1247">
        <v>16</v>
      </c>
      <c r="F1247">
        <v>27</v>
      </c>
      <c r="G1247">
        <v>2</v>
      </c>
      <c r="H1247">
        <v>19</v>
      </c>
      <c r="I1247" t="s">
        <v>1139</v>
      </c>
      <c r="J1247" t="str">
        <f>IF(COUNTIF(sala!R$2:R$768,A1247)=0,"No","SI")</f>
        <v>SI</v>
      </c>
      <c r="K1247">
        <f>+Tabla1[[#This Row],[Precio Unitario]]*Tabla1[[#This Row],[Cantidad Ordenada]]</f>
        <v>54</v>
      </c>
      <c r="L1247">
        <f>+Tabla1[[#This Row],[Ganancia Bruta]]-Tabla1[[#This Row],[Costo Unitario]]*Tabla1[[#This Row],[Cantidad Ordenada]]</f>
        <v>22</v>
      </c>
    </row>
    <row r="1248" spans="1:12" x14ac:dyDescent="0.45">
      <c r="A1248">
        <v>505</v>
      </c>
      <c r="B1248">
        <v>5</v>
      </c>
      <c r="C1248" t="s">
        <v>74</v>
      </c>
      <c r="D1248" t="s">
        <v>1144</v>
      </c>
      <c r="E1248">
        <v>25</v>
      </c>
      <c r="F1248">
        <v>40</v>
      </c>
      <c r="G1248">
        <v>2</v>
      </c>
      <c r="H1248">
        <v>56</v>
      </c>
      <c r="I1248" t="s">
        <v>1139</v>
      </c>
      <c r="J1248" t="str">
        <f>IF(COUNTIF(sala!R$2:R$768,A1248)=0,"No","SI")</f>
        <v>SI</v>
      </c>
      <c r="K1248">
        <f>+Tabla1[[#This Row],[Precio Unitario]]*Tabla1[[#This Row],[Cantidad Ordenada]]</f>
        <v>80</v>
      </c>
      <c r="L1248">
        <f>+Tabla1[[#This Row],[Ganancia Bruta]]-Tabla1[[#This Row],[Costo Unitario]]*Tabla1[[#This Row],[Cantidad Ordenada]]</f>
        <v>30</v>
      </c>
    </row>
    <row r="1249" spans="1:12" x14ac:dyDescent="0.45">
      <c r="A1249">
        <v>505</v>
      </c>
      <c r="B1249">
        <v>5</v>
      </c>
      <c r="C1249" t="s">
        <v>204</v>
      </c>
      <c r="D1249" t="s">
        <v>1159</v>
      </c>
      <c r="E1249">
        <v>15</v>
      </c>
      <c r="F1249">
        <v>25</v>
      </c>
      <c r="G1249">
        <v>3</v>
      </c>
      <c r="H1249">
        <v>59</v>
      </c>
      <c r="I1249" t="s">
        <v>1139</v>
      </c>
      <c r="J1249" t="str">
        <f>IF(COUNTIF(sala!R$2:R$768,A1249)=0,"No","SI")</f>
        <v>SI</v>
      </c>
      <c r="K1249">
        <f>+Tabla1[[#This Row],[Precio Unitario]]*Tabla1[[#This Row],[Cantidad Ordenada]]</f>
        <v>75</v>
      </c>
      <c r="L1249">
        <f>+Tabla1[[#This Row],[Ganancia Bruta]]-Tabla1[[#This Row],[Costo Unitario]]*Tabla1[[#This Row],[Cantidad Ordenada]]</f>
        <v>30</v>
      </c>
    </row>
    <row r="1250" spans="1:12" x14ac:dyDescent="0.45">
      <c r="A1250">
        <v>506</v>
      </c>
      <c r="B1250">
        <v>18</v>
      </c>
      <c r="C1250" t="s">
        <v>42</v>
      </c>
      <c r="D1250" t="s">
        <v>1150</v>
      </c>
      <c r="E1250">
        <v>21</v>
      </c>
      <c r="F1250">
        <v>35</v>
      </c>
      <c r="G1250">
        <v>2</v>
      </c>
      <c r="H1250">
        <v>5</v>
      </c>
      <c r="I1250" t="s">
        <v>1141</v>
      </c>
      <c r="J1250" t="str">
        <f>IF(COUNTIF(sala!R$2:R$768,A1250)=0,"No","SI")</f>
        <v>SI</v>
      </c>
      <c r="K1250">
        <f>+Tabla1[[#This Row],[Precio Unitario]]*Tabla1[[#This Row],[Cantidad Ordenada]]</f>
        <v>70</v>
      </c>
      <c r="L1250">
        <f>+Tabla1[[#This Row],[Ganancia Bruta]]-Tabla1[[#This Row],[Costo Unitario]]*Tabla1[[#This Row],[Cantidad Ordenada]]</f>
        <v>28</v>
      </c>
    </row>
    <row r="1251" spans="1:12" x14ac:dyDescent="0.45">
      <c r="A1251">
        <v>507</v>
      </c>
      <c r="B1251">
        <v>18</v>
      </c>
      <c r="C1251" t="s">
        <v>86</v>
      </c>
      <c r="D1251" t="s">
        <v>1153</v>
      </c>
      <c r="E1251">
        <v>20</v>
      </c>
      <c r="F1251">
        <v>34</v>
      </c>
      <c r="G1251">
        <v>3</v>
      </c>
      <c r="H1251">
        <v>53</v>
      </c>
      <c r="I1251" t="s">
        <v>1139</v>
      </c>
      <c r="J1251" t="str">
        <f>IF(COUNTIF(sala!R$2:R$768,A1251)=0,"No","SI")</f>
        <v>SI</v>
      </c>
      <c r="K1251">
        <f>+Tabla1[[#This Row],[Precio Unitario]]*Tabla1[[#This Row],[Cantidad Ordenada]]</f>
        <v>102</v>
      </c>
      <c r="L1251">
        <f>+Tabla1[[#This Row],[Ganancia Bruta]]-Tabla1[[#This Row],[Costo Unitario]]*Tabla1[[#This Row],[Cantidad Ordenada]]</f>
        <v>42</v>
      </c>
    </row>
    <row r="1252" spans="1:12" x14ac:dyDescent="0.45">
      <c r="A1252">
        <v>507</v>
      </c>
      <c r="B1252">
        <v>18</v>
      </c>
      <c r="C1252" t="s">
        <v>115</v>
      </c>
      <c r="D1252" t="s">
        <v>1145</v>
      </c>
      <c r="E1252">
        <v>22</v>
      </c>
      <c r="F1252">
        <v>36</v>
      </c>
      <c r="G1252">
        <v>3</v>
      </c>
      <c r="H1252">
        <v>16</v>
      </c>
      <c r="I1252" t="s">
        <v>1141</v>
      </c>
      <c r="J1252" t="str">
        <f>IF(COUNTIF(sala!R$2:R$768,A1252)=0,"No","SI")</f>
        <v>SI</v>
      </c>
      <c r="K1252">
        <f>+Tabla1[[#This Row],[Precio Unitario]]*Tabla1[[#This Row],[Cantidad Ordenada]]</f>
        <v>108</v>
      </c>
      <c r="L1252">
        <f>+Tabla1[[#This Row],[Ganancia Bruta]]-Tabla1[[#This Row],[Costo Unitario]]*Tabla1[[#This Row],[Cantidad Ordenada]]</f>
        <v>42</v>
      </c>
    </row>
    <row r="1253" spans="1:12" x14ac:dyDescent="0.45">
      <c r="A1253">
        <v>508</v>
      </c>
      <c r="B1253">
        <v>6</v>
      </c>
      <c r="C1253" t="s">
        <v>423</v>
      </c>
      <c r="D1253" t="s">
        <v>1151</v>
      </c>
      <c r="E1253">
        <v>19</v>
      </c>
      <c r="F1253">
        <v>32</v>
      </c>
      <c r="G1253">
        <v>1</v>
      </c>
      <c r="H1253">
        <v>34</v>
      </c>
      <c r="I1253" t="s">
        <v>1141</v>
      </c>
      <c r="J1253" t="str">
        <f>IF(COUNTIF(sala!R$2:R$768,A1253)=0,"No","SI")</f>
        <v>SI</v>
      </c>
      <c r="K1253">
        <f>+Tabla1[[#This Row],[Precio Unitario]]*Tabla1[[#This Row],[Cantidad Ordenada]]</f>
        <v>32</v>
      </c>
      <c r="L1253">
        <f>+Tabla1[[#This Row],[Ganancia Bruta]]-Tabla1[[#This Row],[Costo Unitario]]*Tabla1[[#This Row],[Cantidad Ordenada]]</f>
        <v>13</v>
      </c>
    </row>
    <row r="1254" spans="1:12" x14ac:dyDescent="0.45">
      <c r="A1254">
        <v>509</v>
      </c>
      <c r="B1254">
        <v>5</v>
      </c>
      <c r="C1254" t="s">
        <v>74</v>
      </c>
      <c r="D1254" t="s">
        <v>1144</v>
      </c>
      <c r="E1254">
        <v>25</v>
      </c>
      <c r="F1254">
        <v>40</v>
      </c>
      <c r="G1254">
        <v>2</v>
      </c>
      <c r="H1254">
        <v>47</v>
      </c>
      <c r="I1254" t="s">
        <v>1139</v>
      </c>
      <c r="J1254" t="str">
        <f>IF(COUNTIF(sala!R$2:R$768,A1254)=0,"No","SI")</f>
        <v>SI</v>
      </c>
      <c r="K1254">
        <f>+Tabla1[[#This Row],[Precio Unitario]]*Tabla1[[#This Row],[Cantidad Ordenada]]</f>
        <v>80</v>
      </c>
      <c r="L1254">
        <f>+Tabla1[[#This Row],[Ganancia Bruta]]-Tabla1[[#This Row],[Costo Unitario]]*Tabla1[[#This Row],[Cantidad Ordenada]]</f>
        <v>30</v>
      </c>
    </row>
    <row r="1255" spans="1:12" x14ac:dyDescent="0.45">
      <c r="A1255">
        <v>510</v>
      </c>
      <c r="B1255">
        <v>6</v>
      </c>
      <c r="C1255" t="s">
        <v>115</v>
      </c>
      <c r="D1255" t="s">
        <v>1145</v>
      </c>
      <c r="E1255">
        <v>22</v>
      </c>
      <c r="F1255">
        <v>36</v>
      </c>
      <c r="G1255">
        <v>1</v>
      </c>
      <c r="H1255">
        <v>48</v>
      </c>
      <c r="I1255" t="s">
        <v>1139</v>
      </c>
      <c r="J1255" t="str">
        <f>IF(COUNTIF(sala!R$2:R$768,A1255)=0,"No","SI")</f>
        <v>SI</v>
      </c>
      <c r="K1255">
        <f>+Tabla1[[#This Row],[Precio Unitario]]*Tabla1[[#This Row],[Cantidad Ordenada]]</f>
        <v>36</v>
      </c>
      <c r="L1255">
        <f>+Tabla1[[#This Row],[Ganancia Bruta]]-Tabla1[[#This Row],[Costo Unitario]]*Tabla1[[#This Row],[Cantidad Ordenada]]</f>
        <v>14</v>
      </c>
    </row>
    <row r="1256" spans="1:12" x14ac:dyDescent="0.45">
      <c r="A1256">
        <v>511</v>
      </c>
      <c r="B1256">
        <v>2</v>
      </c>
      <c r="C1256" t="s">
        <v>340</v>
      </c>
      <c r="D1256" t="s">
        <v>1155</v>
      </c>
      <c r="E1256">
        <v>14</v>
      </c>
      <c r="F1256">
        <v>23</v>
      </c>
      <c r="G1256">
        <v>3</v>
      </c>
      <c r="H1256">
        <v>14</v>
      </c>
      <c r="I1256" t="s">
        <v>1139</v>
      </c>
      <c r="J1256" t="str">
        <f>IF(COUNTIF(sala!R$2:R$768,A1256)=0,"No","SI")</f>
        <v>SI</v>
      </c>
      <c r="K1256">
        <f>+Tabla1[[#This Row],[Precio Unitario]]*Tabla1[[#This Row],[Cantidad Ordenada]]</f>
        <v>69</v>
      </c>
      <c r="L1256">
        <f>+Tabla1[[#This Row],[Ganancia Bruta]]-Tabla1[[#This Row],[Costo Unitario]]*Tabla1[[#This Row],[Cantidad Ordenada]]</f>
        <v>27</v>
      </c>
    </row>
    <row r="1257" spans="1:12" x14ac:dyDescent="0.45">
      <c r="A1257">
        <v>511</v>
      </c>
      <c r="B1257">
        <v>2</v>
      </c>
      <c r="C1257" t="s">
        <v>86</v>
      </c>
      <c r="D1257" t="s">
        <v>1153</v>
      </c>
      <c r="E1257">
        <v>20</v>
      </c>
      <c r="F1257">
        <v>34</v>
      </c>
      <c r="G1257">
        <v>2</v>
      </c>
      <c r="H1257">
        <v>24</v>
      </c>
      <c r="I1257" t="s">
        <v>1139</v>
      </c>
      <c r="J1257" t="str">
        <f>IF(COUNTIF(sala!R$2:R$768,A1257)=0,"No","SI")</f>
        <v>SI</v>
      </c>
      <c r="K1257">
        <f>+Tabla1[[#This Row],[Precio Unitario]]*Tabla1[[#This Row],[Cantidad Ordenada]]</f>
        <v>68</v>
      </c>
      <c r="L1257">
        <f>+Tabla1[[#This Row],[Ganancia Bruta]]-Tabla1[[#This Row],[Costo Unitario]]*Tabla1[[#This Row],[Cantidad Ordenada]]</f>
        <v>28</v>
      </c>
    </row>
    <row r="1258" spans="1:12" x14ac:dyDescent="0.45">
      <c r="A1258">
        <v>512</v>
      </c>
      <c r="B1258">
        <v>2</v>
      </c>
      <c r="C1258" t="s">
        <v>250</v>
      </c>
      <c r="D1258" t="s">
        <v>1154</v>
      </c>
      <c r="E1258">
        <v>12</v>
      </c>
      <c r="F1258">
        <v>20</v>
      </c>
      <c r="G1258">
        <v>1</v>
      </c>
      <c r="H1258">
        <v>6</v>
      </c>
      <c r="I1258" t="s">
        <v>1141</v>
      </c>
      <c r="J1258" t="str">
        <f>IF(COUNTIF(sala!R$2:R$768,A1258)=0,"No","SI")</f>
        <v>SI</v>
      </c>
      <c r="K1258">
        <f>+Tabla1[[#This Row],[Precio Unitario]]*Tabla1[[#This Row],[Cantidad Ordenada]]</f>
        <v>20</v>
      </c>
      <c r="L1258">
        <f>+Tabla1[[#This Row],[Ganancia Bruta]]-Tabla1[[#This Row],[Costo Unitario]]*Tabla1[[#This Row],[Cantidad Ordenada]]</f>
        <v>8</v>
      </c>
    </row>
    <row r="1259" spans="1:12" x14ac:dyDescent="0.45">
      <c r="A1259">
        <v>512</v>
      </c>
      <c r="B1259">
        <v>2</v>
      </c>
      <c r="C1259" t="s">
        <v>115</v>
      </c>
      <c r="D1259" t="s">
        <v>1145</v>
      </c>
      <c r="E1259">
        <v>22</v>
      </c>
      <c r="F1259">
        <v>36</v>
      </c>
      <c r="G1259">
        <v>3</v>
      </c>
      <c r="H1259">
        <v>53</v>
      </c>
      <c r="I1259" t="s">
        <v>1141</v>
      </c>
      <c r="J1259" t="str">
        <f>IF(COUNTIF(sala!R$2:R$768,A1259)=0,"No","SI")</f>
        <v>SI</v>
      </c>
      <c r="K1259">
        <f>+Tabla1[[#This Row],[Precio Unitario]]*Tabla1[[#This Row],[Cantidad Ordenada]]</f>
        <v>108</v>
      </c>
      <c r="L1259">
        <f>+Tabla1[[#This Row],[Ganancia Bruta]]-Tabla1[[#This Row],[Costo Unitario]]*Tabla1[[#This Row],[Cantidad Ordenada]]</f>
        <v>42</v>
      </c>
    </row>
    <row r="1260" spans="1:12" x14ac:dyDescent="0.45">
      <c r="A1260">
        <v>513</v>
      </c>
      <c r="B1260">
        <v>8</v>
      </c>
      <c r="C1260" t="s">
        <v>126</v>
      </c>
      <c r="D1260" t="s">
        <v>1157</v>
      </c>
      <c r="E1260">
        <v>10</v>
      </c>
      <c r="F1260">
        <v>18</v>
      </c>
      <c r="G1260">
        <v>3</v>
      </c>
      <c r="H1260">
        <v>56</v>
      </c>
      <c r="I1260" t="s">
        <v>1141</v>
      </c>
      <c r="J1260" t="str">
        <f>IF(COUNTIF(sala!R$2:R$768,A1260)=0,"No","SI")</f>
        <v>SI</v>
      </c>
      <c r="K1260">
        <f>+Tabla1[[#This Row],[Precio Unitario]]*Tabla1[[#This Row],[Cantidad Ordenada]]</f>
        <v>54</v>
      </c>
      <c r="L1260">
        <f>+Tabla1[[#This Row],[Ganancia Bruta]]-Tabla1[[#This Row],[Costo Unitario]]*Tabla1[[#This Row],[Cantidad Ordenada]]</f>
        <v>24</v>
      </c>
    </row>
    <row r="1261" spans="1:12" x14ac:dyDescent="0.45">
      <c r="A1261">
        <v>514</v>
      </c>
      <c r="B1261">
        <v>18</v>
      </c>
      <c r="C1261" t="s">
        <v>265</v>
      </c>
      <c r="D1261" t="s">
        <v>1158</v>
      </c>
      <c r="E1261">
        <v>15</v>
      </c>
      <c r="F1261">
        <v>26</v>
      </c>
      <c r="G1261">
        <v>2</v>
      </c>
      <c r="H1261">
        <v>21</v>
      </c>
      <c r="I1261" t="s">
        <v>1139</v>
      </c>
      <c r="J1261" t="str">
        <f>IF(COUNTIF(sala!R$2:R$768,A1261)=0,"No","SI")</f>
        <v>SI</v>
      </c>
      <c r="K1261">
        <f>+Tabla1[[#This Row],[Precio Unitario]]*Tabla1[[#This Row],[Cantidad Ordenada]]</f>
        <v>52</v>
      </c>
      <c r="L1261">
        <f>+Tabla1[[#This Row],[Ganancia Bruta]]-Tabla1[[#This Row],[Costo Unitario]]*Tabla1[[#This Row],[Cantidad Ordenada]]</f>
        <v>22</v>
      </c>
    </row>
    <row r="1262" spans="1:12" x14ac:dyDescent="0.45">
      <c r="A1262">
        <v>514</v>
      </c>
      <c r="B1262">
        <v>18</v>
      </c>
      <c r="C1262" t="s">
        <v>189</v>
      </c>
      <c r="D1262" t="s">
        <v>1149</v>
      </c>
      <c r="E1262">
        <v>11</v>
      </c>
      <c r="F1262">
        <v>19</v>
      </c>
      <c r="G1262">
        <v>2</v>
      </c>
      <c r="H1262">
        <v>56</v>
      </c>
      <c r="I1262" t="s">
        <v>1141</v>
      </c>
      <c r="J1262" t="str">
        <f>IF(COUNTIF(sala!R$2:R$768,A1262)=0,"No","SI")</f>
        <v>SI</v>
      </c>
      <c r="K1262">
        <f>+Tabla1[[#This Row],[Precio Unitario]]*Tabla1[[#This Row],[Cantidad Ordenada]]</f>
        <v>38</v>
      </c>
      <c r="L1262">
        <f>+Tabla1[[#This Row],[Ganancia Bruta]]-Tabla1[[#This Row],[Costo Unitario]]*Tabla1[[#This Row],[Cantidad Ordenada]]</f>
        <v>16</v>
      </c>
    </row>
    <row r="1263" spans="1:12" x14ac:dyDescent="0.45">
      <c r="A1263">
        <v>514</v>
      </c>
      <c r="B1263">
        <v>18</v>
      </c>
      <c r="C1263" t="s">
        <v>250</v>
      </c>
      <c r="D1263" t="s">
        <v>1154</v>
      </c>
      <c r="E1263">
        <v>12</v>
      </c>
      <c r="F1263">
        <v>20</v>
      </c>
      <c r="G1263">
        <v>1</v>
      </c>
      <c r="H1263">
        <v>25</v>
      </c>
      <c r="I1263" t="s">
        <v>1141</v>
      </c>
      <c r="J1263" t="str">
        <f>IF(COUNTIF(sala!R$2:R$768,A1263)=0,"No","SI")</f>
        <v>SI</v>
      </c>
      <c r="K1263">
        <f>+Tabla1[[#This Row],[Precio Unitario]]*Tabla1[[#This Row],[Cantidad Ordenada]]</f>
        <v>20</v>
      </c>
      <c r="L1263">
        <f>+Tabla1[[#This Row],[Ganancia Bruta]]-Tabla1[[#This Row],[Costo Unitario]]*Tabla1[[#This Row],[Cantidad Ordenada]]</f>
        <v>8</v>
      </c>
    </row>
    <row r="1264" spans="1:12" x14ac:dyDescent="0.45">
      <c r="A1264">
        <v>514</v>
      </c>
      <c r="B1264">
        <v>18</v>
      </c>
      <c r="C1264" t="s">
        <v>423</v>
      </c>
      <c r="D1264" t="s">
        <v>1151</v>
      </c>
      <c r="E1264">
        <v>19</v>
      </c>
      <c r="F1264">
        <v>32</v>
      </c>
      <c r="G1264">
        <v>2</v>
      </c>
      <c r="H1264">
        <v>10</v>
      </c>
      <c r="I1264" t="s">
        <v>1139</v>
      </c>
      <c r="J1264" t="str">
        <f>IF(COUNTIF(sala!R$2:R$768,A1264)=0,"No","SI")</f>
        <v>SI</v>
      </c>
      <c r="K1264">
        <f>+Tabla1[[#This Row],[Precio Unitario]]*Tabla1[[#This Row],[Cantidad Ordenada]]</f>
        <v>64</v>
      </c>
      <c r="L1264">
        <f>+Tabla1[[#This Row],[Ganancia Bruta]]-Tabla1[[#This Row],[Costo Unitario]]*Tabla1[[#This Row],[Cantidad Ordenada]]</f>
        <v>26</v>
      </c>
    </row>
    <row r="1265" spans="1:12" x14ac:dyDescent="0.45">
      <c r="A1265">
        <v>515</v>
      </c>
      <c r="B1265">
        <v>19</v>
      </c>
      <c r="C1265" t="s">
        <v>126</v>
      </c>
      <c r="D1265" t="s">
        <v>1157</v>
      </c>
      <c r="E1265">
        <v>10</v>
      </c>
      <c r="F1265">
        <v>18</v>
      </c>
      <c r="G1265">
        <v>1</v>
      </c>
      <c r="H1265">
        <v>13</v>
      </c>
      <c r="I1265" t="s">
        <v>1141</v>
      </c>
      <c r="J1265" t="str">
        <f>IF(COUNTIF(sala!R$2:R$768,A1265)=0,"No","SI")</f>
        <v>SI</v>
      </c>
      <c r="K1265">
        <f>+Tabla1[[#This Row],[Precio Unitario]]*Tabla1[[#This Row],[Cantidad Ordenada]]</f>
        <v>18</v>
      </c>
      <c r="L1265">
        <f>+Tabla1[[#This Row],[Ganancia Bruta]]-Tabla1[[#This Row],[Costo Unitario]]*Tabla1[[#This Row],[Cantidad Ordenada]]</f>
        <v>8</v>
      </c>
    </row>
    <row r="1266" spans="1:12" x14ac:dyDescent="0.45">
      <c r="A1266">
        <v>516</v>
      </c>
      <c r="B1266">
        <v>7</v>
      </c>
      <c r="C1266" t="s">
        <v>189</v>
      </c>
      <c r="D1266" t="s">
        <v>1149</v>
      </c>
      <c r="E1266">
        <v>11</v>
      </c>
      <c r="F1266">
        <v>19</v>
      </c>
      <c r="G1266">
        <v>3</v>
      </c>
      <c r="H1266">
        <v>43</v>
      </c>
      <c r="I1266" t="s">
        <v>1139</v>
      </c>
      <c r="J1266" t="str">
        <f>IF(COUNTIF(sala!R$2:R$768,A1266)=0,"No","SI")</f>
        <v>SI</v>
      </c>
      <c r="K1266">
        <f>+Tabla1[[#This Row],[Precio Unitario]]*Tabla1[[#This Row],[Cantidad Ordenada]]</f>
        <v>57</v>
      </c>
      <c r="L1266">
        <f>+Tabla1[[#This Row],[Ganancia Bruta]]-Tabla1[[#This Row],[Costo Unitario]]*Tabla1[[#This Row],[Cantidad Ordenada]]</f>
        <v>24</v>
      </c>
    </row>
    <row r="1267" spans="1:12" x14ac:dyDescent="0.45">
      <c r="A1267">
        <v>516</v>
      </c>
      <c r="B1267">
        <v>7</v>
      </c>
      <c r="C1267" t="s">
        <v>340</v>
      </c>
      <c r="D1267" t="s">
        <v>1155</v>
      </c>
      <c r="E1267">
        <v>14</v>
      </c>
      <c r="F1267">
        <v>23</v>
      </c>
      <c r="G1267">
        <v>3</v>
      </c>
      <c r="H1267">
        <v>40</v>
      </c>
      <c r="I1267" t="s">
        <v>1139</v>
      </c>
      <c r="J1267" t="str">
        <f>IF(COUNTIF(sala!R$2:R$768,A1267)=0,"No","SI")</f>
        <v>SI</v>
      </c>
      <c r="K1267">
        <f>+Tabla1[[#This Row],[Precio Unitario]]*Tabla1[[#This Row],[Cantidad Ordenada]]</f>
        <v>69</v>
      </c>
      <c r="L1267">
        <f>+Tabla1[[#This Row],[Ganancia Bruta]]-Tabla1[[#This Row],[Costo Unitario]]*Tabla1[[#This Row],[Cantidad Ordenada]]</f>
        <v>27</v>
      </c>
    </row>
    <row r="1268" spans="1:12" x14ac:dyDescent="0.45">
      <c r="A1268">
        <v>516</v>
      </c>
      <c r="B1268">
        <v>7</v>
      </c>
      <c r="C1268" t="s">
        <v>250</v>
      </c>
      <c r="D1268" t="s">
        <v>1154</v>
      </c>
      <c r="E1268">
        <v>12</v>
      </c>
      <c r="F1268">
        <v>20</v>
      </c>
      <c r="G1268">
        <v>1</v>
      </c>
      <c r="H1268">
        <v>14</v>
      </c>
      <c r="I1268" t="s">
        <v>1139</v>
      </c>
      <c r="J1268" t="str">
        <f>IF(COUNTIF(sala!R$2:R$768,A1268)=0,"No","SI")</f>
        <v>SI</v>
      </c>
      <c r="K1268">
        <f>+Tabla1[[#This Row],[Precio Unitario]]*Tabla1[[#This Row],[Cantidad Ordenada]]</f>
        <v>20</v>
      </c>
      <c r="L1268">
        <f>+Tabla1[[#This Row],[Ganancia Bruta]]-Tabla1[[#This Row],[Costo Unitario]]*Tabla1[[#This Row],[Cantidad Ordenada]]</f>
        <v>8</v>
      </c>
    </row>
    <row r="1269" spans="1:12" x14ac:dyDescent="0.45">
      <c r="A1269">
        <v>517</v>
      </c>
      <c r="B1269">
        <v>4</v>
      </c>
      <c r="C1269" t="s">
        <v>268</v>
      </c>
      <c r="D1269" t="s">
        <v>1138</v>
      </c>
      <c r="E1269">
        <v>14</v>
      </c>
      <c r="F1269">
        <v>24</v>
      </c>
      <c r="G1269">
        <v>1</v>
      </c>
      <c r="H1269">
        <v>6</v>
      </c>
      <c r="I1269" t="s">
        <v>1139</v>
      </c>
      <c r="J1269" t="str">
        <f>IF(COUNTIF(sala!R$2:R$768,A1269)=0,"No","SI")</f>
        <v>SI</v>
      </c>
      <c r="K1269">
        <f>+Tabla1[[#This Row],[Precio Unitario]]*Tabla1[[#This Row],[Cantidad Ordenada]]</f>
        <v>24</v>
      </c>
      <c r="L1269">
        <f>+Tabla1[[#This Row],[Ganancia Bruta]]-Tabla1[[#This Row],[Costo Unitario]]*Tabla1[[#This Row],[Cantidad Ordenada]]</f>
        <v>10</v>
      </c>
    </row>
    <row r="1270" spans="1:12" x14ac:dyDescent="0.45">
      <c r="A1270">
        <v>517</v>
      </c>
      <c r="B1270">
        <v>4</v>
      </c>
      <c r="C1270" t="s">
        <v>189</v>
      </c>
      <c r="D1270" t="s">
        <v>1149</v>
      </c>
      <c r="E1270">
        <v>11</v>
      </c>
      <c r="F1270">
        <v>19</v>
      </c>
      <c r="G1270">
        <v>3</v>
      </c>
      <c r="H1270">
        <v>44</v>
      </c>
      <c r="I1270" t="s">
        <v>1139</v>
      </c>
      <c r="J1270" t="str">
        <f>IF(COUNTIF(sala!R$2:R$768,A1270)=0,"No","SI")</f>
        <v>SI</v>
      </c>
      <c r="K1270">
        <f>+Tabla1[[#This Row],[Precio Unitario]]*Tabla1[[#This Row],[Cantidad Ordenada]]</f>
        <v>57</v>
      </c>
      <c r="L1270">
        <f>+Tabla1[[#This Row],[Ganancia Bruta]]-Tabla1[[#This Row],[Costo Unitario]]*Tabla1[[#This Row],[Cantidad Ordenada]]</f>
        <v>24</v>
      </c>
    </row>
    <row r="1271" spans="1:12" x14ac:dyDescent="0.45">
      <c r="A1271">
        <v>517</v>
      </c>
      <c r="B1271">
        <v>4</v>
      </c>
      <c r="C1271" t="s">
        <v>344</v>
      </c>
      <c r="D1271" t="s">
        <v>1152</v>
      </c>
      <c r="E1271">
        <v>13</v>
      </c>
      <c r="F1271">
        <v>22</v>
      </c>
      <c r="G1271">
        <v>1</v>
      </c>
      <c r="H1271">
        <v>15</v>
      </c>
      <c r="I1271" t="s">
        <v>1141</v>
      </c>
      <c r="J1271" t="str">
        <f>IF(COUNTIF(sala!R$2:R$768,A1271)=0,"No","SI")</f>
        <v>SI</v>
      </c>
      <c r="K1271">
        <f>+Tabla1[[#This Row],[Precio Unitario]]*Tabla1[[#This Row],[Cantidad Ordenada]]</f>
        <v>22</v>
      </c>
      <c r="L1271">
        <f>+Tabla1[[#This Row],[Ganancia Bruta]]-Tabla1[[#This Row],[Costo Unitario]]*Tabla1[[#This Row],[Cantidad Ordenada]]</f>
        <v>9</v>
      </c>
    </row>
    <row r="1272" spans="1:12" x14ac:dyDescent="0.45">
      <c r="A1272">
        <v>518</v>
      </c>
      <c r="B1272">
        <v>5</v>
      </c>
      <c r="C1272" t="s">
        <v>448</v>
      </c>
      <c r="D1272" t="s">
        <v>1147</v>
      </c>
      <c r="E1272">
        <v>20</v>
      </c>
      <c r="F1272">
        <v>33</v>
      </c>
      <c r="G1272">
        <v>1</v>
      </c>
      <c r="H1272">
        <v>48</v>
      </c>
      <c r="I1272" t="s">
        <v>1139</v>
      </c>
      <c r="J1272" t="str">
        <f>IF(COUNTIF(sala!R$2:R$768,A1272)=0,"No","SI")</f>
        <v>SI</v>
      </c>
      <c r="K1272">
        <f>+Tabla1[[#This Row],[Precio Unitario]]*Tabla1[[#This Row],[Cantidad Ordenada]]</f>
        <v>33</v>
      </c>
      <c r="L1272">
        <f>+Tabla1[[#This Row],[Ganancia Bruta]]-Tabla1[[#This Row],[Costo Unitario]]*Tabla1[[#This Row],[Cantidad Ordenada]]</f>
        <v>13</v>
      </c>
    </row>
    <row r="1273" spans="1:12" x14ac:dyDescent="0.45">
      <c r="A1273">
        <v>518</v>
      </c>
      <c r="B1273">
        <v>5</v>
      </c>
      <c r="C1273" t="s">
        <v>344</v>
      </c>
      <c r="D1273" t="s">
        <v>1152</v>
      </c>
      <c r="E1273">
        <v>13</v>
      </c>
      <c r="F1273">
        <v>22</v>
      </c>
      <c r="G1273">
        <v>2</v>
      </c>
      <c r="H1273">
        <v>5</v>
      </c>
      <c r="I1273" t="s">
        <v>1141</v>
      </c>
      <c r="J1273" t="str">
        <f>IF(COUNTIF(sala!R$2:R$768,A1273)=0,"No","SI")</f>
        <v>SI</v>
      </c>
      <c r="K1273">
        <f>+Tabla1[[#This Row],[Precio Unitario]]*Tabla1[[#This Row],[Cantidad Ordenada]]</f>
        <v>44</v>
      </c>
      <c r="L1273">
        <f>+Tabla1[[#This Row],[Ganancia Bruta]]-Tabla1[[#This Row],[Costo Unitario]]*Tabla1[[#This Row],[Cantidad Ordenada]]</f>
        <v>18</v>
      </c>
    </row>
    <row r="1274" spans="1:12" x14ac:dyDescent="0.45">
      <c r="A1274">
        <v>519</v>
      </c>
      <c r="B1274">
        <v>6</v>
      </c>
      <c r="C1274" t="s">
        <v>179</v>
      </c>
      <c r="D1274" t="s">
        <v>1143</v>
      </c>
      <c r="E1274">
        <v>16</v>
      </c>
      <c r="F1274">
        <v>27</v>
      </c>
      <c r="G1274">
        <v>3</v>
      </c>
      <c r="H1274">
        <v>49</v>
      </c>
      <c r="I1274" t="s">
        <v>1139</v>
      </c>
      <c r="J1274" t="str">
        <f>IF(COUNTIF(sala!R$2:R$768,A1274)=0,"No","SI")</f>
        <v>SI</v>
      </c>
      <c r="K1274">
        <f>+Tabla1[[#This Row],[Precio Unitario]]*Tabla1[[#This Row],[Cantidad Ordenada]]</f>
        <v>81</v>
      </c>
      <c r="L1274">
        <f>+Tabla1[[#This Row],[Ganancia Bruta]]-Tabla1[[#This Row],[Costo Unitario]]*Tabla1[[#This Row],[Cantidad Ordenada]]</f>
        <v>33</v>
      </c>
    </row>
    <row r="1275" spans="1:12" x14ac:dyDescent="0.45">
      <c r="A1275">
        <v>519</v>
      </c>
      <c r="B1275">
        <v>6</v>
      </c>
      <c r="C1275" t="s">
        <v>74</v>
      </c>
      <c r="D1275" t="s">
        <v>1144</v>
      </c>
      <c r="E1275">
        <v>25</v>
      </c>
      <c r="F1275">
        <v>40</v>
      </c>
      <c r="G1275">
        <v>3</v>
      </c>
      <c r="H1275">
        <v>51</v>
      </c>
      <c r="I1275" t="s">
        <v>1141</v>
      </c>
      <c r="J1275" t="str">
        <f>IF(COUNTIF(sala!R$2:R$768,A1275)=0,"No","SI")</f>
        <v>SI</v>
      </c>
      <c r="K1275">
        <f>+Tabla1[[#This Row],[Precio Unitario]]*Tabla1[[#This Row],[Cantidad Ordenada]]</f>
        <v>120</v>
      </c>
      <c r="L1275">
        <f>+Tabla1[[#This Row],[Ganancia Bruta]]-Tabla1[[#This Row],[Costo Unitario]]*Tabla1[[#This Row],[Cantidad Ordenada]]</f>
        <v>45</v>
      </c>
    </row>
    <row r="1276" spans="1:12" x14ac:dyDescent="0.45">
      <c r="A1276">
        <v>519</v>
      </c>
      <c r="B1276">
        <v>6</v>
      </c>
      <c r="C1276" t="s">
        <v>344</v>
      </c>
      <c r="D1276" t="s">
        <v>1152</v>
      </c>
      <c r="E1276">
        <v>13</v>
      </c>
      <c r="F1276">
        <v>22</v>
      </c>
      <c r="G1276">
        <v>2</v>
      </c>
      <c r="H1276">
        <v>56</v>
      </c>
      <c r="I1276" t="s">
        <v>1139</v>
      </c>
      <c r="J1276" t="str">
        <f>IF(COUNTIF(sala!R$2:R$768,A1276)=0,"No","SI")</f>
        <v>SI</v>
      </c>
      <c r="K1276">
        <f>+Tabla1[[#This Row],[Precio Unitario]]*Tabla1[[#This Row],[Cantidad Ordenada]]</f>
        <v>44</v>
      </c>
      <c r="L1276">
        <f>+Tabla1[[#This Row],[Ganancia Bruta]]-Tabla1[[#This Row],[Costo Unitario]]*Tabla1[[#This Row],[Cantidad Ordenada]]</f>
        <v>18</v>
      </c>
    </row>
    <row r="1277" spans="1:12" x14ac:dyDescent="0.45">
      <c r="A1277">
        <v>520</v>
      </c>
      <c r="B1277">
        <v>4</v>
      </c>
      <c r="C1277" t="s">
        <v>60</v>
      </c>
      <c r="D1277" t="s">
        <v>1146</v>
      </c>
      <c r="E1277">
        <v>17</v>
      </c>
      <c r="F1277">
        <v>29</v>
      </c>
      <c r="G1277">
        <v>1</v>
      </c>
      <c r="H1277">
        <v>46</v>
      </c>
      <c r="I1277" t="s">
        <v>1139</v>
      </c>
      <c r="J1277" t="str">
        <f>IF(COUNTIF(sala!R$2:R$768,A1277)=0,"No","SI")</f>
        <v>SI</v>
      </c>
      <c r="K1277">
        <f>+Tabla1[[#This Row],[Precio Unitario]]*Tabla1[[#This Row],[Cantidad Ordenada]]</f>
        <v>29</v>
      </c>
      <c r="L1277">
        <f>+Tabla1[[#This Row],[Ganancia Bruta]]-Tabla1[[#This Row],[Costo Unitario]]*Tabla1[[#This Row],[Cantidad Ordenada]]</f>
        <v>12</v>
      </c>
    </row>
    <row r="1278" spans="1:12" x14ac:dyDescent="0.45">
      <c r="A1278">
        <v>520</v>
      </c>
      <c r="B1278">
        <v>4</v>
      </c>
      <c r="C1278" t="s">
        <v>86</v>
      </c>
      <c r="D1278" t="s">
        <v>1153</v>
      </c>
      <c r="E1278">
        <v>20</v>
      </c>
      <c r="F1278">
        <v>34</v>
      </c>
      <c r="G1278">
        <v>2</v>
      </c>
      <c r="H1278">
        <v>21</v>
      </c>
      <c r="I1278" t="s">
        <v>1139</v>
      </c>
      <c r="J1278" t="str">
        <f>IF(COUNTIF(sala!R$2:R$768,A1278)=0,"No","SI")</f>
        <v>SI</v>
      </c>
      <c r="K1278">
        <f>+Tabla1[[#This Row],[Precio Unitario]]*Tabla1[[#This Row],[Cantidad Ordenada]]</f>
        <v>68</v>
      </c>
      <c r="L1278">
        <f>+Tabla1[[#This Row],[Ganancia Bruta]]-Tabla1[[#This Row],[Costo Unitario]]*Tabla1[[#This Row],[Cantidad Ordenada]]</f>
        <v>28</v>
      </c>
    </row>
    <row r="1279" spans="1:12" x14ac:dyDescent="0.45">
      <c r="A1279">
        <v>520</v>
      </c>
      <c r="B1279">
        <v>4</v>
      </c>
      <c r="C1279" t="s">
        <v>195</v>
      </c>
      <c r="D1279" t="s">
        <v>1142</v>
      </c>
      <c r="E1279">
        <v>19</v>
      </c>
      <c r="F1279">
        <v>31</v>
      </c>
      <c r="G1279">
        <v>3</v>
      </c>
      <c r="H1279">
        <v>22</v>
      </c>
      <c r="I1279" t="s">
        <v>1141</v>
      </c>
      <c r="J1279" t="str">
        <f>IF(COUNTIF(sala!R$2:R$768,A1279)=0,"No","SI")</f>
        <v>SI</v>
      </c>
      <c r="K1279">
        <f>+Tabla1[[#This Row],[Precio Unitario]]*Tabla1[[#This Row],[Cantidad Ordenada]]</f>
        <v>93</v>
      </c>
      <c r="L1279">
        <f>+Tabla1[[#This Row],[Ganancia Bruta]]-Tabla1[[#This Row],[Costo Unitario]]*Tabla1[[#This Row],[Cantidad Ordenada]]</f>
        <v>36</v>
      </c>
    </row>
    <row r="1280" spans="1:12" x14ac:dyDescent="0.45">
      <c r="A1280">
        <v>520</v>
      </c>
      <c r="B1280">
        <v>4</v>
      </c>
      <c r="C1280" t="s">
        <v>109</v>
      </c>
      <c r="D1280" t="s">
        <v>1140</v>
      </c>
      <c r="E1280">
        <v>18</v>
      </c>
      <c r="F1280">
        <v>30</v>
      </c>
      <c r="G1280">
        <v>3</v>
      </c>
      <c r="H1280">
        <v>32</v>
      </c>
      <c r="I1280" t="s">
        <v>1139</v>
      </c>
      <c r="J1280" t="str">
        <f>IF(COUNTIF(sala!R$2:R$768,A1280)=0,"No","SI")</f>
        <v>SI</v>
      </c>
      <c r="K1280">
        <f>+Tabla1[[#This Row],[Precio Unitario]]*Tabla1[[#This Row],[Cantidad Ordenada]]</f>
        <v>90</v>
      </c>
      <c r="L1280">
        <f>+Tabla1[[#This Row],[Ganancia Bruta]]-Tabla1[[#This Row],[Costo Unitario]]*Tabla1[[#This Row],[Cantidad Ordenada]]</f>
        <v>36</v>
      </c>
    </row>
    <row r="1281" spans="1:12" x14ac:dyDescent="0.45">
      <c r="A1281">
        <v>521</v>
      </c>
      <c r="B1281">
        <v>18</v>
      </c>
      <c r="C1281" t="s">
        <v>204</v>
      </c>
      <c r="D1281" t="s">
        <v>1159</v>
      </c>
      <c r="E1281">
        <v>15</v>
      </c>
      <c r="F1281">
        <v>25</v>
      </c>
      <c r="G1281">
        <v>2</v>
      </c>
      <c r="H1281">
        <v>52</v>
      </c>
      <c r="I1281" t="s">
        <v>1141</v>
      </c>
      <c r="J1281" t="str">
        <f>IF(COUNTIF(sala!R$2:R$768,A1281)=0,"No","SI")</f>
        <v>SI</v>
      </c>
      <c r="K1281">
        <f>+Tabla1[[#This Row],[Precio Unitario]]*Tabla1[[#This Row],[Cantidad Ordenada]]</f>
        <v>50</v>
      </c>
      <c r="L1281">
        <f>+Tabla1[[#This Row],[Ganancia Bruta]]-Tabla1[[#This Row],[Costo Unitario]]*Tabla1[[#This Row],[Cantidad Ordenada]]</f>
        <v>20</v>
      </c>
    </row>
    <row r="1282" spans="1:12" x14ac:dyDescent="0.45">
      <c r="A1282">
        <v>521</v>
      </c>
      <c r="B1282">
        <v>18</v>
      </c>
      <c r="C1282" t="s">
        <v>60</v>
      </c>
      <c r="D1282" t="s">
        <v>1146</v>
      </c>
      <c r="E1282">
        <v>17</v>
      </c>
      <c r="F1282">
        <v>29</v>
      </c>
      <c r="G1282">
        <v>2</v>
      </c>
      <c r="H1282">
        <v>18</v>
      </c>
      <c r="I1282" t="s">
        <v>1139</v>
      </c>
      <c r="J1282" t="str">
        <f>IF(COUNTIF(sala!R$2:R$768,A1282)=0,"No","SI")</f>
        <v>SI</v>
      </c>
      <c r="K1282">
        <f>+Tabla1[[#This Row],[Precio Unitario]]*Tabla1[[#This Row],[Cantidad Ordenada]]</f>
        <v>58</v>
      </c>
      <c r="L1282">
        <f>+Tabla1[[#This Row],[Ganancia Bruta]]-Tabla1[[#This Row],[Costo Unitario]]*Tabla1[[#This Row],[Cantidad Ordenada]]</f>
        <v>24</v>
      </c>
    </row>
    <row r="1283" spans="1:12" x14ac:dyDescent="0.45">
      <c r="A1283">
        <v>521</v>
      </c>
      <c r="B1283">
        <v>18</v>
      </c>
      <c r="C1283" t="s">
        <v>86</v>
      </c>
      <c r="D1283" t="s">
        <v>1153</v>
      </c>
      <c r="E1283">
        <v>20</v>
      </c>
      <c r="F1283">
        <v>34</v>
      </c>
      <c r="G1283">
        <v>3</v>
      </c>
      <c r="H1283">
        <v>21</v>
      </c>
      <c r="I1283" t="s">
        <v>1141</v>
      </c>
      <c r="J1283" t="str">
        <f>IF(COUNTIF(sala!R$2:R$768,A1283)=0,"No","SI")</f>
        <v>SI</v>
      </c>
      <c r="K1283">
        <f>+Tabla1[[#This Row],[Precio Unitario]]*Tabla1[[#This Row],[Cantidad Ordenada]]</f>
        <v>102</v>
      </c>
      <c r="L1283">
        <f>+Tabla1[[#This Row],[Ganancia Bruta]]-Tabla1[[#This Row],[Costo Unitario]]*Tabla1[[#This Row],[Cantidad Ordenada]]</f>
        <v>42</v>
      </c>
    </row>
    <row r="1284" spans="1:12" x14ac:dyDescent="0.45">
      <c r="A1284">
        <v>522</v>
      </c>
      <c r="B1284">
        <v>2</v>
      </c>
      <c r="C1284" t="s">
        <v>66</v>
      </c>
      <c r="D1284" t="s">
        <v>1148</v>
      </c>
      <c r="E1284">
        <v>16</v>
      </c>
      <c r="F1284">
        <v>28</v>
      </c>
      <c r="G1284">
        <v>3</v>
      </c>
      <c r="H1284">
        <v>47</v>
      </c>
      <c r="I1284" t="s">
        <v>1141</v>
      </c>
      <c r="J1284" t="str">
        <f>IF(COUNTIF(sala!R$2:R$768,A1284)=0,"No","SI")</f>
        <v>SI</v>
      </c>
      <c r="K1284">
        <f>+Tabla1[[#This Row],[Precio Unitario]]*Tabla1[[#This Row],[Cantidad Ordenada]]</f>
        <v>84</v>
      </c>
      <c r="L1284">
        <f>+Tabla1[[#This Row],[Ganancia Bruta]]-Tabla1[[#This Row],[Costo Unitario]]*Tabla1[[#This Row],[Cantidad Ordenada]]</f>
        <v>36</v>
      </c>
    </row>
    <row r="1285" spans="1:12" x14ac:dyDescent="0.45">
      <c r="A1285">
        <v>523</v>
      </c>
      <c r="B1285">
        <v>4</v>
      </c>
      <c r="C1285" t="s">
        <v>179</v>
      </c>
      <c r="D1285" t="s">
        <v>1143</v>
      </c>
      <c r="E1285">
        <v>16</v>
      </c>
      <c r="F1285">
        <v>27</v>
      </c>
      <c r="G1285">
        <v>3</v>
      </c>
      <c r="H1285">
        <v>51</v>
      </c>
      <c r="I1285" t="s">
        <v>1139</v>
      </c>
      <c r="J1285" t="str">
        <f>IF(COUNTIF(sala!R$2:R$768,A1285)=0,"No","SI")</f>
        <v>SI</v>
      </c>
      <c r="K1285">
        <f>+Tabla1[[#This Row],[Precio Unitario]]*Tabla1[[#This Row],[Cantidad Ordenada]]</f>
        <v>81</v>
      </c>
      <c r="L1285">
        <f>+Tabla1[[#This Row],[Ganancia Bruta]]-Tabla1[[#This Row],[Costo Unitario]]*Tabla1[[#This Row],[Cantidad Ordenada]]</f>
        <v>33</v>
      </c>
    </row>
    <row r="1286" spans="1:12" x14ac:dyDescent="0.45">
      <c r="A1286">
        <v>524</v>
      </c>
      <c r="B1286">
        <v>16</v>
      </c>
      <c r="C1286" t="s">
        <v>344</v>
      </c>
      <c r="D1286" t="s">
        <v>1152</v>
      </c>
      <c r="E1286">
        <v>13</v>
      </c>
      <c r="F1286">
        <v>22</v>
      </c>
      <c r="G1286">
        <v>1</v>
      </c>
      <c r="H1286">
        <v>46</v>
      </c>
      <c r="I1286" t="s">
        <v>1141</v>
      </c>
      <c r="J1286" t="str">
        <f>IF(COUNTIF(sala!R$2:R$768,A1286)=0,"No","SI")</f>
        <v>SI</v>
      </c>
      <c r="K1286">
        <f>+Tabla1[[#This Row],[Precio Unitario]]*Tabla1[[#This Row],[Cantidad Ordenada]]</f>
        <v>22</v>
      </c>
      <c r="L1286">
        <f>+Tabla1[[#This Row],[Ganancia Bruta]]-Tabla1[[#This Row],[Costo Unitario]]*Tabla1[[#This Row],[Cantidad Ordenada]]</f>
        <v>9</v>
      </c>
    </row>
    <row r="1287" spans="1:12" x14ac:dyDescent="0.45">
      <c r="A1287">
        <v>524</v>
      </c>
      <c r="B1287">
        <v>16</v>
      </c>
      <c r="C1287" t="s">
        <v>179</v>
      </c>
      <c r="D1287" t="s">
        <v>1143</v>
      </c>
      <c r="E1287">
        <v>16</v>
      </c>
      <c r="F1287">
        <v>27</v>
      </c>
      <c r="G1287">
        <v>2</v>
      </c>
      <c r="H1287">
        <v>15</v>
      </c>
      <c r="I1287" t="s">
        <v>1139</v>
      </c>
      <c r="J1287" t="str">
        <f>IF(COUNTIF(sala!R$2:R$768,A1287)=0,"No","SI")</f>
        <v>SI</v>
      </c>
      <c r="K1287">
        <f>+Tabla1[[#This Row],[Precio Unitario]]*Tabla1[[#This Row],[Cantidad Ordenada]]</f>
        <v>54</v>
      </c>
      <c r="L1287">
        <f>+Tabla1[[#This Row],[Ganancia Bruta]]-Tabla1[[#This Row],[Costo Unitario]]*Tabla1[[#This Row],[Cantidad Ordenada]]</f>
        <v>22</v>
      </c>
    </row>
    <row r="1288" spans="1:12" x14ac:dyDescent="0.45">
      <c r="A1288">
        <v>525</v>
      </c>
      <c r="B1288">
        <v>16</v>
      </c>
      <c r="C1288" t="s">
        <v>340</v>
      </c>
      <c r="D1288" t="s">
        <v>1155</v>
      </c>
      <c r="E1288">
        <v>14</v>
      </c>
      <c r="F1288">
        <v>23</v>
      </c>
      <c r="G1288">
        <v>3</v>
      </c>
      <c r="H1288">
        <v>23</v>
      </c>
      <c r="I1288" t="s">
        <v>1141</v>
      </c>
      <c r="J1288" t="str">
        <f>IF(COUNTIF(sala!R$2:R$768,A1288)=0,"No","SI")</f>
        <v>SI</v>
      </c>
      <c r="K1288">
        <f>+Tabla1[[#This Row],[Precio Unitario]]*Tabla1[[#This Row],[Cantidad Ordenada]]</f>
        <v>69</v>
      </c>
      <c r="L1288">
        <f>+Tabla1[[#This Row],[Ganancia Bruta]]-Tabla1[[#This Row],[Costo Unitario]]*Tabla1[[#This Row],[Cantidad Ordenada]]</f>
        <v>27</v>
      </c>
    </row>
    <row r="1289" spans="1:12" x14ac:dyDescent="0.45">
      <c r="A1289">
        <v>525</v>
      </c>
      <c r="B1289">
        <v>16</v>
      </c>
      <c r="C1289" t="s">
        <v>42</v>
      </c>
      <c r="D1289" t="s">
        <v>1150</v>
      </c>
      <c r="E1289">
        <v>21</v>
      </c>
      <c r="F1289">
        <v>35</v>
      </c>
      <c r="G1289">
        <v>1</v>
      </c>
      <c r="H1289">
        <v>14</v>
      </c>
      <c r="I1289" t="s">
        <v>1139</v>
      </c>
      <c r="J1289" t="str">
        <f>IF(COUNTIF(sala!R$2:R$768,A1289)=0,"No","SI")</f>
        <v>SI</v>
      </c>
      <c r="K1289">
        <f>+Tabla1[[#This Row],[Precio Unitario]]*Tabla1[[#This Row],[Cantidad Ordenada]]</f>
        <v>35</v>
      </c>
      <c r="L1289">
        <f>+Tabla1[[#This Row],[Ganancia Bruta]]-Tabla1[[#This Row],[Costo Unitario]]*Tabla1[[#This Row],[Cantidad Ordenada]]</f>
        <v>14</v>
      </c>
    </row>
    <row r="1290" spans="1:12" x14ac:dyDescent="0.45">
      <c r="A1290">
        <v>525</v>
      </c>
      <c r="B1290">
        <v>16</v>
      </c>
      <c r="C1290" t="s">
        <v>195</v>
      </c>
      <c r="D1290" t="s">
        <v>1142</v>
      </c>
      <c r="E1290">
        <v>19</v>
      </c>
      <c r="F1290">
        <v>31</v>
      </c>
      <c r="G1290">
        <v>3</v>
      </c>
      <c r="H1290">
        <v>40</v>
      </c>
      <c r="I1290" t="s">
        <v>1141</v>
      </c>
      <c r="J1290" t="str">
        <f>IF(COUNTIF(sala!R$2:R$768,A1290)=0,"No","SI")</f>
        <v>SI</v>
      </c>
      <c r="K1290">
        <f>+Tabla1[[#This Row],[Precio Unitario]]*Tabla1[[#This Row],[Cantidad Ordenada]]</f>
        <v>93</v>
      </c>
      <c r="L1290">
        <f>+Tabla1[[#This Row],[Ganancia Bruta]]-Tabla1[[#This Row],[Costo Unitario]]*Tabla1[[#This Row],[Cantidad Ordenada]]</f>
        <v>36</v>
      </c>
    </row>
    <row r="1291" spans="1:12" x14ac:dyDescent="0.45">
      <c r="A1291">
        <v>526</v>
      </c>
      <c r="B1291">
        <v>4</v>
      </c>
      <c r="C1291" t="s">
        <v>448</v>
      </c>
      <c r="D1291" t="s">
        <v>1147</v>
      </c>
      <c r="E1291">
        <v>20</v>
      </c>
      <c r="F1291">
        <v>33</v>
      </c>
      <c r="G1291">
        <v>1</v>
      </c>
      <c r="H1291">
        <v>22</v>
      </c>
      <c r="I1291" t="s">
        <v>1139</v>
      </c>
      <c r="J1291" t="str">
        <f>IF(COUNTIF(sala!R$2:R$768,A1291)=0,"No","SI")</f>
        <v>SI</v>
      </c>
      <c r="K1291">
        <f>+Tabla1[[#This Row],[Precio Unitario]]*Tabla1[[#This Row],[Cantidad Ordenada]]</f>
        <v>33</v>
      </c>
      <c r="L1291">
        <f>+Tabla1[[#This Row],[Ganancia Bruta]]-Tabla1[[#This Row],[Costo Unitario]]*Tabla1[[#This Row],[Cantidad Ordenada]]</f>
        <v>13</v>
      </c>
    </row>
    <row r="1292" spans="1:12" x14ac:dyDescent="0.45">
      <c r="A1292">
        <v>527</v>
      </c>
      <c r="B1292">
        <v>19</v>
      </c>
      <c r="C1292" t="s">
        <v>179</v>
      </c>
      <c r="D1292" t="s">
        <v>1143</v>
      </c>
      <c r="E1292">
        <v>16</v>
      </c>
      <c r="F1292">
        <v>27</v>
      </c>
      <c r="G1292">
        <v>2</v>
      </c>
      <c r="H1292">
        <v>31</v>
      </c>
      <c r="I1292" t="s">
        <v>1139</v>
      </c>
      <c r="J1292" t="str">
        <f>IF(COUNTIF(sala!R$2:R$768,A1292)=0,"No","SI")</f>
        <v>SI</v>
      </c>
      <c r="K1292">
        <f>+Tabla1[[#This Row],[Precio Unitario]]*Tabla1[[#This Row],[Cantidad Ordenada]]</f>
        <v>54</v>
      </c>
      <c r="L1292">
        <f>+Tabla1[[#This Row],[Ganancia Bruta]]-Tabla1[[#This Row],[Costo Unitario]]*Tabla1[[#This Row],[Cantidad Ordenada]]</f>
        <v>22</v>
      </c>
    </row>
    <row r="1293" spans="1:12" x14ac:dyDescent="0.45">
      <c r="A1293">
        <v>528</v>
      </c>
      <c r="B1293">
        <v>14</v>
      </c>
      <c r="C1293" t="s">
        <v>250</v>
      </c>
      <c r="D1293" t="s">
        <v>1154</v>
      </c>
      <c r="E1293">
        <v>12</v>
      </c>
      <c r="F1293">
        <v>20</v>
      </c>
      <c r="G1293">
        <v>1</v>
      </c>
      <c r="H1293">
        <v>29</v>
      </c>
      <c r="I1293" t="s">
        <v>1139</v>
      </c>
      <c r="J1293" t="str">
        <f>IF(COUNTIF(sala!R$2:R$768,A1293)=0,"No","SI")</f>
        <v>SI</v>
      </c>
      <c r="K1293">
        <f>+Tabla1[[#This Row],[Precio Unitario]]*Tabla1[[#This Row],[Cantidad Ordenada]]</f>
        <v>20</v>
      </c>
      <c r="L1293">
        <f>+Tabla1[[#This Row],[Ganancia Bruta]]-Tabla1[[#This Row],[Costo Unitario]]*Tabla1[[#This Row],[Cantidad Ordenada]]</f>
        <v>8</v>
      </c>
    </row>
    <row r="1294" spans="1:12" x14ac:dyDescent="0.45">
      <c r="A1294">
        <v>528</v>
      </c>
      <c r="B1294">
        <v>14</v>
      </c>
      <c r="C1294" t="s">
        <v>74</v>
      </c>
      <c r="D1294" t="s">
        <v>1144</v>
      </c>
      <c r="E1294">
        <v>25</v>
      </c>
      <c r="F1294">
        <v>40</v>
      </c>
      <c r="G1294">
        <v>1</v>
      </c>
      <c r="H1294">
        <v>47</v>
      </c>
      <c r="I1294" t="s">
        <v>1139</v>
      </c>
      <c r="J1294" t="str">
        <f>IF(COUNTIF(sala!R$2:R$768,A1294)=0,"No","SI")</f>
        <v>SI</v>
      </c>
      <c r="K1294">
        <f>+Tabla1[[#This Row],[Precio Unitario]]*Tabla1[[#This Row],[Cantidad Ordenada]]</f>
        <v>40</v>
      </c>
      <c r="L1294">
        <f>+Tabla1[[#This Row],[Ganancia Bruta]]-Tabla1[[#This Row],[Costo Unitario]]*Tabla1[[#This Row],[Cantidad Ordenada]]</f>
        <v>15</v>
      </c>
    </row>
    <row r="1295" spans="1:12" x14ac:dyDescent="0.45">
      <c r="A1295">
        <v>528</v>
      </c>
      <c r="B1295">
        <v>14</v>
      </c>
      <c r="C1295" t="s">
        <v>126</v>
      </c>
      <c r="D1295" t="s">
        <v>1157</v>
      </c>
      <c r="E1295">
        <v>10</v>
      </c>
      <c r="F1295">
        <v>18</v>
      </c>
      <c r="G1295">
        <v>1</v>
      </c>
      <c r="H1295">
        <v>45</v>
      </c>
      <c r="I1295" t="s">
        <v>1141</v>
      </c>
      <c r="J1295" t="str">
        <f>IF(COUNTIF(sala!R$2:R$768,A1295)=0,"No","SI")</f>
        <v>SI</v>
      </c>
      <c r="K1295">
        <f>+Tabla1[[#This Row],[Precio Unitario]]*Tabla1[[#This Row],[Cantidad Ordenada]]</f>
        <v>18</v>
      </c>
      <c r="L1295">
        <f>+Tabla1[[#This Row],[Ganancia Bruta]]-Tabla1[[#This Row],[Costo Unitario]]*Tabla1[[#This Row],[Cantidad Ordenada]]</f>
        <v>8</v>
      </c>
    </row>
    <row r="1296" spans="1:12" x14ac:dyDescent="0.45">
      <c r="A1296">
        <v>529</v>
      </c>
      <c r="B1296">
        <v>1</v>
      </c>
      <c r="C1296" t="s">
        <v>86</v>
      </c>
      <c r="D1296" t="s">
        <v>1153</v>
      </c>
      <c r="E1296">
        <v>20</v>
      </c>
      <c r="F1296">
        <v>34</v>
      </c>
      <c r="G1296">
        <v>1</v>
      </c>
      <c r="H1296">
        <v>24</v>
      </c>
      <c r="I1296" t="s">
        <v>1141</v>
      </c>
      <c r="J1296" t="str">
        <f>IF(COUNTIF(sala!R$2:R$768,A1296)=0,"No","SI")</f>
        <v>SI</v>
      </c>
      <c r="K1296">
        <f>+Tabla1[[#This Row],[Precio Unitario]]*Tabla1[[#This Row],[Cantidad Ordenada]]</f>
        <v>34</v>
      </c>
      <c r="L1296">
        <f>+Tabla1[[#This Row],[Ganancia Bruta]]-Tabla1[[#This Row],[Costo Unitario]]*Tabla1[[#This Row],[Cantidad Ordenada]]</f>
        <v>14</v>
      </c>
    </row>
    <row r="1297" spans="1:12" x14ac:dyDescent="0.45">
      <c r="A1297">
        <v>529</v>
      </c>
      <c r="B1297">
        <v>1</v>
      </c>
      <c r="C1297" t="s">
        <v>115</v>
      </c>
      <c r="D1297" t="s">
        <v>1145</v>
      </c>
      <c r="E1297">
        <v>22</v>
      </c>
      <c r="F1297">
        <v>36</v>
      </c>
      <c r="G1297">
        <v>2</v>
      </c>
      <c r="H1297">
        <v>51</v>
      </c>
      <c r="I1297" t="s">
        <v>1139</v>
      </c>
      <c r="J1297" t="str">
        <f>IF(COUNTIF(sala!R$2:R$768,A1297)=0,"No","SI")</f>
        <v>SI</v>
      </c>
      <c r="K1297">
        <f>+Tabla1[[#This Row],[Precio Unitario]]*Tabla1[[#This Row],[Cantidad Ordenada]]</f>
        <v>72</v>
      </c>
      <c r="L1297">
        <f>+Tabla1[[#This Row],[Ganancia Bruta]]-Tabla1[[#This Row],[Costo Unitario]]*Tabla1[[#This Row],[Cantidad Ordenada]]</f>
        <v>28</v>
      </c>
    </row>
    <row r="1298" spans="1:12" x14ac:dyDescent="0.45">
      <c r="A1298">
        <v>529</v>
      </c>
      <c r="B1298">
        <v>1</v>
      </c>
      <c r="C1298" t="s">
        <v>340</v>
      </c>
      <c r="D1298" t="s">
        <v>1155</v>
      </c>
      <c r="E1298">
        <v>14</v>
      </c>
      <c r="F1298">
        <v>23</v>
      </c>
      <c r="G1298">
        <v>2</v>
      </c>
      <c r="H1298">
        <v>27</v>
      </c>
      <c r="I1298" t="s">
        <v>1141</v>
      </c>
      <c r="J1298" t="str">
        <f>IF(COUNTIF(sala!R$2:R$768,A1298)=0,"No","SI")</f>
        <v>SI</v>
      </c>
      <c r="K1298">
        <f>+Tabla1[[#This Row],[Precio Unitario]]*Tabla1[[#This Row],[Cantidad Ordenada]]</f>
        <v>46</v>
      </c>
      <c r="L1298">
        <f>+Tabla1[[#This Row],[Ganancia Bruta]]-Tabla1[[#This Row],[Costo Unitario]]*Tabla1[[#This Row],[Cantidad Ordenada]]</f>
        <v>18</v>
      </c>
    </row>
    <row r="1299" spans="1:12" x14ac:dyDescent="0.45">
      <c r="A1299">
        <v>529</v>
      </c>
      <c r="B1299">
        <v>1</v>
      </c>
      <c r="C1299" t="s">
        <v>66</v>
      </c>
      <c r="D1299" t="s">
        <v>1148</v>
      </c>
      <c r="E1299">
        <v>16</v>
      </c>
      <c r="F1299">
        <v>28</v>
      </c>
      <c r="G1299">
        <v>2</v>
      </c>
      <c r="H1299">
        <v>55</v>
      </c>
      <c r="I1299" t="s">
        <v>1139</v>
      </c>
      <c r="J1299" t="str">
        <f>IF(COUNTIF(sala!R$2:R$768,A1299)=0,"No","SI")</f>
        <v>SI</v>
      </c>
      <c r="K1299">
        <f>+Tabla1[[#This Row],[Precio Unitario]]*Tabla1[[#This Row],[Cantidad Ordenada]]</f>
        <v>56</v>
      </c>
      <c r="L1299">
        <f>+Tabla1[[#This Row],[Ganancia Bruta]]-Tabla1[[#This Row],[Costo Unitario]]*Tabla1[[#This Row],[Cantidad Ordenada]]</f>
        <v>24</v>
      </c>
    </row>
    <row r="1300" spans="1:12" x14ac:dyDescent="0.45">
      <c r="A1300">
        <v>530</v>
      </c>
      <c r="B1300">
        <v>7</v>
      </c>
      <c r="C1300" t="s">
        <v>126</v>
      </c>
      <c r="D1300" t="s">
        <v>1157</v>
      </c>
      <c r="E1300">
        <v>10</v>
      </c>
      <c r="F1300">
        <v>18</v>
      </c>
      <c r="G1300">
        <v>3</v>
      </c>
      <c r="H1300">
        <v>37</v>
      </c>
      <c r="I1300" t="s">
        <v>1141</v>
      </c>
      <c r="J1300" t="str">
        <f>IF(COUNTIF(sala!R$2:R$768,A1300)=0,"No","SI")</f>
        <v>SI</v>
      </c>
      <c r="K1300">
        <f>+Tabla1[[#This Row],[Precio Unitario]]*Tabla1[[#This Row],[Cantidad Ordenada]]</f>
        <v>54</v>
      </c>
      <c r="L1300">
        <f>+Tabla1[[#This Row],[Ganancia Bruta]]-Tabla1[[#This Row],[Costo Unitario]]*Tabla1[[#This Row],[Cantidad Ordenada]]</f>
        <v>24</v>
      </c>
    </row>
    <row r="1301" spans="1:12" x14ac:dyDescent="0.45">
      <c r="A1301">
        <v>530</v>
      </c>
      <c r="B1301">
        <v>7</v>
      </c>
      <c r="C1301" t="s">
        <v>66</v>
      </c>
      <c r="D1301" t="s">
        <v>1148</v>
      </c>
      <c r="E1301">
        <v>16</v>
      </c>
      <c r="F1301">
        <v>28</v>
      </c>
      <c r="G1301">
        <v>2</v>
      </c>
      <c r="H1301">
        <v>50</v>
      </c>
      <c r="I1301" t="s">
        <v>1141</v>
      </c>
      <c r="J1301" t="str">
        <f>IF(COUNTIF(sala!R$2:R$768,A1301)=0,"No","SI")</f>
        <v>SI</v>
      </c>
      <c r="K1301">
        <f>+Tabla1[[#This Row],[Precio Unitario]]*Tabla1[[#This Row],[Cantidad Ordenada]]</f>
        <v>56</v>
      </c>
      <c r="L1301">
        <f>+Tabla1[[#This Row],[Ganancia Bruta]]-Tabla1[[#This Row],[Costo Unitario]]*Tabla1[[#This Row],[Cantidad Ordenada]]</f>
        <v>24</v>
      </c>
    </row>
    <row r="1302" spans="1:12" x14ac:dyDescent="0.45">
      <c r="A1302">
        <v>530</v>
      </c>
      <c r="B1302">
        <v>7</v>
      </c>
      <c r="C1302" t="s">
        <v>204</v>
      </c>
      <c r="D1302" t="s">
        <v>1159</v>
      </c>
      <c r="E1302">
        <v>15</v>
      </c>
      <c r="F1302">
        <v>25</v>
      </c>
      <c r="G1302">
        <v>2</v>
      </c>
      <c r="H1302">
        <v>19</v>
      </c>
      <c r="I1302" t="s">
        <v>1139</v>
      </c>
      <c r="J1302" t="str">
        <f>IF(COUNTIF(sala!R$2:R$768,A1302)=0,"No","SI")</f>
        <v>SI</v>
      </c>
      <c r="K1302">
        <f>+Tabla1[[#This Row],[Precio Unitario]]*Tabla1[[#This Row],[Cantidad Ordenada]]</f>
        <v>50</v>
      </c>
      <c r="L1302">
        <f>+Tabla1[[#This Row],[Ganancia Bruta]]-Tabla1[[#This Row],[Costo Unitario]]*Tabla1[[#This Row],[Cantidad Ordenada]]</f>
        <v>20</v>
      </c>
    </row>
    <row r="1303" spans="1:12" x14ac:dyDescent="0.45">
      <c r="A1303">
        <v>531</v>
      </c>
      <c r="B1303">
        <v>9</v>
      </c>
      <c r="C1303" t="s">
        <v>111</v>
      </c>
      <c r="D1303" t="s">
        <v>1156</v>
      </c>
      <c r="E1303">
        <v>13</v>
      </c>
      <c r="F1303">
        <v>21</v>
      </c>
      <c r="G1303">
        <v>3</v>
      </c>
      <c r="H1303">
        <v>41</v>
      </c>
      <c r="I1303" t="s">
        <v>1139</v>
      </c>
      <c r="J1303" t="str">
        <f>IF(COUNTIF(sala!R$2:R$768,A1303)=0,"No","SI")</f>
        <v>SI</v>
      </c>
      <c r="K1303">
        <f>+Tabla1[[#This Row],[Precio Unitario]]*Tabla1[[#This Row],[Cantidad Ordenada]]</f>
        <v>63</v>
      </c>
      <c r="L1303">
        <f>+Tabla1[[#This Row],[Ganancia Bruta]]-Tabla1[[#This Row],[Costo Unitario]]*Tabla1[[#This Row],[Cantidad Ordenada]]</f>
        <v>24</v>
      </c>
    </row>
    <row r="1304" spans="1:12" x14ac:dyDescent="0.45">
      <c r="A1304">
        <v>531</v>
      </c>
      <c r="B1304">
        <v>9</v>
      </c>
      <c r="C1304" t="s">
        <v>74</v>
      </c>
      <c r="D1304" t="s">
        <v>1144</v>
      </c>
      <c r="E1304">
        <v>25</v>
      </c>
      <c r="F1304">
        <v>40</v>
      </c>
      <c r="G1304">
        <v>1</v>
      </c>
      <c r="H1304">
        <v>43</v>
      </c>
      <c r="I1304" t="s">
        <v>1139</v>
      </c>
      <c r="J1304" t="str">
        <f>IF(COUNTIF(sala!R$2:R$768,A1304)=0,"No","SI")</f>
        <v>SI</v>
      </c>
      <c r="K1304">
        <f>+Tabla1[[#This Row],[Precio Unitario]]*Tabla1[[#This Row],[Cantidad Ordenada]]</f>
        <v>40</v>
      </c>
      <c r="L1304">
        <f>+Tabla1[[#This Row],[Ganancia Bruta]]-Tabla1[[#This Row],[Costo Unitario]]*Tabla1[[#This Row],[Cantidad Ordenada]]</f>
        <v>15</v>
      </c>
    </row>
    <row r="1305" spans="1:12" x14ac:dyDescent="0.45">
      <c r="A1305">
        <v>531</v>
      </c>
      <c r="B1305">
        <v>9</v>
      </c>
      <c r="C1305" t="s">
        <v>126</v>
      </c>
      <c r="D1305" t="s">
        <v>1157</v>
      </c>
      <c r="E1305">
        <v>10</v>
      </c>
      <c r="F1305">
        <v>18</v>
      </c>
      <c r="G1305">
        <v>3</v>
      </c>
      <c r="H1305">
        <v>56</v>
      </c>
      <c r="I1305" t="s">
        <v>1141</v>
      </c>
      <c r="J1305" t="str">
        <f>IF(COUNTIF(sala!R$2:R$768,A1305)=0,"No","SI")</f>
        <v>SI</v>
      </c>
      <c r="K1305">
        <f>+Tabla1[[#This Row],[Precio Unitario]]*Tabla1[[#This Row],[Cantidad Ordenada]]</f>
        <v>54</v>
      </c>
      <c r="L1305">
        <f>+Tabla1[[#This Row],[Ganancia Bruta]]-Tabla1[[#This Row],[Costo Unitario]]*Tabla1[[#This Row],[Cantidad Ordenada]]</f>
        <v>24</v>
      </c>
    </row>
    <row r="1306" spans="1:12" x14ac:dyDescent="0.45">
      <c r="A1306">
        <v>531</v>
      </c>
      <c r="B1306">
        <v>9</v>
      </c>
      <c r="C1306" t="s">
        <v>60</v>
      </c>
      <c r="D1306" t="s">
        <v>1146</v>
      </c>
      <c r="E1306">
        <v>17</v>
      </c>
      <c r="F1306">
        <v>29</v>
      </c>
      <c r="G1306">
        <v>3</v>
      </c>
      <c r="H1306">
        <v>59</v>
      </c>
      <c r="I1306" t="s">
        <v>1141</v>
      </c>
      <c r="J1306" t="str">
        <f>IF(COUNTIF(sala!R$2:R$768,A1306)=0,"No","SI")</f>
        <v>SI</v>
      </c>
      <c r="K1306">
        <f>+Tabla1[[#This Row],[Precio Unitario]]*Tabla1[[#This Row],[Cantidad Ordenada]]</f>
        <v>87</v>
      </c>
      <c r="L1306">
        <f>+Tabla1[[#This Row],[Ganancia Bruta]]-Tabla1[[#This Row],[Costo Unitario]]*Tabla1[[#This Row],[Cantidad Ordenada]]</f>
        <v>36</v>
      </c>
    </row>
    <row r="1307" spans="1:12" x14ac:dyDescent="0.45">
      <c r="A1307">
        <v>532</v>
      </c>
      <c r="B1307">
        <v>13</v>
      </c>
      <c r="C1307" t="s">
        <v>111</v>
      </c>
      <c r="D1307" t="s">
        <v>1156</v>
      </c>
      <c r="E1307">
        <v>13</v>
      </c>
      <c r="F1307">
        <v>21</v>
      </c>
      <c r="G1307">
        <v>1</v>
      </c>
      <c r="H1307">
        <v>24</v>
      </c>
      <c r="I1307" t="s">
        <v>1141</v>
      </c>
      <c r="J1307" t="str">
        <f>IF(COUNTIF(sala!R$2:R$768,A1307)=0,"No","SI")</f>
        <v>SI</v>
      </c>
      <c r="K1307">
        <f>+Tabla1[[#This Row],[Precio Unitario]]*Tabla1[[#This Row],[Cantidad Ordenada]]</f>
        <v>21</v>
      </c>
      <c r="L1307">
        <f>+Tabla1[[#This Row],[Ganancia Bruta]]-Tabla1[[#This Row],[Costo Unitario]]*Tabla1[[#This Row],[Cantidad Ordenada]]</f>
        <v>8</v>
      </c>
    </row>
    <row r="1308" spans="1:12" x14ac:dyDescent="0.45">
      <c r="A1308">
        <v>532</v>
      </c>
      <c r="B1308">
        <v>13</v>
      </c>
      <c r="C1308" t="s">
        <v>265</v>
      </c>
      <c r="D1308" t="s">
        <v>1158</v>
      </c>
      <c r="E1308">
        <v>15</v>
      </c>
      <c r="F1308">
        <v>26</v>
      </c>
      <c r="G1308">
        <v>2</v>
      </c>
      <c r="H1308">
        <v>28</v>
      </c>
      <c r="I1308" t="s">
        <v>1139</v>
      </c>
      <c r="J1308" t="str">
        <f>IF(COUNTIF(sala!R$2:R$768,A1308)=0,"No","SI")</f>
        <v>SI</v>
      </c>
      <c r="K1308">
        <f>+Tabla1[[#This Row],[Precio Unitario]]*Tabla1[[#This Row],[Cantidad Ordenada]]</f>
        <v>52</v>
      </c>
      <c r="L1308">
        <f>+Tabla1[[#This Row],[Ganancia Bruta]]-Tabla1[[#This Row],[Costo Unitario]]*Tabla1[[#This Row],[Cantidad Ordenada]]</f>
        <v>22</v>
      </c>
    </row>
    <row r="1309" spans="1:12" x14ac:dyDescent="0.45">
      <c r="A1309">
        <v>532</v>
      </c>
      <c r="B1309">
        <v>13</v>
      </c>
      <c r="C1309" t="s">
        <v>423</v>
      </c>
      <c r="D1309" t="s">
        <v>1151</v>
      </c>
      <c r="E1309">
        <v>19</v>
      </c>
      <c r="F1309">
        <v>32</v>
      </c>
      <c r="G1309">
        <v>2</v>
      </c>
      <c r="H1309">
        <v>7</v>
      </c>
      <c r="I1309" t="s">
        <v>1141</v>
      </c>
      <c r="J1309" t="str">
        <f>IF(COUNTIF(sala!R$2:R$768,A1309)=0,"No","SI")</f>
        <v>SI</v>
      </c>
      <c r="K1309">
        <f>+Tabla1[[#This Row],[Precio Unitario]]*Tabla1[[#This Row],[Cantidad Ordenada]]</f>
        <v>64</v>
      </c>
      <c r="L1309">
        <f>+Tabla1[[#This Row],[Ganancia Bruta]]-Tabla1[[#This Row],[Costo Unitario]]*Tabla1[[#This Row],[Cantidad Ordenada]]</f>
        <v>26</v>
      </c>
    </row>
    <row r="1310" spans="1:12" x14ac:dyDescent="0.45">
      <c r="A1310">
        <v>533</v>
      </c>
      <c r="B1310">
        <v>1</v>
      </c>
      <c r="C1310" t="s">
        <v>250</v>
      </c>
      <c r="D1310" t="s">
        <v>1154</v>
      </c>
      <c r="E1310">
        <v>12</v>
      </c>
      <c r="F1310">
        <v>20</v>
      </c>
      <c r="G1310">
        <v>1</v>
      </c>
      <c r="H1310">
        <v>34</v>
      </c>
      <c r="I1310" t="s">
        <v>1139</v>
      </c>
      <c r="J1310" t="str">
        <f>IF(COUNTIF(sala!R$2:R$768,A1310)=0,"No","SI")</f>
        <v>SI</v>
      </c>
      <c r="K1310">
        <f>+Tabla1[[#This Row],[Precio Unitario]]*Tabla1[[#This Row],[Cantidad Ordenada]]</f>
        <v>20</v>
      </c>
      <c r="L1310">
        <f>+Tabla1[[#This Row],[Ganancia Bruta]]-Tabla1[[#This Row],[Costo Unitario]]*Tabla1[[#This Row],[Cantidad Ordenada]]</f>
        <v>8</v>
      </c>
    </row>
    <row r="1311" spans="1:12" x14ac:dyDescent="0.45">
      <c r="A1311">
        <v>533</v>
      </c>
      <c r="B1311">
        <v>1</v>
      </c>
      <c r="C1311" t="s">
        <v>111</v>
      </c>
      <c r="D1311" t="s">
        <v>1156</v>
      </c>
      <c r="E1311">
        <v>13</v>
      </c>
      <c r="F1311">
        <v>21</v>
      </c>
      <c r="G1311">
        <v>1</v>
      </c>
      <c r="H1311">
        <v>14</v>
      </c>
      <c r="I1311" t="s">
        <v>1141</v>
      </c>
      <c r="J1311" t="str">
        <f>IF(COUNTIF(sala!R$2:R$768,A1311)=0,"No","SI")</f>
        <v>SI</v>
      </c>
      <c r="K1311">
        <f>+Tabla1[[#This Row],[Precio Unitario]]*Tabla1[[#This Row],[Cantidad Ordenada]]</f>
        <v>21</v>
      </c>
      <c r="L1311">
        <f>+Tabla1[[#This Row],[Ganancia Bruta]]-Tabla1[[#This Row],[Costo Unitario]]*Tabla1[[#This Row],[Cantidad Ordenada]]</f>
        <v>8</v>
      </c>
    </row>
    <row r="1312" spans="1:12" x14ac:dyDescent="0.45">
      <c r="A1312">
        <v>534</v>
      </c>
      <c r="B1312">
        <v>1</v>
      </c>
      <c r="C1312" t="s">
        <v>268</v>
      </c>
      <c r="D1312" t="s">
        <v>1138</v>
      </c>
      <c r="E1312">
        <v>14</v>
      </c>
      <c r="F1312">
        <v>24</v>
      </c>
      <c r="G1312">
        <v>2</v>
      </c>
      <c r="H1312">
        <v>56</v>
      </c>
      <c r="I1312" t="s">
        <v>1141</v>
      </c>
      <c r="J1312" t="str">
        <f>IF(COUNTIF(sala!R$2:R$768,A1312)=0,"No","SI")</f>
        <v>SI</v>
      </c>
      <c r="K1312">
        <f>+Tabla1[[#This Row],[Precio Unitario]]*Tabla1[[#This Row],[Cantidad Ordenada]]</f>
        <v>48</v>
      </c>
      <c r="L1312">
        <f>+Tabla1[[#This Row],[Ganancia Bruta]]-Tabla1[[#This Row],[Costo Unitario]]*Tabla1[[#This Row],[Cantidad Ordenada]]</f>
        <v>20</v>
      </c>
    </row>
    <row r="1313" spans="1:12" x14ac:dyDescent="0.45">
      <c r="A1313">
        <v>534</v>
      </c>
      <c r="B1313">
        <v>1</v>
      </c>
      <c r="C1313" t="s">
        <v>60</v>
      </c>
      <c r="D1313" t="s">
        <v>1146</v>
      </c>
      <c r="E1313">
        <v>17</v>
      </c>
      <c r="F1313">
        <v>29</v>
      </c>
      <c r="G1313">
        <v>1</v>
      </c>
      <c r="H1313">
        <v>10</v>
      </c>
      <c r="I1313" t="s">
        <v>1141</v>
      </c>
      <c r="J1313" t="str">
        <f>IF(COUNTIF(sala!R$2:R$768,A1313)=0,"No","SI")</f>
        <v>SI</v>
      </c>
      <c r="K1313">
        <f>+Tabla1[[#This Row],[Precio Unitario]]*Tabla1[[#This Row],[Cantidad Ordenada]]</f>
        <v>29</v>
      </c>
      <c r="L1313">
        <f>+Tabla1[[#This Row],[Ganancia Bruta]]-Tabla1[[#This Row],[Costo Unitario]]*Tabla1[[#This Row],[Cantidad Ordenada]]</f>
        <v>12</v>
      </c>
    </row>
    <row r="1314" spans="1:12" x14ac:dyDescent="0.45">
      <c r="A1314">
        <v>534</v>
      </c>
      <c r="B1314">
        <v>1</v>
      </c>
      <c r="C1314" t="s">
        <v>42</v>
      </c>
      <c r="D1314" t="s">
        <v>1150</v>
      </c>
      <c r="E1314">
        <v>21</v>
      </c>
      <c r="F1314">
        <v>35</v>
      </c>
      <c r="G1314">
        <v>2</v>
      </c>
      <c r="H1314">
        <v>10</v>
      </c>
      <c r="I1314" t="s">
        <v>1139</v>
      </c>
      <c r="J1314" t="str">
        <f>IF(COUNTIF(sala!R$2:R$768,A1314)=0,"No","SI")</f>
        <v>SI</v>
      </c>
      <c r="K1314">
        <f>+Tabla1[[#This Row],[Precio Unitario]]*Tabla1[[#This Row],[Cantidad Ordenada]]</f>
        <v>70</v>
      </c>
      <c r="L1314">
        <f>+Tabla1[[#This Row],[Ganancia Bruta]]-Tabla1[[#This Row],[Costo Unitario]]*Tabla1[[#This Row],[Cantidad Ordenada]]</f>
        <v>28</v>
      </c>
    </row>
    <row r="1315" spans="1:12" x14ac:dyDescent="0.45">
      <c r="A1315">
        <v>535</v>
      </c>
      <c r="B1315">
        <v>15</v>
      </c>
      <c r="C1315" t="s">
        <v>74</v>
      </c>
      <c r="D1315" t="s">
        <v>1144</v>
      </c>
      <c r="E1315">
        <v>25</v>
      </c>
      <c r="F1315">
        <v>40</v>
      </c>
      <c r="G1315">
        <v>3</v>
      </c>
      <c r="H1315">
        <v>48</v>
      </c>
      <c r="I1315" t="s">
        <v>1141</v>
      </c>
      <c r="J1315" t="str">
        <f>IF(COUNTIF(sala!R$2:R$768,A1315)=0,"No","SI")</f>
        <v>SI</v>
      </c>
      <c r="K1315">
        <f>+Tabla1[[#This Row],[Precio Unitario]]*Tabla1[[#This Row],[Cantidad Ordenada]]</f>
        <v>120</v>
      </c>
      <c r="L1315">
        <f>+Tabla1[[#This Row],[Ganancia Bruta]]-Tabla1[[#This Row],[Costo Unitario]]*Tabla1[[#This Row],[Cantidad Ordenada]]</f>
        <v>45</v>
      </c>
    </row>
    <row r="1316" spans="1:12" x14ac:dyDescent="0.45">
      <c r="A1316">
        <v>535</v>
      </c>
      <c r="B1316">
        <v>15</v>
      </c>
      <c r="C1316" t="s">
        <v>60</v>
      </c>
      <c r="D1316" t="s">
        <v>1146</v>
      </c>
      <c r="E1316">
        <v>17</v>
      </c>
      <c r="F1316">
        <v>29</v>
      </c>
      <c r="G1316">
        <v>3</v>
      </c>
      <c r="H1316">
        <v>9</v>
      </c>
      <c r="I1316" t="s">
        <v>1139</v>
      </c>
      <c r="J1316" t="str">
        <f>IF(COUNTIF(sala!R$2:R$768,A1316)=0,"No","SI")</f>
        <v>SI</v>
      </c>
      <c r="K1316">
        <f>+Tabla1[[#This Row],[Precio Unitario]]*Tabla1[[#This Row],[Cantidad Ordenada]]</f>
        <v>87</v>
      </c>
      <c r="L1316">
        <f>+Tabla1[[#This Row],[Ganancia Bruta]]-Tabla1[[#This Row],[Costo Unitario]]*Tabla1[[#This Row],[Cantidad Ordenada]]</f>
        <v>36</v>
      </c>
    </row>
    <row r="1317" spans="1:12" x14ac:dyDescent="0.45">
      <c r="A1317">
        <v>535</v>
      </c>
      <c r="B1317">
        <v>15</v>
      </c>
      <c r="C1317" t="s">
        <v>268</v>
      </c>
      <c r="D1317" t="s">
        <v>1138</v>
      </c>
      <c r="E1317">
        <v>14</v>
      </c>
      <c r="F1317">
        <v>24</v>
      </c>
      <c r="G1317">
        <v>2</v>
      </c>
      <c r="H1317">
        <v>42</v>
      </c>
      <c r="I1317" t="s">
        <v>1139</v>
      </c>
      <c r="J1317" t="str">
        <f>IF(COUNTIF(sala!R$2:R$768,A1317)=0,"No","SI")</f>
        <v>SI</v>
      </c>
      <c r="K1317">
        <f>+Tabla1[[#This Row],[Precio Unitario]]*Tabla1[[#This Row],[Cantidad Ordenada]]</f>
        <v>48</v>
      </c>
      <c r="L1317">
        <f>+Tabla1[[#This Row],[Ganancia Bruta]]-Tabla1[[#This Row],[Costo Unitario]]*Tabla1[[#This Row],[Cantidad Ordenada]]</f>
        <v>20</v>
      </c>
    </row>
    <row r="1318" spans="1:12" x14ac:dyDescent="0.45">
      <c r="A1318">
        <v>535</v>
      </c>
      <c r="B1318">
        <v>15</v>
      </c>
      <c r="C1318" t="s">
        <v>111</v>
      </c>
      <c r="D1318" t="s">
        <v>1156</v>
      </c>
      <c r="E1318">
        <v>13</v>
      </c>
      <c r="F1318">
        <v>21</v>
      </c>
      <c r="G1318">
        <v>1</v>
      </c>
      <c r="H1318">
        <v>14</v>
      </c>
      <c r="I1318" t="s">
        <v>1139</v>
      </c>
      <c r="J1318" t="str">
        <f>IF(COUNTIF(sala!R$2:R$768,A1318)=0,"No","SI")</f>
        <v>SI</v>
      </c>
      <c r="K1318">
        <f>+Tabla1[[#This Row],[Precio Unitario]]*Tabla1[[#This Row],[Cantidad Ordenada]]</f>
        <v>21</v>
      </c>
      <c r="L1318">
        <f>+Tabla1[[#This Row],[Ganancia Bruta]]-Tabla1[[#This Row],[Costo Unitario]]*Tabla1[[#This Row],[Cantidad Ordenada]]</f>
        <v>8</v>
      </c>
    </row>
    <row r="1319" spans="1:12" x14ac:dyDescent="0.45">
      <c r="A1319">
        <v>536</v>
      </c>
      <c r="B1319">
        <v>9</v>
      </c>
      <c r="C1319" t="s">
        <v>126</v>
      </c>
      <c r="D1319" t="s">
        <v>1157</v>
      </c>
      <c r="E1319">
        <v>10</v>
      </c>
      <c r="F1319">
        <v>18</v>
      </c>
      <c r="G1319">
        <v>1</v>
      </c>
      <c r="H1319">
        <v>29</v>
      </c>
      <c r="I1319" t="s">
        <v>1141</v>
      </c>
      <c r="J1319" t="str">
        <f>IF(COUNTIF(sala!R$2:R$768,A1319)=0,"No","SI")</f>
        <v>SI</v>
      </c>
      <c r="K1319">
        <f>+Tabla1[[#This Row],[Precio Unitario]]*Tabla1[[#This Row],[Cantidad Ordenada]]</f>
        <v>18</v>
      </c>
      <c r="L1319">
        <f>+Tabla1[[#This Row],[Ganancia Bruta]]-Tabla1[[#This Row],[Costo Unitario]]*Tabla1[[#This Row],[Cantidad Ordenada]]</f>
        <v>8</v>
      </c>
    </row>
    <row r="1320" spans="1:12" x14ac:dyDescent="0.45">
      <c r="A1320">
        <v>536</v>
      </c>
      <c r="B1320">
        <v>9</v>
      </c>
      <c r="C1320" t="s">
        <v>60</v>
      </c>
      <c r="D1320" t="s">
        <v>1146</v>
      </c>
      <c r="E1320">
        <v>17</v>
      </c>
      <c r="F1320">
        <v>29</v>
      </c>
      <c r="G1320">
        <v>2</v>
      </c>
      <c r="H1320">
        <v>52</v>
      </c>
      <c r="I1320" t="s">
        <v>1139</v>
      </c>
      <c r="J1320" t="str">
        <f>IF(COUNTIF(sala!R$2:R$768,A1320)=0,"No","SI")</f>
        <v>SI</v>
      </c>
      <c r="K1320">
        <f>+Tabla1[[#This Row],[Precio Unitario]]*Tabla1[[#This Row],[Cantidad Ordenada]]</f>
        <v>58</v>
      </c>
      <c r="L1320">
        <f>+Tabla1[[#This Row],[Ganancia Bruta]]-Tabla1[[#This Row],[Costo Unitario]]*Tabla1[[#This Row],[Cantidad Ordenada]]</f>
        <v>24</v>
      </c>
    </row>
    <row r="1321" spans="1:12" x14ac:dyDescent="0.45">
      <c r="A1321">
        <v>536</v>
      </c>
      <c r="B1321">
        <v>9</v>
      </c>
      <c r="C1321" t="s">
        <v>340</v>
      </c>
      <c r="D1321" t="s">
        <v>1155</v>
      </c>
      <c r="E1321">
        <v>14</v>
      </c>
      <c r="F1321">
        <v>23</v>
      </c>
      <c r="G1321">
        <v>2</v>
      </c>
      <c r="H1321">
        <v>38</v>
      </c>
      <c r="I1321" t="s">
        <v>1139</v>
      </c>
      <c r="J1321" t="str">
        <f>IF(COUNTIF(sala!R$2:R$768,A1321)=0,"No","SI")</f>
        <v>SI</v>
      </c>
      <c r="K1321">
        <f>+Tabla1[[#This Row],[Precio Unitario]]*Tabla1[[#This Row],[Cantidad Ordenada]]</f>
        <v>46</v>
      </c>
      <c r="L1321">
        <f>+Tabla1[[#This Row],[Ganancia Bruta]]-Tabla1[[#This Row],[Costo Unitario]]*Tabla1[[#This Row],[Cantidad Ordenada]]</f>
        <v>18</v>
      </c>
    </row>
    <row r="1322" spans="1:12" x14ac:dyDescent="0.45">
      <c r="A1322">
        <v>536</v>
      </c>
      <c r="B1322">
        <v>9</v>
      </c>
      <c r="C1322" t="s">
        <v>109</v>
      </c>
      <c r="D1322" t="s">
        <v>1140</v>
      </c>
      <c r="E1322">
        <v>18</v>
      </c>
      <c r="F1322">
        <v>30</v>
      </c>
      <c r="G1322">
        <v>3</v>
      </c>
      <c r="H1322">
        <v>33</v>
      </c>
      <c r="I1322" t="s">
        <v>1139</v>
      </c>
      <c r="J1322" t="str">
        <f>IF(COUNTIF(sala!R$2:R$768,A1322)=0,"No","SI")</f>
        <v>SI</v>
      </c>
      <c r="K1322">
        <f>+Tabla1[[#This Row],[Precio Unitario]]*Tabla1[[#This Row],[Cantidad Ordenada]]</f>
        <v>90</v>
      </c>
      <c r="L1322">
        <f>+Tabla1[[#This Row],[Ganancia Bruta]]-Tabla1[[#This Row],[Costo Unitario]]*Tabla1[[#This Row],[Cantidad Ordenada]]</f>
        <v>36</v>
      </c>
    </row>
    <row r="1323" spans="1:12" x14ac:dyDescent="0.45">
      <c r="A1323">
        <v>537</v>
      </c>
      <c r="B1323">
        <v>18</v>
      </c>
      <c r="C1323" t="s">
        <v>111</v>
      </c>
      <c r="D1323" t="s">
        <v>1156</v>
      </c>
      <c r="E1323">
        <v>13</v>
      </c>
      <c r="F1323">
        <v>21</v>
      </c>
      <c r="G1323">
        <v>3</v>
      </c>
      <c r="H1323">
        <v>21</v>
      </c>
      <c r="I1323" t="s">
        <v>1141</v>
      </c>
      <c r="J1323" t="str">
        <f>IF(COUNTIF(sala!R$2:R$768,A1323)=0,"No","SI")</f>
        <v>SI</v>
      </c>
      <c r="K1323">
        <f>+Tabla1[[#This Row],[Precio Unitario]]*Tabla1[[#This Row],[Cantidad Ordenada]]</f>
        <v>63</v>
      </c>
      <c r="L1323">
        <f>+Tabla1[[#This Row],[Ganancia Bruta]]-Tabla1[[#This Row],[Costo Unitario]]*Tabla1[[#This Row],[Cantidad Ordenada]]</f>
        <v>24</v>
      </c>
    </row>
    <row r="1324" spans="1:12" x14ac:dyDescent="0.45">
      <c r="A1324">
        <v>538</v>
      </c>
      <c r="B1324">
        <v>14</v>
      </c>
      <c r="C1324" t="s">
        <v>109</v>
      </c>
      <c r="D1324" t="s">
        <v>1140</v>
      </c>
      <c r="E1324">
        <v>18</v>
      </c>
      <c r="F1324">
        <v>30</v>
      </c>
      <c r="G1324">
        <v>1</v>
      </c>
      <c r="H1324">
        <v>55</v>
      </c>
      <c r="I1324" t="s">
        <v>1141</v>
      </c>
      <c r="J1324" t="str">
        <f>IF(COUNTIF(sala!R$2:R$768,A1324)=0,"No","SI")</f>
        <v>SI</v>
      </c>
      <c r="K1324">
        <f>+Tabla1[[#This Row],[Precio Unitario]]*Tabla1[[#This Row],[Cantidad Ordenada]]</f>
        <v>30</v>
      </c>
      <c r="L1324">
        <f>+Tabla1[[#This Row],[Ganancia Bruta]]-Tabla1[[#This Row],[Costo Unitario]]*Tabla1[[#This Row],[Cantidad Ordenada]]</f>
        <v>12</v>
      </c>
    </row>
    <row r="1325" spans="1:12" x14ac:dyDescent="0.45">
      <c r="A1325">
        <v>538</v>
      </c>
      <c r="B1325">
        <v>14</v>
      </c>
      <c r="C1325" t="s">
        <v>340</v>
      </c>
      <c r="D1325" t="s">
        <v>1155</v>
      </c>
      <c r="E1325">
        <v>14</v>
      </c>
      <c r="F1325">
        <v>23</v>
      </c>
      <c r="G1325">
        <v>1</v>
      </c>
      <c r="H1325">
        <v>39</v>
      </c>
      <c r="I1325" t="s">
        <v>1139</v>
      </c>
      <c r="J1325" t="str">
        <f>IF(COUNTIF(sala!R$2:R$768,A1325)=0,"No","SI")</f>
        <v>SI</v>
      </c>
      <c r="K1325">
        <f>+Tabla1[[#This Row],[Precio Unitario]]*Tabla1[[#This Row],[Cantidad Ordenada]]</f>
        <v>23</v>
      </c>
      <c r="L1325">
        <f>+Tabla1[[#This Row],[Ganancia Bruta]]-Tabla1[[#This Row],[Costo Unitario]]*Tabla1[[#This Row],[Cantidad Ordenada]]</f>
        <v>9</v>
      </c>
    </row>
    <row r="1326" spans="1:12" x14ac:dyDescent="0.45">
      <c r="A1326">
        <v>538</v>
      </c>
      <c r="B1326">
        <v>14</v>
      </c>
      <c r="C1326" t="s">
        <v>448</v>
      </c>
      <c r="D1326" t="s">
        <v>1147</v>
      </c>
      <c r="E1326">
        <v>20</v>
      </c>
      <c r="F1326">
        <v>33</v>
      </c>
      <c r="G1326">
        <v>1</v>
      </c>
      <c r="H1326">
        <v>58</v>
      </c>
      <c r="I1326" t="s">
        <v>1141</v>
      </c>
      <c r="J1326" t="str">
        <f>IF(COUNTIF(sala!R$2:R$768,A1326)=0,"No","SI")</f>
        <v>SI</v>
      </c>
      <c r="K1326">
        <f>+Tabla1[[#This Row],[Precio Unitario]]*Tabla1[[#This Row],[Cantidad Ordenada]]</f>
        <v>33</v>
      </c>
      <c r="L1326">
        <f>+Tabla1[[#This Row],[Ganancia Bruta]]-Tabla1[[#This Row],[Costo Unitario]]*Tabla1[[#This Row],[Cantidad Ordenada]]</f>
        <v>13</v>
      </c>
    </row>
    <row r="1327" spans="1:12" x14ac:dyDescent="0.45">
      <c r="A1327">
        <v>538</v>
      </c>
      <c r="B1327">
        <v>14</v>
      </c>
      <c r="C1327" t="s">
        <v>66</v>
      </c>
      <c r="D1327" t="s">
        <v>1148</v>
      </c>
      <c r="E1327">
        <v>16</v>
      </c>
      <c r="F1327">
        <v>28</v>
      </c>
      <c r="G1327">
        <v>2</v>
      </c>
      <c r="H1327">
        <v>46</v>
      </c>
      <c r="I1327" t="s">
        <v>1139</v>
      </c>
      <c r="J1327" t="str">
        <f>IF(COUNTIF(sala!R$2:R$768,A1327)=0,"No","SI")</f>
        <v>SI</v>
      </c>
      <c r="K1327">
        <f>+Tabla1[[#This Row],[Precio Unitario]]*Tabla1[[#This Row],[Cantidad Ordenada]]</f>
        <v>56</v>
      </c>
      <c r="L1327">
        <f>+Tabla1[[#This Row],[Ganancia Bruta]]-Tabla1[[#This Row],[Costo Unitario]]*Tabla1[[#This Row],[Cantidad Ordenada]]</f>
        <v>24</v>
      </c>
    </row>
    <row r="1328" spans="1:12" x14ac:dyDescent="0.45">
      <c r="A1328">
        <v>539</v>
      </c>
      <c r="B1328">
        <v>18</v>
      </c>
      <c r="C1328" t="s">
        <v>109</v>
      </c>
      <c r="D1328" t="s">
        <v>1140</v>
      </c>
      <c r="E1328">
        <v>18</v>
      </c>
      <c r="F1328">
        <v>30</v>
      </c>
      <c r="G1328">
        <v>3</v>
      </c>
      <c r="H1328">
        <v>43</v>
      </c>
      <c r="I1328" t="s">
        <v>1141</v>
      </c>
      <c r="J1328" t="str">
        <f>IF(COUNTIF(sala!R$2:R$768,A1328)=0,"No","SI")</f>
        <v>SI</v>
      </c>
      <c r="K1328">
        <f>+Tabla1[[#This Row],[Precio Unitario]]*Tabla1[[#This Row],[Cantidad Ordenada]]</f>
        <v>90</v>
      </c>
      <c r="L1328">
        <f>+Tabla1[[#This Row],[Ganancia Bruta]]-Tabla1[[#This Row],[Costo Unitario]]*Tabla1[[#This Row],[Cantidad Ordenada]]</f>
        <v>36</v>
      </c>
    </row>
    <row r="1329" spans="1:12" x14ac:dyDescent="0.45">
      <c r="A1329">
        <v>539</v>
      </c>
      <c r="B1329">
        <v>18</v>
      </c>
      <c r="C1329" t="s">
        <v>179</v>
      </c>
      <c r="D1329" t="s">
        <v>1143</v>
      </c>
      <c r="E1329">
        <v>16</v>
      </c>
      <c r="F1329">
        <v>27</v>
      </c>
      <c r="G1329">
        <v>1</v>
      </c>
      <c r="H1329">
        <v>40</v>
      </c>
      <c r="I1329" t="s">
        <v>1141</v>
      </c>
      <c r="J1329" t="str">
        <f>IF(COUNTIF(sala!R$2:R$768,A1329)=0,"No","SI")</f>
        <v>SI</v>
      </c>
      <c r="K1329">
        <f>+Tabla1[[#This Row],[Precio Unitario]]*Tabla1[[#This Row],[Cantidad Ordenada]]</f>
        <v>27</v>
      </c>
      <c r="L1329">
        <f>+Tabla1[[#This Row],[Ganancia Bruta]]-Tabla1[[#This Row],[Costo Unitario]]*Tabla1[[#This Row],[Cantidad Ordenada]]</f>
        <v>11</v>
      </c>
    </row>
    <row r="1330" spans="1:12" x14ac:dyDescent="0.45">
      <c r="A1330">
        <v>539</v>
      </c>
      <c r="B1330">
        <v>18</v>
      </c>
      <c r="C1330" t="s">
        <v>60</v>
      </c>
      <c r="D1330" t="s">
        <v>1146</v>
      </c>
      <c r="E1330">
        <v>17</v>
      </c>
      <c r="F1330">
        <v>29</v>
      </c>
      <c r="G1330">
        <v>3</v>
      </c>
      <c r="H1330">
        <v>18</v>
      </c>
      <c r="I1330" t="s">
        <v>1139</v>
      </c>
      <c r="J1330" t="str">
        <f>IF(COUNTIF(sala!R$2:R$768,A1330)=0,"No","SI")</f>
        <v>SI</v>
      </c>
      <c r="K1330">
        <f>+Tabla1[[#This Row],[Precio Unitario]]*Tabla1[[#This Row],[Cantidad Ordenada]]</f>
        <v>87</v>
      </c>
      <c r="L1330">
        <f>+Tabla1[[#This Row],[Ganancia Bruta]]-Tabla1[[#This Row],[Costo Unitario]]*Tabla1[[#This Row],[Cantidad Ordenada]]</f>
        <v>36</v>
      </c>
    </row>
    <row r="1331" spans="1:12" x14ac:dyDescent="0.45">
      <c r="A1331">
        <v>539</v>
      </c>
      <c r="B1331">
        <v>18</v>
      </c>
      <c r="C1331" t="s">
        <v>126</v>
      </c>
      <c r="D1331" t="s">
        <v>1157</v>
      </c>
      <c r="E1331">
        <v>10</v>
      </c>
      <c r="F1331">
        <v>18</v>
      </c>
      <c r="G1331">
        <v>2</v>
      </c>
      <c r="H1331">
        <v>28</v>
      </c>
      <c r="I1331" t="s">
        <v>1139</v>
      </c>
      <c r="J1331" t="str">
        <f>IF(COUNTIF(sala!R$2:R$768,A1331)=0,"No","SI")</f>
        <v>SI</v>
      </c>
      <c r="K1331">
        <f>+Tabla1[[#This Row],[Precio Unitario]]*Tabla1[[#This Row],[Cantidad Ordenada]]</f>
        <v>36</v>
      </c>
      <c r="L1331">
        <f>+Tabla1[[#This Row],[Ganancia Bruta]]-Tabla1[[#This Row],[Costo Unitario]]*Tabla1[[#This Row],[Cantidad Ordenada]]</f>
        <v>16</v>
      </c>
    </row>
    <row r="1332" spans="1:12" x14ac:dyDescent="0.45">
      <c r="A1332">
        <v>540</v>
      </c>
      <c r="B1332">
        <v>6</v>
      </c>
      <c r="C1332" t="s">
        <v>126</v>
      </c>
      <c r="D1332" t="s">
        <v>1157</v>
      </c>
      <c r="E1332">
        <v>10</v>
      </c>
      <c r="F1332">
        <v>18</v>
      </c>
      <c r="G1332">
        <v>3</v>
      </c>
      <c r="H1332">
        <v>47</v>
      </c>
      <c r="I1332" t="s">
        <v>1139</v>
      </c>
      <c r="J1332" t="str">
        <f>IF(COUNTIF(sala!R$2:R$768,A1332)=0,"No","SI")</f>
        <v>SI</v>
      </c>
      <c r="K1332">
        <f>+Tabla1[[#This Row],[Precio Unitario]]*Tabla1[[#This Row],[Cantidad Ordenada]]</f>
        <v>54</v>
      </c>
      <c r="L1332">
        <f>+Tabla1[[#This Row],[Ganancia Bruta]]-Tabla1[[#This Row],[Costo Unitario]]*Tabla1[[#This Row],[Cantidad Ordenada]]</f>
        <v>24</v>
      </c>
    </row>
    <row r="1333" spans="1:12" x14ac:dyDescent="0.45">
      <c r="A1333">
        <v>540</v>
      </c>
      <c r="B1333">
        <v>6</v>
      </c>
      <c r="C1333" t="s">
        <v>42</v>
      </c>
      <c r="D1333" t="s">
        <v>1150</v>
      </c>
      <c r="E1333">
        <v>21</v>
      </c>
      <c r="F1333">
        <v>35</v>
      </c>
      <c r="G1333">
        <v>2</v>
      </c>
      <c r="H1333">
        <v>35</v>
      </c>
      <c r="I1333" t="s">
        <v>1139</v>
      </c>
      <c r="J1333" t="str">
        <f>IF(COUNTIF(sala!R$2:R$768,A1333)=0,"No","SI")</f>
        <v>SI</v>
      </c>
      <c r="K1333">
        <f>+Tabla1[[#This Row],[Precio Unitario]]*Tabla1[[#This Row],[Cantidad Ordenada]]</f>
        <v>70</v>
      </c>
      <c r="L1333">
        <f>+Tabla1[[#This Row],[Ganancia Bruta]]-Tabla1[[#This Row],[Costo Unitario]]*Tabla1[[#This Row],[Cantidad Ordenada]]</f>
        <v>28</v>
      </c>
    </row>
    <row r="1334" spans="1:12" x14ac:dyDescent="0.45">
      <c r="A1334">
        <v>541</v>
      </c>
      <c r="B1334">
        <v>19</v>
      </c>
      <c r="C1334" t="s">
        <v>189</v>
      </c>
      <c r="D1334" t="s">
        <v>1149</v>
      </c>
      <c r="E1334">
        <v>11</v>
      </c>
      <c r="F1334">
        <v>19</v>
      </c>
      <c r="G1334">
        <v>2</v>
      </c>
      <c r="H1334">
        <v>31</v>
      </c>
      <c r="I1334" t="s">
        <v>1139</v>
      </c>
      <c r="J1334" t="str">
        <f>IF(COUNTIF(sala!R$2:R$768,A1334)=0,"No","SI")</f>
        <v>SI</v>
      </c>
      <c r="K1334">
        <f>+Tabla1[[#This Row],[Precio Unitario]]*Tabla1[[#This Row],[Cantidad Ordenada]]</f>
        <v>38</v>
      </c>
      <c r="L1334">
        <f>+Tabla1[[#This Row],[Ganancia Bruta]]-Tabla1[[#This Row],[Costo Unitario]]*Tabla1[[#This Row],[Cantidad Ordenada]]</f>
        <v>16</v>
      </c>
    </row>
    <row r="1335" spans="1:12" x14ac:dyDescent="0.45">
      <c r="A1335">
        <v>541</v>
      </c>
      <c r="B1335">
        <v>19</v>
      </c>
      <c r="C1335" t="s">
        <v>448</v>
      </c>
      <c r="D1335" t="s">
        <v>1147</v>
      </c>
      <c r="E1335">
        <v>20</v>
      </c>
      <c r="F1335">
        <v>33</v>
      </c>
      <c r="G1335">
        <v>2</v>
      </c>
      <c r="H1335">
        <v>21</v>
      </c>
      <c r="I1335" t="s">
        <v>1139</v>
      </c>
      <c r="J1335" t="str">
        <f>IF(COUNTIF(sala!R$2:R$768,A1335)=0,"No","SI")</f>
        <v>SI</v>
      </c>
      <c r="K1335">
        <f>+Tabla1[[#This Row],[Precio Unitario]]*Tabla1[[#This Row],[Cantidad Ordenada]]</f>
        <v>66</v>
      </c>
      <c r="L1335">
        <f>+Tabla1[[#This Row],[Ganancia Bruta]]-Tabla1[[#This Row],[Costo Unitario]]*Tabla1[[#This Row],[Cantidad Ordenada]]</f>
        <v>26</v>
      </c>
    </row>
    <row r="1336" spans="1:12" x14ac:dyDescent="0.45">
      <c r="A1336">
        <v>541</v>
      </c>
      <c r="B1336">
        <v>19</v>
      </c>
      <c r="C1336" t="s">
        <v>60</v>
      </c>
      <c r="D1336" t="s">
        <v>1146</v>
      </c>
      <c r="E1336">
        <v>17</v>
      </c>
      <c r="F1336">
        <v>29</v>
      </c>
      <c r="G1336">
        <v>1</v>
      </c>
      <c r="H1336">
        <v>35</v>
      </c>
      <c r="I1336" t="s">
        <v>1139</v>
      </c>
      <c r="J1336" t="str">
        <f>IF(COUNTIF(sala!R$2:R$768,A1336)=0,"No","SI")</f>
        <v>SI</v>
      </c>
      <c r="K1336">
        <f>+Tabla1[[#This Row],[Precio Unitario]]*Tabla1[[#This Row],[Cantidad Ordenada]]</f>
        <v>29</v>
      </c>
      <c r="L1336">
        <f>+Tabla1[[#This Row],[Ganancia Bruta]]-Tabla1[[#This Row],[Costo Unitario]]*Tabla1[[#This Row],[Cantidad Ordenada]]</f>
        <v>12</v>
      </c>
    </row>
    <row r="1337" spans="1:12" x14ac:dyDescent="0.45">
      <c r="A1337">
        <v>541</v>
      </c>
      <c r="B1337">
        <v>19</v>
      </c>
      <c r="C1337" t="s">
        <v>340</v>
      </c>
      <c r="D1337" t="s">
        <v>1155</v>
      </c>
      <c r="E1337">
        <v>14</v>
      </c>
      <c r="F1337">
        <v>23</v>
      </c>
      <c r="G1337">
        <v>3</v>
      </c>
      <c r="H1337">
        <v>37</v>
      </c>
      <c r="I1337" t="s">
        <v>1139</v>
      </c>
      <c r="J1337" t="str">
        <f>IF(COUNTIF(sala!R$2:R$768,A1337)=0,"No","SI")</f>
        <v>SI</v>
      </c>
      <c r="K1337">
        <f>+Tabla1[[#This Row],[Precio Unitario]]*Tabla1[[#This Row],[Cantidad Ordenada]]</f>
        <v>69</v>
      </c>
      <c r="L1337">
        <f>+Tabla1[[#This Row],[Ganancia Bruta]]-Tabla1[[#This Row],[Costo Unitario]]*Tabla1[[#This Row],[Cantidad Ordenada]]</f>
        <v>27</v>
      </c>
    </row>
    <row r="1338" spans="1:12" x14ac:dyDescent="0.45">
      <c r="A1338">
        <v>542</v>
      </c>
      <c r="B1338">
        <v>9</v>
      </c>
      <c r="C1338" t="s">
        <v>86</v>
      </c>
      <c r="D1338" t="s">
        <v>1153</v>
      </c>
      <c r="E1338">
        <v>20</v>
      </c>
      <c r="F1338">
        <v>34</v>
      </c>
      <c r="G1338">
        <v>2</v>
      </c>
      <c r="H1338">
        <v>17</v>
      </c>
      <c r="I1338" t="s">
        <v>1141</v>
      </c>
      <c r="J1338" t="str">
        <f>IF(COUNTIF(sala!R$2:R$768,A1338)=0,"No","SI")</f>
        <v>SI</v>
      </c>
      <c r="K1338">
        <f>+Tabla1[[#This Row],[Precio Unitario]]*Tabla1[[#This Row],[Cantidad Ordenada]]</f>
        <v>68</v>
      </c>
      <c r="L1338">
        <f>+Tabla1[[#This Row],[Ganancia Bruta]]-Tabla1[[#This Row],[Costo Unitario]]*Tabla1[[#This Row],[Cantidad Ordenada]]</f>
        <v>28</v>
      </c>
    </row>
    <row r="1339" spans="1:12" x14ac:dyDescent="0.45">
      <c r="A1339">
        <v>542</v>
      </c>
      <c r="B1339">
        <v>9</v>
      </c>
      <c r="C1339" t="s">
        <v>265</v>
      </c>
      <c r="D1339" t="s">
        <v>1158</v>
      </c>
      <c r="E1339">
        <v>15</v>
      </c>
      <c r="F1339">
        <v>26</v>
      </c>
      <c r="G1339">
        <v>1</v>
      </c>
      <c r="H1339">
        <v>46</v>
      </c>
      <c r="I1339" t="s">
        <v>1139</v>
      </c>
      <c r="J1339" t="str">
        <f>IF(COUNTIF(sala!R$2:R$768,A1339)=0,"No","SI")</f>
        <v>SI</v>
      </c>
      <c r="K1339">
        <f>+Tabla1[[#This Row],[Precio Unitario]]*Tabla1[[#This Row],[Cantidad Ordenada]]</f>
        <v>26</v>
      </c>
      <c r="L1339">
        <f>+Tabla1[[#This Row],[Ganancia Bruta]]-Tabla1[[#This Row],[Costo Unitario]]*Tabla1[[#This Row],[Cantidad Ordenada]]</f>
        <v>11</v>
      </c>
    </row>
    <row r="1340" spans="1:12" x14ac:dyDescent="0.45">
      <c r="A1340">
        <v>542</v>
      </c>
      <c r="B1340">
        <v>9</v>
      </c>
      <c r="C1340" t="s">
        <v>179</v>
      </c>
      <c r="D1340" t="s">
        <v>1143</v>
      </c>
      <c r="E1340">
        <v>16</v>
      </c>
      <c r="F1340">
        <v>27</v>
      </c>
      <c r="G1340">
        <v>2</v>
      </c>
      <c r="H1340">
        <v>52</v>
      </c>
      <c r="I1340" t="s">
        <v>1141</v>
      </c>
      <c r="J1340" t="str">
        <f>IF(COUNTIF(sala!R$2:R$768,A1340)=0,"No","SI")</f>
        <v>SI</v>
      </c>
      <c r="K1340">
        <f>+Tabla1[[#This Row],[Precio Unitario]]*Tabla1[[#This Row],[Cantidad Ordenada]]</f>
        <v>54</v>
      </c>
      <c r="L1340">
        <f>+Tabla1[[#This Row],[Ganancia Bruta]]-Tabla1[[#This Row],[Costo Unitario]]*Tabla1[[#This Row],[Cantidad Ordenada]]</f>
        <v>22</v>
      </c>
    </row>
    <row r="1341" spans="1:12" x14ac:dyDescent="0.45">
      <c r="A1341">
        <v>543</v>
      </c>
      <c r="B1341">
        <v>19</v>
      </c>
      <c r="C1341" t="s">
        <v>66</v>
      </c>
      <c r="D1341" t="s">
        <v>1148</v>
      </c>
      <c r="E1341">
        <v>16</v>
      </c>
      <c r="F1341">
        <v>28</v>
      </c>
      <c r="G1341">
        <v>2</v>
      </c>
      <c r="H1341">
        <v>27</v>
      </c>
      <c r="I1341" t="s">
        <v>1141</v>
      </c>
      <c r="J1341" t="str">
        <f>IF(COUNTIF(sala!R$2:R$768,A1341)=0,"No","SI")</f>
        <v>SI</v>
      </c>
      <c r="K1341">
        <f>+Tabla1[[#This Row],[Precio Unitario]]*Tabla1[[#This Row],[Cantidad Ordenada]]</f>
        <v>56</v>
      </c>
      <c r="L1341">
        <f>+Tabla1[[#This Row],[Ganancia Bruta]]-Tabla1[[#This Row],[Costo Unitario]]*Tabla1[[#This Row],[Cantidad Ordenada]]</f>
        <v>24</v>
      </c>
    </row>
    <row r="1342" spans="1:12" x14ac:dyDescent="0.45">
      <c r="A1342">
        <v>543</v>
      </c>
      <c r="B1342">
        <v>19</v>
      </c>
      <c r="C1342" t="s">
        <v>179</v>
      </c>
      <c r="D1342" t="s">
        <v>1143</v>
      </c>
      <c r="E1342">
        <v>16</v>
      </c>
      <c r="F1342">
        <v>27</v>
      </c>
      <c r="G1342">
        <v>2</v>
      </c>
      <c r="H1342">
        <v>5</v>
      </c>
      <c r="I1342" t="s">
        <v>1139</v>
      </c>
      <c r="J1342" t="str">
        <f>IF(COUNTIF(sala!R$2:R$768,A1342)=0,"No","SI")</f>
        <v>SI</v>
      </c>
      <c r="K1342">
        <f>+Tabla1[[#This Row],[Precio Unitario]]*Tabla1[[#This Row],[Cantidad Ordenada]]</f>
        <v>54</v>
      </c>
      <c r="L1342">
        <f>+Tabla1[[#This Row],[Ganancia Bruta]]-Tabla1[[#This Row],[Costo Unitario]]*Tabla1[[#This Row],[Cantidad Ordenada]]</f>
        <v>22</v>
      </c>
    </row>
    <row r="1343" spans="1:12" x14ac:dyDescent="0.45">
      <c r="A1343">
        <v>543</v>
      </c>
      <c r="B1343">
        <v>19</v>
      </c>
      <c r="C1343" t="s">
        <v>423</v>
      </c>
      <c r="D1343" t="s">
        <v>1151</v>
      </c>
      <c r="E1343">
        <v>19</v>
      </c>
      <c r="F1343">
        <v>32</v>
      </c>
      <c r="G1343">
        <v>3</v>
      </c>
      <c r="H1343">
        <v>42</v>
      </c>
      <c r="I1343" t="s">
        <v>1141</v>
      </c>
      <c r="J1343" t="str">
        <f>IF(COUNTIF(sala!R$2:R$768,A1343)=0,"No","SI")</f>
        <v>SI</v>
      </c>
      <c r="K1343">
        <f>+Tabla1[[#This Row],[Precio Unitario]]*Tabla1[[#This Row],[Cantidad Ordenada]]</f>
        <v>96</v>
      </c>
      <c r="L1343">
        <f>+Tabla1[[#This Row],[Ganancia Bruta]]-Tabla1[[#This Row],[Costo Unitario]]*Tabla1[[#This Row],[Cantidad Ordenada]]</f>
        <v>39</v>
      </c>
    </row>
    <row r="1344" spans="1:12" x14ac:dyDescent="0.45">
      <c r="A1344">
        <v>544</v>
      </c>
      <c r="B1344">
        <v>7</v>
      </c>
      <c r="C1344" t="s">
        <v>42</v>
      </c>
      <c r="D1344" t="s">
        <v>1150</v>
      </c>
      <c r="E1344">
        <v>21</v>
      </c>
      <c r="F1344">
        <v>35</v>
      </c>
      <c r="G1344">
        <v>2</v>
      </c>
      <c r="H1344">
        <v>48</v>
      </c>
      <c r="I1344" t="s">
        <v>1139</v>
      </c>
      <c r="J1344" t="str">
        <f>IF(COUNTIF(sala!R$2:R$768,A1344)=0,"No","SI")</f>
        <v>SI</v>
      </c>
      <c r="K1344">
        <f>+Tabla1[[#This Row],[Precio Unitario]]*Tabla1[[#This Row],[Cantidad Ordenada]]</f>
        <v>70</v>
      </c>
      <c r="L1344">
        <f>+Tabla1[[#This Row],[Ganancia Bruta]]-Tabla1[[#This Row],[Costo Unitario]]*Tabla1[[#This Row],[Cantidad Ordenada]]</f>
        <v>28</v>
      </c>
    </row>
    <row r="1345" spans="1:12" x14ac:dyDescent="0.45">
      <c r="A1345">
        <v>545</v>
      </c>
      <c r="B1345">
        <v>20</v>
      </c>
      <c r="C1345" t="s">
        <v>448</v>
      </c>
      <c r="D1345" t="s">
        <v>1147</v>
      </c>
      <c r="E1345">
        <v>20</v>
      </c>
      <c r="F1345">
        <v>33</v>
      </c>
      <c r="G1345">
        <v>3</v>
      </c>
      <c r="H1345">
        <v>57</v>
      </c>
      <c r="I1345" t="s">
        <v>1141</v>
      </c>
      <c r="J1345" t="str">
        <f>IF(COUNTIF(sala!R$2:R$768,A1345)=0,"No","SI")</f>
        <v>SI</v>
      </c>
      <c r="K1345">
        <f>+Tabla1[[#This Row],[Precio Unitario]]*Tabla1[[#This Row],[Cantidad Ordenada]]</f>
        <v>99</v>
      </c>
      <c r="L1345">
        <f>+Tabla1[[#This Row],[Ganancia Bruta]]-Tabla1[[#This Row],[Costo Unitario]]*Tabla1[[#This Row],[Cantidad Ordenada]]</f>
        <v>39</v>
      </c>
    </row>
    <row r="1346" spans="1:12" x14ac:dyDescent="0.45">
      <c r="A1346">
        <v>545</v>
      </c>
      <c r="B1346">
        <v>20</v>
      </c>
      <c r="C1346" t="s">
        <v>195</v>
      </c>
      <c r="D1346" t="s">
        <v>1142</v>
      </c>
      <c r="E1346">
        <v>19</v>
      </c>
      <c r="F1346">
        <v>31</v>
      </c>
      <c r="G1346">
        <v>1</v>
      </c>
      <c r="H1346">
        <v>42</v>
      </c>
      <c r="I1346" t="s">
        <v>1141</v>
      </c>
      <c r="J1346" t="str">
        <f>IF(COUNTIF(sala!R$2:R$768,A1346)=0,"No","SI")</f>
        <v>SI</v>
      </c>
      <c r="K1346">
        <f>+Tabla1[[#This Row],[Precio Unitario]]*Tabla1[[#This Row],[Cantidad Ordenada]]</f>
        <v>31</v>
      </c>
      <c r="L1346">
        <f>+Tabla1[[#This Row],[Ganancia Bruta]]-Tabla1[[#This Row],[Costo Unitario]]*Tabla1[[#This Row],[Cantidad Ordenada]]</f>
        <v>12</v>
      </c>
    </row>
    <row r="1347" spans="1:12" x14ac:dyDescent="0.45">
      <c r="A1347">
        <v>546</v>
      </c>
      <c r="B1347">
        <v>5</v>
      </c>
      <c r="C1347" t="s">
        <v>423</v>
      </c>
      <c r="D1347" t="s">
        <v>1151</v>
      </c>
      <c r="E1347">
        <v>19</v>
      </c>
      <c r="F1347">
        <v>32</v>
      </c>
      <c r="G1347">
        <v>2</v>
      </c>
      <c r="H1347">
        <v>33</v>
      </c>
      <c r="I1347" t="s">
        <v>1141</v>
      </c>
      <c r="J1347" t="str">
        <f>IF(COUNTIF(sala!R$2:R$768,A1347)=0,"No","SI")</f>
        <v>SI</v>
      </c>
      <c r="K1347">
        <f>+Tabla1[[#This Row],[Precio Unitario]]*Tabla1[[#This Row],[Cantidad Ordenada]]</f>
        <v>64</v>
      </c>
      <c r="L1347">
        <f>+Tabla1[[#This Row],[Ganancia Bruta]]-Tabla1[[#This Row],[Costo Unitario]]*Tabla1[[#This Row],[Cantidad Ordenada]]</f>
        <v>26</v>
      </c>
    </row>
    <row r="1348" spans="1:12" x14ac:dyDescent="0.45">
      <c r="A1348">
        <v>546</v>
      </c>
      <c r="B1348">
        <v>5</v>
      </c>
      <c r="C1348" t="s">
        <v>66</v>
      </c>
      <c r="D1348" t="s">
        <v>1148</v>
      </c>
      <c r="E1348">
        <v>16</v>
      </c>
      <c r="F1348">
        <v>28</v>
      </c>
      <c r="G1348">
        <v>1</v>
      </c>
      <c r="H1348">
        <v>58</v>
      </c>
      <c r="I1348" t="s">
        <v>1141</v>
      </c>
      <c r="J1348" t="str">
        <f>IF(COUNTIF(sala!R$2:R$768,A1348)=0,"No","SI")</f>
        <v>SI</v>
      </c>
      <c r="K1348">
        <f>+Tabla1[[#This Row],[Precio Unitario]]*Tabla1[[#This Row],[Cantidad Ordenada]]</f>
        <v>28</v>
      </c>
      <c r="L1348">
        <f>+Tabla1[[#This Row],[Ganancia Bruta]]-Tabla1[[#This Row],[Costo Unitario]]*Tabla1[[#This Row],[Cantidad Ordenada]]</f>
        <v>12</v>
      </c>
    </row>
    <row r="1349" spans="1:12" x14ac:dyDescent="0.45">
      <c r="A1349">
        <v>547</v>
      </c>
      <c r="B1349">
        <v>9</v>
      </c>
      <c r="C1349" t="s">
        <v>195</v>
      </c>
      <c r="D1349" t="s">
        <v>1142</v>
      </c>
      <c r="E1349">
        <v>19</v>
      </c>
      <c r="F1349">
        <v>31</v>
      </c>
      <c r="G1349">
        <v>3</v>
      </c>
      <c r="H1349">
        <v>13</v>
      </c>
      <c r="I1349" t="s">
        <v>1139</v>
      </c>
      <c r="J1349" t="str">
        <f>IF(COUNTIF(sala!R$2:R$768,A1349)=0,"No","SI")</f>
        <v>SI</v>
      </c>
      <c r="K1349">
        <f>+Tabla1[[#This Row],[Precio Unitario]]*Tabla1[[#This Row],[Cantidad Ordenada]]</f>
        <v>93</v>
      </c>
      <c r="L1349">
        <f>+Tabla1[[#This Row],[Ganancia Bruta]]-Tabla1[[#This Row],[Costo Unitario]]*Tabla1[[#This Row],[Cantidad Ordenada]]</f>
        <v>36</v>
      </c>
    </row>
    <row r="1350" spans="1:12" x14ac:dyDescent="0.45">
      <c r="A1350">
        <v>547</v>
      </c>
      <c r="B1350">
        <v>9</v>
      </c>
      <c r="C1350" t="s">
        <v>448</v>
      </c>
      <c r="D1350" t="s">
        <v>1147</v>
      </c>
      <c r="E1350">
        <v>20</v>
      </c>
      <c r="F1350">
        <v>33</v>
      </c>
      <c r="G1350">
        <v>3</v>
      </c>
      <c r="H1350">
        <v>54</v>
      </c>
      <c r="I1350" t="s">
        <v>1141</v>
      </c>
      <c r="J1350" t="str">
        <f>IF(COUNTIF(sala!R$2:R$768,A1350)=0,"No","SI")</f>
        <v>SI</v>
      </c>
      <c r="K1350">
        <f>+Tabla1[[#This Row],[Precio Unitario]]*Tabla1[[#This Row],[Cantidad Ordenada]]</f>
        <v>99</v>
      </c>
      <c r="L1350">
        <f>+Tabla1[[#This Row],[Ganancia Bruta]]-Tabla1[[#This Row],[Costo Unitario]]*Tabla1[[#This Row],[Cantidad Ordenada]]</f>
        <v>39</v>
      </c>
    </row>
    <row r="1351" spans="1:12" x14ac:dyDescent="0.45">
      <c r="A1351">
        <v>547</v>
      </c>
      <c r="B1351">
        <v>9</v>
      </c>
      <c r="C1351" t="s">
        <v>42</v>
      </c>
      <c r="D1351" t="s">
        <v>1150</v>
      </c>
      <c r="E1351">
        <v>21</v>
      </c>
      <c r="F1351">
        <v>35</v>
      </c>
      <c r="G1351">
        <v>1</v>
      </c>
      <c r="H1351">
        <v>30</v>
      </c>
      <c r="I1351" t="s">
        <v>1141</v>
      </c>
      <c r="J1351" t="str">
        <f>IF(COUNTIF(sala!R$2:R$768,A1351)=0,"No","SI")</f>
        <v>SI</v>
      </c>
      <c r="K1351">
        <f>+Tabla1[[#This Row],[Precio Unitario]]*Tabla1[[#This Row],[Cantidad Ordenada]]</f>
        <v>35</v>
      </c>
      <c r="L1351">
        <f>+Tabla1[[#This Row],[Ganancia Bruta]]-Tabla1[[#This Row],[Costo Unitario]]*Tabla1[[#This Row],[Cantidad Ordenada]]</f>
        <v>14</v>
      </c>
    </row>
    <row r="1352" spans="1:12" x14ac:dyDescent="0.45">
      <c r="A1352">
        <v>548</v>
      </c>
      <c r="B1352">
        <v>4</v>
      </c>
      <c r="C1352" t="s">
        <v>86</v>
      </c>
      <c r="D1352" t="s">
        <v>1153</v>
      </c>
      <c r="E1352">
        <v>20</v>
      </c>
      <c r="F1352">
        <v>34</v>
      </c>
      <c r="G1352">
        <v>1</v>
      </c>
      <c r="H1352">
        <v>58</v>
      </c>
      <c r="I1352" t="s">
        <v>1141</v>
      </c>
      <c r="J1352" t="str">
        <f>IF(COUNTIF(sala!R$2:R$768,A1352)=0,"No","SI")</f>
        <v>SI</v>
      </c>
      <c r="K1352">
        <f>+Tabla1[[#This Row],[Precio Unitario]]*Tabla1[[#This Row],[Cantidad Ordenada]]</f>
        <v>34</v>
      </c>
      <c r="L1352">
        <f>+Tabla1[[#This Row],[Ganancia Bruta]]-Tabla1[[#This Row],[Costo Unitario]]*Tabla1[[#This Row],[Cantidad Ordenada]]</f>
        <v>14</v>
      </c>
    </row>
    <row r="1353" spans="1:12" x14ac:dyDescent="0.45">
      <c r="A1353">
        <v>548</v>
      </c>
      <c r="B1353">
        <v>4</v>
      </c>
      <c r="C1353" t="s">
        <v>195</v>
      </c>
      <c r="D1353" t="s">
        <v>1142</v>
      </c>
      <c r="E1353">
        <v>19</v>
      </c>
      <c r="F1353">
        <v>31</v>
      </c>
      <c r="G1353">
        <v>2</v>
      </c>
      <c r="H1353">
        <v>48</v>
      </c>
      <c r="I1353" t="s">
        <v>1141</v>
      </c>
      <c r="J1353" t="str">
        <f>IF(COUNTIF(sala!R$2:R$768,A1353)=0,"No","SI")</f>
        <v>SI</v>
      </c>
      <c r="K1353">
        <f>+Tabla1[[#This Row],[Precio Unitario]]*Tabla1[[#This Row],[Cantidad Ordenada]]</f>
        <v>62</v>
      </c>
      <c r="L1353">
        <f>+Tabla1[[#This Row],[Ganancia Bruta]]-Tabla1[[#This Row],[Costo Unitario]]*Tabla1[[#This Row],[Cantidad Ordenada]]</f>
        <v>24</v>
      </c>
    </row>
    <row r="1354" spans="1:12" x14ac:dyDescent="0.45">
      <c r="A1354">
        <v>549</v>
      </c>
      <c r="B1354">
        <v>12</v>
      </c>
      <c r="C1354" t="s">
        <v>204</v>
      </c>
      <c r="D1354" t="s">
        <v>1159</v>
      </c>
      <c r="E1354">
        <v>15</v>
      </c>
      <c r="F1354">
        <v>25</v>
      </c>
      <c r="G1354">
        <v>1</v>
      </c>
      <c r="H1354">
        <v>19</v>
      </c>
      <c r="I1354" t="s">
        <v>1139</v>
      </c>
      <c r="J1354" t="str">
        <f>IF(COUNTIF(sala!R$2:R$768,A1354)=0,"No","SI")</f>
        <v>SI</v>
      </c>
      <c r="K1354">
        <f>+Tabla1[[#This Row],[Precio Unitario]]*Tabla1[[#This Row],[Cantidad Ordenada]]</f>
        <v>25</v>
      </c>
      <c r="L1354">
        <f>+Tabla1[[#This Row],[Ganancia Bruta]]-Tabla1[[#This Row],[Costo Unitario]]*Tabla1[[#This Row],[Cantidad Ordenada]]</f>
        <v>10</v>
      </c>
    </row>
    <row r="1355" spans="1:12" x14ac:dyDescent="0.45">
      <c r="A1355">
        <v>549</v>
      </c>
      <c r="B1355">
        <v>12</v>
      </c>
      <c r="C1355" t="s">
        <v>42</v>
      </c>
      <c r="D1355" t="s">
        <v>1150</v>
      </c>
      <c r="E1355">
        <v>21</v>
      </c>
      <c r="F1355">
        <v>35</v>
      </c>
      <c r="G1355">
        <v>1</v>
      </c>
      <c r="H1355">
        <v>20</v>
      </c>
      <c r="I1355" t="s">
        <v>1141</v>
      </c>
      <c r="J1355" t="str">
        <f>IF(COUNTIF(sala!R$2:R$768,A1355)=0,"No","SI")</f>
        <v>SI</v>
      </c>
      <c r="K1355">
        <f>+Tabla1[[#This Row],[Precio Unitario]]*Tabla1[[#This Row],[Cantidad Ordenada]]</f>
        <v>35</v>
      </c>
      <c r="L1355">
        <f>+Tabla1[[#This Row],[Ganancia Bruta]]-Tabla1[[#This Row],[Costo Unitario]]*Tabla1[[#This Row],[Cantidad Ordenada]]</f>
        <v>14</v>
      </c>
    </row>
    <row r="1356" spans="1:12" x14ac:dyDescent="0.45">
      <c r="A1356">
        <v>549</v>
      </c>
      <c r="B1356">
        <v>12</v>
      </c>
      <c r="C1356" t="s">
        <v>86</v>
      </c>
      <c r="D1356" t="s">
        <v>1153</v>
      </c>
      <c r="E1356">
        <v>20</v>
      </c>
      <c r="F1356">
        <v>34</v>
      </c>
      <c r="G1356">
        <v>3</v>
      </c>
      <c r="H1356">
        <v>59</v>
      </c>
      <c r="I1356" t="s">
        <v>1139</v>
      </c>
      <c r="J1356" t="str">
        <f>IF(COUNTIF(sala!R$2:R$768,A1356)=0,"No","SI")</f>
        <v>SI</v>
      </c>
      <c r="K1356">
        <f>+Tabla1[[#This Row],[Precio Unitario]]*Tabla1[[#This Row],[Cantidad Ordenada]]</f>
        <v>102</v>
      </c>
      <c r="L1356">
        <f>+Tabla1[[#This Row],[Ganancia Bruta]]-Tabla1[[#This Row],[Costo Unitario]]*Tabla1[[#This Row],[Cantidad Ordenada]]</f>
        <v>42</v>
      </c>
    </row>
    <row r="1357" spans="1:12" x14ac:dyDescent="0.45">
      <c r="A1357">
        <v>550</v>
      </c>
      <c r="B1357">
        <v>1</v>
      </c>
      <c r="C1357" t="s">
        <v>109</v>
      </c>
      <c r="D1357" t="s">
        <v>1140</v>
      </c>
      <c r="E1357">
        <v>18</v>
      </c>
      <c r="F1357">
        <v>30</v>
      </c>
      <c r="G1357">
        <v>2</v>
      </c>
      <c r="H1357">
        <v>28</v>
      </c>
      <c r="I1357" t="s">
        <v>1141</v>
      </c>
      <c r="J1357" t="str">
        <f>IF(COUNTIF(sala!R$2:R$768,A1357)=0,"No","SI")</f>
        <v>SI</v>
      </c>
      <c r="K1357">
        <f>+Tabla1[[#This Row],[Precio Unitario]]*Tabla1[[#This Row],[Cantidad Ordenada]]</f>
        <v>60</v>
      </c>
      <c r="L1357">
        <f>+Tabla1[[#This Row],[Ganancia Bruta]]-Tabla1[[#This Row],[Costo Unitario]]*Tabla1[[#This Row],[Cantidad Ordenada]]</f>
        <v>24</v>
      </c>
    </row>
    <row r="1358" spans="1:12" x14ac:dyDescent="0.45">
      <c r="A1358">
        <v>550</v>
      </c>
      <c r="B1358">
        <v>1</v>
      </c>
      <c r="C1358" t="s">
        <v>268</v>
      </c>
      <c r="D1358" t="s">
        <v>1138</v>
      </c>
      <c r="E1358">
        <v>14</v>
      </c>
      <c r="F1358">
        <v>24</v>
      </c>
      <c r="G1358">
        <v>1</v>
      </c>
      <c r="H1358">
        <v>5</v>
      </c>
      <c r="I1358" t="s">
        <v>1139</v>
      </c>
      <c r="J1358" t="str">
        <f>IF(COUNTIF(sala!R$2:R$768,A1358)=0,"No","SI")</f>
        <v>SI</v>
      </c>
      <c r="K1358">
        <f>+Tabla1[[#This Row],[Precio Unitario]]*Tabla1[[#This Row],[Cantidad Ordenada]]</f>
        <v>24</v>
      </c>
      <c r="L1358">
        <f>+Tabla1[[#This Row],[Ganancia Bruta]]-Tabla1[[#This Row],[Costo Unitario]]*Tabla1[[#This Row],[Cantidad Ordenada]]</f>
        <v>10</v>
      </c>
    </row>
    <row r="1359" spans="1:12" x14ac:dyDescent="0.45">
      <c r="A1359">
        <v>550</v>
      </c>
      <c r="B1359">
        <v>1</v>
      </c>
      <c r="C1359" t="s">
        <v>250</v>
      </c>
      <c r="D1359" t="s">
        <v>1154</v>
      </c>
      <c r="E1359">
        <v>12</v>
      </c>
      <c r="F1359">
        <v>20</v>
      </c>
      <c r="G1359">
        <v>2</v>
      </c>
      <c r="H1359">
        <v>24</v>
      </c>
      <c r="I1359" t="s">
        <v>1139</v>
      </c>
      <c r="J1359" t="str">
        <f>IF(COUNTIF(sala!R$2:R$768,A1359)=0,"No","SI")</f>
        <v>SI</v>
      </c>
      <c r="K1359">
        <f>+Tabla1[[#This Row],[Precio Unitario]]*Tabla1[[#This Row],[Cantidad Ordenada]]</f>
        <v>40</v>
      </c>
      <c r="L1359">
        <f>+Tabla1[[#This Row],[Ganancia Bruta]]-Tabla1[[#This Row],[Costo Unitario]]*Tabla1[[#This Row],[Cantidad Ordenada]]</f>
        <v>16</v>
      </c>
    </row>
    <row r="1360" spans="1:12" x14ac:dyDescent="0.45">
      <c r="A1360">
        <v>551</v>
      </c>
      <c r="B1360">
        <v>4</v>
      </c>
      <c r="C1360" t="s">
        <v>109</v>
      </c>
      <c r="D1360" t="s">
        <v>1140</v>
      </c>
      <c r="E1360">
        <v>18</v>
      </c>
      <c r="F1360">
        <v>30</v>
      </c>
      <c r="G1360">
        <v>1</v>
      </c>
      <c r="H1360">
        <v>32</v>
      </c>
      <c r="I1360" t="s">
        <v>1141</v>
      </c>
      <c r="J1360" t="str">
        <f>IF(COUNTIF(sala!R$2:R$768,A1360)=0,"No","SI")</f>
        <v>SI</v>
      </c>
      <c r="K1360">
        <f>+Tabla1[[#This Row],[Precio Unitario]]*Tabla1[[#This Row],[Cantidad Ordenada]]</f>
        <v>30</v>
      </c>
      <c r="L1360">
        <f>+Tabla1[[#This Row],[Ganancia Bruta]]-Tabla1[[#This Row],[Costo Unitario]]*Tabla1[[#This Row],[Cantidad Ordenada]]</f>
        <v>12</v>
      </c>
    </row>
    <row r="1361" spans="1:12" x14ac:dyDescent="0.45">
      <c r="A1361">
        <v>551</v>
      </c>
      <c r="B1361">
        <v>4</v>
      </c>
      <c r="C1361" t="s">
        <v>250</v>
      </c>
      <c r="D1361" t="s">
        <v>1154</v>
      </c>
      <c r="E1361">
        <v>12</v>
      </c>
      <c r="F1361">
        <v>20</v>
      </c>
      <c r="G1361">
        <v>3</v>
      </c>
      <c r="H1361">
        <v>11</v>
      </c>
      <c r="I1361" t="s">
        <v>1139</v>
      </c>
      <c r="J1361" t="str">
        <f>IF(COUNTIF(sala!R$2:R$768,A1361)=0,"No","SI")</f>
        <v>SI</v>
      </c>
      <c r="K1361">
        <f>+Tabla1[[#This Row],[Precio Unitario]]*Tabla1[[#This Row],[Cantidad Ordenada]]</f>
        <v>60</v>
      </c>
      <c r="L1361">
        <f>+Tabla1[[#This Row],[Ganancia Bruta]]-Tabla1[[#This Row],[Costo Unitario]]*Tabla1[[#This Row],[Cantidad Ordenada]]</f>
        <v>24</v>
      </c>
    </row>
    <row r="1362" spans="1:12" x14ac:dyDescent="0.45">
      <c r="A1362">
        <v>551</v>
      </c>
      <c r="B1362">
        <v>4</v>
      </c>
      <c r="C1362" t="s">
        <v>126</v>
      </c>
      <c r="D1362" t="s">
        <v>1157</v>
      </c>
      <c r="E1362">
        <v>10</v>
      </c>
      <c r="F1362">
        <v>18</v>
      </c>
      <c r="G1362">
        <v>1</v>
      </c>
      <c r="H1362">
        <v>29</v>
      </c>
      <c r="I1362" t="s">
        <v>1139</v>
      </c>
      <c r="J1362" t="str">
        <f>IF(COUNTIF(sala!R$2:R$768,A1362)=0,"No","SI")</f>
        <v>SI</v>
      </c>
      <c r="K1362">
        <f>+Tabla1[[#This Row],[Precio Unitario]]*Tabla1[[#This Row],[Cantidad Ordenada]]</f>
        <v>18</v>
      </c>
      <c r="L1362">
        <f>+Tabla1[[#This Row],[Ganancia Bruta]]-Tabla1[[#This Row],[Costo Unitario]]*Tabla1[[#This Row],[Cantidad Ordenada]]</f>
        <v>8</v>
      </c>
    </row>
    <row r="1363" spans="1:12" x14ac:dyDescent="0.45">
      <c r="A1363">
        <v>551</v>
      </c>
      <c r="B1363">
        <v>4</v>
      </c>
      <c r="C1363" t="s">
        <v>111</v>
      </c>
      <c r="D1363" t="s">
        <v>1156</v>
      </c>
      <c r="E1363">
        <v>13</v>
      </c>
      <c r="F1363">
        <v>21</v>
      </c>
      <c r="G1363">
        <v>3</v>
      </c>
      <c r="H1363">
        <v>51</v>
      </c>
      <c r="I1363" t="s">
        <v>1141</v>
      </c>
      <c r="J1363" t="str">
        <f>IF(COUNTIF(sala!R$2:R$768,A1363)=0,"No","SI")</f>
        <v>SI</v>
      </c>
      <c r="K1363">
        <f>+Tabla1[[#This Row],[Precio Unitario]]*Tabla1[[#This Row],[Cantidad Ordenada]]</f>
        <v>63</v>
      </c>
      <c r="L1363">
        <f>+Tabla1[[#This Row],[Ganancia Bruta]]-Tabla1[[#This Row],[Costo Unitario]]*Tabla1[[#This Row],[Cantidad Ordenada]]</f>
        <v>24</v>
      </c>
    </row>
    <row r="1364" spans="1:12" x14ac:dyDescent="0.45">
      <c r="A1364">
        <v>552</v>
      </c>
      <c r="B1364">
        <v>11</v>
      </c>
      <c r="C1364" t="s">
        <v>74</v>
      </c>
      <c r="D1364" t="s">
        <v>1144</v>
      </c>
      <c r="E1364">
        <v>25</v>
      </c>
      <c r="F1364">
        <v>40</v>
      </c>
      <c r="G1364">
        <v>3</v>
      </c>
      <c r="H1364">
        <v>26</v>
      </c>
      <c r="I1364" t="s">
        <v>1141</v>
      </c>
      <c r="J1364" t="str">
        <f>IF(COUNTIF(sala!R$2:R$768,A1364)=0,"No","SI")</f>
        <v>SI</v>
      </c>
      <c r="K1364">
        <f>+Tabla1[[#This Row],[Precio Unitario]]*Tabla1[[#This Row],[Cantidad Ordenada]]</f>
        <v>120</v>
      </c>
      <c r="L1364">
        <f>+Tabla1[[#This Row],[Ganancia Bruta]]-Tabla1[[#This Row],[Costo Unitario]]*Tabla1[[#This Row],[Cantidad Ordenada]]</f>
        <v>45</v>
      </c>
    </row>
    <row r="1365" spans="1:12" x14ac:dyDescent="0.45">
      <c r="A1365">
        <v>552</v>
      </c>
      <c r="B1365">
        <v>11</v>
      </c>
      <c r="C1365" t="s">
        <v>111</v>
      </c>
      <c r="D1365" t="s">
        <v>1156</v>
      </c>
      <c r="E1365">
        <v>13</v>
      </c>
      <c r="F1365">
        <v>21</v>
      </c>
      <c r="G1365">
        <v>3</v>
      </c>
      <c r="H1365">
        <v>57</v>
      </c>
      <c r="I1365" t="s">
        <v>1141</v>
      </c>
      <c r="J1365" t="str">
        <f>IF(COUNTIF(sala!R$2:R$768,A1365)=0,"No","SI")</f>
        <v>SI</v>
      </c>
      <c r="K1365">
        <f>+Tabla1[[#This Row],[Precio Unitario]]*Tabla1[[#This Row],[Cantidad Ordenada]]</f>
        <v>63</v>
      </c>
      <c r="L1365">
        <f>+Tabla1[[#This Row],[Ganancia Bruta]]-Tabla1[[#This Row],[Costo Unitario]]*Tabla1[[#This Row],[Cantidad Ordenada]]</f>
        <v>24</v>
      </c>
    </row>
    <row r="1366" spans="1:12" x14ac:dyDescent="0.45">
      <c r="A1366">
        <v>552</v>
      </c>
      <c r="B1366">
        <v>11</v>
      </c>
      <c r="C1366" t="s">
        <v>250</v>
      </c>
      <c r="D1366" t="s">
        <v>1154</v>
      </c>
      <c r="E1366">
        <v>12</v>
      </c>
      <c r="F1366">
        <v>20</v>
      </c>
      <c r="G1366">
        <v>3</v>
      </c>
      <c r="H1366">
        <v>32</v>
      </c>
      <c r="I1366" t="s">
        <v>1141</v>
      </c>
      <c r="J1366" t="str">
        <f>IF(COUNTIF(sala!R$2:R$768,A1366)=0,"No","SI")</f>
        <v>SI</v>
      </c>
      <c r="K1366">
        <f>+Tabla1[[#This Row],[Precio Unitario]]*Tabla1[[#This Row],[Cantidad Ordenada]]</f>
        <v>60</v>
      </c>
      <c r="L1366">
        <f>+Tabla1[[#This Row],[Ganancia Bruta]]-Tabla1[[#This Row],[Costo Unitario]]*Tabla1[[#This Row],[Cantidad Ordenada]]</f>
        <v>24</v>
      </c>
    </row>
    <row r="1367" spans="1:12" x14ac:dyDescent="0.45">
      <c r="A1367">
        <v>553</v>
      </c>
      <c r="B1367">
        <v>14</v>
      </c>
      <c r="C1367" t="s">
        <v>109</v>
      </c>
      <c r="D1367" t="s">
        <v>1140</v>
      </c>
      <c r="E1367">
        <v>18</v>
      </c>
      <c r="F1367">
        <v>30</v>
      </c>
      <c r="G1367">
        <v>3</v>
      </c>
      <c r="H1367">
        <v>26</v>
      </c>
      <c r="I1367" t="s">
        <v>1141</v>
      </c>
      <c r="J1367" t="str">
        <f>IF(COUNTIF(sala!R$2:R$768,A1367)=0,"No","SI")</f>
        <v>SI</v>
      </c>
      <c r="K1367">
        <f>+Tabla1[[#This Row],[Precio Unitario]]*Tabla1[[#This Row],[Cantidad Ordenada]]</f>
        <v>90</v>
      </c>
      <c r="L1367">
        <f>+Tabla1[[#This Row],[Ganancia Bruta]]-Tabla1[[#This Row],[Costo Unitario]]*Tabla1[[#This Row],[Cantidad Ordenada]]</f>
        <v>36</v>
      </c>
    </row>
    <row r="1368" spans="1:12" x14ac:dyDescent="0.45">
      <c r="A1368">
        <v>553</v>
      </c>
      <c r="B1368">
        <v>14</v>
      </c>
      <c r="C1368" t="s">
        <v>204</v>
      </c>
      <c r="D1368" t="s">
        <v>1159</v>
      </c>
      <c r="E1368">
        <v>15</v>
      </c>
      <c r="F1368">
        <v>25</v>
      </c>
      <c r="G1368">
        <v>2</v>
      </c>
      <c r="H1368">
        <v>56</v>
      </c>
      <c r="I1368" t="s">
        <v>1139</v>
      </c>
      <c r="J1368" t="str">
        <f>IF(COUNTIF(sala!R$2:R$768,A1368)=0,"No","SI")</f>
        <v>SI</v>
      </c>
      <c r="K1368">
        <f>+Tabla1[[#This Row],[Precio Unitario]]*Tabla1[[#This Row],[Cantidad Ordenada]]</f>
        <v>50</v>
      </c>
      <c r="L1368">
        <f>+Tabla1[[#This Row],[Ganancia Bruta]]-Tabla1[[#This Row],[Costo Unitario]]*Tabla1[[#This Row],[Cantidad Ordenada]]</f>
        <v>20</v>
      </c>
    </row>
    <row r="1369" spans="1:12" x14ac:dyDescent="0.45">
      <c r="A1369">
        <v>553</v>
      </c>
      <c r="B1369">
        <v>14</v>
      </c>
      <c r="C1369" t="s">
        <v>344</v>
      </c>
      <c r="D1369" t="s">
        <v>1152</v>
      </c>
      <c r="E1369">
        <v>13</v>
      </c>
      <c r="F1369">
        <v>22</v>
      </c>
      <c r="G1369">
        <v>2</v>
      </c>
      <c r="H1369">
        <v>54</v>
      </c>
      <c r="I1369" t="s">
        <v>1139</v>
      </c>
      <c r="J1369" t="str">
        <f>IF(COUNTIF(sala!R$2:R$768,A1369)=0,"No","SI")</f>
        <v>SI</v>
      </c>
      <c r="K1369">
        <f>+Tabla1[[#This Row],[Precio Unitario]]*Tabla1[[#This Row],[Cantidad Ordenada]]</f>
        <v>44</v>
      </c>
      <c r="L1369">
        <f>+Tabla1[[#This Row],[Ganancia Bruta]]-Tabla1[[#This Row],[Costo Unitario]]*Tabla1[[#This Row],[Cantidad Ordenada]]</f>
        <v>18</v>
      </c>
    </row>
    <row r="1370" spans="1:12" x14ac:dyDescent="0.45">
      <c r="A1370">
        <v>553</v>
      </c>
      <c r="B1370">
        <v>14</v>
      </c>
      <c r="C1370" t="s">
        <v>189</v>
      </c>
      <c r="D1370" t="s">
        <v>1149</v>
      </c>
      <c r="E1370">
        <v>11</v>
      </c>
      <c r="F1370">
        <v>19</v>
      </c>
      <c r="G1370">
        <v>1</v>
      </c>
      <c r="H1370">
        <v>42</v>
      </c>
      <c r="I1370" t="s">
        <v>1141</v>
      </c>
      <c r="J1370" t="str">
        <f>IF(COUNTIF(sala!R$2:R$768,A1370)=0,"No","SI")</f>
        <v>SI</v>
      </c>
      <c r="K1370">
        <f>+Tabla1[[#This Row],[Precio Unitario]]*Tabla1[[#This Row],[Cantidad Ordenada]]</f>
        <v>19</v>
      </c>
      <c r="L1370">
        <f>+Tabla1[[#This Row],[Ganancia Bruta]]-Tabla1[[#This Row],[Costo Unitario]]*Tabla1[[#This Row],[Cantidad Ordenada]]</f>
        <v>8</v>
      </c>
    </row>
    <row r="1371" spans="1:12" x14ac:dyDescent="0.45">
      <c r="A1371">
        <v>554</v>
      </c>
      <c r="B1371">
        <v>10</v>
      </c>
      <c r="C1371" t="s">
        <v>340</v>
      </c>
      <c r="D1371" t="s">
        <v>1155</v>
      </c>
      <c r="E1371">
        <v>14</v>
      </c>
      <c r="F1371">
        <v>23</v>
      </c>
      <c r="G1371">
        <v>2</v>
      </c>
      <c r="H1371">
        <v>55</v>
      </c>
      <c r="I1371" t="s">
        <v>1141</v>
      </c>
      <c r="J1371" t="str">
        <f>IF(COUNTIF(sala!R$2:R$768,A1371)=0,"No","SI")</f>
        <v>SI</v>
      </c>
      <c r="K1371">
        <f>+Tabla1[[#This Row],[Precio Unitario]]*Tabla1[[#This Row],[Cantidad Ordenada]]</f>
        <v>46</v>
      </c>
      <c r="L1371">
        <f>+Tabla1[[#This Row],[Ganancia Bruta]]-Tabla1[[#This Row],[Costo Unitario]]*Tabla1[[#This Row],[Cantidad Ordenada]]</f>
        <v>18</v>
      </c>
    </row>
    <row r="1372" spans="1:12" x14ac:dyDescent="0.45">
      <c r="A1372">
        <v>554</v>
      </c>
      <c r="B1372">
        <v>10</v>
      </c>
      <c r="C1372" t="s">
        <v>74</v>
      </c>
      <c r="D1372" t="s">
        <v>1144</v>
      </c>
      <c r="E1372">
        <v>25</v>
      </c>
      <c r="F1372">
        <v>40</v>
      </c>
      <c r="G1372">
        <v>3</v>
      </c>
      <c r="H1372">
        <v>16</v>
      </c>
      <c r="I1372" t="s">
        <v>1139</v>
      </c>
      <c r="J1372" t="str">
        <f>IF(COUNTIF(sala!R$2:R$768,A1372)=0,"No","SI")</f>
        <v>SI</v>
      </c>
      <c r="K1372">
        <f>+Tabla1[[#This Row],[Precio Unitario]]*Tabla1[[#This Row],[Cantidad Ordenada]]</f>
        <v>120</v>
      </c>
      <c r="L1372">
        <f>+Tabla1[[#This Row],[Ganancia Bruta]]-Tabla1[[#This Row],[Costo Unitario]]*Tabla1[[#This Row],[Cantidad Ordenada]]</f>
        <v>45</v>
      </c>
    </row>
    <row r="1373" spans="1:12" x14ac:dyDescent="0.45">
      <c r="A1373">
        <v>555</v>
      </c>
      <c r="B1373">
        <v>20</v>
      </c>
      <c r="C1373" t="s">
        <v>109</v>
      </c>
      <c r="D1373" t="s">
        <v>1140</v>
      </c>
      <c r="E1373">
        <v>18</v>
      </c>
      <c r="F1373">
        <v>30</v>
      </c>
      <c r="G1373">
        <v>1</v>
      </c>
      <c r="H1373">
        <v>46</v>
      </c>
      <c r="I1373" t="s">
        <v>1139</v>
      </c>
      <c r="J1373" t="str">
        <f>IF(COUNTIF(sala!R$2:R$768,A1373)=0,"No","SI")</f>
        <v>SI</v>
      </c>
      <c r="K1373">
        <f>+Tabla1[[#This Row],[Precio Unitario]]*Tabla1[[#This Row],[Cantidad Ordenada]]</f>
        <v>30</v>
      </c>
      <c r="L1373">
        <f>+Tabla1[[#This Row],[Ganancia Bruta]]-Tabla1[[#This Row],[Costo Unitario]]*Tabla1[[#This Row],[Cantidad Ordenada]]</f>
        <v>12</v>
      </c>
    </row>
    <row r="1374" spans="1:12" x14ac:dyDescent="0.45">
      <c r="A1374">
        <v>556</v>
      </c>
      <c r="B1374">
        <v>9</v>
      </c>
      <c r="C1374" t="s">
        <v>344</v>
      </c>
      <c r="D1374" t="s">
        <v>1152</v>
      </c>
      <c r="E1374">
        <v>13</v>
      </c>
      <c r="F1374">
        <v>22</v>
      </c>
      <c r="G1374">
        <v>1</v>
      </c>
      <c r="H1374">
        <v>36</v>
      </c>
      <c r="I1374" t="s">
        <v>1139</v>
      </c>
      <c r="J1374" t="str">
        <f>IF(COUNTIF(sala!R$2:R$768,A1374)=0,"No","SI")</f>
        <v>SI</v>
      </c>
      <c r="K1374">
        <f>+Tabla1[[#This Row],[Precio Unitario]]*Tabla1[[#This Row],[Cantidad Ordenada]]</f>
        <v>22</v>
      </c>
      <c r="L1374">
        <f>+Tabla1[[#This Row],[Ganancia Bruta]]-Tabla1[[#This Row],[Costo Unitario]]*Tabla1[[#This Row],[Cantidad Ordenada]]</f>
        <v>9</v>
      </c>
    </row>
    <row r="1375" spans="1:12" x14ac:dyDescent="0.45">
      <c r="A1375">
        <v>556</v>
      </c>
      <c r="B1375">
        <v>9</v>
      </c>
      <c r="C1375" t="s">
        <v>126</v>
      </c>
      <c r="D1375" t="s">
        <v>1157</v>
      </c>
      <c r="E1375">
        <v>10</v>
      </c>
      <c r="F1375">
        <v>18</v>
      </c>
      <c r="G1375">
        <v>3</v>
      </c>
      <c r="H1375">
        <v>30</v>
      </c>
      <c r="I1375" t="s">
        <v>1141</v>
      </c>
      <c r="J1375" t="str">
        <f>IF(COUNTIF(sala!R$2:R$768,A1375)=0,"No","SI")</f>
        <v>SI</v>
      </c>
      <c r="K1375">
        <f>+Tabla1[[#This Row],[Precio Unitario]]*Tabla1[[#This Row],[Cantidad Ordenada]]</f>
        <v>54</v>
      </c>
      <c r="L1375">
        <f>+Tabla1[[#This Row],[Ganancia Bruta]]-Tabla1[[#This Row],[Costo Unitario]]*Tabla1[[#This Row],[Cantidad Ordenada]]</f>
        <v>24</v>
      </c>
    </row>
    <row r="1376" spans="1:12" x14ac:dyDescent="0.45">
      <c r="A1376">
        <v>557</v>
      </c>
      <c r="B1376">
        <v>7</v>
      </c>
      <c r="C1376" t="s">
        <v>423</v>
      </c>
      <c r="D1376" t="s">
        <v>1151</v>
      </c>
      <c r="E1376">
        <v>19</v>
      </c>
      <c r="F1376">
        <v>32</v>
      </c>
      <c r="G1376">
        <v>2</v>
      </c>
      <c r="H1376">
        <v>47</v>
      </c>
      <c r="I1376" t="s">
        <v>1141</v>
      </c>
      <c r="J1376" t="str">
        <f>IF(COUNTIF(sala!R$2:R$768,A1376)=0,"No","SI")</f>
        <v>SI</v>
      </c>
      <c r="K1376">
        <f>+Tabla1[[#This Row],[Precio Unitario]]*Tabla1[[#This Row],[Cantidad Ordenada]]</f>
        <v>64</v>
      </c>
      <c r="L1376">
        <f>+Tabla1[[#This Row],[Ganancia Bruta]]-Tabla1[[#This Row],[Costo Unitario]]*Tabla1[[#This Row],[Cantidad Ordenada]]</f>
        <v>26</v>
      </c>
    </row>
    <row r="1377" spans="1:12" x14ac:dyDescent="0.45">
      <c r="A1377">
        <v>557</v>
      </c>
      <c r="B1377">
        <v>7</v>
      </c>
      <c r="C1377" t="s">
        <v>111</v>
      </c>
      <c r="D1377" t="s">
        <v>1156</v>
      </c>
      <c r="E1377">
        <v>13</v>
      </c>
      <c r="F1377">
        <v>21</v>
      </c>
      <c r="G1377">
        <v>3</v>
      </c>
      <c r="H1377">
        <v>22</v>
      </c>
      <c r="I1377" t="s">
        <v>1141</v>
      </c>
      <c r="J1377" t="str">
        <f>IF(COUNTIF(sala!R$2:R$768,A1377)=0,"No","SI")</f>
        <v>SI</v>
      </c>
      <c r="K1377">
        <f>+Tabla1[[#This Row],[Precio Unitario]]*Tabla1[[#This Row],[Cantidad Ordenada]]</f>
        <v>63</v>
      </c>
      <c r="L1377">
        <f>+Tabla1[[#This Row],[Ganancia Bruta]]-Tabla1[[#This Row],[Costo Unitario]]*Tabla1[[#This Row],[Cantidad Ordenada]]</f>
        <v>24</v>
      </c>
    </row>
    <row r="1378" spans="1:12" x14ac:dyDescent="0.45">
      <c r="A1378">
        <v>557</v>
      </c>
      <c r="B1378">
        <v>7</v>
      </c>
      <c r="C1378" t="s">
        <v>204</v>
      </c>
      <c r="D1378" t="s">
        <v>1159</v>
      </c>
      <c r="E1378">
        <v>15</v>
      </c>
      <c r="F1378">
        <v>25</v>
      </c>
      <c r="G1378">
        <v>2</v>
      </c>
      <c r="H1378">
        <v>38</v>
      </c>
      <c r="I1378" t="s">
        <v>1139</v>
      </c>
      <c r="J1378" t="str">
        <f>IF(COUNTIF(sala!R$2:R$768,A1378)=0,"No","SI")</f>
        <v>SI</v>
      </c>
      <c r="K1378">
        <f>+Tabla1[[#This Row],[Precio Unitario]]*Tabla1[[#This Row],[Cantidad Ordenada]]</f>
        <v>50</v>
      </c>
      <c r="L1378">
        <f>+Tabla1[[#This Row],[Ganancia Bruta]]-Tabla1[[#This Row],[Costo Unitario]]*Tabla1[[#This Row],[Cantidad Ordenada]]</f>
        <v>20</v>
      </c>
    </row>
    <row r="1379" spans="1:12" x14ac:dyDescent="0.45">
      <c r="A1379">
        <v>558</v>
      </c>
      <c r="B1379">
        <v>6</v>
      </c>
      <c r="C1379" t="s">
        <v>423</v>
      </c>
      <c r="D1379" t="s">
        <v>1151</v>
      </c>
      <c r="E1379">
        <v>19</v>
      </c>
      <c r="F1379">
        <v>32</v>
      </c>
      <c r="G1379">
        <v>3</v>
      </c>
      <c r="H1379">
        <v>56</v>
      </c>
      <c r="I1379" t="s">
        <v>1139</v>
      </c>
      <c r="J1379" t="str">
        <f>IF(COUNTIF(sala!R$2:R$768,A1379)=0,"No","SI")</f>
        <v>SI</v>
      </c>
      <c r="K1379">
        <f>+Tabla1[[#This Row],[Precio Unitario]]*Tabla1[[#This Row],[Cantidad Ordenada]]</f>
        <v>96</v>
      </c>
      <c r="L1379">
        <f>+Tabla1[[#This Row],[Ganancia Bruta]]-Tabla1[[#This Row],[Costo Unitario]]*Tabla1[[#This Row],[Cantidad Ordenada]]</f>
        <v>39</v>
      </c>
    </row>
    <row r="1380" spans="1:12" x14ac:dyDescent="0.45">
      <c r="A1380">
        <v>558</v>
      </c>
      <c r="B1380">
        <v>6</v>
      </c>
      <c r="C1380" t="s">
        <v>204</v>
      </c>
      <c r="D1380" t="s">
        <v>1159</v>
      </c>
      <c r="E1380">
        <v>15</v>
      </c>
      <c r="F1380">
        <v>25</v>
      </c>
      <c r="G1380">
        <v>2</v>
      </c>
      <c r="H1380">
        <v>54</v>
      </c>
      <c r="I1380" t="s">
        <v>1141</v>
      </c>
      <c r="J1380" t="str">
        <f>IF(COUNTIF(sala!R$2:R$768,A1380)=0,"No","SI")</f>
        <v>SI</v>
      </c>
      <c r="K1380">
        <f>+Tabla1[[#This Row],[Precio Unitario]]*Tabla1[[#This Row],[Cantidad Ordenada]]</f>
        <v>50</v>
      </c>
      <c r="L1380">
        <f>+Tabla1[[#This Row],[Ganancia Bruta]]-Tabla1[[#This Row],[Costo Unitario]]*Tabla1[[#This Row],[Cantidad Ordenada]]</f>
        <v>20</v>
      </c>
    </row>
    <row r="1381" spans="1:12" x14ac:dyDescent="0.45">
      <c r="A1381">
        <v>558</v>
      </c>
      <c r="B1381">
        <v>6</v>
      </c>
      <c r="C1381" t="s">
        <v>448</v>
      </c>
      <c r="D1381" t="s">
        <v>1147</v>
      </c>
      <c r="E1381">
        <v>20</v>
      </c>
      <c r="F1381">
        <v>33</v>
      </c>
      <c r="G1381">
        <v>1</v>
      </c>
      <c r="H1381">
        <v>57</v>
      </c>
      <c r="I1381" t="s">
        <v>1139</v>
      </c>
      <c r="J1381" t="str">
        <f>IF(COUNTIF(sala!R$2:R$768,A1381)=0,"No","SI")</f>
        <v>SI</v>
      </c>
      <c r="K1381">
        <f>+Tabla1[[#This Row],[Precio Unitario]]*Tabla1[[#This Row],[Cantidad Ordenada]]</f>
        <v>33</v>
      </c>
      <c r="L1381">
        <f>+Tabla1[[#This Row],[Ganancia Bruta]]-Tabla1[[#This Row],[Costo Unitario]]*Tabla1[[#This Row],[Cantidad Ordenada]]</f>
        <v>13</v>
      </c>
    </row>
    <row r="1382" spans="1:12" x14ac:dyDescent="0.45">
      <c r="A1382">
        <v>559</v>
      </c>
      <c r="B1382">
        <v>11</v>
      </c>
      <c r="C1382" t="s">
        <v>448</v>
      </c>
      <c r="D1382" t="s">
        <v>1147</v>
      </c>
      <c r="E1382">
        <v>20</v>
      </c>
      <c r="F1382">
        <v>33</v>
      </c>
      <c r="G1382">
        <v>3</v>
      </c>
      <c r="H1382">
        <v>41</v>
      </c>
      <c r="I1382" t="s">
        <v>1141</v>
      </c>
      <c r="J1382" t="str">
        <f>IF(COUNTIF(sala!R$2:R$768,A1382)=0,"No","SI")</f>
        <v>SI</v>
      </c>
      <c r="K1382">
        <f>+Tabla1[[#This Row],[Precio Unitario]]*Tabla1[[#This Row],[Cantidad Ordenada]]</f>
        <v>99</v>
      </c>
      <c r="L1382">
        <f>+Tabla1[[#This Row],[Ganancia Bruta]]-Tabla1[[#This Row],[Costo Unitario]]*Tabla1[[#This Row],[Cantidad Ordenada]]</f>
        <v>39</v>
      </c>
    </row>
    <row r="1383" spans="1:12" x14ac:dyDescent="0.45">
      <c r="A1383">
        <v>560</v>
      </c>
      <c r="B1383">
        <v>6</v>
      </c>
      <c r="C1383" t="s">
        <v>126</v>
      </c>
      <c r="D1383" t="s">
        <v>1157</v>
      </c>
      <c r="E1383">
        <v>10</v>
      </c>
      <c r="F1383">
        <v>18</v>
      </c>
      <c r="G1383">
        <v>2</v>
      </c>
      <c r="H1383">
        <v>36</v>
      </c>
      <c r="I1383" t="s">
        <v>1141</v>
      </c>
      <c r="J1383" t="str">
        <f>IF(COUNTIF(sala!R$2:R$768,A1383)=0,"No","SI")</f>
        <v>SI</v>
      </c>
      <c r="K1383">
        <f>+Tabla1[[#This Row],[Precio Unitario]]*Tabla1[[#This Row],[Cantidad Ordenada]]</f>
        <v>36</v>
      </c>
      <c r="L1383">
        <f>+Tabla1[[#This Row],[Ganancia Bruta]]-Tabla1[[#This Row],[Costo Unitario]]*Tabla1[[#This Row],[Cantidad Ordenada]]</f>
        <v>16</v>
      </c>
    </row>
    <row r="1384" spans="1:12" x14ac:dyDescent="0.45">
      <c r="A1384">
        <v>560</v>
      </c>
      <c r="B1384">
        <v>6</v>
      </c>
      <c r="C1384" t="s">
        <v>204</v>
      </c>
      <c r="D1384" t="s">
        <v>1159</v>
      </c>
      <c r="E1384">
        <v>15</v>
      </c>
      <c r="F1384">
        <v>25</v>
      </c>
      <c r="G1384">
        <v>3</v>
      </c>
      <c r="H1384">
        <v>12</v>
      </c>
      <c r="I1384" t="s">
        <v>1141</v>
      </c>
      <c r="J1384" t="str">
        <f>IF(COUNTIF(sala!R$2:R$768,A1384)=0,"No","SI")</f>
        <v>SI</v>
      </c>
      <c r="K1384">
        <f>+Tabla1[[#This Row],[Precio Unitario]]*Tabla1[[#This Row],[Cantidad Ordenada]]</f>
        <v>75</v>
      </c>
      <c r="L1384">
        <f>+Tabla1[[#This Row],[Ganancia Bruta]]-Tabla1[[#This Row],[Costo Unitario]]*Tabla1[[#This Row],[Cantidad Ordenada]]</f>
        <v>30</v>
      </c>
    </row>
    <row r="1385" spans="1:12" x14ac:dyDescent="0.45">
      <c r="A1385">
        <v>561</v>
      </c>
      <c r="B1385">
        <v>4</v>
      </c>
      <c r="C1385" t="s">
        <v>126</v>
      </c>
      <c r="D1385" t="s">
        <v>1157</v>
      </c>
      <c r="E1385">
        <v>10</v>
      </c>
      <c r="F1385">
        <v>18</v>
      </c>
      <c r="G1385">
        <v>1</v>
      </c>
      <c r="H1385">
        <v>56</v>
      </c>
      <c r="I1385" t="s">
        <v>1141</v>
      </c>
      <c r="J1385" t="str">
        <f>IF(COUNTIF(sala!R$2:R$768,A1385)=0,"No","SI")</f>
        <v>SI</v>
      </c>
      <c r="K1385">
        <f>+Tabla1[[#This Row],[Precio Unitario]]*Tabla1[[#This Row],[Cantidad Ordenada]]</f>
        <v>18</v>
      </c>
      <c r="L1385">
        <f>+Tabla1[[#This Row],[Ganancia Bruta]]-Tabla1[[#This Row],[Costo Unitario]]*Tabla1[[#This Row],[Cantidad Ordenada]]</f>
        <v>8</v>
      </c>
    </row>
    <row r="1386" spans="1:12" x14ac:dyDescent="0.45">
      <c r="A1386">
        <v>561</v>
      </c>
      <c r="B1386">
        <v>4</v>
      </c>
      <c r="C1386" t="s">
        <v>340</v>
      </c>
      <c r="D1386" t="s">
        <v>1155</v>
      </c>
      <c r="E1386">
        <v>14</v>
      </c>
      <c r="F1386">
        <v>23</v>
      </c>
      <c r="G1386">
        <v>2</v>
      </c>
      <c r="H1386">
        <v>8</v>
      </c>
      <c r="I1386" t="s">
        <v>1141</v>
      </c>
      <c r="J1386" t="str">
        <f>IF(COUNTIF(sala!R$2:R$768,A1386)=0,"No","SI")</f>
        <v>SI</v>
      </c>
      <c r="K1386">
        <f>+Tabla1[[#This Row],[Precio Unitario]]*Tabla1[[#This Row],[Cantidad Ordenada]]</f>
        <v>46</v>
      </c>
      <c r="L1386">
        <f>+Tabla1[[#This Row],[Ganancia Bruta]]-Tabla1[[#This Row],[Costo Unitario]]*Tabla1[[#This Row],[Cantidad Ordenada]]</f>
        <v>18</v>
      </c>
    </row>
    <row r="1387" spans="1:12" x14ac:dyDescent="0.45">
      <c r="A1387">
        <v>562</v>
      </c>
      <c r="B1387">
        <v>20</v>
      </c>
      <c r="C1387" t="s">
        <v>74</v>
      </c>
      <c r="D1387" t="s">
        <v>1144</v>
      </c>
      <c r="E1387">
        <v>25</v>
      </c>
      <c r="F1387">
        <v>40</v>
      </c>
      <c r="G1387">
        <v>3</v>
      </c>
      <c r="H1387">
        <v>41</v>
      </c>
      <c r="I1387" t="s">
        <v>1139</v>
      </c>
      <c r="J1387" t="str">
        <f>IF(COUNTIF(sala!R$2:R$768,A1387)=0,"No","SI")</f>
        <v>SI</v>
      </c>
      <c r="K1387">
        <f>+Tabla1[[#This Row],[Precio Unitario]]*Tabla1[[#This Row],[Cantidad Ordenada]]</f>
        <v>120</v>
      </c>
      <c r="L1387">
        <f>+Tabla1[[#This Row],[Ganancia Bruta]]-Tabla1[[#This Row],[Costo Unitario]]*Tabla1[[#This Row],[Cantidad Ordenada]]</f>
        <v>45</v>
      </c>
    </row>
    <row r="1388" spans="1:12" x14ac:dyDescent="0.45">
      <c r="A1388">
        <v>562</v>
      </c>
      <c r="B1388">
        <v>20</v>
      </c>
      <c r="C1388" t="s">
        <v>60</v>
      </c>
      <c r="D1388" t="s">
        <v>1146</v>
      </c>
      <c r="E1388">
        <v>17</v>
      </c>
      <c r="F1388">
        <v>29</v>
      </c>
      <c r="G1388">
        <v>2</v>
      </c>
      <c r="H1388">
        <v>7</v>
      </c>
      <c r="I1388" t="s">
        <v>1139</v>
      </c>
      <c r="J1388" t="str">
        <f>IF(COUNTIF(sala!R$2:R$768,A1388)=0,"No","SI")</f>
        <v>SI</v>
      </c>
      <c r="K1388">
        <f>+Tabla1[[#This Row],[Precio Unitario]]*Tabla1[[#This Row],[Cantidad Ordenada]]</f>
        <v>58</v>
      </c>
      <c r="L1388">
        <f>+Tabla1[[#This Row],[Ganancia Bruta]]-Tabla1[[#This Row],[Costo Unitario]]*Tabla1[[#This Row],[Cantidad Ordenada]]</f>
        <v>24</v>
      </c>
    </row>
    <row r="1389" spans="1:12" x14ac:dyDescent="0.45">
      <c r="A1389">
        <v>562</v>
      </c>
      <c r="B1389">
        <v>20</v>
      </c>
      <c r="C1389" t="s">
        <v>268</v>
      </c>
      <c r="D1389" t="s">
        <v>1138</v>
      </c>
      <c r="E1389">
        <v>14</v>
      </c>
      <c r="F1389">
        <v>24</v>
      </c>
      <c r="G1389">
        <v>2</v>
      </c>
      <c r="H1389">
        <v>22</v>
      </c>
      <c r="I1389" t="s">
        <v>1139</v>
      </c>
      <c r="J1389" t="str">
        <f>IF(COUNTIF(sala!R$2:R$768,A1389)=0,"No","SI")</f>
        <v>SI</v>
      </c>
      <c r="K1389">
        <f>+Tabla1[[#This Row],[Precio Unitario]]*Tabla1[[#This Row],[Cantidad Ordenada]]</f>
        <v>48</v>
      </c>
      <c r="L1389">
        <f>+Tabla1[[#This Row],[Ganancia Bruta]]-Tabla1[[#This Row],[Costo Unitario]]*Tabla1[[#This Row],[Cantidad Ordenada]]</f>
        <v>20</v>
      </c>
    </row>
    <row r="1390" spans="1:12" x14ac:dyDescent="0.45">
      <c r="A1390">
        <v>562</v>
      </c>
      <c r="B1390">
        <v>20</v>
      </c>
      <c r="C1390" t="s">
        <v>195</v>
      </c>
      <c r="D1390" t="s">
        <v>1142</v>
      </c>
      <c r="E1390">
        <v>19</v>
      </c>
      <c r="F1390">
        <v>31</v>
      </c>
      <c r="G1390">
        <v>2</v>
      </c>
      <c r="H1390">
        <v>42</v>
      </c>
      <c r="I1390" t="s">
        <v>1141</v>
      </c>
      <c r="J1390" t="str">
        <f>IF(COUNTIF(sala!R$2:R$768,A1390)=0,"No","SI")</f>
        <v>SI</v>
      </c>
      <c r="K1390">
        <f>+Tabla1[[#This Row],[Precio Unitario]]*Tabla1[[#This Row],[Cantidad Ordenada]]</f>
        <v>62</v>
      </c>
      <c r="L1390">
        <f>+Tabla1[[#This Row],[Ganancia Bruta]]-Tabla1[[#This Row],[Costo Unitario]]*Tabla1[[#This Row],[Cantidad Ordenada]]</f>
        <v>24</v>
      </c>
    </row>
    <row r="1391" spans="1:12" x14ac:dyDescent="0.45">
      <c r="A1391">
        <v>563</v>
      </c>
      <c r="B1391">
        <v>12</v>
      </c>
      <c r="C1391" t="s">
        <v>179</v>
      </c>
      <c r="D1391" t="s">
        <v>1143</v>
      </c>
      <c r="E1391">
        <v>16</v>
      </c>
      <c r="F1391">
        <v>27</v>
      </c>
      <c r="G1391">
        <v>2</v>
      </c>
      <c r="H1391">
        <v>37</v>
      </c>
      <c r="I1391" t="s">
        <v>1141</v>
      </c>
      <c r="J1391" t="str">
        <f>IF(COUNTIF(sala!R$2:R$768,A1391)=0,"No","SI")</f>
        <v>SI</v>
      </c>
      <c r="K1391">
        <f>+Tabla1[[#This Row],[Precio Unitario]]*Tabla1[[#This Row],[Cantidad Ordenada]]</f>
        <v>54</v>
      </c>
      <c r="L1391">
        <f>+Tabla1[[#This Row],[Ganancia Bruta]]-Tabla1[[#This Row],[Costo Unitario]]*Tabla1[[#This Row],[Cantidad Ordenada]]</f>
        <v>22</v>
      </c>
    </row>
    <row r="1392" spans="1:12" x14ac:dyDescent="0.45">
      <c r="A1392">
        <v>564</v>
      </c>
      <c r="B1392">
        <v>9</v>
      </c>
      <c r="C1392" t="s">
        <v>115</v>
      </c>
      <c r="D1392" t="s">
        <v>1145</v>
      </c>
      <c r="E1392">
        <v>22</v>
      </c>
      <c r="F1392">
        <v>36</v>
      </c>
      <c r="G1392">
        <v>1</v>
      </c>
      <c r="H1392">
        <v>7</v>
      </c>
      <c r="I1392" t="s">
        <v>1141</v>
      </c>
      <c r="J1392" t="str">
        <f>IF(COUNTIF(sala!R$2:R$768,A1392)=0,"No","SI")</f>
        <v>SI</v>
      </c>
      <c r="K1392">
        <f>+Tabla1[[#This Row],[Precio Unitario]]*Tabla1[[#This Row],[Cantidad Ordenada]]</f>
        <v>36</v>
      </c>
      <c r="L1392">
        <f>+Tabla1[[#This Row],[Ganancia Bruta]]-Tabla1[[#This Row],[Costo Unitario]]*Tabla1[[#This Row],[Cantidad Ordenada]]</f>
        <v>14</v>
      </c>
    </row>
    <row r="1393" spans="1:12" x14ac:dyDescent="0.45">
      <c r="A1393">
        <v>564</v>
      </c>
      <c r="B1393">
        <v>9</v>
      </c>
      <c r="C1393" t="s">
        <v>74</v>
      </c>
      <c r="D1393" t="s">
        <v>1144</v>
      </c>
      <c r="E1393">
        <v>25</v>
      </c>
      <c r="F1393">
        <v>40</v>
      </c>
      <c r="G1393">
        <v>2</v>
      </c>
      <c r="H1393">
        <v>36</v>
      </c>
      <c r="I1393" t="s">
        <v>1141</v>
      </c>
      <c r="J1393" t="str">
        <f>IF(COUNTIF(sala!R$2:R$768,A1393)=0,"No","SI")</f>
        <v>SI</v>
      </c>
      <c r="K1393">
        <f>+Tabla1[[#This Row],[Precio Unitario]]*Tabla1[[#This Row],[Cantidad Ordenada]]</f>
        <v>80</v>
      </c>
      <c r="L1393">
        <f>+Tabla1[[#This Row],[Ganancia Bruta]]-Tabla1[[#This Row],[Costo Unitario]]*Tabla1[[#This Row],[Cantidad Ordenada]]</f>
        <v>30</v>
      </c>
    </row>
    <row r="1394" spans="1:12" x14ac:dyDescent="0.45">
      <c r="A1394">
        <v>564</v>
      </c>
      <c r="B1394">
        <v>9</v>
      </c>
      <c r="C1394" t="s">
        <v>250</v>
      </c>
      <c r="D1394" t="s">
        <v>1154</v>
      </c>
      <c r="E1394">
        <v>12</v>
      </c>
      <c r="F1394">
        <v>20</v>
      </c>
      <c r="G1394">
        <v>2</v>
      </c>
      <c r="H1394">
        <v>11</v>
      </c>
      <c r="I1394" t="s">
        <v>1141</v>
      </c>
      <c r="J1394" t="str">
        <f>IF(COUNTIF(sala!R$2:R$768,A1394)=0,"No","SI")</f>
        <v>SI</v>
      </c>
      <c r="K1394">
        <f>+Tabla1[[#This Row],[Precio Unitario]]*Tabla1[[#This Row],[Cantidad Ordenada]]</f>
        <v>40</v>
      </c>
      <c r="L1394">
        <f>+Tabla1[[#This Row],[Ganancia Bruta]]-Tabla1[[#This Row],[Costo Unitario]]*Tabla1[[#This Row],[Cantidad Ordenada]]</f>
        <v>16</v>
      </c>
    </row>
    <row r="1395" spans="1:12" x14ac:dyDescent="0.45">
      <c r="A1395">
        <v>565</v>
      </c>
      <c r="B1395">
        <v>3</v>
      </c>
      <c r="C1395" t="s">
        <v>423</v>
      </c>
      <c r="D1395" t="s">
        <v>1151</v>
      </c>
      <c r="E1395">
        <v>19</v>
      </c>
      <c r="F1395">
        <v>32</v>
      </c>
      <c r="G1395">
        <v>3</v>
      </c>
      <c r="H1395">
        <v>19</v>
      </c>
      <c r="I1395" t="s">
        <v>1139</v>
      </c>
      <c r="J1395" t="str">
        <f>IF(COUNTIF(sala!R$2:R$768,A1395)=0,"No","SI")</f>
        <v>SI</v>
      </c>
      <c r="K1395">
        <f>+Tabla1[[#This Row],[Precio Unitario]]*Tabla1[[#This Row],[Cantidad Ordenada]]</f>
        <v>96</v>
      </c>
      <c r="L1395">
        <f>+Tabla1[[#This Row],[Ganancia Bruta]]-Tabla1[[#This Row],[Costo Unitario]]*Tabla1[[#This Row],[Cantidad Ordenada]]</f>
        <v>39</v>
      </c>
    </row>
    <row r="1396" spans="1:12" x14ac:dyDescent="0.45">
      <c r="A1396">
        <v>565</v>
      </c>
      <c r="B1396">
        <v>3</v>
      </c>
      <c r="C1396" t="s">
        <v>126</v>
      </c>
      <c r="D1396" t="s">
        <v>1157</v>
      </c>
      <c r="E1396">
        <v>10</v>
      </c>
      <c r="F1396">
        <v>18</v>
      </c>
      <c r="G1396">
        <v>3</v>
      </c>
      <c r="H1396">
        <v>53</v>
      </c>
      <c r="I1396" t="s">
        <v>1141</v>
      </c>
      <c r="J1396" t="str">
        <f>IF(COUNTIF(sala!R$2:R$768,A1396)=0,"No","SI")</f>
        <v>SI</v>
      </c>
      <c r="K1396">
        <f>+Tabla1[[#This Row],[Precio Unitario]]*Tabla1[[#This Row],[Cantidad Ordenada]]</f>
        <v>54</v>
      </c>
      <c r="L1396">
        <f>+Tabla1[[#This Row],[Ganancia Bruta]]-Tabla1[[#This Row],[Costo Unitario]]*Tabla1[[#This Row],[Cantidad Ordenada]]</f>
        <v>24</v>
      </c>
    </row>
    <row r="1397" spans="1:12" x14ac:dyDescent="0.45">
      <c r="A1397">
        <v>565</v>
      </c>
      <c r="B1397">
        <v>3</v>
      </c>
      <c r="C1397" t="s">
        <v>448</v>
      </c>
      <c r="D1397" t="s">
        <v>1147</v>
      </c>
      <c r="E1397">
        <v>20</v>
      </c>
      <c r="F1397">
        <v>33</v>
      </c>
      <c r="G1397">
        <v>2</v>
      </c>
      <c r="H1397">
        <v>21</v>
      </c>
      <c r="I1397" t="s">
        <v>1141</v>
      </c>
      <c r="J1397" t="str">
        <f>IF(COUNTIF(sala!R$2:R$768,A1397)=0,"No","SI")</f>
        <v>SI</v>
      </c>
      <c r="K1397">
        <f>+Tabla1[[#This Row],[Precio Unitario]]*Tabla1[[#This Row],[Cantidad Ordenada]]</f>
        <v>66</v>
      </c>
      <c r="L1397">
        <f>+Tabla1[[#This Row],[Ganancia Bruta]]-Tabla1[[#This Row],[Costo Unitario]]*Tabla1[[#This Row],[Cantidad Ordenada]]</f>
        <v>26</v>
      </c>
    </row>
    <row r="1398" spans="1:12" x14ac:dyDescent="0.45">
      <c r="A1398">
        <v>565</v>
      </c>
      <c r="B1398">
        <v>3</v>
      </c>
      <c r="C1398" t="s">
        <v>42</v>
      </c>
      <c r="D1398" t="s">
        <v>1150</v>
      </c>
      <c r="E1398">
        <v>21</v>
      </c>
      <c r="F1398">
        <v>35</v>
      </c>
      <c r="G1398">
        <v>1</v>
      </c>
      <c r="H1398">
        <v>5</v>
      </c>
      <c r="I1398" t="s">
        <v>1141</v>
      </c>
      <c r="J1398" t="str">
        <f>IF(COUNTIF(sala!R$2:R$768,A1398)=0,"No","SI")</f>
        <v>SI</v>
      </c>
      <c r="K1398">
        <f>+Tabla1[[#This Row],[Precio Unitario]]*Tabla1[[#This Row],[Cantidad Ordenada]]</f>
        <v>35</v>
      </c>
      <c r="L1398">
        <f>+Tabla1[[#This Row],[Ganancia Bruta]]-Tabla1[[#This Row],[Costo Unitario]]*Tabla1[[#This Row],[Cantidad Ordenada]]</f>
        <v>14</v>
      </c>
    </row>
    <row r="1399" spans="1:12" x14ac:dyDescent="0.45">
      <c r="A1399">
        <v>566</v>
      </c>
      <c r="B1399">
        <v>4</v>
      </c>
      <c r="C1399" t="s">
        <v>265</v>
      </c>
      <c r="D1399" t="s">
        <v>1158</v>
      </c>
      <c r="E1399">
        <v>15</v>
      </c>
      <c r="F1399">
        <v>26</v>
      </c>
      <c r="G1399">
        <v>3</v>
      </c>
      <c r="H1399">
        <v>56</v>
      </c>
      <c r="I1399" t="s">
        <v>1139</v>
      </c>
      <c r="J1399" t="str">
        <f>IF(COUNTIF(sala!R$2:R$768,A1399)=0,"No","SI")</f>
        <v>SI</v>
      </c>
      <c r="K1399">
        <f>+Tabla1[[#This Row],[Precio Unitario]]*Tabla1[[#This Row],[Cantidad Ordenada]]</f>
        <v>78</v>
      </c>
      <c r="L1399">
        <f>+Tabla1[[#This Row],[Ganancia Bruta]]-Tabla1[[#This Row],[Costo Unitario]]*Tabla1[[#This Row],[Cantidad Ordenada]]</f>
        <v>33</v>
      </c>
    </row>
    <row r="1400" spans="1:12" x14ac:dyDescent="0.45">
      <c r="A1400">
        <v>567</v>
      </c>
      <c r="B1400">
        <v>15</v>
      </c>
      <c r="C1400" t="s">
        <v>66</v>
      </c>
      <c r="D1400" t="s">
        <v>1148</v>
      </c>
      <c r="E1400">
        <v>16</v>
      </c>
      <c r="F1400">
        <v>28</v>
      </c>
      <c r="G1400">
        <v>2</v>
      </c>
      <c r="H1400">
        <v>9</v>
      </c>
      <c r="I1400" t="s">
        <v>1139</v>
      </c>
      <c r="J1400" t="str">
        <f>IF(COUNTIF(sala!R$2:R$768,A1400)=0,"No","SI")</f>
        <v>SI</v>
      </c>
      <c r="K1400">
        <f>+Tabla1[[#This Row],[Precio Unitario]]*Tabla1[[#This Row],[Cantidad Ordenada]]</f>
        <v>56</v>
      </c>
      <c r="L1400">
        <f>+Tabla1[[#This Row],[Ganancia Bruta]]-Tabla1[[#This Row],[Costo Unitario]]*Tabla1[[#This Row],[Cantidad Ordenada]]</f>
        <v>24</v>
      </c>
    </row>
    <row r="1401" spans="1:12" x14ac:dyDescent="0.45">
      <c r="A1401">
        <v>567</v>
      </c>
      <c r="B1401">
        <v>15</v>
      </c>
      <c r="C1401" t="s">
        <v>448</v>
      </c>
      <c r="D1401" t="s">
        <v>1147</v>
      </c>
      <c r="E1401">
        <v>20</v>
      </c>
      <c r="F1401">
        <v>33</v>
      </c>
      <c r="G1401">
        <v>2</v>
      </c>
      <c r="H1401">
        <v>34</v>
      </c>
      <c r="I1401" t="s">
        <v>1141</v>
      </c>
      <c r="J1401" t="str">
        <f>IF(COUNTIF(sala!R$2:R$768,A1401)=0,"No","SI")</f>
        <v>SI</v>
      </c>
      <c r="K1401">
        <f>+Tabla1[[#This Row],[Precio Unitario]]*Tabla1[[#This Row],[Cantidad Ordenada]]</f>
        <v>66</v>
      </c>
      <c r="L1401">
        <f>+Tabla1[[#This Row],[Ganancia Bruta]]-Tabla1[[#This Row],[Costo Unitario]]*Tabla1[[#This Row],[Cantidad Ordenada]]</f>
        <v>26</v>
      </c>
    </row>
    <row r="1402" spans="1:12" x14ac:dyDescent="0.45">
      <c r="A1402">
        <v>567</v>
      </c>
      <c r="B1402">
        <v>15</v>
      </c>
      <c r="C1402" t="s">
        <v>86</v>
      </c>
      <c r="D1402" t="s">
        <v>1153</v>
      </c>
      <c r="E1402">
        <v>20</v>
      </c>
      <c r="F1402">
        <v>34</v>
      </c>
      <c r="G1402">
        <v>2</v>
      </c>
      <c r="H1402">
        <v>18</v>
      </c>
      <c r="I1402" t="s">
        <v>1139</v>
      </c>
      <c r="J1402" t="str">
        <f>IF(COUNTIF(sala!R$2:R$768,A1402)=0,"No","SI")</f>
        <v>SI</v>
      </c>
      <c r="K1402">
        <f>+Tabla1[[#This Row],[Precio Unitario]]*Tabla1[[#This Row],[Cantidad Ordenada]]</f>
        <v>68</v>
      </c>
      <c r="L1402">
        <f>+Tabla1[[#This Row],[Ganancia Bruta]]-Tabla1[[#This Row],[Costo Unitario]]*Tabla1[[#This Row],[Cantidad Ordenada]]</f>
        <v>28</v>
      </c>
    </row>
    <row r="1403" spans="1:12" x14ac:dyDescent="0.45">
      <c r="A1403">
        <v>567</v>
      </c>
      <c r="B1403">
        <v>15</v>
      </c>
      <c r="C1403" t="s">
        <v>111</v>
      </c>
      <c r="D1403" t="s">
        <v>1156</v>
      </c>
      <c r="E1403">
        <v>13</v>
      </c>
      <c r="F1403">
        <v>21</v>
      </c>
      <c r="G1403">
        <v>3</v>
      </c>
      <c r="H1403">
        <v>41</v>
      </c>
      <c r="I1403" t="s">
        <v>1141</v>
      </c>
      <c r="J1403" t="str">
        <f>IF(COUNTIF(sala!R$2:R$768,A1403)=0,"No","SI")</f>
        <v>SI</v>
      </c>
      <c r="K1403">
        <f>+Tabla1[[#This Row],[Precio Unitario]]*Tabla1[[#This Row],[Cantidad Ordenada]]</f>
        <v>63</v>
      </c>
      <c r="L1403">
        <f>+Tabla1[[#This Row],[Ganancia Bruta]]-Tabla1[[#This Row],[Costo Unitario]]*Tabla1[[#This Row],[Cantidad Ordenada]]</f>
        <v>24</v>
      </c>
    </row>
    <row r="1404" spans="1:12" x14ac:dyDescent="0.45">
      <c r="A1404">
        <v>568</v>
      </c>
      <c r="B1404">
        <v>5</v>
      </c>
      <c r="C1404" t="s">
        <v>86</v>
      </c>
      <c r="D1404" t="s">
        <v>1153</v>
      </c>
      <c r="E1404">
        <v>20</v>
      </c>
      <c r="F1404">
        <v>34</v>
      </c>
      <c r="G1404">
        <v>3</v>
      </c>
      <c r="H1404">
        <v>40</v>
      </c>
      <c r="I1404" t="s">
        <v>1139</v>
      </c>
      <c r="J1404" t="str">
        <f>IF(COUNTIF(sala!R$2:R$768,A1404)=0,"No","SI")</f>
        <v>SI</v>
      </c>
      <c r="K1404">
        <f>+Tabla1[[#This Row],[Precio Unitario]]*Tabla1[[#This Row],[Cantidad Ordenada]]</f>
        <v>102</v>
      </c>
      <c r="L1404">
        <f>+Tabla1[[#This Row],[Ganancia Bruta]]-Tabla1[[#This Row],[Costo Unitario]]*Tabla1[[#This Row],[Cantidad Ordenada]]</f>
        <v>42</v>
      </c>
    </row>
    <row r="1405" spans="1:12" x14ac:dyDescent="0.45">
      <c r="A1405">
        <v>568</v>
      </c>
      <c r="B1405">
        <v>5</v>
      </c>
      <c r="C1405" t="s">
        <v>74</v>
      </c>
      <c r="D1405" t="s">
        <v>1144</v>
      </c>
      <c r="E1405">
        <v>25</v>
      </c>
      <c r="F1405">
        <v>40</v>
      </c>
      <c r="G1405">
        <v>2</v>
      </c>
      <c r="H1405">
        <v>44</v>
      </c>
      <c r="I1405" t="s">
        <v>1141</v>
      </c>
      <c r="J1405" t="str">
        <f>IF(COUNTIF(sala!R$2:R$768,A1405)=0,"No","SI")</f>
        <v>SI</v>
      </c>
      <c r="K1405">
        <f>+Tabla1[[#This Row],[Precio Unitario]]*Tabla1[[#This Row],[Cantidad Ordenada]]</f>
        <v>80</v>
      </c>
      <c r="L1405">
        <f>+Tabla1[[#This Row],[Ganancia Bruta]]-Tabla1[[#This Row],[Costo Unitario]]*Tabla1[[#This Row],[Cantidad Ordenada]]</f>
        <v>30</v>
      </c>
    </row>
    <row r="1406" spans="1:12" x14ac:dyDescent="0.45">
      <c r="A1406">
        <v>569</v>
      </c>
      <c r="B1406">
        <v>12</v>
      </c>
      <c r="C1406" t="s">
        <v>86</v>
      </c>
      <c r="D1406" t="s">
        <v>1153</v>
      </c>
      <c r="E1406">
        <v>20</v>
      </c>
      <c r="F1406">
        <v>34</v>
      </c>
      <c r="G1406">
        <v>2</v>
      </c>
      <c r="H1406">
        <v>26</v>
      </c>
      <c r="I1406" t="s">
        <v>1139</v>
      </c>
      <c r="J1406" t="str">
        <f>IF(COUNTIF(sala!R$2:R$768,A1406)=0,"No","SI")</f>
        <v>SI</v>
      </c>
      <c r="K1406">
        <f>+Tabla1[[#This Row],[Precio Unitario]]*Tabla1[[#This Row],[Cantidad Ordenada]]</f>
        <v>68</v>
      </c>
      <c r="L1406">
        <f>+Tabla1[[#This Row],[Ganancia Bruta]]-Tabla1[[#This Row],[Costo Unitario]]*Tabla1[[#This Row],[Cantidad Ordenada]]</f>
        <v>28</v>
      </c>
    </row>
    <row r="1407" spans="1:12" x14ac:dyDescent="0.45">
      <c r="A1407">
        <v>569</v>
      </c>
      <c r="B1407">
        <v>12</v>
      </c>
      <c r="C1407" t="s">
        <v>111</v>
      </c>
      <c r="D1407" t="s">
        <v>1156</v>
      </c>
      <c r="E1407">
        <v>13</v>
      </c>
      <c r="F1407">
        <v>21</v>
      </c>
      <c r="G1407">
        <v>3</v>
      </c>
      <c r="H1407">
        <v>32</v>
      </c>
      <c r="I1407" t="s">
        <v>1141</v>
      </c>
      <c r="J1407" t="str">
        <f>IF(COUNTIF(sala!R$2:R$768,A1407)=0,"No","SI")</f>
        <v>SI</v>
      </c>
      <c r="K1407">
        <f>+Tabla1[[#This Row],[Precio Unitario]]*Tabla1[[#This Row],[Cantidad Ordenada]]</f>
        <v>63</v>
      </c>
      <c r="L1407">
        <f>+Tabla1[[#This Row],[Ganancia Bruta]]-Tabla1[[#This Row],[Costo Unitario]]*Tabla1[[#This Row],[Cantidad Ordenada]]</f>
        <v>24</v>
      </c>
    </row>
    <row r="1408" spans="1:12" x14ac:dyDescent="0.45">
      <c r="A1408">
        <v>570</v>
      </c>
      <c r="B1408">
        <v>1</v>
      </c>
      <c r="C1408" t="s">
        <v>448</v>
      </c>
      <c r="D1408" t="s">
        <v>1147</v>
      </c>
      <c r="E1408">
        <v>20</v>
      </c>
      <c r="F1408">
        <v>33</v>
      </c>
      <c r="G1408">
        <v>1</v>
      </c>
      <c r="H1408">
        <v>38</v>
      </c>
      <c r="I1408" t="s">
        <v>1139</v>
      </c>
      <c r="J1408" t="str">
        <f>IF(COUNTIF(sala!R$2:R$768,A1408)=0,"No","SI")</f>
        <v>SI</v>
      </c>
      <c r="K1408">
        <f>+Tabla1[[#This Row],[Precio Unitario]]*Tabla1[[#This Row],[Cantidad Ordenada]]</f>
        <v>33</v>
      </c>
      <c r="L1408">
        <f>+Tabla1[[#This Row],[Ganancia Bruta]]-Tabla1[[#This Row],[Costo Unitario]]*Tabla1[[#This Row],[Cantidad Ordenada]]</f>
        <v>13</v>
      </c>
    </row>
    <row r="1409" spans="1:12" x14ac:dyDescent="0.45">
      <c r="A1409">
        <v>570</v>
      </c>
      <c r="B1409">
        <v>1</v>
      </c>
      <c r="C1409" t="s">
        <v>265</v>
      </c>
      <c r="D1409" t="s">
        <v>1158</v>
      </c>
      <c r="E1409">
        <v>15</v>
      </c>
      <c r="F1409">
        <v>26</v>
      </c>
      <c r="G1409">
        <v>2</v>
      </c>
      <c r="H1409">
        <v>8</v>
      </c>
      <c r="I1409" t="s">
        <v>1141</v>
      </c>
      <c r="J1409" t="str">
        <f>IF(COUNTIF(sala!R$2:R$768,A1409)=0,"No","SI")</f>
        <v>SI</v>
      </c>
      <c r="K1409">
        <f>+Tabla1[[#This Row],[Precio Unitario]]*Tabla1[[#This Row],[Cantidad Ordenada]]</f>
        <v>52</v>
      </c>
      <c r="L1409">
        <f>+Tabla1[[#This Row],[Ganancia Bruta]]-Tabla1[[#This Row],[Costo Unitario]]*Tabla1[[#This Row],[Cantidad Ordenada]]</f>
        <v>22</v>
      </c>
    </row>
    <row r="1410" spans="1:12" x14ac:dyDescent="0.45">
      <c r="A1410">
        <v>571</v>
      </c>
      <c r="B1410">
        <v>15</v>
      </c>
      <c r="C1410" t="s">
        <v>179</v>
      </c>
      <c r="D1410" t="s">
        <v>1143</v>
      </c>
      <c r="E1410">
        <v>16</v>
      </c>
      <c r="F1410">
        <v>27</v>
      </c>
      <c r="G1410">
        <v>2</v>
      </c>
      <c r="H1410">
        <v>26</v>
      </c>
      <c r="I1410" t="s">
        <v>1139</v>
      </c>
      <c r="J1410" t="str">
        <f>IF(COUNTIF(sala!R$2:R$768,A1410)=0,"No","SI")</f>
        <v>SI</v>
      </c>
      <c r="K1410">
        <f>+Tabla1[[#This Row],[Precio Unitario]]*Tabla1[[#This Row],[Cantidad Ordenada]]</f>
        <v>54</v>
      </c>
      <c r="L1410">
        <f>+Tabla1[[#This Row],[Ganancia Bruta]]-Tabla1[[#This Row],[Costo Unitario]]*Tabla1[[#This Row],[Cantidad Ordenada]]</f>
        <v>22</v>
      </c>
    </row>
    <row r="1411" spans="1:12" x14ac:dyDescent="0.45">
      <c r="A1411">
        <v>572</v>
      </c>
      <c r="B1411">
        <v>19</v>
      </c>
      <c r="C1411" t="s">
        <v>109</v>
      </c>
      <c r="D1411" t="s">
        <v>1140</v>
      </c>
      <c r="E1411">
        <v>18</v>
      </c>
      <c r="F1411">
        <v>30</v>
      </c>
      <c r="G1411">
        <v>1</v>
      </c>
      <c r="H1411">
        <v>34</v>
      </c>
      <c r="I1411" t="s">
        <v>1141</v>
      </c>
      <c r="J1411" t="str">
        <f>IF(COUNTIF(sala!R$2:R$768,A1411)=0,"No","SI")</f>
        <v>SI</v>
      </c>
      <c r="K1411">
        <f>+Tabla1[[#This Row],[Precio Unitario]]*Tabla1[[#This Row],[Cantidad Ordenada]]</f>
        <v>30</v>
      </c>
      <c r="L1411">
        <f>+Tabla1[[#This Row],[Ganancia Bruta]]-Tabla1[[#This Row],[Costo Unitario]]*Tabla1[[#This Row],[Cantidad Ordenada]]</f>
        <v>12</v>
      </c>
    </row>
    <row r="1412" spans="1:12" x14ac:dyDescent="0.45">
      <c r="A1412">
        <v>572</v>
      </c>
      <c r="B1412">
        <v>19</v>
      </c>
      <c r="C1412" t="s">
        <v>344</v>
      </c>
      <c r="D1412" t="s">
        <v>1152</v>
      </c>
      <c r="E1412">
        <v>13</v>
      </c>
      <c r="F1412">
        <v>22</v>
      </c>
      <c r="G1412">
        <v>2</v>
      </c>
      <c r="H1412">
        <v>10</v>
      </c>
      <c r="I1412" t="s">
        <v>1141</v>
      </c>
      <c r="J1412" t="str">
        <f>IF(COUNTIF(sala!R$2:R$768,A1412)=0,"No","SI")</f>
        <v>SI</v>
      </c>
      <c r="K1412">
        <f>+Tabla1[[#This Row],[Precio Unitario]]*Tabla1[[#This Row],[Cantidad Ordenada]]</f>
        <v>44</v>
      </c>
      <c r="L1412">
        <f>+Tabla1[[#This Row],[Ganancia Bruta]]-Tabla1[[#This Row],[Costo Unitario]]*Tabla1[[#This Row],[Cantidad Ordenada]]</f>
        <v>18</v>
      </c>
    </row>
    <row r="1413" spans="1:12" x14ac:dyDescent="0.45">
      <c r="A1413">
        <v>573</v>
      </c>
      <c r="B1413">
        <v>7</v>
      </c>
      <c r="C1413" t="s">
        <v>111</v>
      </c>
      <c r="D1413" t="s">
        <v>1156</v>
      </c>
      <c r="E1413">
        <v>13</v>
      </c>
      <c r="F1413">
        <v>21</v>
      </c>
      <c r="G1413">
        <v>3</v>
      </c>
      <c r="H1413">
        <v>41</v>
      </c>
      <c r="I1413" t="s">
        <v>1139</v>
      </c>
      <c r="J1413" t="str">
        <f>IF(COUNTIF(sala!R$2:R$768,A1413)=0,"No","SI")</f>
        <v>SI</v>
      </c>
      <c r="K1413">
        <f>+Tabla1[[#This Row],[Precio Unitario]]*Tabla1[[#This Row],[Cantidad Ordenada]]</f>
        <v>63</v>
      </c>
      <c r="L1413">
        <f>+Tabla1[[#This Row],[Ganancia Bruta]]-Tabla1[[#This Row],[Costo Unitario]]*Tabla1[[#This Row],[Cantidad Ordenada]]</f>
        <v>24</v>
      </c>
    </row>
    <row r="1414" spans="1:12" x14ac:dyDescent="0.45">
      <c r="A1414">
        <v>573</v>
      </c>
      <c r="B1414">
        <v>7</v>
      </c>
      <c r="C1414" t="s">
        <v>86</v>
      </c>
      <c r="D1414" t="s">
        <v>1153</v>
      </c>
      <c r="E1414">
        <v>20</v>
      </c>
      <c r="F1414">
        <v>34</v>
      </c>
      <c r="G1414">
        <v>3</v>
      </c>
      <c r="H1414">
        <v>28</v>
      </c>
      <c r="I1414" t="s">
        <v>1141</v>
      </c>
      <c r="J1414" t="str">
        <f>IF(COUNTIF(sala!R$2:R$768,A1414)=0,"No","SI")</f>
        <v>SI</v>
      </c>
      <c r="K1414">
        <f>+Tabla1[[#This Row],[Precio Unitario]]*Tabla1[[#This Row],[Cantidad Ordenada]]</f>
        <v>102</v>
      </c>
      <c r="L1414">
        <f>+Tabla1[[#This Row],[Ganancia Bruta]]-Tabla1[[#This Row],[Costo Unitario]]*Tabla1[[#This Row],[Cantidad Ordenada]]</f>
        <v>42</v>
      </c>
    </row>
    <row r="1415" spans="1:12" x14ac:dyDescent="0.45">
      <c r="A1415">
        <v>574</v>
      </c>
      <c r="B1415">
        <v>20</v>
      </c>
      <c r="C1415" t="s">
        <v>265</v>
      </c>
      <c r="D1415" t="s">
        <v>1158</v>
      </c>
      <c r="E1415">
        <v>15</v>
      </c>
      <c r="F1415">
        <v>26</v>
      </c>
      <c r="G1415">
        <v>3</v>
      </c>
      <c r="H1415">
        <v>50</v>
      </c>
      <c r="I1415" t="s">
        <v>1141</v>
      </c>
      <c r="J1415" t="str">
        <f>IF(COUNTIF(sala!R$2:R$768,A1415)=0,"No","SI")</f>
        <v>SI</v>
      </c>
      <c r="K1415">
        <f>+Tabla1[[#This Row],[Precio Unitario]]*Tabla1[[#This Row],[Cantidad Ordenada]]</f>
        <v>78</v>
      </c>
      <c r="L1415">
        <f>+Tabla1[[#This Row],[Ganancia Bruta]]-Tabla1[[#This Row],[Costo Unitario]]*Tabla1[[#This Row],[Cantidad Ordenada]]</f>
        <v>33</v>
      </c>
    </row>
    <row r="1416" spans="1:12" x14ac:dyDescent="0.45">
      <c r="A1416">
        <v>574</v>
      </c>
      <c r="B1416">
        <v>20</v>
      </c>
      <c r="C1416" t="s">
        <v>115</v>
      </c>
      <c r="D1416" t="s">
        <v>1145</v>
      </c>
      <c r="E1416">
        <v>22</v>
      </c>
      <c r="F1416">
        <v>36</v>
      </c>
      <c r="G1416">
        <v>2</v>
      </c>
      <c r="H1416">
        <v>40</v>
      </c>
      <c r="I1416" t="s">
        <v>1139</v>
      </c>
      <c r="J1416" t="str">
        <f>IF(COUNTIF(sala!R$2:R$768,A1416)=0,"No","SI")</f>
        <v>SI</v>
      </c>
      <c r="K1416">
        <f>+Tabla1[[#This Row],[Precio Unitario]]*Tabla1[[#This Row],[Cantidad Ordenada]]</f>
        <v>72</v>
      </c>
      <c r="L1416">
        <f>+Tabla1[[#This Row],[Ganancia Bruta]]-Tabla1[[#This Row],[Costo Unitario]]*Tabla1[[#This Row],[Cantidad Ordenada]]</f>
        <v>28</v>
      </c>
    </row>
    <row r="1417" spans="1:12" x14ac:dyDescent="0.45">
      <c r="A1417">
        <v>574</v>
      </c>
      <c r="B1417">
        <v>20</v>
      </c>
      <c r="C1417" t="s">
        <v>126</v>
      </c>
      <c r="D1417" t="s">
        <v>1157</v>
      </c>
      <c r="E1417">
        <v>10</v>
      </c>
      <c r="F1417">
        <v>18</v>
      </c>
      <c r="G1417">
        <v>2</v>
      </c>
      <c r="H1417">
        <v>37</v>
      </c>
      <c r="I1417" t="s">
        <v>1141</v>
      </c>
      <c r="J1417" t="str">
        <f>IF(COUNTIF(sala!R$2:R$768,A1417)=0,"No","SI")</f>
        <v>SI</v>
      </c>
      <c r="K1417">
        <f>+Tabla1[[#This Row],[Precio Unitario]]*Tabla1[[#This Row],[Cantidad Ordenada]]</f>
        <v>36</v>
      </c>
      <c r="L1417">
        <f>+Tabla1[[#This Row],[Ganancia Bruta]]-Tabla1[[#This Row],[Costo Unitario]]*Tabla1[[#This Row],[Cantidad Ordenada]]</f>
        <v>16</v>
      </c>
    </row>
    <row r="1418" spans="1:12" x14ac:dyDescent="0.45">
      <c r="A1418">
        <v>574</v>
      </c>
      <c r="B1418">
        <v>20</v>
      </c>
      <c r="C1418" t="s">
        <v>111</v>
      </c>
      <c r="D1418" t="s">
        <v>1156</v>
      </c>
      <c r="E1418">
        <v>13</v>
      </c>
      <c r="F1418">
        <v>21</v>
      </c>
      <c r="G1418">
        <v>1</v>
      </c>
      <c r="H1418">
        <v>41</v>
      </c>
      <c r="I1418" t="s">
        <v>1141</v>
      </c>
      <c r="J1418" t="str">
        <f>IF(COUNTIF(sala!R$2:R$768,A1418)=0,"No","SI")</f>
        <v>SI</v>
      </c>
      <c r="K1418">
        <f>+Tabla1[[#This Row],[Precio Unitario]]*Tabla1[[#This Row],[Cantidad Ordenada]]</f>
        <v>21</v>
      </c>
      <c r="L1418">
        <f>+Tabla1[[#This Row],[Ganancia Bruta]]-Tabla1[[#This Row],[Costo Unitario]]*Tabla1[[#This Row],[Cantidad Ordenada]]</f>
        <v>8</v>
      </c>
    </row>
    <row r="1419" spans="1:12" x14ac:dyDescent="0.45">
      <c r="A1419">
        <v>575</v>
      </c>
      <c r="B1419">
        <v>15</v>
      </c>
      <c r="C1419" t="s">
        <v>126</v>
      </c>
      <c r="D1419" t="s">
        <v>1157</v>
      </c>
      <c r="E1419">
        <v>10</v>
      </c>
      <c r="F1419">
        <v>18</v>
      </c>
      <c r="G1419">
        <v>1</v>
      </c>
      <c r="H1419">
        <v>44</v>
      </c>
      <c r="I1419" t="s">
        <v>1139</v>
      </c>
      <c r="J1419" t="str">
        <f>IF(COUNTIF(sala!R$2:R$768,A1419)=0,"No","SI")</f>
        <v>SI</v>
      </c>
      <c r="K1419">
        <f>+Tabla1[[#This Row],[Precio Unitario]]*Tabla1[[#This Row],[Cantidad Ordenada]]</f>
        <v>18</v>
      </c>
      <c r="L1419">
        <f>+Tabla1[[#This Row],[Ganancia Bruta]]-Tabla1[[#This Row],[Costo Unitario]]*Tabla1[[#This Row],[Cantidad Ordenada]]</f>
        <v>8</v>
      </c>
    </row>
    <row r="1420" spans="1:12" x14ac:dyDescent="0.45">
      <c r="A1420">
        <v>576</v>
      </c>
      <c r="B1420">
        <v>9</v>
      </c>
      <c r="C1420" t="s">
        <v>448</v>
      </c>
      <c r="D1420" t="s">
        <v>1147</v>
      </c>
      <c r="E1420">
        <v>20</v>
      </c>
      <c r="F1420">
        <v>33</v>
      </c>
      <c r="G1420">
        <v>1</v>
      </c>
      <c r="H1420">
        <v>46</v>
      </c>
      <c r="I1420" t="s">
        <v>1139</v>
      </c>
      <c r="J1420" t="str">
        <f>IF(COUNTIF(sala!R$2:R$768,A1420)=0,"No","SI")</f>
        <v>SI</v>
      </c>
      <c r="K1420">
        <f>+Tabla1[[#This Row],[Precio Unitario]]*Tabla1[[#This Row],[Cantidad Ordenada]]</f>
        <v>33</v>
      </c>
      <c r="L1420">
        <f>+Tabla1[[#This Row],[Ganancia Bruta]]-Tabla1[[#This Row],[Costo Unitario]]*Tabla1[[#This Row],[Cantidad Ordenada]]</f>
        <v>13</v>
      </c>
    </row>
    <row r="1421" spans="1:12" x14ac:dyDescent="0.45">
      <c r="A1421">
        <v>576</v>
      </c>
      <c r="B1421">
        <v>9</v>
      </c>
      <c r="C1421" t="s">
        <v>195</v>
      </c>
      <c r="D1421" t="s">
        <v>1142</v>
      </c>
      <c r="E1421">
        <v>19</v>
      </c>
      <c r="F1421">
        <v>31</v>
      </c>
      <c r="G1421">
        <v>3</v>
      </c>
      <c r="H1421">
        <v>32</v>
      </c>
      <c r="I1421" t="s">
        <v>1139</v>
      </c>
      <c r="J1421" t="str">
        <f>IF(COUNTIF(sala!R$2:R$768,A1421)=0,"No","SI")</f>
        <v>SI</v>
      </c>
      <c r="K1421">
        <f>+Tabla1[[#This Row],[Precio Unitario]]*Tabla1[[#This Row],[Cantidad Ordenada]]</f>
        <v>93</v>
      </c>
      <c r="L1421">
        <f>+Tabla1[[#This Row],[Ganancia Bruta]]-Tabla1[[#This Row],[Costo Unitario]]*Tabla1[[#This Row],[Cantidad Ordenada]]</f>
        <v>36</v>
      </c>
    </row>
    <row r="1422" spans="1:12" x14ac:dyDescent="0.45">
      <c r="A1422">
        <v>576</v>
      </c>
      <c r="B1422">
        <v>9</v>
      </c>
      <c r="C1422" t="s">
        <v>115</v>
      </c>
      <c r="D1422" t="s">
        <v>1145</v>
      </c>
      <c r="E1422">
        <v>22</v>
      </c>
      <c r="F1422">
        <v>36</v>
      </c>
      <c r="G1422">
        <v>3</v>
      </c>
      <c r="H1422">
        <v>37</v>
      </c>
      <c r="I1422" t="s">
        <v>1141</v>
      </c>
      <c r="J1422" t="str">
        <f>IF(COUNTIF(sala!R$2:R$768,A1422)=0,"No","SI")</f>
        <v>SI</v>
      </c>
      <c r="K1422">
        <f>+Tabla1[[#This Row],[Precio Unitario]]*Tabla1[[#This Row],[Cantidad Ordenada]]</f>
        <v>108</v>
      </c>
      <c r="L1422">
        <f>+Tabla1[[#This Row],[Ganancia Bruta]]-Tabla1[[#This Row],[Costo Unitario]]*Tabla1[[#This Row],[Cantidad Ordenada]]</f>
        <v>42</v>
      </c>
    </row>
    <row r="1423" spans="1:12" x14ac:dyDescent="0.45">
      <c r="A1423">
        <v>577</v>
      </c>
      <c r="B1423">
        <v>5</v>
      </c>
      <c r="C1423" t="s">
        <v>126</v>
      </c>
      <c r="D1423" t="s">
        <v>1157</v>
      </c>
      <c r="E1423">
        <v>10</v>
      </c>
      <c r="F1423">
        <v>18</v>
      </c>
      <c r="G1423">
        <v>1</v>
      </c>
      <c r="H1423">
        <v>10</v>
      </c>
      <c r="I1423" t="s">
        <v>1141</v>
      </c>
      <c r="J1423" t="str">
        <f>IF(COUNTIF(sala!R$2:R$768,A1423)=0,"No","SI")</f>
        <v>SI</v>
      </c>
      <c r="K1423">
        <f>+Tabla1[[#This Row],[Precio Unitario]]*Tabla1[[#This Row],[Cantidad Ordenada]]</f>
        <v>18</v>
      </c>
      <c r="L1423">
        <f>+Tabla1[[#This Row],[Ganancia Bruta]]-Tabla1[[#This Row],[Costo Unitario]]*Tabla1[[#This Row],[Cantidad Ordenada]]</f>
        <v>8</v>
      </c>
    </row>
    <row r="1424" spans="1:12" x14ac:dyDescent="0.45">
      <c r="A1424">
        <v>577</v>
      </c>
      <c r="B1424">
        <v>5</v>
      </c>
      <c r="C1424" t="s">
        <v>344</v>
      </c>
      <c r="D1424" t="s">
        <v>1152</v>
      </c>
      <c r="E1424">
        <v>13</v>
      </c>
      <c r="F1424">
        <v>22</v>
      </c>
      <c r="G1424">
        <v>1</v>
      </c>
      <c r="H1424">
        <v>15</v>
      </c>
      <c r="I1424" t="s">
        <v>1139</v>
      </c>
      <c r="J1424" t="str">
        <f>IF(COUNTIF(sala!R$2:R$768,A1424)=0,"No","SI")</f>
        <v>SI</v>
      </c>
      <c r="K1424">
        <f>+Tabla1[[#This Row],[Precio Unitario]]*Tabla1[[#This Row],[Cantidad Ordenada]]</f>
        <v>22</v>
      </c>
      <c r="L1424">
        <f>+Tabla1[[#This Row],[Ganancia Bruta]]-Tabla1[[#This Row],[Costo Unitario]]*Tabla1[[#This Row],[Cantidad Ordenada]]</f>
        <v>9</v>
      </c>
    </row>
    <row r="1425" spans="1:12" x14ac:dyDescent="0.45">
      <c r="A1425">
        <v>578</v>
      </c>
      <c r="B1425">
        <v>11</v>
      </c>
      <c r="C1425" t="s">
        <v>109</v>
      </c>
      <c r="D1425" t="s">
        <v>1140</v>
      </c>
      <c r="E1425">
        <v>18</v>
      </c>
      <c r="F1425">
        <v>30</v>
      </c>
      <c r="G1425">
        <v>3</v>
      </c>
      <c r="H1425">
        <v>44</v>
      </c>
      <c r="I1425" t="s">
        <v>1139</v>
      </c>
      <c r="J1425" t="str">
        <f>IF(COUNTIF(sala!R$2:R$768,A1425)=0,"No","SI")</f>
        <v>SI</v>
      </c>
      <c r="K1425">
        <f>+Tabla1[[#This Row],[Precio Unitario]]*Tabla1[[#This Row],[Cantidad Ordenada]]</f>
        <v>90</v>
      </c>
      <c r="L1425">
        <f>+Tabla1[[#This Row],[Ganancia Bruta]]-Tabla1[[#This Row],[Costo Unitario]]*Tabla1[[#This Row],[Cantidad Ordenada]]</f>
        <v>36</v>
      </c>
    </row>
    <row r="1426" spans="1:12" x14ac:dyDescent="0.45">
      <c r="A1426">
        <v>579</v>
      </c>
      <c r="B1426">
        <v>9</v>
      </c>
      <c r="C1426" t="s">
        <v>204</v>
      </c>
      <c r="D1426" t="s">
        <v>1159</v>
      </c>
      <c r="E1426">
        <v>15</v>
      </c>
      <c r="F1426">
        <v>25</v>
      </c>
      <c r="G1426">
        <v>2</v>
      </c>
      <c r="H1426">
        <v>48</v>
      </c>
      <c r="I1426" t="s">
        <v>1139</v>
      </c>
      <c r="J1426" t="str">
        <f>IF(COUNTIF(sala!R$2:R$768,A1426)=0,"No","SI")</f>
        <v>SI</v>
      </c>
      <c r="K1426">
        <f>+Tabla1[[#This Row],[Precio Unitario]]*Tabla1[[#This Row],[Cantidad Ordenada]]</f>
        <v>50</v>
      </c>
      <c r="L1426">
        <f>+Tabla1[[#This Row],[Ganancia Bruta]]-Tabla1[[#This Row],[Costo Unitario]]*Tabla1[[#This Row],[Cantidad Ordenada]]</f>
        <v>20</v>
      </c>
    </row>
    <row r="1427" spans="1:12" x14ac:dyDescent="0.45">
      <c r="A1427">
        <v>580</v>
      </c>
      <c r="B1427">
        <v>10</v>
      </c>
      <c r="C1427" t="s">
        <v>448</v>
      </c>
      <c r="D1427" t="s">
        <v>1147</v>
      </c>
      <c r="E1427">
        <v>20</v>
      </c>
      <c r="F1427">
        <v>33</v>
      </c>
      <c r="G1427">
        <v>1</v>
      </c>
      <c r="H1427">
        <v>30</v>
      </c>
      <c r="I1427" t="s">
        <v>1139</v>
      </c>
      <c r="J1427" t="str">
        <f>IF(COUNTIF(sala!R$2:R$768,A1427)=0,"No","SI")</f>
        <v>SI</v>
      </c>
      <c r="K1427">
        <f>+Tabla1[[#This Row],[Precio Unitario]]*Tabla1[[#This Row],[Cantidad Ordenada]]</f>
        <v>33</v>
      </c>
      <c r="L1427">
        <f>+Tabla1[[#This Row],[Ganancia Bruta]]-Tabla1[[#This Row],[Costo Unitario]]*Tabla1[[#This Row],[Cantidad Ordenada]]</f>
        <v>13</v>
      </c>
    </row>
    <row r="1428" spans="1:12" x14ac:dyDescent="0.45">
      <c r="A1428">
        <v>581</v>
      </c>
      <c r="B1428">
        <v>18</v>
      </c>
      <c r="C1428" t="s">
        <v>448</v>
      </c>
      <c r="D1428" t="s">
        <v>1147</v>
      </c>
      <c r="E1428">
        <v>20</v>
      </c>
      <c r="F1428">
        <v>33</v>
      </c>
      <c r="G1428">
        <v>1</v>
      </c>
      <c r="H1428">
        <v>15</v>
      </c>
      <c r="I1428" t="s">
        <v>1139</v>
      </c>
      <c r="J1428" t="str">
        <f>IF(COUNTIF(sala!R$2:R$768,A1428)=0,"No","SI")</f>
        <v>SI</v>
      </c>
      <c r="K1428">
        <f>+Tabla1[[#This Row],[Precio Unitario]]*Tabla1[[#This Row],[Cantidad Ordenada]]</f>
        <v>33</v>
      </c>
      <c r="L1428">
        <f>+Tabla1[[#This Row],[Ganancia Bruta]]-Tabla1[[#This Row],[Costo Unitario]]*Tabla1[[#This Row],[Cantidad Ordenada]]</f>
        <v>13</v>
      </c>
    </row>
    <row r="1429" spans="1:12" x14ac:dyDescent="0.45">
      <c r="A1429">
        <v>581</v>
      </c>
      <c r="B1429">
        <v>18</v>
      </c>
      <c r="C1429" t="s">
        <v>109</v>
      </c>
      <c r="D1429" t="s">
        <v>1140</v>
      </c>
      <c r="E1429">
        <v>18</v>
      </c>
      <c r="F1429">
        <v>30</v>
      </c>
      <c r="G1429">
        <v>3</v>
      </c>
      <c r="H1429">
        <v>40</v>
      </c>
      <c r="I1429" t="s">
        <v>1139</v>
      </c>
      <c r="J1429" t="str">
        <f>IF(COUNTIF(sala!R$2:R$768,A1429)=0,"No","SI")</f>
        <v>SI</v>
      </c>
      <c r="K1429">
        <f>+Tabla1[[#This Row],[Precio Unitario]]*Tabla1[[#This Row],[Cantidad Ordenada]]</f>
        <v>90</v>
      </c>
      <c r="L1429">
        <f>+Tabla1[[#This Row],[Ganancia Bruta]]-Tabla1[[#This Row],[Costo Unitario]]*Tabla1[[#This Row],[Cantidad Ordenada]]</f>
        <v>36</v>
      </c>
    </row>
    <row r="1430" spans="1:12" x14ac:dyDescent="0.45">
      <c r="A1430">
        <v>582</v>
      </c>
      <c r="B1430">
        <v>3</v>
      </c>
      <c r="C1430" t="s">
        <v>179</v>
      </c>
      <c r="D1430" t="s">
        <v>1143</v>
      </c>
      <c r="E1430">
        <v>16</v>
      </c>
      <c r="F1430">
        <v>27</v>
      </c>
      <c r="G1430">
        <v>2</v>
      </c>
      <c r="H1430">
        <v>42</v>
      </c>
      <c r="I1430" t="s">
        <v>1141</v>
      </c>
      <c r="J1430" t="str">
        <f>IF(COUNTIF(sala!R$2:R$768,A1430)=0,"No","SI")</f>
        <v>SI</v>
      </c>
      <c r="K1430">
        <f>+Tabla1[[#This Row],[Precio Unitario]]*Tabla1[[#This Row],[Cantidad Ordenada]]</f>
        <v>54</v>
      </c>
      <c r="L1430">
        <f>+Tabla1[[#This Row],[Ganancia Bruta]]-Tabla1[[#This Row],[Costo Unitario]]*Tabla1[[#This Row],[Cantidad Ordenada]]</f>
        <v>22</v>
      </c>
    </row>
    <row r="1431" spans="1:12" x14ac:dyDescent="0.45">
      <c r="A1431">
        <v>583</v>
      </c>
      <c r="B1431">
        <v>9</v>
      </c>
      <c r="C1431" t="s">
        <v>189</v>
      </c>
      <c r="D1431" t="s">
        <v>1149</v>
      </c>
      <c r="E1431">
        <v>11</v>
      </c>
      <c r="F1431">
        <v>19</v>
      </c>
      <c r="G1431">
        <v>3</v>
      </c>
      <c r="H1431">
        <v>15</v>
      </c>
      <c r="I1431" t="s">
        <v>1139</v>
      </c>
      <c r="J1431" t="str">
        <f>IF(COUNTIF(sala!R$2:R$768,A1431)=0,"No","SI")</f>
        <v>SI</v>
      </c>
      <c r="K1431">
        <f>+Tabla1[[#This Row],[Precio Unitario]]*Tabla1[[#This Row],[Cantidad Ordenada]]</f>
        <v>57</v>
      </c>
      <c r="L1431">
        <f>+Tabla1[[#This Row],[Ganancia Bruta]]-Tabla1[[#This Row],[Costo Unitario]]*Tabla1[[#This Row],[Cantidad Ordenada]]</f>
        <v>24</v>
      </c>
    </row>
    <row r="1432" spans="1:12" x14ac:dyDescent="0.45">
      <c r="A1432">
        <v>583</v>
      </c>
      <c r="B1432">
        <v>9</v>
      </c>
      <c r="C1432" t="s">
        <v>126</v>
      </c>
      <c r="D1432" t="s">
        <v>1157</v>
      </c>
      <c r="E1432">
        <v>10</v>
      </c>
      <c r="F1432">
        <v>18</v>
      </c>
      <c r="G1432">
        <v>1</v>
      </c>
      <c r="H1432">
        <v>11</v>
      </c>
      <c r="I1432" t="s">
        <v>1139</v>
      </c>
      <c r="J1432" t="str">
        <f>IF(COUNTIF(sala!R$2:R$768,A1432)=0,"No","SI")</f>
        <v>SI</v>
      </c>
      <c r="K1432">
        <f>+Tabla1[[#This Row],[Precio Unitario]]*Tabla1[[#This Row],[Cantidad Ordenada]]</f>
        <v>18</v>
      </c>
      <c r="L1432">
        <f>+Tabla1[[#This Row],[Ganancia Bruta]]-Tabla1[[#This Row],[Costo Unitario]]*Tabla1[[#This Row],[Cantidad Ordenada]]</f>
        <v>8</v>
      </c>
    </row>
    <row r="1433" spans="1:12" x14ac:dyDescent="0.45">
      <c r="A1433">
        <v>583</v>
      </c>
      <c r="B1433">
        <v>9</v>
      </c>
      <c r="C1433" t="s">
        <v>268</v>
      </c>
      <c r="D1433" t="s">
        <v>1138</v>
      </c>
      <c r="E1433">
        <v>14</v>
      </c>
      <c r="F1433">
        <v>24</v>
      </c>
      <c r="G1433">
        <v>2</v>
      </c>
      <c r="H1433">
        <v>29</v>
      </c>
      <c r="I1433" t="s">
        <v>1141</v>
      </c>
      <c r="J1433" t="str">
        <f>IF(COUNTIF(sala!R$2:R$768,A1433)=0,"No","SI")</f>
        <v>SI</v>
      </c>
      <c r="K1433">
        <f>+Tabla1[[#This Row],[Precio Unitario]]*Tabla1[[#This Row],[Cantidad Ordenada]]</f>
        <v>48</v>
      </c>
      <c r="L1433">
        <f>+Tabla1[[#This Row],[Ganancia Bruta]]-Tabla1[[#This Row],[Costo Unitario]]*Tabla1[[#This Row],[Cantidad Ordenada]]</f>
        <v>20</v>
      </c>
    </row>
    <row r="1434" spans="1:12" x14ac:dyDescent="0.45">
      <c r="A1434">
        <v>583</v>
      </c>
      <c r="B1434">
        <v>9</v>
      </c>
      <c r="C1434" t="s">
        <v>74</v>
      </c>
      <c r="D1434" t="s">
        <v>1144</v>
      </c>
      <c r="E1434">
        <v>25</v>
      </c>
      <c r="F1434">
        <v>40</v>
      </c>
      <c r="G1434">
        <v>3</v>
      </c>
      <c r="H1434">
        <v>50</v>
      </c>
      <c r="I1434" t="s">
        <v>1141</v>
      </c>
      <c r="J1434" t="str">
        <f>IF(COUNTIF(sala!R$2:R$768,A1434)=0,"No","SI")</f>
        <v>SI</v>
      </c>
      <c r="K1434">
        <f>+Tabla1[[#This Row],[Precio Unitario]]*Tabla1[[#This Row],[Cantidad Ordenada]]</f>
        <v>120</v>
      </c>
      <c r="L1434">
        <f>+Tabla1[[#This Row],[Ganancia Bruta]]-Tabla1[[#This Row],[Costo Unitario]]*Tabla1[[#This Row],[Cantidad Ordenada]]</f>
        <v>45</v>
      </c>
    </row>
    <row r="1435" spans="1:12" x14ac:dyDescent="0.45">
      <c r="A1435">
        <v>584</v>
      </c>
      <c r="B1435">
        <v>9</v>
      </c>
      <c r="C1435" t="s">
        <v>111</v>
      </c>
      <c r="D1435" t="s">
        <v>1156</v>
      </c>
      <c r="E1435">
        <v>13</v>
      </c>
      <c r="F1435">
        <v>21</v>
      </c>
      <c r="G1435">
        <v>1</v>
      </c>
      <c r="H1435">
        <v>57</v>
      </c>
      <c r="I1435" t="s">
        <v>1141</v>
      </c>
      <c r="J1435" t="str">
        <f>IF(COUNTIF(sala!R$2:R$768,A1435)=0,"No","SI")</f>
        <v>SI</v>
      </c>
      <c r="K1435">
        <f>+Tabla1[[#This Row],[Precio Unitario]]*Tabla1[[#This Row],[Cantidad Ordenada]]</f>
        <v>21</v>
      </c>
      <c r="L1435">
        <f>+Tabla1[[#This Row],[Ganancia Bruta]]-Tabla1[[#This Row],[Costo Unitario]]*Tabla1[[#This Row],[Cantidad Ordenada]]</f>
        <v>8</v>
      </c>
    </row>
    <row r="1436" spans="1:12" x14ac:dyDescent="0.45">
      <c r="A1436">
        <v>584</v>
      </c>
      <c r="B1436">
        <v>9</v>
      </c>
      <c r="C1436" t="s">
        <v>195</v>
      </c>
      <c r="D1436" t="s">
        <v>1142</v>
      </c>
      <c r="E1436">
        <v>19</v>
      </c>
      <c r="F1436">
        <v>31</v>
      </c>
      <c r="G1436">
        <v>2</v>
      </c>
      <c r="H1436">
        <v>34</v>
      </c>
      <c r="I1436" t="s">
        <v>1139</v>
      </c>
      <c r="J1436" t="str">
        <f>IF(COUNTIF(sala!R$2:R$768,A1436)=0,"No","SI")</f>
        <v>SI</v>
      </c>
      <c r="K1436">
        <f>+Tabla1[[#This Row],[Precio Unitario]]*Tabla1[[#This Row],[Cantidad Ordenada]]</f>
        <v>62</v>
      </c>
      <c r="L1436">
        <f>+Tabla1[[#This Row],[Ganancia Bruta]]-Tabla1[[#This Row],[Costo Unitario]]*Tabla1[[#This Row],[Cantidad Ordenada]]</f>
        <v>24</v>
      </c>
    </row>
    <row r="1437" spans="1:12" x14ac:dyDescent="0.45">
      <c r="A1437">
        <v>584</v>
      </c>
      <c r="B1437">
        <v>9</v>
      </c>
      <c r="C1437" t="s">
        <v>66</v>
      </c>
      <c r="D1437" t="s">
        <v>1148</v>
      </c>
      <c r="E1437">
        <v>16</v>
      </c>
      <c r="F1437">
        <v>28</v>
      </c>
      <c r="G1437">
        <v>2</v>
      </c>
      <c r="H1437">
        <v>23</v>
      </c>
      <c r="I1437" t="s">
        <v>1139</v>
      </c>
      <c r="J1437" t="str">
        <f>IF(COUNTIF(sala!R$2:R$768,A1437)=0,"No","SI")</f>
        <v>SI</v>
      </c>
      <c r="K1437">
        <f>+Tabla1[[#This Row],[Precio Unitario]]*Tabla1[[#This Row],[Cantidad Ordenada]]</f>
        <v>56</v>
      </c>
      <c r="L1437">
        <f>+Tabla1[[#This Row],[Ganancia Bruta]]-Tabla1[[#This Row],[Costo Unitario]]*Tabla1[[#This Row],[Cantidad Ordenada]]</f>
        <v>24</v>
      </c>
    </row>
    <row r="1438" spans="1:12" x14ac:dyDescent="0.45">
      <c r="A1438">
        <v>585</v>
      </c>
      <c r="B1438">
        <v>3</v>
      </c>
      <c r="C1438" t="s">
        <v>423</v>
      </c>
      <c r="D1438" t="s">
        <v>1151</v>
      </c>
      <c r="E1438">
        <v>19</v>
      </c>
      <c r="F1438">
        <v>32</v>
      </c>
      <c r="G1438">
        <v>1</v>
      </c>
      <c r="H1438">
        <v>35</v>
      </c>
      <c r="I1438" t="s">
        <v>1141</v>
      </c>
      <c r="J1438" t="str">
        <f>IF(COUNTIF(sala!R$2:R$768,A1438)=0,"No","SI")</f>
        <v>SI</v>
      </c>
      <c r="K1438">
        <f>+Tabla1[[#This Row],[Precio Unitario]]*Tabla1[[#This Row],[Cantidad Ordenada]]</f>
        <v>32</v>
      </c>
      <c r="L1438">
        <f>+Tabla1[[#This Row],[Ganancia Bruta]]-Tabla1[[#This Row],[Costo Unitario]]*Tabla1[[#This Row],[Cantidad Ordenada]]</f>
        <v>13</v>
      </c>
    </row>
    <row r="1439" spans="1:12" x14ac:dyDescent="0.45">
      <c r="A1439">
        <v>585</v>
      </c>
      <c r="B1439">
        <v>3</v>
      </c>
      <c r="C1439" t="s">
        <v>42</v>
      </c>
      <c r="D1439" t="s">
        <v>1150</v>
      </c>
      <c r="E1439">
        <v>21</v>
      </c>
      <c r="F1439">
        <v>35</v>
      </c>
      <c r="G1439">
        <v>1</v>
      </c>
      <c r="H1439">
        <v>8</v>
      </c>
      <c r="I1439" t="s">
        <v>1141</v>
      </c>
      <c r="J1439" t="str">
        <f>IF(COUNTIF(sala!R$2:R$768,A1439)=0,"No","SI")</f>
        <v>SI</v>
      </c>
      <c r="K1439">
        <f>+Tabla1[[#This Row],[Precio Unitario]]*Tabla1[[#This Row],[Cantidad Ordenada]]</f>
        <v>35</v>
      </c>
      <c r="L1439">
        <f>+Tabla1[[#This Row],[Ganancia Bruta]]-Tabla1[[#This Row],[Costo Unitario]]*Tabla1[[#This Row],[Cantidad Ordenada]]</f>
        <v>14</v>
      </c>
    </row>
    <row r="1440" spans="1:12" x14ac:dyDescent="0.45">
      <c r="A1440">
        <v>585</v>
      </c>
      <c r="B1440">
        <v>3</v>
      </c>
      <c r="C1440" t="s">
        <v>126</v>
      </c>
      <c r="D1440" t="s">
        <v>1157</v>
      </c>
      <c r="E1440">
        <v>10</v>
      </c>
      <c r="F1440">
        <v>18</v>
      </c>
      <c r="G1440">
        <v>2</v>
      </c>
      <c r="H1440">
        <v>22</v>
      </c>
      <c r="I1440" t="s">
        <v>1139</v>
      </c>
      <c r="J1440" t="str">
        <f>IF(COUNTIF(sala!R$2:R$768,A1440)=0,"No","SI")</f>
        <v>SI</v>
      </c>
      <c r="K1440">
        <f>+Tabla1[[#This Row],[Precio Unitario]]*Tabla1[[#This Row],[Cantidad Ordenada]]</f>
        <v>36</v>
      </c>
      <c r="L1440">
        <f>+Tabla1[[#This Row],[Ganancia Bruta]]-Tabla1[[#This Row],[Costo Unitario]]*Tabla1[[#This Row],[Cantidad Ordenada]]</f>
        <v>16</v>
      </c>
    </row>
    <row r="1441" spans="1:12" x14ac:dyDescent="0.45">
      <c r="A1441">
        <v>585</v>
      </c>
      <c r="B1441">
        <v>3</v>
      </c>
      <c r="C1441" t="s">
        <v>204</v>
      </c>
      <c r="D1441" t="s">
        <v>1159</v>
      </c>
      <c r="E1441">
        <v>15</v>
      </c>
      <c r="F1441">
        <v>25</v>
      </c>
      <c r="G1441">
        <v>1</v>
      </c>
      <c r="H1441">
        <v>30</v>
      </c>
      <c r="I1441" t="s">
        <v>1141</v>
      </c>
      <c r="J1441" t="str">
        <f>IF(COUNTIF(sala!R$2:R$768,A1441)=0,"No","SI")</f>
        <v>SI</v>
      </c>
      <c r="K1441">
        <f>+Tabla1[[#This Row],[Precio Unitario]]*Tabla1[[#This Row],[Cantidad Ordenada]]</f>
        <v>25</v>
      </c>
      <c r="L1441">
        <f>+Tabla1[[#This Row],[Ganancia Bruta]]-Tabla1[[#This Row],[Costo Unitario]]*Tabla1[[#This Row],[Cantidad Ordenada]]</f>
        <v>10</v>
      </c>
    </row>
    <row r="1442" spans="1:12" x14ac:dyDescent="0.45">
      <c r="A1442">
        <v>586</v>
      </c>
      <c r="B1442">
        <v>17</v>
      </c>
      <c r="C1442" t="s">
        <v>448</v>
      </c>
      <c r="D1442" t="s">
        <v>1147</v>
      </c>
      <c r="E1442">
        <v>20</v>
      </c>
      <c r="F1442">
        <v>33</v>
      </c>
      <c r="G1442">
        <v>3</v>
      </c>
      <c r="H1442">
        <v>47</v>
      </c>
      <c r="I1442" t="s">
        <v>1141</v>
      </c>
      <c r="J1442" t="str">
        <f>IF(COUNTIF(sala!R$2:R$768,A1442)=0,"No","SI")</f>
        <v>SI</v>
      </c>
      <c r="K1442">
        <f>+Tabla1[[#This Row],[Precio Unitario]]*Tabla1[[#This Row],[Cantidad Ordenada]]</f>
        <v>99</v>
      </c>
      <c r="L1442">
        <f>+Tabla1[[#This Row],[Ganancia Bruta]]-Tabla1[[#This Row],[Costo Unitario]]*Tabla1[[#This Row],[Cantidad Ordenada]]</f>
        <v>39</v>
      </c>
    </row>
    <row r="1443" spans="1:12" x14ac:dyDescent="0.45">
      <c r="A1443">
        <v>586</v>
      </c>
      <c r="B1443">
        <v>17</v>
      </c>
      <c r="C1443" t="s">
        <v>268</v>
      </c>
      <c r="D1443" t="s">
        <v>1138</v>
      </c>
      <c r="E1443">
        <v>14</v>
      </c>
      <c r="F1443">
        <v>24</v>
      </c>
      <c r="G1443">
        <v>3</v>
      </c>
      <c r="H1443">
        <v>45</v>
      </c>
      <c r="I1443" t="s">
        <v>1139</v>
      </c>
      <c r="J1443" t="str">
        <f>IF(COUNTIF(sala!R$2:R$768,A1443)=0,"No","SI")</f>
        <v>SI</v>
      </c>
      <c r="K1443">
        <f>+Tabla1[[#This Row],[Precio Unitario]]*Tabla1[[#This Row],[Cantidad Ordenada]]</f>
        <v>72</v>
      </c>
      <c r="L1443">
        <f>+Tabla1[[#This Row],[Ganancia Bruta]]-Tabla1[[#This Row],[Costo Unitario]]*Tabla1[[#This Row],[Cantidad Ordenada]]</f>
        <v>30</v>
      </c>
    </row>
    <row r="1444" spans="1:12" x14ac:dyDescent="0.45">
      <c r="A1444">
        <v>587</v>
      </c>
      <c r="B1444">
        <v>7</v>
      </c>
      <c r="C1444" t="s">
        <v>268</v>
      </c>
      <c r="D1444" t="s">
        <v>1138</v>
      </c>
      <c r="E1444">
        <v>14</v>
      </c>
      <c r="F1444">
        <v>24</v>
      </c>
      <c r="G1444">
        <v>2</v>
      </c>
      <c r="H1444">
        <v>43</v>
      </c>
      <c r="I1444" t="s">
        <v>1141</v>
      </c>
      <c r="J1444" t="str">
        <f>IF(COUNTIF(sala!R$2:R$768,A1444)=0,"No","SI")</f>
        <v>SI</v>
      </c>
      <c r="K1444">
        <f>+Tabla1[[#This Row],[Precio Unitario]]*Tabla1[[#This Row],[Cantidad Ordenada]]</f>
        <v>48</v>
      </c>
      <c r="L1444">
        <f>+Tabla1[[#This Row],[Ganancia Bruta]]-Tabla1[[#This Row],[Costo Unitario]]*Tabla1[[#This Row],[Cantidad Ordenada]]</f>
        <v>20</v>
      </c>
    </row>
    <row r="1445" spans="1:12" x14ac:dyDescent="0.45">
      <c r="A1445">
        <v>588</v>
      </c>
      <c r="B1445">
        <v>15</v>
      </c>
      <c r="C1445" t="s">
        <v>265</v>
      </c>
      <c r="D1445" t="s">
        <v>1158</v>
      </c>
      <c r="E1445">
        <v>15</v>
      </c>
      <c r="F1445">
        <v>26</v>
      </c>
      <c r="G1445">
        <v>1</v>
      </c>
      <c r="H1445">
        <v>25</v>
      </c>
      <c r="I1445" t="s">
        <v>1141</v>
      </c>
      <c r="J1445" t="str">
        <f>IF(COUNTIF(sala!R$2:R$768,A1445)=0,"No","SI")</f>
        <v>SI</v>
      </c>
      <c r="K1445">
        <f>+Tabla1[[#This Row],[Precio Unitario]]*Tabla1[[#This Row],[Cantidad Ordenada]]</f>
        <v>26</v>
      </c>
      <c r="L1445">
        <f>+Tabla1[[#This Row],[Ganancia Bruta]]-Tabla1[[#This Row],[Costo Unitario]]*Tabla1[[#This Row],[Cantidad Ordenada]]</f>
        <v>11</v>
      </c>
    </row>
    <row r="1446" spans="1:12" x14ac:dyDescent="0.45">
      <c r="A1446">
        <v>588</v>
      </c>
      <c r="B1446">
        <v>15</v>
      </c>
      <c r="C1446" t="s">
        <v>204</v>
      </c>
      <c r="D1446" t="s">
        <v>1159</v>
      </c>
      <c r="E1446">
        <v>15</v>
      </c>
      <c r="F1446">
        <v>25</v>
      </c>
      <c r="G1446">
        <v>3</v>
      </c>
      <c r="H1446">
        <v>12</v>
      </c>
      <c r="I1446" t="s">
        <v>1141</v>
      </c>
      <c r="J1446" t="str">
        <f>IF(COUNTIF(sala!R$2:R$768,A1446)=0,"No","SI")</f>
        <v>SI</v>
      </c>
      <c r="K1446">
        <f>+Tabla1[[#This Row],[Precio Unitario]]*Tabla1[[#This Row],[Cantidad Ordenada]]</f>
        <v>75</v>
      </c>
      <c r="L1446">
        <f>+Tabla1[[#This Row],[Ganancia Bruta]]-Tabla1[[#This Row],[Costo Unitario]]*Tabla1[[#This Row],[Cantidad Ordenada]]</f>
        <v>30</v>
      </c>
    </row>
    <row r="1447" spans="1:12" x14ac:dyDescent="0.45">
      <c r="A1447">
        <v>589</v>
      </c>
      <c r="B1447">
        <v>10</v>
      </c>
      <c r="C1447" t="s">
        <v>340</v>
      </c>
      <c r="D1447" t="s">
        <v>1155</v>
      </c>
      <c r="E1447">
        <v>14</v>
      </c>
      <c r="F1447">
        <v>23</v>
      </c>
      <c r="G1447">
        <v>1</v>
      </c>
      <c r="H1447">
        <v>45</v>
      </c>
      <c r="I1447" t="s">
        <v>1139</v>
      </c>
      <c r="J1447" t="str">
        <f>IF(COUNTIF(sala!R$2:R$768,A1447)=0,"No","SI")</f>
        <v>SI</v>
      </c>
      <c r="K1447">
        <f>+Tabla1[[#This Row],[Precio Unitario]]*Tabla1[[#This Row],[Cantidad Ordenada]]</f>
        <v>23</v>
      </c>
      <c r="L1447">
        <f>+Tabla1[[#This Row],[Ganancia Bruta]]-Tabla1[[#This Row],[Costo Unitario]]*Tabla1[[#This Row],[Cantidad Ordenada]]</f>
        <v>9</v>
      </c>
    </row>
    <row r="1448" spans="1:12" x14ac:dyDescent="0.45">
      <c r="A1448">
        <v>589</v>
      </c>
      <c r="B1448">
        <v>10</v>
      </c>
      <c r="C1448" t="s">
        <v>86</v>
      </c>
      <c r="D1448" t="s">
        <v>1153</v>
      </c>
      <c r="E1448">
        <v>20</v>
      </c>
      <c r="F1448">
        <v>34</v>
      </c>
      <c r="G1448">
        <v>3</v>
      </c>
      <c r="H1448">
        <v>59</v>
      </c>
      <c r="I1448" t="s">
        <v>1139</v>
      </c>
      <c r="J1448" t="str">
        <f>IF(COUNTIF(sala!R$2:R$768,A1448)=0,"No","SI")</f>
        <v>SI</v>
      </c>
      <c r="K1448">
        <f>+Tabla1[[#This Row],[Precio Unitario]]*Tabla1[[#This Row],[Cantidad Ordenada]]</f>
        <v>102</v>
      </c>
      <c r="L1448">
        <f>+Tabla1[[#This Row],[Ganancia Bruta]]-Tabla1[[#This Row],[Costo Unitario]]*Tabla1[[#This Row],[Cantidad Ordenada]]</f>
        <v>42</v>
      </c>
    </row>
    <row r="1449" spans="1:12" x14ac:dyDescent="0.45">
      <c r="A1449">
        <v>589</v>
      </c>
      <c r="B1449">
        <v>10</v>
      </c>
      <c r="C1449" t="s">
        <v>111</v>
      </c>
      <c r="D1449" t="s">
        <v>1156</v>
      </c>
      <c r="E1449">
        <v>13</v>
      </c>
      <c r="F1449">
        <v>21</v>
      </c>
      <c r="G1449">
        <v>3</v>
      </c>
      <c r="H1449">
        <v>7</v>
      </c>
      <c r="I1449" t="s">
        <v>1139</v>
      </c>
      <c r="J1449" t="str">
        <f>IF(COUNTIF(sala!R$2:R$768,A1449)=0,"No","SI")</f>
        <v>SI</v>
      </c>
      <c r="K1449">
        <f>+Tabla1[[#This Row],[Precio Unitario]]*Tabla1[[#This Row],[Cantidad Ordenada]]</f>
        <v>63</v>
      </c>
      <c r="L1449">
        <f>+Tabla1[[#This Row],[Ganancia Bruta]]-Tabla1[[#This Row],[Costo Unitario]]*Tabla1[[#This Row],[Cantidad Ordenada]]</f>
        <v>24</v>
      </c>
    </row>
    <row r="1450" spans="1:12" x14ac:dyDescent="0.45">
      <c r="A1450">
        <v>589</v>
      </c>
      <c r="B1450">
        <v>10</v>
      </c>
      <c r="C1450" t="s">
        <v>423</v>
      </c>
      <c r="D1450" t="s">
        <v>1151</v>
      </c>
      <c r="E1450">
        <v>19</v>
      </c>
      <c r="F1450">
        <v>32</v>
      </c>
      <c r="G1450">
        <v>3</v>
      </c>
      <c r="H1450">
        <v>9</v>
      </c>
      <c r="I1450" t="s">
        <v>1139</v>
      </c>
      <c r="J1450" t="str">
        <f>IF(COUNTIF(sala!R$2:R$768,A1450)=0,"No","SI")</f>
        <v>SI</v>
      </c>
      <c r="K1450">
        <f>+Tabla1[[#This Row],[Precio Unitario]]*Tabla1[[#This Row],[Cantidad Ordenada]]</f>
        <v>96</v>
      </c>
      <c r="L1450">
        <f>+Tabla1[[#This Row],[Ganancia Bruta]]-Tabla1[[#This Row],[Costo Unitario]]*Tabla1[[#This Row],[Cantidad Ordenada]]</f>
        <v>39</v>
      </c>
    </row>
    <row r="1451" spans="1:12" x14ac:dyDescent="0.45">
      <c r="A1451">
        <v>590</v>
      </c>
      <c r="B1451">
        <v>3</v>
      </c>
      <c r="C1451" t="s">
        <v>86</v>
      </c>
      <c r="D1451" t="s">
        <v>1153</v>
      </c>
      <c r="E1451">
        <v>20</v>
      </c>
      <c r="F1451">
        <v>34</v>
      </c>
      <c r="G1451">
        <v>3</v>
      </c>
      <c r="H1451">
        <v>43</v>
      </c>
      <c r="I1451" t="s">
        <v>1141</v>
      </c>
      <c r="J1451" t="str">
        <f>IF(COUNTIF(sala!R$2:R$768,A1451)=0,"No","SI")</f>
        <v>SI</v>
      </c>
      <c r="K1451">
        <f>+Tabla1[[#This Row],[Precio Unitario]]*Tabla1[[#This Row],[Cantidad Ordenada]]</f>
        <v>102</v>
      </c>
      <c r="L1451">
        <f>+Tabla1[[#This Row],[Ganancia Bruta]]-Tabla1[[#This Row],[Costo Unitario]]*Tabla1[[#This Row],[Cantidad Ordenada]]</f>
        <v>42</v>
      </c>
    </row>
    <row r="1452" spans="1:12" x14ac:dyDescent="0.45">
      <c r="A1452">
        <v>590</v>
      </c>
      <c r="B1452">
        <v>3</v>
      </c>
      <c r="C1452" t="s">
        <v>250</v>
      </c>
      <c r="D1452" t="s">
        <v>1154</v>
      </c>
      <c r="E1452">
        <v>12</v>
      </c>
      <c r="F1452">
        <v>20</v>
      </c>
      <c r="G1452">
        <v>1</v>
      </c>
      <c r="H1452">
        <v>21</v>
      </c>
      <c r="I1452" t="s">
        <v>1141</v>
      </c>
      <c r="J1452" t="str">
        <f>IF(COUNTIF(sala!R$2:R$768,A1452)=0,"No","SI")</f>
        <v>SI</v>
      </c>
      <c r="K1452">
        <f>+Tabla1[[#This Row],[Precio Unitario]]*Tabla1[[#This Row],[Cantidad Ordenada]]</f>
        <v>20</v>
      </c>
      <c r="L1452">
        <f>+Tabla1[[#This Row],[Ganancia Bruta]]-Tabla1[[#This Row],[Costo Unitario]]*Tabla1[[#This Row],[Cantidad Ordenada]]</f>
        <v>8</v>
      </c>
    </row>
    <row r="1453" spans="1:12" x14ac:dyDescent="0.45">
      <c r="A1453">
        <v>591</v>
      </c>
      <c r="B1453">
        <v>11</v>
      </c>
      <c r="C1453" t="s">
        <v>74</v>
      </c>
      <c r="D1453" t="s">
        <v>1144</v>
      </c>
      <c r="E1453">
        <v>25</v>
      </c>
      <c r="F1453">
        <v>40</v>
      </c>
      <c r="G1453">
        <v>3</v>
      </c>
      <c r="H1453">
        <v>51</v>
      </c>
      <c r="I1453" t="s">
        <v>1139</v>
      </c>
      <c r="J1453" t="str">
        <f>IF(COUNTIF(sala!R$2:R$768,A1453)=0,"No","SI")</f>
        <v>SI</v>
      </c>
      <c r="K1453">
        <f>+Tabla1[[#This Row],[Precio Unitario]]*Tabla1[[#This Row],[Cantidad Ordenada]]</f>
        <v>120</v>
      </c>
      <c r="L1453">
        <f>+Tabla1[[#This Row],[Ganancia Bruta]]-Tabla1[[#This Row],[Costo Unitario]]*Tabla1[[#This Row],[Cantidad Ordenada]]</f>
        <v>45</v>
      </c>
    </row>
    <row r="1454" spans="1:12" x14ac:dyDescent="0.45">
      <c r="A1454">
        <v>592</v>
      </c>
      <c r="B1454">
        <v>5</v>
      </c>
      <c r="C1454" t="s">
        <v>344</v>
      </c>
      <c r="D1454" t="s">
        <v>1152</v>
      </c>
      <c r="E1454">
        <v>13</v>
      </c>
      <c r="F1454">
        <v>22</v>
      </c>
      <c r="G1454">
        <v>2</v>
      </c>
      <c r="H1454">
        <v>59</v>
      </c>
      <c r="I1454" t="s">
        <v>1139</v>
      </c>
      <c r="J1454" t="str">
        <f>IF(COUNTIF(sala!R$2:R$768,A1454)=0,"No","SI")</f>
        <v>SI</v>
      </c>
      <c r="K1454">
        <f>+Tabla1[[#This Row],[Precio Unitario]]*Tabla1[[#This Row],[Cantidad Ordenada]]</f>
        <v>44</v>
      </c>
      <c r="L1454">
        <f>+Tabla1[[#This Row],[Ganancia Bruta]]-Tabla1[[#This Row],[Costo Unitario]]*Tabla1[[#This Row],[Cantidad Ordenada]]</f>
        <v>18</v>
      </c>
    </row>
    <row r="1455" spans="1:12" x14ac:dyDescent="0.45">
      <c r="A1455">
        <v>592</v>
      </c>
      <c r="B1455">
        <v>5</v>
      </c>
      <c r="C1455" t="s">
        <v>204</v>
      </c>
      <c r="D1455" t="s">
        <v>1159</v>
      </c>
      <c r="E1455">
        <v>15</v>
      </c>
      <c r="F1455">
        <v>25</v>
      </c>
      <c r="G1455">
        <v>2</v>
      </c>
      <c r="H1455">
        <v>42</v>
      </c>
      <c r="I1455" t="s">
        <v>1139</v>
      </c>
      <c r="J1455" t="str">
        <f>IF(COUNTIF(sala!R$2:R$768,A1455)=0,"No","SI")</f>
        <v>SI</v>
      </c>
      <c r="K1455">
        <f>+Tabla1[[#This Row],[Precio Unitario]]*Tabla1[[#This Row],[Cantidad Ordenada]]</f>
        <v>50</v>
      </c>
      <c r="L1455">
        <f>+Tabla1[[#This Row],[Ganancia Bruta]]-Tabla1[[#This Row],[Costo Unitario]]*Tabla1[[#This Row],[Cantidad Ordenada]]</f>
        <v>20</v>
      </c>
    </row>
    <row r="1456" spans="1:12" x14ac:dyDescent="0.45">
      <c r="A1456">
        <v>593</v>
      </c>
      <c r="B1456">
        <v>17</v>
      </c>
      <c r="C1456" t="s">
        <v>74</v>
      </c>
      <c r="D1456" t="s">
        <v>1144</v>
      </c>
      <c r="E1456">
        <v>25</v>
      </c>
      <c r="F1456">
        <v>40</v>
      </c>
      <c r="G1456">
        <v>1</v>
      </c>
      <c r="H1456">
        <v>30</v>
      </c>
      <c r="I1456" t="s">
        <v>1139</v>
      </c>
      <c r="J1456" t="str">
        <f>IF(COUNTIF(sala!R$2:R$768,A1456)=0,"No","SI")</f>
        <v>SI</v>
      </c>
      <c r="K1456">
        <f>+Tabla1[[#This Row],[Precio Unitario]]*Tabla1[[#This Row],[Cantidad Ordenada]]</f>
        <v>40</v>
      </c>
      <c r="L1456">
        <f>+Tabla1[[#This Row],[Ganancia Bruta]]-Tabla1[[#This Row],[Costo Unitario]]*Tabla1[[#This Row],[Cantidad Ordenada]]</f>
        <v>15</v>
      </c>
    </row>
    <row r="1457" spans="1:12" x14ac:dyDescent="0.45">
      <c r="A1457">
        <v>593</v>
      </c>
      <c r="B1457">
        <v>17</v>
      </c>
      <c r="C1457" t="s">
        <v>195</v>
      </c>
      <c r="D1457" t="s">
        <v>1142</v>
      </c>
      <c r="E1457">
        <v>19</v>
      </c>
      <c r="F1457">
        <v>31</v>
      </c>
      <c r="G1457">
        <v>1</v>
      </c>
      <c r="H1457">
        <v>8</v>
      </c>
      <c r="I1457" t="s">
        <v>1139</v>
      </c>
      <c r="J1457" t="str">
        <f>IF(COUNTIF(sala!R$2:R$768,A1457)=0,"No","SI")</f>
        <v>SI</v>
      </c>
      <c r="K1457">
        <f>+Tabla1[[#This Row],[Precio Unitario]]*Tabla1[[#This Row],[Cantidad Ordenada]]</f>
        <v>31</v>
      </c>
      <c r="L1457">
        <f>+Tabla1[[#This Row],[Ganancia Bruta]]-Tabla1[[#This Row],[Costo Unitario]]*Tabla1[[#This Row],[Cantidad Ordenada]]</f>
        <v>12</v>
      </c>
    </row>
    <row r="1458" spans="1:12" x14ac:dyDescent="0.45">
      <c r="A1458">
        <v>593</v>
      </c>
      <c r="B1458">
        <v>17</v>
      </c>
      <c r="C1458" t="s">
        <v>448</v>
      </c>
      <c r="D1458" t="s">
        <v>1147</v>
      </c>
      <c r="E1458">
        <v>20</v>
      </c>
      <c r="F1458">
        <v>33</v>
      </c>
      <c r="G1458">
        <v>2</v>
      </c>
      <c r="H1458">
        <v>5</v>
      </c>
      <c r="I1458" t="s">
        <v>1141</v>
      </c>
      <c r="J1458" t="str">
        <f>IF(COUNTIF(sala!R$2:R$768,A1458)=0,"No","SI")</f>
        <v>SI</v>
      </c>
      <c r="K1458">
        <f>+Tabla1[[#This Row],[Precio Unitario]]*Tabla1[[#This Row],[Cantidad Ordenada]]</f>
        <v>66</v>
      </c>
      <c r="L1458">
        <f>+Tabla1[[#This Row],[Ganancia Bruta]]-Tabla1[[#This Row],[Costo Unitario]]*Tabla1[[#This Row],[Cantidad Ordenada]]</f>
        <v>26</v>
      </c>
    </row>
    <row r="1459" spans="1:12" x14ac:dyDescent="0.45">
      <c r="A1459">
        <v>593</v>
      </c>
      <c r="B1459">
        <v>17</v>
      </c>
      <c r="C1459" t="s">
        <v>115</v>
      </c>
      <c r="D1459" t="s">
        <v>1145</v>
      </c>
      <c r="E1459">
        <v>22</v>
      </c>
      <c r="F1459">
        <v>36</v>
      </c>
      <c r="G1459">
        <v>2</v>
      </c>
      <c r="H1459">
        <v>5</v>
      </c>
      <c r="I1459" t="s">
        <v>1139</v>
      </c>
      <c r="J1459" t="str">
        <f>IF(COUNTIF(sala!R$2:R$768,A1459)=0,"No","SI")</f>
        <v>SI</v>
      </c>
      <c r="K1459">
        <f>+Tabla1[[#This Row],[Precio Unitario]]*Tabla1[[#This Row],[Cantidad Ordenada]]</f>
        <v>72</v>
      </c>
      <c r="L1459">
        <f>+Tabla1[[#This Row],[Ganancia Bruta]]-Tabla1[[#This Row],[Costo Unitario]]*Tabla1[[#This Row],[Cantidad Ordenada]]</f>
        <v>28</v>
      </c>
    </row>
    <row r="1460" spans="1:12" x14ac:dyDescent="0.45">
      <c r="A1460">
        <v>594</v>
      </c>
      <c r="B1460">
        <v>17</v>
      </c>
      <c r="C1460" t="s">
        <v>448</v>
      </c>
      <c r="D1460" t="s">
        <v>1147</v>
      </c>
      <c r="E1460">
        <v>20</v>
      </c>
      <c r="F1460">
        <v>33</v>
      </c>
      <c r="G1460">
        <v>1</v>
      </c>
      <c r="H1460">
        <v>5</v>
      </c>
      <c r="I1460" t="s">
        <v>1139</v>
      </c>
      <c r="J1460" t="str">
        <f>IF(COUNTIF(sala!R$2:R$768,A1460)=0,"No","SI")</f>
        <v>SI</v>
      </c>
      <c r="K1460">
        <f>+Tabla1[[#This Row],[Precio Unitario]]*Tabla1[[#This Row],[Cantidad Ordenada]]</f>
        <v>33</v>
      </c>
      <c r="L1460">
        <f>+Tabla1[[#This Row],[Ganancia Bruta]]-Tabla1[[#This Row],[Costo Unitario]]*Tabla1[[#This Row],[Cantidad Ordenada]]</f>
        <v>13</v>
      </c>
    </row>
    <row r="1461" spans="1:12" x14ac:dyDescent="0.45">
      <c r="A1461">
        <v>594</v>
      </c>
      <c r="B1461">
        <v>17</v>
      </c>
      <c r="C1461" t="s">
        <v>344</v>
      </c>
      <c r="D1461" t="s">
        <v>1152</v>
      </c>
      <c r="E1461">
        <v>13</v>
      </c>
      <c r="F1461">
        <v>22</v>
      </c>
      <c r="G1461">
        <v>3</v>
      </c>
      <c r="H1461">
        <v>44</v>
      </c>
      <c r="I1461" t="s">
        <v>1139</v>
      </c>
      <c r="J1461" t="str">
        <f>IF(COUNTIF(sala!R$2:R$768,A1461)=0,"No","SI")</f>
        <v>SI</v>
      </c>
      <c r="K1461">
        <f>+Tabla1[[#This Row],[Precio Unitario]]*Tabla1[[#This Row],[Cantidad Ordenada]]</f>
        <v>66</v>
      </c>
      <c r="L1461">
        <f>+Tabla1[[#This Row],[Ganancia Bruta]]-Tabla1[[#This Row],[Costo Unitario]]*Tabla1[[#This Row],[Cantidad Ordenada]]</f>
        <v>27</v>
      </c>
    </row>
    <row r="1462" spans="1:12" x14ac:dyDescent="0.45">
      <c r="A1462">
        <v>594</v>
      </c>
      <c r="B1462">
        <v>17</v>
      </c>
      <c r="C1462" t="s">
        <v>250</v>
      </c>
      <c r="D1462" t="s">
        <v>1154</v>
      </c>
      <c r="E1462">
        <v>12</v>
      </c>
      <c r="F1462">
        <v>20</v>
      </c>
      <c r="G1462">
        <v>2</v>
      </c>
      <c r="H1462">
        <v>49</v>
      </c>
      <c r="I1462" t="s">
        <v>1139</v>
      </c>
      <c r="J1462" t="str">
        <f>IF(COUNTIF(sala!R$2:R$768,A1462)=0,"No","SI")</f>
        <v>SI</v>
      </c>
      <c r="K1462">
        <f>+Tabla1[[#This Row],[Precio Unitario]]*Tabla1[[#This Row],[Cantidad Ordenada]]</f>
        <v>40</v>
      </c>
      <c r="L1462">
        <f>+Tabla1[[#This Row],[Ganancia Bruta]]-Tabla1[[#This Row],[Costo Unitario]]*Tabla1[[#This Row],[Cantidad Ordenada]]</f>
        <v>16</v>
      </c>
    </row>
    <row r="1463" spans="1:12" x14ac:dyDescent="0.45">
      <c r="A1463">
        <v>595</v>
      </c>
      <c r="B1463">
        <v>9</v>
      </c>
      <c r="C1463" t="s">
        <v>111</v>
      </c>
      <c r="D1463" t="s">
        <v>1156</v>
      </c>
      <c r="E1463">
        <v>13</v>
      </c>
      <c r="F1463">
        <v>21</v>
      </c>
      <c r="G1463">
        <v>2</v>
      </c>
      <c r="H1463">
        <v>5</v>
      </c>
      <c r="I1463" t="s">
        <v>1139</v>
      </c>
      <c r="J1463" t="str">
        <f>IF(COUNTIF(sala!R$2:R$768,A1463)=0,"No","SI")</f>
        <v>SI</v>
      </c>
      <c r="K1463">
        <f>+Tabla1[[#This Row],[Precio Unitario]]*Tabla1[[#This Row],[Cantidad Ordenada]]</f>
        <v>42</v>
      </c>
      <c r="L1463">
        <f>+Tabla1[[#This Row],[Ganancia Bruta]]-Tabla1[[#This Row],[Costo Unitario]]*Tabla1[[#This Row],[Cantidad Ordenada]]</f>
        <v>16</v>
      </c>
    </row>
    <row r="1464" spans="1:12" x14ac:dyDescent="0.45">
      <c r="A1464">
        <v>595</v>
      </c>
      <c r="B1464">
        <v>9</v>
      </c>
      <c r="C1464" t="s">
        <v>109</v>
      </c>
      <c r="D1464" t="s">
        <v>1140</v>
      </c>
      <c r="E1464">
        <v>18</v>
      </c>
      <c r="F1464">
        <v>30</v>
      </c>
      <c r="G1464">
        <v>1</v>
      </c>
      <c r="H1464">
        <v>44</v>
      </c>
      <c r="I1464" t="s">
        <v>1141</v>
      </c>
      <c r="J1464" t="str">
        <f>IF(COUNTIF(sala!R$2:R$768,A1464)=0,"No","SI")</f>
        <v>SI</v>
      </c>
      <c r="K1464">
        <f>+Tabla1[[#This Row],[Precio Unitario]]*Tabla1[[#This Row],[Cantidad Ordenada]]</f>
        <v>30</v>
      </c>
      <c r="L1464">
        <f>+Tabla1[[#This Row],[Ganancia Bruta]]-Tabla1[[#This Row],[Costo Unitario]]*Tabla1[[#This Row],[Cantidad Ordenada]]</f>
        <v>12</v>
      </c>
    </row>
    <row r="1465" spans="1:12" x14ac:dyDescent="0.45">
      <c r="A1465">
        <v>596</v>
      </c>
      <c r="B1465">
        <v>18</v>
      </c>
      <c r="C1465" t="s">
        <v>340</v>
      </c>
      <c r="D1465" t="s">
        <v>1155</v>
      </c>
      <c r="E1465">
        <v>14</v>
      </c>
      <c r="F1465">
        <v>23</v>
      </c>
      <c r="G1465">
        <v>2</v>
      </c>
      <c r="H1465">
        <v>47</v>
      </c>
      <c r="I1465" t="s">
        <v>1141</v>
      </c>
      <c r="J1465" t="str">
        <f>IF(COUNTIF(sala!R$2:R$768,A1465)=0,"No","SI")</f>
        <v>SI</v>
      </c>
      <c r="K1465">
        <f>+Tabla1[[#This Row],[Precio Unitario]]*Tabla1[[#This Row],[Cantidad Ordenada]]</f>
        <v>46</v>
      </c>
      <c r="L1465">
        <f>+Tabla1[[#This Row],[Ganancia Bruta]]-Tabla1[[#This Row],[Costo Unitario]]*Tabla1[[#This Row],[Cantidad Ordenada]]</f>
        <v>18</v>
      </c>
    </row>
    <row r="1466" spans="1:12" x14ac:dyDescent="0.45">
      <c r="A1466">
        <v>596</v>
      </c>
      <c r="B1466">
        <v>18</v>
      </c>
      <c r="C1466" t="s">
        <v>268</v>
      </c>
      <c r="D1466" t="s">
        <v>1138</v>
      </c>
      <c r="E1466">
        <v>14</v>
      </c>
      <c r="F1466">
        <v>24</v>
      </c>
      <c r="G1466">
        <v>2</v>
      </c>
      <c r="H1466">
        <v>50</v>
      </c>
      <c r="I1466" t="s">
        <v>1141</v>
      </c>
      <c r="J1466" t="str">
        <f>IF(COUNTIF(sala!R$2:R$768,A1466)=0,"No","SI")</f>
        <v>SI</v>
      </c>
      <c r="K1466">
        <f>+Tabla1[[#This Row],[Precio Unitario]]*Tabla1[[#This Row],[Cantidad Ordenada]]</f>
        <v>48</v>
      </c>
      <c r="L1466">
        <f>+Tabla1[[#This Row],[Ganancia Bruta]]-Tabla1[[#This Row],[Costo Unitario]]*Tabla1[[#This Row],[Cantidad Ordenada]]</f>
        <v>20</v>
      </c>
    </row>
    <row r="1467" spans="1:12" x14ac:dyDescent="0.45">
      <c r="A1467">
        <v>596</v>
      </c>
      <c r="B1467">
        <v>18</v>
      </c>
      <c r="C1467" t="s">
        <v>423</v>
      </c>
      <c r="D1467" t="s">
        <v>1151</v>
      </c>
      <c r="E1467">
        <v>19</v>
      </c>
      <c r="F1467">
        <v>32</v>
      </c>
      <c r="G1467">
        <v>3</v>
      </c>
      <c r="H1467">
        <v>42</v>
      </c>
      <c r="I1467" t="s">
        <v>1141</v>
      </c>
      <c r="J1467" t="str">
        <f>IF(COUNTIF(sala!R$2:R$768,A1467)=0,"No","SI")</f>
        <v>SI</v>
      </c>
      <c r="K1467">
        <f>+Tabla1[[#This Row],[Precio Unitario]]*Tabla1[[#This Row],[Cantidad Ordenada]]</f>
        <v>96</v>
      </c>
      <c r="L1467">
        <f>+Tabla1[[#This Row],[Ganancia Bruta]]-Tabla1[[#This Row],[Costo Unitario]]*Tabla1[[#This Row],[Cantidad Ordenada]]</f>
        <v>39</v>
      </c>
    </row>
    <row r="1468" spans="1:12" x14ac:dyDescent="0.45">
      <c r="A1468">
        <v>596</v>
      </c>
      <c r="B1468">
        <v>18</v>
      </c>
      <c r="C1468" t="s">
        <v>204</v>
      </c>
      <c r="D1468" t="s">
        <v>1159</v>
      </c>
      <c r="E1468">
        <v>15</v>
      </c>
      <c r="F1468">
        <v>25</v>
      </c>
      <c r="G1468">
        <v>2</v>
      </c>
      <c r="H1468">
        <v>19</v>
      </c>
      <c r="I1468" t="s">
        <v>1139</v>
      </c>
      <c r="J1468" t="str">
        <f>IF(COUNTIF(sala!R$2:R$768,A1468)=0,"No","SI")</f>
        <v>SI</v>
      </c>
      <c r="K1468">
        <f>+Tabla1[[#This Row],[Precio Unitario]]*Tabla1[[#This Row],[Cantidad Ordenada]]</f>
        <v>50</v>
      </c>
      <c r="L1468">
        <f>+Tabla1[[#This Row],[Ganancia Bruta]]-Tabla1[[#This Row],[Costo Unitario]]*Tabla1[[#This Row],[Cantidad Ordenada]]</f>
        <v>20</v>
      </c>
    </row>
    <row r="1469" spans="1:12" x14ac:dyDescent="0.45">
      <c r="A1469">
        <v>597</v>
      </c>
      <c r="B1469">
        <v>16</v>
      </c>
      <c r="C1469" t="s">
        <v>66</v>
      </c>
      <c r="D1469" t="s">
        <v>1148</v>
      </c>
      <c r="E1469">
        <v>16</v>
      </c>
      <c r="F1469">
        <v>28</v>
      </c>
      <c r="G1469">
        <v>1</v>
      </c>
      <c r="H1469">
        <v>39</v>
      </c>
      <c r="I1469" t="s">
        <v>1141</v>
      </c>
      <c r="J1469" t="str">
        <f>IF(COUNTIF(sala!R$2:R$768,A1469)=0,"No","SI")</f>
        <v>SI</v>
      </c>
      <c r="K1469">
        <f>+Tabla1[[#This Row],[Precio Unitario]]*Tabla1[[#This Row],[Cantidad Ordenada]]</f>
        <v>28</v>
      </c>
      <c r="L1469">
        <f>+Tabla1[[#This Row],[Ganancia Bruta]]-Tabla1[[#This Row],[Costo Unitario]]*Tabla1[[#This Row],[Cantidad Ordenada]]</f>
        <v>12</v>
      </c>
    </row>
    <row r="1470" spans="1:12" x14ac:dyDescent="0.45">
      <c r="A1470">
        <v>597</v>
      </c>
      <c r="B1470">
        <v>16</v>
      </c>
      <c r="C1470" t="s">
        <v>126</v>
      </c>
      <c r="D1470" t="s">
        <v>1157</v>
      </c>
      <c r="E1470">
        <v>10</v>
      </c>
      <c r="F1470">
        <v>18</v>
      </c>
      <c r="G1470">
        <v>1</v>
      </c>
      <c r="H1470">
        <v>55</v>
      </c>
      <c r="I1470" t="s">
        <v>1141</v>
      </c>
      <c r="J1470" t="str">
        <f>IF(COUNTIF(sala!R$2:R$768,A1470)=0,"No","SI")</f>
        <v>SI</v>
      </c>
      <c r="K1470">
        <f>+Tabla1[[#This Row],[Precio Unitario]]*Tabla1[[#This Row],[Cantidad Ordenada]]</f>
        <v>18</v>
      </c>
      <c r="L1470">
        <f>+Tabla1[[#This Row],[Ganancia Bruta]]-Tabla1[[#This Row],[Costo Unitario]]*Tabla1[[#This Row],[Cantidad Ordenada]]</f>
        <v>8</v>
      </c>
    </row>
    <row r="1471" spans="1:12" x14ac:dyDescent="0.45">
      <c r="A1471">
        <v>597</v>
      </c>
      <c r="B1471">
        <v>16</v>
      </c>
      <c r="C1471" t="s">
        <v>74</v>
      </c>
      <c r="D1471" t="s">
        <v>1144</v>
      </c>
      <c r="E1471">
        <v>25</v>
      </c>
      <c r="F1471">
        <v>40</v>
      </c>
      <c r="G1471">
        <v>2</v>
      </c>
      <c r="H1471">
        <v>39</v>
      </c>
      <c r="I1471" t="s">
        <v>1141</v>
      </c>
      <c r="J1471" t="str">
        <f>IF(COUNTIF(sala!R$2:R$768,A1471)=0,"No","SI")</f>
        <v>SI</v>
      </c>
      <c r="K1471">
        <f>+Tabla1[[#This Row],[Precio Unitario]]*Tabla1[[#This Row],[Cantidad Ordenada]]</f>
        <v>80</v>
      </c>
      <c r="L1471">
        <f>+Tabla1[[#This Row],[Ganancia Bruta]]-Tabla1[[#This Row],[Costo Unitario]]*Tabla1[[#This Row],[Cantidad Ordenada]]</f>
        <v>30</v>
      </c>
    </row>
    <row r="1472" spans="1:12" x14ac:dyDescent="0.45">
      <c r="A1472">
        <v>597</v>
      </c>
      <c r="B1472">
        <v>16</v>
      </c>
      <c r="C1472" t="s">
        <v>268</v>
      </c>
      <c r="D1472" t="s">
        <v>1138</v>
      </c>
      <c r="E1472">
        <v>14</v>
      </c>
      <c r="F1472">
        <v>24</v>
      </c>
      <c r="G1472">
        <v>1</v>
      </c>
      <c r="H1472">
        <v>8</v>
      </c>
      <c r="I1472" t="s">
        <v>1141</v>
      </c>
      <c r="J1472" t="str">
        <f>IF(COUNTIF(sala!R$2:R$768,A1472)=0,"No","SI")</f>
        <v>SI</v>
      </c>
      <c r="K1472">
        <f>+Tabla1[[#This Row],[Precio Unitario]]*Tabla1[[#This Row],[Cantidad Ordenada]]</f>
        <v>24</v>
      </c>
      <c r="L1472">
        <f>+Tabla1[[#This Row],[Ganancia Bruta]]-Tabla1[[#This Row],[Costo Unitario]]*Tabla1[[#This Row],[Cantidad Ordenada]]</f>
        <v>10</v>
      </c>
    </row>
    <row r="1473" spans="1:12" x14ac:dyDescent="0.45">
      <c r="A1473">
        <v>598</v>
      </c>
      <c r="B1473">
        <v>9</v>
      </c>
      <c r="C1473" t="s">
        <v>265</v>
      </c>
      <c r="D1473" t="s">
        <v>1158</v>
      </c>
      <c r="E1473">
        <v>15</v>
      </c>
      <c r="F1473">
        <v>26</v>
      </c>
      <c r="G1473">
        <v>2</v>
      </c>
      <c r="H1473">
        <v>44</v>
      </c>
      <c r="I1473" t="s">
        <v>1139</v>
      </c>
      <c r="J1473" t="str">
        <f>IF(COUNTIF(sala!R$2:R$768,A1473)=0,"No","SI")</f>
        <v>SI</v>
      </c>
      <c r="K1473">
        <f>+Tabla1[[#This Row],[Precio Unitario]]*Tabla1[[#This Row],[Cantidad Ordenada]]</f>
        <v>52</v>
      </c>
      <c r="L1473">
        <f>+Tabla1[[#This Row],[Ganancia Bruta]]-Tabla1[[#This Row],[Costo Unitario]]*Tabla1[[#This Row],[Cantidad Ordenada]]</f>
        <v>22</v>
      </c>
    </row>
    <row r="1474" spans="1:12" x14ac:dyDescent="0.45">
      <c r="A1474">
        <v>598</v>
      </c>
      <c r="B1474">
        <v>9</v>
      </c>
      <c r="C1474" t="s">
        <v>423</v>
      </c>
      <c r="D1474" t="s">
        <v>1151</v>
      </c>
      <c r="E1474">
        <v>19</v>
      </c>
      <c r="F1474">
        <v>32</v>
      </c>
      <c r="G1474">
        <v>2</v>
      </c>
      <c r="H1474">
        <v>22</v>
      </c>
      <c r="I1474" t="s">
        <v>1139</v>
      </c>
      <c r="J1474" t="str">
        <f>IF(COUNTIF(sala!R$2:R$768,A1474)=0,"No","SI")</f>
        <v>SI</v>
      </c>
      <c r="K1474">
        <f>+Tabla1[[#This Row],[Precio Unitario]]*Tabla1[[#This Row],[Cantidad Ordenada]]</f>
        <v>64</v>
      </c>
      <c r="L1474">
        <f>+Tabla1[[#This Row],[Ganancia Bruta]]-Tabla1[[#This Row],[Costo Unitario]]*Tabla1[[#This Row],[Cantidad Ordenada]]</f>
        <v>26</v>
      </c>
    </row>
    <row r="1475" spans="1:12" x14ac:dyDescent="0.45">
      <c r="A1475">
        <v>598</v>
      </c>
      <c r="B1475">
        <v>9</v>
      </c>
      <c r="C1475" t="s">
        <v>195</v>
      </c>
      <c r="D1475" t="s">
        <v>1142</v>
      </c>
      <c r="E1475">
        <v>19</v>
      </c>
      <c r="F1475">
        <v>31</v>
      </c>
      <c r="G1475">
        <v>3</v>
      </c>
      <c r="H1475">
        <v>15</v>
      </c>
      <c r="I1475" t="s">
        <v>1139</v>
      </c>
      <c r="J1475" t="str">
        <f>IF(COUNTIF(sala!R$2:R$768,A1475)=0,"No","SI")</f>
        <v>SI</v>
      </c>
      <c r="K1475">
        <f>+Tabla1[[#This Row],[Precio Unitario]]*Tabla1[[#This Row],[Cantidad Ordenada]]</f>
        <v>93</v>
      </c>
      <c r="L1475">
        <f>+Tabla1[[#This Row],[Ganancia Bruta]]-Tabla1[[#This Row],[Costo Unitario]]*Tabla1[[#This Row],[Cantidad Ordenada]]</f>
        <v>36</v>
      </c>
    </row>
    <row r="1476" spans="1:12" x14ac:dyDescent="0.45">
      <c r="A1476">
        <v>599</v>
      </c>
      <c r="B1476">
        <v>11</v>
      </c>
      <c r="C1476" t="s">
        <v>86</v>
      </c>
      <c r="D1476" t="s">
        <v>1153</v>
      </c>
      <c r="E1476">
        <v>20</v>
      </c>
      <c r="F1476">
        <v>34</v>
      </c>
      <c r="G1476">
        <v>2</v>
      </c>
      <c r="H1476">
        <v>5</v>
      </c>
      <c r="I1476" t="s">
        <v>1139</v>
      </c>
      <c r="J1476" t="str">
        <f>IF(COUNTIF(sala!R$2:R$768,A1476)=0,"No","SI")</f>
        <v>SI</v>
      </c>
      <c r="K1476">
        <f>+Tabla1[[#This Row],[Precio Unitario]]*Tabla1[[#This Row],[Cantidad Ordenada]]</f>
        <v>68</v>
      </c>
      <c r="L1476">
        <f>+Tabla1[[#This Row],[Ganancia Bruta]]-Tabla1[[#This Row],[Costo Unitario]]*Tabla1[[#This Row],[Cantidad Ordenada]]</f>
        <v>28</v>
      </c>
    </row>
    <row r="1477" spans="1:12" x14ac:dyDescent="0.45">
      <c r="A1477">
        <v>599</v>
      </c>
      <c r="B1477">
        <v>11</v>
      </c>
      <c r="C1477" t="s">
        <v>195</v>
      </c>
      <c r="D1477" t="s">
        <v>1142</v>
      </c>
      <c r="E1477">
        <v>19</v>
      </c>
      <c r="F1477">
        <v>31</v>
      </c>
      <c r="G1477">
        <v>1</v>
      </c>
      <c r="H1477">
        <v>49</v>
      </c>
      <c r="I1477" t="s">
        <v>1139</v>
      </c>
      <c r="J1477" t="str">
        <f>IF(COUNTIF(sala!R$2:R$768,A1477)=0,"No","SI")</f>
        <v>SI</v>
      </c>
      <c r="K1477">
        <f>+Tabla1[[#This Row],[Precio Unitario]]*Tabla1[[#This Row],[Cantidad Ordenada]]</f>
        <v>31</v>
      </c>
      <c r="L1477">
        <f>+Tabla1[[#This Row],[Ganancia Bruta]]-Tabla1[[#This Row],[Costo Unitario]]*Tabla1[[#This Row],[Cantidad Ordenada]]</f>
        <v>12</v>
      </c>
    </row>
    <row r="1478" spans="1:12" x14ac:dyDescent="0.45">
      <c r="A1478">
        <v>599</v>
      </c>
      <c r="B1478">
        <v>11</v>
      </c>
      <c r="C1478" t="s">
        <v>42</v>
      </c>
      <c r="D1478" t="s">
        <v>1150</v>
      </c>
      <c r="E1478">
        <v>21</v>
      </c>
      <c r="F1478">
        <v>35</v>
      </c>
      <c r="G1478">
        <v>2</v>
      </c>
      <c r="H1478">
        <v>54</v>
      </c>
      <c r="I1478" t="s">
        <v>1139</v>
      </c>
      <c r="J1478" t="str">
        <f>IF(COUNTIF(sala!R$2:R$768,A1478)=0,"No","SI")</f>
        <v>SI</v>
      </c>
      <c r="K1478">
        <f>+Tabla1[[#This Row],[Precio Unitario]]*Tabla1[[#This Row],[Cantidad Ordenada]]</f>
        <v>70</v>
      </c>
      <c r="L1478">
        <f>+Tabla1[[#This Row],[Ganancia Bruta]]-Tabla1[[#This Row],[Costo Unitario]]*Tabla1[[#This Row],[Cantidad Ordenada]]</f>
        <v>28</v>
      </c>
    </row>
    <row r="1479" spans="1:12" x14ac:dyDescent="0.45">
      <c r="A1479">
        <v>600</v>
      </c>
      <c r="B1479">
        <v>14</v>
      </c>
      <c r="C1479" t="s">
        <v>66</v>
      </c>
      <c r="D1479" t="s">
        <v>1148</v>
      </c>
      <c r="E1479">
        <v>16</v>
      </c>
      <c r="F1479">
        <v>28</v>
      </c>
      <c r="G1479">
        <v>3</v>
      </c>
      <c r="H1479">
        <v>22</v>
      </c>
      <c r="I1479" t="s">
        <v>1141</v>
      </c>
      <c r="J1479" t="str">
        <f>IF(COUNTIF(sala!R$2:R$768,A1479)=0,"No","SI")</f>
        <v>SI</v>
      </c>
      <c r="K1479">
        <f>+Tabla1[[#This Row],[Precio Unitario]]*Tabla1[[#This Row],[Cantidad Ordenada]]</f>
        <v>84</v>
      </c>
      <c r="L1479">
        <f>+Tabla1[[#This Row],[Ganancia Bruta]]-Tabla1[[#This Row],[Costo Unitario]]*Tabla1[[#This Row],[Cantidad Ordenada]]</f>
        <v>36</v>
      </c>
    </row>
    <row r="1480" spans="1:12" x14ac:dyDescent="0.45">
      <c r="A1480">
        <v>600</v>
      </c>
      <c r="B1480">
        <v>14</v>
      </c>
      <c r="C1480" t="s">
        <v>109</v>
      </c>
      <c r="D1480" t="s">
        <v>1140</v>
      </c>
      <c r="E1480">
        <v>18</v>
      </c>
      <c r="F1480">
        <v>30</v>
      </c>
      <c r="G1480">
        <v>2</v>
      </c>
      <c r="H1480">
        <v>43</v>
      </c>
      <c r="I1480" t="s">
        <v>1139</v>
      </c>
      <c r="J1480" t="str">
        <f>IF(COUNTIF(sala!R$2:R$768,A1480)=0,"No","SI")</f>
        <v>SI</v>
      </c>
      <c r="K1480">
        <f>+Tabla1[[#This Row],[Precio Unitario]]*Tabla1[[#This Row],[Cantidad Ordenada]]</f>
        <v>60</v>
      </c>
      <c r="L1480">
        <f>+Tabla1[[#This Row],[Ganancia Bruta]]-Tabla1[[#This Row],[Costo Unitario]]*Tabla1[[#This Row],[Cantidad Ordenada]]</f>
        <v>24</v>
      </c>
    </row>
    <row r="1481" spans="1:12" x14ac:dyDescent="0.45">
      <c r="A1481">
        <v>601</v>
      </c>
      <c r="B1481">
        <v>13</v>
      </c>
      <c r="C1481" t="s">
        <v>74</v>
      </c>
      <c r="D1481" t="s">
        <v>1144</v>
      </c>
      <c r="E1481">
        <v>25</v>
      </c>
      <c r="F1481">
        <v>40</v>
      </c>
      <c r="G1481">
        <v>2</v>
      </c>
      <c r="H1481">
        <v>11</v>
      </c>
      <c r="I1481" t="s">
        <v>1141</v>
      </c>
      <c r="J1481" t="str">
        <f>IF(COUNTIF(sala!R$2:R$768,A1481)=0,"No","SI")</f>
        <v>SI</v>
      </c>
      <c r="K1481">
        <f>+Tabla1[[#This Row],[Precio Unitario]]*Tabla1[[#This Row],[Cantidad Ordenada]]</f>
        <v>80</v>
      </c>
      <c r="L1481">
        <f>+Tabla1[[#This Row],[Ganancia Bruta]]-Tabla1[[#This Row],[Costo Unitario]]*Tabla1[[#This Row],[Cantidad Ordenada]]</f>
        <v>30</v>
      </c>
    </row>
    <row r="1482" spans="1:12" x14ac:dyDescent="0.45">
      <c r="A1482">
        <v>601</v>
      </c>
      <c r="B1482">
        <v>13</v>
      </c>
      <c r="C1482" t="s">
        <v>66</v>
      </c>
      <c r="D1482" t="s">
        <v>1148</v>
      </c>
      <c r="E1482">
        <v>16</v>
      </c>
      <c r="F1482">
        <v>28</v>
      </c>
      <c r="G1482">
        <v>3</v>
      </c>
      <c r="H1482">
        <v>28</v>
      </c>
      <c r="I1482" t="s">
        <v>1139</v>
      </c>
      <c r="J1482" t="str">
        <f>IF(COUNTIF(sala!R$2:R$768,A1482)=0,"No","SI")</f>
        <v>SI</v>
      </c>
      <c r="K1482">
        <f>+Tabla1[[#This Row],[Precio Unitario]]*Tabla1[[#This Row],[Cantidad Ordenada]]</f>
        <v>84</v>
      </c>
      <c r="L1482">
        <f>+Tabla1[[#This Row],[Ganancia Bruta]]-Tabla1[[#This Row],[Costo Unitario]]*Tabla1[[#This Row],[Cantidad Ordenada]]</f>
        <v>36</v>
      </c>
    </row>
    <row r="1483" spans="1:12" x14ac:dyDescent="0.45">
      <c r="A1483">
        <v>601</v>
      </c>
      <c r="B1483">
        <v>13</v>
      </c>
      <c r="C1483" t="s">
        <v>340</v>
      </c>
      <c r="D1483" t="s">
        <v>1155</v>
      </c>
      <c r="E1483">
        <v>14</v>
      </c>
      <c r="F1483">
        <v>23</v>
      </c>
      <c r="G1483">
        <v>1</v>
      </c>
      <c r="H1483">
        <v>44</v>
      </c>
      <c r="I1483" t="s">
        <v>1141</v>
      </c>
      <c r="J1483" t="str">
        <f>IF(COUNTIF(sala!R$2:R$768,A1483)=0,"No","SI")</f>
        <v>SI</v>
      </c>
      <c r="K1483">
        <f>+Tabla1[[#This Row],[Precio Unitario]]*Tabla1[[#This Row],[Cantidad Ordenada]]</f>
        <v>23</v>
      </c>
      <c r="L1483">
        <f>+Tabla1[[#This Row],[Ganancia Bruta]]-Tabla1[[#This Row],[Costo Unitario]]*Tabla1[[#This Row],[Cantidad Ordenada]]</f>
        <v>9</v>
      </c>
    </row>
    <row r="1484" spans="1:12" x14ac:dyDescent="0.45">
      <c r="A1484">
        <v>601</v>
      </c>
      <c r="B1484">
        <v>13</v>
      </c>
      <c r="C1484" t="s">
        <v>42</v>
      </c>
      <c r="D1484" t="s">
        <v>1150</v>
      </c>
      <c r="E1484">
        <v>21</v>
      </c>
      <c r="F1484">
        <v>35</v>
      </c>
      <c r="G1484">
        <v>3</v>
      </c>
      <c r="H1484">
        <v>32</v>
      </c>
      <c r="I1484" t="s">
        <v>1139</v>
      </c>
      <c r="J1484" t="str">
        <f>IF(COUNTIF(sala!R$2:R$768,A1484)=0,"No","SI")</f>
        <v>SI</v>
      </c>
      <c r="K1484">
        <f>+Tabla1[[#This Row],[Precio Unitario]]*Tabla1[[#This Row],[Cantidad Ordenada]]</f>
        <v>105</v>
      </c>
      <c r="L1484">
        <f>+Tabla1[[#This Row],[Ganancia Bruta]]-Tabla1[[#This Row],[Costo Unitario]]*Tabla1[[#This Row],[Cantidad Ordenada]]</f>
        <v>42</v>
      </c>
    </row>
    <row r="1485" spans="1:12" x14ac:dyDescent="0.45">
      <c r="A1485">
        <v>602</v>
      </c>
      <c r="B1485">
        <v>12</v>
      </c>
      <c r="C1485" t="s">
        <v>42</v>
      </c>
      <c r="D1485" t="s">
        <v>1150</v>
      </c>
      <c r="E1485">
        <v>21</v>
      </c>
      <c r="F1485">
        <v>35</v>
      </c>
      <c r="G1485">
        <v>2</v>
      </c>
      <c r="H1485">
        <v>56</v>
      </c>
      <c r="I1485" t="s">
        <v>1139</v>
      </c>
      <c r="J1485" t="str">
        <f>IF(COUNTIF(sala!R$2:R$768,A1485)=0,"No","SI")</f>
        <v>SI</v>
      </c>
      <c r="K1485">
        <f>+Tabla1[[#This Row],[Precio Unitario]]*Tabla1[[#This Row],[Cantidad Ordenada]]</f>
        <v>70</v>
      </c>
      <c r="L1485">
        <f>+Tabla1[[#This Row],[Ganancia Bruta]]-Tabla1[[#This Row],[Costo Unitario]]*Tabla1[[#This Row],[Cantidad Ordenada]]</f>
        <v>28</v>
      </c>
    </row>
    <row r="1486" spans="1:12" x14ac:dyDescent="0.45">
      <c r="A1486">
        <v>602</v>
      </c>
      <c r="B1486">
        <v>12</v>
      </c>
      <c r="C1486" t="s">
        <v>344</v>
      </c>
      <c r="D1486" t="s">
        <v>1152</v>
      </c>
      <c r="E1486">
        <v>13</v>
      </c>
      <c r="F1486">
        <v>22</v>
      </c>
      <c r="G1486">
        <v>3</v>
      </c>
      <c r="H1486">
        <v>58</v>
      </c>
      <c r="I1486" t="s">
        <v>1139</v>
      </c>
      <c r="J1486" t="str">
        <f>IF(COUNTIF(sala!R$2:R$768,A1486)=0,"No","SI")</f>
        <v>SI</v>
      </c>
      <c r="K1486">
        <f>+Tabla1[[#This Row],[Precio Unitario]]*Tabla1[[#This Row],[Cantidad Ordenada]]</f>
        <v>66</v>
      </c>
      <c r="L1486">
        <f>+Tabla1[[#This Row],[Ganancia Bruta]]-Tabla1[[#This Row],[Costo Unitario]]*Tabla1[[#This Row],[Cantidad Ordenada]]</f>
        <v>27</v>
      </c>
    </row>
    <row r="1487" spans="1:12" x14ac:dyDescent="0.45">
      <c r="A1487">
        <v>602</v>
      </c>
      <c r="B1487">
        <v>12</v>
      </c>
      <c r="C1487" t="s">
        <v>109</v>
      </c>
      <c r="D1487" t="s">
        <v>1140</v>
      </c>
      <c r="E1487">
        <v>18</v>
      </c>
      <c r="F1487">
        <v>30</v>
      </c>
      <c r="G1487">
        <v>3</v>
      </c>
      <c r="H1487">
        <v>12</v>
      </c>
      <c r="I1487" t="s">
        <v>1139</v>
      </c>
      <c r="J1487" t="str">
        <f>IF(COUNTIF(sala!R$2:R$768,A1487)=0,"No","SI")</f>
        <v>SI</v>
      </c>
      <c r="K1487">
        <f>+Tabla1[[#This Row],[Precio Unitario]]*Tabla1[[#This Row],[Cantidad Ordenada]]</f>
        <v>90</v>
      </c>
      <c r="L1487">
        <f>+Tabla1[[#This Row],[Ganancia Bruta]]-Tabla1[[#This Row],[Costo Unitario]]*Tabla1[[#This Row],[Cantidad Ordenada]]</f>
        <v>36</v>
      </c>
    </row>
    <row r="1488" spans="1:12" x14ac:dyDescent="0.45">
      <c r="A1488">
        <v>602</v>
      </c>
      <c r="B1488">
        <v>12</v>
      </c>
      <c r="C1488" t="s">
        <v>74</v>
      </c>
      <c r="D1488" t="s">
        <v>1144</v>
      </c>
      <c r="E1488">
        <v>25</v>
      </c>
      <c r="F1488">
        <v>40</v>
      </c>
      <c r="G1488">
        <v>1</v>
      </c>
      <c r="H1488">
        <v>36</v>
      </c>
      <c r="I1488" t="s">
        <v>1141</v>
      </c>
      <c r="J1488" t="str">
        <f>IF(COUNTIF(sala!R$2:R$768,A1488)=0,"No","SI")</f>
        <v>SI</v>
      </c>
      <c r="K1488">
        <f>+Tabla1[[#This Row],[Precio Unitario]]*Tabla1[[#This Row],[Cantidad Ordenada]]</f>
        <v>40</v>
      </c>
      <c r="L1488">
        <f>+Tabla1[[#This Row],[Ganancia Bruta]]-Tabla1[[#This Row],[Costo Unitario]]*Tabla1[[#This Row],[Cantidad Ordenada]]</f>
        <v>15</v>
      </c>
    </row>
    <row r="1489" spans="1:12" x14ac:dyDescent="0.45">
      <c r="A1489">
        <v>603</v>
      </c>
      <c r="B1489">
        <v>19</v>
      </c>
      <c r="C1489" t="s">
        <v>195</v>
      </c>
      <c r="D1489" t="s">
        <v>1142</v>
      </c>
      <c r="E1489">
        <v>19</v>
      </c>
      <c r="F1489">
        <v>31</v>
      </c>
      <c r="G1489">
        <v>2</v>
      </c>
      <c r="H1489">
        <v>17</v>
      </c>
      <c r="I1489" t="s">
        <v>1139</v>
      </c>
      <c r="J1489" t="str">
        <f>IF(COUNTIF(sala!R$2:R$768,A1489)=0,"No","SI")</f>
        <v>SI</v>
      </c>
      <c r="K1489">
        <f>+Tabla1[[#This Row],[Precio Unitario]]*Tabla1[[#This Row],[Cantidad Ordenada]]</f>
        <v>62</v>
      </c>
      <c r="L1489">
        <f>+Tabla1[[#This Row],[Ganancia Bruta]]-Tabla1[[#This Row],[Costo Unitario]]*Tabla1[[#This Row],[Cantidad Ordenada]]</f>
        <v>24</v>
      </c>
    </row>
    <row r="1490" spans="1:12" x14ac:dyDescent="0.45">
      <c r="A1490">
        <v>604</v>
      </c>
      <c r="B1490">
        <v>14</v>
      </c>
      <c r="C1490" t="s">
        <v>42</v>
      </c>
      <c r="D1490" t="s">
        <v>1150</v>
      </c>
      <c r="E1490">
        <v>21</v>
      </c>
      <c r="F1490">
        <v>35</v>
      </c>
      <c r="G1490">
        <v>3</v>
      </c>
      <c r="H1490">
        <v>42</v>
      </c>
      <c r="I1490" t="s">
        <v>1139</v>
      </c>
      <c r="J1490" t="str">
        <f>IF(COUNTIF(sala!R$2:R$768,A1490)=0,"No","SI")</f>
        <v>SI</v>
      </c>
      <c r="K1490">
        <f>+Tabla1[[#This Row],[Precio Unitario]]*Tabla1[[#This Row],[Cantidad Ordenada]]</f>
        <v>105</v>
      </c>
      <c r="L1490">
        <f>+Tabla1[[#This Row],[Ganancia Bruta]]-Tabla1[[#This Row],[Costo Unitario]]*Tabla1[[#This Row],[Cantidad Ordenada]]</f>
        <v>42</v>
      </c>
    </row>
    <row r="1491" spans="1:12" x14ac:dyDescent="0.45">
      <c r="A1491">
        <v>605</v>
      </c>
      <c r="B1491">
        <v>19</v>
      </c>
      <c r="C1491" t="s">
        <v>250</v>
      </c>
      <c r="D1491" t="s">
        <v>1154</v>
      </c>
      <c r="E1491">
        <v>12</v>
      </c>
      <c r="F1491">
        <v>20</v>
      </c>
      <c r="G1491">
        <v>1</v>
      </c>
      <c r="H1491">
        <v>47</v>
      </c>
      <c r="I1491" t="s">
        <v>1139</v>
      </c>
      <c r="J1491" t="str">
        <f>IF(COUNTIF(sala!R$2:R$768,A1491)=0,"No","SI")</f>
        <v>SI</v>
      </c>
      <c r="K1491">
        <f>+Tabla1[[#This Row],[Precio Unitario]]*Tabla1[[#This Row],[Cantidad Ordenada]]</f>
        <v>20</v>
      </c>
      <c r="L1491">
        <f>+Tabla1[[#This Row],[Ganancia Bruta]]-Tabla1[[#This Row],[Costo Unitario]]*Tabla1[[#This Row],[Cantidad Ordenada]]</f>
        <v>8</v>
      </c>
    </row>
    <row r="1492" spans="1:12" x14ac:dyDescent="0.45">
      <c r="A1492">
        <v>605</v>
      </c>
      <c r="B1492">
        <v>19</v>
      </c>
      <c r="C1492" t="s">
        <v>74</v>
      </c>
      <c r="D1492" t="s">
        <v>1144</v>
      </c>
      <c r="E1492">
        <v>25</v>
      </c>
      <c r="F1492">
        <v>40</v>
      </c>
      <c r="G1492">
        <v>1</v>
      </c>
      <c r="H1492">
        <v>24</v>
      </c>
      <c r="I1492" t="s">
        <v>1141</v>
      </c>
      <c r="J1492" t="str">
        <f>IF(COUNTIF(sala!R$2:R$768,A1492)=0,"No","SI")</f>
        <v>SI</v>
      </c>
      <c r="K1492">
        <f>+Tabla1[[#This Row],[Precio Unitario]]*Tabla1[[#This Row],[Cantidad Ordenada]]</f>
        <v>40</v>
      </c>
      <c r="L1492">
        <f>+Tabla1[[#This Row],[Ganancia Bruta]]-Tabla1[[#This Row],[Costo Unitario]]*Tabla1[[#This Row],[Cantidad Ordenada]]</f>
        <v>15</v>
      </c>
    </row>
    <row r="1493" spans="1:12" x14ac:dyDescent="0.45">
      <c r="A1493">
        <v>605</v>
      </c>
      <c r="B1493">
        <v>19</v>
      </c>
      <c r="C1493" t="s">
        <v>42</v>
      </c>
      <c r="D1493" t="s">
        <v>1150</v>
      </c>
      <c r="E1493">
        <v>21</v>
      </c>
      <c r="F1493">
        <v>35</v>
      </c>
      <c r="G1493">
        <v>2</v>
      </c>
      <c r="H1493">
        <v>55</v>
      </c>
      <c r="I1493" t="s">
        <v>1141</v>
      </c>
      <c r="J1493" t="str">
        <f>IF(COUNTIF(sala!R$2:R$768,A1493)=0,"No","SI")</f>
        <v>SI</v>
      </c>
      <c r="K1493">
        <f>+Tabla1[[#This Row],[Precio Unitario]]*Tabla1[[#This Row],[Cantidad Ordenada]]</f>
        <v>70</v>
      </c>
      <c r="L1493">
        <f>+Tabla1[[#This Row],[Ganancia Bruta]]-Tabla1[[#This Row],[Costo Unitario]]*Tabla1[[#This Row],[Cantidad Ordenada]]</f>
        <v>28</v>
      </c>
    </row>
    <row r="1494" spans="1:12" x14ac:dyDescent="0.45">
      <c r="A1494">
        <v>605</v>
      </c>
      <c r="B1494">
        <v>19</v>
      </c>
      <c r="C1494" t="s">
        <v>109</v>
      </c>
      <c r="D1494" t="s">
        <v>1140</v>
      </c>
      <c r="E1494">
        <v>18</v>
      </c>
      <c r="F1494">
        <v>30</v>
      </c>
      <c r="G1494">
        <v>3</v>
      </c>
      <c r="H1494">
        <v>50</v>
      </c>
      <c r="I1494" t="s">
        <v>1141</v>
      </c>
      <c r="J1494" t="str">
        <f>IF(COUNTIF(sala!R$2:R$768,A1494)=0,"No","SI")</f>
        <v>SI</v>
      </c>
      <c r="K1494">
        <f>+Tabla1[[#This Row],[Precio Unitario]]*Tabla1[[#This Row],[Cantidad Ordenada]]</f>
        <v>90</v>
      </c>
      <c r="L1494">
        <f>+Tabla1[[#This Row],[Ganancia Bruta]]-Tabla1[[#This Row],[Costo Unitario]]*Tabla1[[#This Row],[Cantidad Ordenada]]</f>
        <v>36</v>
      </c>
    </row>
    <row r="1495" spans="1:12" x14ac:dyDescent="0.45">
      <c r="A1495">
        <v>606</v>
      </c>
      <c r="B1495">
        <v>1</v>
      </c>
      <c r="C1495" t="s">
        <v>204</v>
      </c>
      <c r="D1495" t="s">
        <v>1159</v>
      </c>
      <c r="E1495">
        <v>15</v>
      </c>
      <c r="F1495">
        <v>25</v>
      </c>
      <c r="G1495">
        <v>2</v>
      </c>
      <c r="H1495">
        <v>47</v>
      </c>
      <c r="I1495" t="s">
        <v>1139</v>
      </c>
      <c r="J1495" t="str">
        <f>IF(COUNTIF(sala!R$2:R$768,A1495)=0,"No","SI")</f>
        <v>SI</v>
      </c>
      <c r="K1495">
        <f>+Tabla1[[#This Row],[Precio Unitario]]*Tabla1[[#This Row],[Cantidad Ordenada]]</f>
        <v>50</v>
      </c>
      <c r="L1495">
        <f>+Tabla1[[#This Row],[Ganancia Bruta]]-Tabla1[[#This Row],[Costo Unitario]]*Tabla1[[#This Row],[Cantidad Ordenada]]</f>
        <v>20</v>
      </c>
    </row>
    <row r="1496" spans="1:12" x14ac:dyDescent="0.45">
      <c r="A1496">
        <v>606</v>
      </c>
      <c r="B1496">
        <v>1</v>
      </c>
      <c r="C1496" t="s">
        <v>179</v>
      </c>
      <c r="D1496" t="s">
        <v>1143</v>
      </c>
      <c r="E1496">
        <v>16</v>
      </c>
      <c r="F1496">
        <v>27</v>
      </c>
      <c r="G1496">
        <v>3</v>
      </c>
      <c r="H1496">
        <v>48</v>
      </c>
      <c r="I1496" t="s">
        <v>1141</v>
      </c>
      <c r="J1496" t="str">
        <f>IF(COUNTIF(sala!R$2:R$768,A1496)=0,"No","SI")</f>
        <v>SI</v>
      </c>
      <c r="K1496">
        <f>+Tabla1[[#This Row],[Precio Unitario]]*Tabla1[[#This Row],[Cantidad Ordenada]]</f>
        <v>81</v>
      </c>
      <c r="L1496">
        <f>+Tabla1[[#This Row],[Ganancia Bruta]]-Tabla1[[#This Row],[Costo Unitario]]*Tabla1[[#This Row],[Cantidad Ordenada]]</f>
        <v>33</v>
      </c>
    </row>
    <row r="1497" spans="1:12" x14ac:dyDescent="0.45">
      <c r="A1497">
        <v>606</v>
      </c>
      <c r="B1497">
        <v>1</v>
      </c>
      <c r="C1497" t="s">
        <v>265</v>
      </c>
      <c r="D1497" t="s">
        <v>1158</v>
      </c>
      <c r="E1497">
        <v>15</v>
      </c>
      <c r="F1497">
        <v>26</v>
      </c>
      <c r="G1497">
        <v>2</v>
      </c>
      <c r="H1497">
        <v>50</v>
      </c>
      <c r="I1497" t="s">
        <v>1141</v>
      </c>
      <c r="J1497" t="str">
        <f>IF(COUNTIF(sala!R$2:R$768,A1497)=0,"No","SI")</f>
        <v>SI</v>
      </c>
      <c r="K1497">
        <f>+Tabla1[[#This Row],[Precio Unitario]]*Tabla1[[#This Row],[Cantidad Ordenada]]</f>
        <v>52</v>
      </c>
      <c r="L1497">
        <f>+Tabla1[[#This Row],[Ganancia Bruta]]-Tabla1[[#This Row],[Costo Unitario]]*Tabla1[[#This Row],[Cantidad Ordenada]]</f>
        <v>22</v>
      </c>
    </row>
    <row r="1498" spans="1:12" x14ac:dyDescent="0.45">
      <c r="A1498">
        <v>607</v>
      </c>
      <c r="B1498">
        <v>10</v>
      </c>
      <c r="C1498" t="s">
        <v>74</v>
      </c>
      <c r="D1498" t="s">
        <v>1144</v>
      </c>
      <c r="E1498">
        <v>25</v>
      </c>
      <c r="F1498">
        <v>40</v>
      </c>
      <c r="G1498">
        <v>1</v>
      </c>
      <c r="H1498">
        <v>25</v>
      </c>
      <c r="I1498" t="s">
        <v>1139</v>
      </c>
      <c r="J1498" t="str">
        <f>IF(COUNTIF(sala!R$2:R$768,A1498)=0,"No","SI")</f>
        <v>SI</v>
      </c>
      <c r="K1498">
        <f>+Tabla1[[#This Row],[Precio Unitario]]*Tabla1[[#This Row],[Cantidad Ordenada]]</f>
        <v>40</v>
      </c>
      <c r="L1498">
        <f>+Tabla1[[#This Row],[Ganancia Bruta]]-Tabla1[[#This Row],[Costo Unitario]]*Tabla1[[#This Row],[Cantidad Ordenada]]</f>
        <v>15</v>
      </c>
    </row>
    <row r="1499" spans="1:12" x14ac:dyDescent="0.45">
      <c r="A1499">
        <v>607</v>
      </c>
      <c r="B1499">
        <v>10</v>
      </c>
      <c r="C1499" t="s">
        <v>66</v>
      </c>
      <c r="D1499" t="s">
        <v>1148</v>
      </c>
      <c r="E1499">
        <v>16</v>
      </c>
      <c r="F1499">
        <v>28</v>
      </c>
      <c r="G1499">
        <v>1</v>
      </c>
      <c r="H1499">
        <v>44</v>
      </c>
      <c r="I1499" t="s">
        <v>1139</v>
      </c>
      <c r="J1499" t="str">
        <f>IF(COUNTIF(sala!R$2:R$768,A1499)=0,"No","SI")</f>
        <v>SI</v>
      </c>
      <c r="K1499">
        <f>+Tabla1[[#This Row],[Precio Unitario]]*Tabla1[[#This Row],[Cantidad Ordenada]]</f>
        <v>28</v>
      </c>
      <c r="L1499">
        <f>+Tabla1[[#This Row],[Ganancia Bruta]]-Tabla1[[#This Row],[Costo Unitario]]*Tabla1[[#This Row],[Cantidad Ordenada]]</f>
        <v>12</v>
      </c>
    </row>
    <row r="1500" spans="1:12" x14ac:dyDescent="0.45">
      <c r="A1500">
        <v>608</v>
      </c>
      <c r="B1500">
        <v>7</v>
      </c>
      <c r="C1500" t="s">
        <v>60</v>
      </c>
      <c r="D1500" t="s">
        <v>1146</v>
      </c>
      <c r="E1500">
        <v>17</v>
      </c>
      <c r="F1500">
        <v>29</v>
      </c>
      <c r="G1500">
        <v>1</v>
      </c>
      <c r="H1500">
        <v>45</v>
      </c>
      <c r="I1500" t="s">
        <v>1139</v>
      </c>
      <c r="J1500" t="str">
        <f>IF(COUNTIF(sala!R$2:R$768,A1500)=0,"No","SI")</f>
        <v>SI</v>
      </c>
      <c r="K1500">
        <f>+Tabla1[[#This Row],[Precio Unitario]]*Tabla1[[#This Row],[Cantidad Ordenada]]</f>
        <v>29</v>
      </c>
      <c r="L1500">
        <f>+Tabla1[[#This Row],[Ganancia Bruta]]-Tabla1[[#This Row],[Costo Unitario]]*Tabla1[[#This Row],[Cantidad Ordenada]]</f>
        <v>12</v>
      </c>
    </row>
    <row r="1501" spans="1:12" x14ac:dyDescent="0.45">
      <c r="A1501">
        <v>609</v>
      </c>
      <c r="B1501">
        <v>1</v>
      </c>
      <c r="C1501" t="s">
        <v>423</v>
      </c>
      <c r="D1501" t="s">
        <v>1151</v>
      </c>
      <c r="E1501">
        <v>19</v>
      </c>
      <c r="F1501">
        <v>32</v>
      </c>
      <c r="G1501">
        <v>1</v>
      </c>
      <c r="H1501">
        <v>27</v>
      </c>
      <c r="I1501" t="s">
        <v>1141</v>
      </c>
      <c r="J1501" t="str">
        <f>IF(COUNTIF(sala!R$2:R$768,A1501)=0,"No","SI")</f>
        <v>SI</v>
      </c>
      <c r="K1501">
        <f>+Tabla1[[#This Row],[Precio Unitario]]*Tabla1[[#This Row],[Cantidad Ordenada]]</f>
        <v>32</v>
      </c>
      <c r="L1501">
        <f>+Tabla1[[#This Row],[Ganancia Bruta]]-Tabla1[[#This Row],[Costo Unitario]]*Tabla1[[#This Row],[Cantidad Ordenada]]</f>
        <v>13</v>
      </c>
    </row>
    <row r="1502" spans="1:12" x14ac:dyDescent="0.45">
      <c r="A1502">
        <v>610</v>
      </c>
      <c r="B1502">
        <v>19</v>
      </c>
      <c r="C1502" t="s">
        <v>265</v>
      </c>
      <c r="D1502" t="s">
        <v>1158</v>
      </c>
      <c r="E1502">
        <v>15</v>
      </c>
      <c r="F1502">
        <v>26</v>
      </c>
      <c r="G1502">
        <v>1</v>
      </c>
      <c r="H1502">
        <v>39</v>
      </c>
      <c r="I1502" t="s">
        <v>1141</v>
      </c>
      <c r="J1502" t="str">
        <f>IF(COUNTIF(sala!R$2:R$768,A1502)=0,"No","SI")</f>
        <v>SI</v>
      </c>
      <c r="K1502">
        <f>+Tabla1[[#This Row],[Precio Unitario]]*Tabla1[[#This Row],[Cantidad Ordenada]]</f>
        <v>26</v>
      </c>
      <c r="L1502">
        <f>+Tabla1[[#This Row],[Ganancia Bruta]]-Tabla1[[#This Row],[Costo Unitario]]*Tabla1[[#This Row],[Cantidad Ordenada]]</f>
        <v>11</v>
      </c>
    </row>
    <row r="1503" spans="1:12" x14ac:dyDescent="0.45">
      <c r="A1503">
        <v>610</v>
      </c>
      <c r="B1503">
        <v>19</v>
      </c>
      <c r="C1503" t="s">
        <v>126</v>
      </c>
      <c r="D1503" t="s">
        <v>1157</v>
      </c>
      <c r="E1503">
        <v>10</v>
      </c>
      <c r="F1503">
        <v>18</v>
      </c>
      <c r="G1503">
        <v>1</v>
      </c>
      <c r="H1503">
        <v>8</v>
      </c>
      <c r="I1503" t="s">
        <v>1139</v>
      </c>
      <c r="J1503" t="str">
        <f>IF(COUNTIF(sala!R$2:R$768,A1503)=0,"No","SI")</f>
        <v>SI</v>
      </c>
      <c r="K1503">
        <f>+Tabla1[[#This Row],[Precio Unitario]]*Tabla1[[#This Row],[Cantidad Ordenada]]</f>
        <v>18</v>
      </c>
      <c r="L1503">
        <f>+Tabla1[[#This Row],[Ganancia Bruta]]-Tabla1[[#This Row],[Costo Unitario]]*Tabla1[[#This Row],[Cantidad Ordenada]]</f>
        <v>8</v>
      </c>
    </row>
    <row r="1504" spans="1:12" x14ac:dyDescent="0.45">
      <c r="A1504">
        <v>611</v>
      </c>
      <c r="B1504">
        <v>13</v>
      </c>
      <c r="C1504" t="s">
        <v>111</v>
      </c>
      <c r="D1504" t="s">
        <v>1156</v>
      </c>
      <c r="E1504">
        <v>13</v>
      </c>
      <c r="F1504">
        <v>21</v>
      </c>
      <c r="G1504">
        <v>2</v>
      </c>
      <c r="H1504">
        <v>53</v>
      </c>
      <c r="I1504" t="s">
        <v>1141</v>
      </c>
      <c r="J1504" t="str">
        <f>IF(COUNTIF(sala!R$2:R$768,A1504)=0,"No","SI")</f>
        <v>SI</v>
      </c>
      <c r="K1504">
        <f>+Tabla1[[#This Row],[Precio Unitario]]*Tabla1[[#This Row],[Cantidad Ordenada]]</f>
        <v>42</v>
      </c>
      <c r="L1504">
        <f>+Tabla1[[#This Row],[Ganancia Bruta]]-Tabla1[[#This Row],[Costo Unitario]]*Tabla1[[#This Row],[Cantidad Ordenada]]</f>
        <v>16</v>
      </c>
    </row>
    <row r="1505" spans="1:12" x14ac:dyDescent="0.45">
      <c r="A1505">
        <v>611</v>
      </c>
      <c r="B1505">
        <v>13</v>
      </c>
      <c r="C1505" t="s">
        <v>115</v>
      </c>
      <c r="D1505" t="s">
        <v>1145</v>
      </c>
      <c r="E1505">
        <v>22</v>
      </c>
      <c r="F1505">
        <v>36</v>
      </c>
      <c r="G1505">
        <v>1</v>
      </c>
      <c r="H1505">
        <v>30</v>
      </c>
      <c r="I1505" t="s">
        <v>1141</v>
      </c>
      <c r="J1505" t="str">
        <f>IF(COUNTIF(sala!R$2:R$768,A1505)=0,"No","SI")</f>
        <v>SI</v>
      </c>
      <c r="K1505">
        <f>+Tabla1[[#This Row],[Precio Unitario]]*Tabla1[[#This Row],[Cantidad Ordenada]]</f>
        <v>36</v>
      </c>
      <c r="L1505">
        <f>+Tabla1[[#This Row],[Ganancia Bruta]]-Tabla1[[#This Row],[Costo Unitario]]*Tabla1[[#This Row],[Cantidad Ordenada]]</f>
        <v>14</v>
      </c>
    </row>
    <row r="1506" spans="1:12" x14ac:dyDescent="0.45">
      <c r="A1506">
        <v>612</v>
      </c>
      <c r="B1506">
        <v>11</v>
      </c>
      <c r="C1506" t="s">
        <v>179</v>
      </c>
      <c r="D1506" t="s">
        <v>1143</v>
      </c>
      <c r="E1506">
        <v>16</v>
      </c>
      <c r="F1506">
        <v>27</v>
      </c>
      <c r="G1506">
        <v>1</v>
      </c>
      <c r="H1506">
        <v>26</v>
      </c>
      <c r="I1506" t="s">
        <v>1139</v>
      </c>
      <c r="J1506" t="str">
        <f>IF(COUNTIF(sala!R$2:R$768,A1506)=0,"No","SI")</f>
        <v>SI</v>
      </c>
      <c r="K1506">
        <f>+Tabla1[[#This Row],[Precio Unitario]]*Tabla1[[#This Row],[Cantidad Ordenada]]</f>
        <v>27</v>
      </c>
      <c r="L1506">
        <f>+Tabla1[[#This Row],[Ganancia Bruta]]-Tabla1[[#This Row],[Costo Unitario]]*Tabla1[[#This Row],[Cantidad Ordenada]]</f>
        <v>11</v>
      </c>
    </row>
    <row r="1507" spans="1:12" x14ac:dyDescent="0.45">
      <c r="A1507">
        <v>612</v>
      </c>
      <c r="B1507">
        <v>11</v>
      </c>
      <c r="C1507" t="s">
        <v>115</v>
      </c>
      <c r="D1507" t="s">
        <v>1145</v>
      </c>
      <c r="E1507">
        <v>22</v>
      </c>
      <c r="F1507">
        <v>36</v>
      </c>
      <c r="G1507">
        <v>3</v>
      </c>
      <c r="H1507">
        <v>37</v>
      </c>
      <c r="I1507" t="s">
        <v>1139</v>
      </c>
      <c r="J1507" t="str">
        <f>IF(COUNTIF(sala!R$2:R$768,A1507)=0,"No","SI")</f>
        <v>SI</v>
      </c>
      <c r="K1507">
        <f>+Tabla1[[#This Row],[Precio Unitario]]*Tabla1[[#This Row],[Cantidad Ordenada]]</f>
        <v>108</v>
      </c>
      <c r="L1507">
        <f>+Tabla1[[#This Row],[Ganancia Bruta]]-Tabla1[[#This Row],[Costo Unitario]]*Tabla1[[#This Row],[Cantidad Ordenada]]</f>
        <v>42</v>
      </c>
    </row>
    <row r="1508" spans="1:12" x14ac:dyDescent="0.45">
      <c r="A1508">
        <v>612</v>
      </c>
      <c r="B1508">
        <v>11</v>
      </c>
      <c r="C1508" t="s">
        <v>66</v>
      </c>
      <c r="D1508" t="s">
        <v>1148</v>
      </c>
      <c r="E1508">
        <v>16</v>
      </c>
      <c r="F1508">
        <v>28</v>
      </c>
      <c r="G1508">
        <v>2</v>
      </c>
      <c r="H1508">
        <v>15</v>
      </c>
      <c r="I1508" t="s">
        <v>1139</v>
      </c>
      <c r="J1508" t="str">
        <f>IF(COUNTIF(sala!R$2:R$768,A1508)=0,"No","SI")</f>
        <v>SI</v>
      </c>
      <c r="K1508">
        <f>+Tabla1[[#This Row],[Precio Unitario]]*Tabla1[[#This Row],[Cantidad Ordenada]]</f>
        <v>56</v>
      </c>
      <c r="L1508">
        <f>+Tabla1[[#This Row],[Ganancia Bruta]]-Tabla1[[#This Row],[Costo Unitario]]*Tabla1[[#This Row],[Cantidad Ordenada]]</f>
        <v>24</v>
      </c>
    </row>
    <row r="1509" spans="1:12" x14ac:dyDescent="0.45">
      <c r="A1509">
        <v>612</v>
      </c>
      <c r="B1509">
        <v>11</v>
      </c>
      <c r="C1509" t="s">
        <v>250</v>
      </c>
      <c r="D1509" t="s">
        <v>1154</v>
      </c>
      <c r="E1509">
        <v>12</v>
      </c>
      <c r="F1509">
        <v>20</v>
      </c>
      <c r="G1509">
        <v>2</v>
      </c>
      <c r="H1509">
        <v>51</v>
      </c>
      <c r="I1509" t="s">
        <v>1139</v>
      </c>
      <c r="J1509" t="str">
        <f>IF(COUNTIF(sala!R$2:R$768,A1509)=0,"No","SI")</f>
        <v>SI</v>
      </c>
      <c r="K1509">
        <f>+Tabla1[[#This Row],[Precio Unitario]]*Tabla1[[#This Row],[Cantidad Ordenada]]</f>
        <v>40</v>
      </c>
      <c r="L1509">
        <f>+Tabla1[[#This Row],[Ganancia Bruta]]-Tabla1[[#This Row],[Costo Unitario]]*Tabla1[[#This Row],[Cantidad Ordenada]]</f>
        <v>16</v>
      </c>
    </row>
    <row r="1510" spans="1:12" x14ac:dyDescent="0.45">
      <c r="A1510">
        <v>613</v>
      </c>
      <c r="B1510">
        <v>1</v>
      </c>
      <c r="C1510" t="s">
        <v>189</v>
      </c>
      <c r="D1510" t="s">
        <v>1149</v>
      </c>
      <c r="E1510">
        <v>11</v>
      </c>
      <c r="F1510">
        <v>19</v>
      </c>
      <c r="G1510">
        <v>3</v>
      </c>
      <c r="H1510">
        <v>41</v>
      </c>
      <c r="I1510" t="s">
        <v>1141</v>
      </c>
      <c r="J1510" t="str">
        <f>IF(COUNTIF(sala!R$2:R$768,A1510)=0,"No","SI")</f>
        <v>SI</v>
      </c>
      <c r="K1510">
        <f>+Tabla1[[#This Row],[Precio Unitario]]*Tabla1[[#This Row],[Cantidad Ordenada]]</f>
        <v>57</v>
      </c>
      <c r="L1510">
        <f>+Tabla1[[#This Row],[Ganancia Bruta]]-Tabla1[[#This Row],[Costo Unitario]]*Tabla1[[#This Row],[Cantidad Ordenada]]</f>
        <v>24</v>
      </c>
    </row>
    <row r="1511" spans="1:12" x14ac:dyDescent="0.45">
      <c r="A1511">
        <v>613</v>
      </c>
      <c r="B1511">
        <v>1</v>
      </c>
      <c r="C1511" t="s">
        <v>340</v>
      </c>
      <c r="D1511" t="s">
        <v>1155</v>
      </c>
      <c r="E1511">
        <v>14</v>
      </c>
      <c r="F1511">
        <v>23</v>
      </c>
      <c r="G1511">
        <v>3</v>
      </c>
      <c r="H1511">
        <v>23</v>
      </c>
      <c r="I1511" t="s">
        <v>1141</v>
      </c>
      <c r="J1511" t="str">
        <f>IF(COUNTIF(sala!R$2:R$768,A1511)=0,"No","SI")</f>
        <v>SI</v>
      </c>
      <c r="K1511">
        <f>+Tabla1[[#This Row],[Precio Unitario]]*Tabla1[[#This Row],[Cantidad Ordenada]]</f>
        <v>69</v>
      </c>
      <c r="L1511">
        <f>+Tabla1[[#This Row],[Ganancia Bruta]]-Tabla1[[#This Row],[Costo Unitario]]*Tabla1[[#This Row],[Cantidad Ordenada]]</f>
        <v>27</v>
      </c>
    </row>
    <row r="1512" spans="1:12" x14ac:dyDescent="0.45">
      <c r="A1512">
        <v>613</v>
      </c>
      <c r="B1512">
        <v>1</v>
      </c>
      <c r="C1512" t="s">
        <v>126</v>
      </c>
      <c r="D1512" t="s">
        <v>1157</v>
      </c>
      <c r="E1512">
        <v>10</v>
      </c>
      <c r="F1512">
        <v>18</v>
      </c>
      <c r="G1512">
        <v>3</v>
      </c>
      <c r="H1512">
        <v>31</v>
      </c>
      <c r="I1512" t="s">
        <v>1141</v>
      </c>
      <c r="J1512" t="str">
        <f>IF(COUNTIF(sala!R$2:R$768,A1512)=0,"No","SI")</f>
        <v>SI</v>
      </c>
      <c r="K1512">
        <f>+Tabla1[[#This Row],[Precio Unitario]]*Tabla1[[#This Row],[Cantidad Ordenada]]</f>
        <v>54</v>
      </c>
      <c r="L1512">
        <f>+Tabla1[[#This Row],[Ganancia Bruta]]-Tabla1[[#This Row],[Costo Unitario]]*Tabla1[[#This Row],[Cantidad Ordenada]]</f>
        <v>24</v>
      </c>
    </row>
    <row r="1513" spans="1:12" x14ac:dyDescent="0.45">
      <c r="A1513">
        <v>613</v>
      </c>
      <c r="B1513">
        <v>1</v>
      </c>
      <c r="C1513" t="s">
        <v>42</v>
      </c>
      <c r="D1513" t="s">
        <v>1150</v>
      </c>
      <c r="E1513">
        <v>21</v>
      </c>
      <c r="F1513">
        <v>35</v>
      </c>
      <c r="G1513">
        <v>3</v>
      </c>
      <c r="H1513">
        <v>57</v>
      </c>
      <c r="I1513" t="s">
        <v>1141</v>
      </c>
      <c r="J1513" t="str">
        <f>IF(COUNTIF(sala!R$2:R$768,A1513)=0,"No","SI")</f>
        <v>SI</v>
      </c>
      <c r="K1513">
        <f>+Tabla1[[#This Row],[Precio Unitario]]*Tabla1[[#This Row],[Cantidad Ordenada]]</f>
        <v>105</v>
      </c>
      <c r="L1513">
        <f>+Tabla1[[#This Row],[Ganancia Bruta]]-Tabla1[[#This Row],[Costo Unitario]]*Tabla1[[#This Row],[Cantidad Ordenada]]</f>
        <v>42</v>
      </c>
    </row>
    <row r="1514" spans="1:12" x14ac:dyDescent="0.45">
      <c r="A1514">
        <v>614</v>
      </c>
      <c r="B1514">
        <v>19</v>
      </c>
      <c r="C1514" t="s">
        <v>268</v>
      </c>
      <c r="D1514" t="s">
        <v>1138</v>
      </c>
      <c r="E1514">
        <v>14</v>
      </c>
      <c r="F1514">
        <v>24</v>
      </c>
      <c r="G1514">
        <v>3</v>
      </c>
      <c r="H1514">
        <v>50</v>
      </c>
      <c r="I1514" t="s">
        <v>1139</v>
      </c>
      <c r="J1514" t="str">
        <f>IF(COUNTIF(sala!R$2:R$768,A1514)=0,"No","SI")</f>
        <v>SI</v>
      </c>
      <c r="K1514">
        <f>+Tabla1[[#This Row],[Precio Unitario]]*Tabla1[[#This Row],[Cantidad Ordenada]]</f>
        <v>72</v>
      </c>
      <c r="L1514">
        <f>+Tabla1[[#This Row],[Ganancia Bruta]]-Tabla1[[#This Row],[Costo Unitario]]*Tabla1[[#This Row],[Cantidad Ordenada]]</f>
        <v>30</v>
      </c>
    </row>
    <row r="1515" spans="1:12" x14ac:dyDescent="0.45">
      <c r="A1515">
        <v>615</v>
      </c>
      <c r="B1515">
        <v>7</v>
      </c>
      <c r="C1515" t="s">
        <v>195</v>
      </c>
      <c r="D1515" t="s">
        <v>1142</v>
      </c>
      <c r="E1515">
        <v>19</v>
      </c>
      <c r="F1515">
        <v>31</v>
      </c>
      <c r="G1515">
        <v>3</v>
      </c>
      <c r="H1515">
        <v>50</v>
      </c>
      <c r="I1515" t="s">
        <v>1139</v>
      </c>
      <c r="J1515" t="str">
        <f>IF(COUNTIF(sala!R$2:R$768,A1515)=0,"No","SI")</f>
        <v>SI</v>
      </c>
      <c r="K1515">
        <f>+Tabla1[[#This Row],[Precio Unitario]]*Tabla1[[#This Row],[Cantidad Ordenada]]</f>
        <v>93</v>
      </c>
      <c r="L1515">
        <f>+Tabla1[[#This Row],[Ganancia Bruta]]-Tabla1[[#This Row],[Costo Unitario]]*Tabla1[[#This Row],[Cantidad Ordenada]]</f>
        <v>36</v>
      </c>
    </row>
    <row r="1516" spans="1:12" x14ac:dyDescent="0.45">
      <c r="A1516">
        <v>615</v>
      </c>
      <c r="B1516">
        <v>7</v>
      </c>
      <c r="C1516" t="s">
        <v>340</v>
      </c>
      <c r="D1516" t="s">
        <v>1155</v>
      </c>
      <c r="E1516">
        <v>14</v>
      </c>
      <c r="F1516">
        <v>23</v>
      </c>
      <c r="G1516">
        <v>3</v>
      </c>
      <c r="H1516">
        <v>43</v>
      </c>
      <c r="I1516" t="s">
        <v>1139</v>
      </c>
      <c r="J1516" t="str">
        <f>IF(COUNTIF(sala!R$2:R$768,A1516)=0,"No","SI")</f>
        <v>SI</v>
      </c>
      <c r="K1516">
        <f>+Tabla1[[#This Row],[Precio Unitario]]*Tabla1[[#This Row],[Cantidad Ordenada]]</f>
        <v>69</v>
      </c>
      <c r="L1516">
        <f>+Tabla1[[#This Row],[Ganancia Bruta]]-Tabla1[[#This Row],[Costo Unitario]]*Tabla1[[#This Row],[Cantidad Ordenada]]</f>
        <v>27</v>
      </c>
    </row>
    <row r="1517" spans="1:12" x14ac:dyDescent="0.45">
      <c r="A1517">
        <v>615</v>
      </c>
      <c r="B1517">
        <v>7</v>
      </c>
      <c r="C1517" t="s">
        <v>204</v>
      </c>
      <c r="D1517" t="s">
        <v>1159</v>
      </c>
      <c r="E1517">
        <v>15</v>
      </c>
      <c r="F1517">
        <v>25</v>
      </c>
      <c r="G1517">
        <v>3</v>
      </c>
      <c r="H1517">
        <v>41</v>
      </c>
      <c r="I1517" t="s">
        <v>1139</v>
      </c>
      <c r="J1517" t="str">
        <f>IF(COUNTIF(sala!R$2:R$768,A1517)=0,"No","SI")</f>
        <v>SI</v>
      </c>
      <c r="K1517">
        <f>+Tabla1[[#This Row],[Precio Unitario]]*Tabla1[[#This Row],[Cantidad Ordenada]]</f>
        <v>75</v>
      </c>
      <c r="L1517">
        <f>+Tabla1[[#This Row],[Ganancia Bruta]]-Tabla1[[#This Row],[Costo Unitario]]*Tabla1[[#This Row],[Cantidad Ordenada]]</f>
        <v>30</v>
      </c>
    </row>
    <row r="1518" spans="1:12" x14ac:dyDescent="0.45">
      <c r="A1518">
        <v>615</v>
      </c>
      <c r="B1518">
        <v>7</v>
      </c>
      <c r="C1518" t="s">
        <v>423</v>
      </c>
      <c r="D1518" t="s">
        <v>1151</v>
      </c>
      <c r="E1518">
        <v>19</v>
      </c>
      <c r="F1518">
        <v>32</v>
      </c>
      <c r="G1518">
        <v>3</v>
      </c>
      <c r="H1518">
        <v>22</v>
      </c>
      <c r="I1518" t="s">
        <v>1141</v>
      </c>
      <c r="J1518" t="str">
        <f>IF(COUNTIF(sala!R$2:R$768,A1518)=0,"No","SI")</f>
        <v>SI</v>
      </c>
      <c r="K1518">
        <f>+Tabla1[[#This Row],[Precio Unitario]]*Tabla1[[#This Row],[Cantidad Ordenada]]</f>
        <v>96</v>
      </c>
      <c r="L1518">
        <f>+Tabla1[[#This Row],[Ganancia Bruta]]-Tabla1[[#This Row],[Costo Unitario]]*Tabla1[[#This Row],[Cantidad Ordenada]]</f>
        <v>39</v>
      </c>
    </row>
    <row r="1519" spans="1:12" x14ac:dyDescent="0.45">
      <c r="A1519">
        <v>616</v>
      </c>
      <c r="B1519">
        <v>4</v>
      </c>
      <c r="C1519" t="s">
        <v>268</v>
      </c>
      <c r="D1519" t="s">
        <v>1138</v>
      </c>
      <c r="E1519">
        <v>14</v>
      </c>
      <c r="F1519">
        <v>24</v>
      </c>
      <c r="G1519">
        <v>3</v>
      </c>
      <c r="H1519">
        <v>33</v>
      </c>
      <c r="I1519" t="s">
        <v>1139</v>
      </c>
      <c r="J1519" t="str">
        <f>IF(COUNTIF(sala!R$2:R$768,A1519)=0,"No","SI")</f>
        <v>SI</v>
      </c>
      <c r="K1519">
        <f>+Tabla1[[#This Row],[Precio Unitario]]*Tabla1[[#This Row],[Cantidad Ordenada]]</f>
        <v>72</v>
      </c>
      <c r="L1519">
        <f>+Tabla1[[#This Row],[Ganancia Bruta]]-Tabla1[[#This Row],[Costo Unitario]]*Tabla1[[#This Row],[Cantidad Ordenada]]</f>
        <v>30</v>
      </c>
    </row>
    <row r="1520" spans="1:12" x14ac:dyDescent="0.45">
      <c r="A1520">
        <v>616</v>
      </c>
      <c r="B1520">
        <v>4</v>
      </c>
      <c r="C1520" t="s">
        <v>109</v>
      </c>
      <c r="D1520" t="s">
        <v>1140</v>
      </c>
      <c r="E1520">
        <v>18</v>
      </c>
      <c r="F1520">
        <v>30</v>
      </c>
      <c r="G1520">
        <v>2</v>
      </c>
      <c r="H1520">
        <v>14</v>
      </c>
      <c r="I1520" t="s">
        <v>1141</v>
      </c>
      <c r="J1520" t="str">
        <f>IF(COUNTIF(sala!R$2:R$768,A1520)=0,"No","SI")</f>
        <v>SI</v>
      </c>
      <c r="K1520">
        <f>+Tabla1[[#This Row],[Precio Unitario]]*Tabla1[[#This Row],[Cantidad Ordenada]]</f>
        <v>60</v>
      </c>
      <c r="L1520">
        <f>+Tabla1[[#This Row],[Ganancia Bruta]]-Tabla1[[#This Row],[Costo Unitario]]*Tabla1[[#This Row],[Cantidad Ordenada]]</f>
        <v>24</v>
      </c>
    </row>
    <row r="1521" spans="1:12" x14ac:dyDescent="0.45">
      <c r="A1521">
        <v>617</v>
      </c>
      <c r="B1521">
        <v>13</v>
      </c>
      <c r="C1521" t="s">
        <v>265</v>
      </c>
      <c r="D1521" t="s">
        <v>1158</v>
      </c>
      <c r="E1521">
        <v>15</v>
      </c>
      <c r="F1521">
        <v>26</v>
      </c>
      <c r="G1521">
        <v>2</v>
      </c>
      <c r="H1521">
        <v>18</v>
      </c>
      <c r="I1521" t="s">
        <v>1141</v>
      </c>
      <c r="J1521" t="str">
        <f>IF(COUNTIF(sala!R$2:R$768,A1521)=0,"No","SI")</f>
        <v>SI</v>
      </c>
      <c r="K1521">
        <f>+Tabla1[[#This Row],[Precio Unitario]]*Tabla1[[#This Row],[Cantidad Ordenada]]</f>
        <v>52</v>
      </c>
      <c r="L1521">
        <f>+Tabla1[[#This Row],[Ganancia Bruta]]-Tabla1[[#This Row],[Costo Unitario]]*Tabla1[[#This Row],[Cantidad Ordenada]]</f>
        <v>22</v>
      </c>
    </row>
    <row r="1522" spans="1:12" x14ac:dyDescent="0.45">
      <c r="A1522">
        <v>617</v>
      </c>
      <c r="B1522">
        <v>13</v>
      </c>
      <c r="C1522" t="s">
        <v>109</v>
      </c>
      <c r="D1522" t="s">
        <v>1140</v>
      </c>
      <c r="E1522">
        <v>18</v>
      </c>
      <c r="F1522">
        <v>30</v>
      </c>
      <c r="G1522">
        <v>3</v>
      </c>
      <c r="H1522">
        <v>33</v>
      </c>
      <c r="I1522" t="s">
        <v>1141</v>
      </c>
      <c r="J1522" t="str">
        <f>IF(COUNTIF(sala!R$2:R$768,A1522)=0,"No","SI")</f>
        <v>SI</v>
      </c>
      <c r="K1522">
        <f>+Tabla1[[#This Row],[Precio Unitario]]*Tabla1[[#This Row],[Cantidad Ordenada]]</f>
        <v>90</v>
      </c>
      <c r="L1522">
        <f>+Tabla1[[#This Row],[Ganancia Bruta]]-Tabla1[[#This Row],[Costo Unitario]]*Tabla1[[#This Row],[Cantidad Ordenada]]</f>
        <v>36</v>
      </c>
    </row>
    <row r="1523" spans="1:12" x14ac:dyDescent="0.45">
      <c r="A1523">
        <v>618</v>
      </c>
      <c r="B1523">
        <v>3</v>
      </c>
      <c r="C1523" t="s">
        <v>423</v>
      </c>
      <c r="D1523" t="s">
        <v>1151</v>
      </c>
      <c r="E1523">
        <v>19</v>
      </c>
      <c r="F1523">
        <v>32</v>
      </c>
      <c r="G1523">
        <v>2</v>
      </c>
      <c r="H1523">
        <v>6</v>
      </c>
      <c r="I1523" t="s">
        <v>1141</v>
      </c>
      <c r="J1523" t="str">
        <f>IF(COUNTIF(sala!R$2:R$768,A1523)=0,"No","SI")</f>
        <v>SI</v>
      </c>
      <c r="K1523">
        <f>+Tabla1[[#This Row],[Precio Unitario]]*Tabla1[[#This Row],[Cantidad Ordenada]]</f>
        <v>64</v>
      </c>
      <c r="L1523">
        <f>+Tabla1[[#This Row],[Ganancia Bruta]]-Tabla1[[#This Row],[Costo Unitario]]*Tabla1[[#This Row],[Cantidad Ordenada]]</f>
        <v>26</v>
      </c>
    </row>
    <row r="1524" spans="1:12" x14ac:dyDescent="0.45">
      <c r="A1524">
        <v>618</v>
      </c>
      <c r="B1524">
        <v>3</v>
      </c>
      <c r="C1524" t="s">
        <v>195</v>
      </c>
      <c r="D1524" t="s">
        <v>1142</v>
      </c>
      <c r="E1524">
        <v>19</v>
      </c>
      <c r="F1524">
        <v>31</v>
      </c>
      <c r="G1524">
        <v>3</v>
      </c>
      <c r="H1524">
        <v>35</v>
      </c>
      <c r="I1524" t="s">
        <v>1139</v>
      </c>
      <c r="J1524" t="str">
        <f>IF(COUNTIF(sala!R$2:R$768,A1524)=0,"No","SI")</f>
        <v>SI</v>
      </c>
      <c r="K1524">
        <f>+Tabla1[[#This Row],[Precio Unitario]]*Tabla1[[#This Row],[Cantidad Ordenada]]</f>
        <v>93</v>
      </c>
      <c r="L1524">
        <f>+Tabla1[[#This Row],[Ganancia Bruta]]-Tabla1[[#This Row],[Costo Unitario]]*Tabla1[[#This Row],[Cantidad Ordenada]]</f>
        <v>36</v>
      </c>
    </row>
    <row r="1525" spans="1:12" x14ac:dyDescent="0.45">
      <c r="A1525">
        <v>618</v>
      </c>
      <c r="B1525">
        <v>3</v>
      </c>
      <c r="C1525" t="s">
        <v>126</v>
      </c>
      <c r="D1525" t="s">
        <v>1157</v>
      </c>
      <c r="E1525">
        <v>10</v>
      </c>
      <c r="F1525">
        <v>18</v>
      </c>
      <c r="G1525">
        <v>3</v>
      </c>
      <c r="H1525">
        <v>24</v>
      </c>
      <c r="I1525" t="s">
        <v>1139</v>
      </c>
      <c r="J1525" t="str">
        <f>IF(COUNTIF(sala!R$2:R$768,A1525)=0,"No","SI")</f>
        <v>SI</v>
      </c>
      <c r="K1525">
        <f>+Tabla1[[#This Row],[Precio Unitario]]*Tabla1[[#This Row],[Cantidad Ordenada]]</f>
        <v>54</v>
      </c>
      <c r="L1525">
        <f>+Tabla1[[#This Row],[Ganancia Bruta]]-Tabla1[[#This Row],[Costo Unitario]]*Tabla1[[#This Row],[Cantidad Ordenada]]</f>
        <v>24</v>
      </c>
    </row>
    <row r="1526" spans="1:12" x14ac:dyDescent="0.45">
      <c r="A1526">
        <v>618</v>
      </c>
      <c r="B1526">
        <v>3</v>
      </c>
      <c r="C1526" t="s">
        <v>115</v>
      </c>
      <c r="D1526" t="s">
        <v>1145</v>
      </c>
      <c r="E1526">
        <v>22</v>
      </c>
      <c r="F1526">
        <v>36</v>
      </c>
      <c r="G1526">
        <v>3</v>
      </c>
      <c r="H1526">
        <v>53</v>
      </c>
      <c r="I1526" t="s">
        <v>1139</v>
      </c>
      <c r="J1526" t="str">
        <f>IF(COUNTIF(sala!R$2:R$768,A1526)=0,"No","SI")</f>
        <v>SI</v>
      </c>
      <c r="K1526">
        <f>+Tabla1[[#This Row],[Precio Unitario]]*Tabla1[[#This Row],[Cantidad Ordenada]]</f>
        <v>108</v>
      </c>
      <c r="L1526">
        <f>+Tabla1[[#This Row],[Ganancia Bruta]]-Tabla1[[#This Row],[Costo Unitario]]*Tabla1[[#This Row],[Cantidad Ordenada]]</f>
        <v>42</v>
      </c>
    </row>
    <row r="1527" spans="1:12" x14ac:dyDescent="0.45">
      <c r="A1527">
        <v>619</v>
      </c>
      <c r="B1527">
        <v>6</v>
      </c>
      <c r="C1527" t="s">
        <v>179</v>
      </c>
      <c r="D1527" t="s">
        <v>1143</v>
      </c>
      <c r="E1527">
        <v>16</v>
      </c>
      <c r="F1527">
        <v>27</v>
      </c>
      <c r="G1527">
        <v>2</v>
      </c>
      <c r="H1527">
        <v>40</v>
      </c>
      <c r="I1527" t="s">
        <v>1139</v>
      </c>
      <c r="J1527" t="str">
        <f>IF(COUNTIF(sala!R$2:R$768,A1527)=0,"No","SI")</f>
        <v>SI</v>
      </c>
      <c r="K1527">
        <f>+Tabla1[[#This Row],[Precio Unitario]]*Tabla1[[#This Row],[Cantidad Ordenada]]</f>
        <v>54</v>
      </c>
      <c r="L1527">
        <f>+Tabla1[[#This Row],[Ganancia Bruta]]-Tabla1[[#This Row],[Costo Unitario]]*Tabla1[[#This Row],[Cantidad Ordenada]]</f>
        <v>22</v>
      </c>
    </row>
    <row r="1528" spans="1:12" x14ac:dyDescent="0.45">
      <c r="A1528">
        <v>619</v>
      </c>
      <c r="B1528">
        <v>6</v>
      </c>
      <c r="C1528" t="s">
        <v>265</v>
      </c>
      <c r="D1528" t="s">
        <v>1158</v>
      </c>
      <c r="E1528">
        <v>15</v>
      </c>
      <c r="F1528">
        <v>26</v>
      </c>
      <c r="G1528">
        <v>3</v>
      </c>
      <c r="H1528">
        <v>56</v>
      </c>
      <c r="I1528" t="s">
        <v>1141</v>
      </c>
      <c r="J1528" t="str">
        <f>IF(COUNTIF(sala!R$2:R$768,A1528)=0,"No","SI")</f>
        <v>SI</v>
      </c>
      <c r="K1528">
        <f>+Tabla1[[#This Row],[Precio Unitario]]*Tabla1[[#This Row],[Cantidad Ordenada]]</f>
        <v>78</v>
      </c>
      <c r="L1528">
        <f>+Tabla1[[#This Row],[Ganancia Bruta]]-Tabla1[[#This Row],[Costo Unitario]]*Tabla1[[#This Row],[Cantidad Ordenada]]</f>
        <v>33</v>
      </c>
    </row>
    <row r="1529" spans="1:12" x14ac:dyDescent="0.45">
      <c r="A1529">
        <v>620</v>
      </c>
      <c r="B1529">
        <v>16</v>
      </c>
      <c r="C1529" t="s">
        <v>189</v>
      </c>
      <c r="D1529" t="s">
        <v>1149</v>
      </c>
      <c r="E1529">
        <v>11</v>
      </c>
      <c r="F1529">
        <v>19</v>
      </c>
      <c r="G1529">
        <v>3</v>
      </c>
      <c r="H1529">
        <v>40</v>
      </c>
      <c r="I1529" t="s">
        <v>1141</v>
      </c>
      <c r="J1529" t="str">
        <f>IF(COUNTIF(sala!R$2:R$768,A1529)=0,"No","SI")</f>
        <v>SI</v>
      </c>
      <c r="K1529">
        <f>+Tabla1[[#This Row],[Precio Unitario]]*Tabla1[[#This Row],[Cantidad Ordenada]]</f>
        <v>57</v>
      </c>
      <c r="L1529">
        <f>+Tabla1[[#This Row],[Ganancia Bruta]]-Tabla1[[#This Row],[Costo Unitario]]*Tabla1[[#This Row],[Cantidad Ordenada]]</f>
        <v>24</v>
      </c>
    </row>
    <row r="1530" spans="1:12" x14ac:dyDescent="0.45">
      <c r="A1530">
        <v>621</v>
      </c>
      <c r="B1530">
        <v>5</v>
      </c>
      <c r="C1530" t="s">
        <v>42</v>
      </c>
      <c r="D1530" t="s">
        <v>1150</v>
      </c>
      <c r="E1530">
        <v>21</v>
      </c>
      <c r="F1530">
        <v>35</v>
      </c>
      <c r="G1530">
        <v>3</v>
      </c>
      <c r="H1530">
        <v>8</v>
      </c>
      <c r="I1530" t="s">
        <v>1141</v>
      </c>
      <c r="J1530" t="str">
        <f>IF(COUNTIF(sala!R$2:R$768,A1530)=0,"No","SI")</f>
        <v>SI</v>
      </c>
      <c r="K1530">
        <f>+Tabla1[[#This Row],[Precio Unitario]]*Tabla1[[#This Row],[Cantidad Ordenada]]</f>
        <v>105</v>
      </c>
      <c r="L1530">
        <f>+Tabla1[[#This Row],[Ganancia Bruta]]-Tabla1[[#This Row],[Costo Unitario]]*Tabla1[[#This Row],[Cantidad Ordenada]]</f>
        <v>42</v>
      </c>
    </row>
    <row r="1531" spans="1:12" x14ac:dyDescent="0.45">
      <c r="A1531">
        <v>622</v>
      </c>
      <c r="B1531">
        <v>7</v>
      </c>
      <c r="C1531" t="s">
        <v>195</v>
      </c>
      <c r="D1531" t="s">
        <v>1142</v>
      </c>
      <c r="E1531">
        <v>19</v>
      </c>
      <c r="F1531">
        <v>31</v>
      </c>
      <c r="G1531">
        <v>3</v>
      </c>
      <c r="H1531">
        <v>53</v>
      </c>
      <c r="I1531" t="s">
        <v>1139</v>
      </c>
      <c r="J1531" t="str">
        <f>IF(COUNTIF(sala!R$2:R$768,A1531)=0,"No","SI")</f>
        <v>SI</v>
      </c>
      <c r="K1531">
        <f>+Tabla1[[#This Row],[Precio Unitario]]*Tabla1[[#This Row],[Cantidad Ordenada]]</f>
        <v>93</v>
      </c>
      <c r="L1531">
        <f>+Tabla1[[#This Row],[Ganancia Bruta]]-Tabla1[[#This Row],[Costo Unitario]]*Tabla1[[#This Row],[Cantidad Ordenada]]</f>
        <v>36</v>
      </c>
    </row>
    <row r="1532" spans="1:12" x14ac:dyDescent="0.45">
      <c r="A1532">
        <v>622</v>
      </c>
      <c r="B1532">
        <v>7</v>
      </c>
      <c r="C1532" t="s">
        <v>66</v>
      </c>
      <c r="D1532" t="s">
        <v>1148</v>
      </c>
      <c r="E1532">
        <v>16</v>
      </c>
      <c r="F1532">
        <v>28</v>
      </c>
      <c r="G1532">
        <v>1</v>
      </c>
      <c r="H1532">
        <v>25</v>
      </c>
      <c r="I1532" t="s">
        <v>1139</v>
      </c>
      <c r="J1532" t="str">
        <f>IF(COUNTIF(sala!R$2:R$768,A1532)=0,"No","SI")</f>
        <v>SI</v>
      </c>
      <c r="K1532">
        <f>+Tabla1[[#This Row],[Precio Unitario]]*Tabla1[[#This Row],[Cantidad Ordenada]]</f>
        <v>28</v>
      </c>
      <c r="L1532">
        <f>+Tabla1[[#This Row],[Ganancia Bruta]]-Tabla1[[#This Row],[Costo Unitario]]*Tabla1[[#This Row],[Cantidad Ordenada]]</f>
        <v>12</v>
      </c>
    </row>
    <row r="1533" spans="1:12" x14ac:dyDescent="0.45">
      <c r="A1533">
        <v>623</v>
      </c>
      <c r="B1533">
        <v>13</v>
      </c>
      <c r="C1533" t="s">
        <v>344</v>
      </c>
      <c r="D1533" t="s">
        <v>1152</v>
      </c>
      <c r="E1533">
        <v>13</v>
      </c>
      <c r="F1533">
        <v>22</v>
      </c>
      <c r="G1533">
        <v>2</v>
      </c>
      <c r="H1533">
        <v>23</v>
      </c>
      <c r="I1533" t="s">
        <v>1139</v>
      </c>
      <c r="J1533" t="str">
        <f>IF(COUNTIF(sala!R$2:R$768,A1533)=0,"No","SI")</f>
        <v>SI</v>
      </c>
      <c r="K1533">
        <f>+Tabla1[[#This Row],[Precio Unitario]]*Tabla1[[#This Row],[Cantidad Ordenada]]</f>
        <v>44</v>
      </c>
      <c r="L1533">
        <f>+Tabla1[[#This Row],[Ganancia Bruta]]-Tabla1[[#This Row],[Costo Unitario]]*Tabla1[[#This Row],[Cantidad Ordenada]]</f>
        <v>18</v>
      </c>
    </row>
    <row r="1534" spans="1:12" x14ac:dyDescent="0.45">
      <c r="A1534">
        <v>623</v>
      </c>
      <c r="B1534">
        <v>13</v>
      </c>
      <c r="C1534" t="s">
        <v>42</v>
      </c>
      <c r="D1534" t="s">
        <v>1150</v>
      </c>
      <c r="E1534">
        <v>21</v>
      </c>
      <c r="F1534">
        <v>35</v>
      </c>
      <c r="G1534">
        <v>2</v>
      </c>
      <c r="H1534">
        <v>59</v>
      </c>
      <c r="I1534" t="s">
        <v>1139</v>
      </c>
      <c r="J1534" t="str">
        <f>IF(COUNTIF(sala!R$2:R$768,A1534)=0,"No","SI")</f>
        <v>SI</v>
      </c>
      <c r="K1534">
        <f>+Tabla1[[#This Row],[Precio Unitario]]*Tabla1[[#This Row],[Cantidad Ordenada]]</f>
        <v>70</v>
      </c>
      <c r="L1534">
        <f>+Tabla1[[#This Row],[Ganancia Bruta]]-Tabla1[[#This Row],[Costo Unitario]]*Tabla1[[#This Row],[Cantidad Ordenada]]</f>
        <v>28</v>
      </c>
    </row>
    <row r="1535" spans="1:12" x14ac:dyDescent="0.45">
      <c r="A1535">
        <v>623</v>
      </c>
      <c r="B1535">
        <v>13</v>
      </c>
      <c r="C1535" t="s">
        <v>204</v>
      </c>
      <c r="D1535" t="s">
        <v>1159</v>
      </c>
      <c r="E1535">
        <v>15</v>
      </c>
      <c r="F1535">
        <v>25</v>
      </c>
      <c r="G1535">
        <v>1</v>
      </c>
      <c r="H1535">
        <v>20</v>
      </c>
      <c r="I1535" t="s">
        <v>1139</v>
      </c>
      <c r="J1535" t="str">
        <f>IF(COUNTIF(sala!R$2:R$768,A1535)=0,"No","SI")</f>
        <v>SI</v>
      </c>
      <c r="K1535">
        <f>+Tabla1[[#This Row],[Precio Unitario]]*Tabla1[[#This Row],[Cantidad Ordenada]]</f>
        <v>25</v>
      </c>
      <c r="L1535">
        <f>+Tabla1[[#This Row],[Ganancia Bruta]]-Tabla1[[#This Row],[Costo Unitario]]*Tabla1[[#This Row],[Cantidad Ordenada]]</f>
        <v>10</v>
      </c>
    </row>
    <row r="1536" spans="1:12" x14ac:dyDescent="0.45">
      <c r="A1536">
        <v>623</v>
      </c>
      <c r="B1536">
        <v>13</v>
      </c>
      <c r="C1536" t="s">
        <v>423</v>
      </c>
      <c r="D1536" t="s">
        <v>1151</v>
      </c>
      <c r="E1536">
        <v>19</v>
      </c>
      <c r="F1536">
        <v>32</v>
      </c>
      <c r="G1536">
        <v>3</v>
      </c>
      <c r="H1536">
        <v>43</v>
      </c>
      <c r="I1536" t="s">
        <v>1141</v>
      </c>
      <c r="J1536" t="str">
        <f>IF(COUNTIF(sala!R$2:R$768,A1536)=0,"No","SI")</f>
        <v>SI</v>
      </c>
      <c r="K1536">
        <f>+Tabla1[[#This Row],[Precio Unitario]]*Tabla1[[#This Row],[Cantidad Ordenada]]</f>
        <v>96</v>
      </c>
      <c r="L1536">
        <f>+Tabla1[[#This Row],[Ganancia Bruta]]-Tabla1[[#This Row],[Costo Unitario]]*Tabla1[[#This Row],[Cantidad Ordenada]]</f>
        <v>39</v>
      </c>
    </row>
    <row r="1537" spans="1:12" x14ac:dyDescent="0.45">
      <c r="A1537">
        <v>624</v>
      </c>
      <c r="B1537">
        <v>1</v>
      </c>
      <c r="C1537" t="s">
        <v>115</v>
      </c>
      <c r="D1537" t="s">
        <v>1145</v>
      </c>
      <c r="E1537">
        <v>22</v>
      </c>
      <c r="F1537">
        <v>36</v>
      </c>
      <c r="G1537">
        <v>1</v>
      </c>
      <c r="H1537">
        <v>19</v>
      </c>
      <c r="I1537" t="s">
        <v>1141</v>
      </c>
      <c r="J1537" t="str">
        <f>IF(COUNTIF(sala!R$2:R$768,A1537)=0,"No","SI")</f>
        <v>SI</v>
      </c>
      <c r="K1537">
        <f>+Tabla1[[#This Row],[Precio Unitario]]*Tabla1[[#This Row],[Cantidad Ordenada]]</f>
        <v>36</v>
      </c>
      <c r="L1537">
        <f>+Tabla1[[#This Row],[Ganancia Bruta]]-Tabla1[[#This Row],[Costo Unitario]]*Tabla1[[#This Row],[Cantidad Ordenada]]</f>
        <v>14</v>
      </c>
    </row>
    <row r="1538" spans="1:12" x14ac:dyDescent="0.45">
      <c r="A1538">
        <v>624</v>
      </c>
      <c r="B1538">
        <v>1</v>
      </c>
      <c r="C1538" t="s">
        <v>268</v>
      </c>
      <c r="D1538" t="s">
        <v>1138</v>
      </c>
      <c r="E1538">
        <v>14</v>
      </c>
      <c r="F1538">
        <v>24</v>
      </c>
      <c r="G1538">
        <v>1</v>
      </c>
      <c r="H1538">
        <v>45</v>
      </c>
      <c r="I1538" t="s">
        <v>1139</v>
      </c>
      <c r="J1538" t="str">
        <f>IF(COUNTIF(sala!R$2:R$768,A1538)=0,"No","SI")</f>
        <v>SI</v>
      </c>
      <c r="K1538">
        <f>+Tabla1[[#This Row],[Precio Unitario]]*Tabla1[[#This Row],[Cantidad Ordenada]]</f>
        <v>24</v>
      </c>
      <c r="L1538">
        <f>+Tabla1[[#This Row],[Ganancia Bruta]]-Tabla1[[#This Row],[Costo Unitario]]*Tabla1[[#This Row],[Cantidad Ordenada]]</f>
        <v>10</v>
      </c>
    </row>
    <row r="1539" spans="1:12" x14ac:dyDescent="0.45">
      <c r="A1539">
        <v>624</v>
      </c>
      <c r="B1539">
        <v>1</v>
      </c>
      <c r="C1539" t="s">
        <v>111</v>
      </c>
      <c r="D1539" t="s">
        <v>1156</v>
      </c>
      <c r="E1539">
        <v>13</v>
      </c>
      <c r="F1539">
        <v>21</v>
      </c>
      <c r="G1539">
        <v>2</v>
      </c>
      <c r="H1539">
        <v>15</v>
      </c>
      <c r="I1539" t="s">
        <v>1141</v>
      </c>
      <c r="J1539" t="str">
        <f>IF(COUNTIF(sala!R$2:R$768,A1539)=0,"No","SI")</f>
        <v>SI</v>
      </c>
      <c r="K1539">
        <f>+Tabla1[[#This Row],[Precio Unitario]]*Tabla1[[#This Row],[Cantidad Ordenada]]</f>
        <v>42</v>
      </c>
      <c r="L1539">
        <f>+Tabla1[[#This Row],[Ganancia Bruta]]-Tabla1[[#This Row],[Costo Unitario]]*Tabla1[[#This Row],[Cantidad Ordenada]]</f>
        <v>16</v>
      </c>
    </row>
    <row r="1540" spans="1:12" x14ac:dyDescent="0.45">
      <c r="A1540">
        <v>625</v>
      </c>
      <c r="B1540">
        <v>5</v>
      </c>
      <c r="C1540" t="s">
        <v>126</v>
      </c>
      <c r="D1540" t="s">
        <v>1157</v>
      </c>
      <c r="E1540">
        <v>10</v>
      </c>
      <c r="F1540">
        <v>18</v>
      </c>
      <c r="G1540">
        <v>2</v>
      </c>
      <c r="H1540">
        <v>12</v>
      </c>
      <c r="I1540" t="s">
        <v>1139</v>
      </c>
      <c r="J1540" t="str">
        <f>IF(COUNTIF(sala!R$2:R$768,A1540)=0,"No","SI")</f>
        <v>SI</v>
      </c>
      <c r="K1540">
        <f>+Tabla1[[#This Row],[Precio Unitario]]*Tabla1[[#This Row],[Cantidad Ordenada]]</f>
        <v>36</v>
      </c>
      <c r="L1540">
        <f>+Tabla1[[#This Row],[Ganancia Bruta]]-Tabla1[[#This Row],[Costo Unitario]]*Tabla1[[#This Row],[Cantidad Ordenada]]</f>
        <v>16</v>
      </c>
    </row>
    <row r="1541" spans="1:12" x14ac:dyDescent="0.45">
      <c r="A1541">
        <v>625</v>
      </c>
      <c r="B1541">
        <v>5</v>
      </c>
      <c r="C1541" t="s">
        <v>74</v>
      </c>
      <c r="D1541" t="s">
        <v>1144</v>
      </c>
      <c r="E1541">
        <v>25</v>
      </c>
      <c r="F1541">
        <v>40</v>
      </c>
      <c r="G1541">
        <v>1</v>
      </c>
      <c r="H1541">
        <v>46</v>
      </c>
      <c r="I1541" t="s">
        <v>1141</v>
      </c>
      <c r="J1541" t="str">
        <f>IF(COUNTIF(sala!R$2:R$768,A1541)=0,"No","SI")</f>
        <v>SI</v>
      </c>
      <c r="K1541">
        <f>+Tabla1[[#This Row],[Precio Unitario]]*Tabla1[[#This Row],[Cantidad Ordenada]]</f>
        <v>40</v>
      </c>
      <c r="L1541">
        <f>+Tabla1[[#This Row],[Ganancia Bruta]]-Tabla1[[#This Row],[Costo Unitario]]*Tabla1[[#This Row],[Cantidad Ordenada]]</f>
        <v>15</v>
      </c>
    </row>
    <row r="1542" spans="1:12" x14ac:dyDescent="0.45">
      <c r="A1542">
        <v>625</v>
      </c>
      <c r="B1542">
        <v>5</v>
      </c>
      <c r="C1542" t="s">
        <v>111</v>
      </c>
      <c r="D1542" t="s">
        <v>1156</v>
      </c>
      <c r="E1542">
        <v>13</v>
      </c>
      <c r="F1542">
        <v>21</v>
      </c>
      <c r="G1542">
        <v>3</v>
      </c>
      <c r="H1542">
        <v>39</v>
      </c>
      <c r="I1542" t="s">
        <v>1139</v>
      </c>
      <c r="J1542" t="str">
        <f>IF(COUNTIF(sala!R$2:R$768,A1542)=0,"No","SI")</f>
        <v>SI</v>
      </c>
      <c r="K1542">
        <f>+Tabla1[[#This Row],[Precio Unitario]]*Tabla1[[#This Row],[Cantidad Ordenada]]</f>
        <v>63</v>
      </c>
      <c r="L1542">
        <f>+Tabla1[[#This Row],[Ganancia Bruta]]-Tabla1[[#This Row],[Costo Unitario]]*Tabla1[[#This Row],[Cantidad Ordenada]]</f>
        <v>24</v>
      </c>
    </row>
    <row r="1543" spans="1:12" x14ac:dyDescent="0.45">
      <c r="A1543">
        <v>626</v>
      </c>
      <c r="B1543">
        <v>14</v>
      </c>
      <c r="C1543" t="s">
        <v>109</v>
      </c>
      <c r="D1543" t="s">
        <v>1140</v>
      </c>
      <c r="E1543">
        <v>18</v>
      </c>
      <c r="F1543">
        <v>30</v>
      </c>
      <c r="G1543">
        <v>2</v>
      </c>
      <c r="H1543">
        <v>11</v>
      </c>
      <c r="I1543" t="s">
        <v>1139</v>
      </c>
      <c r="J1543" t="str">
        <f>IF(COUNTIF(sala!R$2:R$768,A1543)=0,"No","SI")</f>
        <v>SI</v>
      </c>
      <c r="K1543">
        <f>+Tabla1[[#This Row],[Precio Unitario]]*Tabla1[[#This Row],[Cantidad Ordenada]]</f>
        <v>60</v>
      </c>
      <c r="L1543">
        <f>+Tabla1[[#This Row],[Ganancia Bruta]]-Tabla1[[#This Row],[Costo Unitario]]*Tabla1[[#This Row],[Cantidad Ordenada]]</f>
        <v>24</v>
      </c>
    </row>
    <row r="1544" spans="1:12" x14ac:dyDescent="0.45">
      <c r="A1544">
        <v>626</v>
      </c>
      <c r="B1544">
        <v>14</v>
      </c>
      <c r="C1544" t="s">
        <v>268</v>
      </c>
      <c r="D1544" t="s">
        <v>1138</v>
      </c>
      <c r="E1544">
        <v>14</v>
      </c>
      <c r="F1544">
        <v>24</v>
      </c>
      <c r="G1544">
        <v>2</v>
      </c>
      <c r="H1544">
        <v>36</v>
      </c>
      <c r="I1544" t="s">
        <v>1141</v>
      </c>
      <c r="J1544" t="str">
        <f>IF(COUNTIF(sala!R$2:R$768,A1544)=0,"No","SI")</f>
        <v>SI</v>
      </c>
      <c r="K1544">
        <f>+Tabla1[[#This Row],[Precio Unitario]]*Tabla1[[#This Row],[Cantidad Ordenada]]</f>
        <v>48</v>
      </c>
      <c r="L1544">
        <f>+Tabla1[[#This Row],[Ganancia Bruta]]-Tabla1[[#This Row],[Costo Unitario]]*Tabla1[[#This Row],[Cantidad Ordenada]]</f>
        <v>20</v>
      </c>
    </row>
    <row r="1545" spans="1:12" x14ac:dyDescent="0.45">
      <c r="A1545">
        <v>626</v>
      </c>
      <c r="B1545">
        <v>14</v>
      </c>
      <c r="C1545" t="s">
        <v>60</v>
      </c>
      <c r="D1545" t="s">
        <v>1146</v>
      </c>
      <c r="E1545">
        <v>17</v>
      </c>
      <c r="F1545">
        <v>29</v>
      </c>
      <c r="G1545">
        <v>1</v>
      </c>
      <c r="H1545">
        <v>11</v>
      </c>
      <c r="I1545" t="s">
        <v>1141</v>
      </c>
      <c r="J1545" t="str">
        <f>IF(COUNTIF(sala!R$2:R$768,A1545)=0,"No","SI")</f>
        <v>SI</v>
      </c>
      <c r="K1545">
        <f>+Tabla1[[#This Row],[Precio Unitario]]*Tabla1[[#This Row],[Cantidad Ordenada]]</f>
        <v>29</v>
      </c>
      <c r="L1545">
        <f>+Tabla1[[#This Row],[Ganancia Bruta]]-Tabla1[[#This Row],[Costo Unitario]]*Tabla1[[#This Row],[Cantidad Ordenada]]</f>
        <v>12</v>
      </c>
    </row>
    <row r="1546" spans="1:12" x14ac:dyDescent="0.45">
      <c r="A1546">
        <v>627</v>
      </c>
      <c r="B1546">
        <v>4</v>
      </c>
      <c r="C1546" t="s">
        <v>111</v>
      </c>
      <c r="D1546" t="s">
        <v>1156</v>
      </c>
      <c r="E1546">
        <v>13</v>
      </c>
      <c r="F1546">
        <v>21</v>
      </c>
      <c r="G1546">
        <v>1</v>
      </c>
      <c r="H1546">
        <v>37</v>
      </c>
      <c r="I1546" t="s">
        <v>1139</v>
      </c>
      <c r="J1546" t="str">
        <f>IF(COUNTIF(sala!R$2:R$768,A1546)=0,"No","SI")</f>
        <v>SI</v>
      </c>
      <c r="K1546">
        <f>+Tabla1[[#This Row],[Precio Unitario]]*Tabla1[[#This Row],[Cantidad Ordenada]]</f>
        <v>21</v>
      </c>
      <c r="L1546">
        <f>+Tabla1[[#This Row],[Ganancia Bruta]]-Tabla1[[#This Row],[Costo Unitario]]*Tabla1[[#This Row],[Cantidad Ordenada]]</f>
        <v>8</v>
      </c>
    </row>
    <row r="1547" spans="1:12" x14ac:dyDescent="0.45">
      <c r="A1547">
        <v>628</v>
      </c>
      <c r="B1547">
        <v>2</v>
      </c>
      <c r="C1547" t="s">
        <v>268</v>
      </c>
      <c r="D1547" t="s">
        <v>1138</v>
      </c>
      <c r="E1547">
        <v>14</v>
      </c>
      <c r="F1547">
        <v>24</v>
      </c>
      <c r="G1547">
        <v>2</v>
      </c>
      <c r="H1547">
        <v>10</v>
      </c>
      <c r="I1547" t="s">
        <v>1139</v>
      </c>
      <c r="J1547" t="str">
        <f>IF(COUNTIF(sala!R$2:R$768,A1547)=0,"No","SI")</f>
        <v>SI</v>
      </c>
      <c r="K1547">
        <f>+Tabla1[[#This Row],[Precio Unitario]]*Tabla1[[#This Row],[Cantidad Ordenada]]</f>
        <v>48</v>
      </c>
      <c r="L1547">
        <f>+Tabla1[[#This Row],[Ganancia Bruta]]-Tabla1[[#This Row],[Costo Unitario]]*Tabla1[[#This Row],[Cantidad Ordenada]]</f>
        <v>20</v>
      </c>
    </row>
    <row r="1548" spans="1:12" x14ac:dyDescent="0.45">
      <c r="A1548">
        <v>628</v>
      </c>
      <c r="B1548">
        <v>2</v>
      </c>
      <c r="C1548" t="s">
        <v>74</v>
      </c>
      <c r="D1548" t="s">
        <v>1144</v>
      </c>
      <c r="E1548">
        <v>25</v>
      </c>
      <c r="F1548">
        <v>40</v>
      </c>
      <c r="G1548">
        <v>3</v>
      </c>
      <c r="H1548">
        <v>33</v>
      </c>
      <c r="I1548" t="s">
        <v>1141</v>
      </c>
      <c r="J1548" t="str">
        <f>IF(COUNTIF(sala!R$2:R$768,A1548)=0,"No","SI")</f>
        <v>SI</v>
      </c>
      <c r="K1548">
        <f>+Tabla1[[#This Row],[Precio Unitario]]*Tabla1[[#This Row],[Cantidad Ordenada]]</f>
        <v>120</v>
      </c>
      <c r="L1548">
        <f>+Tabla1[[#This Row],[Ganancia Bruta]]-Tabla1[[#This Row],[Costo Unitario]]*Tabla1[[#This Row],[Cantidad Ordenada]]</f>
        <v>45</v>
      </c>
    </row>
    <row r="1549" spans="1:12" x14ac:dyDescent="0.45">
      <c r="A1549">
        <v>629</v>
      </c>
      <c r="B1549">
        <v>17</v>
      </c>
      <c r="C1549" t="s">
        <v>86</v>
      </c>
      <c r="D1549" t="s">
        <v>1153</v>
      </c>
      <c r="E1549">
        <v>20</v>
      </c>
      <c r="F1549">
        <v>34</v>
      </c>
      <c r="G1549">
        <v>1</v>
      </c>
      <c r="H1549">
        <v>22</v>
      </c>
      <c r="I1549" t="s">
        <v>1141</v>
      </c>
      <c r="J1549" t="str">
        <f>IF(COUNTIF(sala!R$2:R$768,A1549)=0,"No","SI")</f>
        <v>SI</v>
      </c>
      <c r="K1549">
        <f>+Tabla1[[#This Row],[Precio Unitario]]*Tabla1[[#This Row],[Cantidad Ordenada]]</f>
        <v>34</v>
      </c>
      <c r="L1549">
        <f>+Tabla1[[#This Row],[Ganancia Bruta]]-Tabla1[[#This Row],[Costo Unitario]]*Tabla1[[#This Row],[Cantidad Ordenada]]</f>
        <v>14</v>
      </c>
    </row>
    <row r="1550" spans="1:12" x14ac:dyDescent="0.45">
      <c r="A1550">
        <v>629</v>
      </c>
      <c r="B1550">
        <v>17</v>
      </c>
      <c r="C1550" t="s">
        <v>250</v>
      </c>
      <c r="D1550" t="s">
        <v>1154</v>
      </c>
      <c r="E1550">
        <v>12</v>
      </c>
      <c r="F1550">
        <v>20</v>
      </c>
      <c r="G1550">
        <v>3</v>
      </c>
      <c r="H1550">
        <v>19</v>
      </c>
      <c r="I1550" t="s">
        <v>1139</v>
      </c>
      <c r="J1550" t="str">
        <f>IF(COUNTIF(sala!R$2:R$768,A1550)=0,"No","SI")</f>
        <v>SI</v>
      </c>
      <c r="K1550">
        <f>+Tabla1[[#This Row],[Precio Unitario]]*Tabla1[[#This Row],[Cantidad Ordenada]]</f>
        <v>60</v>
      </c>
      <c r="L1550">
        <f>+Tabla1[[#This Row],[Ganancia Bruta]]-Tabla1[[#This Row],[Costo Unitario]]*Tabla1[[#This Row],[Cantidad Ordenada]]</f>
        <v>24</v>
      </c>
    </row>
    <row r="1551" spans="1:12" x14ac:dyDescent="0.45">
      <c r="A1551">
        <v>629</v>
      </c>
      <c r="B1551">
        <v>17</v>
      </c>
      <c r="C1551" t="s">
        <v>126</v>
      </c>
      <c r="D1551" t="s">
        <v>1157</v>
      </c>
      <c r="E1551">
        <v>10</v>
      </c>
      <c r="F1551">
        <v>18</v>
      </c>
      <c r="G1551">
        <v>2</v>
      </c>
      <c r="H1551">
        <v>43</v>
      </c>
      <c r="I1551" t="s">
        <v>1141</v>
      </c>
      <c r="J1551" t="str">
        <f>IF(COUNTIF(sala!R$2:R$768,A1551)=0,"No","SI")</f>
        <v>SI</v>
      </c>
      <c r="K1551">
        <f>+Tabla1[[#This Row],[Precio Unitario]]*Tabla1[[#This Row],[Cantidad Ordenada]]</f>
        <v>36</v>
      </c>
      <c r="L1551">
        <f>+Tabla1[[#This Row],[Ganancia Bruta]]-Tabla1[[#This Row],[Costo Unitario]]*Tabla1[[#This Row],[Cantidad Ordenada]]</f>
        <v>16</v>
      </c>
    </row>
    <row r="1552" spans="1:12" x14ac:dyDescent="0.45">
      <c r="A1552">
        <v>630</v>
      </c>
      <c r="B1552">
        <v>2</v>
      </c>
      <c r="C1552" t="s">
        <v>195</v>
      </c>
      <c r="D1552" t="s">
        <v>1142</v>
      </c>
      <c r="E1552">
        <v>19</v>
      </c>
      <c r="F1552">
        <v>31</v>
      </c>
      <c r="G1552">
        <v>2</v>
      </c>
      <c r="H1552">
        <v>19</v>
      </c>
      <c r="I1552" t="s">
        <v>1139</v>
      </c>
      <c r="J1552" t="str">
        <f>IF(COUNTIF(sala!R$2:R$768,A1552)=0,"No","SI")</f>
        <v>SI</v>
      </c>
      <c r="K1552">
        <f>+Tabla1[[#This Row],[Precio Unitario]]*Tabla1[[#This Row],[Cantidad Ordenada]]</f>
        <v>62</v>
      </c>
      <c r="L1552">
        <f>+Tabla1[[#This Row],[Ganancia Bruta]]-Tabla1[[#This Row],[Costo Unitario]]*Tabla1[[#This Row],[Cantidad Ordenada]]</f>
        <v>24</v>
      </c>
    </row>
    <row r="1553" spans="1:12" x14ac:dyDescent="0.45">
      <c r="A1553">
        <v>630</v>
      </c>
      <c r="B1553">
        <v>2</v>
      </c>
      <c r="C1553" t="s">
        <v>74</v>
      </c>
      <c r="D1553" t="s">
        <v>1144</v>
      </c>
      <c r="E1553">
        <v>25</v>
      </c>
      <c r="F1553">
        <v>40</v>
      </c>
      <c r="G1553">
        <v>3</v>
      </c>
      <c r="H1553">
        <v>56</v>
      </c>
      <c r="I1553" t="s">
        <v>1139</v>
      </c>
      <c r="J1553" t="str">
        <f>IF(COUNTIF(sala!R$2:R$768,A1553)=0,"No","SI")</f>
        <v>SI</v>
      </c>
      <c r="K1553">
        <f>+Tabla1[[#This Row],[Precio Unitario]]*Tabla1[[#This Row],[Cantidad Ordenada]]</f>
        <v>120</v>
      </c>
      <c r="L1553">
        <f>+Tabla1[[#This Row],[Ganancia Bruta]]-Tabla1[[#This Row],[Costo Unitario]]*Tabla1[[#This Row],[Cantidad Ordenada]]</f>
        <v>45</v>
      </c>
    </row>
    <row r="1554" spans="1:12" x14ac:dyDescent="0.45">
      <c r="A1554">
        <v>631</v>
      </c>
      <c r="B1554">
        <v>6</v>
      </c>
      <c r="C1554" t="s">
        <v>344</v>
      </c>
      <c r="D1554" t="s">
        <v>1152</v>
      </c>
      <c r="E1554">
        <v>13</v>
      </c>
      <c r="F1554">
        <v>22</v>
      </c>
      <c r="G1554">
        <v>3</v>
      </c>
      <c r="H1554">
        <v>46</v>
      </c>
      <c r="I1554" t="s">
        <v>1139</v>
      </c>
      <c r="J1554" t="str">
        <f>IF(COUNTIF(sala!R$2:R$768,A1554)=0,"No","SI")</f>
        <v>SI</v>
      </c>
      <c r="K1554">
        <f>+Tabla1[[#This Row],[Precio Unitario]]*Tabla1[[#This Row],[Cantidad Ordenada]]</f>
        <v>66</v>
      </c>
      <c r="L1554">
        <f>+Tabla1[[#This Row],[Ganancia Bruta]]-Tabla1[[#This Row],[Costo Unitario]]*Tabla1[[#This Row],[Cantidad Ordenada]]</f>
        <v>27</v>
      </c>
    </row>
    <row r="1555" spans="1:12" x14ac:dyDescent="0.45">
      <c r="A1555">
        <v>632</v>
      </c>
      <c r="B1555">
        <v>16</v>
      </c>
      <c r="C1555" t="s">
        <v>423</v>
      </c>
      <c r="D1555" t="s">
        <v>1151</v>
      </c>
      <c r="E1555">
        <v>19</v>
      </c>
      <c r="F1555">
        <v>32</v>
      </c>
      <c r="G1555">
        <v>3</v>
      </c>
      <c r="H1555">
        <v>41</v>
      </c>
      <c r="I1555" t="s">
        <v>1141</v>
      </c>
      <c r="J1555" t="str">
        <f>IF(COUNTIF(sala!R$2:R$768,A1555)=0,"No","SI")</f>
        <v>SI</v>
      </c>
      <c r="K1555">
        <f>+Tabla1[[#This Row],[Precio Unitario]]*Tabla1[[#This Row],[Cantidad Ordenada]]</f>
        <v>96</v>
      </c>
      <c r="L1555">
        <f>+Tabla1[[#This Row],[Ganancia Bruta]]-Tabla1[[#This Row],[Costo Unitario]]*Tabla1[[#This Row],[Cantidad Ordenada]]</f>
        <v>39</v>
      </c>
    </row>
    <row r="1556" spans="1:12" x14ac:dyDescent="0.45">
      <c r="A1556">
        <v>632</v>
      </c>
      <c r="B1556">
        <v>16</v>
      </c>
      <c r="C1556" t="s">
        <v>448</v>
      </c>
      <c r="D1556" t="s">
        <v>1147</v>
      </c>
      <c r="E1556">
        <v>20</v>
      </c>
      <c r="F1556">
        <v>33</v>
      </c>
      <c r="G1556">
        <v>1</v>
      </c>
      <c r="H1556">
        <v>47</v>
      </c>
      <c r="I1556" t="s">
        <v>1139</v>
      </c>
      <c r="J1556" t="str">
        <f>IF(COUNTIF(sala!R$2:R$768,A1556)=0,"No","SI")</f>
        <v>SI</v>
      </c>
      <c r="K1556">
        <f>+Tabla1[[#This Row],[Precio Unitario]]*Tabla1[[#This Row],[Cantidad Ordenada]]</f>
        <v>33</v>
      </c>
      <c r="L1556">
        <f>+Tabla1[[#This Row],[Ganancia Bruta]]-Tabla1[[#This Row],[Costo Unitario]]*Tabla1[[#This Row],[Cantidad Ordenada]]</f>
        <v>13</v>
      </c>
    </row>
    <row r="1557" spans="1:12" x14ac:dyDescent="0.45">
      <c r="A1557">
        <v>633</v>
      </c>
      <c r="B1557">
        <v>16</v>
      </c>
      <c r="C1557" t="s">
        <v>109</v>
      </c>
      <c r="D1557" t="s">
        <v>1140</v>
      </c>
      <c r="E1557">
        <v>18</v>
      </c>
      <c r="F1557">
        <v>30</v>
      </c>
      <c r="G1557">
        <v>3</v>
      </c>
      <c r="H1557">
        <v>10</v>
      </c>
      <c r="I1557" t="s">
        <v>1139</v>
      </c>
      <c r="J1557" t="str">
        <f>IF(COUNTIF(sala!R$2:R$768,A1557)=0,"No","SI")</f>
        <v>SI</v>
      </c>
      <c r="K1557">
        <f>+Tabla1[[#This Row],[Precio Unitario]]*Tabla1[[#This Row],[Cantidad Ordenada]]</f>
        <v>90</v>
      </c>
      <c r="L1557">
        <f>+Tabla1[[#This Row],[Ganancia Bruta]]-Tabla1[[#This Row],[Costo Unitario]]*Tabla1[[#This Row],[Cantidad Ordenada]]</f>
        <v>36</v>
      </c>
    </row>
    <row r="1558" spans="1:12" x14ac:dyDescent="0.45">
      <c r="A1558">
        <v>633</v>
      </c>
      <c r="B1558">
        <v>16</v>
      </c>
      <c r="C1558" t="s">
        <v>268</v>
      </c>
      <c r="D1558" t="s">
        <v>1138</v>
      </c>
      <c r="E1558">
        <v>14</v>
      </c>
      <c r="F1558">
        <v>24</v>
      </c>
      <c r="G1558">
        <v>2</v>
      </c>
      <c r="H1558">
        <v>51</v>
      </c>
      <c r="I1558" t="s">
        <v>1141</v>
      </c>
      <c r="J1558" t="str">
        <f>IF(COUNTIF(sala!R$2:R$768,A1558)=0,"No","SI")</f>
        <v>SI</v>
      </c>
      <c r="K1558">
        <f>+Tabla1[[#This Row],[Precio Unitario]]*Tabla1[[#This Row],[Cantidad Ordenada]]</f>
        <v>48</v>
      </c>
      <c r="L1558">
        <f>+Tabla1[[#This Row],[Ganancia Bruta]]-Tabla1[[#This Row],[Costo Unitario]]*Tabla1[[#This Row],[Cantidad Ordenada]]</f>
        <v>20</v>
      </c>
    </row>
    <row r="1559" spans="1:12" x14ac:dyDescent="0.45">
      <c r="A1559">
        <v>633</v>
      </c>
      <c r="B1559">
        <v>16</v>
      </c>
      <c r="C1559" t="s">
        <v>344</v>
      </c>
      <c r="D1559" t="s">
        <v>1152</v>
      </c>
      <c r="E1559">
        <v>13</v>
      </c>
      <c r="F1559">
        <v>22</v>
      </c>
      <c r="G1559">
        <v>2</v>
      </c>
      <c r="H1559">
        <v>34</v>
      </c>
      <c r="I1559" t="s">
        <v>1139</v>
      </c>
      <c r="J1559" t="str">
        <f>IF(COUNTIF(sala!R$2:R$768,A1559)=0,"No","SI")</f>
        <v>SI</v>
      </c>
      <c r="K1559">
        <f>+Tabla1[[#This Row],[Precio Unitario]]*Tabla1[[#This Row],[Cantidad Ordenada]]</f>
        <v>44</v>
      </c>
      <c r="L1559">
        <f>+Tabla1[[#This Row],[Ganancia Bruta]]-Tabla1[[#This Row],[Costo Unitario]]*Tabla1[[#This Row],[Cantidad Ordenada]]</f>
        <v>18</v>
      </c>
    </row>
    <row r="1560" spans="1:12" x14ac:dyDescent="0.45">
      <c r="A1560">
        <v>633</v>
      </c>
      <c r="B1560">
        <v>16</v>
      </c>
      <c r="C1560" t="s">
        <v>126</v>
      </c>
      <c r="D1560" t="s">
        <v>1157</v>
      </c>
      <c r="E1560">
        <v>10</v>
      </c>
      <c r="F1560">
        <v>18</v>
      </c>
      <c r="G1560">
        <v>3</v>
      </c>
      <c r="H1560">
        <v>54</v>
      </c>
      <c r="I1560" t="s">
        <v>1141</v>
      </c>
      <c r="J1560" t="str">
        <f>IF(COUNTIF(sala!R$2:R$768,A1560)=0,"No","SI")</f>
        <v>SI</v>
      </c>
      <c r="K1560">
        <f>+Tabla1[[#This Row],[Precio Unitario]]*Tabla1[[#This Row],[Cantidad Ordenada]]</f>
        <v>54</v>
      </c>
      <c r="L1560">
        <f>+Tabla1[[#This Row],[Ganancia Bruta]]-Tabla1[[#This Row],[Costo Unitario]]*Tabla1[[#This Row],[Cantidad Ordenada]]</f>
        <v>24</v>
      </c>
    </row>
    <row r="1561" spans="1:12" x14ac:dyDescent="0.45">
      <c r="A1561">
        <v>634</v>
      </c>
      <c r="B1561">
        <v>2</v>
      </c>
      <c r="C1561" t="s">
        <v>344</v>
      </c>
      <c r="D1561" t="s">
        <v>1152</v>
      </c>
      <c r="E1561">
        <v>13</v>
      </c>
      <c r="F1561">
        <v>22</v>
      </c>
      <c r="G1561">
        <v>2</v>
      </c>
      <c r="H1561">
        <v>25</v>
      </c>
      <c r="I1561" t="s">
        <v>1139</v>
      </c>
      <c r="J1561" t="str">
        <f>IF(COUNTIF(sala!R$2:R$768,A1561)=0,"No","SI")</f>
        <v>SI</v>
      </c>
      <c r="K1561">
        <f>+Tabla1[[#This Row],[Precio Unitario]]*Tabla1[[#This Row],[Cantidad Ordenada]]</f>
        <v>44</v>
      </c>
      <c r="L1561">
        <f>+Tabla1[[#This Row],[Ganancia Bruta]]-Tabla1[[#This Row],[Costo Unitario]]*Tabla1[[#This Row],[Cantidad Ordenada]]</f>
        <v>18</v>
      </c>
    </row>
    <row r="1562" spans="1:12" x14ac:dyDescent="0.45">
      <c r="A1562">
        <v>634</v>
      </c>
      <c r="B1562">
        <v>2</v>
      </c>
      <c r="C1562" t="s">
        <v>74</v>
      </c>
      <c r="D1562" t="s">
        <v>1144</v>
      </c>
      <c r="E1562">
        <v>25</v>
      </c>
      <c r="F1562">
        <v>40</v>
      </c>
      <c r="G1562">
        <v>3</v>
      </c>
      <c r="H1562">
        <v>38</v>
      </c>
      <c r="I1562" t="s">
        <v>1141</v>
      </c>
      <c r="J1562" t="str">
        <f>IF(COUNTIF(sala!R$2:R$768,A1562)=0,"No","SI")</f>
        <v>SI</v>
      </c>
      <c r="K1562">
        <f>+Tabla1[[#This Row],[Precio Unitario]]*Tabla1[[#This Row],[Cantidad Ordenada]]</f>
        <v>120</v>
      </c>
      <c r="L1562">
        <f>+Tabla1[[#This Row],[Ganancia Bruta]]-Tabla1[[#This Row],[Costo Unitario]]*Tabla1[[#This Row],[Cantidad Ordenada]]</f>
        <v>45</v>
      </c>
    </row>
    <row r="1563" spans="1:12" x14ac:dyDescent="0.45">
      <c r="A1563">
        <v>634</v>
      </c>
      <c r="B1563">
        <v>2</v>
      </c>
      <c r="C1563" t="s">
        <v>204</v>
      </c>
      <c r="D1563" t="s">
        <v>1159</v>
      </c>
      <c r="E1563">
        <v>15</v>
      </c>
      <c r="F1563">
        <v>25</v>
      </c>
      <c r="G1563">
        <v>3</v>
      </c>
      <c r="H1563">
        <v>43</v>
      </c>
      <c r="I1563" t="s">
        <v>1141</v>
      </c>
      <c r="J1563" t="str">
        <f>IF(COUNTIF(sala!R$2:R$768,A1563)=0,"No","SI")</f>
        <v>SI</v>
      </c>
      <c r="K1563">
        <f>+Tabla1[[#This Row],[Precio Unitario]]*Tabla1[[#This Row],[Cantidad Ordenada]]</f>
        <v>75</v>
      </c>
      <c r="L1563">
        <f>+Tabla1[[#This Row],[Ganancia Bruta]]-Tabla1[[#This Row],[Costo Unitario]]*Tabla1[[#This Row],[Cantidad Ordenada]]</f>
        <v>30</v>
      </c>
    </row>
    <row r="1564" spans="1:12" x14ac:dyDescent="0.45">
      <c r="A1564">
        <v>634</v>
      </c>
      <c r="B1564">
        <v>2</v>
      </c>
      <c r="C1564" t="s">
        <v>42</v>
      </c>
      <c r="D1564" t="s">
        <v>1150</v>
      </c>
      <c r="E1564">
        <v>21</v>
      </c>
      <c r="F1564">
        <v>35</v>
      </c>
      <c r="G1564">
        <v>3</v>
      </c>
      <c r="H1564">
        <v>51</v>
      </c>
      <c r="I1564" t="s">
        <v>1139</v>
      </c>
      <c r="J1564" t="str">
        <f>IF(COUNTIF(sala!R$2:R$768,A1564)=0,"No","SI")</f>
        <v>SI</v>
      </c>
      <c r="K1564">
        <f>+Tabla1[[#This Row],[Precio Unitario]]*Tabla1[[#This Row],[Cantidad Ordenada]]</f>
        <v>105</v>
      </c>
      <c r="L1564">
        <f>+Tabla1[[#This Row],[Ganancia Bruta]]-Tabla1[[#This Row],[Costo Unitario]]*Tabla1[[#This Row],[Cantidad Ordenada]]</f>
        <v>42</v>
      </c>
    </row>
    <row r="1565" spans="1:12" x14ac:dyDescent="0.45">
      <c r="A1565">
        <v>635</v>
      </c>
      <c r="B1565">
        <v>5</v>
      </c>
      <c r="C1565" t="s">
        <v>60</v>
      </c>
      <c r="D1565" t="s">
        <v>1146</v>
      </c>
      <c r="E1565">
        <v>17</v>
      </c>
      <c r="F1565">
        <v>29</v>
      </c>
      <c r="G1565">
        <v>2</v>
      </c>
      <c r="H1565">
        <v>25</v>
      </c>
      <c r="I1565" t="s">
        <v>1141</v>
      </c>
      <c r="J1565" t="str">
        <f>IF(COUNTIF(sala!R$2:R$768,A1565)=0,"No","SI")</f>
        <v>SI</v>
      </c>
      <c r="K1565">
        <f>+Tabla1[[#This Row],[Precio Unitario]]*Tabla1[[#This Row],[Cantidad Ordenada]]</f>
        <v>58</v>
      </c>
      <c r="L1565">
        <f>+Tabla1[[#This Row],[Ganancia Bruta]]-Tabla1[[#This Row],[Costo Unitario]]*Tabla1[[#This Row],[Cantidad Ordenada]]</f>
        <v>24</v>
      </c>
    </row>
    <row r="1566" spans="1:12" x14ac:dyDescent="0.45">
      <c r="A1566">
        <v>636</v>
      </c>
      <c r="B1566">
        <v>14</v>
      </c>
      <c r="C1566" t="s">
        <v>268</v>
      </c>
      <c r="D1566" t="s">
        <v>1138</v>
      </c>
      <c r="E1566">
        <v>14</v>
      </c>
      <c r="F1566">
        <v>24</v>
      </c>
      <c r="G1566">
        <v>2</v>
      </c>
      <c r="H1566">
        <v>45</v>
      </c>
      <c r="I1566" t="s">
        <v>1139</v>
      </c>
      <c r="J1566" t="str">
        <f>IF(COUNTIF(sala!R$2:R$768,A1566)=0,"No","SI")</f>
        <v>SI</v>
      </c>
      <c r="K1566">
        <f>+Tabla1[[#This Row],[Precio Unitario]]*Tabla1[[#This Row],[Cantidad Ordenada]]</f>
        <v>48</v>
      </c>
      <c r="L1566">
        <f>+Tabla1[[#This Row],[Ganancia Bruta]]-Tabla1[[#This Row],[Costo Unitario]]*Tabla1[[#This Row],[Cantidad Ordenada]]</f>
        <v>20</v>
      </c>
    </row>
    <row r="1567" spans="1:12" x14ac:dyDescent="0.45">
      <c r="A1567">
        <v>636</v>
      </c>
      <c r="B1567">
        <v>14</v>
      </c>
      <c r="C1567" t="s">
        <v>189</v>
      </c>
      <c r="D1567" t="s">
        <v>1149</v>
      </c>
      <c r="E1567">
        <v>11</v>
      </c>
      <c r="F1567">
        <v>19</v>
      </c>
      <c r="G1567">
        <v>3</v>
      </c>
      <c r="H1567">
        <v>54</v>
      </c>
      <c r="I1567" t="s">
        <v>1141</v>
      </c>
      <c r="J1567" t="str">
        <f>IF(COUNTIF(sala!R$2:R$768,A1567)=0,"No","SI")</f>
        <v>SI</v>
      </c>
      <c r="K1567">
        <f>+Tabla1[[#This Row],[Precio Unitario]]*Tabla1[[#This Row],[Cantidad Ordenada]]</f>
        <v>57</v>
      </c>
      <c r="L1567">
        <f>+Tabla1[[#This Row],[Ganancia Bruta]]-Tabla1[[#This Row],[Costo Unitario]]*Tabla1[[#This Row],[Cantidad Ordenada]]</f>
        <v>24</v>
      </c>
    </row>
    <row r="1568" spans="1:12" x14ac:dyDescent="0.45">
      <c r="A1568">
        <v>636</v>
      </c>
      <c r="B1568">
        <v>14</v>
      </c>
      <c r="C1568" t="s">
        <v>111</v>
      </c>
      <c r="D1568" t="s">
        <v>1156</v>
      </c>
      <c r="E1568">
        <v>13</v>
      </c>
      <c r="F1568">
        <v>21</v>
      </c>
      <c r="G1568">
        <v>1</v>
      </c>
      <c r="H1568">
        <v>52</v>
      </c>
      <c r="I1568" t="s">
        <v>1141</v>
      </c>
      <c r="J1568" t="str">
        <f>IF(COUNTIF(sala!R$2:R$768,A1568)=0,"No","SI")</f>
        <v>SI</v>
      </c>
      <c r="K1568">
        <f>+Tabla1[[#This Row],[Precio Unitario]]*Tabla1[[#This Row],[Cantidad Ordenada]]</f>
        <v>21</v>
      </c>
      <c r="L1568">
        <f>+Tabla1[[#This Row],[Ganancia Bruta]]-Tabla1[[#This Row],[Costo Unitario]]*Tabla1[[#This Row],[Cantidad Ordenada]]</f>
        <v>8</v>
      </c>
    </row>
    <row r="1569" spans="1:12" x14ac:dyDescent="0.45">
      <c r="A1569">
        <v>637</v>
      </c>
      <c r="B1569">
        <v>6</v>
      </c>
      <c r="C1569" t="s">
        <v>448</v>
      </c>
      <c r="D1569" t="s">
        <v>1147</v>
      </c>
      <c r="E1569">
        <v>20</v>
      </c>
      <c r="F1569">
        <v>33</v>
      </c>
      <c r="G1569">
        <v>1</v>
      </c>
      <c r="H1569">
        <v>23</v>
      </c>
      <c r="I1569" t="s">
        <v>1141</v>
      </c>
      <c r="J1569" t="str">
        <f>IF(COUNTIF(sala!R$2:R$768,A1569)=0,"No","SI")</f>
        <v>SI</v>
      </c>
      <c r="K1569">
        <f>+Tabla1[[#This Row],[Precio Unitario]]*Tabla1[[#This Row],[Cantidad Ordenada]]</f>
        <v>33</v>
      </c>
      <c r="L1569">
        <f>+Tabla1[[#This Row],[Ganancia Bruta]]-Tabla1[[#This Row],[Costo Unitario]]*Tabla1[[#This Row],[Cantidad Ordenada]]</f>
        <v>13</v>
      </c>
    </row>
    <row r="1570" spans="1:12" x14ac:dyDescent="0.45">
      <c r="A1570">
        <v>637</v>
      </c>
      <c r="B1570">
        <v>6</v>
      </c>
      <c r="C1570" t="s">
        <v>86</v>
      </c>
      <c r="D1570" t="s">
        <v>1153</v>
      </c>
      <c r="E1570">
        <v>20</v>
      </c>
      <c r="F1570">
        <v>34</v>
      </c>
      <c r="G1570">
        <v>1</v>
      </c>
      <c r="H1570">
        <v>6</v>
      </c>
      <c r="I1570" t="s">
        <v>1141</v>
      </c>
      <c r="J1570" t="str">
        <f>IF(COUNTIF(sala!R$2:R$768,A1570)=0,"No","SI")</f>
        <v>SI</v>
      </c>
      <c r="K1570">
        <f>+Tabla1[[#This Row],[Precio Unitario]]*Tabla1[[#This Row],[Cantidad Ordenada]]</f>
        <v>34</v>
      </c>
      <c r="L1570">
        <f>+Tabla1[[#This Row],[Ganancia Bruta]]-Tabla1[[#This Row],[Costo Unitario]]*Tabla1[[#This Row],[Cantidad Ordenada]]</f>
        <v>14</v>
      </c>
    </row>
    <row r="1571" spans="1:12" x14ac:dyDescent="0.45">
      <c r="A1571">
        <v>637</v>
      </c>
      <c r="B1571">
        <v>6</v>
      </c>
      <c r="C1571" t="s">
        <v>204</v>
      </c>
      <c r="D1571" t="s">
        <v>1159</v>
      </c>
      <c r="E1571">
        <v>15</v>
      </c>
      <c r="F1571">
        <v>25</v>
      </c>
      <c r="G1571">
        <v>2</v>
      </c>
      <c r="H1571">
        <v>32</v>
      </c>
      <c r="I1571" t="s">
        <v>1139</v>
      </c>
      <c r="J1571" t="str">
        <f>IF(COUNTIF(sala!R$2:R$768,A1571)=0,"No","SI")</f>
        <v>SI</v>
      </c>
      <c r="K1571">
        <f>+Tabla1[[#This Row],[Precio Unitario]]*Tabla1[[#This Row],[Cantidad Ordenada]]</f>
        <v>50</v>
      </c>
      <c r="L1571">
        <f>+Tabla1[[#This Row],[Ganancia Bruta]]-Tabla1[[#This Row],[Costo Unitario]]*Tabla1[[#This Row],[Cantidad Ordenada]]</f>
        <v>20</v>
      </c>
    </row>
    <row r="1572" spans="1:12" x14ac:dyDescent="0.45">
      <c r="A1572">
        <v>638</v>
      </c>
      <c r="B1572">
        <v>16</v>
      </c>
      <c r="C1572" t="s">
        <v>109</v>
      </c>
      <c r="D1572" t="s">
        <v>1140</v>
      </c>
      <c r="E1572">
        <v>18</v>
      </c>
      <c r="F1572">
        <v>30</v>
      </c>
      <c r="G1572">
        <v>3</v>
      </c>
      <c r="H1572">
        <v>44</v>
      </c>
      <c r="I1572" t="s">
        <v>1139</v>
      </c>
      <c r="J1572" t="str">
        <f>IF(COUNTIF(sala!R$2:R$768,A1572)=0,"No","SI")</f>
        <v>SI</v>
      </c>
      <c r="K1572">
        <f>+Tabla1[[#This Row],[Precio Unitario]]*Tabla1[[#This Row],[Cantidad Ordenada]]</f>
        <v>90</v>
      </c>
      <c r="L1572">
        <f>+Tabla1[[#This Row],[Ganancia Bruta]]-Tabla1[[#This Row],[Costo Unitario]]*Tabla1[[#This Row],[Cantidad Ordenada]]</f>
        <v>36</v>
      </c>
    </row>
    <row r="1573" spans="1:12" x14ac:dyDescent="0.45">
      <c r="A1573">
        <v>639</v>
      </c>
      <c r="B1573">
        <v>8</v>
      </c>
      <c r="C1573" t="s">
        <v>265</v>
      </c>
      <c r="D1573" t="s">
        <v>1158</v>
      </c>
      <c r="E1573">
        <v>15</v>
      </c>
      <c r="F1573">
        <v>26</v>
      </c>
      <c r="G1573">
        <v>2</v>
      </c>
      <c r="H1573">
        <v>52</v>
      </c>
      <c r="I1573" t="s">
        <v>1139</v>
      </c>
      <c r="J1573" t="str">
        <f>IF(COUNTIF(sala!R$2:R$768,A1573)=0,"No","SI")</f>
        <v>SI</v>
      </c>
      <c r="K1573">
        <f>+Tabla1[[#This Row],[Precio Unitario]]*Tabla1[[#This Row],[Cantidad Ordenada]]</f>
        <v>52</v>
      </c>
      <c r="L1573">
        <f>+Tabla1[[#This Row],[Ganancia Bruta]]-Tabla1[[#This Row],[Costo Unitario]]*Tabla1[[#This Row],[Cantidad Ordenada]]</f>
        <v>22</v>
      </c>
    </row>
    <row r="1574" spans="1:12" x14ac:dyDescent="0.45">
      <c r="A1574">
        <v>639</v>
      </c>
      <c r="B1574">
        <v>8</v>
      </c>
      <c r="C1574" t="s">
        <v>195</v>
      </c>
      <c r="D1574" t="s">
        <v>1142</v>
      </c>
      <c r="E1574">
        <v>19</v>
      </c>
      <c r="F1574">
        <v>31</v>
      </c>
      <c r="G1574">
        <v>2</v>
      </c>
      <c r="H1574">
        <v>29</v>
      </c>
      <c r="I1574" t="s">
        <v>1139</v>
      </c>
      <c r="J1574" t="str">
        <f>IF(COUNTIF(sala!R$2:R$768,A1574)=0,"No","SI")</f>
        <v>SI</v>
      </c>
      <c r="K1574">
        <f>+Tabla1[[#This Row],[Precio Unitario]]*Tabla1[[#This Row],[Cantidad Ordenada]]</f>
        <v>62</v>
      </c>
      <c r="L1574">
        <f>+Tabla1[[#This Row],[Ganancia Bruta]]-Tabla1[[#This Row],[Costo Unitario]]*Tabla1[[#This Row],[Cantidad Ordenada]]</f>
        <v>24</v>
      </c>
    </row>
    <row r="1575" spans="1:12" x14ac:dyDescent="0.45">
      <c r="A1575">
        <v>639</v>
      </c>
      <c r="B1575">
        <v>8</v>
      </c>
      <c r="C1575" t="s">
        <v>189</v>
      </c>
      <c r="D1575" t="s">
        <v>1149</v>
      </c>
      <c r="E1575">
        <v>11</v>
      </c>
      <c r="F1575">
        <v>19</v>
      </c>
      <c r="G1575">
        <v>2</v>
      </c>
      <c r="H1575">
        <v>55</v>
      </c>
      <c r="I1575" t="s">
        <v>1139</v>
      </c>
      <c r="J1575" t="str">
        <f>IF(COUNTIF(sala!R$2:R$768,A1575)=0,"No","SI")</f>
        <v>SI</v>
      </c>
      <c r="K1575">
        <f>+Tabla1[[#This Row],[Precio Unitario]]*Tabla1[[#This Row],[Cantidad Ordenada]]</f>
        <v>38</v>
      </c>
      <c r="L1575">
        <f>+Tabla1[[#This Row],[Ganancia Bruta]]-Tabla1[[#This Row],[Costo Unitario]]*Tabla1[[#This Row],[Cantidad Ordenada]]</f>
        <v>16</v>
      </c>
    </row>
    <row r="1576" spans="1:12" x14ac:dyDescent="0.45">
      <c r="A1576">
        <v>640</v>
      </c>
      <c r="B1576">
        <v>14</v>
      </c>
      <c r="C1576" t="s">
        <v>265</v>
      </c>
      <c r="D1576" t="s">
        <v>1158</v>
      </c>
      <c r="E1576">
        <v>15</v>
      </c>
      <c r="F1576">
        <v>26</v>
      </c>
      <c r="G1576">
        <v>3</v>
      </c>
      <c r="H1576">
        <v>7</v>
      </c>
      <c r="I1576" t="s">
        <v>1141</v>
      </c>
      <c r="J1576" t="str">
        <f>IF(COUNTIF(sala!R$2:R$768,A1576)=0,"No","SI")</f>
        <v>SI</v>
      </c>
      <c r="K1576">
        <f>+Tabla1[[#This Row],[Precio Unitario]]*Tabla1[[#This Row],[Cantidad Ordenada]]</f>
        <v>78</v>
      </c>
      <c r="L1576">
        <f>+Tabla1[[#This Row],[Ganancia Bruta]]-Tabla1[[#This Row],[Costo Unitario]]*Tabla1[[#This Row],[Cantidad Ordenada]]</f>
        <v>33</v>
      </c>
    </row>
    <row r="1577" spans="1:12" x14ac:dyDescent="0.45">
      <c r="A1577">
        <v>640</v>
      </c>
      <c r="B1577">
        <v>14</v>
      </c>
      <c r="C1577" t="s">
        <v>111</v>
      </c>
      <c r="D1577" t="s">
        <v>1156</v>
      </c>
      <c r="E1577">
        <v>13</v>
      </c>
      <c r="F1577">
        <v>21</v>
      </c>
      <c r="G1577">
        <v>2</v>
      </c>
      <c r="H1577">
        <v>12</v>
      </c>
      <c r="I1577" t="s">
        <v>1139</v>
      </c>
      <c r="J1577" t="str">
        <f>IF(COUNTIF(sala!R$2:R$768,A1577)=0,"No","SI")</f>
        <v>SI</v>
      </c>
      <c r="K1577">
        <f>+Tabla1[[#This Row],[Precio Unitario]]*Tabla1[[#This Row],[Cantidad Ordenada]]</f>
        <v>42</v>
      </c>
      <c r="L1577">
        <f>+Tabla1[[#This Row],[Ganancia Bruta]]-Tabla1[[#This Row],[Costo Unitario]]*Tabla1[[#This Row],[Cantidad Ordenada]]</f>
        <v>16</v>
      </c>
    </row>
    <row r="1578" spans="1:12" x14ac:dyDescent="0.45">
      <c r="A1578">
        <v>640</v>
      </c>
      <c r="B1578">
        <v>14</v>
      </c>
      <c r="C1578" t="s">
        <v>448</v>
      </c>
      <c r="D1578" t="s">
        <v>1147</v>
      </c>
      <c r="E1578">
        <v>20</v>
      </c>
      <c r="F1578">
        <v>33</v>
      </c>
      <c r="G1578">
        <v>3</v>
      </c>
      <c r="H1578">
        <v>56</v>
      </c>
      <c r="I1578" t="s">
        <v>1141</v>
      </c>
      <c r="J1578" t="str">
        <f>IF(COUNTIF(sala!R$2:R$768,A1578)=0,"No","SI")</f>
        <v>SI</v>
      </c>
      <c r="K1578">
        <f>+Tabla1[[#This Row],[Precio Unitario]]*Tabla1[[#This Row],[Cantidad Ordenada]]</f>
        <v>99</v>
      </c>
      <c r="L1578">
        <f>+Tabla1[[#This Row],[Ganancia Bruta]]-Tabla1[[#This Row],[Costo Unitario]]*Tabla1[[#This Row],[Cantidad Ordenada]]</f>
        <v>39</v>
      </c>
    </row>
    <row r="1579" spans="1:12" x14ac:dyDescent="0.45">
      <c r="A1579">
        <v>641</v>
      </c>
      <c r="B1579">
        <v>2</v>
      </c>
      <c r="C1579" t="s">
        <v>60</v>
      </c>
      <c r="D1579" t="s">
        <v>1146</v>
      </c>
      <c r="E1579">
        <v>17</v>
      </c>
      <c r="F1579">
        <v>29</v>
      </c>
      <c r="G1579">
        <v>3</v>
      </c>
      <c r="H1579">
        <v>17</v>
      </c>
      <c r="I1579" t="s">
        <v>1139</v>
      </c>
      <c r="J1579" t="str">
        <f>IF(COUNTIF(sala!R$2:R$768,A1579)=0,"No","SI")</f>
        <v>SI</v>
      </c>
      <c r="K1579">
        <f>+Tabla1[[#This Row],[Precio Unitario]]*Tabla1[[#This Row],[Cantidad Ordenada]]</f>
        <v>87</v>
      </c>
      <c r="L1579">
        <f>+Tabla1[[#This Row],[Ganancia Bruta]]-Tabla1[[#This Row],[Costo Unitario]]*Tabla1[[#This Row],[Cantidad Ordenada]]</f>
        <v>36</v>
      </c>
    </row>
    <row r="1580" spans="1:12" x14ac:dyDescent="0.45">
      <c r="A1580">
        <v>641</v>
      </c>
      <c r="B1580">
        <v>2</v>
      </c>
      <c r="C1580" t="s">
        <v>204</v>
      </c>
      <c r="D1580" t="s">
        <v>1159</v>
      </c>
      <c r="E1580">
        <v>15</v>
      </c>
      <c r="F1580">
        <v>25</v>
      </c>
      <c r="G1580">
        <v>3</v>
      </c>
      <c r="H1580">
        <v>28</v>
      </c>
      <c r="I1580" t="s">
        <v>1141</v>
      </c>
      <c r="J1580" t="str">
        <f>IF(COUNTIF(sala!R$2:R$768,A1580)=0,"No","SI")</f>
        <v>SI</v>
      </c>
      <c r="K1580">
        <f>+Tabla1[[#This Row],[Precio Unitario]]*Tabla1[[#This Row],[Cantidad Ordenada]]</f>
        <v>75</v>
      </c>
      <c r="L1580">
        <f>+Tabla1[[#This Row],[Ganancia Bruta]]-Tabla1[[#This Row],[Costo Unitario]]*Tabla1[[#This Row],[Cantidad Ordenada]]</f>
        <v>30</v>
      </c>
    </row>
    <row r="1581" spans="1:12" x14ac:dyDescent="0.45">
      <c r="A1581">
        <v>641</v>
      </c>
      <c r="B1581">
        <v>2</v>
      </c>
      <c r="C1581" t="s">
        <v>340</v>
      </c>
      <c r="D1581" t="s">
        <v>1155</v>
      </c>
      <c r="E1581">
        <v>14</v>
      </c>
      <c r="F1581">
        <v>23</v>
      </c>
      <c r="G1581">
        <v>2</v>
      </c>
      <c r="H1581">
        <v>29</v>
      </c>
      <c r="I1581" t="s">
        <v>1139</v>
      </c>
      <c r="J1581" t="str">
        <f>IF(COUNTIF(sala!R$2:R$768,A1581)=0,"No","SI")</f>
        <v>SI</v>
      </c>
      <c r="K1581">
        <f>+Tabla1[[#This Row],[Precio Unitario]]*Tabla1[[#This Row],[Cantidad Ordenada]]</f>
        <v>46</v>
      </c>
      <c r="L1581">
        <f>+Tabla1[[#This Row],[Ganancia Bruta]]-Tabla1[[#This Row],[Costo Unitario]]*Tabla1[[#This Row],[Cantidad Ordenada]]</f>
        <v>18</v>
      </c>
    </row>
    <row r="1582" spans="1:12" x14ac:dyDescent="0.45">
      <c r="A1582">
        <v>642</v>
      </c>
      <c r="B1582">
        <v>15</v>
      </c>
      <c r="C1582" t="s">
        <v>111</v>
      </c>
      <c r="D1582" t="s">
        <v>1156</v>
      </c>
      <c r="E1582">
        <v>13</v>
      </c>
      <c r="F1582">
        <v>21</v>
      </c>
      <c r="G1582">
        <v>3</v>
      </c>
      <c r="H1582">
        <v>6</v>
      </c>
      <c r="I1582" t="s">
        <v>1141</v>
      </c>
      <c r="J1582" t="str">
        <f>IF(COUNTIF(sala!R$2:R$768,A1582)=0,"No","SI")</f>
        <v>SI</v>
      </c>
      <c r="K1582">
        <f>+Tabla1[[#This Row],[Precio Unitario]]*Tabla1[[#This Row],[Cantidad Ordenada]]</f>
        <v>63</v>
      </c>
      <c r="L1582">
        <f>+Tabla1[[#This Row],[Ganancia Bruta]]-Tabla1[[#This Row],[Costo Unitario]]*Tabla1[[#This Row],[Cantidad Ordenada]]</f>
        <v>24</v>
      </c>
    </row>
    <row r="1583" spans="1:12" x14ac:dyDescent="0.45">
      <c r="A1583">
        <v>642</v>
      </c>
      <c r="B1583">
        <v>15</v>
      </c>
      <c r="C1583" t="s">
        <v>265</v>
      </c>
      <c r="D1583" t="s">
        <v>1158</v>
      </c>
      <c r="E1583">
        <v>15</v>
      </c>
      <c r="F1583">
        <v>26</v>
      </c>
      <c r="G1583">
        <v>1</v>
      </c>
      <c r="H1583">
        <v>57</v>
      </c>
      <c r="I1583" t="s">
        <v>1141</v>
      </c>
      <c r="J1583" t="str">
        <f>IF(COUNTIF(sala!R$2:R$768,A1583)=0,"No","SI")</f>
        <v>SI</v>
      </c>
      <c r="K1583">
        <f>+Tabla1[[#This Row],[Precio Unitario]]*Tabla1[[#This Row],[Cantidad Ordenada]]</f>
        <v>26</v>
      </c>
      <c r="L1583">
        <f>+Tabla1[[#This Row],[Ganancia Bruta]]-Tabla1[[#This Row],[Costo Unitario]]*Tabla1[[#This Row],[Cantidad Ordenada]]</f>
        <v>11</v>
      </c>
    </row>
    <row r="1584" spans="1:12" x14ac:dyDescent="0.45">
      <c r="A1584">
        <v>642</v>
      </c>
      <c r="B1584">
        <v>15</v>
      </c>
      <c r="C1584" t="s">
        <v>60</v>
      </c>
      <c r="D1584" t="s">
        <v>1146</v>
      </c>
      <c r="E1584">
        <v>17</v>
      </c>
      <c r="F1584">
        <v>29</v>
      </c>
      <c r="G1584">
        <v>3</v>
      </c>
      <c r="H1584">
        <v>18</v>
      </c>
      <c r="I1584" t="s">
        <v>1141</v>
      </c>
      <c r="J1584" t="str">
        <f>IF(COUNTIF(sala!R$2:R$768,A1584)=0,"No","SI")</f>
        <v>SI</v>
      </c>
      <c r="K1584">
        <f>+Tabla1[[#This Row],[Precio Unitario]]*Tabla1[[#This Row],[Cantidad Ordenada]]</f>
        <v>87</v>
      </c>
      <c r="L1584">
        <f>+Tabla1[[#This Row],[Ganancia Bruta]]-Tabla1[[#This Row],[Costo Unitario]]*Tabla1[[#This Row],[Cantidad Ordenada]]</f>
        <v>36</v>
      </c>
    </row>
    <row r="1585" spans="1:12" x14ac:dyDescent="0.45">
      <c r="A1585">
        <v>643</v>
      </c>
      <c r="B1585">
        <v>17</v>
      </c>
      <c r="C1585" t="s">
        <v>448</v>
      </c>
      <c r="D1585" t="s">
        <v>1147</v>
      </c>
      <c r="E1585">
        <v>20</v>
      </c>
      <c r="F1585">
        <v>33</v>
      </c>
      <c r="G1585">
        <v>1</v>
      </c>
      <c r="H1585">
        <v>18</v>
      </c>
      <c r="I1585" t="s">
        <v>1139</v>
      </c>
      <c r="J1585" t="str">
        <f>IF(COUNTIF(sala!R$2:R$768,A1585)=0,"No","SI")</f>
        <v>SI</v>
      </c>
      <c r="K1585">
        <f>+Tabla1[[#This Row],[Precio Unitario]]*Tabla1[[#This Row],[Cantidad Ordenada]]</f>
        <v>33</v>
      </c>
      <c r="L1585">
        <f>+Tabla1[[#This Row],[Ganancia Bruta]]-Tabla1[[#This Row],[Costo Unitario]]*Tabla1[[#This Row],[Cantidad Ordenada]]</f>
        <v>13</v>
      </c>
    </row>
    <row r="1586" spans="1:12" x14ac:dyDescent="0.45">
      <c r="A1586">
        <v>644</v>
      </c>
      <c r="B1586">
        <v>9</v>
      </c>
      <c r="C1586" t="s">
        <v>195</v>
      </c>
      <c r="D1586" t="s">
        <v>1142</v>
      </c>
      <c r="E1586">
        <v>19</v>
      </c>
      <c r="F1586">
        <v>31</v>
      </c>
      <c r="G1586">
        <v>3</v>
      </c>
      <c r="H1586">
        <v>51</v>
      </c>
      <c r="I1586" t="s">
        <v>1139</v>
      </c>
      <c r="J1586" t="str">
        <f>IF(COUNTIF(sala!R$2:R$768,A1586)=0,"No","SI")</f>
        <v>SI</v>
      </c>
      <c r="K1586">
        <f>+Tabla1[[#This Row],[Precio Unitario]]*Tabla1[[#This Row],[Cantidad Ordenada]]</f>
        <v>93</v>
      </c>
      <c r="L1586">
        <f>+Tabla1[[#This Row],[Ganancia Bruta]]-Tabla1[[#This Row],[Costo Unitario]]*Tabla1[[#This Row],[Cantidad Ordenada]]</f>
        <v>36</v>
      </c>
    </row>
    <row r="1587" spans="1:12" x14ac:dyDescent="0.45">
      <c r="A1587">
        <v>645</v>
      </c>
      <c r="B1587">
        <v>6</v>
      </c>
      <c r="C1587" t="s">
        <v>448</v>
      </c>
      <c r="D1587" t="s">
        <v>1147</v>
      </c>
      <c r="E1587">
        <v>20</v>
      </c>
      <c r="F1587">
        <v>33</v>
      </c>
      <c r="G1587">
        <v>3</v>
      </c>
      <c r="H1587">
        <v>43</v>
      </c>
      <c r="I1587" t="s">
        <v>1141</v>
      </c>
      <c r="J1587" t="str">
        <f>IF(COUNTIF(sala!R$2:R$768,A1587)=0,"No","SI")</f>
        <v>SI</v>
      </c>
      <c r="K1587">
        <f>+Tabla1[[#This Row],[Precio Unitario]]*Tabla1[[#This Row],[Cantidad Ordenada]]</f>
        <v>99</v>
      </c>
      <c r="L1587">
        <f>+Tabla1[[#This Row],[Ganancia Bruta]]-Tabla1[[#This Row],[Costo Unitario]]*Tabla1[[#This Row],[Cantidad Ordenada]]</f>
        <v>39</v>
      </c>
    </row>
    <row r="1588" spans="1:12" x14ac:dyDescent="0.45">
      <c r="A1588">
        <v>645</v>
      </c>
      <c r="B1588">
        <v>6</v>
      </c>
      <c r="C1588" t="s">
        <v>179</v>
      </c>
      <c r="D1588" t="s">
        <v>1143</v>
      </c>
      <c r="E1588">
        <v>16</v>
      </c>
      <c r="F1588">
        <v>27</v>
      </c>
      <c r="G1588">
        <v>3</v>
      </c>
      <c r="H1588">
        <v>54</v>
      </c>
      <c r="I1588" t="s">
        <v>1139</v>
      </c>
      <c r="J1588" t="str">
        <f>IF(COUNTIF(sala!R$2:R$768,A1588)=0,"No","SI")</f>
        <v>SI</v>
      </c>
      <c r="K1588">
        <f>+Tabla1[[#This Row],[Precio Unitario]]*Tabla1[[#This Row],[Cantidad Ordenada]]</f>
        <v>81</v>
      </c>
      <c r="L1588">
        <f>+Tabla1[[#This Row],[Ganancia Bruta]]-Tabla1[[#This Row],[Costo Unitario]]*Tabla1[[#This Row],[Cantidad Ordenada]]</f>
        <v>33</v>
      </c>
    </row>
    <row r="1589" spans="1:12" x14ac:dyDescent="0.45">
      <c r="A1589">
        <v>646</v>
      </c>
      <c r="B1589">
        <v>12</v>
      </c>
      <c r="C1589" t="s">
        <v>42</v>
      </c>
      <c r="D1589" t="s">
        <v>1150</v>
      </c>
      <c r="E1589">
        <v>21</v>
      </c>
      <c r="F1589">
        <v>35</v>
      </c>
      <c r="G1589">
        <v>2</v>
      </c>
      <c r="H1589">
        <v>36</v>
      </c>
      <c r="I1589" t="s">
        <v>1139</v>
      </c>
      <c r="J1589" t="str">
        <f>IF(COUNTIF(sala!R$2:R$768,A1589)=0,"No","SI")</f>
        <v>SI</v>
      </c>
      <c r="K1589">
        <f>+Tabla1[[#This Row],[Precio Unitario]]*Tabla1[[#This Row],[Cantidad Ordenada]]</f>
        <v>70</v>
      </c>
      <c r="L1589">
        <f>+Tabla1[[#This Row],[Ganancia Bruta]]-Tabla1[[#This Row],[Costo Unitario]]*Tabla1[[#This Row],[Cantidad Ordenada]]</f>
        <v>28</v>
      </c>
    </row>
    <row r="1590" spans="1:12" x14ac:dyDescent="0.45">
      <c r="A1590">
        <v>647</v>
      </c>
      <c r="B1590">
        <v>12</v>
      </c>
      <c r="C1590" t="s">
        <v>126</v>
      </c>
      <c r="D1590" t="s">
        <v>1157</v>
      </c>
      <c r="E1590">
        <v>10</v>
      </c>
      <c r="F1590">
        <v>18</v>
      </c>
      <c r="G1590">
        <v>2</v>
      </c>
      <c r="H1590">
        <v>13</v>
      </c>
      <c r="I1590" t="s">
        <v>1141</v>
      </c>
      <c r="J1590" t="str">
        <f>IF(COUNTIF(sala!R$2:R$768,A1590)=0,"No","SI")</f>
        <v>SI</v>
      </c>
      <c r="K1590">
        <f>+Tabla1[[#This Row],[Precio Unitario]]*Tabla1[[#This Row],[Cantidad Ordenada]]</f>
        <v>36</v>
      </c>
      <c r="L1590">
        <f>+Tabla1[[#This Row],[Ganancia Bruta]]-Tabla1[[#This Row],[Costo Unitario]]*Tabla1[[#This Row],[Cantidad Ordenada]]</f>
        <v>16</v>
      </c>
    </row>
    <row r="1591" spans="1:12" x14ac:dyDescent="0.45">
      <c r="A1591">
        <v>647</v>
      </c>
      <c r="B1591">
        <v>12</v>
      </c>
      <c r="C1591" t="s">
        <v>195</v>
      </c>
      <c r="D1591" t="s">
        <v>1142</v>
      </c>
      <c r="E1591">
        <v>19</v>
      </c>
      <c r="F1591">
        <v>31</v>
      </c>
      <c r="G1591">
        <v>2</v>
      </c>
      <c r="H1591">
        <v>26</v>
      </c>
      <c r="I1591" t="s">
        <v>1141</v>
      </c>
      <c r="J1591" t="str">
        <f>IF(COUNTIF(sala!R$2:R$768,A1591)=0,"No","SI")</f>
        <v>SI</v>
      </c>
      <c r="K1591">
        <f>+Tabla1[[#This Row],[Precio Unitario]]*Tabla1[[#This Row],[Cantidad Ordenada]]</f>
        <v>62</v>
      </c>
      <c r="L1591">
        <f>+Tabla1[[#This Row],[Ganancia Bruta]]-Tabla1[[#This Row],[Costo Unitario]]*Tabla1[[#This Row],[Cantidad Ordenada]]</f>
        <v>24</v>
      </c>
    </row>
    <row r="1592" spans="1:12" x14ac:dyDescent="0.45">
      <c r="A1592">
        <v>648</v>
      </c>
      <c r="B1592">
        <v>9</v>
      </c>
      <c r="C1592" t="s">
        <v>66</v>
      </c>
      <c r="D1592" t="s">
        <v>1148</v>
      </c>
      <c r="E1592">
        <v>16</v>
      </c>
      <c r="F1592">
        <v>28</v>
      </c>
      <c r="G1592">
        <v>2</v>
      </c>
      <c r="H1592">
        <v>47</v>
      </c>
      <c r="I1592" t="s">
        <v>1139</v>
      </c>
      <c r="J1592" t="str">
        <f>IF(COUNTIF(sala!R$2:R$768,A1592)=0,"No","SI")</f>
        <v>SI</v>
      </c>
      <c r="K1592">
        <f>+Tabla1[[#This Row],[Precio Unitario]]*Tabla1[[#This Row],[Cantidad Ordenada]]</f>
        <v>56</v>
      </c>
      <c r="L1592">
        <f>+Tabla1[[#This Row],[Ganancia Bruta]]-Tabla1[[#This Row],[Costo Unitario]]*Tabla1[[#This Row],[Cantidad Ordenada]]</f>
        <v>24</v>
      </c>
    </row>
    <row r="1593" spans="1:12" x14ac:dyDescent="0.45">
      <c r="A1593">
        <v>649</v>
      </c>
      <c r="B1593">
        <v>9</v>
      </c>
      <c r="C1593" t="s">
        <v>60</v>
      </c>
      <c r="D1593" t="s">
        <v>1146</v>
      </c>
      <c r="E1593">
        <v>17</v>
      </c>
      <c r="F1593">
        <v>29</v>
      </c>
      <c r="G1593">
        <v>3</v>
      </c>
      <c r="H1593">
        <v>22</v>
      </c>
      <c r="I1593" t="s">
        <v>1141</v>
      </c>
      <c r="J1593" t="str">
        <f>IF(COUNTIF(sala!R$2:R$768,A1593)=0,"No","SI")</f>
        <v>SI</v>
      </c>
      <c r="K1593">
        <f>+Tabla1[[#This Row],[Precio Unitario]]*Tabla1[[#This Row],[Cantidad Ordenada]]</f>
        <v>87</v>
      </c>
      <c r="L1593">
        <f>+Tabla1[[#This Row],[Ganancia Bruta]]-Tabla1[[#This Row],[Costo Unitario]]*Tabla1[[#This Row],[Cantidad Ordenada]]</f>
        <v>36</v>
      </c>
    </row>
    <row r="1594" spans="1:12" x14ac:dyDescent="0.45">
      <c r="A1594">
        <v>649</v>
      </c>
      <c r="B1594">
        <v>9</v>
      </c>
      <c r="C1594" t="s">
        <v>66</v>
      </c>
      <c r="D1594" t="s">
        <v>1148</v>
      </c>
      <c r="E1594">
        <v>16</v>
      </c>
      <c r="F1594">
        <v>28</v>
      </c>
      <c r="G1594">
        <v>3</v>
      </c>
      <c r="H1594">
        <v>40</v>
      </c>
      <c r="I1594" t="s">
        <v>1139</v>
      </c>
      <c r="J1594" t="str">
        <f>IF(COUNTIF(sala!R$2:R$768,A1594)=0,"No","SI")</f>
        <v>SI</v>
      </c>
      <c r="K1594">
        <f>+Tabla1[[#This Row],[Precio Unitario]]*Tabla1[[#This Row],[Cantidad Ordenada]]</f>
        <v>84</v>
      </c>
      <c r="L1594">
        <f>+Tabla1[[#This Row],[Ganancia Bruta]]-Tabla1[[#This Row],[Costo Unitario]]*Tabla1[[#This Row],[Cantidad Ordenada]]</f>
        <v>36</v>
      </c>
    </row>
    <row r="1595" spans="1:12" x14ac:dyDescent="0.45">
      <c r="A1595">
        <v>649</v>
      </c>
      <c r="B1595">
        <v>9</v>
      </c>
      <c r="C1595" t="s">
        <v>204</v>
      </c>
      <c r="D1595" t="s">
        <v>1159</v>
      </c>
      <c r="E1595">
        <v>15</v>
      </c>
      <c r="F1595">
        <v>25</v>
      </c>
      <c r="G1595">
        <v>1</v>
      </c>
      <c r="H1595">
        <v>32</v>
      </c>
      <c r="I1595" t="s">
        <v>1141</v>
      </c>
      <c r="J1595" t="str">
        <f>IF(COUNTIF(sala!R$2:R$768,A1595)=0,"No","SI")</f>
        <v>SI</v>
      </c>
      <c r="K1595">
        <f>+Tabla1[[#This Row],[Precio Unitario]]*Tabla1[[#This Row],[Cantidad Ordenada]]</f>
        <v>25</v>
      </c>
      <c r="L1595">
        <f>+Tabla1[[#This Row],[Ganancia Bruta]]-Tabla1[[#This Row],[Costo Unitario]]*Tabla1[[#This Row],[Cantidad Ordenada]]</f>
        <v>10</v>
      </c>
    </row>
    <row r="1596" spans="1:12" x14ac:dyDescent="0.45">
      <c r="A1596">
        <v>649</v>
      </c>
      <c r="B1596">
        <v>9</v>
      </c>
      <c r="C1596" t="s">
        <v>250</v>
      </c>
      <c r="D1596" t="s">
        <v>1154</v>
      </c>
      <c r="E1596">
        <v>12</v>
      </c>
      <c r="F1596">
        <v>20</v>
      </c>
      <c r="G1596">
        <v>3</v>
      </c>
      <c r="H1596">
        <v>15</v>
      </c>
      <c r="I1596" t="s">
        <v>1139</v>
      </c>
      <c r="J1596" t="str">
        <f>IF(COUNTIF(sala!R$2:R$768,A1596)=0,"No","SI")</f>
        <v>SI</v>
      </c>
      <c r="K1596">
        <f>+Tabla1[[#This Row],[Precio Unitario]]*Tabla1[[#This Row],[Cantidad Ordenada]]</f>
        <v>60</v>
      </c>
      <c r="L1596">
        <f>+Tabla1[[#This Row],[Ganancia Bruta]]-Tabla1[[#This Row],[Costo Unitario]]*Tabla1[[#This Row],[Cantidad Ordenada]]</f>
        <v>24</v>
      </c>
    </row>
    <row r="1597" spans="1:12" x14ac:dyDescent="0.45">
      <c r="A1597">
        <v>650</v>
      </c>
      <c r="B1597">
        <v>11</v>
      </c>
      <c r="C1597" t="s">
        <v>111</v>
      </c>
      <c r="D1597" t="s">
        <v>1156</v>
      </c>
      <c r="E1597">
        <v>13</v>
      </c>
      <c r="F1597">
        <v>21</v>
      </c>
      <c r="G1597">
        <v>2</v>
      </c>
      <c r="H1597">
        <v>18</v>
      </c>
      <c r="I1597" t="s">
        <v>1141</v>
      </c>
      <c r="J1597" t="str">
        <f>IF(COUNTIF(sala!R$2:R$768,A1597)=0,"No","SI")</f>
        <v>SI</v>
      </c>
      <c r="K1597">
        <f>+Tabla1[[#This Row],[Precio Unitario]]*Tabla1[[#This Row],[Cantidad Ordenada]]</f>
        <v>42</v>
      </c>
      <c r="L1597">
        <f>+Tabla1[[#This Row],[Ganancia Bruta]]-Tabla1[[#This Row],[Costo Unitario]]*Tabla1[[#This Row],[Cantidad Ordenada]]</f>
        <v>16</v>
      </c>
    </row>
    <row r="1598" spans="1:12" x14ac:dyDescent="0.45">
      <c r="A1598">
        <v>650</v>
      </c>
      <c r="B1598">
        <v>11</v>
      </c>
      <c r="C1598" t="s">
        <v>60</v>
      </c>
      <c r="D1598" t="s">
        <v>1146</v>
      </c>
      <c r="E1598">
        <v>17</v>
      </c>
      <c r="F1598">
        <v>29</v>
      </c>
      <c r="G1598">
        <v>2</v>
      </c>
      <c r="H1598">
        <v>35</v>
      </c>
      <c r="I1598" t="s">
        <v>1141</v>
      </c>
      <c r="J1598" t="str">
        <f>IF(COUNTIF(sala!R$2:R$768,A1598)=0,"No","SI")</f>
        <v>SI</v>
      </c>
      <c r="K1598">
        <f>+Tabla1[[#This Row],[Precio Unitario]]*Tabla1[[#This Row],[Cantidad Ordenada]]</f>
        <v>58</v>
      </c>
      <c r="L1598">
        <f>+Tabla1[[#This Row],[Ganancia Bruta]]-Tabla1[[#This Row],[Costo Unitario]]*Tabla1[[#This Row],[Cantidad Ordenada]]</f>
        <v>24</v>
      </c>
    </row>
    <row r="1599" spans="1:12" x14ac:dyDescent="0.45">
      <c r="A1599">
        <v>650</v>
      </c>
      <c r="B1599">
        <v>11</v>
      </c>
      <c r="C1599" t="s">
        <v>423</v>
      </c>
      <c r="D1599" t="s">
        <v>1151</v>
      </c>
      <c r="E1599">
        <v>19</v>
      </c>
      <c r="F1599">
        <v>32</v>
      </c>
      <c r="G1599">
        <v>1</v>
      </c>
      <c r="H1599">
        <v>12</v>
      </c>
      <c r="I1599" t="s">
        <v>1141</v>
      </c>
      <c r="J1599" t="str">
        <f>IF(COUNTIF(sala!R$2:R$768,A1599)=0,"No","SI")</f>
        <v>SI</v>
      </c>
      <c r="K1599">
        <f>+Tabla1[[#This Row],[Precio Unitario]]*Tabla1[[#This Row],[Cantidad Ordenada]]</f>
        <v>32</v>
      </c>
      <c r="L1599">
        <f>+Tabla1[[#This Row],[Ganancia Bruta]]-Tabla1[[#This Row],[Costo Unitario]]*Tabla1[[#This Row],[Cantidad Ordenada]]</f>
        <v>13</v>
      </c>
    </row>
    <row r="1600" spans="1:12" x14ac:dyDescent="0.45">
      <c r="A1600">
        <v>650</v>
      </c>
      <c r="B1600">
        <v>11</v>
      </c>
      <c r="C1600" t="s">
        <v>42</v>
      </c>
      <c r="D1600" t="s">
        <v>1150</v>
      </c>
      <c r="E1600">
        <v>21</v>
      </c>
      <c r="F1600">
        <v>35</v>
      </c>
      <c r="G1600">
        <v>3</v>
      </c>
      <c r="H1600">
        <v>11</v>
      </c>
      <c r="I1600" t="s">
        <v>1139</v>
      </c>
      <c r="J1600" t="str">
        <f>IF(COUNTIF(sala!R$2:R$768,A1600)=0,"No","SI")</f>
        <v>SI</v>
      </c>
      <c r="K1600">
        <f>+Tabla1[[#This Row],[Precio Unitario]]*Tabla1[[#This Row],[Cantidad Ordenada]]</f>
        <v>105</v>
      </c>
      <c r="L1600">
        <f>+Tabla1[[#This Row],[Ganancia Bruta]]-Tabla1[[#This Row],[Costo Unitario]]*Tabla1[[#This Row],[Cantidad Ordenada]]</f>
        <v>42</v>
      </c>
    </row>
    <row r="1601" spans="1:12" x14ac:dyDescent="0.45">
      <c r="A1601">
        <v>651</v>
      </c>
      <c r="B1601">
        <v>16</v>
      </c>
      <c r="C1601" t="s">
        <v>74</v>
      </c>
      <c r="D1601" t="s">
        <v>1144</v>
      </c>
      <c r="E1601">
        <v>25</v>
      </c>
      <c r="F1601">
        <v>40</v>
      </c>
      <c r="G1601">
        <v>2</v>
      </c>
      <c r="H1601">
        <v>50</v>
      </c>
      <c r="I1601" t="s">
        <v>1139</v>
      </c>
      <c r="J1601" t="str">
        <f>IF(COUNTIF(sala!R$2:R$768,A1601)=0,"No","SI")</f>
        <v>SI</v>
      </c>
      <c r="K1601">
        <f>+Tabla1[[#This Row],[Precio Unitario]]*Tabla1[[#This Row],[Cantidad Ordenada]]</f>
        <v>80</v>
      </c>
      <c r="L1601">
        <f>+Tabla1[[#This Row],[Ganancia Bruta]]-Tabla1[[#This Row],[Costo Unitario]]*Tabla1[[#This Row],[Cantidad Ordenada]]</f>
        <v>30</v>
      </c>
    </row>
    <row r="1602" spans="1:12" x14ac:dyDescent="0.45">
      <c r="A1602">
        <v>651</v>
      </c>
      <c r="B1602">
        <v>16</v>
      </c>
      <c r="C1602" t="s">
        <v>111</v>
      </c>
      <c r="D1602" t="s">
        <v>1156</v>
      </c>
      <c r="E1602">
        <v>13</v>
      </c>
      <c r="F1602">
        <v>21</v>
      </c>
      <c r="G1602">
        <v>3</v>
      </c>
      <c r="H1602">
        <v>9</v>
      </c>
      <c r="I1602" t="s">
        <v>1139</v>
      </c>
      <c r="J1602" t="str">
        <f>IF(COUNTIF(sala!R$2:R$768,A1602)=0,"No","SI")</f>
        <v>SI</v>
      </c>
      <c r="K1602">
        <f>+Tabla1[[#This Row],[Precio Unitario]]*Tabla1[[#This Row],[Cantidad Ordenada]]</f>
        <v>63</v>
      </c>
      <c r="L1602">
        <f>+Tabla1[[#This Row],[Ganancia Bruta]]-Tabla1[[#This Row],[Costo Unitario]]*Tabla1[[#This Row],[Cantidad Ordenada]]</f>
        <v>24</v>
      </c>
    </row>
    <row r="1603" spans="1:12" x14ac:dyDescent="0.45">
      <c r="A1603">
        <v>651</v>
      </c>
      <c r="B1603">
        <v>16</v>
      </c>
      <c r="C1603" t="s">
        <v>448</v>
      </c>
      <c r="D1603" t="s">
        <v>1147</v>
      </c>
      <c r="E1603">
        <v>20</v>
      </c>
      <c r="F1603">
        <v>33</v>
      </c>
      <c r="G1603">
        <v>2</v>
      </c>
      <c r="H1603">
        <v>29</v>
      </c>
      <c r="I1603" t="s">
        <v>1139</v>
      </c>
      <c r="J1603" t="str">
        <f>IF(COUNTIF(sala!R$2:R$768,A1603)=0,"No","SI")</f>
        <v>SI</v>
      </c>
      <c r="K1603">
        <f>+Tabla1[[#This Row],[Precio Unitario]]*Tabla1[[#This Row],[Cantidad Ordenada]]</f>
        <v>66</v>
      </c>
      <c r="L1603">
        <f>+Tabla1[[#This Row],[Ganancia Bruta]]-Tabla1[[#This Row],[Costo Unitario]]*Tabla1[[#This Row],[Cantidad Ordenada]]</f>
        <v>26</v>
      </c>
    </row>
    <row r="1604" spans="1:12" x14ac:dyDescent="0.45">
      <c r="A1604">
        <v>652</v>
      </c>
      <c r="B1604">
        <v>14</v>
      </c>
      <c r="C1604" t="s">
        <v>195</v>
      </c>
      <c r="D1604" t="s">
        <v>1142</v>
      </c>
      <c r="E1604">
        <v>19</v>
      </c>
      <c r="F1604">
        <v>31</v>
      </c>
      <c r="G1604">
        <v>2</v>
      </c>
      <c r="H1604">
        <v>12</v>
      </c>
      <c r="I1604" t="s">
        <v>1139</v>
      </c>
      <c r="J1604" t="str">
        <f>IF(COUNTIF(sala!R$2:R$768,A1604)=0,"No","SI")</f>
        <v>SI</v>
      </c>
      <c r="K1604">
        <f>+Tabla1[[#This Row],[Precio Unitario]]*Tabla1[[#This Row],[Cantidad Ordenada]]</f>
        <v>62</v>
      </c>
      <c r="L1604">
        <f>+Tabla1[[#This Row],[Ganancia Bruta]]-Tabla1[[#This Row],[Costo Unitario]]*Tabla1[[#This Row],[Cantidad Ordenada]]</f>
        <v>24</v>
      </c>
    </row>
    <row r="1605" spans="1:12" x14ac:dyDescent="0.45">
      <c r="A1605">
        <v>652</v>
      </c>
      <c r="B1605">
        <v>14</v>
      </c>
      <c r="C1605" t="s">
        <v>115</v>
      </c>
      <c r="D1605" t="s">
        <v>1145</v>
      </c>
      <c r="E1605">
        <v>22</v>
      </c>
      <c r="F1605">
        <v>36</v>
      </c>
      <c r="G1605">
        <v>3</v>
      </c>
      <c r="H1605">
        <v>38</v>
      </c>
      <c r="I1605" t="s">
        <v>1141</v>
      </c>
      <c r="J1605" t="str">
        <f>IF(COUNTIF(sala!R$2:R$768,A1605)=0,"No","SI")</f>
        <v>SI</v>
      </c>
      <c r="K1605">
        <f>+Tabla1[[#This Row],[Precio Unitario]]*Tabla1[[#This Row],[Cantidad Ordenada]]</f>
        <v>108</v>
      </c>
      <c r="L1605">
        <f>+Tabla1[[#This Row],[Ganancia Bruta]]-Tabla1[[#This Row],[Costo Unitario]]*Tabla1[[#This Row],[Cantidad Ordenada]]</f>
        <v>42</v>
      </c>
    </row>
    <row r="1606" spans="1:12" x14ac:dyDescent="0.45">
      <c r="A1606">
        <v>653</v>
      </c>
      <c r="B1606">
        <v>13</v>
      </c>
      <c r="C1606" t="s">
        <v>66</v>
      </c>
      <c r="D1606" t="s">
        <v>1148</v>
      </c>
      <c r="E1606">
        <v>16</v>
      </c>
      <c r="F1606">
        <v>28</v>
      </c>
      <c r="G1606">
        <v>3</v>
      </c>
      <c r="H1606">
        <v>51</v>
      </c>
      <c r="I1606" t="s">
        <v>1141</v>
      </c>
      <c r="J1606" t="str">
        <f>IF(COUNTIF(sala!R$2:R$768,A1606)=0,"No","SI")</f>
        <v>SI</v>
      </c>
      <c r="K1606">
        <f>+Tabla1[[#This Row],[Precio Unitario]]*Tabla1[[#This Row],[Cantidad Ordenada]]</f>
        <v>84</v>
      </c>
      <c r="L1606">
        <f>+Tabla1[[#This Row],[Ganancia Bruta]]-Tabla1[[#This Row],[Costo Unitario]]*Tabla1[[#This Row],[Cantidad Ordenada]]</f>
        <v>36</v>
      </c>
    </row>
    <row r="1607" spans="1:12" x14ac:dyDescent="0.45">
      <c r="A1607">
        <v>653</v>
      </c>
      <c r="B1607">
        <v>13</v>
      </c>
      <c r="C1607" t="s">
        <v>109</v>
      </c>
      <c r="D1607" t="s">
        <v>1140</v>
      </c>
      <c r="E1607">
        <v>18</v>
      </c>
      <c r="F1607">
        <v>30</v>
      </c>
      <c r="G1607">
        <v>3</v>
      </c>
      <c r="H1607">
        <v>46</v>
      </c>
      <c r="I1607" t="s">
        <v>1139</v>
      </c>
      <c r="J1607" t="str">
        <f>IF(COUNTIF(sala!R$2:R$768,A1607)=0,"No","SI")</f>
        <v>SI</v>
      </c>
      <c r="K1607">
        <f>+Tabla1[[#This Row],[Precio Unitario]]*Tabla1[[#This Row],[Cantidad Ordenada]]</f>
        <v>90</v>
      </c>
      <c r="L1607">
        <f>+Tabla1[[#This Row],[Ganancia Bruta]]-Tabla1[[#This Row],[Costo Unitario]]*Tabla1[[#This Row],[Cantidad Ordenada]]</f>
        <v>36</v>
      </c>
    </row>
    <row r="1608" spans="1:12" x14ac:dyDescent="0.45">
      <c r="A1608">
        <v>653</v>
      </c>
      <c r="B1608">
        <v>13</v>
      </c>
      <c r="C1608" t="s">
        <v>42</v>
      </c>
      <c r="D1608" t="s">
        <v>1150</v>
      </c>
      <c r="E1608">
        <v>21</v>
      </c>
      <c r="F1608">
        <v>35</v>
      </c>
      <c r="G1608">
        <v>2</v>
      </c>
      <c r="H1608">
        <v>53</v>
      </c>
      <c r="I1608" t="s">
        <v>1139</v>
      </c>
      <c r="J1608" t="str">
        <f>IF(COUNTIF(sala!R$2:R$768,A1608)=0,"No","SI")</f>
        <v>SI</v>
      </c>
      <c r="K1608">
        <f>+Tabla1[[#This Row],[Precio Unitario]]*Tabla1[[#This Row],[Cantidad Ordenada]]</f>
        <v>70</v>
      </c>
      <c r="L1608">
        <f>+Tabla1[[#This Row],[Ganancia Bruta]]-Tabla1[[#This Row],[Costo Unitario]]*Tabla1[[#This Row],[Cantidad Ordenada]]</f>
        <v>28</v>
      </c>
    </row>
    <row r="1609" spans="1:12" x14ac:dyDescent="0.45">
      <c r="A1609">
        <v>654</v>
      </c>
      <c r="B1609">
        <v>12</v>
      </c>
      <c r="C1609" t="s">
        <v>344</v>
      </c>
      <c r="D1609" t="s">
        <v>1152</v>
      </c>
      <c r="E1609">
        <v>13</v>
      </c>
      <c r="F1609">
        <v>22</v>
      </c>
      <c r="G1609">
        <v>1</v>
      </c>
      <c r="H1609">
        <v>31</v>
      </c>
      <c r="I1609" t="s">
        <v>1139</v>
      </c>
      <c r="J1609" t="str">
        <f>IF(COUNTIF(sala!R$2:R$768,A1609)=0,"No","SI")</f>
        <v>SI</v>
      </c>
      <c r="K1609">
        <f>+Tabla1[[#This Row],[Precio Unitario]]*Tabla1[[#This Row],[Cantidad Ordenada]]</f>
        <v>22</v>
      </c>
      <c r="L1609">
        <f>+Tabla1[[#This Row],[Ganancia Bruta]]-Tabla1[[#This Row],[Costo Unitario]]*Tabla1[[#This Row],[Cantidad Ordenada]]</f>
        <v>9</v>
      </c>
    </row>
    <row r="1610" spans="1:12" x14ac:dyDescent="0.45">
      <c r="A1610">
        <v>654</v>
      </c>
      <c r="B1610">
        <v>12</v>
      </c>
      <c r="C1610" t="s">
        <v>250</v>
      </c>
      <c r="D1610" t="s">
        <v>1154</v>
      </c>
      <c r="E1610">
        <v>12</v>
      </c>
      <c r="F1610">
        <v>20</v>
      </c>
      <c r="G1610">
        <v>1</v>
      </c>
      <c r="H1610">
        <v>13</v>
      </c>
      <c r="I1610" t="s">
        <v>1139</v>
      </c>
      <c r="J1610" t="str">
        <f>IF(COUNTIF(sala!R$2:R$768,A1610)=0,"No","SI")</f>
        <v>SI</v>
      </c>
      <c r="K1610">
        <f>+Tabla1[[#This Row],[Precio Unitario]]*Tabla1[[#This Row],[Cantidad Ordenada]]</f>
        <v>20</v>
      </c>
      <c r="L1610">
        <f>+Tabla1[[#This Row],[Ganancia Bruta]]-Tabla1[[#This Row],[Costo Unitario]]*Tabla1[[#This Row],[Cantidad Ordenada]]</f>
        <v>8</v>
      </c>
    </row>
    <row r="1611" spans="1:12" x14ac:dyDescent="0.45">
      <c r="A1611">
        <v>655</v>
      </c>
      <c r="B1611">
        <v>5</v>
      </c>
      <c r="C1611" t="s">
        <v>195</v>
      </c>
      <c r="D1611" t="s">
        <v>1142</v>
      </c>
      <c r="E1611">
        <v>19</v>
      </c>
      <c r="F1611">
        <v>31</v>
      </c>
      <c r="G1611">
        <v>3</v>
      </c>
      <c r="H1611">
        <v>36</v>
      </c>
      <c r="I1611" t="s">
        <v>1141</v>
      </c>
      <c r="J1611" t="str">
        <f>IF(COUNTIF(sala!R$2:R$768,A1611)=0,"No","SI")</f>
        <v>SI</v>
      </c>
      <c r="K1611">
        <f>+Tabla1[[#This Row],[Precio Unitario]]*Tabla1[[#This Row],[Cantidad Ordenada]]</f>
        <v>93</v>
      </c>
      <c r="L1611">
        <f>+Tabla1[[#This Row],[Ganancia Bruta]]-Tabla1[[#This Row],[Costo Unitario]]*Tabla1[[#This Row],[Cantidad Ordenada]]</f>
        <v>36</v>
      </c>
    </row>
    <row r="1612" spans="1:12" x14ac:dyDescent="0.45">
      <c r="A1612">
        <v>656</v>
      </c>
      <c r="B1612">
        <v>19</v>
      </c>
      <c r="C1612" t="s">
        <v>340</v>
      </c>
      <c r="D1612" t="s">
        <v>1155</v>
      </c>
      <c r="E1612">
        <v>14</v>
      </c>
      <c r="F1612">
        <v>23</v>
      </c>
      <c r="G1612">
        <v>1</v>
      </c>
      <c r="H1612">
        <v>13</v>
      </c>
      <c r="I1612" t="s">
        <v>1139</v>
      </c>
      <c r="J1612" t="str">
        <f>IF(COUNTIF(sala!R$2:R$768,A1612)=0,"No","SI")</f>
        <v>SI</v>
      </c>
      <c r="K1612">
        <f>+Tabla1[[#This Row],[Precio Unitario]]*Tabla1[[#This Row],[Cantidad Ordenada]]</f>
        <v>23</v>
      </c>
      <c r="L1612">
        <f>+Tabla1[[#This Row],[Ganancia Bruta]]-Tabla1[[#This Row],[Costo Unitario]]*Tabla1[[#This Row],[Cantidad Ordenada]]</f>
        <v>9</v>
      </c>
    </row>
    <row r="1613" spans="1:12" x14ac:dyDescent="0.45">
      <c r="A1613">
        <v>656</v>
      </c>
      <c r="B1613">
        <v>19</v>
      </c>
      <c r="C1613" t="s">
        <v>250</v>
      </c>
      <c r="D1613" t="s">
        <v>1154</v>
      </c>
      <c r="E1613">
        <v>12</v>
      </c>
      <c r="F1613">
        <v>20</v>
      </c>
      <c r="G1613">
        <v>3</v>
      </c>
      <c r="H1613">
        <v>44</v>
      </c>
      <c r="I1613" t="s">
        <v>1141</v>
      </c>
      <c r="J1613" t="str">
        <f>IF(COUNTIF(sala!R$2:R$768,A1613)=0,"No","SI")</f>
        <v>SI</v>
      </c>
      <c r="K1613">
        <f>+Tabla1[[#This Row],[Precio Unitario]]*Tabla1[[#This Row],[Cantidad Ordenada]]</f>
        <v>60</v>
      </c>
      <c r="L1613">
        <f>+Tabla1[[#This Row],[Ganancia Bruta]]-Tabla1[[#This Row],[Costo Unitario]]*Tabla1[[#This Row],[Cantidad Ordenada]]</f>
        <v>24</v>
      </c>
    </row>
    <row r="1614" spans="1:12" x14ac:dyDescent="0.45">
      <c r="A1614">
        <v>656</v>
      </c>
      <c r="B1614">
        <v>19</v>
      </c>
      <c r="C1614" t="s">
        <v>189</v>
      </c>
      <c r="D1614" t="s">
        <v>1149</v>
      </c>
      <c r="E1614">
        <v>11</v>
      </c>
      <c r="F1614">
        <v>19</v>
      </c>
      <c r="G1614">
        <v>2</v>
      </c>
      <c r="H1614">
        <v>39</v>
      </c>
      <c r="I1614" t="s">
        <v>1141</v>
      </c>
      <c r="J1614" t="str">
        <f>IF(COUNTIF(sala!R$2:R$768,A1614)=0,"No","SI")</f>
        <v>SI</v>
      </c>
      <c r="K1614">
        <f>+Tabla1[[#This Row],[Precio Unitario]]*Tabla1[[#This Row],[Cantidad Ordenada]]</f>
        <v>38</v>
      </c>
      <c r="L1614">
        <f>+Tabla1[[#This Row],[Ganancia Bruta]]-Tabla1[[#This Row],[Costo Unitario]]*Tabla1[[#This Row],[Cantidad Ordenada]]</f>
        <v>16</v>
      </c>
    </row>
    <row r="1615" spans="1:12" x14ac:dyDescent="0.45">
      <c r="A1615">
        <v>656</v>
      </c>
      <c r="B1615">
        <v>19</v>
      </c>
      <c r="C1615" t="s">
        <v>115</v>
      </c>
      <c r="D1615" t="s">
        <v>1145</v>
      </c>
      <c r="E1615">
        <v>22</v>
      </c>
      <c r="F1615">
        <v>36</v>
      </c>
      <c r="G1615">
        <v>1</v>
      </c>
      <c r="H1615">
        <v>14</v>
      </c>
      <c r="I1615" t="s">
        <v>1139</v>
      </c>
      <c r="J1615" t="str">
        <f>IF(COUNTIF(sala!R$2:R$768,A1615)=0,"No","SI")</f>
        <v>SI</v>
      </c>
      <c r="K1615">
        <f>+Tabla1[[#This Row],[Precio Unitario]]*Tabla1[[#This Row],[Cantidad Ordenada]]</f>
        <v>36</v>
      </c>
      <c r="L1615">
        <f>+Tabla1[[#This Row],[Ganancia Bruta]]-Tabla1[[#This Row],[Costo Unitario]]*Tabla1[[#This Row],[Cantidad Ordenada]]</f>
        <v>14</v>
      </c>
    </row>
    <row r="1616" spans="1:12" x14ac:dyDescent="0.45">
      <c r="A1616">
        <v>657</v>
      </c>
      <c r="B1616">
        <v>1</v>
      </c>
      <c r="C1616" t="s">
        <v>74</v>
      </c>
      <c r="D1616" t="s">
        <v>1144</v>
      </c>
      <c r="E1616">
        <v>25</v>
      </c>
      <c r="F1616">
        <v>40</v>
      </c>
      <c r="G1616">
        <v>2</v>
      </c>
      <c r="H1616">
        <v>55</v>
      </c>
      <c r="I1616" t="s">
        <v>1141</v>
      </c>
      <c r="J1616" t="str">
        <f>IF(COUNTIF(sala!R$2:R$768,A1616)=0,"No","SI")</f>
        <v>SI</v>
      </c>
      <c r="K1616">
        <f>+Tabla1[[#This Row],[Precio Unitario]]*Tabla1[[#This Row],[Cantidad Ordenada]]</f>
        <v>80</v>
      </c>
      <c r="L1616">
        <f>+Tabla1[[#This Row],[Ganancia Bruta]]-Tabla1[[#This Row],[Costo Unitario]]*Tabla1[[#This Row],[Cantidad Ordenada]]</f>
        <v>30</v>
      </c>
    </row>
    <row r="1617" spans="1:12" x14ac:dyDescent="0.45">
      <c r="A1617">
        <v>657</v>
      </c>
      <c r="B1617">
        <v>1</v>
      </c>
      <c r="C1617" t="s">
        <v>340</v>
      </c>
      <c r="D1617" t="s">
        <v>1155</v>
      </c>
      <c r="E1617">
        <v>14</v>
      </c>
      <c r="F1617">
        <v>23</v>
      </c>
      <c r="G1617">
        <v>2</v>
      </c>
      <c r="H1617">
        <v>39</v>
      </c>
      <c r="I1617" t="s">
        <v>1141</v>
      </c>
      <c r="J1617" t="str">
        <f>IF(COUNTIF(sala!R$2:R$768,A1617)=0,"No","SI")</f>
        <v>SI</v>
      </c>
      <c r="K1617">
        <f>+Tabla1[[#This Row],[Precio Unitario]]*Tabla1[[#This Row],[Cantidad Ordenada]]</f>
        <v>46</v>
      </c>
      <c r="L1617">
        <f>+Tabla1[[#This Row],[Ganancia Bruta]]-Tabla1[[#This Row],[Costo Unitario]]*Tabla1[[#This Row],[Cantidad Ordenada]]</f>
        <v>18</v>
      </c>
    </row>
    <row r="1618" spans="1:12" x14ac:dyDescent="0.45">
      <c r="A1618">
        <v>657</v>
      </c>
      <c r="B1618">
        <v>1</v>
      </c>
      <c r="C1618" t="s">
        <v>42</v>
      </c>
      <c r="D1618" t="s">
        <v>1150</v>
      </c>
      <c r="E1618">
        <v>21</v>
      </c>
      <c r="F1618">
        <v>35</v>
      </c>
      <c r="G1618">
        <v>2</v>
      </c>
      <c r="H1618">
        <v>40</v>
      </c>
      <c r="I1618" t="s">
        <v>1141</v>
      </c>
      <c r="J1618" t="str">
        <f>IF(COUNTIF(sala!R$2:R$768,A1618)=0,"No","SI")</f>
        <v>SI</v>
      </c>
      <c r="K1618">
        <f>+Tabla1[[#This Row],[Precio Unitario]]*Tabla1[[#This Row],[Cantidad Ordenada]]</f>
        <v>70</v>
      </c>
      <c r="L1618">
        <f>+Tabla1[[#This Row],[Ganancia Bruta]]-Tabla1[[#This Row],[Costo Unitario]]*Tabla1[[#This Row],[Cantidad Ordenada]]</f>
        <v>28</v>
      </c>
    </row>
    <row r="1619" spans="1:12" x14ac:dyDescent="0.45">
      <c r="A1619">
        <v>658</v>
      </c>
      <c r="B1619">
        <v>19</v>
      </c>
      <c r="C1619" t="s">
        <v>423</v>
      </c>
      <c r="D1619" t="s">
        <v>1151</v>
      </c>
      <c r="E1619">
        <v>19</v>
      </c>
      <c r="F1619">
        <v>32</v>
      </c>
      <c r="G1619">
        <v>1</v>
      </c>
      <c r="H1619">
        <v>21</v>
      </c>
      <c r="I1619" t="s">
        <v>1141</v>
      </c>
      <c r="J1619" t="str">
        <f>IF(COUNTIF(sala!R$2:R$768,A1619)=0,"No","SI")</f>
        <v>SI</v>
      </c>
      <c r="K1619">
        <f>+Tabla1[[#This Row],[Precio Unitario]]*Tabla1[[#This Row],[Cantidad Ordenada]]</f>
        <v>32</v>
      </c>
      <c r="L1619">
        <f>+Tabla1[[#This Row],[Ganancia Bruta]]-Tabla1[[#This Row],[Costo Unitario]]*Tabla1[[#This Row],[Cantidad Ordenada]]</f>
        <v>13</v>
      </c>
    </row>
    <row r="1620" spans="1:12" x14ac:dyDescent="0.45">
      <c r="A1620">
        <v>658</v>
      </c>
      <c r="B1620">
        <v>19</v>
      </c>
      <c r="C1620" t="s">
        <v>179</v>
      </c>
      <c r="D1620" t="s">
        <v>1143</v>
      </c>
      <c r="E1620">
        <v>16</v>
      </c>
      <c r="F1620">
        <v>27</v>
      </c>
      <c r="G1620">
        <v>2</v>
      </c>
      <c r="H1620">
        <v>27</v>
      </c>
      <c r="I1620" t="s">
        <v>1141</v>
      </c>
      <c r="J1620" t="str">
        <f>IF(COUNTIF(sala!R$2:R$768,A1620)=0,"No","SI")</f>
        <v>SI</v>
      </c>
      <c r="K1620">
        <f>+Tabla1[[#This Row],[Precio Unitario]]*Tabla1[[#This Row],[Cantidad Ordenada]]</f>
        <v>54</v>
      </c>
      <c r="L1620">
        <f>+Tabla1[[#This Row],[Ganancia Bruta]]-Tabla1[[#This Row],[Costo Unitario]]*Tabla1[[#This Row],[Cantidad Ordenada]]</f>
        <v>22</v>
      </c>
    </row>
    <row r="1621" spans="1:12" x14ac:dyDescent="0.45">
      <c r="A1621">
        <v>659</v>
      </c>
      <c r="B1621">
        <v>9</v>
      </c>
      <c r="C1621" t="s">
        <v>60</v>
      </c>
      <c r="D1621" t="s">
        <v>1146</v>
      </c>
      <c r="E1621">
        <v>17</v>
      </c>
      <c r="F1621">
        <v>29</v>
      </c>
      <c r="G1621">
        <v>3</v>
      </c>
      <c r="H1621">
        <v>31</v>
      </c>
      <c r="I1621" t="s">
        <v>1139</v>
      </c>
      <c r="J1621" t="str">
        <f>IF(COUNTIF(sala!R$2:R$768,A1621)=0,"No","SI")</f>
        <v>SI</v>
      </c>
      <c r="K1621">
        <f>+Tabla1[[#This Row],[Precio Unitario]]*Tabla1[[#This Row],[Cantidad Ordenada]]</f>
        <v>87</v>
      </c>
      <c r="L1621">
        <f>+Tabla1[[#This Row],[Ganancia Bruta]]-Tabla1[[#This Row],[Costo Unitario]]*Tabla1[[#This Row],[Cantidad Ordenada]]</f>
        <v>36</v>
      </c>
    </row>
    <row r="1622" spans="1:12" x14ac:dyDescent="0.45">
      <c r="A1622">
        <v>660</v>
      </c>
      <c r="B1622">
        <v>19</v>
      </c>
      <c r="C1622" t="s">
        <v>189</v>
      </c>
      <c r="D1622" t="s">
        <v>1149</v>
      </c>
      <c r="E1622">
        <v>11</v>
      </c>
      <c r="F1622">
        <v>19</v>
      </c>
      <c r="G1622">
        <v>2</v>
      </c>
      <c r="H1622">
        <v>24</v>
      </c>
      <c r="I1622" t="s">
        <v>1141</v>
      </c>
      <c r="J1622" t="str">
        <f>IF(COUNTIF(sala!R$2:R$768,A1622)=0,"No","SI")</f>
        <v>SI</v>
      </c>
      <c r="K1622">
        <f>+Tabla1[[#This Row],[Precio Unitario]]*Tabla1[[#This Row],[Cantidad Ordenada]]</f>
        <v>38</v>
      </c>
      <c r="L1622">
        <f>+Tabla1[[#This Row],[Ganancia Bruta]]-Tabla1[[#This Row],[Costo Unitario]]*Tabla1[[#This Row],[Cantidad Ordenada]]</f>
        <v>16</v>
      </c>
    </row>
    <row r="1623" spans="1:12" x14ac:dyDescent="0.45">
      <c r="A1623">
        <v>660</v>
      </c>
      <c r="B1623">
        <v>19</v>
      </c>
      <c r="C1623" t="s">
        <v>109</v>
      </c>
      <c r="D1623" t="s">
        <v>1140</v>
      </c>
      <c r="E1623">
        <v>18</v>
      </c>
      <c r="F1623">
        <v>30</v>
      </c>
      <c r="G1623">
        <v>3</v>
      </c>
      <c r="H1623">
        <v>16</v>
      </c>
      <c r="I1623" t="s">
        <v>1139</v>
      </c>
      <c r="J1623" t="str">
        <f>IF(COUNTIF(sala!R$2:R$768,A1623)=0,"No","SI")</f>
        <v>SI</v>
      </c>
      <c r="K1623">
        <f>+Tabla1[[#This Row],[Precio Unitario]]*Tabla1[[#This Row],[Cantidad Ordenada]]</f>
        <v>90</v>
      </c>
      <c r="L1623">
        <f>+Tabla1[[#This Row],[Ganancia Bruta]]-Tabla1[[#This Row],[Costo Unitario]]*Tabla1[[#This Row],[Cantidad Ordenada]]</f>
        <v>36</v>
      </c>
    </row>
    <row r="1624" spans="1:12" x14ac:dyDescent="0.45">
      <c r="A1624">
        <v>660</v>
      </c>
      <c r="B1624">
        <v>19</v>
      </c>
      <c r="C1624" t="s">
        <v>74</v>
      </c>
      <c r="D1624" t="s">
        <v>1144</v>
      </c>
      <c r="E1624">
        <v>25</v>
      </c>
      <c r="F1624">
        <v>40</v>
      </c>
      <c r="G1624">
        <v>2</v>
      </c>
      <c r="H1624">
        <v>5</v>
      </c>
      <c r="I1624" t="s">
        <v>1141</v>
      </c>
      <c r="J1624" t="str">
        <f>IF(COUNTIF(sala!R$2:R$768,A1624)=0,"No","SI")</f>
        <v>SI</v>
      </c>
      <c r="K1624">
        <f>+Tabla1[[#This Row],[Precio Unitario]]*Tabla1[[#This Row],[Cantidad Ordenada]]</f>
        <v>80</v>
      </c>
      <c r="L1624">
        <f>+Tabla1[[#This Row],[Ganancia Bruta]]-Tabla1[[#This Row],[Costo Unitario]]*Tabla1[[#This Row],[Cantidad Ordenada]]</f>
        <v>30</v>
      </c>
    </row>
    <row r="1625" spans="1:12" x14ac:dyDescent="0.45">
      <c r="A1625">
        <v>661</v>
      </c>
      <c r="B1625">
        <v>16</v>
      </c>
      <c r="C1625" t="s">
        <v>340</v>
      </c>
      <c r="D1625" t="s">
        <v>1155</v>
      </c>
      <c r="E1625">
        <v>14</v>
      </c>
      <c r="F1625">
        <v>23</v>
      </c>
      <c r="G1625">
        <v>3</v>
      </c>
      <c r="H1625">
        <v>56</v>
      </c>
      <c r="I1625" t="s">
        <v>1141</v>
      </c>
      <c r="J1625" t="str">
        <f>IF(COUNTIF(sala!R$2:R$768,A1625)=0,"No","SI")</f>
        <v>SI</v>
      </c>
      <c r="K1625">
        <f>+Tabla1[[#This Row],[Precio Unitario]]*Tabla1[[#This Row],[Cantidad Ordenada]]</f>
        <v>69</v>
      </c>
      <c r="L1625">
        <f>+Tabla1[[#This Row],[Ganancia Bruta]]-Tabla1[[#This Row],[Costo Unitario]]*Tabla1[[#This Row],[Cantidad Ordenada]]</f>
        <v>27</v>
      </c>
    </row>
    <row r="1626" spans="1:12" x14ac:dyDescent="0.45">
      <c r="A1626">
        <v>661</v>
      </c>
      <c r="B1626">
        <v>16</v>
      </c>
      <c r="C1626" t="s">
        <v>195</v>
      </c>
      <c r="D1626" t="s">
        <v>1142</v>
      </c>
      <c r="E1626">
        <v>19</v>
      </c>
      <c r="F1626">
        <v>31</v>
      </c>
      <c r="G1626">
        <v>1</v>
      </c>
      <c r="H1626">
        <v>22</v>
      </c>
      <c r="I1626" t="s">
        <v>1141</v>
      </c>
      <c r="J1626" t="str">
        <f>IF(COUNTIF(sala!R$2:R$768,A1626)=0,"No","SI")</f>
        <v>SI</v>
      </c>
      <c r="K1626">
        <f>+Tabla1[[#This Row],[Precio Unitario]]*Tabla1[[#This Row],[Cantidad Ordenada]]</f>
        <v>31</v>
      </c>
      <c r="L1626">
        <f>+Tabla1[[#This Row],[Ganancia Bruta]]-Tabla1[[#This Row],[Costo Unitario]]*Tabla1[[#This Row],[Cantidad Ordenada]]</f>
        <v>12</v>
      </c>
    </row>
    <row r="1627" spans="1:12" x14ac:dyDescent="0.45">
      <c r="A1627">
        <v>661</v>
      </c>
      <c r="B1627">
        <v>16</v>
      </c>
      <c r="C1627" t="s">
        <v>204</v>
      </c>
      <c r="D1627" t="s">
        <v>1159</v>
      </c>
      <c r="E1627">
        <v>15</v>
      </c>
      <c r="F1627">
        <v>25</v>
      </c>
      <c r="G1627">
        <v>2</v>
      </c>
      <c r="H1627">
        <v>30</v>
      </c>
      <c r="I1627" t="s">
        <v>1139</v>
      </c>
      <c r="J1627" t="str">
        <f>IF(COUNTIF(sala!R$2:R$768,A1627)=0,"No","SI")</f>
        <v>SI</v>
      </c>
      <c r="K1627">
        <f>+Tabla1[[#This Row],[Precio Unitario]]*Tabla1[[#This Row],[Cantidad Ordenada]]</f>
        <v>50</v>
      </c>
      <c r="L1627">
        <f>+Tabla1[[#This Row],[Ganancia Bruta]]-Tabla1[[#This Row],[Costo Unitario]]*Tabla1[[#This Row],[Cantidad Ordenada]]</f>
        <v>20</v>
      </c>
    </row>
    <row r="1628" spans="1:12" x14ac:dyDescent="0.45">
      <c r="A1628">
        <v>661</v>
      </c>
      <c r="B1628">
        <v>16</v>
      </c>
      <c r="C1628" t="s">
        <v>66</v>
      </c>
      <c r="D1628" t="s">
        <v>1148</v>
      </c>
      <c r="E1628">
        <v>16</v>
      </c>
      <c r="F1628">
        <v>28</v>
      </c>
      <c r="G1628">
        <v>2</v>
      </c>
      <c r="H1628">
        <v>27</v>
      </c>
      <c r="I1628" t="s">
        <v>1141</v>
      </c>
      <c r="J1628" t="str">
        <f>IF(COUNTIF(sala!R$2:R$768,A1628)=0,"No","SI")</f>
        <v>SI</v>
      </c>
      <c r="K1628">
        <f>+Tabla1[[#This Row],[Precio Unitario]]*Tabla1[[#This Row],[Cantidad Ordenada]]</f>
        <v>56</v>
      </c>
      <c r="L1628">
        <f>+Tabla1[[#This Row],[Ganancia Bruta]]-Tabla1[[#This Row],[Costo Unitario]]*Tabla1[[#This Row],[Cantidad Ordenada]]</f>
        <v>24</v>
      </c>
    </row>
    <row r="1629" spans="1:12" x14ac:dyDescent="0.45">
      <c r="A1629">
        <v>662</v>
      </c>
      <c r="B1629">
        <v>15</v>
      </c>
      <c r="C1629" t="s">
        <v>268</v>
      </c>
      <c r="D1629" t="s">
        <v>1138</v>
      </c>
      <c r="E1629">
        <v>14</v>
      </c>
      <c r="F1629">
        <v>24</v>
      </c>
      <c r="G1629">
        <v>3</v>
      </c>
      <c r="H1629">
        <v>34</v>
      </c>
      <c r="I1629" t="s">
        <v>1139</v>
      </c>
      <c r="J1629" t="str">
        <f>IF(COUNTIF(sala!R$2:R$768,A1629)=0,"No","SI")</f>
        <v>SI</v>
      </c>
      <c r="K1629">
        <f>+Tabla1[[#This Row],[Precio Unitario]]*Tabla1[[#This Row],[Cantidad Ordenada]]</f>
        <v>72</v>
      </c>
      <c r="L1629">
        <f>+Tabla1[[#This Row],[Ganancia Bruta]]-Tabla1[[#This Row],[Costo Unitario]]*Tabla1[[#This Row],[Cantidad Ordenada]]</f>
        <v>30</v>
      </c>
    </row>
    <row r="1630" spans="1:12" x14ac:dyDescent="0.45">
      <c r="A1630">
        <v>662</v>
      </c>
      <c r="B1630">
        <v>15</v>
      </c>
      <c r="C1630" t="s">
        <v>204</v>
      </c>
      <c r="D1630" t="s">
        <v>1159</v>
      </c>
      <c r="E1630">
        <v>15</v>
      </c>
      <c r="F1630">
        <v>25</v>
      </c>
      <c r="G1630">
        <v>1</v>
      </c>
      <c r="H1630">
        <v>10</v>
      </c>
      <c r="I1630" t="s">
        <v>1141</v>
      </c>
      <c r="J1630" t="str">
        <f>IF(COUNTIF(sala!R$2:R$768,A1630)=0,"No","SI")</f>
        <v>SI</v>
      </c>
      <c r="K1630">
        <f>+Tabla1[[#This Row],[Precio Unitario]]*Tabla1[[#This Row],[Cantidad Ordenada]]</f>
        <v>25</v>
      </c>
      <c r="L1630">
        <f>+Tabla1[[#This Row],[Ganancia Bruta]]-Tabla1[[#This Row],[Costo Unitario]]*Tabla1[[#This Row],[Cantidad Ordenada]]</f>
        <v>10</v>
      </c>
    </row>
    <row r="1631" spans="1:12" x14ac:dyDescent="0.45">
      <c r="A1631">
        <v>662</v>
      </c>
      <c r="B1631">
        <v>15</v>
      </c>
      <c r="C1631" t="s">
        <v>115</v>
      </c>
      <c r="D1631" t="s">
        <v>1145</v>
      </c>
      <c r="E1631">
        <v>22</v>
      </c>
      <c r="F1631">
        <v>36</v>
      </c>
      <c r="G1631">
        <v>1</v>
      </c>
      <c r="H1631">
        <v>41</v>
      </c>
      <c r="I1631" t="s">
        <v>1139</v>
      </c>
      <c r="J1631" t="str">
        <f>IF(COUNTIF(sala!R$2:R$768,A1631)=0,"No","SI")</f>
        <v>SI</v>
      </c>
      <c r="K1631">
        <f>+Tabla1[[#This Row],[Precio Unitario]]*Tabla1[[#This Row],[Cantidad Ordenada]]</f>
        <v>36</v>
      </c>
      <c r="L1631">
        <f>+Tabla1[[#This Row],[Ganancia Bruta]]-Tabla1[[#This Row],[Costo Unitario]]*Tabla1[[#This Row],[Cantidad Ordenada]]</f>
        <v>14</v>
      </c>
    </row>
    <row r="1632" spans="1:12" x14ac:dyDescent="0.45">
      <c r="A1632">
        <v>663</v>
      </c>
      <c r="B1632">
        <v>3</v>
      </c>
      <c r="C1632" t="s">
        <v>126</v>
      </c>
      <c r="D1632" t="s">
        <v>1157</v>
      </c>
      <c r="E1632">
        <v>10</v>
      </c>
      <c r="F1632">
        <v>18</v>
      </c>
      <c r="G1632">
        <v>2</v>
      </c>
      <c r="H1632">
        <v>40</v>
      </c>
      <c r="I1632" t="s">
        <v>1141</v>
      </c>
      <c r="J1632" t="str">
        <f>IF(COUNTIF(sala!R$2:R$768,A1632)=0,"No","SI")</f>
        <v>SI</v>
      </c>
      <c r="K1632">
        <f>+Tabla1[[#This Row],[Precio Unitario]]*Tabla1[[#This Row],[Cantidad Ordenada]]</f>
        <v>36</v>
      </c>
      <c r="L1632">
        <f>+Tabla1[[#This Row],[Ganancia Bruta]]-Tabla1[[#This Row],[Costo Unitario]]*Tabla1[[#This Row],[Cantidad Ordenada]]</f>
        <v>16</v>
      </c>
    </row>
    <row r="1633" spans="1:12" x14ac:dyDescent="0.45">
      <c r="A1633">
        <v>663</v>
      </c>
      <c r="B1633">
        <v>3</v>
      </c>
      <c r="C1633" t="s">
        <v>60</v>
      </c>
      <c r="D1633" t="s">
        <v>1146</v>
      </c>
      <c r="E1633">
        <v>17</v>
      </c>
      <c r="F1633">
        <v>29</v>
      </c>
      <c r="G1633">
        <v>2</v>
      </c>
      <c r="H1633">
        <v>5</v>
      </c>
      <c r="I1633" t="s">
        <v>1141</v>
      </c>
      <c r="J1633" t="str">
        <f>IF(COUNTIF(sala!R$2:R$768,A1633)=0,"No","SI")</f>
        <v>SI</v>
      </c>
      <c r="K1633">
        <f>+Tabla1[[#This Row],[Precio Unitario]]*Tabla1[[#This Row],[Cantidad Ordenada]]</f>
        <v>58</v>
      </c>
      <c r="L1633">
        <f>+Tabla1[[#This Row],[Ganancia Bruta]]-Tabla1[[#This Row],[Costo Unitario]]*Tabla1[[#This Row],[Cantidad Ordenada]]</f>
        <v>24</v>
      </c>
    </row>
    <row r="1634" spans="1:12" x14ac:dyDescent="0.45">
      <c r="A1634">
        <v>663</v>
      </c>
      <c r="B1634">
        <v>3</v>
      </c>
      <c r="C1634" t="s">
        <v>250</v>
      </c>
      <c r="D1634" t="s">
        <v>1154</v>
      </c>
      <c r="E1634">
        <v>12</v>
      </c>
      <c r="F1634">
        <v>20</v>
      </c>
      <c r="G1634">
        <v>1</v>
      </c>
      <c r="H1634">
        <v>42</v>
      </c>
      <c r="I1634" t="s">
        <v>1141</v>
      </c>
      <c r="J1634" t="str">
        <f>IF(COUNTIF(sala!R$2:R$768,A1634)=0,"No","SI")</f>
        <v>SI</v>
      </c>
      <c r="K1634">
        <f>+Tabla1[[#This Row],[Precio Unitario]]*Tabla1[[#This Row],[Cantidad Ordenada]]</f>
        <v>20</v>
      </c>
      <c r="L1634">
        <f>+Tabla1[[#This Row],[Ganancia Bruta]]-Tabla1[[#This Row],[Costo Unitario]]*Tabla1[[#This Row],[Cantidad Ordenada]]</f>
        <v>8</v>
      </c>
    </row>
    <row r="1635" spans="1:12" x14ac:dyDescent="0.45">
      <c r="A1635">
        <v>664</v>
      </c>
      <c r="B1635">
        <v>20</v>
      </c>
      <c r="C1635" t="s">
        <v>126</v>
      </c>
      <c r="D1635" t="s">
        <v>1157</v>
      </c>
      <c r="E1635">
        <v>10</v>
      </c>
      <c r="F1635">
        <v>18</v>
      </c>
      <c r="G1635">
        <v>1</v>
      </c>
      <c r="H1635">
        <v>9</v>
      </c>
      <c r="I1635" t="s">
        <v>1139</v>
      </c>
      <c r="J1635" t="str">
        <f>IF(COUNTIF(sala!R$2:R$768,A1635)=0,"No","SI")</f>
        <v>SI</v>
      </c>
      <c r="K1635">
        <f>+Tabla1[[#This Row],[Precio Unitario]]*Tabla1[[#This Row],[Cantidad Ordenada]]</f>
        <v>18</v>
      </c>
      <c r="L1635">
        <f>+Tabla1[[#This Row],[Ganancia Bruta]]-Tabla1[[#This Row],[Costo Unitario]]*Tabla1[[#This Row],[Cantidad Ordenada]]</f>
        <v>8</v>
      </c>
    </row>
    <row r="1636" spans="1:12" x14ac:dyDescent="0.45">
      <c r="A1636">
        <v>664</v>
      </c>
      <c r="B1636">
        <v>20</v>
      </c>
      <c r="C1636" t="s">
        <v>189</v>
      </c>
      <c r="D1636" t="s">
        <v>1149</v>
      </c>
      <c r="E1636">
        <v>11</v>
      </c>
      <c r="F1636">
        <v>19</v>
      </c>
      <c r="G1636">
        <v>2</v>
      </c>
      <c r="H1636">
        <v>42</v>
      </c>
      <c r="I1636" t="s">
        <v>1139</v>
      </c>
      <c r="J1636" t="str">
        <f>IF(COUNTIF(sala!R$2:R$768,A1636)=0,"No","SI")</f>
        <v>SI</v>
      </c>
      <c r="K1636">
        <f>+Tabla1[[#This Row],[Precio Unitario]]*Tabla1[[#This Row],[Cantidad Ordenada]]</f>
        <v>38</v>
      </c>
      <c r="L1636">
        <f>+Tabla1[[#This Row],[Ganancia Bruta]]-Tabla1[[#This Row],[Costo Unitario]]*Tabla1[[#This Row],[Cantidad Ordenada]]</f>
        <v>16</v>
      </c>
    </row>
    <row r="1637" spans="1:12" x14ac:dyDescent="0.45">
      <c r="A1637">
        <v>664</v>
      </c>
      <c r="B1637">
        <v>20</v>
      </c>
      <c r="C1637" t="s">
        <v>344</v>
      </c>
      <c r="D1637" t="s">
        <v>1152</v>
      </c>
      <c r="E1637">
        <v>13</v>
      </c>
      <c r="F1637">
        <v>22</v>
      </c>
      <c r="G1637">
        <v>3</v>
      </c>
      <c r="H1637">
        <v>48</v>
      </c>
      <c r="I1637" t="s">
        <v>1141</v>
      </c>
      <c r="J1637" t="str">
        <f>IF(COUNTIF(sala!R$2:R$768,A1637)=0,"No","SI")</f>
        <v>SI</v>
      </c>
      <c r="K1637">
        <f>+Tabla1[[#This Row],[Precio Unitario]]*Tabla1[[#This Row],[Cantidad Ordenada]]</f>
        <v>66</v>
      </c>
      <c r="L1637">
        <f>+Tabla1[[#This Row],[Ganancia Bruta]]-Tabla1[[#This Row],[Costo Unitario]]*Tabla1[[#This Row],[Cantidad Ordenada]]</f>
        <v>27</v>
      </c>
    </row>
    <row r="1638" spans="1:12" x14ac:dyDescent="0.45">
      <c r="A1638">
        <v>665</v>
      </c>
      <c r="B1638">
        <v>6</v>
      </c>
      <c r="C1638" t="s">
        <v>204</v>
      </c>
      <c r="D1638" t="s">
        <v>1159</v>
      </c>
      <c r="E1638">
        <v>15</v>
      </c>
      <c r="F1638">
        <v>25</v>
      </c>
      <c r="G1638">
        <v>3</v>
      </c>
      <c r="H1638">
        <v>25</v>
      </c>
      <c r="I1638" t="s">
        <v>1141</v>
      </c>
      <c r="J1638" t="str">
        <f>IF(COUNTIF(sala!R$2:R$768,A1638)=0,"No","SI")</f>
        <v>SI</v>
      </c>
      <c r="K1638">
        <f>+Tabla1[[#This Row],[Precio Unitario]]*Tabla1[[#This Row],[Cantidad Ordenada]]</f>
        <v>75</v>
      </c>
      <c r="L1638">
        <f>+Tabla1[[#This Row],[Ganancia Bruta]]-Tabla1[[#This Row],[Costo Unitario]]*Tabla1[[#This Row],[Cantidad Ordenada]]</f>
        <v>30</v>
      </c>
    </row>
    <row r="1639" spans="1:12" x14ac:dyDescent="0.45">
      <c r="A1639">
        <v>665</v>
      </c>
      <c r="B1639">
        <v>6</v>
      </c>
      <c r="C1639" t="s">
        <v>179</v>
      </c>
      <c r="D1639" t="s">
        <v>1143</v>
      </c>
      <c r="E1639">
        <v>16</v>
      </c>
      <c r="F1639">
        <v>27</v>
      </c>
      <c r="G1639">
        <v>2</v>
      </c>
      <c r="H1639">
        <v>15</v>
      </c>
      <c r="I1639" t="s">
        <v>1141</v>
      </c>
      <c r="J1639" t="str">
        <f>IF(COUNTIF(sala!R$2:R$768,A1639)=0,"No","SI")</f>
        <v>SI</v>
      </c>
      <c r="K1639">
        <f>+Tabla1[[#This Row],[Precio Unitario]]*Tabla1[[#This Row],[Cantidad Ordenada]]</f>
        <v>54</v>
      </c>
      <c r="L1639">
        <f>+Tabla1[[#This Row],[Ganancia Bruta]]-Tabla1[[#This Row],[Costo Unitario]]*Tabla1[[#This Row],[Cantidad Ordenada]]</f>
        <v>22</v>
      </c>
    </row>
    <row r="1640" spans="1:12" x14ac:dyDescent="0.45">
      <c r="A1640">
        <v>666</v>
      </c>
      <c r="B1640">
        <v>8</v>
      </c>
      <c r="C1640" t="s">
        <v>250</v>
      </c>
      <c r="D1640" t="s">
        <v>1154</v>
      </c>
      <c r="E1640">
        <v>12</v>
      </c>
      <c r="F1640">
        <v>20</v>
      </c>
      <c r="G1640">
        <v>2</v>
      </c>
      <c r="H1640">
        <v>27</v>
      </c>
      <c r="I1640" t="s">
        <v>1141</v>
      </c>
      <c r="J1640" t="str">
        <f>IF(COUNTIF(sala!R$2:R$768,A1640)=0,"No","SI")</f>
        <v>SI</v>
      </c>
      <c r="K1640">
        <f>+Tabla1[[#This Row],[Precio Unitario]]*Tabla1[[#This Row],[Cantidad Ordenada]]</f>
        <v>40</v>
      </c>
      <c r="L1640">
        <f>+Tabla1[[#This Row],[Ganancia Bruta]]-Tabla1[[#This Row],[Costo Unitario]]*Tabla1[[#This Row],[Cantidad Ordenada]]</f>
        <v>16</v>
      </c>
    </row>
    <row r="1641" spans="1:12" x14ac:dyDescent="0.45">
      <c r="A1641">
        <v>667</v>
      </c>
      <c r="B1641">
        <v>6</v>
      </c>
      <c r="C1641" t="s">
        <v>115</v>
      </c>
      <c r="D1641" t="s">
        <v>1145</v>
      </c>
      <c r="E1641">
        <v>22</v>
      </c>
      <c r="F1641">
        <v>36</v>
      </c>
      <c r="G1641">
        <v>1</v>
      </c>
      <c r="H1641">
        <v>12</v>
      </c>
      <c r="I1641" t="s">
        <v>1139</v>
      </c>
      <c r="J1641" t="str">
        <f>IF(COUNTIF(sala!R$2:R$768,A1641)=0,"No","SI")</f>
        <v>SI</v>
      </c>
      <c r="K1641">
        <f>+Tabla1[[#This Row],[Precio Unitario]]*Tabla1[[#This Row],[Cantidad Ordenada]]</f>
        <v>36</v>
      </c>
      <c r="L1641">
        <f>+Tabla1[[#This Row],[Ganancia Bruta]]-Tabla1[[#This Row],[Costo Unitario]]*Tabla1[[#This Row],[Cantidad Ordenada]]</f>
        <v>14</v>
      </c>
    </row>
    <row r="1642" spans="1:12" x14ac:dyDescent="0.45">
      <c r="A1642">
        <v>668</v>
      </c>
      <c r="B1642">
        <v>12</v>
      </c>
      <c r="C1642" t="s">
        <v>265</v>
      </c>
      <c r="D1642" t="s">
        <v>1158</v>
      </c>
      <c r="E1642">
        <v>15</v>
      </c>
      <c r="F1642">
        <v>26</v>
      </c>
      <c r="G1642">
        <v>3</v>
      </c>
      <c r="H1642">
        <v>59</v>
      </c>
      <c r="I1642" t="s">
        <v>1139</v>
      </c>
      <c r="J1642" t="str">
        <f>IF(COUNTIF(sala!R$2:R$768,A1642)=0,"No","SI")</f>
        <v>SI</v>
      </c>
      <c r="K1642">
        <f>+Tabla1[[#This Row],[Precio Unitario]]*Tabla1[[#This Row],[Cantidad Ordenada]]</f>
        <v>78</v>
      </c>
      <c r="L1642">
        <f>+Tabla1[[#This Row],[Ganancia Bruta]]-Tabla1[[#This Row],[Costo Unitario]]*Tabla1[[#This Row],[Cantidad Ordenada]]</f>
        <v>33</v>
      </c>
    </row>
    <row r="1643" spans="1:12" x14ac:dyDescent="0.45">
      <c r="A1643">
        <v>668</v>
      </c>
      <c r="B1643">
        <v>12</v>
      </c>
      <c r="C1643" t="s">
        <v>268</v>
      </c>
      <c r="D1643" t="s">
        <v>1138</v>
      </c>
      <c r="E1643">
        <v>14</v>
      </c>
      <c r="F1643">
        <v>24</v>
      </c>
      <c r="G1643">
        <v>2</v>
      </c>
      <c r="H1643">
        <v>9</v>
      </c>
      <c r="I1643" t="s">
        <v>1141</v>
      </c>
      <c r="J1643" t="str">
        <f>IF(COUNTIF(sala!R$2:R$768,A1643)=0,"No","SI")</f>
        <v>SI</v>
      </c>
      <c r="K1643">
        <f>+Tabla1[[#This Row],[Precio Unitario]]*Tabla1[[#This Row],[Cantidad Ordenada]]</f>
        <v>48</v>
      </c>
      <c r="L1643">
        <f>+Tabla1[[#This Row],[Ganancia Bruta]]-Tabla1[[#This Row],[Costo Unitario]]*Tabla1[[#This Row],[Cantidad Ordenada]]</f>
        <v>20</v>
      </c>
    </row>
    <row r="1644" spans="1:12" x14ac:dyDescent="0.45">
      <c r="A1644">
        <v>668</v>
      </c>
      <c r="B1644">
        <v>12</v>
      </c>
      <c r="C1644" t="s">
        <v>204</v>
      </c>
      <c r="D1644" t="s">
        <v>1159</v>
      </c>
      <c r="E1644">
        <v>15</v>
      </c>
      <c r="F1644">
        <v>25</v>
      </c>
      <c r="G1644">
        <v>3</v>
      </c>
      <c r="H1644">
        <v>47</v>
      </c>
      <c r="I1644" t="s">
        <v>1139</v>
      </c>
      <c r="J1644" t="str">
        <f>IF(COUNTIF(sala!R$2:R$768,A1644)=0,"No","SI")</f>
        <v>SI</v>
      </c>
      <c r="K1644">
        <f>+Tabla1[[#This Row],[Precio Unitario]]*Tabla1[[#This Row],[Cantidad Ordenada]]</f>
        <v>75</v>
      </c>
      <c r="L1644">
        <f>+Tabla1[[#This Row],[Ganancia Bruta]]-Tabla1[[#This Row],[Costo Unitario]]*Tabla1[[#This Row],[Cantidad Ordenada]]</f>
        <v>30</v>
      </c>
    </row>
    <row r="1645" spans="1:12" x14ac:dyDescent="0.45">
      <c r="A1645">
        <v>669</v>
      </c>
      <c r="B1645">
        <v>10</v>
      </c>
      <c r="C1645" t="s">
        <v>195</v>
      </c>
      <c r="D1645" t="s">
        <v>1142</v>
      </c>
      <c r="E1645">
        <v>19</v>
      </c>
      <c r="F1645">
        <v>31</v>
      </c>
      <c r="G1645">
        <v>1</v>
      </c>
      <c r="H1645">
        <v>13</v>
      </c>
      <c r="I1645" t="s">
        <v>1141</v>
      </c>
      <c r="J1645" t="str">
        <f>IF(COUNTIF(sala!R$2:R$768,A1645)=0,"No","SI")</f>
        <v>SI</v>
      </c>
      <c r="K1645">
        <f>+Tabla1[[#This Row],[Precio Unitario]]*Tabla1[[#This Row],[Cantidad Ordenada]]</f>
        <v>31</v>
      </c>
      <c r="L1645">
        <f>+Tabla1[[#This Row],[Ganancia Bruta]]-Tabla1[[#This Row],[Costo Unitario]]*Tabla1[[#This Row],[Cantidad Ordenada]]</f>
        <v>12</v>
      </c>
    </row>
    <row r="1646" spans="1:12" x14ac:dyDescent="0.45">
      <c r="A1646">
        <v>669</v>
      </c>
      <c r="B1646">
        <v>10</v>
      </c>
      <c r="C1646" t="s">
        <v>179</v>
      </c>
      <c r="D1646" t="s">
        <v>1143</v>
      </c>
      <c r="E1646">
        <v>16</v>
      </c>
      <c r="F1646">
        <v>27</v>
      </c>
      <c r="G1646">
        <v>2</v>
      </c>
      <c r="H1646">
        <v>14</v>
      </c>
      <c r="I1646" t="s">
        <v>1141</v>
      </c>
      <c r="J1646" t="str">
        <f>IF(COUNTIF(sala!R$2:R$768,A1646)=0,"No","SI")</f>
        <v>SI</v>
      </c>
      <c r="K1646">
        <f>+Tabla1[[#This Row],[Precio Unitario]]*Tabla1[[#This Row],[Cantidad Ordenada]]</f>
        <v>54</v>
      </c>
      <c r="L1646">
        <f>+Tabla1[[#This Row],[Ganancia Bruta]]-Tabla1[[#This Row],[Costo Unitario]]*Tabla1[[#This Row],[Cantidad Ordenada]]</f>
        <v>22</v>
      </c>
    </row>
    <row r="1647" spans="1:12" x14ac:dyDescent="0.45">
      <c r="A1647">
        <v>669</v>
      </c>
      <c r="B1647">
        <v>10</v>
      </c>
      <c r="C1647" t="s">
        <v>423</v>
      </c>
      <c r="D1647" t="s">
        <v>1151</v>
      </c>
      <c r="E1647">
        <v>19</v>
      </c>
      <c r="F1647">
        <v>32</v>
      </c>
      <c r="G1647">
        <v>3</v>
      </c>
      <c r="H1647">
        <v>42</v>
      </c>
      <c r="I1647" t="s">
        <v>1141</v>
      </c>
      <c r="J1647" t="str">
        <f>IF(COUNTIF(sala!R$2:R$768,A1647)=0,"No","SI")</f>
        <v>SI</v>
      </c>
      <c r="K1647">
        <f>+Tabla1[[#This Row],[Precio Unitario]]*Tabla1[[#This Row],[Cantidad Ordenada]]</f>
        <v>96</v>
      </c>
      <c r="L1647">
        <f>+Tabla1[[#This Row],[Ganancia Bruta]]-Tabla1[[#This Row],[Costo Unitario]]*Tabla1[[#This Row],[Cantidad Ordenada]]</f>
        <v>39</v>
      </c>
    </row>
    <row r="1648" spans="1:12" x14ac:dyDescent="0.45">
      <c r="A1648">
        <v>670</v>
      </c>
      <c r="B1648">
        <v>16</v>
      </c>
      <c r="C1648" t="s">
        <v>340</v>
      </c>
      <c r="D1648" t="s">
        <v>1155</v>
      </c>
      <c r="E1648">
        <v>14</v>
      </c>
      <c r="F1648">
        <v>23</v>
      </c>
      <c r="G1648">
        <v>1</v>
      </c>
      <c r="H1648">
        <v>26</v>
      </c>
      <c r="I1648" t="s">
        <v>1139</v>
      </c>
      <c r="J1648" t="str">
        <f>IF(COUNTIF(sala!R$2:R$768,A1648)=0,"No","SI")</f>
        <v>SI</v>
      </c>
      <c r="K1648">
        <f>+Tabla1[[#This Row],[Precio Unitario]]*Tabla1[[#This Row],[Cantidad Ordenada]]</f>
        <v>23</v>
      </c>
      <c r="L1648">
        <f>+Tabla1[[#This Row],[Ganancia Bruta]]-Tabla1[[#This Row],[Costo Unitario]]*Tabla1[[#This Row],[Cantidad Ordenada]]</f>
        <v>9</v>
      </c>
    </row>
    <row r="1649" spans="1:12" x14ac:dyDescent="0.45">
      <c r="A1649">
        <v>670</v>
      </c>
      <c r="B1649">
        <v>16</v>
      </c>
      <c r="C1649" t="s">
        <v>42</v>
      </c>
      <c r="D1649" t="s">
        <v>1150</v>
      </c>
      <c r="E1649">
        <v>21</v>
      </c>
      <c r="F1649">
        <v>35</v>
      </c>
      <c r="G1649">
        <v>1</v>
      </c>
      <c r="H1649">
        <v>17</v>
      </c>
      <c r="I1649" t="s">
        <v>1141</v>
      </c>
      <c r="J1649" t="str">
        <f>IF(COUNTIF(sala!R$2:R$768,A1649)=0,"No","SI")</f>
        <v>SI</v>
      </c>
      <c r="K1649">
        <f>+Tabla1[[#This Row],[Precio Unitario]]*Tabla1[[#This Row],[Cantidad Ordenada]]</f>
        <v>35</v>
      </c>
      <c r="L1649">
        <f>+Tabla1[[#This Row],[Ganancia Bruta]]-Tabla1[[#This Row],[Costo Unitario]]*Tabla1[[#This Row],[Cantidad Ordenada]]</f>
        <v>14</v>
      </c>
    </row>
    <row r="1650" spans="1:12" x14ac:dyDescent="0.45">
      <c r="A1650">
        <v>670</v>
      </c>
      <c r="B1650">
        <v>16</v>
      </c>
      <c r="C1650" t="s">
        <v>115</v>
      </c>
      <c r="D1650" t="s">
        <v>1145</v>
      </c>
      <c r="E1650">
        <v>22</v>
      </c>
      <c r="F1650">
        <v>36</v>
      </c>
      <c r="G1650">
        <v>1</v>
      </c>
      <c r="H1650">
        <v>32</v>
      </c>
      <c r="I1650" t="s">
        <v>1139</v>
      </c>
      <c r="J1650" t="str">
        <f>IF(COUNTIF(sala!R$2:R$768,A1650)=0,"No","SI")</f>
        <v>SI</v>
      </c>
      <c r="K1650">
        <f>+Tabla1[[#This Row],[Precio Unitario]]*Tabla1[[#This Row],[Cantidad Ordenada]]</f>
        <v>36</v>
      </c>
      <c r="L1650">
        <f>+Tabla1[[#This Row],[Ganancia Bruta]]-Tabla1[[#This Row],[Costo Unitario]]*Tabla1[[#This Row],[Cantidad Ordenada]]</f>
        <v>14</v>
      </c>
    </row>
    <row r="1651" spans="1:12" x14ac:dyDescent="0.45">
      <c r="A1651">
        <v>671</v>
      </c>
      <c r="B1651">
        <v>17</v>
      </c>
      <c r="C1651" t="s">
        <v>42</v>
      </c>
      <c r="D1651" t="s">
        <v>1150</v>
      </c>
      <c r="E1651">
        <v>21</v>
      </c>
      <c r="F1651">
        <v>35</v>
      </c>
      <c r="G1651">
        <v>2</v>
      </c>
      <c r="H1651">
        <v>29</v>
      </c>
      <c r="I1651" t="s">
        <v>1141</v>
      </c>
      <c r="J1651" t="str">
        <f>IF(COUNTIF(sala!R$2:R$768,A1651)=0,"No","SI")</f>
        <v>SI</v>
      </c>
      <c r="K1651">
        <f>+Tabla1[[#This Row],[Precio Unitario]]*Tabla1[[#This Row],[Cantidad Ordenada]]</f>
        <v>70</v>
      </c>
      <c r="L1651">
        <f>+Tabla1[[#This Row],[Ganancia Bruta]]-Tabla1[[#This Row],[Costo Unitario]]*Tabla1[[#This Row],[Cantidad Ordenada]]</f>
        <v>28</v>
      </c>
    </row>
    <row r="1652" spans="1:12" x14ac:dyDescent="0.45">
      <c r="A1652">
        <v>671</v>
      </c>
      <c r="B1652">
        <v>17</v>
      </c>
      <c r="C1652" t="s">
        <v>204</v>
      </c>
      <c r="D1652" t="s">
        <v>1159</v>
      </c>
      <c r="E1652">
        <v>15</v>
      </c>
      <c r="F1652">
        <v>25</v>
      </c>
      <c r="G1652">
        <v>2</v>
      </c>
      <c r="H1652">
        <v>32</v>
      </c>
      <c r="I1652" t="s">
        <v>1139</v>
      </c>
      <c r="J1652" t="str">
        <f>IF(COUNTIF(sala!R$2:R$768,A1652)=0,"No","SI")</f>
        <v>SI</v>
      </c>
      <c r="K1652">
        <f>+Tabla1[[#This Row],[Precio Unitario]]*Tabla1[[#This Row],[Cantidad Ordenada]]</f>
        <v>50</v>
      </c>
      <c r="L1652">
        <f>+Tabla1[[#This Row],[Ganancia Bruta]]-Tabla1[[#This Row],[Costo Unitario]]*Tabla1[[#This Row],[Cantidad Ordenada]]</f>
        <v>20</v>
      </c>
    </row>
    <row r="1653" spans="1:12" x14ac:dyDescent="0.45">
      <c r="A1653">
        <v>671</v>
      </c>
      <c r="B1653">
        <v>17</v>
      </c>
      <c r="C1653" t="s">
        <v>423</v>
      </c>
      <c r="D1653" t="s">
        <v>1151</v>
      </c>
      <c r="E1653">
        <v>19</v>
      </c>
      <c r="F1653">
        <v>32</v>
      </c>
      <c r="G1653">
        <v>2</v>
      </c>
      <c r="H1653">
        <v>34</v>
      </c>
      <c r="I1653" t="s">
        <v>1139</v>
      </c>
      <c r="J1653" t="str">
        <f>IF(COUNTIF(sala!R$2:R$768,A1653)=0,"No","SI")</f>
        <v>SI</v>
      </c>
      <c r="K1653">
        <f>+Tabla1[[#This Row],[Precio Unitario]]*Tabla1[[#This Row],[Cantidad Ordenada]]</f>
        <v>64</v>
      </c>
      <c r="L1653">
        <f>+Tabla1[[#This Row],[Ganancia Bruta]]-Tabla1[[#This Row],[Costo Unitario]]*Tabla1[[#This Row],[Cantidad Ordenada]]</f>
        <v>26</v>
      </c>
    </row>
    <row r="1654" spans="1:12" x14ac:dyDescent="0.45">
      <c r="A1654">
        <v>672</v>
      </c>
      <c r="B1654">
        <v>12</v>
      </c>
      <c r="C1654" t="s">
        <v>423</v>
      </c>
      <c r="D1654" t="s">
        <v>1151</v>
      </c>
      <c r="E1654">
        <v>19</v>
      </c>
      <c r="F1654">
        <v>32</v>
      </c>
      <c r="G1654">
        <v>3</v>
      </c>
      <c r="H1654">
        <v>21</v>
      </c>
      <c r="I1654" t="s">
        <v>1141</v>
      </c>
      <c r="J1654" t="str">
        <f>IF(COUNTIF(sala!R$2:R$768,A1654)=0,"No","SI")</f>
        <v>SI</v>
      </c>
      <c r="K1654">
        <f>+Tabla1[[#This Row],[Precio Unitario]]*Tabla1[[#This Row],[Cantidad Ordenada]]</f>
        <v>96</v>
      </c>
      <c r="L1654">
        <f>+Tabla1[[#This Row],[Ganancia Bruta]]-Tabla1[[#This Row],[Costo Unitario]]*Tabla1[[#This Row],[Cantidad Ordenada]]</f>
        <v>39</v>
      </c>
    </row>
    <row r="1655" spans="1:12" x14ac:dyDescent="0.45">
      <c r="A1655">
        <v>672</v>
      </c>
      <c r="B1655">
        <v>12</v>
      </c>
      <c r="C1655" t="s">
        <v>111</v>
      </c>
      <c r="D1655" t="s">
        <v>1156</v>
      </c>
      <c r="E1655">
        <v>13</v>
      </c>
      <c r="F1655">
        <v>21</v>
      </c>
      <c r="G1655">
        <v>2</v>
      </c>
      <c r="H1655">
        <v>15</v>
      </c>
      <c r="I1655" t="s">
        <v>1141</v>
      </c>
      <c r="J1655" t="str">
        <f>IF(COUNTIF(sala!R$2:R$768,A1655)=0,"No","SI")</f>
        <v>SI</v>
      </c>
      <c r="K1655">
        <f>+Tabla1[[#This Row],[Precio Unitario]]*Tabla1[[#This Row],[Cantidad Ordenada]]</f>
        <v>42</v>
      </c>
      <c r="L1655">
        <f>+Tabla1[[#This Row],[Ganancia Bruta]]-Tabla1[[#This Row],[Costo Unitario]]*Tabla1[[#This Row],[Cantidad Ordenada]]</f>
        <v>16</v>
      </c>
    </row>
    <row r="1656" spans="1:12" x14ac:dyDescent="0.45">
      <c r="A1656">
        <v>672</v>
      </c>
      <c r="B1656">
        <v>12</v>
      </c>
      <c r="C1656" t="s">
        <v>189</v>
      </c>
      <c r="D1656" t="s">
        <v>1149</v>
      </c>
      <c r="E1656">
        <v>11</v>
      </c>
      <c r="F1656">
        <v>19</v>
      </c>
      <c r="G1656">
        <v>1</v>
      </c>
      <c r="H1656">
        <v>42</v>
      </c>
      <c r="I1656" t="s">
        <v>1139</v>
      </c>
      <c r="J1656" t="str">
        <f>IF(COUNTIF(sala!R$2:R$768,A1656)=0,"No","SI")</f>
        <v>SI</v>
      </c>
      <c r="K1656">
        <f>+Tabla1[[#This Row],[Precio Unitario]]*Tabla1[[#This Row],[Cantidad Ordenada]]</f>
        <v>19</v>
      </c>
      <c r="L1656">
        <f>+Tabla1[[#This Row],[Ganancia Bruta]]-Tabla1[[#This Row],[Costo Unitario]]*Tabla1[[#This Row],[Cantidad Ordenada]]</f>
        <v>8</v>
      </c>
    </row>
    <row r="1657" spans="1:12" x14ac:dyDescent="0.45">
      <c r="A1657">
        <v>673</v>
      </c>
      <c r="B1657">
        <v>20</v>
      </c>
      <c r="C1657" t="s">
        <v>74</v>
      </c>
      <c r="D1657" t="s">
        <v>1144</v>
      </c>
      <c r="E1657">
        <v>25</v>
      </c>
      <c r="F1657">
        <v>40</v>
      </c>
      <c r="G1657">
        <v>2</v>
      </c>
      <c r="H1657">
        <v>13</v>
      </c>
      <c r="I1657" t="s">
        <v>1139</v>
      </c>
      <c r="J1657" t="str">
        <f>IF(COUNTIF(sala!R$2:R$768,A1657)=0,"No","SI")</f>
        <v>SI</v>
      </c>
      <c r="K1657">
        <f>+Tabla1[[#This Row],[Precio Unitario]]*Tabla1[[#This Row],[Cantidad Ordenada]]</f>
        <v>80</v>
      </c>
      <c r="L1657">
        <f>+Tabla1[[#This Row],[Ganancia Bruta]]-Tabla1[[#This Row],[Costo Unitario]]*Tabla1[[#This Row],[Cantidad Ordenada]]</f>
        <v>30</v>
      </c>
    </row>
    <row r="1658" spans="1:12" x14ac:dyDescent="0.45">
      <c r="A1658">
        <v>673</v>
      </c>
      <c r="B1658">
        <v>20</v>
      </c>
      <c r="C1658" t="s">
        <v>42</v>
      </c>
      <c r="D1658" t="s">
        <v>1150</v>
      </c>
      <c r="E1658">
        <v>21</v>
      </c>
      <c r="F1658">
        <v>35</v>
      </c>
      <c r="G1658">
        <v>3</v>
      </c>
      <c r="H1658">
        <v>10</v>
      </c>
      <c r="I1658" t="s">
        <v>1139</v>
      </c>
      <c r="J1658" t="str">
        <f>IF(COUNTIF(sala!R$2:R$768,A1658)=0,"No","SI")</f>
        <v>SI</v>
      </c>
      <c r="K1658">
        <f>+Tabla1[[#This Row],[Precio Unitario]]*Tabla1[[#This Row],[Cantidad Ordenada]]</f>
        <v>105</v>
      </c>
      <c r="L1658">
        <f>+Tabla1[[#This Row],[Ganancia Bruta]]-Tabla1[[#This Row],[Costo Unitario]]*Tabla1[[#This Row],[Cantidad Ordenada]]</f>
        <v>42</v>
      </c>
    </row>
    <row r="1659" spans="1:12" x14ac:dyDescent="0.45">
      <c r="A1659">
        <v>673</v>
      </c>
      <c r="B1659">
        <v>20</v>
      </c>
      <c r="C1659" t="s">
        <v>109</v>
      </c>
      <c r="D1659" t="s">
        <v>1140</v>
      </c>
      <c r="E1659">
        <v>18</v>
      </c>
      <c r="F1659">
        <v>30</v>
      </c>
      <c r="G1659">
        <v>1</v>
      </c>
      <c r="H1659">
        <v>25</v>
      </c>
      <c r="I1659" t="s">
        <v>1139</v>
      </c>
      <c r="J1659" t="str">
        <f>IF(COUNTIF(sala!R$2:R$768,A1659)=0,"No","SI")</f>
        <v>SI</v>
      </c>
      <c r="K1659">
        <f>+Tabla1[[#This Row],[Precio Unitario]]*Tabla1[[#This Row],[Cantidad Ordenada]]</f>
        <v>30</v>
      </c>
      <c r="L1659">
        <f>+Tabla1[[#This Row],[Ganancia Bruta]]-Tabla1[[#This Row],[Costo Unitario]]*Tabla1[[#This Row],[Cantidad Ordenada]]</f>
        <v>12</v>
      </c>
    </row>
    <row r="1660" spans="1:12" x14ac:dyDescent="0.45">
      <c r="A1660">
        <v>673</v>
      </c>
      <c r="B1660">
        <v>20</v>
      </c>
      <c r="C1660" t="s">
        <v>204</v>
      </c>
      <c r="D1660" t="s">
        <v>1159</v>
      </c>
      <c r="E1660">
        <v>15</v>
      </c>
      <c r="F1660">
        <v>25</v>
      </c>
      <c r="G1660">
        <v>2</v>
      </c>
      <c r="H1660">
        <v>45</v>
      </c>
      <c r="I1660" t="s">
        <v>1141</v>
      </c>
      <c r="J1660" t="str">
        <f>IF(COUNTIF(sala!R$2:R$768,A1660)=0,"No","SI")</f>
        <v>SI</v>
      </c>
      <c r="K1660">
        <f>+Tabla1[[#This Row],[Precio Unitario]]*Tabla1[[#This Row],[Cantidad Ordenada]]</f>
        <v>50</v>
      </c>
      <c r="L1660">
        <f>+Tabla1[[#This Row],[Ganancia Bruta]]-Tabla1[[#This Row],[Costo Unitario]]*Tabla1[[#This Row],[Cantidad Ordenada]]</f>
        <v>20</v>
      </c>
    </row>
    <row r="1661" spans="1:12" x14ac:dyDescent="0.45">
      <c r="A1661">
        <v>674</v>
      </c>
      <c r="B1661">
        <v>1</v>
      </c>
      <c r="C1661" t="s">
        <v>189</v>
      </c>
      <c r="D1661" t="s">
        <v>1149</v>
      </c>
      <c r="E1661">
        <v>11</v>
      </c>
      <c r="F1661">
        <v>19</v>
      </c>
      <c r="G1661">
        <v>3</v>
      </c>
      <c r="H1661">
        <v>11</v>
      </c>
      <c r="I1661" t="s">
        <v>1139</v>
      </c>
      <c r="J1661" t="str">
        <f>IF(COUNTIF(sala!R$2:R$768,A1661)=0,"No","SI")</f>
        <v>SI</v>
      </c>
      <c r="K1661">
        <f>+Tabla1[[#This Row],[Precio Unitario]]*Tabla1[[#This Row],[Cantidad Ordenada]]</f>
        <v>57</v>
      </c>
      <c r="L1661">
        <f>+Tabla1[[#This Row],[Ganancia Bruta]]-Tabla1[[#This Row],[Costo Unitario]]*Tabla1[[#This Row],[Cantidad Ordenada]]</f>
        <v>24</v>
      </c>
    </row>
    <row r="1662" spans="1:12" x14ac:dyDescent="0.45">
      <c r="A1662">
        <v>674</v>
      </c>
      <c r="B1662">
        <v>1</v>
      </c>
      <c r="C1662" t="s">
        <v>126</v>
      </c>
      <c r="D1662" t="s">
        <v>1157</v>
      </c>
      <c r="E1662">
        <v>10</v>
      </c>
      <c r="F1662">
        <v>18</v>
      </c>
      <c r="G1662">
        <v>2</v>
      </c>
      <c r="H1662">
        <v>12</v>
      </c>
      <c r="I1662" t="s">
        <v>1139</v>
      </c>
      <c r="J1662" t="str">
        <f>IF(COUNTIF(sala!R$2:R$768,A1662)=0,"No","SI")</f>
        <v>SI</v>
      </c>
      <c r="K1662">
        <f>+Tabla1[[#This Row],[Precio Unitario]]*Tabla1[[#This Row],[Cantidad Ordenada]]</f>
        <v>36</v>
      </c>
      <c r="L1662">
        <f>+Tabla1[[#This Row],[Ganancia Bruta]]-Tabla1[[#This Row],[Costo Unitario]]*Tabla1[[#This Row],[Cantidad Ordenada]]</f>
        <v>16</v>
      </c>
    </row>
    <row r="1663" spans="1:12" x14ac:dyDescent="0.45">
      <c r="A1663">
        <v>674</v>
      </c>
      <c r="B1663">
        <v>1</v>
      </c>
      <c r="C1663" t="s">
        <v>195</v>
      </c>
      <c r="D1663" t="s">
        <v>1142</v>
      </c>
      <c r="E1663">
        <v>19</v>
      </c>
      <c r="F1663">
        <v>31</v>
      </c>
      <c r="G1663">
        <v>3</v>
      </c>
      <c r="H1663">
        <v>7</v>
      </c>
      <c r="I1663" t="s">
        <v>1141</v>
      </c>
      <c r="J1663" t="str">
        <f>IF(COUNTIF(sala!R$2:R$768,A1663)=0,"No","SI")</f>
        <v>SI</v>
      </c>
      <c r="K1663">
        <f>+Tabla1[[#This Row],[Precio Unitario]]*Tabla1[[#This Row],[Cantidad Ordenada]]</f>
        <v>93</v>
      </c>
      <c r="L1663">
        <f>+Tabla1[[#This Row],[Ganancia Bruta]]-Tabla1[[#This Row],[Costo Unitario]]*Tabla1[[#This Row],[Cantidad Ordenada]]</f>
        <v>36</v>
      </c>
    </row>
    <row r="1664" spans="1:12" x14ac:dyDescent="0.45">
      <c r="A1664">
        <v>674</v>
      </c>
      <c r="B1664">
        <v>1</v>
      </c>
      <c r="C1664" t="s">
        <v>111</v>
      </c>
      <c r="D1664" t="s">
        <v>1156</v>
      </c>
      <c r="E1664">
        <v>13</v>
      </c>
      <c r="F1664">
        <v>21</v>
      </c>
      <c r="G1664">
        <v>1</v>
      </c>
      <c r="H1664">
        <v>35</v>
      </c>
      <c r="I1664" t="s">
        <v>1139</v>
      </c>
      <c r="J1664" t="str">
        <f>IF(COUNTIF(sala!R$2:R$768,A1664)=0,"No","SI")</f>
        <v>SI</v>
      </c>
      <c r="K1664">
        <f>+Tabla1[[#This Row],[Precio Unitario]]*Tabla1[[#This Row],[Cantidad Ordenada]]</f>
        <v>21</v>
      </c>
      <c r="L1664">
        <f>+Tabla1[[#This Row],[Ganancia Bruta]]-Tabla1[[#This Row],[Costo Unitario]]*Tabla1[[#This Row],[Cantidad Ordenada]]</f>
        <v>8</v>
      </c>
    </row>
    <row r="1665" spans="1:12" x14ac:dyDescent="0.45">
      <c r="A1665">
        <v>675</v>
      </c>
      <c r="B1665">
        <v>5</v>
      </c>
      <c r="C1665" t="s">
        <v>204</v>
      </c>
      <c r="D1665" t="s">
        <v>1159</v>
      </c>
      <c r="E1665">
        <v>15</v>
      </c>
      <c r="F1665">
        <v>25</v>
      </c>
      <c r="G1665">
        <v>1</v>
      </c>
      <c r="H1665">
        <v>8</v>
      </c>
      <c r="I1665" t="s">
        <v>1139</v>
      </c>
      <c r="J1665" t="str">
        <f>IF(COUNTIF(sala!R$2:R$768,A1665)=0,"No","SI")</f>
        <v>SI</v>
      </c>
      <c r="K1665">
        <f>+Tabla1[[#This Row],[Precio Unitario]]*Tabla1[[#This Row],[Cantidad Ordenada]]</f>
        <v>25</v>
      </c>
      <c r="L1665">
        <f>+Tabla1[[#This Row],[Ganancia Bruta]]-Tabla1[[#This Row],[Costo Unitario]]*Tabla1[[#This Row],[Cantidad Ordenada]]</f>
        <v>10</v>
      </c>
    </row>
    <row r="1666" spans="1:12" x14ac:dyDescent="0.45">
      <c r="A1666">
        <v>675</v>
      </c>
      <c r="B1666">
        <v>5</v>
      </c>
      <c r="C1666" t="s">
        <v>250</v>
      </c>
      <c r="D1666" t="s">
        <v>1154</v>
      </c>
      <c r="E1666">
        <v>12</v>
      </c>
      <c r="F1666">
        <v>20</v>
      </c>
      <c r="G1666">
        <v>3</v>
      </c>
      <c r="H1666">
        <v>54</v>
      </c>
      <c r="I1666" t="s">
        <v>1141</v>
      </c>
      <c r="J1666" t="str">
        <f>IF(COUNTIF(sala!R$2:R$768,A1666)=0,"No","SI")</f>
        <v>SI</v>
      </c>
      <c r="K1666">
        <f>+Tabla1[[#This Row],[Precio Unitario]]*Tabla1[[#This Row],[Cantidad Ordenada]]</f>
        <v>60</v>
      </c>
      <c r="L1666">
        <f>+Tabla1[[#This Row],[Ganancia Bruta]]-Tabla1[[#This Row],[Costo Unitario]]*Tabla1[[#This Row],[Cantidad Ordenada]]</f>
        <v>24</v>
      </c>
    </row>
    <row r="1667" spans="1:12" x14ac:dyDescent="0.45">
      <c r="A1667">
        <v>675</v>
      </c>
      <c r="B1667">
        <v>5</v>
      </c>
      <c r="C1667" t="s">
        <v>115</v>
      </c>
      <c r="D1667" t="s">
        <v>1145</v>
      </c>
      <c r="E1667">
        <v>22</v>
      </c>
      <c r="F1667">
        <v>36</v>
      </c>
      <c r="G1667">
        <v>3</v>
      </c>
      <c r="H1667">
        <v>59</v>
      </c>
      <c r="I1667" t="s">
        <v>1139</v>
      </c>
      <c r="J1667" t="str">
        <f>IF(COUNTIF(sala!R$2:R$768,A1667)=0,"No","SI")</f>
        <v>SI</v>
      </c>
      <c r="K1667">
        <f>+Tabla1[[#This Row],[Precio Unitario]]*Tabla1[[#This Row],[Cantidad Ordenada]]</f>
        <v>108</v>
      </c>
      <c r="L1667">
        <f>+Tabla1[[#This Row],[Ganancia Bruta]]-Tabla1[[#This Row],[Costo Unitario]]*Tabla1[[#This Row],[Cantidad Ordenada]]</f>
        <v>42</v>
      </c>
    </row>
    <row r="1668" spans="1:12" x14ac:dyDescent="0.45">
      <c r="A1668">
        <v>676</v>
      </c>
      <c r="B1668">
        <v>7</v>
      </c>
      <c r="C1668" t="s">
        <v>195</v>
      </c>
      <c r="D1668" t="s">
        <v>1142</v>
      </c>
      <c r="E1668">
        <v>19</v>
      </c>
      <c r="F1668">
        <v>31</v>
      </c>
      <c r="G1668">
        <v>1</v>
      </c>
      <c r="H1668">
        <v>45</v>
      </c>
      <c r="I1668" t="s">
        <v>1139</v>
      </c>
      <c r="J1668" t="str">
        <f>IF(COUNTIF(sala!R$2:R$768,A1668)=0,"No","SI")</f>
        <v>SI</v>
      </c>
      <c r="K1668">
        <f>+Tabla1[[#This Row],[Precio Unitario]]*Tabla1[[#This Row],[Cantidad Ordenada]]</f>
        <v>31</v>
      </c>
      <c r="L1668">
        <f>+Tabla1[[#This Row],[Ganancia Bruta]]-Tabla1[[#This Row],[Costo Unitario]]*Tabla1[[#This Row],[Cantidad Ordenada]]</f>
        <v>12</v>
      </c>
    </row>
    <row r="1669" spans="1:12" x14ac:dyDescent="0.45">
      <c r="A1669">
        <v>676</v>
      </c>
      <c r="B1669">
        <v>7</v>
      </c>
      <c r="C1669" t="s">
        <v>340</v>
      </c>
      <c r="D1669" t="s">
        <v>1155</v>
      </c>
      <c r="E1669">
        <v>14</v>
      </c>
      <c r="F1669">
        <v>23</v>
      </c>
      <c r="G1669">
        <v>1</v>
      </c>
      <c r="H1669">
        <v>40</v>
      </c>
      <c r="I1669" t="s">
        <v>1141</v>
      </c>
      <c r="J1669" t="str">
        <f>IF(COUNTIF(sala!R$2:R$768,A1669)=0,"No","SI")</f>
        <v>SI</v>
      </c>
      <c r="K1669">
        <f>+Tabla1[[#This Row],[Precio Unitario]]*Tabla1[[#This Row],[Cantidad Ordenada]]</f>
        <v>23</v>
      </c>
      <c r="L1669">
        <f>+Tabla1[[#This Row],[Ganancia Bruta]]-Tabla1[[#This Row],[Costo Unitario]]*Tabla1[[#This Row],[Cantidad Ordenada]]</f>
        <v>9</v>
      </c>
    </row>
    <row r="1670" spans="1:12" x14ac:dyDescent="0.45">
      <c r="A1670">
        <v>676</v>
      </c>
      <c r="B1670">
        <v>7</v>
      </c>
      <c r="C1670" t="s">
        <v>66</v>
      </c>
      <c r="D1670" t="s">
        <v>1148</v>
      </c>
      <c r="E1670">
        <v>16</v>
      </c>
      <c r="F1670">
        <v>28</v>
      </c>
      <c r="G1670">
        <v>1</v>
      </c>
      <c r="H1670">
        <v>12</v>
      </c>
      <c r="I1670" t="s">
        <v>1141</v>
      </c>
      <c r="J1670" t="str">
        <f>IF(COUNTIF(sala!R$2:R$768,A1670)=0,"No","SI")</f>
        <v>SI</v>
      </c>
      <c r="K1670">
        <f>+Tabla1[[#This Row],[Precio Unitario]]*Tabla1[[#This Row],[Cantidad Ordenada]]</f>
        <v>28</v>
      </c>
      <c r="L1670">
        <f>+Tabla1[[#This Row],[Ganancia Bruta]]-Tabla1[[#This Row],[Costo Unitario]]*Tabla1[[#This Row],[Cantidad Ordenada]]</f>
        <v>12</v>
      </c>
    </row>
    <row r="1671" spans="1:12" x14ac:dyDescent="0.45">
      <c r="A1671">
        <v>676</v>
      </c>
      <c r="B1671">
        <v>7</v>
      </c>
      <c r="C1671" t="s">
        <v>111</v>
      </c>
      <c r="D1671" t="s">
        <v>1156</v>
      </c>
      <c r="E1671">
        <v>13</v>
      </c>
      <c r="F1671">
        <v>21</v>
      </c>
      <c r="G1671">
        <v>2</v>
      </c>
      <c r="H1671">
        <v>24</v>
      </c>
      <c r="I1671" t="s">
        <v>1139</v>
      </c>
      <c r="J1671" t="str">
        <f>IF(COUNTIF(sala!R$2:R$768,A1671)=0,"No","SI")</f>
        <v>SI</v>
      </c>
      <c r="K1671">
        <f>+Tabla1[[#This Row],[Precio Unitario]]*Tabla1[[#This Row],[Cantidad Ordenada]]</f>
        <v>42</v>
      </c>
      <c r="L1671">
        <f>+Tabla1[[#This Row],[Ganancia Bruta]]-Tabla1[[#This Row],[Costo Unitario]]*Tabla1[[#This Row],[Cantidad Ordenada]]</f>
        <v>16</v>
      </c>
    </row>
    <row r="1672" spans="1:12" x14ac:dyDescent="0.45">
      <c r="A1672">
        <v>677</v>
      </c>
      <c r="B1672">
        <v>14</v>
      </c>
      <c r="C1672" t="s">
        <v>250</v>
      </c>
      <c r="D1672" t="s">
        <v>1154</v>
      </c>
      <c r="E1672">
        <v>12</v>
      </c>
      <c r="F1672">
        <v>20</v>
      </c>
      <c r="G1672">
        <v>2</v>
      </c>
      <c r="H1672">
        <v>55</v>
      </c>
      <c r="I1672" t="s">
        <v>1139</v>
      </c>
      <c r="J1672" t="str">
        <f>IF(COUNTIF(sala!R$2:R$768,A1672)=0,"No","SI")</f>
        <v>SI</v>
      </c>
      <c r="K1672">
        <f>+Tabla1[[#This Row],[Precio Unitario]]*Tabla1[[#This Row],[Cantidad Ordenada]]</f>
        <v>40</v>
      </c>
      <c r="L1672">
        <f>+Tabla1[[#This Row],[Ganancia Bruta]]-Tabla1[[#This Row],[Costo Unitario]]*Tabla1[[#This Row],[Cantidad Ordenada]]</f>
        <v>16</v>
      </c>
    </row>
    <row r="1673" spans="1:12" x14ac:dyDescent="0.45">
      <c r="A1673">
        <v>677</v>
      </c>
      <c r="B1673">
        <v>14</v>
      </c>
      <c r="C1673" t="s">
        <v>42</v>
      </c>
      <c r="D1673" t="s">
        <v>1150</v>
      </c>
      <c r="E1673">
        <v>21</v>
      </c>
      <c r="F1673">
        <v>35</v>
      </c>
      <c r="G1673">
        <v>2</v>
      </c>
      <c r="H1673">
        <v>59</v>
      </c>
      <c r="I1673" t="s">
        <v>1141</v>
      </c>
      <c r="J1673" t="str">
        <f>IF(COUNTIF(sala!R$2:R$768,A1673)=0,"No","SI")</f>
        <v>SI</v>
      </c>
      <c r="K1673">
        <f>+Tabla1[[#This Row],[Precio Unitario]]*Tabla1[[#This Row],[Cantidad Ordenada]]</f>
        <v>70</v>
      </c>
      <c r="L1673">
        <f>+Tabla1[[#This Row],[Ganancia Bruta]]-Tabla1[[#This Row],[Costo Unitario]]*Tabla1[[#This Row],[Cantidad Ordenada]]</f>
        <v>28</v>
      </c>
    </row>
    <row r="1674" spans="1:12" x14ac:dyDescent="0.45">
      <c r="A1674">
        <v>677</v>
      </c>
      <c r="B1674">
        <v>14</v>
      </c>
      <c r="C1674" t="s">
        <v>86</v>
      </c>
      <c r="D1674" t="s">
        <v>1153</v>
      </c>
      <c r="E1674">
        <v>20</v>
      </c>
      <c r="F1674">
        <v>34</v>
      </c>
      <c r="G1674">
        <v>1</v>
      </c>
      <c r="H1674">
        <v>34</v>
      </c>
      <c r="I1674" t="s">
        <v>1141</v>
      </c>
      <c r="J1674" t="str">
        <f>IF(COUNTIF(sala!R$2:R$768,A1674)=0,"No","SI")</f>
        <v>SI</v>
      </c>
      <c r="K1674">
        <f>+Tabla1[[#This Row],[Precio Unitario]]*Tabla1[[#This Row],[Cantidad Ordenada]]</f>
        <v>34</v>
      </c>
      <c r="L1674">
        <f>+Tabla1[[#This Row],[Ganancia Bruta]]-Tabla1[[#This Row],[Costo Unitario]]*Tabla1[[#This Row],[Cantidad Ordenada]]</f>
        <v>14</v>
      </c>
    </row>
    <row r="1675" spans="1:12" x14ac:dyDescent="0.45">
      <c r="A1675">
        <v>678</v>
      </c>
      <c r="B1675">
        <v>19</v>
      </c>
      <c r="C1675" t="s">
        <v>60</v>
      </c>
      <c r="D1675" t="s">
        <v>1146</v>
      </c>
      <c r="E1675">
        <v>17</v>
      </c>
      <c r="F1675">
        <v>29</v>
      </c>
      <c r="G1675">
        <v>1</v>
      </c>
      <c r="H1675">
        <v>27</v>
      </c>
      <c r="I1675" t="s">
        <v>1139</v>
      </c>
      <c r="J1675" t="str">
        <f>IF(COUNTIF(sala!R$2:R$768,A1675)=0,"No","SI")</f>
        <v>SI</v>
      </c>
      <c r="K1675">
        <f>+Tabla1[[#This Row],[Precio Unitario]]*Tabla1[[#This Row],[Cantidad Ordenada]]</f>
        <v>29</v>
      </c>
      <c r="L1675">
        <f>+Tabla1[[#This Row],[Ganancia Bruta]]-Tabla1[[#This Row],[Costo Unitario]]*Tabla1[[#This Row],[Cantidad Ordenada]]</f>
        <v>12</v>
      </c>
    </row>
    <row r="1676" spans="1:12" x14ac:dyDescent="0.45">
      <c r="A1676">
        <v>678</v>
      </c>
      <c r="B1676">
        <v>19</v>
      </c>
      <c r="C1676" t="s">
        <v>189</v>
      </c>
      <c r="D1676" t="s">
        <v>1149</v>
      </c>
      <c r="E1676">
        <v>11</v>
      </c>
      <c r="F1676">
        <v>19</v>
      </c>
      <c r="G1676">
        <v>3</v>
      </c>
      <c r="H1676">
        <v>37</v>
      </c>
      <c r="I1676" t="s">
        <v>1141</v>
      </c>
      <c r="J1676" t="str">
        <f>IF(COUNTIF(sala!R$2:R$768,A1676)=0,"No","SI")</f>
        <v>SI</v>
      </c>
      <c r="K1676">
        <f>+Tabla1[[#This Row],[Precio Unitario]]*Tabla1[[#This Row],[Cantidad Ordenada]]</f>
        <v>57</v>
      </c>
      <c r="L1676">
        <f>+Tabla1[[#This Row],[Ganancia Bruta]]-Tabla1[[#This Row],[Costo Unitario]]*Tabla1[[#This Row],[Cantidad Ordenada]]</f>
        <v>24</v>
      </c>
    </row>
    <row r="1677" spans="1:12" x14ac:dyDescent="0.45">
      <c r="A1677">
        <v>678</v>
      </c>
      <c r="B1677">
        <v>19</v>
      </c>
      <c r="C1677" t="s">
        <v>42</v>
      </c>
      <c r="D1677" t="s">
        <v>1150</v>
      </c>
      <c r="E1677">
        <v>21</v>
      </c>
      <c r="F1677">
        <v>35</v>
      </c>
      <c r="G1677">
        <v>2</v>
      </c>
      <c r="H1677">
        <v>37</v>
      </c>
      <c r="I1677" t="s">
        <v>1141</v>
      </c>
      <c r="J1677" t="str">
        <f>IF(COUNTIF(sala!R$2:R$768,A1677)=0,"No","SI")</f>
        <v>SI</v>
      </c>
      <c r="K1677">
        <f>+Tabla1[[#This Row],[Precio Unitario]]*Tabla1[[#This Row],[Cantidad Ordenada]]</f>
        <v>70</v>
      </c>
      <c r="L1677">
        <f>+Tabla1[[#This Row],[Ganancia Bruta]]-Tabla1[[#This Row],[Costo Unitario]]*Tabla1[[#This Row],[Cantidad Ordenada]]</f>
        <v>28</v>
      </c>
    </row>
    <row r="1678" spans="1:12" x14ac:dyDescent="0.45">
      <c r="A1678">
        <v>678</v>
      </c>
      <c r="B1678">
        <v>19</v>
      </c>
      <c r="C1678" t="s">
        <v>268</v>
      </c>
      <c r="D1678" t="s">
        <v>1138</v>
      </c>
      <c r="E1678">
        <v>14</v>
      </c>
      <c r="F1678">
        <v>24</v>
      </c>
      <c r="G1678">
        <v>2</v>
      </c>
      <c r="H1678">
        <v>20</v>
      </c>
      <c r="I1678" t="s">
        <v>1141</v>
      </c>
      <c r="J1678" t="str">
        <f>IF(COUNTIF(sala!R$2:R$768,A1678)=0,"No","SI")</f>
        <v>SI</v>
      </c>
      <c r="K1678">
        <f>+Tabla1[[#This Row],[Precio Unitario]]*Tabla1[[#This Row],[Cantidad Ordenada]]</f>
        <v>48</v>
      </c>
      <c r="L1678">
        <f>+Tabla1[[#This Row],[Ganancia Bruta]]-Tabla1[[#This Row],[Costo Unitario]]*Tabla1[[#This Row],[Cantidad Ordenada]]</f>
        <v>20</v>
      </c>
    </row>
    <row r="1679" spans="1:12" x14ac:dyDescent="0.45">
      <c r="A1679">
        <v>679</v>
      </c>
      <c r="B1679">
        <v>9</v>
      </c>
      <c r="C1679" t="s">
        <v>111</v>
      </c>
      <c r="D1679" t="s">
        <v>1156</v>
      </c>
      <c r="E1679">
        <v>13</v>
      </c>
      <c r="F1679">
        <v>21</v>
      </c>
      <c r="G1679">
        <v>2</v>
      </c>
      <c r="H1679">
        <v>27</v>
      </c>
      <c r="I1679" t="s">
        <v>1141</v>
      </c>
      <c r="J1679" t="str">
        <f>IF(COUNTIF(sala!R$2:R$768,A1679)=0,"No","SI")</f>
        <v>SI</v>
      </c>
      <c r="K1679">
        <f>+Tabla1[[#This Row],[Precio Unitario]]*Tabla1[[#This Row],[Cantidad Ordenada]]</f>
        <v>42</v>
      </c>
      <c r="L1679">
        <f>+Tabla1[[#This Row],[Ganancia Bruta]]-Tabla1[[#This Row],[Costo Unitario]]*Tabla1[[#This Row],[Cantidad Ordenada]]</f>
        <v>16</v>
      </c>
    </row>
    <row r="1680" spans="1:12" x14ac:dyDescent="0.45">
      <c r="A1680">
        <v>679</v>
      </c>
      <c r="B1680">
        <v>9</v>
      </c>
      <c r="C1680" t="s">
        <v>265</v>
      </c>
      <c r="D1680" t="s">
        <v>1158</v>
      </c>
      <c r="E1680">
        <v>15</v>
      </c>
      <c r="F1680">
        <v>26</v>
      </c>
      <c r="G1680">
        <v>1</v>
      </c>
      <c r="H1680">
        <v>11</v>
      </c>
      <c r="I1680" t="s">
        <v>1141</v>
      </c>
      <c r="J1680" t="str">
        <f>IF(COUNTIF(sala!R$2:R$768,A1680)=0,"No","SI")</f>
        <v>SI</v>
      </c>
      <c r="K1680">
        <f>+Tabla1[[#This Row],[Precio Unitario]]*Tabla1[[#This Row],[Cantidad Ordenada]]</f>
        <v>26</v>
      </c>
      <c r="L1680">
        <f>+Tabla1[[#This Row],[Ganancia Bruta]]-Tabla1[[#This Row],[Costo Unitario]]*Tabla1[[#This Row],[Cantidad Ordenada]]</f>
        <v>11</v>
      </c>
    </row>
    <row r="1681" spans="1:12" x14ac:dyDescent="0.45">
      <c r="A1681">
        <v>679</v>
      </c>
      <c r="B1681">
        <v>9</v>
      </c>
      <c r="C1681" t="s">
        <v>66</v>
      </c>
      <c r="D1681" t="s">
        <v>1148</v>
      </c>
      <c r="E1681">
        <v>16</v>
      </c>
      <c r="F1681">
        <v>28</v>
      </c>
      <c r="G1681">
        <v>2</v>
      </c>
      <c r="H1681">
        <v>16</v>
      </c>
      <c r="I1681" t="s">
        <v>1141</v>
      </c>
      <c r="J1681" t="str">
        <f>IF(COUNTIF(sala!R$2:R$768,A1681)=0,"No","SI")</f>
        <v>SI</v>
      </c>
      <c r="K1681">
        <f>+Tabla1[[#This Row],[Precio Unitario]]*Tabla1[[#This Row],[Cantidad Ordenada]]</f>
        <v>56</v>
      </c>
      <c r="L1681">
        <f>+Tabla1[[#This Row],[Ganancia Bruta]]-Tabla1[[#This Row],[Costo Unitario]]*Tabla1[[#This Row],[Cantidad Ordenada]]</f>
        <v>24</v>
      </c>
    </row>
    <row r="1682" spans="1:12" x14ac:dyDescent="0.45">
      <c r="A1682">
        <v>679</v>
      </c>
      <c r="B1682">
        <v>9</v>
      </c>
      <c r="C1682" t="s">
        <v>204</v>
      </c>
      <c r="D1682" t="s">
        <v>1159</v>
      </c>
      <c r="E1682">
        <v>15</v>
      </c>
      <c r="F1682">
        <v>25</v>
      </c>
      <c r="G1682">
        <v>3</v>
      </c>
      <c r="H1682">
        <v>52</v>
      </c>
      <c r="I1682" t="s">
        <v>1141</v>
      </c>
      <c r="J1682" t="str">
        <f>IF(COUNTIF(sala!R$2:R$768,A1682)=0,"No","SI")</f>
        <v>SI</v>
      </c>
      <c r="K1682">
        <f>+Tabla1[[#This Row],[Precio Unitario]]*Tabla1[[#This Row],[Cantidad Ordenada]]</f>
        <v>75</v>
      </c>
      <c r="L1682">
        <f>+Tabla1[[#This Row],[Ganancia Bruta]]-Tabla1[[#This Row],[Costo Unitario]]*Tabla1[[#This Row],[Cantidad Ordenada]]</f>
        <v>30</v>
      </c>
    </row>
    <row r="1683" spans="1:12" x14ac:dyDescent="0.45">
      <c r="A1683">
        <v>680</v>
      </c>
      <c r="B1683">
        <v>5</v>
      </c>
      <c r="C1683" t="s">
        <v>126</v>
      </c>
      <c r="D1683" t="s">
        <v>1157</v>
      </c>
      <c r="E1683">
        <v>10</v>
      </c>
      <c r="F1683">
        <v>18</v>
      </c>
      <c r="G1683">
        <v>2</v>
      </c>
      <c r="H1683">
        <v>6</v>
      </c>
      <c r="I1683" t="s">
        <v>1141</v>
      </c>
      <c r="J1683" t="str">
        <f>IF(COUNTIF(sala!R$2:R$768,A1683)=0,"No","SI")</f>
        <v>SI</v>
      </c>
      <c r="K1683">
        <f>+Tabla1[[#This Row],[Precio Unitario]]*Tabla1[[#This Row],[Cantidad Ordenada]]</f>
        <v>36</v>
      </c>
      <c r="L1683">
        <f>+Tabla1[[#This Row],[Ganancia Bruta]]-Tabla1[[#This Row],[Costo Unitario]]*Tabla1[[#This Row],[Cantidad Ordenada]]</f>
        <v>16</v>
      </c>
    </row>
    <row r="1684" spans="1:12" x14ac:dyDescent="0.45">
      <c r="A1684">
        <v>680</v>
      </c>
      <c r="B1684">
        <v>5</v>
      </c>
      <c r="C1684" t="s">
        <v>250</v>
      </c>
      <c r="D1684" t="s">
        <v>1154</v>
      </c>
      <c r="E1684">
        <v>12</v>
      </c>
      <c r="F1684">
        <v>20</v>
      </c>
      <c r="G1684">
        <v>3</v>
      </c>
      <c r="H1684">
        <v>49</v>
      </c>
      <c r="I1684" t="s">
        <v>1141</v>
      </c>
      <c r="J1684" t="str">
        <f>IF(COUNTIF(sala!R$2:R$768,A1684)=0,"No","SI")</f>
        <v>SI</v>
      </c>
      <c r="K1684">
        <f>+Tabla1[[#This Row],[Precio Unitario]]*Tabla1[[#This Row],[Cantidad Ordenada]]</f>
        <v>60</v>
      </c>
      <c r="L1684">
        <f>+Tabla1[[#This Row],[Ganancia Bruta]]-Tabla1[[#This Row],[Costo Unitario]]*Tabla1[[#This Row],[Cantidad Ordenada]]</f>
        <v>24</v>
      </c>
    </row>
    <row r="1685" spans="1:12" x14ac:dyDescent="0.45">
      <c r="A1685">
        <v>680</v>
      </c>
      <c r="B1685">
        <v>5</v>
      </c>
      <c r="C1685" t="s">
        <v>448</v>
      </c>
      <c r="D1685" t="s">
        <v>1147</v>
      </c>
      <c r="E1685">
        <v>20</v>
      </c>
      <c r="F1685">
        <v>33</v>
      </c>
      <c r="G1685">
        <v>2</v>
      </c>
      <c r="H1685">
        <v>56</v>
      </c>
      <c r="I1685" t="s">
        <v>1139</v>
      </c>
      <c r="J1685" t="str">
        <f>IF(COUNTIF(sala!R$2:R$768,A1685)=0,"No","SI")</f>
        <v>SI</v>
      </c>
      <c r="K1685">
        <f>+Tabla1[[#This Row],[Precio Unitario]]*Tabla1[[#This Row],[Cantidad Ordenada]]</f>
        <v>66</v>
      </c>
      <c r="L1685">
        <f>+Tabla1[[#This Row],[Ganancia Bruta]]-Tabla1[[#This Row],[Costo Unitario]]*Tabla1[[#This Row],[Cantidad Ordenada]]</f>
        <v>26</v>
      </c>
    </row>
    <row r="1686" spans="1:12" x14ac:dyDescent="0.45">
      <c r="A1686">
        <v>681</v>
      </c>
      <c r="B1686">
        <v>2</v>
      </c>
      <c r="C1686" t="s">
        <v>448</v>
      </c>
      <c r="D1686" t="s">
        <v>1147</v>
      </c>
      <c r="E1686">
        <v>20</v>
      </c>
      <c r="F1686">
        <v>33</v>
      </c>
      <c r="G1686">
        <v>1</v>
      </c>
      <c r="H1686">
        <v>44</v>
      </c>
      <c r="I1686" t="s">
        <v>1139</v>
      </c>
      <c r="J1686" t="str">
        <f>IF(COUNTIF(sala!R$2:R$768,A1686)=0,"No","SI")</f>
        <v>SI</v>
      </c>
      <c r="K1686">
        <f>+Tabla1[[#This Row],[Precio Unitario]]*Tabla1[[#This Row],[Cantidad Ordenada]]</f>
        <v>33</v>
      </c>
      <c r="L1686">
        <f>+Tabla1[[#This Row],[Ganancia Bruta]]-Tabla1[[#This Row],[Costo Unitario]]*Tabla1[[#This Row],[Cantidad Ordenada]]</f>
        <v>13</v>
      </c>
    </row>
    <row r="1687" spans="1:12" x14ac:dyDescent="0.45">
      <c r="A1687">
        <v>681</v>
      </c>
      <c r="B1687">
        <v>2</v>
      </c>
      <c r="C1687" t="s">
        <v>111</v>
      </c>
      <c r="D1687" t="s">
        <v>1156</v>
      </c>
      <c r="E1687">
        <v>13</v>
      </c>
      <c r="F1687">
        <v>21</v>
      </c>
      <c r="G1687">
        <v>2</v>
      </c>
      <c r="H1687">
        <v>21</v>
      </c>
      <c r="I1687" t="s">
        <v>1141</v>
      </c>
      <c r="J1687" t="str">
        <f>IF(COUNTIF(sala!R$2:R$768,A1687)=0,"No","SI")</f>
        <v>SI</v>
      </c>
      <c r="K1687">
        <f>+Tabla1[[#This Row],[Precio Unitario]]*Tabla1[[#This Row],[Cantidad Ordenada]]</f>
        <v>42</v>
      </c>
      <c r="L1687">
        <f>+Tabla1[[#This Row],[Ganancia Bruta]]-Tabla1[[#This Row],[Costo Unitario]]*Tabla1[[#This Row],[Cantidad Ordenada]]</f>
        <v>16</v>
      </c>
    </row>
    <row r="1688" spans="1:12" x14ac:dyDescent="0.45">
      <c r="A1688">
        <v>682</v>
      </c>
      <c r="B1688">
        <v>1</v>
      </c>
      <c r="C1688" t="s">
        <v>340</v>
      </c>
      <c r="D1688" t="s">
        <v>1155</v>
      </c>
      <c r="E1688">
        <v>14</v>
      </c>
      <c r="F1688">
        <v>23</v>
      </c>
      <c r="G1688">
        <v>1</v>
      </c>
      <c r="H1688">
        <v>43</v>
      </c>
      <c r="I1688" t="s">
        <v>1139</v>
      </c>
      <c r="J1688" t="str">
        <f>IF(COUNTIF(sala!R$2:R$768,A1688)=0,"No","SI")</f>
        <v>SI</v>
      </c>
      <c r="K1688">
        <f>+Tabla1[[#This Row],[Precio Unitario]]*Tabla1[[#This Row],[Cantidad Ordenada]]</f>
        <v>23</v>
      </c>
      <c r="L1688">
        <f>+Tabla1[[#This Row],[Ganancia Bruta]]-Tabla1[[#This Row],[Costo Unitario]]*Tabla1[[#This Row],[Cantidad Ordenada]]</f>
        <v>9</v>
      </c>
    </row>
    <row r="1689" spans="1:12" x14ac:dyDescent="0.45">
      <c r="A1689">
        <v>683</v>
      </c>
      <c r="B1689">
        <v>2</v>
      </c>
      <c r="C1689" t="s">
        <v>344</v>
      </c>
      <c r="D1689" t="s">
        <v>1152</v>
      </c>
      <c r="E1689">
        <v>13</v>
      </c>
      <c r="F1689">
        <v>22</v>
      </c>
      <c r="G1689">
        <v>1</v>
      </c>
      <c r="H1689">
        <v>25</v>
      </c>
      <c r="I1689" t="s">
        <v>1141</v>
      </c>
      <c r="J1689" t="str">
        <f>IF(COUNTIF(sala!R$2:R$768,A1689)=0,"No","SI")</f>
        <v>SI</v>
      </c>
      <c r="K1689">
        <f>+Tabla1[[#This Row],[Precio Unitario]]*Tabla1[[#This Row],[Cantidad Ordenada]]</f>
        <v>22</v>
      </c>
      <c r="L1689">
        <f>+Tabla1[[#This Row],[Ganancia Bruta]]-Tabla1[[#This Row],[Costo Unitario]]*Tabla1[[#This Row],[Cantidad Ordenada]]</f>
        <v>9</v>
      </c>
    </row>
    <row r="1690" spans="1:12" x14ac:dyDescent="0.45">
      <c r="A1690">
        <v>683</v>
      </c>
      <c r="B1690">
        <v>2</v>
      </c>
      <c r="C1690" t="s">
        <v>250</v>
      </c>
      <c r="D1690" t="s">
        <v>1154</v>
      </c>
      <c r="E1690">
        <v>12</v>
      </c>
      <c r="F1690">
        <v>20</v>
      </c>
      <c r="G1690">
        <v>2</v>
      </c>
      <c r="H1690">
        <v>35</v>
      </c>
      <c r="I1690" t="s">
        <v>1139</v>
      </c>
      <c r="J1690" t="str">
        <f>IF(COUNTIF(sala!R$2:R$768,A1690)=0,"No","SI")</f>
        <v>SI</v>
      </c>
      <c r="K1690">
        <f>+Tabla1[[#This Row],[Precio Unitario]]*Tabla1[[#This Row],[Cantidad Ordenada]]</f>
        <v>40</v>
      </c>
      <c r="L1690">
        <f>+Tabla1[[#This Row],[Ganancia Bruta]]-Tabla1[[#This Row],[Costo Unitario]]*Tabla1[[#This Row],[Cantidad Ordenada]]</f>
        <v>16</v>
      </c>
    </row>
    <row r="1691" spans="1:12" x14ac:dyDescent="0.45">
      <c r="A1691">
        <v>683</v>
      </c>
      <c r="B1691">
        <v>2</v>
      </c>
      <c r="C1691" t="s">
        <v>74</v>
      </c>
      <c r="D1691" t="s">
        <v>1144</v>
      </c>
      <c r="E1691">
        <v>25</v>
      </c>
      <c r="F1691">
        <v>40</v>
      </c>
      <c r="G1691">
        <v>1</v>
      </c>
      <c r="H1691">
        <v>6</v>
      </c>
      <c r="I1691" t="s">
        <v>1141</v>
      </c>
      <c r="J1691" t="str">
        <f>IF(COUNTIF(sala!R$2:R$768,A1691)=0,"No","SI")</f>
        <v>SI</v>
      </c>
      <c r="K1691">
        <f>+Tabla1[[#This Row],[Precio Unitario]]*Tabla1[[#This Row],[Cantidad Ordenada]]</f>
        <v>40</v>
      </c>
      <c r="L1691">
        <f>+Tabla1[[#This Row],[Ganancia Bruta]]-Tabla1[[#This Row],[Costo Unitario]]*Tabla1[[#This Row],[Cantidad Ordenada]]</f>
        <v>15</v>
      </c>
    </row>
    <row r="1692" spans="1:12" x14ac:dyDescent="0.45">
      <c r="A1692">
        <v>683</v>
      </c>
      <c r="B1692">
        <v>2</v>
      </c>
      <c r="C1692" t="s">
        <v>195</v>
      </c>
      <c r="D1692" t="s">
        <v>1142</v>
      </c>
      <c r="E1692">
        <v>19</v>
      </c>
      <c r="F1692">
        <v>31</v>
      </c>
      <c r="G1692">
        <v>2</v>
      </c>
      <c r="H1692">
        <v>16</v>
      </c>
      <c r="I1692" t="s">
        <v>1141</v>
      </c>
      <c r="J1692" t="str">
        <f>IF(COUNTIF(sala!R$2:R$768,A1692)=0,"No","SI")</f>
        <v>SI</v>
      </c>
      <c r="K1692">
        <f>+Tabla1[[#This Row],[Precio Unitario]]*Tabla1[[#This Row],[Cantidad Ordenada]]</f>
        <v>62</v>
      </c>
      <c r="L1692">
        <f>+Tabla1[[#This Row],[Ganancia Bruta]]-Tabla1[[#This Row],[Costo Unitario]]*Tabla1[[#This Row],[Cantidad Ordenada]]</f>
        <v>24</v>
      </c>
    </row>
    <row r="1693" spans="1:12" x14ac:dyDescent="0.45">
      <c r="A1693">
        <v>684</v>
      </c>
      <c r="B1693">
        <v>10</v>
      </c>
      <c r="C1693" t="s">
        <v>115</v>
      </c>
      <c r="D1693" t="s">
        <v>1145</v>
      </c>
      <c r="E1693">
        <v>22</v>
      </c>
      <c r="F1693">
        <v>36</v>
      </c>
      <c r="G1693">
        <v>1</v>
      </c>
      <c r="H1693">
        <v>38</v>
      </c>
      <c r="I1693" t="s">
        <v>1139</v>
      </c>
      <c r="J1693" t="str">
        <f>IF(COUNTIF(sala!R$2:R$768,A1693)=0,"No","SI")</f>
        <v>SI</v>
      </c>
      <c r="K1693">
        <f>+Tabla1[[#This Row],[Precio Unitario]]*Tabla1[[#This Row],[Cantidad Ordenada]]</f>
        <v>36</v>
      </c>
      <c r="L1693">
        <f>+Tabla1[[#This Row],[Ganancia Bruta]]-Tabla1[[#This Row],[Costo Unitario]]*Tabla1[[#This Row],[Cantidad Ordenada]]</f>
        <v>14</v>
      </c>
    </row>
    <row r="1694" spans="1:12" x14ac:dyDescent="0.45">
      <c r="A1694">
        <v>684</v>
      </c>
      <c r="B1694">
        <v>10</v>
      </c>
      <c r="C1694" t="s">
        <v>195</v>
      </c>
      <c r="D1694" t="s">
        <v>1142</v>
      </c>
      <c r="E1694">
        <v>19</v>
      </c>
      <c r="F1694">
        <v>31</v>
      </c>
      <c r="G1694">
        <v>1</v>
      </c>
      <c r="H1694">
        <v>10</v>
      </c>
      <c r="I1694" t="s">
        <v>1141</v>
      </c>
      <c r="J1694" t="str">
        <f>IF(COUNTIF(sala!R$2:R$768,A1694)=0,"No","SI")</f>
        <v>SI</v>
      </c>
      <c r="K1694">
        <f>+Tabla1[[#This Row],[Precio Unitario]]*Tabla1[[#This Row],[Cantidad Ordenada]]</f>
        <v>31</v>
      </c>
      <c r="L1694">
        <f>+Tabla1[[#This Row],[Ganancia Bruta]]-Tabla1[[#This Row],[Costo Unitario]]*Tabla1[[#This Row],[Cantidad Ordenada]]</f>
        <v>12</v>
      </c>
    </row>
    <row r="1695" spans="1:12" x14ac:dyDescent="0.45">
      <c r="A1695">
        <v>684</v>
      </c>
      <c r="B1695">
        <v>10</v>
      </c>
      <c r="C1695" t="s">
        <v>265</v>
      </c>
      <c r="D1695" t="s">
        <v>1158</v>
      </c>
      <c r="E1695">
        <v>15</v>
      </c>
      <c r="F1695">
        <v>26</v>
      </c>
      <c r="G1695">
        <v>1</v>
      </c>
      <c r="H1695">
        <v>25</v>
      </c>
      <c r="I1695" t="s">
        <v>1139</v>
      </c>
      <c r="J1695" t="str">
        <f>IF(COUNTIF(sala!R$2:R$768,A1695)=0,"No","SI")</f>
        <v>SI</v>
      </c>
      <c r="K1695">
        <f>+Tabla1[[#This Row],[Precio Unitario]]*Tabla1[[#This Row],[Cantidad Ordenada]]</f>
        <v>26</v>
      </c>
      <c r="L1695">
        <f>+Tabla1[[#This Row],[Ganancia Bruta]]-Tabla1[[#This Row],[Costo Unitario]]*Tabla1[[#This Row],[Cantidad Ordenada]]</f>
        <v>11</v>
      </c>
    </row>
    <row r="1696" spans="1:12" x14ac:dyDescent="0.45">
      <c r="A1696">
        <v>684</v>
      </c>
      <c r="B1696">
        <v>10</v>
      </c>
      <c r="C1696" t="s">
        <v>60</v>
      </c>
      <c r="D1696" t="s">
        <v>1146</v>
      </c>
      <c r="E1696">
        <v>17</v>
      </c>
      <c r="F1696">
        <v>29</v>
      </c>
      <c r="G1696">
        <v>3</v>
      </c>
      <c r="H1696">
        <v>37</v>
      </c>
      <c r="I1696" t="s">
        <v>1139</v>
      </c>
      <c r="J1696" t="str">
        <f>IF(COUNTIF(sala!R$2:R$768,A1696)=0,"No","SI")</f>
        <v>SI</v>
      </c>
      <c r="K1696">
        <f>+Tabla1[[#This Row],[Precio Unitario]]*Tabla1[[#This Row],[Cantidad Ordenada]]</f>
        <v>87</v>
      </c>
      <c r="L1696">
        <f>+Tabla1[[#This Row],[Ganancia Bruta]]-Tabla1[[#This Row],[Costo Unitario]]*Tabla1[[#This Row],[Cantidad Ordenada]]</f>
        <v>36</v>
      </c>
    </row>
    <row r="1697" spans="1:12" x14ac:dyDescent="0.45">
      <c r="A1697">
        <v>685</v>
      </c>
      <c r="B1697">
        <v>5</v>
      </c>
      <c r="C1697" t="s">
        <v>179</v>
      </c>
      <c r="D1697" t="s">
        <v>1143</v>
      </c>
      <c r="E1697">
        <v>16</v>
      </c>
      <c r="F1697">
        <v>27</v>
      </c>
      <c r="G1697">
        <v>2</v>
      </c>
      <c r="H1697">
        <v>17</v>
      </c>
      <c r="I1697" t="s">
        <v>1141</v>
      </c>
      <c r="J1697" t="str">
        <f>IF(COUNTIF(sala!R$2:R$768,A1697)=0,"No","SI")</f>
        <v>SI</v>
      </c>
      <c r="K1697">
        <f>+Tabla1[[#This Row],[Precio Unitario]]*Tabla1[[#This Row],[Cantidad Ordenada]]</f>
        <v>54</v>
      </c>
      <c r="L1697">
        <f>+Tabla1[[#This Row],[Ganancia Bruta]]-Tabla1[[#This Row],[Costo Unitario]]*Tabla1[[#This Row],[Cantidad Ordenada]]</f>
        <v>22</v>
      </c>
    </row>
    <row r="1698" spans="1:12" x14ac:dyDescent="0.45">
      <c r="A1698">
        <v>686</v>
      </c>
      <c r="B1698">
        <v>10</v>
      </c>
      <c r="C1698" t="s">
        <v>195</v>
      </c>
      <c r="D1698" t="s">
        <v>1142</v>
      </c>
      <c r="E1698">
        <v>19</v>
      </c>
      <c r="F1698">
        <v>31</v>
      </c>
      <c r="G1698">
        <v>2</v>
      </c>
      <c r="H1698">
        <v>37</v>
      </c>
      <c r="I1698" t="s">
        <v>1139</v>
      </c>
      <c r="J1698" t="str">
        <f>IF(COUNTIF(sala!R$2:R$768,A1698)=0,"No","SI")</f>
        <v>SI</v>
      </c>
      <c r="K1698">
        <f>+Tabla1[[#This Row],[Precio Unitario]]*Tabla1[[#This Row],[Cantidad Ordenada]]</f>
        <v>62</v>
      </c>
      <c r="L1698">
        <f>+Tabla1[[#This Row],[Ganancia Bruta]]-Tabla1[[#This Row],[Costo Unitario]]*Tabla1[[#This Row],[Cantidad Ordenada]]</f>
        <v>24</v>
      </c>
    </row>
    <row r="1699" spans="1:12" x14ac:dyDescent="0.45">
      <c r="A1699">
        <v>686</v>
      </c>
      <c r="B1699">
        <v>10</v>
      </c>
      <c r="C1699" t="s">
        <v>250</v>
      </c>
      <c r="D1699" t="s">
        <v>1154</v>
      </c>
      <c r="E1699">
        <v>12</v>
      </c>
      <c r="F1699">
        <v>20</v>
      </c>
      <c r="G1699">
        <v>2</v>
      </c>
      <c r="H1699">
        <v>21</v>
      </c>
      <c r="I1699" t="s">
        <v>1141</v>
      </c>
      <c r="J1699" t="str">
        <f>IF(COUNTIF(sala!R$2:R$768,A1699)=0,"No","SI")</f>
        <v>SI</v>
      </c>
      <c r="K1699">
        <f>+Tabla1[[#This Row],[Precio Unitario]]*Tabla1[[#This Row],[Cantidad Ordenada]]</f>
        <v>40</v>
      </c>
      <c r="L1699">
        <f>+Tabla1[[#This Row],[Ganancia Bruta]]-Tabla1[[#This Row],[Costo Unitario]]*Tabla1[[#This Row],[Cantidad Ordenada]]</f>
        <v>16</v>
      </c>
    </row>
    <row r="1700" spans="1:12" x14ac:dyDescent="0.45">
      <c r="A1700">
        <v>687</v>
      </c>
      <c r="B1700">
        <v>2</v>
      </c>
      <c r="C1700" t="s">
        <v>115</v>
      </c>
      <c r="D1700" t="s">
        <v>1145</v>
      </c>
      <c r="E1700">
        <v>22</v>
      </c>
      <c r="F1700">
        <v>36</v>
      </c>
      <c r="G1700">
        <v>2</v>
      </c>
      <c r="H1700">
        <v>29</v>
      </c>
      <c r="I1700" t="s">
        <v>1139</v>
      </c>
      <c r="J1700" t="str">
        <f>IF(COUNTIF(sala!R$2:R$768,A1700)=0,"No","SI")</f>
        <v>SI</v>
      </c>
      <c r="K1700">
        <f>+Tabla1[[#This Row],[Precio Unitario]]*Tabla1[[#This Row],[Cantidad Ordenada]]</f>
        <v>72</v>
      </c>
      <c r="L1700">
        <f>+Tabla1[[#This Row],[Ganancia Bruta]]-Tabla1[[#This Row],[Costo Unitario]]*Tabla1[[#This Row],[Cantidad Ordenada]]</f>
        <v>28</v>
      </c>
    </row>
    <row r="1701" spans="1:12" x14ac:dyDescent="0.45">
      <c r="A1701">
        <v>688</v>
      </c>
      <c r="B1701">
        <v>3</v>
      </c>
      <c r="C1701" t="s">
        <v>60</v>
      </c>
      <c r="D1701" t="s">
        <v>1146</v>
      </c>
      <c r="E1701">
        <v>17</v>
      </c>
      <c r="F1701">
        <v>29</v>
      </c>
      <c r="G1701">
        <v>1</v>
      </c>
      <c r="H1701">
        <v>14</v>
      </c>
      <c r="I1701" t="s">
        <v>1141</v>
      </c>
      <c r="J1701" t="str">
        <f>IF(COUNTIF(sala!R$2:R$768,A1701)=0,"No","SI")</f>
        <v>SI</v>
      </c>
      <c r="K1701">
        <f>+Tabla1[[#This Row],[Precio Unitario]]*Tabla1[[#This Row],[Cantidad Ordenada]]</f>
        <v>29</v>
      </c>
      <c r="L1701">
        <f>+Tabla1[[#This Row],[Ganancia Bruta]]-Tabla1[[#This Row],[Costo Unitario]]*Tabla1[[#This Row],[Cantidad Ordenada]]</f>
        <v>12</v>
      </c>
    </row>
    <row r="1702" spans="1:12" x14ac:dyDescent="0.45">
      <c r="A1702">
        <v>689</v>
      </c>
      <c r="B1702">
        <v>14</v>
      </c>
      <c r="C1702" t="s">
        <v>340</v>
      </c>
      <c r="D1702" t="s">
        <v>1155</v>
      </c>
      <c r="E1702">
        <v>14</v>
      </c>
      <c r="F1702">
        <v>23</v>
      </c>
      <c r="G1702">
        <v>3</v>
      </c>
      <c r="H1702">
        <v>16</v>
      </c>
      <c r="I1702" t="s">
        <v>1139</v>
      </c>
      <c r="J1702" t="str">
        <f>IF(COUNTIF(sala!R$2:R$768,A1702)=0,"No","SI")</f>
        <v>SI</v>
      </c>
      <c r="K1702">
        <f>+Tabla1[[#This Row],[Precio Unitario]]*Tabla1[[#This Row],[Cantidad Ordenada]]</f>
        <v>69</v>
      </c>
      <c r="L1702">
        <f>+Tabla1[[#This Row],[Ganancia Bruta]]-Tabla1[[#This Row],[Costo Unitario]]*Tabla1[[#This Row],[Cantidad Ordenada]]</f>
        <v>27</v>
      </c>
    </row>
    <row r="1703" spans="1:12" x14ac:dyDescent="0.45">
      <c r="A1703">
        <v>689</v>
      </c>
      <c r="B1703">
        <v>14</v>
      </c>
      <c r="C1703" t="s">
        <v>204</v>
      </c>
      <c r="D1703" t="s">
        <v>1159</v>
      </c>
      <c r="E1703">
        <v>15</v>
      </c>
      <c r="F1703">
        <v>25</v>
      </c>
      <c r="G1703">
        <v>3</v>
      </c>
      <c r="H1703">
        <v>7</v>
      </c>
      <c r="I1703" t="s">
        <v>1139</v>
      </c>
      <c r="J1703" t="str">
        <f>IF(COUNTIF(sala!R$2:R$768,A1703)=0,"No","SI")</f>
        <v>SI</v>
      </c>
      <c r="K1703">
        <f>+Tabla1[[#This Row],[Precio Unitario]]*Tabla1[[#This Row],[Cantidad Ordenada]]</f>
        <v>75</v>
      </c>
      <c r="L1703">
        <f>+Tabla1[[#This Row],[Ganancia Bruta]]-Tabla1[[#This Row],[Costo Unitario]]*Tabla1[[#This Row],[Cantidad Ordenada]]</f>
        <v>30</v>
      </c>
    </row>
    <row r="1704" spans="1:12" x14ac:dyDescent="0.45">
      <c r="A1704">
        <v>689</v>
      </c>
      <c r="B1704">
        <v>14</v>
      </c>
      <c r="C1704" t="s">
        <v>111</v>
      </c>
      <c r="D1704" t="s">
        <v>1156</v>
      </c>
      <c r="E1704">
        <v>13</v>
      </c>
      <c r="F1704">
        <v>21</v>
      </c>
      <c r="G1704">
        <v>1</v>
      </c>
      <c r="H1704">
        <v>6</v>
      </c>
      <c r="I1704" t="s">
        <v>1141</v>
      </c>
      <c r="J1704" t="str">
        <f>IF(COUNTIF(sala!R$2:R$768,A1704)=0,"No","SI")</f>
        <v>SI</v>
      </c>
      <c r="K1704">
        <f>+Tabla1[[#This Row],[Precio Unitario]]*Tabla1[[#This Row],[Cantidad Ordenada]]</f>
        <v>21</v>
      </c>
      <c r="L1704">
        <f>+Tabla1[[#This Row],[Ganancia Bruta]]-Tabla1[[#This Row],[Costo Unitario]]*Tabla1[[#This Row],[Cantidad Ordenada]]</f>
        <v>8</v>
      </c>
    </row>
    <row r="1705" spans="1:12" x14ac:dyDescent="0.45">
      <c r="A1705">
        <v>690</v>
      </c>
      <c r="B1705">
        <v>15</v>
      </c>
      <c r="C1705" t="s">
        <v>74</v>
      </c>
      <c r="D1705" t="s">
        <v>1144</v>
      </c>
      <c r="E1705">
        <v>25</v>
      </c>
      <c r="F1705">
        <v>40</v>
      </c>
      <c r="G1705">
        <v>1</v>
      </c>
      <c r="H1705">
        <v>49</v>
      </c>
      <c r="I1705" t="s">
        <v>1139</v>
      </c>
      <c r="J1705" t="str">
        <f>IF(COUNTIF(sala!R$2:R$768,A1705)=0,"No","SI")</f>
        <v>SI</v>
      </c>
      <c r="K1705">
        <f>+Tabla1[[#This Row],[Precio Unitario]]*Tabla1[[#This Row],[Cantidad Ordenada]]</f>
        <v>40</v>
      </c>
      <c r="L1705">
        <f>+Tabla1[[#This Row],[Ganancia Bruta]]-Tabla1[[#This Row],[Costo Unitario]]*Tabla1[[#This Row],[Cantidad Ordenada]]</f>
        <v>15</v>
      </c>
    </row>
    <row r="1706" spans="1:12" x14ac:dyDescent="0.45">
      <c r="A1706">
        <v>690</v>
      </c>
      <c r="B1706">
        <v>15</v>
      </c>
      <c r="C1706" t="s">
        <v>195</v>
      </c>
      <c r="D1706" t="s">
        <v>1142</v>
      </c>
      <c r="E1706">
        <v>19</v>
      </c>
      <c r="F1706">
        <v>31</v>
      </c>
      <c r="G1706">
        <v>2</v>
      </c>
      <c r="H1706">
        <v>16</v>
      </c>
      <c r="I1706" t="s">
        <v>1139</v>
      </c>
      <c r="J1706" t="str">
        <f>IF(COUNTIF(sala!R$2:R$768,A1706)=0,"No","SI")</f>
        <v>SI</v>
      </c>
      <c r="K1706">
        <f>+Tabla1[[#This Row],[Precio Unitario]]*Tabla1[[#This Row],[Cantidad Ordenada]]</f>
        <v>62</v>
      </c>
      <c r="L1706">
        <f>+Tabla1[[#This Row],[Ganancia Bruta]]-Tabla1[[#This Row],[Costo Unitario]]*Tabla1[[#This Row],[Cantidad Ordenada]]</f>
        <v>24</v>
      </c>
    </row>
    <row r="1707" spans="1:12" x14ac:dyDescent="0.45">
      <c r="A1707">
        <v>690</v>
      </c>
      <c r="B1707">
        <v>15</v>
      </c>
      <c r="C1707" t="s">
        <v>66</v>
      </c>
      <c r="D1707" t="s">
        <v>1148</v>
      </c>
      <c r="E1707">
        <v>16</v>
      </c>
      <c r="F1707">
        <v>28</v>
      </c>
      <c r="G1707">
        <v>2</v>
      </c>
      <c r="H1707">
        <v>54</v>
      </c>
      <c r="I1707" t="s">
        <v>1139</v>
      </c>
      <c r="J1707" t="str">
        <f>IF(COUNTIF(sala!R$2:R$768,A1707)=0,"No","SI")</f>
        <v>SI</v>
      </c>
      <c r="K1707">
        <f>+Tabla1[[#This Row],[Precio Unitario]]*Tabla1[[#This Row],[Cantidad Ordenada]]</f>
        <v>56</v>
      </c>
      <c r="L1707">
        <f>+Tabla1[[#This Row],[Ganancia Bruta]]-Tabla1[[#This Row],[Costo Unitario]]*Tabla1[[#This Row],[Cantidad Ordenada]]</f>
        <v>24</v>
      </c>
    </row>
    <row r="1708" spans="1:12" x14ac:dyDescent="0.45">
      <c r="A1708">
        <v>690</v>
      </c>
      <c r="B1708">
        <v>15</v>
      </c>
      <c r="C1708" t="s">
        <v>448</v>
      </c>
      <c r="D1708" t="s">
        <v>1147</v>
      </c>
      <c r="E1708">
        <v>20</v>
      </c>
      <c r="F1708">
        <v>33</v>
      </c>
      <c r="G1708">
        <v>1</v>
      </c>
      <c r="H1708">
        <v>24</v>
      </c>
      <c r="I1708" t="s">
        <v>1139</v>
      </c>
      <c r="J1708" t="str">
        <f>IF(COUNTIF(sala!R$2:R$768,A1708)=0,"No","SI")</f>
        <v>SI</v>
      </c>
      <c r="K1708">
        <f>+Tabla1[[#This Row],[Precio Unitario]]*Tabla1[[#This Row],[Cantidad Ordenada]]</f>
        <v>33</v>
      </c>
      <c r="L1708">
        <f>+Tabla1[[#This Row],[Ganancia Bruta]]-Tabla1[[#This Row],[Costo Unitario]]*Tabla1[[#This Row],[Cantidad Ordenada]]</f>
        <v>13</v>
      </c>
    </row>
    <row r="1709" spans="1:12" x14ac:dyDescent="0.45">
      <c r="A1709">
        <v>691</v>
      </c>
      <c r="B1709">
        <v>19</v>
      </c>
      <c r="C1709" t="s">
        <v>344</v>
      </c>
      <c r="D1709" t="s">
        <v>1152</v>
      </c>
      <c r="E1709">
        <v>13</v>
      </c>
      <c r="F1709">
        <v>22</v>
      </c>
      <c r="G1709">
        <v>3</v>
      </c>
      <c r="H1709">
        <v>34</v>
      </c>
      <c r="I1709" t="s">
        <v>1139</v>
      </c>
      <c r="J1709" t="str">
        <f>IF(COUNTIF(sala!R$2:R$768,A1709)=0,"No","SI")</f>
        <v>SI</v>
      </c>
      <c r="K1709">
        <f>+Tabla1[[#This Row],[Precio Unitario]]*Tabla1[[#This Row],[Cantidad Ordenada]]</f>
        <v>66</v>
      </c>
      <c r="L1709">
        <f>+Tabla1[[#This Row],[Ganancia Bruta]]-Tabla1[[#This Row],[Costo Unitario]]*Tabla1[[#This Row],[Cantidad Ordenada]]</f>
        <v>27</v>
      </c>
    </row>
    <row r="1710" spans="1:12" x14ac:dyDescent="0.45">
      <c r="A1710">
        <v>692</v>
      </c>
      <c r="B1710">
        <v>9</v>
      </c>
      <c r="C1710" t="s">
        <v>42</v>
      </c>
      <c r="D1710" t="s">
        <v>1150</v>
      </c>
      <c r="E1710">
        <v>21</v>
      </c>
      <c r="F1710">
        <v>35</v>
      </c>
      <c r="G1710">
        <v>3</v>
      </c>
      <c r="H1710">
        <v>33</v>
      </c>
      <c r="I1710" t="s">
        <v>1141</v>
      </c>
      <c r="J1710" t="str">
        <f>IF(COUNTIF(sala!R$2:R$768,A1710)=0,"No","SI")</f>
        <v>SI</v>
      </c>
      <c r="K1710">
        <f>+Tabla1[[#This Row],[Precio Unitario]]*Tabla1[[#This Row],[Cantidad Ordenada]]</f>
        <v>105</v>
      </c>
      <c r="L1710">
        <f>+Tabla1[[#This Row],[Ganancia Bruta]]-Tabla1[[#This Row],[Costo Unitario]]*Tabla1[[#This Row],[Cantidad Ordenada]]</f>
        <v>42</v>
      </c>
    </row>
    <row r="1711" spans="1:12" x14ac:dyDescent="0.45">
      <c r="A1711">
        <v>692</v>
      </c>
      <c r="B1711">
        <v>9</v>
      </c>
      <c r="C1711" t="s">
        <v>109</v>
      </c>
      <c r="D1711" t="s">
        <v>1140</v>
      </c>
      <c r="E1711">
        <v>18</v>
      </c>
      <c r="F1711">
        <v>30</v>
      </c>
      <c r="G1711">
        <v>1</v>
      </c>
      <c r="H1711">
        <v>49</v>
      </c>
      <c r="I1711" t="s">
        <v>1139</v>
      </c>
      <c r="J1711" t="str">
        <f>IF(COUNTIF(sala!R$2:R$768,A1711)=0,"No","SI")</f>
        <v>SI</v>
      </c>
      <c r="K1711">
        <f>+Tabla1[[#This Row],[Precio Unitario]]*Tabla1[[#This Row],[Cantidad Ordenada]]</f>
        <v>30</v>
      </c>
      <c r="L1711">
        <f>+Tabla1[[#This Row],[Ganancia Bruta]]-Tabla1[[#This Row],[Costo Unitario]]*Tabla1[[#This Row],[Cantidad Ordenada]]</f>
        <v>12</v>
      </c>
    </row>
    <row r="1712" spans="1:12" x14ac:dyDescent="0.45">
      <c r="A1712">
        <v>692</v>
      </c>
      <c r="B1712">
        <v>9</v>
      </c>
      <c r="C1712" t="s">
        <v>126</v>
      </c>
      <c r="D1712" t="s">
        <v>1157</v>
      </c>
      <c r="E1712">
        <v>10</v>
      </c>
      <c r="F1712">
        <v>18</v>
      </c>
      <c r="G1712">
        <v>1</v>
      </c>
      <c r="H1712">
        <v>11</v>
      </c>
      <c r="I1712" t="s">
        <v>1139</v>
      </c>
      <c r="J1712" t="str">
        <f>IF(COUNTIF(sala!R$2:R$768,A1712)=0,"No","SI")</f>
        <v>SI</v>
      </c>
      <c r="K1712">
        <f>+Tabla1[[#This Row],[Precio Unitario]]*Tabla1[[#This Row],[Cantidad Ordenada]]</f>
        <v>18</v>
      </c>
      <c r="L1712">
        <f>+Tabla1[[#This Row],[Ganancia Bruta]]-Tabla1[[#This Row],[Costo Unitario]]*Tabla1[[#This Row],[Cantidad Ordenada]]</f>
        <v>8</v>
      </c>
    </row>
    <row r="1713" spans="1:12" x14ac:dyDescent="0.45">
      <c r="A1713">
        <v>692</v>
      </c>
      <c r="B1713">
        <v>9</v>
      </c>
      <c r="C1713" t="s">
        <v>250</v>
      </c>
      <c r="D1713" t="s">
        <v>1154</v>
      </c>
      <c r="E1713">
        <v>12</v>
      </c>
      <c r="F1713">
        <v>20</v>
      </c>
      <c r="G1713">
        <v>1</v>
      </c>
      <c r="H1713">
        <v>7</v>
      </c>
      <c r="I1713" t="s">
        <v>1139</v>
      </c>
      <c r="J1713" t="str">
        <f>IF(COUNTIF(sala!R$2:R$768,A1713)=0,"No","SI")</f>
        <v>SI</v>
      </c>
      <c r="K1713">
        <f>+Tabla1[[#This Row],[Precio Unitario]]*Tabla1[[#This Row],[Cantidad Ordenada]]</f>
        <v>20</v>
      </c>
      <c r="L1713">
        <f>+Tabla1[[#This Row],[Ganancia Bruta]]-Tabla1[[#This Row],[Costo Unitario]]*Tabla1[[#This Row],[Cantidad Ordenada]]</f>
        <v>8</v>
      </c>
    </row>
    <row r="1714" spans="1:12" x14ac:dyDescent="0.45">
      <c r="A1714">
        <v>693</v>
      </c>
      <c r="B1714">
        <v>15</v>
      </c>
      <c r="C1714" t="s">
        <v>115</v>
      </c>
      <c r="D1714" t="s">
        <v>1145</v>
      </c>
      <c r="E1714">
        <v>22</v>
      </c>
      <c r="F1714">
        <v>36</v>
      </c>
      <c r="G1714">
        <v>1</v>
      </c>
      <c r="H1714">
        <v>20</v>
      </c>
      <c r="I1714" t="s">
        <v>1139</v>
      </c>
      <c r="J1714" t="str">
        <f>IF(COUNTIF(sala!R$2:R$768,A1714)=0,"No","SI")</f>
        <v>SI</v>
      </c>
      <c r="K1714">
        <f>+Tabla1[[#This Row],[Precio Unitario]]*Tabla1[[#This Row],[Cantidad Ordenada]]</f>
        <v>36</v>
      </c>
      <c r="L1714">
        <f>+Tabla1[[#This Row],[Ganancia Bruta]]-Tabla1[[#This Row],[Costo Unitario]]*Tabla1[[#This Row],[Cantidad Ordenada]]</f>
        <v>14</v>
      </c>
    </row>
    <row r="1715" spans="1:12" x14ac:dyDescent="0.45">
      <c r="A1715">
        <v>693</v>
      </c>
      <c r="B1715">
        <v>15</v>
      </c>
      <c r="C1715" t="s">
        <v>111</v>
      </c>
      <c r="D1715" t="s">
        <v>1156</v>
      </c>
      <c r="E1715">
        <v>13</v>
      </c>
      <c r="F1715">
        <v>21</v>
      </c>
      <c r="G1715">
        <v>2</v>
      </c>
      <c r="H1715">
        <v>24</v>
      </c>
      <c r="I1715" t="s">
        <v>1139</v>
      </c>
      <c r="J1715" t="str">
        <f>IF(COUNTIF(sala!R$2:R$768,A1715)=0,"No","SI")</f>
        <v>SI</v>
      </c>
      <c r="K1715">
        <f>+Tabla1[[#This Row],[Precio Unitario]]*Tabla1[[#This Row],[Cantidad Ordenada]]</f>
        <v>42</v>
      </c>
      <c r="L1715">
        <f>+Tabla1[[#This Row],[Ganancia Bruta]]-Tabla1[[#This Row],[Costo Unitario]]*Tabla1[[#This Row],[Cantidad Ordenada]]</f>
        <v>16</v>
      </c>
    </row>
    <row r="1716" spans="1:12" x14ac:dyDescent="0.45">
      <c r="A1716">
        <v>694</v>
      </c>
      <c r="B1716">
        <v>5</v>
      </c>
      <c r="C1716" t="s">
        <v>250</v>
      </c>
      <c r="D1716" t="s">
        <v>1154</v>
      </c>
      <c r="E1716">
        <v>12</v>
      </c>
      <c r="F1716">
        <v>20</v>
      </c>
      <c r="G1716">
        <v>3</v>
      </c>
      <c r="H1716">
        <v>20</v>
      </c>
      <c r="I1716" t="s">
        <v>1139</v>
      </c>
      <c r="J1716" t="str">
        <f>IF(COUNTIF(sala!R$2:R$768,A1716)=0,"No","SI")</f>
        <v>SI</v>
      </c>
      <c r="K1716">
        <f>+Tabla1[[#This Row],[Precio Unitario]]*Tabla1[[#This Row],[Cantidad Ordenada]]</f>
        <v>60</v>
      </c>
      <c r="L1716">
        <f>+Tabla1[[#This Row],[Ganancia Bruta]]-Tabla1[[#This Row],[Costo Unitario]]*Tabla1[[#This Row],[Cantidad Ordenada]]</f>
        <v>24</v>
      </c>
    </row>
    <row r="1717" spans="1:12" x14ac:dyDescent="0.45">
      <c r="A1717">
        <v>694</v>
      </c>
      <c r="B1717">
        <v>5</v>
      </c>
      <c r="C1717" t="s">
        <v>126</v>
      </c>
      <c r="D1717" t="s">
        <v>1157</v>
      </c>
      <c r="E1717">
        <v>10</v>
      </c>
      <c r="F1717">
        <v>18</v>
      </c>
      <c r="G1717">
        <v>2</v>
      </c>
      <c r="H1717">
        <v>26</v>
      </c>
      <c r="I1717" t="s">
        <v>1141</v>
      </c>
      <c r="J1717" t="str">
        <f>IF(COUNTIF(sala!R$2:R$768,A1717)=0,"No","SI")</f>
        <v>SI</v>
      </c>
      <c r="K1717">
        <f>+Tabla1[[#This Row],[Precio Unitario]]*Tabla1[[#This Row],[Cantidad Ordenada]]</f>
        <v>36</v>
      </c>
      <c r="L1717">
        <f>+Tabla1[[#This Row],[Ganancia Bruta]]-Tabla1[[#This Row],[Costo Unitario]]*Tabla1[[#This Row],[Cantidad Ordenada]]</f>
        <v>16</v>
      </c>
    </row>
    <row r="1718" spans="1:12" x14ac:dyDescent="0.45">
      <c r="A1718">
        <v>694</v>
      </c>
      <c r="B1718">
        <v>5</v>
      </c>
      <c r="C1718" t="s">
        <v>74</v>
      </c>
      <c r="D1718" t="s">
        <v>1144</v>
      </c>
      <c r="E1718">
        <v>25</v>
      </c>
      <c r="F1718">
        <v>40</v>
      </c>
      <c r="G1718">
        <v>1</v>
      </c>
      <c r="H1718">
        <v>40</v>
      </c>
      <c r="I1718" t="s">
        <v>1139</v>
      </c>
      <c r="J1718" t="str">
        <f>IF(COUNTIF(sala!R$2:R$768,A1718)=0,"No","SI")</f>
        <v>SI</v>
      </c>
      <c r="K1718">
        <f>+Tabla1[[#This Row],[Precio Unitario]]*Tabla1[[#This Row],[Cantidad Ordenada]]</f>
        <v>40</v>
      </c>
      <c r="L1718">
        <f>+Tabla1[[#This Row],[Ganancia Bruta]]-Tabla1[[#This Row],[Costo Unitario]]*Tabla1[[#This Row],[Cantidad Ordenada]]</f>
        <v>15</v>
      </c>
    </row>
    <row r="1719" spans="1:12" x14ac:dyDescent="0.45">
      <c r="A1719">
        <v>694</v>
      </c>
      <c r="B1719">
        <v>5</v>
      </c>
      <c r="C1719" t="s">
        <v>111</v>
      </c>
      <c r="D1719" t="s">
        <v>1156</v>
      </c>
      <c r="E1719">
        <v>13</v>
      </c>
      <c r="F1719">
        <v>21</v>
      </c>
      <c r="G1719">
        <v>1</v>
      </c>
      <c r="H1719">
        <v>42</v>
      </c>
      <c r="I1719" t="s">
        <v>1141</v>
      </c>
      <c r="J1719" t="str">
        <f>IF(COUNTIF(sala!R$2:R$768,A1719)=0,"No","SI")</f>
        <v>SI</v>
      </c>
      <c r="K1719">
        <f>+Tabla1[[#This Row],[Precio Unitario]]*Tabla1[[#This Row],[Cantidad Ordenada]]</f>
        <v>21</v>
      </c>
      <c r="L1719">
        <f>+Tabla1[[#This Row],[Ganancia Bruta]]-Tabla1[[#This Row],[Costo Unitario]]*Tabla1[[#This Row],[Cantidad Ordenada]]</f>
        <v>8</v>
      </c>
    </row>
    <row r="1720" spans="1:12" x14ac:dyDescent="0.45">
      <c r="A1720">
        <v>695</v>
      </c>
      <c r="B1720">
        <v>9</v>
      </c>
      <c r="C1720" t="s">
        <v>66</v>
      </c>
      <c r="D1720" t="s">
        <v>1148</v>
      </c>
      <c r="E1720">
        <v>16</v>
      </c>
      <c r="F1720">
        <v>28</v>
      </c>
      <c r="G1720">
        <v>2</v>
      </c>
      <c r="H1720">
        <v>30</v>
      </c>
      <c r="I1720" t="s">
        <v>1141</v>
      </c>
      <c r="J1720" t="str">
        <f>IF(COUNTIF(sala!R$2:R$768,A1720)=0,"No","SI")</f>
        <v>SI</v>
      </c>
      <c r="K1720">
        <f>+Tabla1[[#This Row],[Precio Unitario]]*Tabla1[[#This Row],[Cantidad Ordenada]]</f>
        <v>56</v>
      </c>
      <c r="L1720">
        <f>+Tabla1[[#This Row],[Ganancia Bruta]]-Tabla1[[#This Row],[Costo Unitario]]*Tabla1[[#This Row],[Cantidad Ordenada]]</f>
        <v>24</v>
      </c>
    </row>
    <row r="1721" spans="1:12" x14ac:dyDescent="0.45">
      <c r="A1721">
        <v>695</v>
      </c>
      <c r="B1721">
        <v>9</v>
      </c>
      <c r="C1721" t="s">
        <v>109</v>
      </c>
      <c r="D1721" t="s">
        <v>1140</v>
      </c>
      <c r="E1721">
        <v>18</v>
      </c>
      <c r="F1721">
        <v>30</v>
      </c>
      <c r="G1721">
        <v>2</v>
      </c>
      <c r="H1721">
        <v>7</v>
      </c>
      <c r="I1721" t="s">
        <v>1141</v>
      </c>
      <c r="J1721" t="str">
        <f>IF(COUNTIF(sala!R$2:R$768,A1721)=0,"No","SI")</f>
        <v>SI</v>
      </c>
      <c r="K1721">
        <f>+Tabla1[[#This Row],[Precio Unitario]]*Tabla1[[#This Row],[Cantidad Ordenada]]</f>
        <v>60</v>
      </c>
      <c r="L1721">
        <f>+Tabla1[[#This Row],[Ganancia Bruta]]-Tabla1[[#This Row],[Costo Unitario]]*Tabla1[[#This Row],[Cantidad Ordenada]]</f>
        <v>24</v>
      </c>
    </row>
    <row r="1722" spans="1:12" x14ac:dyDescent="0.45">
      <c r="A1722">
        <v>696</v>
      </c>
      <c r="B1722">
        <v>2</v>
      </c>
      <c r="C1722" t="s">
        <v>340</v>
      </c>
      <c r="D1722" t="s">
        <v>1155</v>
      </c>
      <c r="E1722">
        <v>14</v>
      </c>
      <c r="F1722">
        <v>23</v>
      </c>
      <c r="G1722">
        <v>2</v>
      </c>
      <c r="H1722">
        <v>23</v>
      </c>
      <c r="I1722" t="s">
        <v>1139</v>
      </c>
      <c r="J1722" t="str">
        <f>IF(COUNTIF(sala!R$2:R$768,A1722)=0,"No","SI")</f>
        <v>SI</v>
      </c>
      <c r="K1722">
        <f>+Tabla1[[#This Row],[Precio Unitario]]*Tabla1[[#This Row],[Cantidad Ordenada]]</f>
        <v>46</v>
      </c>
      <c r="L1722">
        <f>+Tabla1[[#This Row],[Ganancia Bruta]]-Tabla1[[#This Row],[Costo Unitario]]*Tabla1[[#This Row],[Cantidad Ordenada]]</f>
        <v>18</v>
      </c>
    </row>
    <row r="1723" spans="1:12" x14ac:dyDescent="0.45">
      <c r="A1723">
        <v>697</v>
      </c>
      <c r="B1723">
        <v>4</v>
      </c>
      <c r="C1723" t="s">
        <v>340</v>
      </c>
      <c r="D1723" t="s">
        <v>1155</v>
      </c>
      <c r="E1723">
        <v>14</v>
      </c>
      <c r="F1723">
        <v>23</v>
      </c>
      <c r="G1723">
        <v>2</v>
      </c>
      <c r="H1723">
        <v>24</v>
      </c>
      <c r="I1723" t="s">
        <v>1139</v>
      </c>
      <c r="J1723" t="str">
        <f>IF(COUNTIF(sala!R$2:R$768,A1723)=0,"No","SI")</f>
        <v>SI</v>
      </c>
      <c r="K1723">
        <f>+Tabla1[[#This Row],[Precio Unitario]]*Tabla1[[#This Row],[Cantidad Ordenada]]</f>
        <v>46</v>
      </c>
      <c r="L1723">
        <f>+Tabla1[[#This Row],[Ganancia Bruta]]-Tabla1[[#This Row],[Costo Unitario]]*Tabla1[[#This Row],[Cantidad Ordenada]]</f>
        <v>18</v>
      </c>
    </row>
    <row r="1724" spans="1:12" x14ac:dyDescent="0.45">
      <c r="A1724">
        <v>697</v>
      </c>
      <c r="B1724">
        <v>4</v>
      </c>
      <c r="C1724" t="s">
        <v>448</v>
      </c>
      <c r="D1724" t="s">
        <v>1147</v>
      </c>
      <c r="E1724">
        <v>20</v>
      </c>
      <c r="F1724">
        <v>33</v>
      </c>
      <c r="G1724">
        <v>2</v>
      </c>
      <c r="H1724">
        <v>41</v>
      </c>
      <c r="I1724" t="s">
        <v>1141</v>
      </c>
      <c r="J1724" t="str">
        <f>IF(COUNTIF(sala!R$2:R$768,A1724)=0,"No","SI")</f>
        <v>SI</v>
      </c>
      <c r="K1724">
        <f>+Tabla1[[#This Row],[Precio Unitario]]*Tabla1[[#This Row],[Cantidad Ordenada]]</f>
        <v>66</v>
      </c>
      <c r="L1724">
        <f>+Tabla1[[#This Row],[Ganancia Bruta]]-Tabla1[[#This Row],[Costo Unitario]]*Tabla1[[#This Row],[Cantidad Ordenada]]</f>
        <v>26</v>
      </c>
    </row>
    <row r="1725" spans="1:12" x14ac:dyDescent="0.45">
      <c r="A1725">
        <v>697</v>
      </c>
      <c r="B1725">
        <v>4</v>
      </c>
      <c r="C1725" t="s">
        <v>109</v>
      </c>
      <c r="D1725" t="s">
        <v>1140</v>
      </c>
      <c r="E1725">
        <v>18</v>
      </c>
      <c r="F1725">
        <v>30</v>
      </c>
      <c r="G1725">
        <v>2</v>
      </c>
      <c r="H1725">
        <v>35</v>
      </c>
      <c r="I1725" t="s">
        <v>1141</v>
      </c>
      <c r="J1725" t="str">
        <f>IF(COUNTIF(sala!R$2:R$768,A1725)=0,"No","SI")</f>
        <v>SI</v>
      </c>
      <c r="K1725">
        <f>+Tabla1[[#This Row],[Precio Unitario]]*Tabla1[[#This Row],[Cantidad Ordenada]]</f>
        <v>60</v>
      </c>
      <c r="L1725">
        <f>+Tabla1[[#This Row],[Ganancia Bruta]]-Tabla1[[#This Row],[Costo Unitario]]*Tabla1[[#This Row],[Cantidad Ordenada]]</f>
        <v>24</v>
      </c>
    </row>
    <row r="1726" spans="1:12" x14ac:dyDescent="0.45">
      <c r="A1726">
        <v>697</v>
      </c>
      <c r="B1726">
        <v>4</v>
      </c>
      <c r="C1726" t="s">
        <v>179</v>
      </c>
      <c r="D1726" t="s">
        <v>1143</v>
      </c>
      <c r="E1726">
        <v>16</v>
      </c>
      <c r="F1726">
        <v>27</v>
      </c>
      <c r="G1726">
        <v>1</v>
      </c>
      <c r="H1726">
        <v>7</v>
      </c>
      <c r="I1726" t="s">
        <v>1139</v>
      </c>
      <c r="J1726" t="str">
        <f>IF(COUNTIF(sala!R$2:R$768,A1726)=0,"No","SI")</f>
        <v>SI</v>
      </c>
      <c r="K1726">
        <f>+Tabla1[[#This Row],[Precio Unitario]]*Tabla1[[#This Row],[Cantidad Ordenada]]</f>
        <v>27</v>
      </c>
      <c r="L1726">
        <f>+Tabla1[[#This Row],[Ganancia Bruta]]-Tabla1[[#This Row],[Costo Unitario]]*Tabla1[[#This Row],[Cantidad Ordenada]]</f>
        <v>11</v>
      </c>
    </row>
    <row r="1727" spans="1:12" x14ac:dyDescent="0.45">
      <c r="A1727">
        <v>698</v>
      </c>
      <c r="B1727">
        <v>19</v>
      </c>
      <c r="C1727" t="s">
        <v>179</v>
      </c>
      <c r="D1727" t="s">
        <v>1143</v>
      </c>
      <c r="E1727">
        <v>16</v>
      </c>
      <c r="F1727">
        <v>27</v>
      </c>
      <c r="G1727">
        <v>1</v>
      </c>
      <c r="H1727">
        <v>55</v>
      </c>
      <c r="I1727" t="s">
        <v>1141</v>
      </c>
      <c r="J1727" t="str">
        <f>IF(COUNTIF(sala!R$2:R$768,A1727)=0,"No","SI")</f>
        <v>SI</v>
      </c>
      <c r="K1727">
        <f>+Tabla1[[#This Row],[Precio Unitario]]*Tabla1[[#This Row],[Cantidad Ordenada]]</f>
        <v>27</v>
      </c>
      <c r="L1727">
        <f>+Tabla1[[#This Row],[Ganancia Bruta]]-Tabla1[[#This Row],[Costo Unitario]]*Tabla1[[#This Row],[Cantidad Ordenada]]</f>
        <v>11</v>
      </c>
    </row>
    <row r="1728" spans="1:12" x14ac:dyDescent="0.45">
      <c r="A1728">
        <v>698</v>
      </c>
      <c r="B1728">
        <v>19</v>
      </c>
      <c r="C1728" t="s">
        <v>265</v>
      </c>
      <c r="D1728" t="s">
        <v>1158</v>
      </c>
      <c r="E1728">
        <v>15</v>
      </c>
      <c r="F1728">
        <v>26</v>
      </c>
      <c r="G1728">
        <v>1</v>
      </c>
      <c r="H1728">
        <v>12</v>
      </c>
      <c r="I1728" t="s">
        <v>1141</v>
      </c>
      <c r="J1728" t="str">
        <f>IF(COUNTIF(sala!R$2:R$768,A1728)=0,"No","SI")</f>
        <v>SI</v>
      </c>
      <c r="K1728">
        <f>+Tabla1[[#This Row],[Precio Unitario]]*Tabla1[[#This Row],[Cantidad Ordenada]]</f>
        <v>26</v>
      </c>
      <c r="L1728">
        <f>+Tabla1[[#This Row],[Ganancia Bruta]]-Tabla1[[#This Row],[Costo Unitario]]*Tabla1[[#This Row],[Cantidad Ordenada]]</f>
        <v>11</v>
      </c>
    </row>
    <row r="1729" spans="1:12" x14ac:dyDescent="0.45">
      <c r="A1729">
        <v>698</v>
      </c>
      <c r="B1729">
        <v>19</v>
      </c>
      <c r="C1729" t="s">
        <v>340</v>
      </c>
      <c r="D1729" t="s">
        <v>1155</v>
      </c>
      <c r="E1729">
        <v>14</v>
      </c>
      <c r="F1729">
        <v>23</v>
      </c>
      <c r="G1729">
        <v>3</v>
      </c>
      <c r="H1729">
        <v>19</v>
      </c>
      <c r="I1729" t="s">
        <v>1141</v>
      </c>
      <c r="J1729" t="str">
        <f>IF(COUNTIF(sala!R$2:R$768,A1729)=0,"No","SI")</f>
        <v>SI</v>
      </c>
      <c r="K1729">
        <f>+Tabla1[[#This Row],[Precio Unitario]]*Tabla1[[#This Row],[Cantidad Ordenada]]</f>
        <v>69</v>
      </c>
      <c r="L1729">
        <f>+Tabla1[[#This Row],[Ganancia Bruta]]-Tabla1[[#This Row],[Costo Unitario]]*Tabla1[[#This Row],[Cantidad Ordenada]]</f>
        <v>27</v>
      </c>
    </row>
    <row r="1730" spans="1:12" x14ac:dyDescent="0.45">
      <c r="A1730">
        <v>698</v>
      </c>
      <c r="B1730">
        <v>19</v>
      </c>
      <c r="C1730" t="s">
        <v>111</v>
      </c>
      <c r="D1730" t="s">
        <v>1156</v>
      </c>
      <c r="E1730">
        <v>13</v>
      </c>
      <c r="F1730">
        <v>21</v>
      </c>
      <c r="G1730">
        <v>3</v>
      </c>
      <c r="H1730">
        <v>15</v>
      </c>
      <c r="I1730" t="s">
        <v>1141</v>
      </c>
      <c r="J1730" t="str">
        <f>IF(COUNTIF(sala!R$2:R$768,A1730)=0,"No","SI")</f>
        <v>SI</v>
      </c>
      <c r="K1730">
        <f>+Tabla1[[#This Row],[Precio Unitario]]*Tabla1[[#This Row],[Cantidad Ordenada]]</f>
        <v>63</v>
      </c>
      <c r="L1730">
        <f>+Tabla1[[#This Row],[Ganancia Bruta]]-Tabla1[[#This Row],[Costo Unitario]]*Tabla1[[#This Row],[Cantidad Ordenada]]</f>
        <v>24</v>
      </c>
    </row>
    <row r="1731" spans="1:12" x14ac:dyDescent="0.45">
      <c r="A1731">
        <v>699</v>
      </c>
      <c r="B1731">
        <v>8</v>
      </c>
      <c r="C1731" t="s">
        <v>60</v>
      </c>
      <c r="D1731" t="s">
        <v>1146</v>
      </c>
      <c r="E1731">
        <v>17</v>
      </c>
      <c r="F1731">
        <v>29</v>
      </c>
      <c r="G1731">
        <v>2</v>
      </c>
      <c r="H1731">
        <v>11</v>
      </c>
      <c r="I1731" t="s">
        <v>1141</v>
      </c>
      <c r="J1731" t="str">
        <f>IF(COUNTIF(sala!R$2:R$768,A1731)=0,"No","SI")</f>
        <v>SI</v>
      </c>
      <c r="K1731">
        <f>+Tabla1[[#This Row],[Precio Unitario]]*Tabla1[[#This Row],[Cantidad Ordenada]]</f>
        <v>58</v>
      </c>
      <c r="L1731">
        <f>+Tabla1[[#This Row],[Ganancia Bruta]]-Tabla1[[#This Row],[Costo Unitario]]*Tabla1[[#This Row],[Cantidad Ordenada]]</f>
        <v>24</v>
      </c>
    </row>
    <row r="1732" spans="1:12" x14ac:dyDescent="0.45">
      <c r="A1732">
        <v>700</v>
      </c>
      <c r="B1732">
        <v>8</v>
      </c>
      <c r="C1732" t="s">
        <v>86</v>
      </c>
      <c r="D1732" t="s">
        <v>1153</v>
      </c>
      <c r="E1732">
        <v>20</v>
      </c>
      <c r="F1732">
        <v>34</v>
      </c>
      <c r="G1732">
        <v>3</v>
      </c>
      <c r="H1732">
        <v>37</v>
      </c>
      <c r="I1732" t="s">
        <v>1141</v>
      </c>
      <c r="J1732" t="str">
        <f>IF(COUNTIF(sala!R$2:R$768,A1732)=0,"No","SI")</f>
        <v>SI</v>
      </c>
      <c r="K1732">
        <f>+Tabla1[[#This Row],[Precio Unitario]]*Tabla1[[#This Row],[Cantidad Ordenada]]</f>
        <v>102</v>
      </c>
      <c r="L1732">
        <f>+Tabla1[[#This Row],[Ganancia Bruta]]-Tabla1[[#This Row],[Costo Unitario]]*Tabla1[[#This Row],[Cantidad Ordenada]]</f>
        <v>42</v>
      </c>
    </row>
    <row r="1733" spans="1:12" x14ac:dyDescent="0.45">
      <c r="A1733">
        <v>700</v>
      </c>
      <c r="B1733">
        <v>8</v>
      </c>
      <c r="C1733" t="s">
        <v>265</v>
      </c>
      <c r="D1733" t="s">
        <v>1158</v>
      </c>
      <c r="E1733">
        <v>15</v>
      </c>
      <c r="F1733">
        <v>26</v>
      </c>
      <c r="G1733">
        <v>3</v>
      </c>
      <c r="H1733">
        <v>35</v>
      </c>
      <c r="I1733" t="s">
        <v>1141</v>
      </c>
      <c r="J1733" t="str">
        <f>IF(COUNTIF(sala!R$2:R$768,A1733)=0,"No","SI")</f>
        <v>SI</v>
      </c>
      <c r="K1733">
        <f>+Tabla1[[#This Row],[Precio Unitario]]*Tabla1[[#This Row],[Cantidad Ordenada]]</f>
        <v>78</v>
      </c>
      <c r="L1733">
        <f>+Tabla1[[#This Row],[Ganancia Bruta]]-Tabla1[[#This Row],[Costo Unitario]]*Tabla1[[#This Row],[Cantidad Ordenada]]</f>
        <v>33</v>
      </c>
    </row>
    <row r="1734" spans="1:12" x14ac:dyDescent="0.45">
      <c r="A1734">
        <v>700</v>
      </c>
      <c r="B1734">
        <v>8</v>
      </c>
      <c r="C1734" t="s">
        <v>179</v>
      </c>
      <c r="D1734" t="s">
        <v>1143</v>
      </c>
      <c r="E1734">
        <v>16</v>
      </c>
      <c r="F1734">
        <v>27</v>
      </c>
      <c r="G1734">
        <v>2</v>
      </c>
      <c r="H1734">
        <v>14</v>
      </c>
      <c r="I1734" t="s">
        <v>1141</v>
      </c>
      <c r="J1734" t="str">
        <f>IF(COUNTIF(sala!R$2:R$768,A1734)=0,"No","SI")</f>
        <v>SI</v>
      </c>
      <c r="K1734">
        <f>+Tabla1[[#This Row],[Precio Unitario]]*Tabla1[[#This Row],[Cantidad Ordenada]]</f>
        <v>54</v>
      </c>
      <c r="L1734">
        <f>+Tabla1[[#This Row],[Ganancia Bruta]]-Tabla1[[#This Row],[Costo Unitario]]*Tabla1[[#This Row],[Cantidad Ordenada]]</f>
        <v>22</v>
      </c>
    </row>
    <row r="1735" spans="1:12" x14ac:dyDescent="0.45">
      <c r="A1735">
        <v>701</v>
      </c>
      <c r="B1735">
        <v>19</v>
      </c>
      <c r="C1735" t="s">
        <v>448</v>
      </c>
      <c r="D1735" t="s">
        <v>1147</v>
      </c>
      <c r="E1735">
        <v>20</v>
      </c>
      <c r="F1735">
        <v>33</v>
      </c>
      <c r="G1735">
        <v>2</v>
      </c>
      <c r="H1735">
        <v>42</v>
      </c>
      <c r="I1735" t="s">
        <v>1141</v>
      </c>
      <c r="J1735" t="str">
        <f>IF(COUNTIF(sala!R$2:R$768,A1735)=0,"No","SI")</f>
        <v>SI</v>
      </c>
      <c r="K1735">
        <f>+Tabla1[[#This Row],[Precio Unitario]]*Tabla1[[#This Row],[Cantidad Ordenada]]</f>
        <v>66</v>
      </c>
      <c r="L1735">
        <f>+Tabla1[[#This Row],[Ganancia Bruta]]-Tabla1[[#This Row],[Costo Unitario]]*Tabla1[[#This Row],[Cantidad Ordenada]]</f>
        <v>26</v>
      </c>
    </row>
    <row r="1736" spans="1:12" x14ac:dyDescent="0.45">
      <c r="A1736">
        <v>701</v>
      </c>
      <c r="B1736">
        <v>19</v>
      </c>
      <c r="C1736" t="s">
        <v>126</v>
      </c>
      <c r="D1736" t="s">
        <v>1157</v>
      </c>
      <c r="E1736">
        <v>10</v>
      </c>
      <c r="F1736">
        <v>18</v>
      </c>
      <c r="G1736">
        <v>2</v>
      </c>
      <c r="H1736">
        <v>55</v>
      </c>
      <c r="I1736" t="s">
        <v>1141</v>
      </c>
      <c r="J1736" t="str">
        <f>IF(COUNTIF(sala!R$2:R$768,A1736)=0,"No","SI")</f>
        <v>SI</v>
      </c>
      <c r="K1736">
        <f>+Tabla1[[#This Row],[Precio Unitario]]*Tabla1[[#This Row],[Cantidad Ordenada]]</f>
        <v>36</v>
      </c>
      <c r="L1736">
        <f>+Tabla1[[#This Row],[Ganancia Bruta]]-Tabla1[[#This Row],[Costo Unitario]]*Tabla1[[#This Row],[Cantidad Ordenada]]</f>
        <v>16</v>
      </c>
    </row>
    <row r="1737" spans="1:12" x14ac:dyDescent="0.45">
      <c r="A1737">
        <v>702</v>
      </c>
      <c r="B1737">
        <v>13</v>
      </c>
      <c r="C1737" t="s">
        <v>126</v>
      </c>
      <c r="D1737" t="s">
        <v>1157</v>
      </c>
      <c r="E1737">
        <v>10</v>
      </c>
      <c r="F1737">
        <v>18</v>
      </c>
      <c r="G1737">
        <v>2</v>
      </c>
      <c r="H1737">
        <v>59</v>
      </c>
      <c r="I1737" t="s">
        <v>1139</v>
      </c>
      <c r="J1737" t="str">
        <f>IF(COUNTIF(sala!R$2:R$768,A1737)=0,"No","SI")</f>
        <v>SI</v>
      </c>
      <c r="K1737">
        <f>+Tabla1[[#This Row],[Precio Unitario]]*Tabla1[[#This Row],[Cantidad Ordenada]]</f>
        <v>36</v>
      </c>
      <c r="L1737">
        <f>+Tabla1[[#This Row],[Ganancia Bruta]]-Tabla1[[#This Row],[Costo Unitario]]*Tabla1[[#This Row],[Cantidad Ordenada]]</f>
        <v>16</v>
      </c>
    </row>
    <row r="1738" spans="1:12" x14ac:dyDescent="0.45">
      <c r="A1738">
        <v>702</v>
      </c>
      <c r="B1738">
        <v>13</v>
      </c>
      <c r="C1738" t="s">
        <v>111</v>
      </c>
      <c r="D1738" t="s">
        <v>1156</v>
      </c>
      <c r="E1738">
        <v>13</v>
      </c>
      <c r="F1738">
        <v>21</v>
      </c>
      <c r="G1738">
        <v>1</v>
      </c>
      <c r="H1738">
        <v>36</v>
      </c>
      <c r="I1738" t="s">
        <v>1139</v>
      </c>
      <c r="J1738" t="str">
        <f>IF(COUNTIF(sala!R$2:R$768,A1738)=0,"No","SI")</f>
        <v>SI</v>
      </c>
      <c r="K1738">
        <f>+Tabla1[[#This Row],[Precio Unitario]]*Tabla1[[#This Row],[Cantidad Ordenada]]</f>
        <v>21</v>
      </c>
      <c r="L1738">
        <f>+Tabla1[[#This Row],[Ganancia Bruta]]-Tabla1[[#This Row],[Costo Unitario]]*Tabla1[[#This Row],[Cantidad Ordenada]]</f>
        <v>8</v>
      </c>
    </row>
    <row r="1739" spans="1:12" x14ac:dyDescent="0.45">
      <c r="A1739">
        <v>702</v>
      </c>
      <c r="B1739">
        <v>13</v>
      </c>
      <c r="C1739" t="s">
        <v>179</v>
      </c>
      <c r="D1739" t="s">
        <v>1143</v>
      </c>
      <c r="E1739">
        <v>16</v>
      </c>
      <c r="F1739">
        <v>27</v>
      </c>
      <c r="G1739">
        <v>2</v>
      </c>
      <c r="H1739">
        <v>29</v>
      </c>
      <c r="I1739" t="s">
        <v>1141</v>
      </c>
      <c r="J1739" t="str">
        <f>IF(COUNTIF(sala!R$2:R$768,A1739)=0,"No","SI")</f>
        <v>SI</v>
      </c>
      <c r="K1739">
        <f>+Tabla1[[#This Row],[Precio Unitario]]*Tabla1[[#This Row],[Cantidad Ordenada]]</f>
        <v>54</v>
      </c>
      <c r="L1739">
        <f>+Tabla1[[#This Row],[Ganancia Bruta]]-Tabla1[[#This Row],[Costo Unitario]]*Tabla1[[#This Row],[Cantidad Ordenada]]</f>
        <v>22</v>
      </c>
    </row>
    <row r="1740" spans="1:12" x14ac:dyDescent="0.45">
      <c r="A1740">
        <v>702</v>
      </c>
      <c r="B1740">
        <v>13</v>
      </c>
      <c r="C1740" t="s">
        <v>66</v>
      </c>
      <c r="D1740" t="s">
        <v>1148</v>
      </c>
      <c r="E1740">
        <v>16</v>
      </c>
      <c r="F1740">
        <v>28</v>
      </c>
      <c r="G1740">
        <v>3</v>
      </c>
      <c r="H1740">
        <v>31</v>
      </c>
      <c r="I1740" t="s">
        <v>1139</v>
      </c>
      <c r="J1740" t="str">
        <f>IF(COUNTIF(sala!R$2:R$768,A1740)=0,"No","SI")</f>
        <v>SI</v>
      </c>
      <c r="K1740">
        <f>+Tabla1[[#This Row],[Precio Unitario]]*Tabla1[[#This Row],[Cantidad Ordenada]]</f>
        <v>84</v>
      </c>
      <c r="L1740">
        <f>+Tabla1[[#This Row],[Ganancia Bruta]]-Tabla1[[#This Row],[Costo Unitario]]*Tabla1[[#This Row],[Cantidad Ordenada]]</f>
        <v>36</v>
      </c>
    </row>
    <row r="1741" spans="1:12" x14ac:dyDescent="0.45">
      <c r="A1741">
        <v>703</v>
      </c>
      <c r="B1741">
        <v>9</v>
      </c>
      <c r="C1741" t="s">
        <v>111</v>
      </c>
      <c r="D1741" t="s">
        <v>1156</v>
      </c>
      <c r="E1741">
        <v>13</v>
      </c>
      <c r="F1741">
        <v>21</v>
      </c>
      <c r="G1741">
        <v>3</v>
      </c>
      <c r="H1741">
        <v>29</v>
      </c>
      <c r="I1741" t="s">
        <v>1141</v>
      </c>
      <c r="J1741" t="str">
        <f>IF(COUNTIF(sala!R$2:R$768,A1741)=0,"No","SI")</f>
        <v>SI</v>
      </c>
      <c r="K1741">
        <f>+Tabla1[[#This Row],[Precio Unitario]]*Tabla1[[#This Row],[Cantidad Ordenada]]</f>
        <v>63</v>
      </c>
      <c r="L1741">
        <f>+Tabla1[[#This Row],[Ganancia Bruta]]-Tabla1[[#This Row],[Costo Unitario]]*Tabla1[[#This Row],[Cantidad Ordenada]]</f>
        <v>24</v>
      </c>
    </row>
    <row r="1742" spans="1:12" x14ac:dyDescent="0.45">
      <c r="A1742">
        <v>704</v>
      </c>
      <c r="B1742">
        <v>13</v>
      </c>
      <c r="C1742" t="s">
        <v>126</v>
      </c>
      <c r="D1742" t="s">
        <v>1157</v>
      </c>
      <c r="E1742">
        <v>10</v>
      </c>
      <c r="F1742">
        <v>18</v>
      </c>
      <c r="G1742">
        <v>1</v>
      </c>
      <c r="H1742">
        <v>38</v>
      </c>
      <c r="I1742" t="s">
        <v>1139</v>
      </c>
      <c r="J1742" t="str">
        <f>IF(COUNTIF(sala!R$2:R$768,A1742)=0,"No","SI")</f>
        <v>SI</v>
      </c>
      <c r="K1742">
        <f>+Tabla1[[#This Row],[Precio Unitario]]*Tabla1[[#This Row],[Cantidad Ordenada]]</f>
        <v>18</v>
      </c>
      <c r="L1742">
        <f>+Tabla1[[#This Row],[Ganancia Bruta]]-Tabla1[[#This Row],[Costo Unitario]]*Tabla1[[#This Row],[Cantidad Ordenada]]</f>
        <v>8</v>
      </c>
    </row>
    <row r="1743" spans="1:12" x14ac:dyDescent="0.45">
      <c r="A1743">
        <v>705</v>
      </c>
      <c r="B1743">
        <v>12</v>
      </c>
      <c r="C1743" t="s">
        <v>250</v>
      </c>
      <c r="D1743" t="s">
        <v>1154</v>
      </c>
      <c r="E1743">
        <v>12</v>
      </c>
      <c r="F1743">
        <v>20</v>
      </c>
      <c r="G1743">
        <v>3</v>
      </c>
      <c r="H1743">
        <v>25</v>
      </c>
      <c r="I1743" t="s">
        <v>1141</v>
      </c>
      <c r="J1743" t="str">
        <f>IF(COUNTIF(sala!R$2:R$768,A1743)=0,"No","SI")</f>
        <v>SI</v>
      </c>
      <c r="K1743">
        <f>+Tabla1[[#This Row],[Precio Unitario]]*Tabla1[[#This Row],[Cantidad Ordenada]]</f>
        <v>60</v>
      </c>
      <c r="L1743">
        <f>+Tabla1[[#This Row],[Ganancia Bruta]]-Tabla1[[#This Row],[Costo Unitario]]*Tabla1[[#This Row],[Cantidad Ordenada]]</f>
        <v>24</v>
      </c>
    </row>
    <row r="1744" spans="1:12" x14ac:dyDescent="0.45">
      <c r="A1744">
        <v>705</v>
      </c>
      <c r="B1744">
        <v>12</v>
      </c>
      <c r="C1744" t="s">
        <v>265</v>
      </c>
      <c r="D1744" t="s">
        <v>1158</v>
      </c>
      <c r="E1744">
        <v>15</v>
      </c>
      <c r="F1744">
        <v>26</v>
      </c>
      <c r="G1744">
        <v>2</v>
      </c>
      <c r="H1744">
        <v>8</v>
      </c>
      <c r="I1744" t="s">
        <v>1139</v>
      </c>
      <c r="J1744" t="str">
        <f>IF(COUNTIF(sala!R$2:R$768,A1744)=0,"No","SI")</f>
        <v>SI</v>
      </c>
      <c r="K1744">
        <f>+Tabla1[[#This Row],[Precio Unitario]]*Tabla1[[#This Row],[Cantidad Ordenada]]</f>
        <v>52</v>
      </c>
      <c r="L1744">
        <f>+Tabla1[[#This Row],[Ganancia Bruta]]-Tabla1[[#This Row],[Costo Unitario]]*Tabla1[[#This Row],[Cantidad Ordenada]]</f>
        <v>22</v>
      </c>
    </row>
    <row r="1745" spans="1:12" x14ac:dyDescent="0.45">
      <c r="A1745">
        <v>706</v>
      </c>
      <c r="B1745">
        <v>20</v>
      </c>
      <c r="C1745" t="s">
        <v>126</v>
      </c>
      <c r="D1745" t="s">
        <v>1157</v>
      </c>
      <c r="E1745">
        <v>10</v>
      </c>
      <c r="F1745">
        <v>18</v>
      </c>
      <c r="G1745">
        <v>3</v>
      </c>
      <c r="H1745">
        <v>33</v>
      </c>
      <c r="I1745" t="s">
        <v>1141</v>
      </c>
      <c r="J1745" t="str">
        <f>IF(COUNTIF(sala!R$2:R$768,A1745)=0,"No","SI")</f>
        <v>SI</v>
      </c>
      <c r="K1745">
        <f>+Tabla1[[#This Row],[Precio Unitario]]*Tabla1[[#This Row],[Cantidad Ordenada]]</f>
        <v>54</v>
      </c>
      <c r="L1745">
        <f>+Tabla1[[#This Row],[Ganancia Bruta]]-Tabla1[[#This Row],[Costo Unitario]]*Tabla1[[#This Row],[Cantidad Ordenada]]</f>
        <v>24</v>
      </c>
    </row>
    <row r="1746" spans="1:12" x14ac:dyDescent="0.45">
      <c r="A1746">
        <v>707</v>
      </c>
      <c r="B1746">
        <v>15</v>
      </c>
      <c r="C1746" t="s">
        <v>423</v>
      </c>
      <c r="D1746" t="s">
        <v>1151</v>
      </c>
      <c r="E1746">
        <v>19</v>
      </c>
      <c r="F1746">
        <v>32</v>
      </c>
      <c r="G1746">
        <v>1</v>
      </c>
      <c r="H1746">
        <v>31</v>
      </c>
      <c r="I1746" t="s">
        <v>1139</v>
      </c>
      <c r="J1746" t="str">
        <f>IF(COUNTIF(sala!R$2:R$768,A1746)=0,"No","SI")</f>
        <v>SI</v>
      </c>
      <c r="K1746">
        <f>+Tabla1[[#This Row],[Precio Unitario]]*Tabla1[[#This Row],[Cantidad Ordenada]]</f>
        <v>32</v>
      </c>
      <c r="L1746">
        <f>+Tabla1[[#This Row],[Ganancia Bruta]]-Tabla1[[#This Row],[Costo Unitario]]*Tabla1[[#This Row],[Cantidad Ordenada]]</f>
        <v>13</v>
      </c>
    </row>
    <row r="1747" spans="1:12" x14ac:dyDescent="0.45">
      <c r="A1747">
        <v>707</v>
      </c>
      <c r="B1747">
        <v>15</v>
      </c>
      <c r="C1747" t="s">
        <v>111</v>
      </c>
      <c r="D1747" t="s">
        <v>1156</v>
      </c>
      <c r="E1747">
        <v>13</v>
      </c>
      <c r="F1747">
        <v>21</v>
      </c>
      <c r="G1747">
        <v>1</v>
      </c>
      <c r="H1747">
        <v>42</v>
      </c>
      <c r="I1747" t="s">
        <v>1141</v>
      </c>
      <c r="J1747" t="str">
        <f>IF(COUNTIF(sala!R$2:R$768,A1747)=0,"No","SI")</f>
        <v>SI</v>
      </c>
      <c r="K1747">
        <f>+Tabla1[[#This Row],[Precio Unitario]]*Tabla1[[#This Row],[Cantidad Ordenada]]</f>
        <v>21</v>
      </c>
      <c r="L1747">
        <f>+Tabla1[[#This Row],[Ganancia Bruta]]-Tabla1[[#This Row],[Costo Unitario]]*Tabla1[[#This Row],[Cantidad Ordenada]]</f>
        <v>8</v>
      </c>
    </row>
    <row r="1748" spans="1:12" x14ac:dyDescent="0.45">
      <c r="A1748">
        <v>707</v>
      </c>
      <c r="B1748">
        <v>15</v>
      </c>
      <c r="C1748" t="s">
        <v>109</v>
      </c>
      <c r="D1748" t="s">
        <v>1140</v>
      </c>
      <c r="E1748">
        <v>18</v>
      </c>
      <c r="F1748">
        <v>30</v>
      </c>
      <c r="G1748">
        <v>2</v>
      </c>
      <c r="H1748">
        <v>53</v>
      </c>
      <c r="I1748" t="s">
        <v>1139</v>
      </c>
      <c r="J1748" t="str">
        <f>IF(COUNTIF(sala!R$2:R$768,A1748)=0,"No","SI")</f>
        <v>SI</v>
      </c>
      <c r="K1748">
        <f>+Tabla1[[#This Row],[Precio Unitario]]*Tabla1[[#This Row],[Cantidad Ordenada]]</f>
        <v>60</v>
      </c>
      <c r="L1748">
        <f>+Tabla1[[#This Row],[Ganancia Bruta]]-Tabla1[[#This Row],[Costo Unitario]]*Tabla1[[#This Row],[Cantidad Ordenada]]</f>
        <v>24</v>
      </c>
    </row>
    <row r="1749" spans="1:12" x14ac:dyDescent="0.45">
      <c r="A1749">
        <v>707</v>
      </c>
      <c r="B1749">
        <v>15</v>
      </c>
      <c r="C1749" t="s">
        <v>115</v>
      </c>
      <c r="D1749" t="s">
        <v>1145</v>
      </c>
      <c r="E1749">
        <v>22</v>
      </c>
      <c r="F1749">
        <v>36</v>
      </c>
      <c r="G1749">
        <v>2</v>
      </c>
      <c r="H1749">
        <v>11</v>
      </c>
      <c r="I1749" t="s">
        <v>1139</v>
      </c>
      <c r="J1749" t="str">
        <f>IF(COUNTIF(sala!R$2:R$768,A1749)=0,"No","SI")</f>
        <v>SI</v>
      </c>
      <c r="K1749">
        <f>+Tabla1[[#This Row],[Precio Unitario]]*Tabla1[[#This Row],[Cantidad Ordenada]]</f>
        <v>72</v>
      </c>
      <c r="L1749">
        <f>+Tabla1[[#This Row],[Ganancia Bruta]]-Tabla1[[#This Row],[Costo Unitario]]*Tabla1[[#This Row],[Cantidad Ordenada]]</f>
        <v>28</v>
      </c>
    </row>
    <row r="1750" spans="1:12" x14ac:dyDescent="0.45">
      <c r="A1750">
        <v>708</v>
      </c>
      <c r="B1750">
        <v>5</v>
      </c>
      <c r="C1750" t="s">
        <v>179</v>
      </c>
      <c r="D1750" t="s">
        <v>1143</v>
      </c>
      <c r="E1750">
        <v>16</v>
      </c>
      <c r="F1750">
        <v>27</v>
      </c>
      <c r="G1750">
        <v>2</v>
      </c>
      <c r="H1750">
        <v>24</v>
      </c>
      <c r="I1750" t="s">
        <v>1141</v>
      </c>
      <c r="J1750" t="str">
        <f>IF(COUNTIF(sala!R$2:R$768,A1750)=0,"No","SI")</f>
        <v>SI</v>
      </c>
      <c r="K1750">
        <f>+Tabla1[[#This Row],[Precio Unitario]]*Tabla1[[#This Row],[Cantidad Ordenada]]</f>
        <v>54</v>
      </c>
      <c r="L1750">
        <f>+Tabla1[[#This Row],[Ganancia Bruta]]-Tabla1[[#This Row],[Costo Unitario]]*Tabla1[[#This Row],[Cantidad Ordenada]]</f>
        <v>22</v>
      </c>
    </row>
    <row r="1751" spans="1:12" x14ac:dyDescent="0.45">
      <c r="A1751">
        <v>709</v>
      </c>
      <c r="B1751">
        <v>8</v>
      </c>
      <c r="C1751" t="s">
        <v>111</v>
      </c>
      <c r="D1751" t="s">
        <v>1156</v>
      </c>
      <c r="E1751">
        <v>13</v>
      </c>
      <c r="F1751">
        <v>21</v>
      </c>
      <c r="G1751">
        <v>2</v>
      </c>
      <c r="H1751">
        <v>7</v>
      </c>
      <c r="I1751" t="s">
        <v>1139</v>
      </c>
      <c r="J1751" t="str">
        <f>IF(COUNTIF(sala!R$2:R$768,A1751)=0,"No","SI")</f>
        <v>SI</v>
      </c>
      <c r="K1751">
        <f>+Tabla1[[#This Row],[Precio Unitario]]*Tabla1[[#This Row],[Cantidad Ordenada]]</f>
        <v>42</v>
      </c>
      <c r="L1751">
        <f>+Tabla1[[#This Row],[Ganancia Bruta]]-Tabla1[[#This Row],[Costo Unitario]]*Tabla1[[#This Row],[Cantidad Ordenada]]</f>
        <v>16</v>
      </c>
    </row>
    <row r="1752" spans="1:12" x14ac:dyDescent="0.45">
      <c r="A1752">
        <v>709</v>
      </c>
      <c r="B1752">
        <v>8</v>
      </c>
      <c r="C1752" t="s">
        <v>42</v>
      </c>
      <c r="D1752" t="s">
        <v>1150</v>
      </c>
      <c r="E1752">
        <v>21</v>
      </c>
      <c r="F1752">
        <v>35</v>
      </c>
      <c r="G1752">
        <v>1</v>
      </c>
      <c r="H1752">
        <v>33</v>
      </c>
      <c r="I1752" t="s">
        <v>1141</v>
      </c>
      <c r="J1752" t="str">
        <f>IF(COUNTIF(sala!R$2:R$768,A1752)=0,"No","SI")</f>
        <v>SI</v>
      </c>
      <c r="K1752">
        <f>+Tabla1[[#This Row],[Precio Unitario]]*Tabla1[[#This Row],[Cantidad Ordenada]]</f>
        <v>35</v>
      </c>
      <c r="L1752">
        <f>+Tabla1[[#This Row],[Ganancia Bruta]]-Tabla1[[#This Row],[Costo Unitario]]*Tabla1[[#This Row],[Cantidad Ordenada]]</f>
        <v>14</v>
      </c>
    </row>
    <row r="1753" spans="1:12" x14ac:dyDescent="0.45">
      <c r="A1753">
        <v>709</v>
      </c>
      <c r="B1753">
        <v>8</v>
      </c>
      <c r="C1753" t="s">
        <v>448</v>
      </c>
      <c r="D1753" t="s">
        <v>1147</v>
      </c>
      <c r="E1753">
        <v>20</v>
      </c>
      <c r="F1753">
        <v>33</v>
      </c>
      <c r="G1753">
        <v>2</v>
      </c>
      <c r="H1753">
        <v>27</v>
      </c>
      <c r="I1753" t="s">
        <v>1141</v>
      </c>
      <c r="J1753" t="str">
        <f>IF(COUNTIF(sala!R$2:R$768,A1753)=0,"No","SI")</f>
        <v>SI</v>
      </c>
      <c r="K1753">
        <f>+Tabla1[[#This Row],[Precio Unitario]]*Tabla1[[#This Row],[Cantidad Ordenada]]</f>
        <v>66</v>
      </c>
      <c r="L1753">
        <f>+Tabla1[[#This Row],[Ganancia Bruta]]-Tabla1[[#This Row],[Costo Unitario]]*Tabla1[[#This Row],[Cantidad Ordenada]]</f>
        <v>26</v>
      </c>
    </row>
    <row r="1754" spans="1:12" x14ac:dyDescent="0.45">
      <c r="A1754">
        <v>709</v>
      </c>
      <c r="B1754">
        <v>8</v>
      </c>
      <c r="C1754" t="s">
        <v>204</v>
      </c>
      <c r="D1754" t="s">
        <v>1159</v>
      </c>
      <c r="E1754">
        <v>15</v>
      </c>
      <c r="F1754">
        <v>25</v>
      </c>
      <c r="G1754">
        <v>2</v>
      </c>
      <c r="H1754">
        <v>31</v>
      </c>
      <c r="I1754" t="s">
        <v>1139</v>
      </c>
      <c r="J1754" t="str">
        <f>IF(COUNTIF(sala!R$2:R$768,A1754)=0,"No","SI")</f>
        <v>SI</v>
      </c>
      <c r="K1754">
        <f>+Tabla1[[#This Row],[Precio Unitario]]*Tabla1[[#This Row],[Cantidad Ordenada]]</f>
        <v>50</v>
      </c>
      <c r="L1754">
        <f>+Tabla1[[#This Row],[Ganancia Bruta]]-Tabla1[[#This Row],[Costo Unitario]]*Tabla1[[#This Row],[Cantidad Ordenada]]</f>
        <v>20</v>
      </c>
    </row>
    <row r="1755" spans="1:12" x14ac:dyDescent="0.45">
      <c r="A1755">
        <v>710</v>
      </c>
      <c r="B1755">
        <v>18</v>
      </c>
      <c r="C1755" t="s">
        <v>250</v>
      </c>
      <c r="D1755" t="s">
        <v>1154</v>
      </c>
      <c r="E1755">
        <v>12</v>
      </c>
      <c r="F1755">
        <v>20</v>
      </c>
      <c r="G1755">
        <v>2</v>
      </c>
      <c r="H1755">
        <v>32</v>
      </c>
      <c r="I1755" t="s">
        <v>1139</v>
      </c>
      <c r="J1755" t="str">
        <f>IF(COUNTIF(sala!R$2:R$768,A1755)=0,"No","SI")</f>
        <v>SI</v>
      </c>
      <c r="K1755">
        <f>+Tabla1[[#This Row],[Precio Unitario]]*Tabla1[[#This Row],[Cantidad Ordenada]]</f>
        <v>40</v>
      </c>
      <c r="L1755">
        <f>+Tabla1[[#This Row],[Ganancia Bruta]]-Tabla1[[#This Row],[Costo Unitario]]*Tabla1[[#This Row],[Cantidad Ordenada]]</f>
        <v>16</v>
      </c>
    </row>
    <row r="1756" spans="1:12" x14ac:dyDescent="0.45">
      <c r="A1756">
        <v>710</v>
      </c>
      <c r="B1756">
        <v>18</v>
      </c>
      <c r="C1756" t="s">
        <v>189</v>
      </c>
      <c r="D1756" t="s">
        <v>1149</v>
      </c>
      <c r="E1756">
        <v>11</v>
      </c>
      <c r="F1756">
        <v>19</v>
      </c>
      <c r="G1756">
        <v>3</v>
      </c>
      <c r="H1756">
        <v>45</v>
      </c>
      <c r="I1756" t="s">
        <v>1141</v>
      </c>
      <c r="J1756" t="str">
        <f>IF(COUNTIF(sala!R$2:R$768,A1756)=0,"No","SI")</f>
        <v>SI</v>
      </c>
      <c r="K1756">
        <f>+Tabla1[[#This Row],[Precio Unitario]]*Tabla1[[#This Row],[Cantidad Ordenada]]</f>
        <v>57</v>
      </c>
      <c r="L1756">
        <f>+Tabla1[[#This Row],[Ganancia Bruta]]-Tabla1[[#This Row],[Costo Unitario]]*Tabla1[[#This Row],[Cantidad Ordenada]]</f>
        <v>24</v>
      </c>
    </row>
    <row r="1757" spans="1:12" x14ac:dyDescent="0.45">
      <c r="A1757">
        <v>710</v>
      </c>
      <c r="B1757">
        <v>18</v>
      </c>
      <c r="C1757" t="s">
        <v>126</v>
      </c>
      <c r="D1757" t="s">
        <v>1157</v>
      </c>
      <c r="E1757">
        <v>10</v>
      </c>
      <c r="F1757">
        <v>18</v>
      </c>
      <c r="G1757">
        <v>1</v>
      </c>
      <c r="H1757">
        <v>20</v>
      </c>
      <c r="I1757" t="s">
        <v>1141</v>
      </c>
      <c r="J1757" t="str">
        <f>IF(COUNTIF(sala!R$2:R$768,A1757)=0,"No","SI")</f>
        <v>SI</v>
      </c>
      <c r="K1757">
        <f>+Tabla1[[#This Row],[Precio Unitario]]*Tabla1[[#This Row],[Cantidad Ordenada]]</f>
        <v>18</v>
      </c>
      <c r="L1757">
        <f>+Tabla1[[#This Row],[Ganancia Bruta]]-Tabla1[[#This Row],[Costo Unitario]]*Tabla1[[#This Row],[Cantidad Ordenada]]</f>
        <v>8</v>
      </c>
    </row>
    <row r="1758" spans="1:12" x14ac:dyDescent="0.45">
      <c r="A1758">
        <v>710</v>
      </c>
      <c r="B1758">
        <v>18</v>
      </c>
      <c r="C1758" t="s">
        <v>340</v>
      </c>
      <c r="D1758" t="s">
        <v>1155</v>
      </c>
      <c r="E1758">
        <v>14</v>
      </c>
      <c r="F1758">
        <v>23</v>
      </c>
      <c r="G1758">
        <v>1</v>
      </c>
      <c r="H1758">
        <v>43</v>
      </c>
      <c r="I1758" t="s">
        <v>1141</v>
      </c>
      <c r="J1758" t="str">
        <f>IF(COUNTIF(sala!R$2:R$768,A1758)=0,"No","SI")</f>
        <v>SI</v>
      </c>
      <c r="K1758">
        <f>+Tabla1[[#This Row],[Precio Unitario]]*Tabla1[[#This Row],[Cantidad Ordenada]]</f>
        <v>23</v>
      </c>
      <c r="L1758">
        <f>+Tabla1[[#This Row],[Ganancia Bruta]]-Tabla1[[#This Row],[Costo Unitario]]*Tabla1[[#This Row],[Cantidad Ordenada]]</f>
        <v>9</v>
      </c>
    </row>
    <row r="1759" spans="1:12" x14ac:dyDescent="0.45">
      <c r="A1759">
        <v>711</v>
      </c>
      <c r="B1759">
        <v>20</v>
      </c>
      <c r="C1759" t="s">
        <v>86</v>
      </c>
      <c r="D1759" t="s">
        <v>1153</v>
      </c>
      <c r="E1759">
        <v>20</v>
      </c>
      <c r="F1759">
        <v>34</v>
      </c>
      <c r="G1759">
        <v>3</v>
      </c>
      <c r="H1759">
        <v>43</v>
      </c>
      <c r="I1759" t="s">
        <v>1139</v>
      </c>
      <c r="J1759" t="str">
        <f>IF(COUNTIF(sala!R$2:R$768,A1759)=0,"No","SI")</f>
        <v>SI</v>
      </c>
      <c r="K1759">
        <f>+Tabla1[[#This Row],[Precio Unitario]]*Tabla1[[#This Row],[Cantidad Ordenada]]</f>
        <v>102</v>
      </c>
      <c r="L1759">
        <f>+Tabla1[[#This Row],[Ganancia Bruta]]-Tabla1[[#This Row],[Costo Unitario]]*Tabla1[[#This Row],[Cantidad Ordenada]]</f>
        <v>42</v>
      </c>
    </row>
    <row r="1760" spans="1:12" x14ac:dyDescent="0.45">
      <c r="A1760">
        <v>711</v>
      </c>
      <c r="B1760">
        <v>20</v>
      </c>
      <c r="C1760" t="s">
        <v>423</v>
      </c>
      <c r="D1760" t="s">
        <v>1151</v>
      </c>
      <c r="E1760">
        <v>19</v>
      </c>
      <c r="F1760">
        <v>32</v>
      </c>
      <c r="G1760">
        <v>2</v>
      </c>
      <c r="H1760">
        <v>16</v>
      </c>
      <c r="I1760" t="s">
        <v>1141</v>
      </c>
      <c r="J1760" t="str">
        <f>IF(COUNTIF(sala!R$2:R$768,A1760)=0,"No","SI")</f>
        <v>SI</v>
      </c>
      <c r="K1760">
        <f>+Tabla1[[#This Row],[Precio Unitario]]*Tabla1[[#This Row],[Cantidad Ordenada]]</f>
        <v>64</v>
      </c>
      <c r="L1760">
        <f>+Tabla1[[#This Row],[Ganancia Bruta]]-Tabla1[[#This Row],[Costo Unitario]]*Tabla1[[#This Row],[Cantidad Ordenada]]</f>
        <v>26</v>
      </c>
    </row>
    <row r="1761" spans="1:12" x14ac:dyDescent="0.45">
      <c r="A1761">
        <v>712</v>
      </c>
      <c r="B1761">
        <v>10</v>
      </c>
      <c r="C1761" t="s">
        <v>268</v>
      </c>
      <c r="D1761" t="s">
        <v>1138</v>
      </c>
      <c r="E1761">
        <v>14</v>
      </c>
      <c r="F1761">
        <v>24</v>
      </c>
      <c r="G1761">
        <v>2</v>
      </c>
      <c r="H1761">
        <v>49</v>
      </c>
      <c r="I1761" t="s">
        <v>1139</v>
      </c>
      <c r="J1761" t="str">
        <f>IF(COUNTIF(sala!R$2:R$768,A1761)=0,"No","SI")</f>
        <v>SI</v>
      </c>
      <c r="K1761">
        <f>+Tabla1[[#This Row],[Precio Unitario]]*Tabla1[[#This Row],[Cantidad Ordenada]]</f>
        <v>48</v>
      </c>
      <c r="L1761">
        <f>+Tabla1[[#This Row],[Ganancia Bruta]]-Tabla1[[#This Row],[Costo Unitario]]*Tabla1[[#This Row],[Cantidad Ordenada]]</f>
        <v>20</v>
      </c>
    </row>
    <row r="1762" spans="1:12" x14ac:dyDescent="0.45">
      <c r="A1762">
        <v>713</v>
      </c>
      <c r="B1762">
        <v>6</v>
      </c>
      <c r="C1762" t="s">
        <v>448</v>
      </c>
      <c r="D1762" t="s">
        <v>1147</v>
      </c>
      <c r="E1762">
        <v>20</v>
      </c>
      <c r="F1762">
        <v>33</v>
      </c>
      <c r="G1762">
        <v>3</v>
      </c>
      <c r="H1762">
        <v>41</v>
      </c>
      <c r="I1762" t="s">
        <v>1141</v>
      </c>
      <c r="J1762" t="str">
        <f>IF(COUNTIF(sala!R$2:R$768,A1762)=0,"No","SI")</f>
        <v>SI</v>
      </c>
      <c r="K1762">
        <f>+Tabla1[[#This Row],[Precio Unitario]]*Tabla1[[#This Row],[Cantidad Ordenada]]</f>
        <v>99</v>
      </c>
      <c r="L1762">
        <f>+Tabla1[[#This Row],[Ganancia Bruta]]-Tabla1[[#This Row],[Costo Unitario]]*Tabla1[[#This Row],[Cantidad Ordenada]]</f>
        <v>39</v>
      </c>
    </row>
    <row r="1763" spans="1:12" x14ac:dyDescent="0.45">
      <c r="A1763">
        <v>713</v>
      </c>
      <c r="B1763">
        <v>6</v>
      </c>
      <c r="C1763" t="s">
        <v>60</v>
      </c>
      <c r="D1763" t="s">
        <v>1146</v>
      </c>
      <c r="E1763">
        <v>17</v>
      </c>
      <c r="F1763">
        <v>29</v>
      </c>
      <c r="G1763">
        <v>3</v>
      </c>
      <c r="H1763">
        <v>14</v>
      </c>
      <c r="I1763" t="s">
        <v>1141</v>
      </c>
      <c r="J1763" t="str">
        <f>IF(COUNTIF(sala!R$2:R$768,A1763)=0,"No","SI")</f>
        <v>SI</v>
      </c>
      <c r="K1763">
        <f>+Tabla1[[#This Row],[Precio Unitario]]*Tabla1[[#This Row],[Cantidad Ordenada]]</f>
        <v>87</v>
      </c>
      <c r="L1763">
        <f>+Tabla1[[#This Row],[Ganancia Bruta]]-Tabla1[[#This Row],[Costo Unitario]]*Tabla1[[#This Row],[Cantidad Ordenada]]</f>
        <v>36</v>
      </c>
    </row>
    <row r="1764" spans="1:12" x14ac:dyDescent="0.45">
      <c r="A1764">
        <v>713</v>
      </c>
      <c r="B1764">
        <v>6</v>
      </c>
      <c r="C1764" t="s">
        <v>423</v>
      </c>
      <c r="D1764" t="s">
        <v>1151</v>
      </c>
      <c r="E1764">
        <v>19</v>
      </c>
      <c r="F1764">
        <v>32</v>
      </c>
      <c r="G1764">
        <v>3</v>
      </c>
      <c r="H1764">
        <v>45</v>
      </c>
      <c r="I1764" t="s">
        <v>1139</v>
      </c>
      <c r="J1764" t="str">
        <f>IF(COUNTIF(sala!R$2:R$768,A1764)=0,"No","SI")</f>
        <v>SI</v>
      </c>
      <c r="K1764">
        <f>+Tabla1[[#This Row],[Precio Unitario]]*Tabla1[[#This Row],[Cantidad Ordenada]]</f>
        <v>96</v>
      </c>
      <c r="L1764">
        <f>+Tabla1[[#This Row],[Ganancia Bruta]]-Tabla1[[#This Row],[Costo Unitario]]*Tabla1[[#This Row],[Cantidad Ordenada]]</f>
        <v>39</v>
      </c>
    </row>
    <row r="1765" spans="1:12" x14ac:dyDescent="0.45">
      <c r="A1765">
        <v>713</v>
      </c>
      <c r="B1765">
        <v>6</v>
      </c>
      <c r="C1765" t="s">
        <v>265</v>
      </c>
      <c r="D1765" t="s">
        <v>1158</v>
      </c>
      <c r="E1765">
        <v>15</v>
      </c>
      <c r="F1765">
        <v>26</v>
      </c>
      <c r="G1765">
        <v>3</v>
      </c>
      <c r="H1765">
        <v>25</v>
      </c>
      <c r="I1765" t="s">
        <v>1139</v>
      </c>
      <c r="J1765" t="str">
        <f>IF(COUNTIF(sala!R$2:R$768,A1765)=0,"No","SI")</f>
        <v>SI</v>
      </c>
      <c r="K1765">
        <f>+Tabla1[[#This Row],[Precio Unitario]]*Tabla1[[#This Row],[Cantidad Ordenada]]</f>
        <v>78</v>
      </c>
      <c r="L1765">
        <f>+Tabla1[[#This Row],[Ganancia Bruta]]-Tabla1[[#This Row],[Costo Unitario]]*Tabla1[[#This Row],[Cantidad Ordenada]]</f>
        <v>33</v>
      </c>
    </row>
    <row r="1766" spans="1:12" x14ac:dyDescent="0.45">
      <c r="A1766">
        <v>714</v>
      </c>
      <c r="B1766">
        <v>19</v>
      </c>
      <c r="C1766" t="s">
        <v>86</v>
      </c>
      <c r="D1766" t="s">
        <v>1153</v>
      </c>
      <c r="E1766">
        <v>20</v>
      </c>
      <c r="F1766">
        <v>34</v>
      </c>
      <c r="G1766">
        <v>3</v>
      </c>
      <c r="H1766">
        <v>17</v>
      </c>
      <c r="I1766" t="s">
        <v>1141</v>
      </c>
      <c r="J1766" t="str">
        <f>IF(COUNTIF(sala!R$2:R$768,A1766)=0,"No","SI")</f>
        <v>SI</v>
      </c>
      <c r="K1766">
        <f>+Tabla1[[#This Row],[Precio Unitario]]*Tabla1[[#This Row],[Cantidad Ordenada]]</f>
        <v>102</v>
      </c>
      <c r="L1766">
        <f>+Tabla1[[#This Row],[Ganancia Bruta]]-Tabla1[[#This Row],[Costo Unitario]]*Tabla1[[#This Row],[Cantidad Ordenada]]</f>
        <v>42</v>
      </c>
    </row>
    <row r="1767" spans="1:12" x14ac:dyDescent="0.45">
      <c r="A1767">
        <v>714</v>
      </c>
      <c r="B1767">
        <v>19</v>
      </c>
      <c r="C1767" t="s">
        <v>109</v>
      </c>
      <c r="D1767" t="s">
        <v>1140</v>
      </c>
      <c r="E1767">
        <v>18</v>
      </c>
      <c r="F1767">
        <v>30</v>
      </c>
      <c r="G1767">
        <v>3</v>
      </c>
      <c r="H1767">
        <v>17</v>
      </c>
      <c r="I1767" t="s">
        <v>1141</v>
      </c>
      <c r="J1767" t="str">
        <f>IF(COUNTIF(sala!R$2:R$768,A1767)=0,"No","SI")</f>
        <v>SI</v>
      </c>
      <c r="K1767">
        <f>+Tabla1[[#This Row],[Precio Unitario]]*Tabla1[[#This Row],[Cantidad Ordenada]]</f>
        <v>90</v>
      </c>
      <c r="L1767">
        <f>+Tabla1[[#This Row],[Ganancia Bruta]]-Tabla1[[#This Row],[Costo Unitario]]*Tabla1[[#This Row],[Cantidad Ordenada]]</f>
        <v>36</v>
      </c>
    </row>
    <row r="1768" spans="1:12" x14ac:dyDescent="0.45">
      <c r="A1768">
        <v>714</v>
      </c>
      <c r="B1768">
        <v>19</v>
      </c>
      <c r="C1768" t="s">
        <v>448</v>
      </c>
      <c r="D1768" t="s">
        <v>1147</v>
      </c>
      <c r="E1768">
        <v>20</v>
      </c>
      <c r="F1768">
        <v>33</v>
      </c>
      <c r="G1768">
        <v>1</v>
      </c>
      <c r="H1768">
        <v>29</v>
      </c>
      <c r="I1768" t="s">
        <v>1141</v>
      </c>
      <c r="J1768" t="str">
        <f>IF(COUNTIF(sala!R$2:R$768,A1768)=0,"No","SI")</f>
        <v>SI</v>
      </c>
      <c r="K1768">
        <f>+Tabla1[[#This Row],[Precio Unitario]]*Tabla1[[#This Row],[Cantidad Ordenada]]</f>
        <v>33</v>
      </c>
      <c r="L1768">
        <f>+Tabla1[[#This Row],[Ganancia Bruta]]-Tabla1[[#This Row],[Costo Unitario]]*Tabla1[[#This Row],[Cantidad Ordenada]]</f>
        <v>13</v>
      </c>
    </row>
    <row r="1769" spans="1:12" x14ac:dyDescent="0.45">
      <c r="A1769">
        <v>715</v>
      </c>
      <c r="B1769">
        <v>12</v>
      </c>
      <c r="C1769" t="s">
        <v>109</v>
      </c>
      <c r="D1769" t="s">
        <v>1140</v>
      </c>
      <c r="E1769">
        <v>18</v>
      </c>
      <c r="F1769">
        <v>30</v>
      </c>
      <c r="G1769">
        <v>3</v>
      </c>
      <c r="H1769">
        <v>35</v>
      </c>
      <c r="I1769" t="s">
        <v>1139</v>
      </c>
      <c r="J1769" t="str">
        <f>IF(COUNTIF(sala!R$2:R$768,A1769)=0,"No","SI")</f>
        <v>SI</v>
      </c>
      <c r="K1769">
        <f>+Tabla1[[#This Row],[Precio Unitario]]*Tabla1[[#This Row],[Cantidad Ordenada]]</f>
        <v>90</v>
      </c>
      <c r="L1769">
        <f>+Tabla1[[#This Row],[Ganancia Bruta]]-Tabla1[[#This Row],[Costo Unitario]]*Tabla1[[#This Row],[Cantidad Ordenada]]</f>
        <v>36</v>
      </c>
    </row>
    <row r="1770" spans="1:12" x14ac:dyDescent="0.45">
      <c r="A1770">
        <v>715</v>
      </c>
      <c r="B1770">
        <v>12</v>
      </c>
      <c r="C1770" t="s">
        <v>179</v>
      </c>
      <c r="D1770" t="s">
        <v>1143</v>
      </c>
      <c r="E1770">
        <v>16</v>
      </c>
      <c r="F1770">
        <v>27</v>
      </c>
      <c r="G1770">
        <v>1</v>
      </c>
      <c r="H1770">
        <v>14</v>
      </c>
      <c r="I1770" t="s">
        <v>1139</v>
      </c>
      <c r="J1770" t="str">
        <f>IF(COUNTIF(sala!R$2:R$768,A1770)=0,"No","SI")</f>
        <v>SI</v>
      </c>
      <c r="K1770">
        <f>+Tabla1[[#This Row],[Precio Unitario]]*Tabla1[[#This Row],[Cantidad Ordenada]]</f>
        <v>27</v>
      </c>
      <c r="L1770">
        <f>+Tabla1[[#This Row],[Ganancia Bruta]]-Tabla1[[#This Row],[Costo Unitario]]*Tabla1[[#This Row],[Cantidad Ordenada]]</f>
        <v>11</v>
      </c>
    </row>
    <row r="1771" spans="1:12" x14ac:dyDescent="0.45">
      <c r="A1771">
        <v>715</v>
      </c>
      <c r="B1771">
        <v>12</v>
      </c>
      <c r="C1771" t="s">
        <v>204</v>
      </c>
      <c r="D1771" t="s">
        <v>1159</v>
      </c>
      <c r="E1771">
        <v>15</v>
      </c>
      <c r="F1771">
        <v>25</v>
      </c>
      <c r="G1771">
        <v>3</v>
      </c>
      <c r="H1771">
        <v>38</v>
      </c>
      <c r="I1771" t="s">
        <v>1139</v>
      </c>
      <c r="J1771" t="str">
        <f>IF(COUNTIF(sala!R$2:R$768,A1771)=0,"No","SI")</f>
        <v>SI</v>
      </c>
      <c r="K1771">
        <f>+Tabla1[[#This Row],[Precio Unitario]]*Tabla1[[#This Row],[Cantidad Ordenada]]</f>
        <v>75</v>
      </c>
      <c r="L1771">
        <f>+Tabla1[[#This Row],[Ganancia Bruta]]-Tabla1[[#This Row],[Costo Unitario]]*Tabla1[[#This Row],[Cantidad Ordenada]]</f>
        <v>30</v>
      </c>
    </row>
    <row r="1772" spans="1:12" x14ac:dyDescent="0.45">
      <c r="A1772">
        <v>715</v>
      </c>
      <c r="B1772">
        <v>12</v>
      </c>
      <c r="C1772" t="s">
        <v>126</v>
      </c>
      <c r="D1772" t="s">
        <v>1157</v>
      </c>
      <c r="E1772">
        <v>10</v>
      </c>
      <c r="F1772">
        <v>18</v>
      </c>
      <c r="G1772">
        <v>3</v>
      </c>
      <c r="H1772">
        <v>49</v>
      </c>
      <c r="I1772" t="s">
        <v>1141</v>
      </c>
      <c r="J1772" t="str">
        <f>IF(COUNTIF(sala!R$2:R$768,A1772)=0,"No","SI")</f>
        <v>SI</v>
      </c>
      <c r="K1772">
        <f>+Tabla1[[#This Row],[Precio Unitario]]*Tabla1[[#This Row],[Cantidad Ordenada]]</f>
        <v>54</v>
      </c>
      <c r="L1772">
        <f>+Tabla1[[#This Row],[Ganancia Bruta]]-Tabla1[[#This Row],[Costo Unitario]]*Tabla1[[#This Row],[Cantidad Ordenada]]</f>
        <v>24</v>
      </c>
    </row>
    <row r="1773" spans="1:12" x14ac:dyDescent="0.45">
      <c r="A1773">
        <v>716</v>
      </c>
      <c r="B1773">
        <v>12</v>
      </c>
      <c r="C1773" t="s">
        <v>111</v>
      </c>
      <c r="D1773" t="s">
        <v>1156</v>
      </c>
      <c r="E1773">
        <v>13</v>
      </c>
      <c r="F1773">
        <v>21</v>
      </c>
      <c r="G1773">
        <v>3</v>
      </c>
      <c r="H1773">
        <v>12</v>
      </c>
      <c r="I1773" t="s">
        <v>1139</v>
      </c>
      <c r="J1773" t="str">
        <f>IF(COUNTIF(sala!R$2:R$768,A1773)=0,"No","SI")</f>
        <v>SI</v>
      </c>
      <c r="K1773">
        <f>+Tabla1[[#This Row],[Precio Unitario]]*Tabla1[[#This Row],[Cantidad Ordenada]]</f>
        <v>63</v>
      </c>
      <c r="L1773">
        <f>+Tabla1[[#This Row],[Ganancia Bruta]]-Tabla1[[#This Row],[Costo Unitario]]*Tabla1[[#This Row],[Cantidad Ordenada]]</f>
        <v>24</v>
      </c>
    </row>
    <row r="1774" spans="1:12" x14ac:dyDescent="0.45">
      <c r="A1774">
        <v>716</v>
      </c>
      <c r="B1774">
        <v>12</v>
      </c>
      <c r="C1774" t="s">
        <v>204</v>
      </c>
      <c r="D1774" t="s">
        <v>1159</v>
      </c>
      <c r="E1774">
        <v>15</v>
      </c>
      <c r="F1774">
        <v>25</v>
      </c>
      <c r="G1774">
        <v>3</v>
      </c>
      <c r="H1774">
        <v>48</v>
      </c>
      <c r="I1774" t="s">
        <v>1139</v>
      </c>
      <c r="J1774" t="str">
        <f>IF(COUNTIF(sala!R$2:R$768,A1774)=0,"No","SI")</f>
        <v>SI</v>
      </c>
      <c r="K1774">
        <f>+Tabla1[[#This Row],[Precio Unitario]]*Tabla1[[#This Row],[Cantidad Ordenada]]</f>
        <v>75</v>
      </c>
      <c r="L1774">
        <f>+Tabla1[[#This Row],[Ganancia Bruta]]-Tabla1[[#This Row],[Costo Unitario]]*Tabla1[[#This Row],[Cantidad Ordenada]]</f>
        <v>30</v>
      </c>
    </row>
    <row r="1775" spans="1:12" x14ac:dyDescent="0.45">
      <c r="A1775">
        <v>716</v>
      </c>
      <c r="B1775">
        <v>12</v>
      </c>
      <c r="C1775" t="s">
        <v>195</v>
      </c>
      <c r="D1775" t="s">
        <v>1142</v>
      </c>
      <c r="E1775">
        <v>19</v>
      </c>
      <c r="F1775">
        <v>31</v>
      </c>
      <c r="G1775">
        <v>3</v>
      </c>
      <c r="H1775">
        <v>30</v>
      </c>
      <c r="I1775" t="s">
        <v>1141</v>
      </c>
      <c r="J1775" t="str">
        <f>IF(COUNTIF(sala!R$2:R$768,A1775)=0,"No","SI")</f>
        <v>SI</v>
      </c>
      <c r="K1775">
        <f>+Tabla1[[#This Row],[Precio Unitario]]*Tabla1[[#This Row],[Cantidad Ordenada]]</f>
        <v>93</v>
      </c>
      <c r="L1775">
        <f>+Tabla1[[#This Row],[Ganancia Bruta]]-Tabla1[[#This Row],[Costo Unitario]]*Tabla1[[#This Row],[Cantidad Ordenada]]</f>
        <v>36</v>
      </c>
    </row>
    <row r="1776" spans="1:12" x14ac:dyDescent="0.45">
      <c r="A1776">
        <v>717</v>
      </c>
      <c r="B1776">
        <v>8</v>
      </c>
      <c r="C1776" t="s">
        <v>344</v>
      </c>
      <c r="D1776" t="s">
        <v>1152</v>
      </c>
      <c r="E1776">
        <v>13</v>
      </c>
      <c r="F1776">
        <v>22</v>
      </c>
      <c r="G1776">
        <v>2</v>
      </c>
      <c r="H1776">
        <v>23</v>
      </c>
      <c r="I1776" t="s">
        <v>1141</v>
      </c>
      <c r="J1776" t="str">
        <f>IF(COUNTIF(sala!R$2:R$768,A1776)=0,"No","SI")</f>
        <v>SI</v>
      </c>
      <c r="K1776">
        <f>+Tabla1[[#This Row],[Precio Unitario]]*Tabla1[[#This Row],[Cantidad Ordenada]]</f>
        <v>44</v>
      </c>
      <c r="L1776">
        <f>+Tabla1[[#This Row],[Ganancia Bruta]]-Tabla1[[#This Row],[Costo Unitario]]*Tabla1[[#This Row],[Cantidad Ordenada]]</f>
        <v>18</v>
      </c>
    </row>
    <row r="1777" spans="1:12" x14ac:dyDescent="0.45">
      <c r="A1777">
        <v>717</v>
      </c>
      <c r="B1777">
        <v>8</v>
      </c>
      <c r="C1777" t="s">
        <v>109</v>
      </c>
      <c r="D1777" t="s">
        <v>1140</v>
      </c>
      <c r="E1777">
        <v>18</v>
      </c>
      <c r="F1777">
        <v>30</v>
      </c>
      <c r="G1777">
        <v>1</v>
      </c>
      <c r="H1777">
        <v>36</v>
      </c>
      <c r="I1777" t="s">
        <v>1141</v>
      </c>
      <c r="J1777" t="str">
        <f>IF(COUNTIF(sala!R$2:R$768,A1777)=0,"No","SI")</f>
        <v>SI</v>
      </c>
      <c r="K1777">
        <f>+Tabla1[[#This Row],[Precio Unitario]]*Tabla1[[#This Row],[Cantidad Ordenada]]</f>
        <v>30</v>
      </c>
      <c r="L1777">
        <f>+Tabla1[[#This Row],[Ganancia Bruta]]-Tabla1[[#This Row],[Costo Unitario]]*Tabla1[[#This Row],[Cantidad Ordenada]]</f>
        <v>12</v>
      </c>
    </row>
    <row r="1778" spans="1:12" x14ac:dyDescent="0.45">
      <c r="A1778">
        <v>717</v>
      </c>
      <c r="B1778">
        <v>8</v>
      </c>
      <c r="C1778" t="s">
        <v>179</v>
      </c>
      <c r="D1778" t="s">
        <v>1143</v>
      </c>
      <c r="E1778">
        <v>16</v>
      </c>
      <c r="F1778">
        <v>27</v>
      </c>
      <c r="G1778">
        <v>3</v>
      </c>
      <c r="H1778">
        <v>13</v>
      </c>
      <c r="I1778" t="s">
        <v>1141</v>
      </c>
      <c r="J1778" t="str">
        <f>IF(COUNTIF(sala!R$2:R$768,A1778)=0,"No","SI")</f>
        <v>SI</v>
      </c>
      <c r="K1778">
        <f>+Tabla1[[#This Row],[Precio Unitario]]*Tabla1[[#This Row],[Cantidad Ordenada]]</f>
        <v>81</v>
      </c>
      <c r="L1778">
        <f>+Tabla1[[#This Row],[Ganancia Bruta]]-Tabla1[[#This Row],[Costo Unitario]]*Tabla1[[#This Row],[Cantidad Ordenada]]</f>
        <v>33</v>
      </c>
    </row>
    <row r="1779" spans="1:12" x14ac:dyDescent="0.45">
      <c r="A1779">
        <v>718</v>
      </c>
      <c r="B1779">
        <v>7</v>
      </c>
      <c r="C1779" t="s">
        <v>250</v>
      </c>
      <c r="D1779" t="s">
        <v>1154</v>
      </c>
      <c r="E1779">
        <v>12</v>
      </c>
      <c r="F1779">
        <v>20</v>
      </c>
      <c r="G1779">
        <v>1</v>
      </c>
      <c r="H1779">
        <v>58</v>
      </c>
      <c r="I1779" t="s">
        <v>1141</v>
      </c>
      <c r="J1779" t="str">
        <f>IF(COUNTIF(sala!R$2:R$768,A1779)=0,"No","SI")</f>
        <v>SI</v>
      </c>
      <c r="K1779">
        <f>+Tabla1[[#This Row],[Precio Unitario]]*Tabla1[[#This Row],[Cantidad Ordenada]]</f>
        <v>20</v>
      </c>
      <c r="L1779">
        <f>+Tabla1[[#This Row],[Ganancia Bruta]]-Tabla1[[#This Row],[Costo Unitario]]*Tabla1[[#This Row],[Cantidad Ordenada]]</f>
        <v>8</v>
      </c>
    </row>
    <row r="1780" spans="1:12" x14ac:dyDescent="0.45">
      <c r="A1780">
        <v>719</v>
      </c>
      <c r="B1780">
        <v>16</v>
      </c>
      <c r="C1780" t="s">
        <v>74</v>
      </c>
      <c r="D1780" t="s">
        <v>1144</v>
      </c>
      <c r="E1780">
        <v>25</v>
      </c>
      <c r="F1780">
        <v>40</v>
      </c>
      <c r="G1780">
        <v>1</v>
      </c>
      <c r="H1780">
        <v>15</v>
      </c>
      <c r="I1780" t="s">
        <v>1139</v>
      </c>
      <c r="J1780" t="str">
        <f>IF(COUNTIF(sala!R$2:R$768,A1780)=0,"No","SI")</f>
        <v>SI</v>
      </c>
      <c r="K1780">
        <f>+Tabla1[[#This Row],[Precio Unitario]]*Tabla1[[#This Row],[Cantidad Ordenada]]</f>
        <v>40</v>
      </c>
      <c r="L1780">
        <f>+Tabla1[[#This Row],[Ganancia Bruta]]-Tabla1[[#This Row],[Costo Unitario]]*Tabla1[[#This Row],[Cantidad Ordenada]]</f>
        <v>15</v>
      </c>
    </row>
    <row r="1781" spans="1:12" x14ac:dyDescent="0.45">
      <c r="A1781">
        <v>719</v>
      </c>
      <c r="B1781">
        <v>16</v>
      </c>
      <c r="C1781" t="s">
        <v>189</v>
      </c>
      <c r="D1781" t="s">
        <v>1149</v>
      </c>
      <c r="E1781">
        <v>11</v>
      </c>
      <c r="F1781">
        <v>19</v>
      </c>
      <c r="G1781">
        <v>2</v>
      </c>
      <c r="H1781">
        <v>34</v>
      </c>
      <c r="I1781" t="s">
        <v>1139</v>
      </c>
      <c r="J1781" t="str">
        <f>IF(COUNTIF(sala!R$2:R$768,A1781)=0,"No","SI")</f>
        <v>SI</v>
      </c>
      <c r="K1781">
        <f>+Tabla1[[#This Row],[Precio Unitario]]*Tabla1[[#This Row],[Cantidad Ordenada]]</f>
        <v>38</v>
      </c>
      <c r="L1781">
        <f>+Tabla1[[#This Row],[Ganancia Bruta]]-Tabla1[[#This Row],[Costo Unitario]]*Tabla1[[#This Row],[Cantidad Ordenada]]</f>
        <v>16</v>
      </c>
    </row>
    <row r="1782" spans="1:12" x14ac:dyDescent="0.45">
      <c r="A1782">
        <v>719</v>
      </c>
      <c r="B1782">
        <v>16</v>
      </c>
      <c r="C1782" t="s">
        <v>60</v>
      </c>
      <c r="D1782" t="s">
        <v>1146</v>
      </c>
      <c r="E1782">
        <v>17</v>
      </c>
      <c r="F1782">
        <v>29</v>
      </c>
      <c r="G1782">
        <v>1</v>
      </c>
      <c r="H1782">
        <v>21</v>
      </c>
      <c r="I1782" t="s">
        <v>1139</v>
      </c>
      <c r="J1782" t="str">
        <f>IF(COUNTIF(sala!R$2:R$768,A1782)=0,"No","SI")</f>
        <v>SI</v>
      </c>
      <c r="K1782">
        <f>+Tabla1[[#This Row],[Precio Unitario]]*Tabla1[[#This Row],[Cantidad Ordenada]]</f>
        <v>29</v>
      </c>
      <c r="L1782">
        <f>+Tabla1[[#This Row],[Ganancia Bruta]]-Tabla1[[#This Row],[Costo Unitario]]*Tabla1[[#This Row],[Cantidad Ordenada]]</f>
        <v>12</v>
      </c>
    </row>
    <row r="1783" spans="1:12" x14ac:dyDescent="0.45">
      <c r="A1783">
        <v>720</v>
      </c>
      <c r="B1783">
        <v>4</v>
      </c>
      <c r="C1783" t="s">
        <v>448</v>
      </c>
      <c r="D1783" t="s">
        <v>1147</v>
      </c>
      <c r="E1783">
        <v>20</v>
      </c>
      <c r="F1783">
        <v>33</v>
      </c>
      <c r="G1783">
        <v>1</v>
      </c>
      <c r="H1783">
        <v>36</v>
      </c>
      <c r="I1783" t="s">
        <v>1139</v>
      </c>
      <c r="J1783" t="str">
        <f>IF(COUNTIF(sala!R$2:R$768,A1783)=0,"No","SI")</f>
        <v>SI</v>
      </c>
      <c r="K1783">
        <f>+Tabla1[[#This Row],[Precio Unitario]]*Tabla1[[#This Row],[Cantidad Ordenada]]</f>
        <v>33</v>
      </c>
      <c r="L1783">
        <f>+Tabla1[[#This Row],[Ganancia Bruta]]-Tabla1[[#This Row],[Costo Unitario]]*Tabla1[[#This Row],[Cantidad Ordenada]]</f>
        <v>13</v>
      </c>
    </row>
    <row r="1784" spans="1:12" x14ac:dyDescent="0.45">
      <c r="A1784">
        <v>720</v>
      </c>
      <c r="B1784">
        <v>4</v>
      </c>
      <c r="C1784" t="s">
        <v>60</v>
      </c>
      <c r="D1784" t="s">
        <v>1146</v>
      </c>
      <c r="E1784">
        <v>17</v>
      </c>
      <c r="F1784">
        <v>29</v>
      </c>
      <c r="G1784">
        <v>3</v>
      </c>
      <c r="H1784">
        <v>44</v>
      </c>
      <c r="I1784" t="s">
        <v>1141</v>
      </c>
      <c r="J1784" t="str">
        <f>IF(COUNTIF(sala!R$2:R$768,A1784)=0,"No","SI")</f>
        <v>SI</v>
      </c>
      <c r="K1784">
        <f>+Tabla1[[#This Row],[Precio Unitario]]*Tabla1[[#This Row],[Cantidad Ordenada]]</f>
        <v>87</v>
      </c>
      <c r="L1784">
        <f>+Tabla1[[#This Row],[Ganancia Bruta]]-Tabla1[[#This Row],[Costo Unitario]]*Tabla1[[#This Row],[Cantidad Ordenada]]</f>
        <v>36</v>
      </c>
    </row>
    <row r="1785" spans="1:12" x14ac:dyDescent="0.45">
      <c r="A1785">
        <v>720</v>
      </c>
      <c r="B1785">
        <v>4</v>
      </c>
      <c r="C1785" t="s">
        <v>268</v>
      </c>
      <c r="D1785" t="s">
        <v>1138</v>
      </c>
      <c r="E1785">
        <v>14</v>
      </c>
      <c r="F1785">
        <v>24</v>
      </c>
      <c r="G1785">
        <v>2</v>
      </c>
      <c r="H1785">
        <v>53</v>
      </c>
      <c r="I1785" t="s">
        <v>1141</v>
      </c>
      <c r="J1785" t="str">
        <f>IF(COUNTIF(sala!R$2:R$768,A1785)=0,"No","SI")</f>
        <v>SI</v>
      </c>
      <c r="K1785">
        <f>+Tabla1[[#This Row],[Precio Unitario]]*Tabla1[[#This Row],[Cantidad Ordenada]]</f>
        <v>48</v>
      </c>
      <c r="L1785">
        <f>+Tabla1[[#This Row],[Ganancia Bruta]]-Tabla1[[#This Row],[Costo Unitario]]*Tabla1[[#This Row],[Cantidad Ordenada]]</f>
        <v>20</v>
      </c>
    </row>
    <row r="1786" spans="1:12" x14ac:dyDescent="0.45">
      <c r="A1786">
        <v>721</v>
      </c>
      <c r="B1786">
        <v>6</v>
      </c>
      <c r="C1786" t="s">
        <v>60</v>
      </c>
      <c r="D1786" t="s">
        <v>1146</v>
      </c>
      <c r="E1786">
        <v>17</v>
      </c>
      <c r="F1786">
        <v>29</v>
      </c>
      <c r="G1786">
        <v>1</v>
      </c>
      <c r="H1786">
        <v>20</v>
      </c>
      <c r="I1786" t="s">
        <v>1141</v>
      </c>
      <c r="J1786" t="str">
        <f>IF(COUNTIF(sala!R$2:R$768,A1786)=0,"No","SI")</f>
        <v>SI</v>
      </c>
      <c r="K1786">
        <f>+Tabla1[[#This Row],[Precio Unitario]]*Tabla1[[#This Row],[Cantidad Ordenada]]</f>
        <v>29</v>
      </c>
      <c r="L1786">
        <f>+Tabla1[[#This Row],[Ganancia Bruta]]-Tabla1[[#This Row],[Costo Unitario]]*Tabla1[[#This Row],[Cantidad Ordenada]]</f>
        <v>12</v>
      </c>
    </row>
    <row r="1787" spans="1:12" x14ac:dyDescent="0.45">
      <c r="A1787">
        <v>721</v>
      </c>
      <c r="B1787">
        <v>6</v>
      </c>
      <c r="C1787" t="s">
        <v>115</v>
      </c>
      <c r="D1787" t="s">
        <v>1145</v>
      </c>
      <c r="E1787">
        <v>22</v>
      </c>
      <c r="F1787">
        <v>36</v>
      </c>
      <c r="G1787">
        <v>1</v>
      </c>
      <c r="H1787">
        <v>15</v>
      </c>
      <c r="I1787" t="s">
        <v>1141</v>
      </c>
      <c r="J1787" t="str">
        <f>IF(COUNTIF(sala!R$2:R$768,A1787)=0,"No","SI")</f>
        <v>SI</v>
      </c>
      <c r="K1787">
        <f>+Tabla1[[#This Row],[Precio Unitario]]*Tabla1[[#This Row],[Cantidad Ordenada]]</f>
        <v>36</v>
      </c>
      <c r="L1787">
        <f>+Tabla1[[#This Row],[Ganancia Bruta]]-Tabla1[[#This Row],[Costo Unitario]]*Tabla1[[#This Row],[Cantidad Ordenada]]</f>
        <v>14</v>
      </c>
    </row>
    <row r="1788" spans="1:12" x14ac:dyDescent="0.45">
      <c r="A1788">
        <v>721</v>
      </c>
      <c r="B1788">
        <v>6</v>
      </c>
      <c r="C1788" t="s">
        <v>268</v>
      </c>
      <c r="D1788" t="s">
        <v>1138</v>
      </c>
      <c r="E1788">
        <v>14</v>
      </c>
      <c r="F1788">
        <v>24</v>
      </c>
      <c r="G1788">
        <v>3</v>
      </c>
      <c r="H1788">
        <v>44</v>
      </c>
      <c r="I1788" t="s">
        <v>1139</v>
      </c>
      <c r="J1788" t="str">
        <f>IF(COUNTIF(sala!R$2:R$768,A1788)=0,"No","SI")</f>
        <v>SI</v>
      </c>
      <c r="K1788">
        <f>+Tabla1[[#This Row],[Precio Unitario]]*Tabla1[[#This Row],[Cantidad Ordenada]]</f>
        <v>72</v>
      </c>
      <c r="L1788">
        <f>+Tabla1[[#This Row],[Ganancia Bruta]]-Tabla1[[#This Row],[Costo Unitario]]*Tabla1[[#This Row],[Cantidad Ordenada]]</f>
        <v>30</v>
      </c>
    </row>
    <row r="1789" spans="1:12" x14ac:dyDescent="0.45">
      <c r="A1789">
        <v>721</v>
      </c>
      <c r="B1789">
        <v>6</v>
      </c>
      <c r="C1789" t="s">
        <v>179</v>
      </c>
      <c r="D1789" t="s">
        <v>1143</v>
      </c>
      <c r="E1789">
        <v>16</v>
      </c>
      <c r="F1789">
        <v>27</v>
      </c>
      <c r="G1789">
        <v>3</v>
      </c>
      <c r="H1789">
        <v>54</v>
      </c>
      <c r="I1789" t="s">
        <v>1141</v>
      </c>
      <c r="J1789" t="str">
        <f>IF(COUNTIF(sala!R$2:R$768,A1789)=0,"No","SI")</f>
        <v>SI</v>
      </c>
      <c r="K1789">
        <f>+Tabla1[[#This Row],[Precio Unitario]]*Tabla1[[#This Row],[Cantidad Ordenada]]</f>
        <v>81</v>
      </c>
      <c r="L1789">
        <f>+Tabla1[[#This Row],[Ganancia Bruta]]-Tabla1[[#This Row],[Costo Unitario]]*Tabla1[[#This Row],[Cantidad Ordenada]]</f>
        <v>33</v>
      </c>
    </row>
    <row r="1790" spans="1:12" x14ac:dyDescent="0.45">
      <c r="A1790">
        <v>722</v>
      </c>
      <c r="B1790">
        <v>13</v>
      </c>
      <c r="C1790" t="s">
        <v>111</v>
      </c>
      <c r="D1790" t="s">
        <v>1156</v>
      </c>
      <c r="E1790">
        <v>13</v>
      </c>
      <c r="F1790">
        <v>21</v>
      </c>
      <c r="G1790">
        <v>3</v>
      </c>
      <c r="H1790">
        <v>43</v>
      </c>
      <c r="I1790" t="s">
        <v>1139</v>
      </c>
      <c r="J1790" t="str">
        <f>IF(COUNTIF(sala!R$2:R$768,A1790)=0,"No","SI")</f>
        <v>SI</v>
      </c>
      <c r="K1790">
        <f>+Tabla1[[#This Row],[Precio Unitario]]*Tabla1[[#This Row],[Cantidad Ordenada]]</f>
        <v>63</v>
      </c>
      <c r="L1790">
        <f>+Tabla1[[#This Row],[Ganancia Bruta]]-Tabla1[[#This Row],[Costo Unitario]]*Tabla1[[#This Row],[Cantidad Ordenada]]</f>
        <v>24</v>
      </c>
    </row>
    <row r="1791" spans="1:12" x14ac:dyDescent="0.45">
      <c r="A1791">
        <v>722</v>
      </c>
      <c r="B1791">
        <v>13</v>
      </c>
      <c r="C1791" t="s">
        <v>344</v>
      </c>
      <c r="D1791" t="s">
        <v>1152</v>
      </c>
      <c r="E1791">
        <v>13</v>
      </c>
      <c r="F1791">
        <v>22</v>
      </c>
      <c r="G1791">
        <v>1</v>
      </c>
      <c r="H1791">
        <v>16</v>
      </c>
      <c r="I1791" t="s">
        <v>1139</v>
      </c>
      <c r="J1791" t="str">
        <f>IF(COUNTIF(sala!R$2:R$768,A1791)=0,"No","SI")</f>
        <v>SI</v>
      </c>
      <c r="K1791">
        <f>+Tabla1[[#This Row],[Precio Unitario]]*Tabla1[[#This Row],[Cantidad Ordenada]]</f>
        <v>22</v>
      </c>
      <c r="L1791">
        <f>+Tabla1[[#This Row],[Ganancia Bruta]]-Tabla1[[#This Row],[Costo Unitario]]*Tabla1[[#This Row],[Cantidad Ordenada]]</f>
        <v>9</v>
      </c>
    </row>
    <row r="1792" spans="1:12" x14ac:dyDescent="0.45">
      <c r="A1792">
        <v>723</v>
      </c>
      <c r="B1792">
        <v>12</v>
      </c>
      <c r="C1792" t="s">
        <v>66</v>
      </c>
      <c r="D1792" t="s">
        <v>1148</v>
      </c>
      <c r="E1792">
        <v>16</v>
      </c>
      <c r="F1792">
        <v>28</v>
      </c>
      <c r="G1792">
        <v>2</v>
      </c>
      <c r="H1792">
        <v>22</v>
      </c>
      <c r="I1792" t="s">
        <v>1139</v>
      </c>
      <c r="J1792" t="str">
        <f>IF(COUNTIF(sala!R$2:R$768,A1792)=0,"No","SI")</f>
        <v>SI</v>
      </c>
      <c r="K1792">
        <f>+Tabla1[[#This Row],[Precio Unitario]]*Tabla1[[#This Row],[Cantidad Ordenada]]</f>
        <v>56</v>
      </c>
      <c r="L1792">
        <f>+Tabla1[[#This Row],[Ganancia Bruta]]-Tabla1[[#This Row],[Costo Unitario]]*Tabla1[[#This Row],[Cantidad Ordenada]]</f>
        <v>24</v>
      </c>
    </row>
    <row r="1793" spans="1:12" x14ac:dyDescent="0.45">
      <c r="A1793">
        <v>723</v>
      </c>
      <c r="B1793">
        <v>12</v>
      </c>
      <c r="C1793" t="s">
        <v>42</v>
      </c>
      <c r="D1793" t="s">
        <v>1150</v>
      </c>
      <c r="E1793">
        <v>21</v>
      </c>
      <c r="F1793">
        <v>35</v>
      </c>
      <c r="G1793">
        <v>2</v>
      </c>
      <c r="H1793">
        <v>9</v>
      </c>
      <c r="I1793" t="s">
        <v>1139</v>
      </c>
      <c r="J1793" t="str">
        <f>IF(COUNTIF(sala!R$2:R$768,A1793)=0,"No","SI")</f>
        <v>SI</v>
      </c>
      <c r="K1793">
        <f>+Tabla1[[#This Row],[Precio Unitario]]*Tabla1[[#This Row],[Cantidad Ordenada]]</f>
        <v>70</v>
      </c>
      <c r="L1793">
        <f>+Tabla1[[#This Row],[Ganancia Bruta]]-Tabla1[[#This Row],[Costo Unitario]]*Tabla1[[#This Row],[Cantidad Ordenada]]</f>
        <v>28</v>
      </c>
    </row>
    <row r="1794" spans="1:12" x14ac:dyDescent="0.45">
      <c r="A1794">
        <v>724</v>
      </c>
      <c r="B1794">
        <v>8</v>
      </c>
      <c r="C1794" t="s">
        <v>344</v>
      </c>
      <c r="D1794" t="s">
        <v>1152</v>
      </c>
      <c r="E1794">
        <v>13</v>
      </c>
      <c r="F1794">
        <v>22</v>
      </c>
      <c r="G1794">
        <v>3</v>
      </c>
      <c r="H1794">
        <v>56</v>
      </c>
      <c r="I1794" t="s">
        <v>1139</v>
      </c>
      <c r="J1794" t="str">
        <f>IF(COUNTIF(sala!R$2:R$768,A1794)=0,"No","SI")</f>
        <v>SI</v>
      </c>
      <c r="K1794">
        <f>+Tabla1[[#This Row],[Precio Unitario]]*Tabla1[[#This Row],[Cantidad Ordenada]]</f>
        <v>66</v>
      </c>
      <c r="L1794">
        <f>+Tabla1[[#This Row],[Ganancia Bruta]]-Tabla1[[#This Row],[Costo Unitario]]*Tabla1[[#This Row],[Cantidad Ordenada]]</f>
        <v>27</v>
      </c>
    </row>
    <row r="1795" spans="1:12" x14ac:dyDescent="0.45">
      <c r="A1795">
        <v>725</v>
      </c>
      <c r="B1795">
        <v>10</v>
      </c>
      <c r="C1795" t="s">
        <v>86</v>
      </c>
      <c r="D1795" t="s">
        <v>1153</v>
      </c>
      <c r="E1795">
        <v>20</v>
      </c>
      <c r="F1795">
        <v>34</v>
      </c>
      <c r="G1795">
        <v>3</v>
      </c>
      <c r="H1795">
        <v>30</v>
      </c>
      <c r="I1795" t="s">
        <v>1139</v>
      </c>
      <c r="J1795" t="str">
        <f>IF(COUNTIF(sala!R$2:R$768,A1795)=0,"No","SI")</f>
        <v>SI</v>
      </c>
      <c r="K1795">
        <f>+Tabla1[[#This Row],[Precio Unitario]]*Tabla1[[#This Row],[Cantidad Ordenada]]</f>
        <v>102</v>
      </c>
      <c r="L1795">
        <f>+Tabla1[[#This Row],[Ganancia Bruta]]-Tabla1[[#This Row],[Costo Unitario]]*Tabla1[[#This Row],[Cantidad Ordenada]]</f>
        <v>42</v>
      </c>
    </row>
    <row r="1796" spans="1:12" x14ac:dyDescent="0.45">
      <c r="A1796">
        <v>725</v>
      </c>
      <c r="B1796">
        <v>10</v>
      </c>
      <c r="C1796" t="s">
        <v>344</v>
      </c>
      <c r="D1796" t="s">
        <v>1152</v>
      </c>
      <c r="E1796">
        <v>13</v>
      </c>
      <c r="F1796">
        <v>22</v>
      </c>
      <c r="G1796">
        <v>3</v>
      </c>
      <c r="H1796">
        <v>55</v>
      </c>
      <c r="I1796" t="s">
        <v>1139</v>
      </c>
      <c r="J1796" t="str">
        <f>IF(COUNTIF(sala!R$2:R$768,A1796)=0,"No","SI")</f>
        <v>SI</v>
      </c>
      <c r="K1796">
        <f>+Tabla1[[#This Row],[Precio Unitario]]*Tabla1[[#This Row],[Cantidad Ordenada]]</f>
        <v>66</v>
      </c>
      <c r="L1796">
        <f>+Tabla1[[#This Row],[Ganancia Bruta]]-Tabla1[[#This Row],[Costo Unitario]]*Tabla1[[#This Row],[Cantidad Ordenada]]</f>
        <v>27</v>
      </c>
    </row>
    <row r="1797" spans="1:12" x14ac:dyDescent="0.45">
      <c r="A1797">
        <v>726</v>
      </c>
      <c r="B1797">
        <v>11</v>
      </c>
      <c r="C1797" t="s">
        <v>344</v>
      </c>
      <c r="D1797" t="s">
        <v>1152</v>
      </c>
      <c r="E1797">
        <v>13</v>
      </c>
      <c r="F1797">
        <v>22</v>
      </c>
      <c r="G1797">
        <v>2</v>
      </c>
      <c r="H1797">
        <v>6</v>
      </c>
      <c r="I1797" t="s">
        <v>1139</v>
      </c>
      <c r="J1797" t="str">
        <f>IF(COUNTIF(sala!R$2:R$768,A1797)=0,"No","SI")</f>
        <v>SI</v>
      </c>
      <c r="K1797">
        <f>+Tabla1[[#This Row],[Precio Unitario]]*Tabla1[[#This Row],[Cantidad Ordenada]]</f>
        <v>44</v>
      </c>
      <c r="L1797">
        <f>+Tabla1[[#This Row],[Ganancia Bruta]]-Tabla1[[#This Row],[Costo Unitario]]*Tabla1[[#This Row],[Cantidad Ordenada]]</f>
        <v>18</v>
      </c>
    </row>
    <row r="1798" spans="1:12" x14ac:dyDescent="0.45">
      <c r="A1798">
        <v>726</v>
      </c>
      <c r="B1798">
        <v>11</v>
      </c>
      <c r="C1798" t="s">
        <v>115</v>
      </c>
      <c r="D1798" t="s">
        <v>1145</v>
      </c>
      <c r="E1798">
        <v>22</v>
      </c>
      <c r="F1798">
        <v>36</v>
      </c>
      <c r="G1798">
        <v>1</v>
      </c>
      <c r="H1798">
        <v>13</v>
      </c>
      <c r="I1798" t="s">
        <v>1139</v>
      </c>
      <c r="J1798" t="str">
        <f>IF(COUNTIF(sala!R$2:R$768,A1798)=0,"No","SI")</f>
        <v>SI</v>
      </c>
      <c r="K1798">
        <f>+Tabla1[[#This Row],[Precio Unitario]]*Tabla1[[#This Row],[Cantidad Ordenada]]</f>
        <v>36</v>
      </c>
      <c r="L1798">
        <f>+Tabla1[[#This Row],[Ganancia Bruta]]-Tabla1[[#This Row],[Costo Unitario]]*Tabla1[[#This Row],[Cantidad Ordenada]]</f>
        <v>14</v>
      </c>
    </row>
    <row r="1799" spans="1:12" x14ac:dyDescent="0.45">
      <c r="A1799">
        <v>726</v>
      </c>
      <c r="B1799">
        <v>11</v>
      </c>
      <c r="C1799" t="s">
        <v>340</v>
      </c>
      <c r="D1799" t="s">
        <v>1155</v>
      </c>
      <c r="E1799">
        <v>14</v>
      </c>
      <c r="F1799">
        <v>23</v>
      </c>
      <c r="G1799">
        <v>2</v>
      </c>
      <c r="H1799">
        <v>55</v>
      </c>
      <c r="I1799" t="s">
        <v>1139</v>
      </c>
      <c r="J1799" t="str">
        <f>IF(COUNTIF(sala!R$2:R$768,A1799)=0,"No","SI")</f>
        <v>SI</v>
      </c>
      <c r="K1799">
        <f>+Tabla1[[#This Row],[Precio Unitario]]*Tabla1[[#This Row],[Cantidad Ordenada]]</f>
        <v>46</v>
      </c>
      <c r="L1799">
        <f>+Tabla1[[#This Row],[Ganancia Bruta]]-Tabla1[[#This Row],[Costo Unitario]]*Tabla1[[#This Row],[Cantidad Ordenada]]</f>
        <v>18</v>
      </c>
    </row>
    <row r="1800" spans="1:12" x14ac:dyDescent="0.45">
      <c r="A1800">
        <v>727</v>
      </c>
      <c r="B1800">
        <v>17</v>
      </c>
      <c r="C1800" t="s">
        <v>250</v>
      </c>
      <c r="D1800" t="s">
        <v>1154</v>
      </c>
      <c r="E1800">
        <v>12</v>
      </c>
      <c r="F1800">
        <v>20</v>
      </c>
      <c r="G1800">
        <v>2</v>
      </c>
      <c r="H1800">
        <v>21</v>
      </c>
      <c r="I1800" t="s">
        <v>1141</v>
      </c>
      <c r="J1800" t="str">
        <f>IF(COUNTIF(sala!R$2:R$768,A1800)=0,"No","SI")</f>
        <v>SI</v>
      </c>
      <c r="K1800">
        <f>+Tabla1[[#This Row],[Precio Unitario]]*Tabla1[[#This Row],[Cantidad Ordenada]]</f>
        <v>40</v>
      </c>
      <c r="L1800">
        <f>+Tabla1[[#This Row],[Ganancia Bruta]]-Tabla1[[#This Row],[Costo Unitario]]*Tabla1[[#This Row],[Cantidad Ordenada]]</f>
        <v>16</v>
      </c>
    </row>
    <row r="1801" spans="1:12" x14ac:dyDescent="0.45">
      <c r="A1801">
        <v>728</v>
      </c>
      <c r="B1801">
        <v>9</v>
      </c>
      <c r="C1801" t="s">
        <v>126</v>
      </c>
      <c r="D1801" t="s">
        <v>1157</v>
      </c>
      <c r="E1801">
        <v>10</v>
      </c>
      <c r="F1801">
        <v>18</v>
      </c>
      <c r="G1801">
        <v>1</v>
      </c>
      <c r="H1801">
        <v>42</v>
      </c>
      <c r="I1801" t="s">
        <v>1139</v>
      </c>
      <c r="J1801" t="str">
        <f>IF(COUNTIF(sala!R$2:R$768,A1801)=0,"No","SI")</f>
        <v>SI</v>
      </c>
      <c r="K1801">
        <f>+Tabla1[[#This Row],[Precio Unitario]]*Tabla1[[#This Row],[Cantidad Ordenada]]</f>
        <v>18</v>
      </c>
      <c r="L1801">
        <f>+Tabla1[[#This Row],[Ganancia Bruta]]-Tabla1[[#This Row],[Costo Unitario]]*Tabla1[[#This Row],[Cantidad Ordenada]]</f>
        <v>8</v>
      </c>
    </row>
    <row r="1802" spans="1:12" x14ac:dyDescent="0.45">
      <c r="A1802">
        <v>728</v>
      </c>
      <c r="B1802">
        <v>9</v>
      </c>
      <c r="C1802" t="s">
        <v>179</v>
      </c>
      <c r="D1802" t="s">
        <v>1143</v>
      </c>
      <c r="E1802">
        <v>16</v>
      </c>
      <c r="F1802">
        <v>27</v>
      </c>
      <c r="G1802">
        <v>3</v>
      </c>
      <c r="H1802">
        <v>8</v>
      </c>
      <c r="I1802" t="s">
        <v>1139</v>
      </c>
      <c r="J1802" t="str">
        <f>IF(COUNTIF(sala!R$2:R$768,A1802)=0,"No","SI")</f>
        <v>SI</v>
      </c>
      <c r="K1802">
        <f>+Tabla1[[#This Row],[Precio Unitario]]*Tabla1[[#This Row],[Cantidad Ordenada]]</f>
        <v>81</v>
      </c>
      <c r="L1802">
        <f>+Tabla1[[#This Row],[Ganancia Bruta]]-Tabla1[[#This Row],[Costo Unitario]]*Tabla1[[#This Row],[Cantidad Ordenada]]</f>
        <v>33</v>
      </c>
    </row>
    <row r="1803" spans="1:12" x14ac:dyDescent="0.45">
      <c r="A1803">
        <v>728</v>
      </c>
      <c r="B1803">
        <v>9</v>
      </c>
      <c r="C1803" t="s">
        <v>423</v>
      </c>
      <c r="D1803" t="s">
        <v>1151</v>
      </c>
      <c r="E1803">
        <v>19</v>
      </c>
      <c r="F1803">
        <v>32</v>
      </c>
      <c r="G1803">
        <v>3</v>
      </c>
      <c r="H1803">
        <v>22</v>
      </c>
      <c r="I1803" t="s">
        <v>1139</v>
      </c>
      <c r="J1803" t="str">
        <f>IF(COUNTIF(sala!R$2:R$768,A1803)=0,"No","SI")</f>
        <v>SI</v>
      </c>
      <c r="K1803">
        <f>+Tabla1[[#This Row],[Precio Unitario]]*Tabla1[[#This Row],[Cantidad Ordenada]]</f>
        <v>96</v>
      </c>
      <c r="L1803">
        <f>+Tabla1[[#This Row],[Ganancia Bruta]]-Tabla1[[#This Row],[Costo Unitario]]*Tabla1[[#This Row],[Cantidad Ordenada]]</f>
        <v>39</v>
      </c>
    </row>
    <row r="1804" spans="1:12" x14ac:dyDescent="0.45">
      <c r="A1804">
        <v>729</v>
      </c>
      <c r="B1804">
        <v>20</v>
      </c>
      <c r="C1804" t="s">
        <v>86</v>
      </c>
      <c r="D1804" t="s">
        <v>1153</v>
      </c>
      <c r="E1804">
        <v>20</v>
      </c>
      <c r="F1804">
        <v>34</v>
      </c>
      <c r="G1804">
        <v>2</v>
      </c>
      <c r="H1804">
        <v>57</v>
      </c>
      <c r="I1804" t="s">
        <v>1139</v>
      </c>
      <c r="J1804" t="str">
        <f>IF(COUNTIF(sala!R$2:R$768,A1804)=0,"No","SI")</f>
        <v>SI</v>
      </c>
      <c r="K1804">
        <f>+Tabla1[[#This Row],[Precio Unitario]]*Tabla1[[#This Row],[Cantidad Ordenada]]</f>
        <v>68</v>
      </c>
      <c r="L1804">
        <f>+Tabla1[[#This Row],[Ganancia Bruta]]-Tabla1[[#This Row],[Costo Unitario]]*Tabla1[[#This Row],[Cantidad Ordenada]]</f>
        <v>28</v>
      </c>
    </row>
    <row r="1805" spans="1:12" x14ac:dyDescent="0.45">
      <c r="A1805">
        <v>729</v>
      </c>
      <c r="B1805">
        <v>20</v>
      </c>
      <c r="C1805" t="s">
        <v>250</v>
      </c>
      <c r="D1805" t="s">
        <v>1154</v>
      </c>
      <c r="E1805">
        <v>12</v>
      </c>
      <c r="F1805">
        <v>20</v>
      </c>
      <c r="G1805">
        <v>3</v>
      </c>
      <c r="H1805">
        <v>8</v>
      </c>
      <c r="I1805" t="s">
        <v>1141</v>
      </c>
      <c r="J1805" t="str">
        <f>IF(COUNTIF(sala!R$2:R$768,A1805)=0,"No","SI")</f>
        <v>SI</v>
      </c>
      <c r="K1805">
        <f>+Tabla1[[#This Row],[Precio Unitario]]*Tabla1[[#This Row],[Cantidad Ordenada]]</f>
        <v>60</v>
      </c>
      <c r="L1805">
        <f>+Tabla1[[#This Row],[Ganancia Bruta]]-Tabla1[[#This Row],[Costo Unitario]]*Tabla1[[#This Row],[Cantidad Ordenada]]</f>
        <v>24</v>
      </c>
    </row>
    <row r="1806" spans="1:12" x14ac:dyDescent="0.45">
      <c r="A1806">
        <v>730</v>
      </c>
      <c r="B1806">
        <v>8</v>
      </c>
      <c r="C1806" t="s">
        <v>109</v>
      </c>
      <c r="D1806" t="s">
        <v>1140</v>
      </c>
      <c r="E1806">
        <v>18</v>
      </c>
      <c r="F1806">
        <v>30</v>
      </c>
      <c r="G1806">
        <v>3</v>
      </c>
      <c r="H1806">
        <v>32</v>
      </c>
      <c r="I1806" t="s">
        <v>1141</v>
      </c>
      <c r="J1806" t="str">
        <f>IF(COUNTIF(sala!R$2:R$768,A1806)=0,"No","SI")</f>
        <v>SI</v>
      </c>
      <c r="K1806">
        <f>+Tabla1[[#This Row],[Precio Unitario]]*Tabla1[[#This Row],[Cantidad Ordenada]]</f>
        <v>90</v>
      </c>
      <c r="L1806">
        <f>+Tabla1[[#This Row],[Ganancia Bruta]]-Tabla1[[#This Row],[Costo Unitario]]*Tabla1[[#This Row],[Cantidad Ordenada]]</f>
        <v>36</v>
      </c>
    </row>
    <row r="1807" spans="1:12" x14ac:dyDescent="0.45">
      <c r="A1807">
        <v>730</v>
      </c>
      <c r="B1807">
        <v>8</v>
      </c>
      <c r="C1807" t="s">
        <v>268</v>
      </c>
      <c r="D1807" t="s">
        <v>1138</v>
      </c>
      <c r="E1807">
        <v>14</v>
      </c>
      <c r="F1807">
        <v>24</v>
      </c>
      <c r="G1807">
        <v>1</v>
      </c>
      <c r="H1807">
        <v>47</v>
      </c>
      <c r="I1807" t="s">
        <v>1141</v>
      </c>
      <c r="J1807" t="str">
        <f>IF(COUNTIF(sala!R$2:R$768,A1807)=0,"No","SI")</f>
        <v>SI</v>
      </c>
      <c r="K1807">
        <f>+Tabla1[[#This Row],[Precio Unitario]]*Tabla1[[#This Row],[Cantidad Ordenada]]</f>
        <v>24</v>
      </c>
      <c r="L1807">
        <f>+Tabla1[[#This Row],[Ganancia Bruta]]-Tabla1[[#This Row],[Costo Unitario]]*Tabla1[[#This Row],[Cantidad Ordenada]]</f>
        <v>10</v>
      </c>
    </row>
    <row r="1808" spans="1:12" x14ac:dyDescent="0.45">
      <c r="A1808">
        <v>731</v>
      </c>
      <c r="B1808">
        <v>17</v>
      </c>
      <c r="C1808" t="s">
        <v>423</v>
      </c>
      <c r="D1808" t="s">
        <v>1151</v>
      </c>
      <c r="E1808">
        <v>19</v>
      </c>
      <c r="F1808">
        <v>32</v>
      </c>
      <c r="G1808">
        <v>2</v>
      </c>
      <c r="H1808">
        <v>47</v>
      </c>
      <c r="I1808" t="s">
        <v>1141</v>
      </c>
      <c r="J1808" t="str">
        <f>IF(COUNTIF(sala!R$2:R$768,A1808)=0,"No","SI")</f>
        <v>SI</v>
      </c>
      <c r="K1808">
        <f>+Tabla1[[#This Row],[Precio Unitario]]*Tabla1[[#This Row],[Cantidad Ordenada]]</f>
        <v>64</v>
      </c>
      <c r="L1808">
        <f>+Tabla1[[#This Row],[Ganancia Bruta]]-Tabla1[[#This Row],[Costo Unitario]]*Tabla1[[#This Row],[Cantidad Ordenada]]</f>
        <v>26</v>
      </c>
    </row>
    <row r="1809" spans="1:12" x14ac:dyDescent="0.45">
      <c r="A1809">
        <v>732</v>
      </c>
      <c r="B1809">
        <v>12</v>
      </c>
      <c r="C1809" t="s">
        <v>74</v>
      </c>
      <c r="D1809" t="s">
        <v>1144</v>
      </c>
      <c r="E1809">
        <v>25</v>
      </c>
      <c r="F1809">
        <v>40</v>
      </c>
      <c r="G1809">
        <v>3</v>
      </c>
      <c r="H1809">
        <v>29</v>
      </c>
      <c r="I1809" t="s">
        <v>1139</v>
      </c>
      <c r="J1809" t="str">
        <f>IF(COUNTIF(sala!R$2:R$768,A1809)=0,"No","SI")</f>
        <v>SI</v>
      </c>
      <c r="K1809">
        <f>+Tabla1[[#This Row],[Precio Unitario]]*Tabla1[[#This Row],[Cantidad Ordenada]]</f>
        <v>120</v>
      </c>
      <c r="L1809">
        <f>+Tabla1[[#This Row],[Ganancia Bruta]]-Tabla1[[#This Row],[Costo Unitario]]*Tabla1[[#This Row],[Cantidad Ordenada]]</f>
        <v>45</v>
      </c>
    </row>
    <row r="1810" spans="1:12" x14ac:dyDescent="0.45">
      <c r="A1810">
        <v>732</v>
      </c>
      <c r="B1810">
        <v>12</v>
      </c>
      <c r="C1810" t="s">
        <v>265</v>
      </c>
      <c r="D1810" t="s">
        <v>1158</v>
      </c>
      <c r="E1810">
        <v>15</v>
      </c>
      <c r="F1810">
        <v>26</v>
      </c>
      <c r="G1810">
        <v>3</v>
      </c>
      <c r="H1810">
        <v>36</v>
      </c>
      <c r="I1810" t="s">
        <v>1141</v>
      </c>
      <c r="J1810" t="str">
        <f>IF(COUNTIF(sala!R$2:R$768,A1810)=0,"No","SI")</f>
        <v>SI</v>
      </c>
      <c r="K1810">
        <f>+Tabla1[[#This Row],[Precio Unitario]]*Tabla1[[#This Row],[Cantidad Ordenada]]</f>
        <v>78</v>
      </c>
      <c r="L1810">
        <f>+Tabla1[[#This Row],[Ganancia Bruta]]-Tabla1[[#This Row],[Costo Unitario]]*Tabla1[[#This Row],[Cantidad Ordenada]]</f>
        <v>33</v>
      </c>
    </row>
    <row r="1811" spans="1:12" x14ac:dyDescent="0.45">
      <c r="A1811">
        <v>732</v>
      </c>
      <c r="B1811">
        <v>12</v>
      </c>
      <c r="C1811" t="s">
        <v>115</v>
      </c>
      <c r="D1811" t="s">
        <v>1145</v>
      </c>
      <c r="E1811">
        <v>22</v>
      </c>
      <c r="F1811">
        <v>36</v>
      </c>
      <c r="G1811">
        <v>3</v>
      </c>
      <c r="H1811">
        <v>56</v>
      </c>
      <c r="I1811" t="s">
        <v>1141</v>
      </c>
      <c r="J1811" t="str">
        <f>IF(COUNTIF(sala!R$2:R$768,A1811)=0,"No","SI")</f>
        <v>SI</v>
      </c>
      <c r="K1811">
        <f>+Tabla1[[#This Row],[Precio Unitario]]*Tabla1[[#This Row],[Cantidad Ordenada]]</f>
        <v>108</v>
      </c>
      <c r="L1811">
        <f>+Tabla1[[#This Row],[Ganancia Bruta]]-Tabla1[[#This Row],[Costo Unitario]]*Tabla1[[#This Row],[Cantidad Ordenada]]</f>
        <v>42</v>
      </c>
    </row>
    <row r="1812" spans="1:12" x14ac:dyDescent="0.45">
      <c r="A1812">
        <v>733</v>
      </c>
      <c r="B1812">
        <v>14</v>
      </c>
      <c r="C1812" t="s">
        <v>115</v>
      </c>
      <c r="D1812" t="s">
        <v>1145</v>
      </c>
      <c r="E1812">
        <v>22</v>
      </c>
      <c r="F1812">
        <v>36</v>
      </c>
      <c r="G1812">
        <v>3</v>
      </c>
      <c r="H1812">
        <v>31</v>
      </c>
      <c r="I1812" t="s">
        <v>1141</v>
      </c>
      <c r="J1812" t="str">
        <f>IF(COUNTIF(sala!R$2:R$768,A1812)=0,"No","SI")</f>
        <v>SI</v>
      </c>
      <c r="K1812">
        <f>+Tabla1[[#This Row],[Precio Unitario]]*Tabla1[[#This Row],[Cantidad Ordenada]]</f>
        <v>108</v>
      </c>
      <c r="L1812">
        <f>+Tabla1[[#This Row],[Ganancia Bruta]]-Tabla1[[#This Row],[Costo Unitario]]*Tabla1[[#This Row],[Cantidad Ordenada]]</f>
        <v>42</v>
      </c>
    </row>
    <row r="1813" spans="1:12" x14ac:dyDescent="0.45">
      <c r="A1813">
        <v>733</v>
      </c>
      <c r="B1813">
        <v>14</v>
      </c>
      <c r="C1813" t="s">
        <v>268</v>
      </c>
      <c r="D1813" t="s">
        <v>1138</v>
      </c>
      <c r="E1813">
        <v>14</v>
      </c>
      <c r="F1813">
        <v>24</v>
      </c>
      <c r="G1813">
        <v>1</v>
      </c>
      <c r="H1813">
        <v>34</v>
      </c>
      <c r="I1813" t="s">
        <v>1139</v>
      </c>
      <c r="J1813" t="str">
        <f>IF(COUNTIF(sala!R$2:R$768,A1813)=0,"No","SI")</f>
        <v>SI</v>
      </c>
      <c r="K1813">
        <f>+Tabla1[[#This Row],[Precio Unitario]]*Tabla1[[#This Row],[Cantidad Ordenada]]</f>
        <v>24</v>
      </c>
      <c r="L1813">
        <f>+Tabla1[[#This Row],[Ganancia Bruta]]-Tabla1[[#This Row],[Costo Unitario]]*Tabla1[[#This Row],[Cantidad Ordenada]]</f>
        <v>10</v>
      </c>
    </row>
    <row r="1814" spans="1:12" x14ac:dyDescent="0.45">
      <c r="A1814">
        <v>733</v>
      </c>
      <c r="B1814">
        <v>14</v>
      </c>
      <c r="C1814" t="s">
        <v>179</v>
      </c>
      <c r="D1814" t="s">
        <v>1143</v>
      </c>
      <c r="E1814">
        <v>16</v>
      </c>
      <c r="F1814">
        <v>27</v>
      </c>
      <c r="G1814">
        <v>2</v>
      </c>
      <c r="H1814">
        <v>9</v>
      </c>
      <c r="I1814" t="s">
        <v>1141</v>
      </c>
      <c r="J1814" t="str">
        <f>IF(COUNTIF(sala!R$2:R$768,A1814)=0,"No","SI")</f>
        <v>SI</v>
      </c>
      <c r="K1814">
        <f>+Tabla1[[#This Row],[Precio Unitario]]*Tabla1[[#This Row],[Cantidad Ordenada]]</f>
        <v>54</v>
      </c>
      <c r="L1814">
        <f>+Tabla1[[#This Row],[Ganancia Bruta]]-Tabla1[[#This Row],[Costo Unitario]]*Tabla1[[#This Row],[Cantidad Ordenada]]</f>
        <v>22</v>
      </c>
    </row>
    <row r="1815" spans="1:12" x14ac:dyDescent="0.45">
      <c r="A1815">
        <v>734</v>
      </c>
      <c r="B1815">
        <v>14</v>
      </c>
      <c r="C1815" t="s">
        <v>423</v>
      </c>
      <c r="D1815" t="s">
        <v>1151</v>
      </c>
      <c r="E1815">
        <v>19</v>
      </c>
      <c r="F1815">
        <v>32</v>
      </c>
      <c r="G1815">
        <v>3</v>
      </c>
      <c r="H1815">
        <v>11</v>
      </c>
      <c r="I1815" t="s">
        <v>1141</v>
      </c>
      <c r="J1815" t="str">
        <f>IF(COUNTIF(sala!R$2:R$768,A1815)=0,"No","SI")</f>
        <v>SI</v>
      </c>
      <c r="K1815">
        <f>+Tabla1[[#This Row],[Precio Unitario]]*Tabla1[[#This Row],[Cantidad Ordenada]]</f>
        <v>96</v>
      </c>
      <c r="L1815">
        <f>+Tabla1[[#This Row],[Ganancia Bruta]]-Tabla1[[#This Row],[Costo Unitario]]*Tabla1[[#This Row],[Cantidad Ordenada]]</f>
        <v>39</v>
      </c>
    </row>
    <row r="1816" spans="1:12" x14ac:dyDescent="0.45">
      <c r="A1816">
        <v>734</v>
      </c>
      <c r="B1816">
        <v>14</v>
      </c>
      <c r="C1816" t="s">
        <v>268</v>
      </c>
      <c r="D1816" t="s">
        <v>1138</v>
      </c>
      <c r="E1816">
        <v>14</v>
      </c>
      <c r="F1816">
        <v>24</v>
      </c>
      <c r="G1816">
        <v>1</v>
      </c>
      <c r="H1816">
        <v>16</v>
      </c>
      <c r="I1816" t="s">
        <v>1139</v>
      </c>
      <c r="J1816" t="str">
        <f>IF(COUNTIF(sala!R$2:R$768,A1816)=0,"No","SI")</f>
        <v>SI</v>
      </c>
      <c r="K1816">
        <f>+Tabla1[[#This Row],[Precio Unitario]]*Tabla1[[#This Row],[Cantidad Ordenada]]</f>
        <v>24</v>
      </c>
      <c r="L1816">
        <f>+Tabla1[[#This Row],[Ganancia Bruta]]-Tabla1[[#This Row],[Costo Unitario]]*Tabla1[[#This Row],[Cantidad Ordenada]]</f>
        <v>10</v>
      </c>
    </row>
    <row r="1817" spans="1:12" x14ac:dyDescent="0.45">
      <c r="A1817">
        <v>734</v>
      </c>
      <c r="B1817">
        <v>14</v>
      </c>
      <c r="C1817" t="s">
        <v>189</v>
      </c>
      <c r="D1817" t="s">
        <v>1149</v>
      </c>
      <c r="E1817">
        <v>11</v>
      </c>
      <c r="F1817">
        <v>19</v>
      </c>
      <c r="G1817">
        <v>1</v>
      </c>
      <c r="H1817">
        <v>25</v>
      </c>
      <c r="I1817" t="s">
        <v>1139</v>
      </c>
      <c r="J1817" t="str">
        <f>IF(COUNTIF(sala!R$2:R$768,A1817)=0,"No","SI")</f>
        <v>SI</v>
      </c>
      <c r="K1817">
        <f>+Tabla1[[#This Row],[Precio Unitario]]*Tabla1[[#This Row],[Cantidad Ordenada]]</f>
        <v>19</v>
      </c>
      <c r="L1817">
        <f>+Tabla1[[#This Row],[Ganancia Bruta]]-Tabla1[[#This Row],[Costo Unitario]]*Tabla1[[#This Row],[Cantidad Ordenada]]</f>
        <v>8</v>
      </c>
    </row>
    <row r="1818" spans="1:12" x14ac:dyDescent="0.45">
      <c r="A1818">
        <v>735</v>
      </c>
      <c r="B1818">
        <v>20</v>
      </c>
      <c r="C1818" t="s">
        <v>340</v>
      </c>
      <c r="D1818" t="s">
        <v>1155</v>
      </c>
      <c r="E1818">
        <v>14</v>
      </c>
      <c r="F1818">
        <v>23</v>
      </c>
      <c r="G1818">
        <v>2</v>
      </c>
      <c r="H1818">
        <v>30</v>
      </c>
      <c r="I1818" t="s">
        <v>1141</v>
      </c>
      <c r="J1818" t="str">
        <f>IF(COUNTIF(sala!R$2:R$768,A1818)=0,"No","SI")</f>
        <v>SI</v>
      </c>
      <c r="K1818">
        <f>+Tabla1[[#This Row],[Precio Unitario]]*Tabla1[[#This Row],[Cantidad Ordenada]]</f>
        <v>46</v>
      </c>
      <c r="L1818">
        <f>+Tabla1[[#This Row],[Ganancia Bruta]]-Tabla1[[#This Row],[Costo Unitario]]*Tabla1[[#This Row],[Cantidad Ordenada]]</f>
        <v>18</v>
      </c>
    </row>
    <row r="1819" spans="1:12" x14ac:dyDescent="0.45">
      <c r="A1819">
        <v>735</v>
      </c>
      <c r="B1819">
        <v>20</v>
      </c>
      <c r="C1819" t="s">
        <v>423</v>
      </c>
      <c r="D1819" t="s">
        <v>1151</v>
      </c>
      <c r="E1819">
        <v>19</v>
      </c>
      <c r="F1819">
        <v>32</v>
      </c>
      <c r="G1819">
        <v>3</v>
      </c>
      <c r="H1819">
        <v>57</v>
      </c>
      <c r="I1819" t="s">
        <v>1139</v>
      </c>
      <c r="J1819" t="str">
        <f>IF(COUNTIF(sala!R$2:R$768,A1819)=0,"No","SI")</f>
        <v>SI</v>
      </c>
      <c r="K1819">
        <f>+Tabla1[[#This Row],[Precio Unitario]]*Tabla1[[#This Row],[Cantidad Ordenada]]</f>
        <v>96</v>
      </c>
      <c r="L1819">
        <f>+Tabla1[[#This Row],[Ganancia Bruta]]-Tabla1[[#This Row],[Costo Unitario]]*Tabla1[[#This Row],[Cantidad Ordenada]]</f>
        <v>39</v>
      </c>
    </row>
    <row r="1820" spans="1:12" x14ac:dyDescent="0.45">
      <c r="A1820">
        <v>736</v>
      </c>
      <c r="B1820">
        <v>17</v>
      </c>
      <c r="C1820" t="s">
        <v>344</v>
      </c>
      <c r="D1820" t="s">
        <v>1152</v>
      </c>
      <c r="E1820">
        <v>13</v>
      </c>
      <c r="F1820">
        <v>22</v>
      </c>
      <c r="G1820">
        <v>3</v>
      </c>
      <c r="H1820">
        <v>22</v>
      </c>
      <c r="I1820" t="s">
        <v>1141</v>
      </c>
      <c r="J1820" t="str">
        <f>IF(COUNTIF(sala!R$2:R$768,A1820)=0,"No","SI")</f>
        <v>SI</v>
      </c>
      <c r="K1820">
        <f>+Tabla1[[#This Row],[Precio Unitario]]*Tabla1[[#This Row],[Cantidad Ordenada]]</f>
        <v>66</v>
      </c>
      <c r="L1820">
        <f>+Tabla1[[#This Row],[Ganancia Bruta]]-Tabla1[[#This Row],[Costo Unitario]]*Tabla1[[#This Row],[Cantidad Ordenada]]</f>
        <v>27</v>
      </c>
    </row>
    <row r="1821" spans="1:12" x14ac:dyDescent="0.45">
      <c r="A1821">
        <v>736</v>
      </c>
      <c r="B1821">
        <v>17</v>
      </c>
      <c r="C1821" t="s">
        <v>66</v>
      </c>
      <c r="D1821" t="s">
        <v>1148</v>
      </c>
      <c r="E1821">
        <v>16</v>
      </c>
      <c r="F1821">
        <v>28</v>
      </c>
      <c r="G1821">
        <v>2</v>
      </c>
      <c r="H1821">
        <v>43</v>
      </c>
      <c r="I1821" t="s">
        <v>1139</v>
      </c>
      <c r="J1821" t="str">
        <f>IF(COUNTIF(sala!R$2:R$768,A1821)=0,"No","SI")</f>
        <v>SI</v>
      </c>
      <c r="K1821">
        <f>+Tabla1[[#This Row],[Precio Unitario]]*Tabla1[[#This Row],[Cantidad Ordenada]]</f>
        <v>56</v>
      </c>
      <c r="L1821">
        <f>+Tabla1[[#This Row],[Ganancia Bruta]]-Tabla1[[#This Row],[Costo Unitario]]*Tabla1[[#This Row],[Cantidad Ordenada]]</f>
        <v>24</v>
      </c>
    </row>
    <row r="1822" spans="1:12" x14ac:dyDescent="0.45">
      <c r="A1822">
        <v>736</v>
      </c>
      <c r="B1822">
        <v>17</v>
      </c>
      <c r="C1822" t="s">
        <v>195</v>
      </c>
      <c r="D1822" t="s">
        <v>1142</v>
      </c>
      <c r="E1822">
        <v>19</v>
      </c>
      <c r="F1822">
        <v>31</v>
      </c>
      <c r="G1822">
        <v>3</v>
      </c>
      <c r="H1822">
        <v>27</v>
      </c>
      <c r="I1822" t="s">
        <v>1141</v>
      </c>
      <c r="J1822" t="str">
        <f>IF(COUNTIF(sala!R$2:R$768,A1822)=0,"No","SI")</f>
        <v>SI</v>
      </c>
      <c r="K1822">
        <f>+Tabla1[[#This Row],[Precio Unitario]]*Tabla1[[#This Row],[Cantidad Ordenada]]</f>
        <v>93</v>
      </c>
      <c r="L1822">
        <f>+Tabla1[[#This Row],[Ganancia Bruta]]-Tabla1[[#This Row],[Costo Unitario]]*Tabla1[[#This Row],[Cantidad Ordenada]]</f>
        <v>36</v>
      </c>
    </row>
    <row r="1823" spans="1:12" x14ac:dyDescent="0.45">
      <c r="A1823">
        <v>737</v>
      </c>
      <c r="B1823">
        <v>6</v>
      </c>
      <c r="C1823" t="s">
        <v>60</v>
      </c>
      <c r="D1823" t="s">
        <v>1146</v>
      </c>
      <c r="E1823">
        <v>17</v>
      </c>
      <c r="F1823">
        <v>29</v>
      </c>
      <c r="G1823">
        <v>2</v>
      </c>
      <c r="H1823">
        <v>17</v>
      </c>
      <c r="I1823" t="s">
        <v>1141</v>
      </c>
      <c r="J1823" t="str">
        <f>IF(COUNTIF(sala!R$2:R$768,A1823)=0,"No","SI")</f>
        <v>SI</v>
      </c>
      <c r="K1823">
        <f>+Tabla1[[#This Row],[Precio Unitario]]*Tabla1[[#This Row],[Cantidad Ordenada]]</f>
        <v>58</v>
      </c>
      <c r="L1823">
        <f>+Tabla1[[#This Row],[Ganancia Bruta]]-Tabla1[[#This Row],[Costo Unitario]]*Tabla1[[#This Row],[Cantidad Ordenada]]</f>
        <v>24</v>
      </c>
    </row>
    <row r="1824" spans="1:12" x14ac:dyDescent="0.45">
      <c r="A1824">
        <v>737</v>
      </c>
      <c r="B1824">
        <v>6</v>
      </c>
      <c r="C1824" t="s">
        <v>109</v>
      </c>
      <c r="D1824" t="s">
        <v>1140</v>
      </c>
      <c r="E1824">
        <v>18</v>
      </c>
      <c r="F1824">
        <v>30</v>
      </c>
      <c r="G1824">
        <v>2</v>
      </c>
      <c r="H1824">
        <v>5</v>
      </c>
      <c r="I1824" t="s">
        <v>1139</v>
      </c>
      <c r="J1824" t="str">
        <f>IF(COUNTIF(sala!R$2:R$768,A1824)=0,"No","SI")</f>
        <v>SI</v>
      </c>
      <c r="K1824">
        <f>+Tabla1[[#This Row],[Precio Unitario]]*Tabla1[[#This Row],[Cantidad Ordenada]]</f>
        <v>60</v>
      </c>
      <c r="L1824">
        <f>+Tabla1[[#This Row],[Ganancia Bruta]]-Tabla1[[#This Row],[Costo Unitario]]*Tabla1[[#This Row],[Cantidad Ordenada]]</f>
        <v>24</v>
      </c>
    </row>
    <row r="1825" spans="1:12" x14ac:dyDescent="0.45">
      <c r="A1825">
        <v>738</v>
      </c>
      <c r="B1825">
        <v>15</v>
      </c>
      <c r="C1825" t="s">
        <v>265</v>
      </c>
      <c r="D1825" t="s">
        <v>1158</v>
      </c>
      <c r="E1825">
        <v>15</v>
      </c>
      <c r="F1825">
        <v>26</v>
      </c>
      <c r="G1825">
        <v>2</v>
      </c>
      <c r="H1825">
        <v>59</v>
      </c>
      <c r="I1825" t="s">
        <v>1139</v>
      </c>
      <c r="J1825" t="str">
        <f>IF(COUNTIF(sala!R$2:R$768,A1825)=0,"No","SI")</f>
        <v>SI</v>
      </c>
      <c r="K1825">
        <f>+Tabla1[[#This Row],[Precio Unitario]]*Tabla1[[#This Row],[Cantidad Ordenada]]</f>
        <v>52</v>
      </c>
      <c r="L1825">
        <f>+Tabla1[[#This Row],[Ganancia Bruta]]-Tabla1[[#This Row],[Costo Unitario]]*Tabla1[[#This Row],[Cantidad Ordenada]]</f>
        <v>22</v>
      </c>
    </row>
    <row r="1826" spans="1:12" x14ac:dyDescent="0.45">
      <c r="A1826">
        <v>738</v>
      </c>
      <c r="B1826">
        <v>15</v>
      </c>
      <c r="C1826" t="s">
        <v>66</v>
      </c>
      <c r="D1826" t="s">
        <v>1148</v>
      </c>
      <c r="E1826">
        <v>16</v>
      </c>
      <c r="F1826">
        <v>28</v>
      </c>
      <c r="G1826">
        <v>1</v>
      </c>
      <c r="H1826">
        <v>15</v>
      </c>
      <c r="I1826" t="s">
        <v>1139</v>
      </c>
      <c r="J1826" t="str">
        <f>IF(COUNTIF(sala!R$2:R$768,A1826)=0,"No","SI")</f>
        <v>SI</v>
      </c>
      <c r="K1826">
        <f>+Tabla1[[#This Row],[Precio Unitario]]*Tabla1[[#This Row],[Cantidad Ordenada]]</f>
        <v>28</v>
      </c>
      <c r="L1826">
        <f>+Tabla1[[#This Row],[Ganancia Bruta]]-Tabla1[[#This Row],[Costo Unitario]]*Tabla1[[#This Row],[Cantidad Ordenada]]</f>
        <v>12</v>
      </c>
    </row>
    <row r="1827" spans="1:12" x14ac:dyDescent="0.45">
      <c r="A1827">
        <v>738</v>
      </c>
      <c r="B1827">
        <v>15</v>
      </c>
      <c r="C1827" t="s">
        <v>126</v>
      </c>
      <c r="D1827" t="s">
        <v>1157</v>
      </c>
      <c r="E1827">
        <v>10</v>
      </c>
      <c r="F1827">
        <v>18</v>
      </c>
      <c r="G1827">
        <v>3</v>
      </c>
      <c r="H1827">
        <v>20</v>
      </c>
      <c r="I1827" t="s">
        <v>1141</v>
      </c>
      <c r="J1827" t="str">
        <f>IF(COUNTIF(sala!R$2:R$768,A1827)=0,"No","SI")</f>
        <v>SI</v>
      </c>
      <c r="K1827">
        <f>+Tabla1[[#This Row],[Precio Unitario]]*Tabla1[[#This Row],[Cantidad Ordenada]]</f>
        <v>54</v>
      </c>
      <c r="L1827">
        <f>+Tabla1[[#This Row],[Ganancia Bruta]]-Tabla1[[#This Row],[Costo Unitario]]*Tabla1[[#This Row],[Cantidad Ordenada]]</f>
        <v>24</v>
      </c>
    </row>
    <row r="1828" spans="1:12" x14ac:dyDescent="0.45">
      <c r="A1828">
        <v>739</v>
      </c>
      <c r="B1828">
        <v>10</v>
      </c>
      <c r="C1828" t="s">
        <v>340</v>
      </c>
      <c r="D1828" t="s">
        <v>1155</v>
      </c>
      <c r="E1828">
        <v>14</v>
      </c>
      <c r="F1828">
        <v>23</v>
      </c>
      <c r="G1828">
        <v>2</v>
      </c>
      <c r="H1828">
        <v>54</v>
      </c>
      <c r="I1828" t="s">
        <v>1139</v>
      </c>
      <c r="J1828" t="str">
        <f>IF(COUNTIF(sala!R$2:R$768,A1828)=0,"No","SI")</f>
        <v>SI</v>
      </c>
      <c r="K1828">
        <f>+Tabla1[[#This Row],[Precio Unitario]]*Tabla1[[#This Row],[Cantidad Ordenada]]</f>
        <v>46</v>
      </c>
      <c r="L1828">
        <f>+Tabla1[[#This Row],[Ganancia Bruta]]-Tabla1[[#This Row],[Costo Unitario]]*Tabla1[[#This Row],[Cantidad Ordenada]]</f>
        <v>18</v>
      </c>
    </row>
    <row r="1829" spans="1:12" x14ac:dyDescent="0.45">
      <c r="A1829">
        <v>740</v>
      </c>
      <c r="B1829">
        <v>16</v>
      </c>
      <c r="C1829" t="s">
        <v>66</v>
      </c>
      <c r="D1829" t="s">
        <v>1148</v>
      </c>
      <c r="E1829">
        <v>16</v>
      </c>
      <c r="F1829">
        <v>28</v>
      </c>
      <c r="G1829">
        <v>3</v>
      </c>
      <c r="H1829">
        <v>31</v>
      </c>
      <c r="I1829" t="s">
        <v>1139</v>
      </c>
      <c r="J1829" t="str">
        <f>IF(COUNTIF(sala!R$2:R$768,A1829)=0,"No","SI")</f>
        <v>SI</v>
      </c>
      <c r="K1829">
        <f>+Tabla1[[#This Row],[Precio Unitario]]*Tabla1[[#This Row],[Cantidad Ordenada]]</f>
        <v>84</v>
      </c>
      <c r="L1829">
        <f>+Tabla1[[#This Row],[Ganancia Bruta]]-Tabla1[[#This Row],[Costo Unitario]]*Tabla1[[#This Row],[Cantidad Ordenada]]</f>
        <v>36</v>
      </c>
    </row>
    <row r="1830" spans="1:12" x14ac:dyDescent="0.45">
      <c r="A1830">
        <v>740</v>
      </c>
      <c r="B1830">
        <v>16</v>
      </c>
      <c r="C1830" t="s">
        <v>423</v>
      </c>
      <c r="D1830" t="s">
        <v>1151</v>
      </c>
      <c r="E1830">
        <v>19</v>
      </c>
      <c r="F1830">
        <v>32</v>
      </c>
      <c r="G1830">
        <v>1</v>
      </c>
      <c r="H1830">
        <v>16</v>
      </c>
      <c r="I1830" t="s">
        <v>1141</v>
      </c>
      <c r="J1830" t="str">
        <f>IF(COUNTIF(sala!R$2:R$768,A1830)=0,"No","SI")</f>
        <v>SI</v>
      </c>
      <c r="K1830">
        <f>+Tabla1[[#This Row],[Precio Unitario]]*Tabla1[[#This Row],[Cantidad Ordenada]]</f>
        <v>32</v>
      </c>
      <c r="L1830">
        <f>+Tabla1[[#This Row],[Ganancia Bruta]]-Tabla1[[#This Row],[Costo Unitario]]*Tabla1[[#This Row],[Cantidad Ordenada]]</f>
        <v>13</v>
      </c>
    </row>
    <row r="1831" spans="1:12" x14ac:dyDescent="0.45">
      <c r="A1831">
        <v>740</v>
      </c>
      <c r="B1831">
        <v>16</v>
      </c>
      <c r="C1831" t="s">
        <v>115</v>
      </c>
      <c r="D1831" t="s">
        <v>1145</v>
      </c>
      <c r="E1831">
        <v>22</v>
      </c>
      <c r="F1831">
        <v>36</v>
      </c>
      <c r="G1831">
        <v>3</v>
      </c>
      <c r="H1831">
        <v>45</v>
      </c>
      <c r="I1831" t="s">
        <v>1141</v>
      </c>
      <c r="J1831" t="str">
        <f>IF(COUNTIF(sala!R$2:R$768,A1831)=0,"No","SI")</f>
        <v>SI</v>
      </c>
      <c r="K1831">
        <f>+Tabla1[[#This Row],[Precio Unitario]]*Tabla1[[#This Row],[Cantidad Ordenada]]</f>
        <v>108</v>
      </c>
      <c r="L1831">
        <f>+Tabla1[[#This Row],[Ganancia Bruta]]-Tabla1[[#This Row],[Costo Unitario]]*Tabla1[[#This Row],[Cantidad Ordenada]]</f>
        <v>42</v>
      </c>
    </row>
    <row r="1832" spans="1:12" x14ac:dyDescent="0.45">
      <c r="A1832">
        <v>740</v>
      </c>
      <c r="B1832">
        <v>16</v>
      </c>
      <c r="C1832" t="s">
        <v>340</v>
      </c>
      <c r="D1832" t="s">
        <v>1155</v>
      </c>
      <c r="E1832">
        <v>14</v>
      </c>
      <c r="F1832">
        <v>23</v>
      </c>
      <c r="G1832">
        <v>3</v>
      </c>
      <c r="H1832">
        <v>21</v>
      </c>
      <c r="I1832" t="s">
        <v>1141</v>
      </c>
      <c r="J1832" t="str">
        <f>IF(COUNTIF(sala!R$2:R$768,A1832)=0,"No","SI")</f>
        <v>SI</v>
      </c>
      <c r="K1832">
        <f>+Tabla1[[#This Row],[Precio Unitario]]*Tabla1[[#This Row],[Cantidad Ordenada]]</f>
        <v>69</v>
      </c>
      <c r="L1832">
        <f>+Tabla1[[#This Row],[Ganancia Bruta]]-Tabla1[[#This Row],[Costo Unitario]]*Tabla1[[#This Row],[Cantidad Ordenada]]</f>
        <v>27</v>
      </c>
    </row>
    <row r="1833" spans="1:12" x14ac:dyDescent="0.45">
      <c r="A1833">
        <v>741</v>
      </c>
      <c r="B1833">
        <v>14</v>
      </c>
      <c r="C1833" t="s">
        <v>268</v>
      </c>
      <c r="D1833" t="s">
        <v>1138</v>
      </c>
      <c r="E1833">
        <v>14</v>
      </c>
      <c r="F1833">
        <v>24</v>
      </c>
      <c r="G1833">
        <v>3</v>
      </c>
      <c r="H1833">
        <v>52</v>
      </c>
      <c r="I1833" t="s">
        <v>1141</v>
      </c>
      <c r="J1833" t="str">
        <f>IF(COUNTIF(sala!R$2:R$768,A1833)=0,"No","SI")</f>
        <v>SI</v>
      </c>
      <c r="K1833">
        <f>+Tabla1[[#This Row],[Precio Unitario]]*Tabla1[[#This Row],[Cantidad Ordenada]]</f>
        <v>72</v>
      </c>
      <c r="L1833">
        <f>+Tabla1[[#This Row],[Ganancia Bruta]]-Tabla1[[#This Row],[Costo Unitario]]*Tabla1[[#This Row],[Cantidad Ordenada]]</f>
        <v>30</v>
      </c>
    </row>
    <row r="1834" spans="1:12" x14ac:dyDescent="0.45">
      <c r="A1834">
        <v>741</v>
      </c>
      <c r="B1834">
        <v>14</v>
      </c>
      <c r="C1834" t="s">
        <v>60</v>
      </c>
      <c r="D1834" t="s">
        <v>1146</v>
      </c>
      <c r="E1834">
        <v>17</v>
      </c>
      <c r="F1834">
        <v>29</v>
      </c>
      <c r="G1834">
        <v>2</v>
      </c>
      <c r="H1834">
        <v>40</v>
      </c>
      <c r="I1834" t="s">
        <v>1139</v>
      </c>
      <c r="J1834" t="str">
        <f>IF(COUNTIF(sala!R$2:R$768,A1834)=0,"No","SI")</f>
        <v>SI</v>
      </c>
      <c r="K1834">
        <f>+Tabla1[[#This Row],[Precio Unitario]]*Tabla1[[#This Row],[Cantidad Ordenada]]</f>
        <v>58</v>
      </c>
      <c r="L1834">
        <f>+Tabla1[[#This Row],[Ganancia Bruta]]-Tabla1[[#This Row],[Costo Unitario]]*Tabla1[[#This Row],[Cantidad Ordenada]]</f>
        <v>24</v>
      </c>
    </row>
    <row r="1835" spans="1:12" x14ac:dyDescent="0.45">
      <c r="A1835">
        <v>741</v>
      </c>
      <c r="B1835">
        <v>14</v>
      </c>
      <c r="C1835" t="s">
        <v>448</v>
      </c>
      <c r="D1835" t="s">
        <v>1147</v>
      </c>
      <c r="E1835">
        <v>20</v>
      </c>
      <c r="F1835">
        <v>33</v>
      </c>
      <c r="G1835">
        <v>3</v>
      </c>
      <c r="H1835">
        <v>39</v>
      </c>
      <c r="I1835" t="s">
        <v>1141</v>
      </c>
      <c r="J1835" t="str">
        <f>IF(COUNTIF(sala!R$2:R$768,A1835)=0,"No","SI")</f>
        <v>SI</v>
      </c>
      <c r="K1835">
        <f>+Tabla1[[#This Row],[Precio Unitario]]*Tabla1[[#This Row],[Cantidad Ordenada]]</f>
        <v>99</v>
      </c>
      <c r="L1835">
        <f>+Tabla1[[#This Row],[Ganancia Bruta]]-Tabla1[[#This Row],[Costo Unitario]]*Tabla1[[#This Row],[Cantidad Ordenada]]</f>
        <v>39</v>
      </c>
    </row>
    <row r="1836" spans="1:12" x14ac:dyDescent="0.45">
      <c r="A1836">
        <v>741</v>
      </c>
      <c r="B1836">
        <v>14</v>
      </c>
      <c r="C1836" t="s">
        <v>66</v>
      </c>
      <c r="D1836" t="s">
        <v>1148</v>
      </c>
      <c r="E1836">
        <v>16</v>
      </c>
      <c r="F1836">
        <v>28</v>
      </c>
      <c r="G1836">
        <v>2</v>
      </c>
      <c r="H1836">
        <v>34</v>
      </c>
      <c r="I1836" t="s">
        <v>1141</v>
      </c>
      <c r="J1836" t="str">
        <f>IF(COUNTIF(sala!R$2:R$768,A1836)=0,"No","SI")</f>
        <v>SI</v>
      </c>
      <c r="K1836">
        <f>+Tabla1[[#This Row],[Precio Unitario]]*Tabla1[[#This Row],[Cantidad Ordenada]]</f>
        <v>56</v>
      </c>
      <c r="L1836">
        <f>+Tabla1[[#This Row],[Ganancia Bruta]]-Tabla1[[#This Row],[Costo Unitario]]*Tabla1[[#This Row],[Cantidad Ordenada]]</f>
        <v>24</v>
      </c>
    </row>
    <row r="1837" spans="1:12" x14ac:dyDescent="0.45">
      <c r="A1837">
        <v>742</v>
      </c>
      <c r="B1837">
        <v>20</v>
      </c>
      <c r="C1837" t="s">
        <v>195</v>
      </c>
      <c r="D1837" t="s">
        <v>1142</v>
      </c>
      <c r="E1837">
        <v>19</v>
      </c>
      <c r="F1837">
        <v>31</v>
      </c>
      <c r="G1837">
        <v>1</v>
      </c>
      <c r="H1837">
        <v>41</v>
      </c>
      <c r="I1837" t="s">
        <v>1141</v>
      </c>
      <c r="J1837" t="str">
        <f>IF(COUNTIF(sala!R$2:R$768,A1837)=0,"No","SI")</f>
        <v>SI</v>
      </c>
      <c r="K1837">
        <f>+Tabla1[[#This Row],[Precio Unitario]]*Tabla1[[#This Row],[Cantidad Ordenada]]</f>
        <v>31</v>
      </c>
      <c r="L1837">
        <f>+Tabla1[[#This Row],[Ganancia Bruta]]-Tabla1[[#This Row],[Costo Unitario]]*Tabla1[[#This Row],[Cantidad Ordenada]]</f>
        <v>12</v>
      </c>
    </row>
    <row r="1838" spans="1:12" x14ac:dyDescent="0.45">
      <c r="A1838">
        <v>742</v>
      </c>
      <c r="B1838">
        <v>20</v>
      </c>
      <c r="C1838" t="s">
        <v>109</v>
      </c>
      <c r="D1838" t="s">
        <v>1140</v>
      </c>
      <c r="E1838">
        <v>18</v>
      </c>
      <c r="F1838">
        <v>30</v>
      </c>
      <c r="G1838">
        <v>3</v>
      </c>
      <c r="H1838">
        <v>43</v>
      </c>
      <c r="I1838" t="s">
        <v>1139</v>
      </c>
      <c r="J1838" t="str">
        <f>IF(COUNTIF(sala!R$2:R$768,A1838)=0,"No","SI")</f>
        <v>SI</v>
      </c>
      <c r="K1838">
        <f>+Tabla1[[#This Row],[Precio Unitario]]*Tabla1[[#This Row],[Cantidad Ordenada]]</f>
        <v>90</v>
      </c>
      <c r="L1838">
        <f>+Tabla1[[#This Row],[Ganancia Bruta]]-Tabla1[[#This Row],[Costo Unitario]]*Tabla1[[#This Row],[Cantidad Ordenada]]</f>
        <v>36</v>
      </c>
    </row>
    <row r="1839" spans="1:12" x14ac:dyDescent="0.45">
      <c r="A1839">
        <v>742</v>
      </c>
      <c r="B1839">
        <v>20</v>
      </c>
      <c r="C1839" t="s">
        <v>265</v>
      </c>
      <c r="D1839" t="s">
        <v>1158</v>
      </c>
      <c r="E1839">
        <v>15</v>
      </c>
      <c r="F1839">
        <v>26</v>
      </c>
      <c r="G1839">
        <v>1</v>
      </c>
      <c r="H1839">
        <v>26</v>
      </c>
      <c r="I1839" t="s">
        <v>1141</v>
      </c>
      <c r="J1839" t="str">
        <f>IF(COUNTIF(sala!R$2:R$768,A1839)=0,"No","SI")</f>
        <v>SI</v>
      </c>
      <c r="K1839">
        <f>+Tabla1[[#This Row],[Precio Unitario]]*Tabla1[[#This Row],[Cantidad Ordenada]]</f>
        <v>26</v>
      </c>
      <c r="L1839">
        <f>+Tabla1[[#This Row],[Ganancia Bruta]]-Tabla1[[#This Row],[Costo Unitario]]*Tabla1[[#This Row],[Cantidad Ordenada]]</f>
        <v>11</v>
      </c>
    </row>
    <row r="1840" spans="1:12" x14ac:dyDescent="0.45">
      <c r="A1840">
        <v>742</v>
      </c>
      <c r="B1840">
        <v>20</v>
      </c>
      <c r="C1840" t="s">
        <v>189</v>
      </c>
      <c r="D1840" t="s">
        <v>1149</v>
      </c>
      <c r="E1840">
        <v>11</v>
      </c>
      <c r="F1840">
        <v>19</v>
      </c>
      <c r="G1840">
        <v>1</v>
      </c>
      <c r="H1840">
        <v>35</v>
      </c>
      <c r="I1840" t="s">
        <v>1139</v>
      </c>
      <c r="J1840" t="str">
        <f>IF(COUNTIF(sala!R$2:R$768,A1840)=0,"No","SI")</f>
        <v>SI</v>
      </c>
      <c r="K1840">
        <f>+Tabla1[[#This Row],[Precio Unitario]]*Tabla1[[#This Row],[Cantidad Ordenada]]</f>
        <v>19</v>
      </c>
      <c r="L1840">
        <f>+Tabla1[[#This Row],[Ganancia Bruta]]-Tabla1[[#This Row],[Costo Unitario]]*Tabla1[[#This Row],[Cantidad Ordenada]]</f>
        <v>8</v>
      </c>
    </row>
    <row r="1841" spans="1:12" x14ac:dyDescent="0.45">
      <c r="A1841">
        <v>743</v>
      </c>
      <c r="B1841">
        <v>19</v>
      </c>
      <c r="C1841" t="s">
        <v>265</v>
      </c>
      <c r="D1841" t="s">
        <v>1158</v>
      </c>
      <c r="E1841">
        <v>15</v>
      </c>
      <c r="F1841">
        <v>26</v>
      </c>
      <c r="G1841">
        <v>2</v>
      </c>
      <c r="H1841">
        <v>59</v>
      </c>
      <c r="I1841" t="s">
        <v>1141</v>
      </c>
      <c r="J1841" t="str">
        <f>IF(COUNTIF(sala!R$2:R$768,A1841)=0,"No","SI")</f>
        <v>SI</v>
      </c>
      <c r="K1841">
        <f>+Tabla1[[#This Row],[Precio Unitario]]*Tabla1[[#This Row],[Cantidad Ordenada]]</f>
        <v>52</v>
      </c>
      <c r="L1841">
        <f>+Tabla1[[#This Row],[Ganancia Bruta]]-Tabla1[[#This Row],[Costo Unitario]]*Tabla1[[#This Row],[Cantidad Ordenada]]</f>
        <v>22</v>
      </c>
    </row>
    <row r="1842" spans="1:12" x14ac:dyDescent="0.45">
      <c r="A1842">
        <v>743</v>
      </c>
      <c r="B1842">
        <v>19</v>
      </c>
      <c r="C1842" t="s">
        <v>126</v>
      </c>
      <c r="D1842" t="s">
        <v>1157</v>
      </c>
      <c r="E1842">
        <v>10</v>
      </c>
      <c r="F1842">
        <v>18</v>
      </c>
      <c r="G1842">
        <v>2</v>
      </c>
      <c r="H1842">
        <v>41</v>
      </c>
      <c r="I1842" t="s">
        <v>1139</v>
      </c>
      <c r="J1842" t="str">
        <f>IF(COUNTIF(sala!R$2:R$768,A1842)=0,"No","SI")</f>
        <v>SI</v>
      </c>
      <c r="K1842">
        <f>+Tabla1[[#This Row],[Precio Unitario]]*Tabla1[[#This Row],[Cantidad Ordenada]]</f>
        <v>36</v>
      </c>
      <c r="L1842">
        <f>+Tabla1[[#This Row],[Ganancia Bruta]]-Tabla1[[#This Row],[Costo Unitario]]*Tabla1[[#This Row],[Cantidad Ordenada]]</f>
        <v>16</v>
      </c>
    </row>
    <row r="1843" spans="1:12" x14ac:dyDescent="0.45">
      <c r="A1843">
        <v>743</v>
      </c>
      <c r="B1843">
        <v>19</v>
      </c>
      <c r="C1843" t="s">
        <v>340</v>
      </c>
      <c r="D1843" t="s">
        <v>1155</v>
      </c>
      <c r="E1843">
        <v>14</v>
      </c>
      <c r="F1843">
        <v>23</v>
      </c>
      <c r="G1843">
        <v>2</v>
      </c>
      <c r="H1843">
        <v>43</v>
      </c>
      <c r="I1843" t="s">
        <v>1141</v>
      </c>
      <c r="J1843" t="str">
        <f>IF(COUNTIF(sala!R$2:R$768,A1843)=0,"No","SI")</f>
        <v>SI</v>
      </c>
      <c r="K1843">
        <f>+Tabla1[[#This Row],[Precio Unitario]]*Tabla1[[#This Row],[Cantidad Ordenada]]</f>
        <v>46</v>
      </c>
      <c r="L1843">
        <f>+Tabla1[[#This Row],[Ganancia Bruta]]-Tabla1[[#This Row],[Costo Unitario]]*Tabla1[[#This Row],[Cantidad Ordenada]]</f>
        <v>18</v>
      </c>
    </row>
    <row r="1844" spans="1:12" x14ac:dyDescent="0.45">
      <c r="A1844">
        <v>744</v>
      </c>
      <c r="B1844">
        <v>11</v>
      </c>
      <c r="C1844" t="s">
        <v>126</v>
      </c>
      <c r="D1844" t="s">
        <v>1157</v>
      </c>
      <c r="E1844">
        <v>10</v>
      </c>
      <c r="F1844">
        <v>18</v>
      </c>
      <c r="G1844">
        <v>1</v>
      </c>
      <c r="H1844">
        <v>57</v>
      </c>
      <c r="I1844" t="s">
        <v>1139</v>
      </c>
      <c r="J1844" t="str">
        <f>IF(COUNTIF(sala!R$2:R$768,A1844)=0,"No","SI")</f>
        <v>SI</v>
      </c>
      <c r="K1844">
        <f>+Tabla1[[#This Row],[Precio Unitario]]*Tabla1[[#This Row],[Cantidad Ordenada]]</f>
        <v>18</v>
      </c>
      <c r="L1844">
        <f>+Tabla1[[#This Row],[Ganancia Bruta]]-Tabla1[[#This Row],[Costo Unitario]]*Tabla1[[#This Row],[Cantidad Ordenada]]</f>
        <v>8</v>
      </c>
    </row>
    <row r="1845" spans="1:12" x14ac:dyDescent="0.45">
      <c r="A1845">
        <v>744</v>
      </c>
      <c r="B1845">
        <v>11</v>
      </c>
      <c r="C1845" t="s">
        <v>60</v>
      </c>
      <c r="D1845" t="s">
        <v>1146</v>
      </c>
      <c r="E1845">
        <v>17</v>
      </c>
      <c r="F1845">
        <v>29</v>
      </c>
      <c r="G1845">
        <v>2</v>
      </c>
      <c r="H1845">
        <v>10</v>
      </c>
      <c r="I1845" t="s">
        <v>1139</v>
      </c>
      <c r="J1845" t="str">
        <f>IF(COUNTIF(sala!R$2:R$768,A1845)=0,"No","SI")</f>
        <v>SI</v>
      </c>
      <c r="K1845">
        <f>+Tabla1[[#This Row],[Precio Unitario]]*Tabla1[[#This Row],[Cantidad Ordenada]]</f>
        <v>58</v>
      </c>
      <c r="L1845">
        <f>+Tabla1[[#This Row],[Ganancia Bruta]]-Tabla1[[#This Row],[Costo Unitario]]*Tabla1[[#This Row],[Cantidad Ordenada]]</f>
        <v>24</v>
      </c>
    </row>
    <row r="1846" spans="1:12" x14ac:dyDescent="0.45">
      <c r="A1846">
        <v>745</v>
      </c>
      <c r="B1846">
        <v>3</v>
      </c>
      <c r="C1846" t="s">
        <v>42</v>
      </c>
      <c r="D1846" t="s">
        <v>1150</v>
      </c>
      <c r="E1846">
        <v>21</v>
      </c>
      <c r="F1846">
        <v>35</v>
      </c>
      <c r="G1846">
        <v>3</v>
      </c>
      <c r="H1846">
        <v>34</v>
      </c>
      <c r="I1846" t="s">
        <v>1139</v>
      </c>
      <c r="J1846" t="str">
        <f>IF(COUNTIF(sala!R$2:R$768,A1846)=0,"No","SI")</f>
        <v>SI</v>
      </c>
      <c r="K1846">
        <f>+Tabla1[[#This Row],[Precio Unitario]]*Tabla1[[#This Row],[Cantidad Ordenada]]</f>
        <v>105</v>
      </c>
      <c r="L1846">
        <f>+Tabla1[[#This Row],[Ganancia Bruta]]-Tabla1[[#This Row],[Costo Unitario]]*Tabla1[[#This Row],[Cantidad Ordenada]]</f>
        <v>42</v>
      </c>
    </row>
    <row r="1847" spans="1:12" x14ac:dyDescent="0.45">
      <c r="A1847">
        <v>745</v>
      </c>
      <c r="B1847">
        <v>3</v>
      </c>
      <c r="C1847" t="s">
        <v>268</v>
      </c>
      <c r="D1847" t="s">
        <v>1138</v>
      </c>
      <c r="E1847">
        <v>14</v>
      </c>
      <c r="F1847">
        <v>24</v>
      </c>
      <c r="G1847">
        <v>2</v>
      </c>
      <c r="H1847">
        <v>9</v>
      </c>
      <c r="I1847" t="s">
        <v>1139</v>
      </c>
      <c r="J1847" t="str">
        <f>IF(COUNTIF(sala!R$2:R$768,A1847)=0,"No","SI")</f>
        <v>SI</v>
      </c>
      <c r="K1847">
        <f>+Tabla1[[#This Row],[Precio Unitario]]*Tabla1[[#This Row],[Cantidad Ordenada]]</f>
        <v>48</v>
      </c>
      <c r="L1847">
        <f>+Tabla1[[#This Row],[Ganancia Bruta]]-Tabla1[[#This Row],[Costo Unitario]]*Tabla1[[#This Row],[Cantidad Ordenada]]</f>
        <v>20</v>
      </c>
    </row>
    <row r="1848" spans="1:12" x14ac:dyDescent="0.45">
      <c r="A1848">
        <v>745</v>
      </c>
      <c r="B1848">
        <v>3</v>
      </c>
      <c r="C1848" t="s">
        <v>204</v>
      </c>
      <c r="D1848" t="s">
        <v>1159</v>
      </c>
      <c r="E1848">
        <v>15</v>
      </c>
      <c r="F1848">
        <v>25</v>
      </c>
      <c r="G1848">
        <v>2</v>
      </c>
      <c r="H1848">
        <v>23</v>
      </c>
      <c r="I1848" t="s">
        <v>1139</v>
      </c>
      <c r="J1848" t="str">
        <f>IF(COUNTIF(sala!R$2:R$768,A1848)=0,"No","SI")</f>
        <v>SI</v>
      </c>
      <c r="K1848">
        <f>+Tabla1[[#This Row],[Precio Unitario]]*Tabla1[[#This Row],[Cantidad Ordenada]]</f>
        <v>50</v>
      </c>
      <c r="L1848">
        <f>+Tabla1[[#This Row],[Ganancia Bruta]]-Tabla1[[#This Row],[Costo Unitario]]*Tabla1[[#This Row],[Cantidad Ordenada]]</f>
        <v>20</v>
      </c>
    </row>
    <row r="1849" spans="1:12" x14ac:dyDescent="0.45">
      <c r="A1849">
        <v>745</v>
      </c>
      <c r="B1849">
        <v>3</v>
      </c>
      <c r="C1849" t="s">
        <v>179</v>
      </c>
      <c r="D1849" t="s">
        <v>1143</v>
      </c>
      <c r="E1849">
        <v>16</v>
      </c>
      <c r="F1849">
        <v>27</v>
      </c>
      <c r="G1849">
        <v>3</v>
      </c>
      <c r="H1849">
        <v>7</v>
      </c>
      <c r="I1849" t="s">
        <v>1141</v>
      </c>
      <c r="J1849" t="str">
        <f>IF(COUNTIF(sala!R$2:R$768,A1849)=0,"No","SI")</f>
        <v>SI</v>
      </c>
      <c r="K1849">
        <f>+Tabla1[[#This Row],[Precio Unitario]]*Tabla1[[#This Row],[Cantidad Ordenada]]</f>
        <v>81</v>
      </c>
      <c r="L1849">
        <f>+Tabla1[[#This Row],[Ganancia Bruta]]-Tabla1[[#This Row],[Costo Unitario]]*Tabla1[[#This Row],[Cantidad Ordenada]]</f>
        <v>33</v>
      </c>
    </row>
    <row r="1850" spans="1:12" x14ac:dyDescent="0.45">
      <c r="A1850">
        <v>746</v>
      </c>
      <c r="B1850">
        <v>13</v>
      </c>
      <c r="C1850" t="s">
        <v>42</v>
      </c>
      <c r="D1850" t="s">
        <v>1150</v>
      </c>
      <c r="E1850">
        <v>21</v>
      </c>
      <c r="F1850">
        <v>35</v>
      </c>
      <c r="G1850">
        <v>3</v>
      </c>
      <c r="H1850">
        <v>34</v>
      </c>
      <c r="I1850" t="s">
        <v>1139</v>
      </c>
      <c r="J1850" t="str">
        <f>IF(COUNTIF(sala!R$2:R$768,A1850)=0,"No","SI")</f>
        <v>SI</v>
      </c>
      <c r="K1850">
        <f>+Tabla1[[#This Row],[Precio Unitario]]*Tabla1[[#This Row],[Cantidad Ordenada]]</f>
        <v>105</v>
      </c>
      <c r="L1850">
        <f>+Tabla1[[#This Row],[Ganancia Bruta]]-Tabla1[[#This Row],[Costo Unitario]]*Tabla1[[#This Row],[Cantidad Ordenada]]</f>
        <v>42</v>
      </c>
    </row>
    <row r="1851" spans="1:12" x14ac:dyDescent="0.45">
      <c r="A1851">
        <v>746</v>
      </c>
      <c r="B1851">
        <v>13</v>
      </c>
      <c r="C1851" t="s">
        <v>423</v>
      </c>
      <c r="D1851" t="s">
        <v>1151</v>
      </c>
      <c r="E1851">
        <v>19</v>
      </c>
      <c r="F1851">
        <v>32</v>
      </c>
      <c r="G1851">
        <v>3</v>
      </c>
      <c r="H1851">
        <v>43</v>
      </c>
      <c r="I1851" t="s">
        <v>1139</v>
      </c>
      <c r="J1851" t="str">
        <f>IF(COUNTIF(sala!R$2:R$768,A1851)=0,"No","SI")</f>
        <v>SI</v>
      </c>
      <c r="K1851">
        <f>+Tabla1[[#This Row],[Precio Unitario]]*Tabla1[[#This Row],[Cantidad Ordenada]]</f>
        <v>96</v>
      </c>
      <c r="L1851">
        <f>+Tabla1[[#This Row],[Ganancia Bruta]]-Tabla1[[#This Row],[Costo Unitario]]*Tabla1[[#This Row],[Cantidad Ordenada]]</f>
        <v>39</v>
      </c>
    </row>
    <row r="1852" spans="1:12" x14ac:dyDescent="0.45">
      <c r="A1852">
        <v>747</v>
      </c>
      <c r="B1852">
        <v>16</v>
      </c>
      <c r="C1852" t="s">
        <v>204</v>
      </c>
      <c r="D1852" t="s">
        <v>1159</v>
      </c>
      <c r="E1852">
        <v>15</v>
      </c>
      <c r="F1852">
        <v>25</v>
      </c>
      <c r="G1852">
        <v>1</v>
      </c>
      <c r="H1852">
        <v>28</v>
      </c>
      <c r="I1852" t="s">
        <v>1139</v>
      </c>
      <c r="J1852" t="str">
        <f>IF(COUNTIF(sala!R$2:R$768,A1852)=0,"No","SI")</f>
        <v>SI</v>
      </c>
      <c r="K1852">
        <f>+Tabla1[[#This Row],[Precio Unitario]]*Tabla1[[#This Row],[Cantidad Ordenada]]</f>
        <v>25</v>
      </c>
      <c r="L1852">
        <f>+Tabla1[[#This Row],[Ganancia Bruta]]-Tabla1[[#This Row],[Costo Unitario]]*Tabla1[[#This Row],[Cantidad Ordenada]]</f>
        <v>10</v>
      </c>
    </row>
    <row r="1853" spans="1:12" x14ac:dyDescent="0.45">
      <c r="A1853">
        <v>748</v>
      </c>
      <c r="B1853">
        <v>2</v>
      </c>
      <c r="C1853" t="s">
        <v>423</v>
      </c>
      <c r="D1853" t="s">
        <v>1151</v>
      </c>
      <c r="E1853">
        <v>19</v>
      </c>
      <c r="F1853">
        <v>32</v>
      </c>
      <c r="G1853">
        <v>1</v>
      </c>
      <c r="H1853">
        <v>5</v>
      </c>
      <c r="I1853" t="s">
        <v>1141</v>
      </c>
      <c r="J1853" t="str">
        <f>IF(COUNTIF(sala!R$2:R$768,A1853)=0,"No","SI")</f>
        <v>SI</v>
      </c>
      <c r="K1853">
        <f>+Tabla1[[#This Row],[Precio Unitario]]*Tabla1[[#This Row],[Cantidad Ordenada]]</f>
        <v>32</v>
      </c>
      <c r="L1853">
        <f>+Tabla1[[#This Row],[Ganancia Bruta]]-Tabla1[[#This Row],[Costo Unitario]]*Tabla1[[#This Row],[Cantidad Ordenada]]</f>
        <v>13</v>
      </c>
    </row>
    <row r="1854" spans="1:12" x14ac:dyDescent="0.45">
      <c r="A1854">
        <v>748</v>
      </c>
      <c r="B1854">
        <v>2</v>
      </c>
      <c r="C1854" t="s">
        <v>265</v>
      </c>
      <c r="D1854" t="s">
        <v>1158</v>
      </c>
      <c r="E1854">
        <v>15</v>
      </c>
      <c r="F1854">
        <v>26</v>
      </c>
      <c r="G1854">
        <v>3</v>
      </c>
      <c r="H1854">
        <v>32</v>
      </c>
      <c r="I1854" t="s">
        <v>1139</v>
      </c>
      <c r="J1854" t="str">
        <f>IF(COUNTIF(sala!R$2:R$768,A1854)=0,"No","SI")</f>
        <v>SI</v>
      </c>
      <c r="K1854">
        <f>+Tabla1[[#This Row],[Precio Unitario]]*Tabla1[[#This Row],[Cantidad Ordenada]]</f>
        <v>78</v>
      </c>
      <c r="L1854">
        <f>+Tabla1[[#This Row],[Ganancia Bruta]]-Tabla1[[#This Row],[Costo Unitario]]*Tabla1[[#This Row],[Cantidad Ordenada]]</f>
        <v>33</v>
      </c>
    </row>
    <row r="1855" spans="1:12" x14ac:dyDescent="0.45">
      <c r="A1855">
        <v>749</v>
      </c>
      <c r="B1855">
        <v>1</v>
      </c>
      <c r="C1855" t="s">
        <v>42</v>
      </c>
      <c r="D1855" t="s">
        <v>1150</v>
      </c>
      <c r="E1855">
        <v>21</v>
      </c>
      <c r="F1855">
        <v>35</v>
      </c>
      <c r="G1855">
        <v>2</v>
      </c>
      <c r="H1855">
        <v>8</v>
      </c>
      <c r="I1855" t="s">
        <v>1139</v>
      </c>
      <c r="J1855" t="str">
        <f>IF(COUNTIF(sala!R$2:R$768,A1855)=0,"No","SI")</f>
        <v>SI</v>
      </c>
      <c r="K1855">
        <f>+Tabla1[[#This Row],[Precio Unitario]]*Tabla1[[#This Row],[Cantidad Ordenada]]</f>
        <v>70</v>
      </c>
      <c r="L1855">
        <f>+Tabla1[[#This Row],[Ganancia Bruta]]-Tabla1[[#This Row],[Costo Unitario]]*Tabla1[[#This Row],[Cantidad Ordenada]]</f>
        <v>28</v>
      </c>
    </row>
    <row r="1856" spans="1:12" x14ac:dyDescent="0.45">
      <c r="A1856">
        <v>750</v>
      </c>
      <c r="B1856">
        <v>6</v>
      </c>
      <c r="C1856" t="s">
        <v>195</v>
      </c>
      <c r="D1856" t="s">
        <v>1142</v>
      </c>
      <c r="E1856">
        <v>19</v>
      </c>
      <c r="F1856">
        <v>31</v>
      </c>
      <c r="G1856">
        <v>3</v>
      </c>
      <c r="H1856">
        <v>47</v>
      </c>
      <c r="I1856" t="s">
        <v>1139</v>
      </c>
      <c r="J1856" t="str">
        <f>IF(COUNTIF(sala!R$2:R$768,A1856)=0,"No","SI")</f>
        <v>SI</v>
      </c>
      <c r="K1856">
        <f>+Tabla1[[#This Row],[Precio Unitario]]*Tabla1[[#This Row],[Cantidad Ordenada]]</f>
        <v>93</v>
      </c>
      <c r="L1856">
        <f>+Tabla1[[#This Row],[Ganancia Bruta]]-Tabla1[[#This Row],[Costo Unitario]]*Tabla1[[#This Row],[Cantidad Ordenada]]</f>
        <v>36</v>
      </c>
    </row>
    <row r="1857" spans="1:12" x14ac:dyDescent="0.45">
      <c r="A1857">
        <v>750</v>
      </c>
      <c r="B1857">
        <v>6</v>
      </c>
      <c r="C1857" t="s">
        <v>265</v>
      </c>
      <c r="D1857" t="s">
        <v>1158</v>
      </c>
      <c r="E1857">
        <v>15</v>
      </c>
      <c r="F1857">
        <v>26</v>
      </c>
      <c r="G1857">
        <v>1</v>
      </c>
      <c r="H1857">
        <v>39</v>
      </c>
      <c r="I1857" t="s">
        <v>1139</v>
      </c>
      <c r="J1857" t="str">
        <f>IF(COUNTIF(sala!R$2:R$768,A1857)=0,"No","SI")</f>
        <v>SI</v>
      </c>
      <c r="K1857">
        <f>+Tabla1[[#This Row],[Precio Unitario]]*Tabla1[[#This Row],[Cantidad Ordenada]]</f>
        <v>26</v>
      </c>
      <c r="L1857">
        <f>+Tabla1[[#This Row],[Ganancia Bruta]]-Tabla1[[#This Row],[Costo Unitario]]*Tabla1[[#This Row],[Cantidad Ordenada]]</f>
        <v>11</v>
      </c>
    </row>
    <row r="1858" spans="1:12" x14ac:dyDescent="0.45">
      <c r="A1858">
        <v>751</v>
      </c>
      <c r="B1858">
        <v>17</v>
      </c>
      <c r="C1858" t="s">
        <v>60</v>
      </c>
      <c r="D1858" t="s">
        <v>1146</v>
      </c>
      <c r="E1858">
        <v>17</v>
      </c>
      <c r="F1858">
        <v>29</v>
      </c>
      <c r="G1858">
        <v>1</v>
      </c>
      <c r="H1858">
        <v>37</v>
      </c>
      <c r="I1858" t="s">
        <v>1139</v>
      </c>
      <c r="J1858" t="str">
        <f>IF(COUNTIF(sala!R$2:R$768,A1858)=0,"No","SI")</f>
        <v>SI</v>
      </c>
      <c r="K1858">
        <f>+Tabla1[[#This Row],[Precio Unitario]]*Tabla1[[#This Row],[Cantidad Ordenada]]</f>
        <v>29</v>
      </c>
      <c r="L1858">
        <f>+Tabla1[[#This Row],[Ganancia Bruta]]-Tabla1[[#This Row],[Costo Unitario]]*Tabla1[[#This Row],[Cantidad Ordenada]]</f>
        <v>12</v>
      </c>
    </row>
    <row r="1859" spans="1:12" x14ac:dyDescent="0.45">
      <c r="A1859">
        <v>751</v>
      </c>
      <c r="B1859">
        <v>17</v>
      </c>
      <c r="C1859" t="s">
        <v>204</v>
      </c>
      <c r="D1859" t="s">
        <v>1159</v>
      </c>
      <c r="E1859">
        <v>15</v>
      </c>
      <c r="F1859">
        <v>25</v>
      </c>
      <c r="G1859">
        <v>3</v>
      </c>
      <c r="H1859">
        <v>31</v>
      </c>
      <c r="I1859" t="s">
        <v>1141</v>
      </c>
      <c r="J1859" t="str">
        <f>IF(COUNTIF(sala!R$2:R$768,A1859)=0,"No","SI")</f>
        <v>SI</v>
      </c>
      <c r="K1859">
        <f>+Tabla1[[#This Row],[Precio Unitario]]*Tabla1[[#This Row],[Cantidad Ordenada]]</f>
        <v>75</v>
      </c>
      <c r="L1859">
        <f>+Tabla1[[#This Row],[Ganancia Bruta]]-Tabla1[[#This Row],[Costo Unitario]]*Tabla1[[#This Row],[Cantidad Ordenada]]</f>
        <v>30</v>
      </c>
    </row>
    <row r="1860" spans="1:12" x14ac:dyDescent="0.45">
      <c r="A1860">
        <v>751</v>
      </c>
      <c r="B1860">
        <v>17</v>
      </c>
      <c r="C1860" t="s">
        <v>344</v>
      </c>
      <c r="D1860" t="s">
        <v>1152</v>
      </c>
      <c r="E1860">
        <v>13</v>
      </c>
      <c r="F1860">
        <v>22</v>
      </c>
      <c r="G1860">
        <v>3</v>
      </c>
      <c r="H1860">
        <v>19</v>
      </c>
      <c r="I1860" t="s">
        <v>1139</v>
      </c>
      <c r="J1860" t="str">
        <f>IF(COUNTIF(sala!R$2:R$768,A1860)=0,"No","SI")</f>
        <v>SI</v>
      </c>
      <c r="K1860">
        <f>+Tabla1[[#This Row],[Precio Unitario]]*Tabla1[[#This Row],[Cantidad Ordenada]]</f>
        <v>66</v>
      </c>
      <c r="L1860">
        <f>+Tabla1[[#This Row],[Ganancia Bruta]]-Tabla1[[#This Row],[Costo Unitario]]*Tabla1[[#This Row],[Cantidad Ordenada]]</f>
        <v>27</v>
      </c>
    </row>
    <row r="1861" spans="1:12" x14ac:dyDescent="0.45">
      <c r="A1861">
        <v>752</v>
      </c>
      <c r="B1861">
        <v>3</v>
      </c>
      <c r="C1861" t="s">
        <v>109</v>
      </c>
      <c r="D1861" t="s">
        <v>1140</v>
      </c>
      <c r="E1861">
        <v>18</v>
      </c>
      <c r="F1861">
        <v>30</v>
      </c>
      <c r="G1861">
        <v>2</v>
      </c>
      <c r="H1861">
        <v>30</v>
      </c>
      <c r="I1861" t="s">
        <v>1141</v>
      </c>
      <c r="J1861" t="str">
        <f>IF(COUNTIF(sala!R$2:R$768,A1861)=0,"No","SI")</f>
        <v>SI</v>
      </c>
      <c r="K1861">
        <f>+Tabla1[[#This Row],[Precio Unitario]]*Tabla1[[#This Row],[Cantidad Ordenada]]</f>
        <v>60</v>
      </c>
      <c r="L1861">
        <f>+Tabla1[[#This Row],[Ganancia Bruta]]-Tabla1[[#This Row],[Costo Unitario]]*Tabla1[[#This Row],[Cantidad Ordenada]]</f>
        <v>24</v>
      </c>
    </row>
    <row r="1862" spans="1:12" x14ac:dyDescent="0.45">
      <c r="A1862">
        <v>753</v>
      </c>
      <c r="B1862">
        <v>11</v>
      </c>
      <c r="C1862" t="s">
        <v>423</v>
      </c>
      <c r="D1862" t="s">
        <v>1151</v>
      </c>
      <c r="E1862">
        <v>19</v>
      </c>
      <c r="F1862">
        <v>32</v>
      </c>
      <c r="G1862">
        <v>1</v>
      </c>
      <c r="H1862">
        <v>35</v>
      </c>
      <c r="I1862" t="s">
        <v>1141</v>
      </c>
      <c r="J1862" t="str">
        <f>IF(COUNTIF(sala!R$2:R$768,A1862)=0,"No","SI")</f>
        <v>SI</v>
      </c>
      <c r="K1862">
        <f>+Tabla1[[#This Row],[Precio Unitario]]*Tabla1[[#This Row],[Cantidad Ordenada]]</f>
        <v>32</v>
      </c>
      <c r="L1862">
        <f>+Tabla1[[#This Row],[Ganancia Bruta]]-Tabla1[[#This Row],[Costo Unitario]]*Tabla1[[#This Row],[Cantidad Ordenada]]</f>
        <v>13</v>
      </c>
    </row>
    <row r="1863" spans="1:12" x14ac:dyDescent="0.45">
      <c r="A1863">
        <v>753</v>
      </c>
      <c r="B1863">
        <v>11</v>
      </c>
      <c r="C1863" t="s">
        <v>340</v>
      </c>
      <c r="D1863" t="s">
        <v>1155</v>
      </c>
      <c r="E1863">
        <v>14</v>
      </c>
      <c r="F1863">
        <v>23</v>
      </c>
      <c r="G1863">
        <v>1</v>
      </c>
      <c r="H1863">
        <v>23</v>
      </c>
      <c r="I1863" t="s">
        <v>1141</v>
      </c>
      <c r="J1863" t="str">
        <f>IF(COUNTIF(sala!R$2:R$768,A1863)=0,"No","SI")</f>
        <v>SI</v>
      </c>
      <c r="K1863">
        <f>+Tabla1[[#This Row],[Precio Unitario]]*Tabla1[[#This Row],[Cantidad Ordenada]]</f>
        <v>23</v>
      </c>
      <c r="L1863">
        <f>+Tabla1[[#This Row],[Ganancia Bruta]]-Tabla1[[#This Row],[Costo Unitario]]*Tabla1[[#This Row],[Cantidad Ordenada]]</f>
        <v>9</v>
      </c>
    </row>
    <row r="1864" spans="1:12" x14ac:dyDescent="0.45">
      <c r="A1864">
        <v>753</v>
      </c>
      <c r="B1864">
        <v>11</v>
      </c>
      <c r="C1864" t="s">
        <v>268</v>
      </c>
      <c r="D1864" t="s">
        <v>1138</v>
      </c>
      <c r="E1864">
        <v>14</v>
      </c>
      <c r="F1864">
        <v>24</v>
      </c>
      <c r="G1864">
        <v>3</v>
      </c>
      <c r="H1864">
        <v>24</v>
      </c>
      <c r="I1864" t="s">
        <v>1139</v>
      </c>
      <c r="J1864" t="str">
        <f>IF(COUNTIF(sala!R$2:R$768,A1864)=0,"No","SI")</f>
        <v>SI</v>
      </c>
      <c r="K1864">
        <f>+Tabla1[[#This Row],[Precio Unitario]]*Tabla1[[#This Row],[Cantidad Ordenada]]</f>
        <v>72</v>
      </c>
      <c r="L1864">
        <f>+Tabla1[[#This Row],[Ganancia Bruta]]-Tabla1[[#This Row],[Costo Unitario]]*Tabla1[[#This Row],[Cantidad Ordenada]]</f>
        <v>30</v>
      </c>
    </row>
    <row r="1865" spans="1:12" x14ac:dyDescent="0.45">
      <c r="A1865">
        <v>753</v>
      </c>
      <c r="B1865">
        <v>11</v>
      </c>
      <c r="C1865" t="s">
        <v>115</v>
      </c>
      <c r="D1865" t="s">
        <v>1145</v>
      </c>
      <c r="E1865">
        <v>22</v>
      </c>
      <c r="F1865">
        <v>36</v>
      </c>
      <c r="G1865">
        <v>1</v>
      </c>
      <c r="H1865">
        <v>46</v>
      </c>
      <c r="I1865" t="s">
        <v>1139</v>
      </c>
      <c r="J1865" t="str">
        <f>IF(COUNTIF(sala!R$2:R$768,A1865)=0,"No","SI")</f>
        <v>SI</v>
      </c>
      <c r="K1865">
        <f>+Tabla1[[#This Row],[Precio Unitario]]*Tabla1[[#This Row],[Cantidad Ordenada]]</f>
        <v>36</v>
      </c>
      <c r="L1865">
        <f>+Tabla1[[#This Row],[Ganancia Bruta]]-Tabla1[[#This Row],[Costo Unitario]]*Tabla1[[#This Row],[Cantidad Ordenada]]</f>
        <v>14</v>
      </c>
    </row>
    <row r="1866" spans="1:12" x14ac:dyDescent="0.45">
      <c r="A1866">
        <v>754</v>
      </c>
      <c r="B1866">
        <v>8</v>
      </c>
      <c r="C1866" t="s">
        <v>268</v>
      </c>
      <c r="D1866" t="s">
        <v>1138</v>
      </c>
      <c r="E1866">
        <v>14</v>
      </c>
      <c r="F1866">
        <v>24</v>
      </c>
      <c r="G1866">
        <v>3</v>
      </c>
      <c r="H1866">
        <v>26</v>
      </c>
      <c r="I1866" t="s">
        <v>1139</v>
      </c>
      <c r="J1866" t="str">
        <f>IF(COUNTIF(sala!R$2:R$768,A1866)=0,"No","SI")</f>
        <v>SI</v>
      </c>
      <c r="K1866">
        <f>+Tabla1[[#This Row],[Precio Unitario]]*Tabla1[[#This Row],[Cantidad Ordenada]]</f>
        <v>72</v>
      </c>
      <c r="L1866">
        <f>+Tabla1[[#This Row],[Ganancia Bruta]]-Tabla1[[#This Row],[Costo Unitario]]*Tabla1[[#This Row],[Cantidad Ordenada]]</f>
        <v>30</v>
      </c>
    </row>
    <row r="1867" spans="1:12" x14ac:dyDescent="0.45">
      <c r="A1867">
        <v>754</v>
      </c>
      <c r="B1867">
        <v>8</v>
      </c>
      <c r="C1867" t="s">
        <v>179</v>
      </c>
      <c r="D1867" t="s">
        <v>1143</v>
      </c>
      <c r="E1867">
        <v>16</v>
      </c>
      <c r="F1867">
        <v>27</v>
      </c>
      <c r="G1867">
        <v>3</v>
      </c>
      <c r="H1867">
        <v>11</v>
      </c>
      <c r="I1867" t="s">
        <v>1141</v>
      </c>
      <c r="J1867" t="str">
        <f>IF(COUNTIF(sala!R$2:R$768,A1867)=0,"No","SI")</f>
        <v>SI</v>
      </c>
      <c r="K1867">
        <f>+Tabla1[[#This Row],[Precio Unitario]]*Tabla1[[#This Row],[Cantidad Ordenada]]</f>
        <v>81</v>
      </c>
      <c r="L1867">
        <f>+Tabla1[[#This Row],[Ganancia Bruta]]-Tabla1[[#This Row],[Costo Unitario]]*Tabla1[[#This Row],[Cantidad Ordenada]]</f>
        <v>33</v>
      </c>
    </row>
    <row r="1868" spans="1:12" x14ac:dyDescent="0.45">
      <c r="A1868">
        <v>754</v>
      </c>
      <c r="B1868">
        <v>8</v>
      </c>
      <c r="C1868" t="s">
        <v>66</v>
      </c>
      <c r="D1868" t="s">
        <v>1148</v>
      </c>
      <c r="E1868">
        <v>16</v>
      </c>
      <c r="F1868">
        <v>28</v>
      </c>
      <c r="G1868">
        <v>3</v>
      </c>
      <c r="H1868">
        <v>52</v>
      </c>
      <c r="I1868" t="s">
        <v>1139</v>
      </c>
      <c r="J1868" t="str">
        <f>IF(COUNTIF(sala!R$2:R$768,A1868)=0,"No","SI")</f>
        <v>SI</v>
      </c>
      <c r="K1868">
        <f>+Tabla1[[#This Row],[Precio Unitario]]*Tabla1[[#This Row],[Cantidad Ordenada]]</f>
        <v>84</v>
      </c>
      <c r="L1868">
        <f>+Tabla1[[#This Row],[Ganancia Bruta]]-Tabla1[[#This Row],[Costo Unitario]]*Tabla1[[#This Row],[Cantidad Ordenada]]</f>
        <v>36</v>
      </c>
    </row>
    <row r="1869" spans="1:12" x14ac:dyDescent="0.45">
      <c r="A1869">
        <v>755</v>
      </c>
      <c r="B1869">
        <v>12</v>
      </c>
      <c r="C1869" t="s">
        <v>111</v>
      </c>
      <c r="D1869" t="s">
        <v>1156</v>
      </c>
      <c r="E1869">
        <v>13</v>
      </c>
      <c r="F1869">
        <v>21</v>
      </c>
      <c r="G1869">
        <v>1</v>
      </c>
      <c r="H1869">
        <v>6</v>
      </c>
      <c r="I1869" t="s">
        <v>1139</v>
      </c>
      <c r="J1869" t="str">
        <f>IF(COUNTIF(sala!R$2:R$768,A1869)=0,"No","SI")</f>
        <v>SI</v>
      </c>
      <c r="K1869">
        <f>+Tabla1[[#This Row],[Precio Unitario]]*Tabla1[[#This Row],[Cantidad Ordenada]]</f>
        <v>21</v>
      </c>
      <c r="L1869">
        <f>+Tabla1[[#This Row],[Ganancia Bruta]]-Tabla1[[#This Row],[Costo Unitario]]*Tabla1[[#This Row],[Cantidad Ordenada]]</f>
        <v>8</v>
      </c>
    </row>
    <row r="1870" spans="1:12" x14ac:dyDescent="0.45">
      <c r="A1870">
        <v>755</v>
      </c>
      <c r="B1870">
        <v>12</v>
      </c>
      <c r="C1870" t="s">
        <v>204</v>
      </c>
      <c r="D1870" t="s">
        <v>1159</v>
      </c>
      <c r="E1870">
        <v>15</v>
      </c>
      <c r="F1870">
        <v>25</v>
      </c>
      <c r="G1870">
        <v>3</v>
      </c>
      <c r="H1870">
        <v>37</v>
      </c>
      <c r="I1870" t="s">
        <v>1139</v>
      </c>
      <c r="J1870" t="str">
        <f>IF(COUNTIF(sala!R$2:R$768,A1870)=0,"No","SI")</f>
        <v>SI</v>
      </c>
      <c r="K1870">
        <f>+Tabla1[[#This Row],[Precio Unitario]]*Tabla1[[#This Row],[Cantidad Ordenada]]</f>
        <v>75</v>
      </c>
      <c r="L1870">
        <f>+Tabla1[[#This Row],[Ganancia Bruta]]-Tabla1[[#This Row],[Costo Unitario]]*Tabla1[[#This Row],[Cantidad Ordenada]]</f>
        <v>30</v>
      </c>
    </row>
    <row r="1871" spans="1:12" x14ac:dyDescent="0.45">
      <c r="A1871">
        <v>755</v>
      </c>
      <c r="B1871">
        <v>12</v>
      </c>
      <c r="C1871" t="s">
        <v>189</v>
      </c>
      <c r="D1871" t="s">
        <v>1149</v>
      </c>
      <c r="E1871">
        <v>11</v>
      </c>
      <c r="F1871">
        <v>19</v>
      </c>
      <c r="G1871">
        <v>3</v>
      </c>
      <c r="H1871">
        <v>46</v>
      </c>
      <c r="I1871" t="s">
        <v>1139</v>
      </c>
      <c r="J1871" t="str">
        <f>IF(COUNTIF(sala!R$2:R$768,A1871)=0,"No","SI")</f>
        <v>SI</v>
      </c>
      <c r="K1871">
        <f>+Tabla1[[#This Row],[Precio Unitario]]*Tabla1[[#This Row],[Cantidad Ordenada]]</f>
        <v>57</v>
      </c>
      <c r="L1871">
        <f>+Tabla1[[#This Row],[Ganancia Bruta]]-Tabla1[[#This Row],[Costo Unitario]]*Tabla1[[#This Row],[Cantidad Ordenada]]</f>
        <v>24</v>
      </c>
    </row>
    <row r="1872" spans="1:12" x14ac:dyDescent="0.45">
      <c r="A1872">
        <v>755</v>
      </c>
      <c r="B1872">
        <v>12</v>
      </c>
      <c r="C1872" t="s">
        <v>60</v>
      </c>
      <c r="D1872" t="s">
        <v>1146</v>
      </c>
      <c r="E1872">
        <v>17</v>
      </c>
      <c r="F1872">
        <v>29</v>
      </c>
      <c r="G1872">
        <v>2</v>
      </c>
      <c r="H1872">
        <v>20</v>
      </c>
      <c r="I1872" t="s">
        <v>1141</v>
      </c>
      <c r="J1872" t="str">
        <f>IF(COUNTIF(sala!R$2:R$768,A1872)=0,"No","SI")</f>
        <v>SI</v>
      </c>
      <c r="K1872">
        <f>+Tabla1[[#This Row],[Precio Unitario]]*Tabla1[[#This Row],[Cantidad Ordenada]]</f>
        <v>58</v>
      </c>
      <c r="L1872">
        <f>+Tabla1[[#This Row],[Ganancia Bruta]]-Tabla1[[#This Row],[Costo Unitario]]*Tabla1[[#This Row],[Cantidad Ordenada]]</f>
        <v>24</v>
      </c>
    </row>
    <row r="1873" spans="1:12" x14ac:dyDescent="0.45">
      <c r="A1873">
        <v>756</v>
      </c>
      <c r="B1873">
        <v>11</v>
      </c>
      <c r="C1873" t="s">
        <v>195</v>
      </c>
      <c r="D1873" t="s">
        <v>1142</v>
      </c>
      <c r="E1873">
        <v>19</v>
      </c>
      <c r="F1873">
        <v>31</v>
      </c>
      <c r="G1873">
        <v>1</v>
      </c>
      <c r="H1873">
        <v>21</v>
      </c>
      <c r="I1873" t="s">
        <v>1139</v>
      </c>
      <c r="J1873" t="str">
        <f>IF(COUNTIF(sala!R$2:R$768,A1873)=0,"No","SI")</f>
        <v>SI</v>
      </c>
      <c r="K1873">
        <f>+Tabla1[[#This Row],[Precio Unitario]]*Tabla1[[#This Row],[Cantidad Ordenada]]</f>
        <v>31</v>
      </c>
      <c r="L1873">
        <f>+Tabla1[[#This Row],[Ganancia Bruta]]-Tabla1[[#This Row],[Costo Unitario]]*Tabla1[[#This Row],[Cantidad Ordenada]]</f>
        <v>12</v>
      </c>
    </row>
    <row r="1874" spans="1:12" x14ac:dyDescent="0.45">
      <c r="A1874">
        <v>756</v>
      </c>
      <c r="B1874">
        <v>11</v>
      </c>
      <c r="C1874" t="s">
        <v>189</v>
      </c>
      <c r="D1874" t="s">
        <v>1149</v>
      </c>
      <c r="E1874">
        <v>11</v>
      </c>
      <c r="F1874">
        <v>19</v>
      </c>
      <c r="G1874">
        <v>1</v>
      </c>
      <c r="H1874">
        <v>13</v>
      </c>
      <c r="I1874" t="s">
        <v>1139</v>
      </c>
      <c r="J1874" t="str">
        <f>IF(COUNTIF(sala!R$2:R$768,A1874)=0,"No","SI")</f>
        <v>SI</v>
      </c>
      <c r="K1874">
        <f>+Tabla1[[#This Row],[Precio Unitario]]*Tabla1[[#This Row],[Cantidad Ordenada]]</f>
        <v>19</v>
      </c>
      <c r="L1874">
        <f>+Tabla1[[#This Row],[Ganancia Bruta]]-Tabla1[[#This Row],[Costo Unitario]]*Tabla1[[#This Row],[Cantidad Ordenada]]</f>
        <v>8</v>
      </c>
    </row>
    <row r="1875" spans="1:12" x14ac:dyDescent="0.45">
      <c r="A1875">
        <v>757</v>
      </c>
      <c r="B1875">
        <v>3</v>
      </c>
      <c r="C1875" t="s">
        <v>109</v>
      </c>
      <c r="D1875" t="s">
        <v>1140</v>
      </c>
      <c r="E1875">
        <v>18</v>
      </c>
      <c r="F1875">
        <v>30</v>
      </c>
      <c r="G1875">
        <v>2</v>
      </c>
      <c r="H1875">
        <v>40</v>
      </c>
      <c r="I1875" t="s">
        <v>1139</v>
      </c>
      <c r="J1875" t="str">
        <f>IF(COUNTIF(sala!R$2:R$768,A1875)=0,"No","SI")</f>
        <v>SI</v>
      </c>
      <c r="K1875">
        <f>+Tabla1[[#This Row],[Precio Unitario]]*Tabla1[[#This Row],[Cantidad Ordenada]]</f>
        <v>60</v>
      </c>
      <c r="L1875">
        <f>+Tabla1[[#This Row],[Ganancia Bruta]]-Tabla1[[#This Row],[Costo Unitario]]*Tabla1[[#This Row],[Cantidad Ordenada]]</f>
        <v>24</v>
      </c>
    </row>
    <row r="1876" spans="1:12" x14ac:dyDescent="0.45">
      <c r="A1876">
        <v>758</v>
      </c>
      <c r="B1876">
        <v>18</v>
      </c>
      <c r="C1876" t="s">
        <v>109</v>
      </c>
      <c r="D1876" t="s">
        <v>1140</v>
      </c>
      <c r="E1876">
        <v>18</v>
      </c>
      <c r="F1876">
        <v>30</v>
      </c>
      <c r="G1876">
        <v>1</v>
      </c>
      <c r="H1876">
        <v>32</v>
      </c>
      <c r="I1876" t="s">
        <v>1139</v>
      </c>
      <c r="J1876" t="str">
        <f>IF(COUNTIF(sala!R$2:R$768,A1876)=0,"No","SI")</f>
        <v>SI</v>
      </c>
      <c r="K1876">
        <f>+Tabla1[[#This Row],[Precio Unitario]]*Tabla1[[#This Row],[Cantidad Ordenada]]</f>
        <v>30</v>
      </c>
      <c r="L1876">
        <f>+Tabla1[[#This Row],[Ganancia Bruta]]-Tabla1[[#This Row],[Costo Unitario]]*Tabla1[[#This Row],[Cantidad Ordenada]]</f>
        <v>12</v>
      </c>
    </row>
    <row r="1877" spans="1:12" x14ac:dyDescent="0.45">
      <c r="A1877">
        <v>758</v>
      </c>
      <c r="B1877">
        <v>18</v>
      </c>
      <c r="C1877" t="s">
        <v>344</v>
      </c>
      <c r="D1877" t="s">
        <v>1152</v>
      </c>
      <c r="E1877">
        <v>13</v>
      </c>
      <c r="F1877">
        <v>22</v>
      </c>
      <c r="G1877">
        <v>1</v>
      </c>
      <c r="H1877">
        <v>9</v>
      </c>
      <c r="I1877" t="s">
        <v>1141</v>
      </c>
      <c r="J1877" t="str">
        <f>IF(COUNTIF(sala!R$2:R$768,A1877)=0,"No","SI")</f>
        <v>SI</v>
      </c>
      <c r="K1877">
        <f>+Tabla1[[#This Row],[Precio Unitario]]*Tabla1[[#This Row],[Cantidad Ordenada]]</f>
        <v>22</v>
      </c>
      <c r="L1877">
        <f>+Tabla1[[#This Row],[Ganancia Bruta]]-Tabla1[[#This Row],[Costo Unitario]]*Tabla1[[#This Row],[Cantidad Ordenada]]</f>
        <v>9</v>
      </c>
    </row>
    <row r="1878" spans="1:12" x14ac:dyDescent="0.45">
      <c r="A1878">
        <v>759</v>
      </c>
      <c r="B1878">
        <v>20</v>
      </c>
      <c r="C1878" t="s">
        <v>448</v>
      </c>
      <c r="D1878" t="s">
        <v>1147</v>
      </c>
      <c r="E1878">
        <v>20</v>
      </c>
      <c r="F1878">
        <v>33</v>
      </c>
      <c r="G1878">
        <v>3</v>
      </c>
      <c r="H1878">
        <v>48</v>
      </c>
      <c r="I1878" t="s">
        <v>1139</v>
      </c>
      <c r="J1878" t="str">
        <f>IF(COUNTIF(sala!R$2:R$768,A1878)=0,"No","SI")</f>
        <v>SI</v>
      </c>
      <c r="K1878">
        <f>+Tabla1[[#This Row],[Precio Unitario]]*Tabla1[[#This Row],[Cantidad Ordenada]]</f>
        <v>99</v>
      </c>
      <c r="L1878">
        <f>+Tabla1[[#This Row],[Ganancia Bruta]]-Tabla1[[#This Row],[Costo Unitario]]*Tabla1[[#This Row],[Cantidad Ordenada]]</f>
        <v>39</v>
      </c>
    </row>
    <row r="1879" spans="1:12" x14ac:dyDescent="0.45">
      <c r="A1879">
        <v>759</v>
      </c>
      <c r="B1879">
        <v>20</v>
      </c>
      <c r="C1879" t="s">
        <v>179</v>
      </c>
      <c r="D1879" t="s">
        <v>1143</v>
      </c>
      <c r="E1879">
        <v>16</v>
      </c>
      <c r="F1879">
        <v>27</v>
      </c>
      <c r="G1879">
        <v>3</v>
      </c>
      <c r="H1879">
        <v>51</v>
      </c>
      <c r="I1879" t="s">
        <v>1139</v>
      </c>
      <c r="J1879" t="str">
        <f>IF(COUNTIF(sala!R$2:R$768,A1879)=0,"No","SI")</f>
        <v>SI</v>
      </c>
      <c r="K1879">
        <f>+Tabla1[[#This Row],[Precio Unitario]]*Tabla1[[#This Row],[Cantidad Ordenada]]</f>
        <v>81</v>
      </c>
      <c r="L1879">
        <f>+Tabla1[[#This Row],[Ganancia Bruta]]-Tabla1[[#This Row],[Costo Unitario]]*Tabla1[[#This Row],[Cantidad Ordenada]]</f>
        <v>33</v>
      </c>
    </row>
    <row r="1880" spans="1:12" x14ac:dyDescent="0.45">
      <c r="A1880">
        <v>759</v>
      </c>
      <c r="B1880">
        <v>20</v>
      </c>
      <c r="C1880" t="s">
        <v>204</v>
      </c>
      <c r="D1880" t="s">
        <v>1159</v>
      </c>
      <c r="E1880">
        <v>15</v>
      </c>
      <c r="F1880">
        <v>25</v>
      </c>
      <c r="G1880">
        <v>3</v>
      </c>
      <c r="H1880">
        <v>41</v>
      </c>
      <c r="I1880" t="s">
        <v>1139</v>
      </c>
      <c r="J1880" t="str">
        <f>IF(COUNTIF(sala!R$2:R$768,A1880)=0,"No","SI")</f>
        <v>SI</v>
      </c>
      <c r="K1880">
        <f>+Tabla1[[#This Row],[Precio Unitario]]*Tabla1[[#This Row],[Cantidad Ordenada]]</f>
        <v>75</v>
      </c>
      <c r="L1880">
        <f>+Tabla1[[#This Row],[Ganancia Bruta]]-Tabla1[[#This Row],[Costo Unitario]]*Tabla1[[#This Row],[Cantidad Ordenada]]</f>
        <v>30</v>
      </c>
    </row>
    <row r="1881" spans="1:12" x14ac:dyDescent="0.45">
      <c r="A1881">
        <v>759</v>
      </c>
      <c r="B1881">
        <v>20</v>
      </c>
      <c r="C1881" t="s">
        <v>60</v>
      </c>
      <c r="D1881" t="s">
        <v>1146</v>
      </c>
      <c r="E1881">
        <v>17</v>
      </c>
      <c r="F1881">
        <v>29</v>
      </c>
      <c r="G1881">
        <v>3</v>
      </c>
      <c r="H1881">
        <v>56</v>
      </c>
      <c r="I1881" t="s">
        <v>1141</v>
      </c>
      <c r="J1881" t="str">
        <f>IF(COUNTIF(sala!R$2:R$768,A1881)=0,"No","SI")</f>
        <v>SI</v>
      </c>
      <c r="K1881">
        <f>+Tabla1[[#This Row],[Precio Unitario]]*Tabla1[[#This Row],[Cantidad Ordenada]]</f>
        <v>87</v>
      </c>
      <c r="L1881">
        <f>+Tabla1[[#This Row],[Ganancia Bruta]]-Tabla1[[#This Row],[Costo Unitario]]*Tabla1[[#This Row],[Cantidad Ordenada]]</f>
        <v>36</v>
      </c>
    </row>
    <row r="1882" spans="1:12" x14ac:dyDescent="0.45">
      <c r="A1882">
        <v>760</v>
      </c>
      <c r="B1882">
        <v>5</v>
      </c>
      <c r="C1882" t="s">
        <v>42</v>
      </c>
      <c r="D1882" t="s">
        <v>1150</v>
      </c>
      <c r="E1882">
        <v>21</v>
      </c>
      <c r="F1882">
        <v>35</v>
      </c>
      <c r="G1882">
        <v>3</v>
      </c>
      <c r="H1882">
        <v>20</v>
      </c>
      <c r="I1882" t="s">
        <v>1139</v>
      </c>
      <c r="J1882" t="str">
        <f>IF(COUNTIF(sala!R$2:R$768,A1882)=0,"No","SI")</f>
        <v>SI</v>
      </c>
      <c r="K1882">
        <f>+Tabla1[[#This Row],[Precio Unitario]]*Tabla1[[#This Row],[Cantidad Ordenada]]</f>
        <v>105</v>
      </c>
      <c r="L1882">
        <f>+Tabla1[[#This Row],[Ganancia Bruta]]-Tabla1[[#This Row],[Costo Unitario]]*Tabla1[[#This Row],[Cantidad Ordenada]]</f>
        <v>42</v>
      </c>
    </row>
    <row r="1883" spans="1:12" x14ac:dyDescent="0.45">
      <c r="A1883">
        <v>761</v>
      </c>
      <c r="B1883">
        <v>4</v>
      </c>
      <c r="C1883" t="s">
        <v>268</v>
      </c>
      <c r="D1883" t="s">
        <v>1138</v>
      </c>
      <c r="E1883">
        <v>14</v>
      </c>
      <c r="F1883">
        <v>24</v>
      </c>
      <c r="G1883">
        <v>3</v>
      </c>
      <c r="H1883">
        <v>54</v>
      </c>
      <c r="I1883" t="s">
        <v>1141</v>
      </c>
      <c r="J1883" t="str">
        <f>IF(COUNTIF(sala!R$2:R$768,A1883)=0,"No","SI")</f>
        <v>SI</v>
      </c>
      <c r="K1883">
        <f>+Tabla1[[#This Row],[Precio Unitario]]*Tabla1[[#This Row],[Cantidad Ordenada]]</f>
        <v>72</v>
      </c>
      <c r="L1883">
        <f>+Tabla1[[#This Row],[Ganancia Bruta]]-Tabla1[[#This Row],[Costo Unitario]]*Tabla1[[#This Row],[Cantidad Ordenada]]</f>
        <v>30</v>
      </c>
    </row>
    <row r="1884" spans="1:12" x14ac:dyDescent="0.45">
      <c r="A1884">
        <v>761</v>
      </c>
      <c r="B1884">
        <v>4</v>
      </c>
      <c r="C1884" t="s">
        <v>66</v>
      </c>
      <c r="D1884" t="s">
        <v>1148</v>
      </c>
      <c r="E1884">
        <v>16</v>
      </c>
      <c r="F1884">
        <v>28</v>
      </c>
      <c r="G1884">
        <v>2</v>
      </c>
      <c r="H1884">
        <v>20</v>
      </c>
      <c r="I1884" t="s">
        <v>1139</v>
      </c>
      <c r="J1884" t="str">
        <f>IF(COUNTIF(sala!R$2:R$768,A1884)=0,"No","SI")</f>
        <v>SI</v>
      </c>
      <c r="K1884">
        <f>+Tabla1[[#This Row],[Precio Unitario]]*Tabla1[[#This Row],[Cantidad Ordenada]]</f>
        <v>56</v>
      </c>
      <c r="L1884">
        <f>+Tabla1[[#This Row],[Ganancia Bruta]]-Tabla1[[#This Row],[Costo Unitario]]*Tabla1[[#This Row],[Cantidad Ordenada]]</f>
        <v>24</v>
      </c>
    </row>
    <row r="1885" spans="1:12" x14ac:dyDescent="0.45">
      <c r="A1885">
        <v>761</v>
      </c>
      <c r="B1885">
        <v>4</v>
      </c>
      <c r="C1885" t="s">
        <v>340</v>
      </c>
      <c r="D1885" t="s">
        <v>1155</v>
      </c>
      <c r="E1885">
        <v>14</v>
      </c>
      <c r="F1885">
        <v>23</v>
      </c>
      <c r="G1885">
        <v>2</v>
      </c>
      <c r="H1885">
        <v>28</v>
      </c>
      <c r="I1885" t="s">
        <v>1139</v>
      </c>
      <c r="J1885" t="str">
        <f>IF(COUNTIF(sala!R$2:R$768,A1885)=0,"No","SI")</f>
        <v>SI</v>
      </c>
      <c r="K1885">
        <f>+Tabla1[[#This Row],[Precio Unitario]]*Tabla1[[#This Row],[Cantidad Ordenada]]</f>
        <v>46</v>
      </c>
      <c r="L1885">
        <f>+Tabla1[[#This Row],[Ganancia Bruta]]-Tabla1[[#This Row],[Costo Unitario]]*Tabla1[[#This Row],[Cantidad Ordenada]]</f>
        <v>18</v>
      </c>
    </row>
    <row r="1886" spans="1:12" x14ac:dyDescent="0.45">
      <c r="A1886">
        <v>762</v>
      </c>
      <c r="B1886">
        <v>4</v>
      </c>
      <c r="C1886" t="s">
        <v>111</v>
      </c>
      <c r="D1886" t="s">
        <v>1156</v>
      </c>
      <c r="E1886">
        <v>13</v>
      </c>
      <c r="F1886">
        <v>21</v>
      </c>
      <c r="G1886">
        <v>1</v>
      </c>
      <c r="H1886">
        <v>20</v>
      </c>
      <c r="I1886" t="s">
        <v>1141</v>
      </c>
      <c r="J1886" t="str">
        <f>IF(COUNTIF(sala!R$2:R$768,A1886)=0,"No","SI")</f>
        <v>SI</v>
      </c>
      <c r="K1886">
        <f>+Tabla1[[#This Row],[Precio Unitario]]*Tabla1[[#This Row],[Cantidad Ordenada]]</f>
        <v>21</v>
      </c>
      <c r="L1886">
        <f>+Tabla1[[#This Row],[Ganancia Bruta]]-Tabla1[[#This Row],[Costo Unitario]]*Tabla1[[#This Row],[Cantidad Ordenada]]</f>
        <v>8</v>
      </c>
    </row>
    <row r="1887" spans="1:12" x14ac:dyDescent="0.45">
      <c r="A1887">
        <v>762</v>
      </c>
      <c r="B1887">
        <v>4</v>
      </c>
      <c r="C1887" t="s">
        <v>265</v>
      </c>
      <c r="D1887" t="s">
        <v>1158</v>
      </c>
      <c r="E1887">
        <v>15</v>
      </c>
      <c r="F1887">
        <v>26</v>
      </c>
      <c r="G1887">
        <v>3</v>
      </c>
      <c r="H1887">
        <v>9</v>
      </c>
      <c r="I1887" t="s">
        <v>1139</v>
      </c>
      <c r="J1887" t="str">
        <f>IF(COUNTIF(sala!R$2:R$768,A1887)=0,"No","SI")</f>
        <v>SI</v>
      </c>
      <c r="K1887">
        <f>+Tabla1[[#This Row],[Precio Unitario]]*Tabla1[[#This Row],[Cantidad Ordenada]]</f>
        <v>78</v>
      </c>
      <c r="L1887">
        <f>+Tabla1[[#This Row],[Ganancia Bruta]]-Tabla1[[#This Row],[Costo Unitario]]*Tabla1[[#This Row],[Cantidad Ordenada]]</f>
        <v>33</v>
      </c>
    </row>
    <row r="1888" spans="1:12" x14ac:dyDescent="0.45">
      <c r="A1888">
        <v>763</v>
      </c>
      <c r="B1888">
        <v>18</v>
      </c>
      <c r="C1888" t="s">
        <v>448</v>
      </c>
      <c r="D1888" t="s">
        <v>1147</v>
      </c>
      <c r="E1888">
        <v>20</v>
      </c>
      <c r="F1888">
        <v>33</v>
      </c>
      <c r="G1888">
        <v>2</v>
      </c>
      <c r="H1888">
        <v>14</v>
      </c>
      <c r="I1888" t="s">
        <v>1141</v>
      </c>
      <c r="J1888" t="str">
        <f>IF(COUNTIF(sala!R$2:R$768,A1888)=0,"No","SI")</f>
        <v>SI</v>
      </c>
      <c r="K1888">
        <f>+Tabla1[[#This Row],[Precio Unitario]]*Tabla1[[#This Row],[Cantidad Ordenada]]</f>
        <v>66</v>
      </c>
      <c r="L1888">
        <f>+Tabla1[[#This Row],[Ganancia Bruta]]-Tabla1[[#This Row],[Costo Unitario]]*Tabla1[[#This Row],[Cantidad Ordenada]]</f>
        <v>26</v>
      </c>
    </row>
    <row r="1889" spans="1:12" x14ac:dyDescent="0.45">
      <c r="A1889">
        <v>763</v>
      </c>
      <c r="B1889">
        <v>18</v>
      </c>
      <c r="C1889" t="s">
        <v>189</v>
      </c>
      <c r="D1889" t="s">
        <v>1149</v>
      </c>
      <c r="E1889">
        <v>11</v>
      </c>
      <c r="F1889">
        <v>19</v>
      </c>
      <c r="G1889">
        <v>2</v>
      </c>
      <c r="H1889">
        <v>18</v>
      </c>
      <c r="I1889" t="s">
        <v>1141</v>
      </c>
      <c r="J1889" t="str">
        <f>IF(COUNTIF(sala!R$2:R$768,A1889)=0,"No","SI")</f>
        <v>SI</v>
      </c>
      <c r="K1889">
        <f>+Tabla1[[#This Row],[Precio Unitario]]*Tabla1[[#This Row],[Cantidad Ordenada]]</f>
        <v>38</v>
      </c>
      <c r="L1889">
        <f>+Tabla1[[#This Row],[Ganancia Bruta]]-Tabla1[[#This Row],[Costo Unitario]]*Tabla1[[#This Row],[Cantidad Ordenada]]</f>
        <v>16</v>
      </c>
    </row>
    <row r="1890" spans="1:12" x14ac:dyDescent="0.45">
      <c r="A1890">
        <v>764</v>
      </c>
      <c r="B1890">
        <v>20</v>
      </c>
      <c r="C1890" t="s">
        <v>179</v>
      </c>
      <c r="D1890" t="s">
        <v>1143</v>
      </c>
      <c r="E1890">
        <v>16</v>
      </c>
      <c r="F1890">
        <v>27</v>
      </c>
      <c r="G1890">
        <v>1</v>
      </c>
      <c r="H1890">
        <v>53</v>
      </c>
      <c r="I1890" t="s">
        <v>1139</v>
      </c>
      <c r="J1890" t="str">
        <f>IF(COUNTIF(sala!R$2:R$768,A1890)=0,"No","SI")</f>
        <v>SI</v>
      </c>
      <c r="K1890">
        <f>+Tabla1[[#This Row],[Precio Unitario]]*Tabla1[[#This Row],[Cantidad Ordenada]]</f>
        <v>27</v>
      </c>
      <c r="L1890">
        <f>+Tabla1[[#This Row],[Ganancia Bruta]]-Tabla1[[#This Row],[Costo Unitario]]*Tabla1[[#This Row],[Cantidad Ordenada]]</f>
        <v>11</v>
      </c>
    </row>
    <row r="1891" spans="1:12" x14ac:dyDescent="0.45">
      <c r="A1891">
        <v>764</v>
      </c>
      <c r="B1891">
        <v>20</v>
      </c>
      <c r="C1891" t="s">
        <v>86</v>
      </c>
      <c r="D1891" t="s">
        <v>1153</v>
      </c>
      <c r="E1891">
        <v>20</v>
      </c>
      <c r="F1891">
        <v>34</v>
      </c>
      <c r="G1891">
        <v>1</v>
      </c>
      <c r="H1891">
        <v>24</v>
      </c>
      <c r="I1891" t="s">
        <v>1139</v>
      </c>
      <c r="J1891" t="str">
        <f>IF(COUNTIF(sala!R$2:R$768,A1891)=0,"No","SI")</f>
        <v>SI</v>
      </c>
      <c r="K1891">
        <f>+Tabla1[[#This Row],[Precio Unitario]]*Tabla1[[#This Row],[Cantidad Ordenada]]</f>
        <v>34</v>
      </c>
      <c r="L1891">
        <f>+Tabla1[[#This Row],[Ganancia Bruta]]-Tabla1[[#This Row],[Costo Unitario]]*Tabla1[[#This Row],[Cantidad Ordenada]]</f>
        <v>14</v>
      </c>
    </row>
    <row r="1892" spans="1:12" x14ac:dyDescent="0.45">
      <c r="A1892">
        <v>764</v>
      </c>
      <c r="B1892">
        <v>20</v>
      </c>
      <c r="C1892" t="s">
        <v>268</v>
      </c>
      <c r="D1892" t="s">
        <v>1138</v>
      </c>
      <c r="E1892">
        <v>14</v>
      </c>
      <c r="F1892">
        <v>24</v>
      </c>
      <c r="G1892">
        <v>1</v>
      </c>
      <c r="H1892">
        <v>35</v>
      </c>
      <c r="I1892" t="s">
        <v>1139</v>
      </c>
      <c r="J1892" t="str">
        <f>IF(COUNTIF(sala!R$2:R$768,A1892)=0,"No","SI")</f>
        <v>SI</v>
      </c>
      <c r="K1892">
        <f>+Tabla1[[#This Row],[Precio Unitario]]*Tabla1[[#This Row],[Cantidad Ordenada]]</f>
        <v>24</v>
      </c>
      <c r="L1892">
        <f>+Tabla1[[#This Row],[Ganancia Bruta]]-Tabla1[[#This Row],[Costo Unitario]]*Tabla1[[#This Row],[Cantidad Ordenada]]</f>
        <v>10</v>
      </c>
    </row>
    <row r="1893" spans="1:12" x14ac:dyDescent="0.45">
      <c r="A1893">
        <v>765</v>
      </c>
      <c r="B1893">
        <v>20</v>
      </c>
      <c r="C1893" t="s">
        <v>265</v>
      </c>
      <c r="D1893" t="s">
        <v>1158</v>
      </c>
      <c r="E1893">
        <v>15</v>
      </c>
      <c r="F1893">
        <v>26</v>
      </c>
      <c r="G1893">
        <v>3</v>
      </c>
      <c r="H1893">
        <v>55</v>
      </c>
      <c r="I1893" t="s">
        <v>1141</v>
      </c>
      <c r="J1893" t="str">
        <f>IF(COUNTIF(sala!R$2:R$768,A1893)=0,"No","SI")</f>
        <v>SI</v>
      </c>
      <c r="K1893">
        <f>+Tabla1[[#This Row],[Precio Unitario]]*Tabla1[[#This Row],[Cantidad Ordenada]]</f>
        <v>78</v>
      </c>
      <c r="L1893">
        <f>+Tabla1[[#This Row],[Ganancia Bruta]]-Tabla1[[#This Row],[Costo Unitario]]*Tabla1[[#This Row],[Cantidad Ordenada]]</f>
        <v>33</v>
      </c>
    </row>
    <row r="1894" spans="1:12" x14ac:dyDescent="0.45">
      <c r="A1894">
        <v>765</v>
      </c>
      <c r="B1894">
        <v>20</v>
      </c>
      <c r="C1894" t="s">
        <v>66</v>
      </c>
      <c r="D1894" t="s">
        <v>1148</v>
      </c>
      <c r="E1894">
        <v>16</v>
      </c>
      <c r="F1894">
        <v>28</v>
      </c>
      <c r="G1894">
        <v>2</v>
      </c>
      <c r="H1894">
        <v>14</v>
      </c>
      <c r="I1894" t="s">
        <v>1139</v>
      </c>
      <c r="J1894" t="str">
        <f>IF(COUNTIF(sala!R$2:R$768,A1894)=0,"No","SI")</f>
        <v>SI</v>
      </c>
      <c r="K1894">
        <f>+Tabla1[[#This Row],[Precio Unitario]]*Tabla1[[#This Row],[Cantidad Ordenada]]</f>
        <v>56</v>
      </c>
      <c r="L1894">
        <f>+Tabla1[[#This Row],[Ganancia Bruta]]-Tabla1[[#This Row],[Costo Unitario]]*Tabla1[[#This Row],[Cantidad Ordenada]]</f>
        <v>24</v>
      </c>
    </row>
    <row r="1895" spans="1:12" x14ac:dyDescent="0.45">
      <c r="A1895">
        <v>765</v>
      </c>
      <c r="B1895">
        <v>20</v>
      </c>
      <c r="C1895" t="s">
        <v>111</v>
      </c>
      <c r="D1895" t="s">
        <v>1156</v>
      </c>
      <c r="E1895">
        <v>13</v>
      </c>
      <c r="F1895">
        <v>21</v>
      </c>
      <c r="G1895">
        <v>3</v>
      </c>
      <c r="H1895">
        <v>52</v>
      </c>
      <c r="I1895" t="s">
        <v>1139</v>
      </c>
      <c r="J1895" t="str">
        <f>IF(COUNTIF(sala!R$2:R$768,A1895)=0,"No","SI")</f>
        <v>SI</v>
      </c>
      <c r="K1895">
        <f>+Tabla1[[#This Row],[Precio Unitario]]*Tabla1[[#This Row],[Cantidad Ordenada]]</f>
        <v>63</v>
      </c>
      <c r="L1895">
        <f>+Tabla1[[#This Row],[Ganancia Bruta]]-Tabla1[[#This Row],[Costo Unitario]]*Tabla1[[#This Row],[Cantidad Ordenada]]</f>
        <v>24</v>
      </c>
    </row>
    <row r="1896" spans="1:12" x14ac:dyDescent="0.45">
      <c r="A1896">
        <v>765</v>
      </c>
      <c r="B1896">
        <v>20</v>
      </c>
      <c r="C1896" t="s">
        <v>115</v>
      </c>
      <c r="D1896" t="s">
        <v>1145</v>
      </c>
      <c r="E1896">
        <v>22</v>
      </c>
      <c r="F1896">
        <v>36</v>
      </c>
      <c r="G1896">
        <v>1</v>
      </c>
      <c r="H1896">
        <v>43</v>
      </c>
      <c r="I1896" t="s">
        <v>1139</v>
      </c>
      <c r="J1896" t="str">
        <f>IF(COUNTIF(sala!R$2:R$768,A1896)=0,"No","SI")</f>
        <v>SI</v>
      </c>
      <c r="K1896">
        <f>+Tabla1[[#This Row],[Precio Unitario]]*Tabla1[[#This Row],[Cantidad Ordenada]]</f>
        <v>36</v>
      </c>
      <c r="L1896">
        <f>+Tabla1[[#This Row],[Ganancia Bruta]]-Tabla1[[#This Row],[Costo Unitario]]*Tabla1[[#This Row],[Cantidad Ordenada]]</f>
        <v>14</v>
      </c>
    </row>
    <row r="1897" spans="1:12" x14ac:dyDescent="0.45">
      <c r="A1897">
        <v>766</v>
      </c>
      <c r="B1897">
        <v>17</v>
      </c>
      <c r="C1897" t="s">
        <v>109</v>
      </c>
      <c r="D1897" t="s">
        <v>1140</v>
      </c>
      <c r="E1897">
        <v>18</v>
      </c>
      <c r="F1897">
        <v>30</v>
      </c>
      <c r="G1897">
        <v>2</v>
      </c>
      <c r="H1897">
        <v>52</v>
      </c>
      <c r="I1897" t="s">
        <v>1139</v>
      </c>
      <c r="J1897" t="str">
        <f>IF(COUNTIF(sala!R$2:R$768,A1897)=0,"No","SI")</f>
        <v>SI</v>
      </c>
      <c r="K1897">
        <f>+Tabla1[[#This Row],[Precio Unitario]]*Tabla1[[#This Row],[Cantidad Ordenada]]</f>
        <v>60</v>
      </c>
      <c r="L1897">
        <f>+Tabla1[[#This Row],[Ganancia Bruta]]-Tabla1[[#This Row],[Costo Unitario]]*Tabla1[[#This Row],[Cantidad Ordenada]]</f>
        <v>24</v>
      </c>
    </row>
    <row r="1898" spans="1:12" x14ac:dyDescent="0.45">
      <c r="A1898">
        <v>766</v>
      </c>
      <c r="B1898">
        <v>17</v>
      </c>
      <c r="C1898" t="s">
        <v>189</v>
      </c>
      <c r="D1898" t="s">
        <v>1149</v>
      </c>
      <c r="E1898">
        <v>11</v>
      </c>
      <c r="F1898">
        <v>19</v>
      </c>
      <c r="G1898">
        <v>1</v>
      </c>
      <c r="H1898">
        <v>59</v>
      </c>
      <c r="I1898" t="s">
        <v>1139</v>
      </c>
      <c r="J1898" t="str">
        <f>IF(COUNTIF(sala!R$2:R$768,A1898)=0,"No","SI")</f>
        <v>SI</v>
      </c>
      <c r="K1898">
        <f>+Tabla1[[#This Row],[Precio Unitario]]*Tabla1[[#This Row],[Cantidad Ordenada]]</f>
        <v>19</v>
      </c>
      <c r="L1898">
        <f>+Tabla1[[#This Row],[Ganancia Bruta]]-Tabla1[[#This Row],[Costo Unitario]]*Tabla1[[#This Row],[Cantidad Ordenada]]</f>
        <v>8</v>
      </c>
    </row>
    <row r="1899" spans="1:12" x14ac:dyDescent="0.45">
      <c r="A1899">
        <v>766</v>
      </c>
      <c r="B1899">
        <v>17</v>
      </c>
      <c r="C1899" t="s">
        <v>250</v>
      </c>
      <c r="D1899" t="s">
        <v>1154</v>
      </c>
      <c r="E1899">
        <v>12</v>
      </c>
      <c r="F1899">
        <v>20</v>
      </c>
      <c r="G1899">
        <v>3</v>
      </c>
      <c r="H1899">
        <v>7</v>
      </c>
      <c r="I1899" t="s">
        <v>1139</v>
      </c>
      <c r="J1899" t="str">
        <f>IF(COUNTIF(sala!R$2:R$768,A1899)=0,"No","SI")</f>
        <v>SI</v>
      </c>
      <c r="K1899">
        <f>+Tabla1[[#This Row],[Precio Unitario]]*Tabla1[[#This Row],[Cantidad Ordenada]]</f>
        <v>60</v>
      </c>
      <c r="L1899">
        <f>+Tabla1[[#This Row],[Ganancia Bruta]]-Tabla1[[#This Row],[Costo Unitario]]*Tabla1[[#This Row],[Cantidad Ordenada]]</f>
        <v>24</v>
      </c>
    </row>
    <row r="1900" spans="1:12" x14ac:dyDescent="0.45">
      <c r="A1900">
        <v>766</v>
      </c>
      <c r="B1900">
        <v>17</v>
      </c>
      <c r="C1900" t="s">
        <v>340</v>
      </c>
      <c r="D1900" t="s">
        <v>1155</v>
      </c>
      <c r="E1900">
        <v>14</v>
      </c>
      <c r="F1900">
        <v>23</v>
      </c>
      <c r="G1900">
        <v>2</v>
      </c>
      <c r="H1900">
        <v>16</v>
      </c>
      <c r="I1900" t="s">
        <v>1141</v>
      </c>
      <c r="J1900" t="str">
        <f>IF(COUNTIF(sala!R$2:R$768,A1900)=0,"No","SI")</f>
        <v>SI</v>
      </c>
      <c r="K1900">
        <f>+Tabla1[[#This Row],[Precio Unitario]]*Tabla1[[#This Row],[Cantidad Ordenada]]</f>
        <v>46</v>
      </c>
      <c r="L1900">
        <f>+Tabla1[[#This Row],[Ganancia Bruta]]-Tabla1[[#This Row],[Costo Unitario]]*Tabla1[[#This Row],[Cantidad Ordenada]]</f>
        <v>18</v>
      </c>
    </row>
    <row r="1901" spans="1:12" x14ac:dyDescent="0.45">
      <c r="A1901">
        <v>767</v>
      </c>
      <c r="B1901">
        <v>10</v>
      </c>
      <c r="C1901" t="s">
        <v>60</v>
      </c>
      <c r="D1901" t="s">
        <v>1146</v>
      </c>
      <c r="E1901">
        <v>17</v>
      </c>
      <c r="F1901">
        <v>29</v>
      </c>
      <c r="G1901">
        <v>2</v>
      </c>
      <c r="H1901">
        <v>12</v>
      </c>
      <c r="I1901" t="s">
        <v>1141</v>
      </c>
      <c r="J1901" t="str">
        <f>IF(COUNTIF(sala!R$2:R$768,A1901)=0,"No","SI")</f>
        <v>SI</v>
      </c>
      <c r="K1901">
        <f>+Tabla1[[#This Row],[Precio Unitario]]*Tabla1[[#This Row],[Cantidad Ordenada]]</f>
        <v>58</v>
      </c>
      <c r="L1901">
        <f>+Tabla1[[#This Row],[Ganancia Bruta]]-Tabla1[[#This Row],[Costo Unitario]]*Tabla1[[#This Row],[Cantidad Ordenada]]</f>
        <v>24</v>
      </c>
    </row>
    <row r="1902" spans="1:12" x14ac:dyDescent="0.45">
      <c r="A1902">
        <v>767</v>
      </c>
      <c r="B1902">
        <v>10</v>
      </c>
      <c r="C1902" t="s">
        <v>268</v>
      </c>
      <c r="D1902" t="s">
        <v>1138</v>
      </c>
      <c r="E1902">
        <v>14</v>
      </c>
      <c r="F1902">
        <v>24</v>
      </c>
      <c r="G1902">
        <v>2</v>
      </c>
      <c r="H1902">
        <v>30</v>
      </c>
      <c r="I1902" t="s">
        <v>1141</v>
      </c>
      <c r="J1902" t="str">
        <f>IF(COUNTIF(sala!R$2:R$768,A1902)=0,"No","SI")</f>
        <v>SI</v>
      </c>
      <c r="K1902">
        <f>+Tabla1[[#This Row],[Precio Unitario]]*Tabla1[[#This Row],[Cantidad Ordenada]]</f>
        <v>48</v>
      </c>
      <c r="L1902">
        <f>+Tabla1[[#This Row],[Ganancia Bruta]]-Tabla1[[#This Row],[Costo Unitario]]*Tabla1[[#This Row],[Cantidad Ordenada]]</f>
        <v>20</v>
      </c>
    </row>
    <row r="1903" spans="1:12" x14ac:dyDescent="0.45">
      <c r="A1903">
        <v>767</v>
      </c>
      <c r="B1903">
        <v>10</v>
      </c>
      <c r="C1903" t="s">
        <v>111</v>
      </c>
      <c r="D1903" t="s">
        <v>1156</v>
      </c>
      <c r="E1903">
        <v>13</v>
      </c>
      <c r="F1903">
        <v>21</v>
      </c>
      <c r="G1903">
        <v>3</v>
      </c>
      <c r="H1903">
        <v>43</v>
      </c>
      <c r="I1903" t="s">
        <v>1141</v>
      </c>
      <c r="J1903" t="str">
        <f>IF(COUNTIF(sala!R$2:R$768,A1903)=0,"No","SI")</f>
        <v>SI</v>
      </c>
      <c r="K1903">
        <f>+Tabla1[[#This Row],[Precio Unitario]]*Tabla1[[#This Row],[Cantidad Ordenada]]</f>
        <v>63</v>
      </c>
      <c r="L1903">
        <f>+Tabla1[[#This Row],[Ganancia Bruta]]-Tabla1[[#This Row],[Costo Unitario]]*Tabla1[[#This Row],[Cantidad Ordenada]]</f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7918-C1E8-4F83-B07C-12508697F0D4}">
  <dimension ref="A1:M108"/>
  <sheetViews>
    <sheetView topLeftCell="A25" workbookViewId="0">
      <selection activeCell="A30" sqref="A30:I36"/>
    </sheetView>
  </sheetViews>
  <sheetFormatPr baseColWidth="10" defaultRowHeight="14.25" x14ac:dyDescent="0.45"/>
  <cols>
    <col min="1" max="1" width="16.46484375" bestFit="1" customWidth="1"/>
    <col min="2" max="2" width="24.33203125" bestFit="1" customWidth="1"/>
    <col min="3" max="3" width="14.73046875" bestFit="1" customWidth="1"/>
    <col min="4" max="4" width="8.73046875" bestFit="1" customWidth="1"/>
    <col min="5" max="5" width="7.73046875" bestFit="1" customWidth="1"/>
    <col min="6" max="8" width="8.73046875" bestFit="1" customWidth="1"/>
    <col min="9" max="9" width="11.6640625" bestFit="1" customWidth="1"/>
    <col min="10" max="644" width="10.33203125" bestFit="1" customWidth="1"/>
    <col min="645" max="645" width="11.6640625" bestFit="1" customWidth="1"/>
  </cols>
  <sheetData>
    <row r="1" spans="1:3" s="12" customFormat="1" x14ac:dyDescent="0.45">
      <c r="A1" s="11" t="s">
        <v>1179</v>
      </c>
    </row>
    <row r="2" spans="1:3" x14ac:dyDescent="0.45">
      <c r="A2" s="2" t="s">
        <v>1160</v>
      </c>
      <c r="B2" t="s">
        <v>1180</v>
      </c>
      <c r="C2" t="s">
        <v>1181</v>
      </c>
    </row>
    <row r="3" spans="1:3" x14ac:dyDescent="0.45">
      <c r="A3" s="3" t="s">
        <v>15</v>
      </c>
      <c r="B3">
        <v>76744.560000000012</v>
      </c>
      <c r="C3" s="8">
        <v>0.59420859895888822</v>
      </c>
    </row>
    <row r="4" spans="1:3" x14ac:dyDescent="0.45">
      <c r="A4" s="3" t="s">
        <v>41</v>
      </c>
      <c r="B4">
        <v>27372.920000000009</v>
      </c>
      <c r="C4" s="8">
        <v>0.21193977061844818</v>
      </c>
    </row>
    <row r="5" spans="1:3" x14ac:dyDescent="0.45">
      <c r="A5" s="3" t="s">
        <v>22</v>
      </c>
      <c r="B5">
        <v>25036.760000000002</v>
      </c>
      <c r="C5" s="8">
        <v>0.19385163042266362</v>
      </c>
    </row>
    <row r="6" spans="1:3" x14ac:dyDescent="0.45">
      <c r="A6" s="3" t="s">
        <v>1161</v>
      </c>
      <c r="B6">
        <v>129154.24000000002</v>
      </c>
      <c r="C6" s="8">
        <v>1</v>
      </c>
    </row>
    <row r="16" spans="1:3" x14ac:dyDescent="0.45">
      <c r="A16" s="11" t="s">
        <v>1182</v>
      </c>
    </row>
    <row r="17" spans="1:9" x14ac:dyDescent="0.45">
      <c r="A17" s="2" t="s">
        <v>1160</v>
      </c>
      <c r="B17" t="s">
        <v>1183</v>
      </c>
      <c r="C17" t="s">
        <v>1184</v>
      </c>
    </row>
    <row r="18" spans="1:9" x14ac:dyDescent="0.45">
      <c r="A18" s="3" t="s">
        <v>23</v>
      </c>
      <c r="B18">
        <v>92</v>
      </c>
      <c r="C18" s="8">
        <v>0.11994784876140809</v>
      </c>
    </row>
    <row r="19" spans="1:9" x14ac:dyDescent="0.45">
      <c r="A19" s="3" t="s">
        <v>28</v>
      </c>
      <c r="B19">
        <v>525</v>
      </c>
      <c r="C19" s="8">
        <v>0.68448500651890487</v>
      </c>
    </row>
    <row r="20" spans="1:9" x14ac:dyDescent="0.45">
      <c r="A20" s="3" t="s">
        <v>16</v>
      </c>
      <c r="B20">
        <v>150</v>
      </c>
      <c r="C20" s="8">
        <v>0.19556714471968709</v>
      </c>
    </row>
    <row r="21" spans="1:9" x14ac:dyDescent="0.45">
      <c r="A21" s="3" t="s">
        <v>1161</v>
      </c>
      <c r="B21">
        <v>767</v>
      </c>
      <c r="C21" s="8">
        <v>1</v>
      </c>
    </row>
    <row r="30" spans="1:9" x14ac:dyDescent="0.45">
      <c r="A30" s="11" t="s">
        <v>1185</v>
      </c>
    </row>
    <row r="31" spans="1:9" x14ac:dyDescent="0.45">
      <c r="A31" s="2" t="s">
        <v>1180</v>
      </c>
      <c r="B31" s="2" t="s">
        <v>1193</v>
      </c>
    </row>
    <row r="32" spans="1:9" x14ac:dyDescent="0.45">
      <c r="A32" s="2" t="s">
        <v>1160</v>
      </c>
      <c r="B32" t="s">
        <v>1186</v>
      </c>
      <c r="C32" t="s">
        <v>1187</v>
      </c>
      <c r="D32" t="s">
        <v>1188</v>
      </c>
      <c r="E32" t="s">
        <v>1189</v>
      </c>
      <c r="F32" t="s">
        <v>1190</v>
      </c>
      <c r="G32" t="s">
        <v>1191</v>
      </c>
      <c r="H32" t="s">
        <v>1192</v>
      </c>
      <c r="I32" t="s">
        <v>1161</v>
      </c>
    </row>
    <row r="33" spans="1:9" x14ac:dyDescent="0.45">
      <c r="A33" s="3" t="s">
        <v>15</v>
      </c>
      <c r="B33">
        <v>12933.349999999999</v>
      </c>
      <c r="C33">
        <v>15811.879999999992</v>
      </c>
      <c r="D33">
        <v>5842.4800000000032</v>
      </c>
      <c r="E33">
        <v>4351.0900000000011</v>
      </c>
      <c r="F33">
        <v>8899.3099999999977</v>
      </c>
      <c r="G33">
        <v>16772.13</v>
      </c>
      <c r="H33">
        <v>12134.319999999998</v>
      </c>
      <c r="I33">
        <v>76744.559999999983</v>
      </c>
    </row>
    <row r="34" spans="1:9" x14ac:dyDescent="0.45">
      <c r="A34" s="3" t="s">
        <v>41</v>
      </c>
      <c r="B34">
        <v>4527.0599999999995</v>
      </c>
      <c r="C34">
        <v>5063.0899999999992</v>
      </c>
      <c r="D34">
        <v>1497.87</v>
      </c>
      <c r="E34">
        <v>2003.5999999999997</v>
      </c>
      <c r="F34">
        <v>2872.7799999999997</v>
      </c>
      <c r="G34">
        <v>6940.49</v>
      </c>
      <c r="H34">
        <v>4468.0300000000007</v>
      </c>
      <c r="I34">
        <v>27372.92</v>
      </c>
    </row>
    <row r="35" spans="1:9" x14ac:dyDescent="0.45">
      <c r="A35" s="3" t="s">
        <v>22</v>
      </c>
      <c r="B35">
        <v>3681.0099999999993</v>
      </c>
      <c r="C35">
        <v>4119.7899999999991</v>
      </c>
      <c r="D35">
        <v>2714.4900000000007</v>
      </c>
      <c r="E35">
        <v>3028.34</v>
      </c>
      <c r="F35">
        <v>1503.59</v>
      </c>
      <c r="G35">
        <v>6271.2399999999989</v>
      </c>
      <c r="H35">
        <v>3718.2999999999993</v>
      </c>
      <c r="I35">
        <v>25036.76</v>
      </c>
    </row>
    <row r="36" spans="1:9" x14ac:dyDescent="0.45">
      <c r="A36" s="3" t="s">
        <v>1161</v>
      </c>
      <c r="B36">
        <v>21141.419999999995</v>
      </c>
      <c r="C36">
        <v>24994.759999999987</v>
      </c>
      <c r="D36">
        <v>10054.840000000004</v>
      </c>
      <c r="E36">
        <v>9383.0300000000007</v>
      </c>
      <c r="F36">
        <v>13275.679999999997</v>
      </c>
      <c r="G36">
        <v>29983.86</v>
      </c>
      <c r="H36">
        <v>20320.649999999998</v>
      </c>
      <c r="I36">
        <v>129154.23999999998</v>
      </c>
    </row>
    <row r="45" spans="1:9" x14ac:dyDescent="0.45">
      <c r="A45" s="11" t="s">
        <v>1194</v>
      </c>
    </row>
    <row r="46" spans="1:9" x14ac:dyDescent="0.45">
      <c r="A46" s="2" t="s">
        <v>1160</v>
      </c>
      <c r="B46" t="s">
        <v>1180</v>
      </c>
    </row>
    <row r="47" spans="1:9" x14ac:dyDescent="0.45">
      <c r="A47" s="3" t="s">
        <v>92</v>
      </c>
      <c r="B47">
        <v>11900.640000000001</v>
      </c>
    </row>
    <row r="48" spans="1:9" x14ac:dyDescent="0.45">
      <c r="A48" s="3" t="s">
        <v>50</v>
      </c>
      <c r="B48">
        <v>13722.610000000002</v>
      </c>
    </row>
    <row r="49" spans="1:3" x14ac:dyDescent="0.45">
      <c r="A49" s="3" t="s">
        <v>30</v>
      </c>
      <c r="B49">
        <v>10516.980000000005</v>
      </c>
    </row>
    <row r="50" spans="1:3" x14ac:dyDescent="0.45">
      <c r="A50" s="3" t="s">
        <v>73</v>
      </c>
      <c r="B50">
        <v>13931.690000000004</v>
      </c>
    </row>
    <row r="51" spans="1:3" x14ac:dyDescent="0.45">
      <c r="A51" s="3" t="s">
        <v>24</v>
      </c>
      <c r="B51">
        <v>11783.460000000003</v>
      </c>
    </row>
    <row r="52" spans="1:3" x14ac:dyDescent="0.45">
      <c r="A52" s="3" t="s">
        <v>68</v>
      </c>
      <c r="B52">
        <v>9245.4699999999975</v>
      </c>
    </row>
    <row r="53" spans="1:3" x14ac:dyDescent="0.45">
      <c r="A53" s="3" t="s">
        <v>18</v>
      </c>
      <c r="B53">
        <v>11531.729999999998</v>
      </c>
    </row>
    <row r="54" spans="1:3" x14ac:dyDescent="0.45">
      <c r="A54" s="3" t="s">
        <v>34</v>
      </c>
      <c r="B54">
        <v>11441.45</v>
      </c>
    </row>
    <row r="55" spans="1:3" x14ac:dyDescent="0.45">
      <c r="A55" s="3" t="s">
        <v>38</v>
      </c>
      <c r="B55">
        <v>12099.520000000004</v>
      </c>
    </row>
    <row r="56" spans="1:3" x14ac:dyDescent="0.45">
      <c r="A56" s="3" t="s">
        <v>53</v>
      </c>
      <c r="B56">
        <v>11887.609999999999</v>
      </c>
    </row>
    <row r="57" spans="1:3" x14ac:dyDescent="0.45">
      <c r="A57" s="3" t="s">
        <v>45</v>
      </c>
      <c r="B57">
        <v>11093.079999999998</v>
      </c>
    </row>
    <row r="58" spans="1:3" x14ac:dyDescent="0.45">
      <c r="A58" s="3" t="s">
        <v>1161</v>
      </c>
      <c r="B58">
        <v>129154.24000000002</v>
      </c>
    </row>
    <row r="62" spans="1:3" x14ac:dyDescent="0.45">
      <c r="A62" s="11" t="s">
        <v>1195</v>
      </c>
    </row>
    <row r="63" spans="1:3" x14ac:dyDescent="0.45">
      <c r="A63" s="2" t="s">
        <v>1160</v>
      </c>
      <c r="B63" t="s">
        <v>1198</v>
      </c>
      <c r="C63" t="s">
        <v>1180</v>
      </c>
    </row>
    <row r="64" spans="1:3" x14ac:dyDescent="0.45">
      <c r="A64" s="3" t="s">
        <v>1196</v>
      </c>
      <c r="B64">
        <v>99</v>
      </c>
      <c r="C64">
        <v>22641.420000000002</v>
      </c>
    </row>
    <row r="65" spans="1:13" x14ac:dyDescent="0.45">
      <c r="A65" s="3" t="s">
        <v>1197</v>
      </c>
      <c r="B65">
        <v>668</v>
      </c>
      <c r="C65">
        <v>106512.81999999998</v>
      </c>
    </row>
    <row r="66" spans="1:13" x14ac:dyDescent="0.45">
      <c r="A66" s="3" t="s">
        <v>1161</v>
      </c>
      <c r="B66">
        <v>767</v>
      </c>
      <c r="C66">
        <v>129154.24000000001</v>
      </c>
    </row>
    <row r="77" spans="1:13" x14ac:dyDescent="0.45">
      <c r="A77" s="12" t="s">
        <v>1199</v>
      </c>
    </row>
    <row r="78" spans="1:13" x14ac:dyDescent="0.45">
      <c r="A78" s="2" t="s">
        <v>1160</v>
      </c>
      <c r="B78" t="s">
        <v>1200</v>
      </c>
    </row>
    <row r="79" spans="1:13" x14ac:dyDescent="0.45">
      <c r="A79" s="3" t="s">
        <v>92</v>
      </c>
      <c r="B79">
        <v>74</v>
      </c>
      <c r="L79" t="s">
        <v>92</v>
      </c>
      <c r="M79">
        <v>74</v>
      </c>
    </row>
    <row r="80" spans="1:13" x14ac:dyDescent="0.45">
      <c r="A80" s="3" t="s">
        <v>50</v>
      </c>
      <c r="B80">
        <v>76</v>
      </c>
      <c r="L80" t="s">
        <v>50</v>
      </c>
      <c r="M80">
        <v>76</v>
      </c>
    </row>
    <row r="81" spans="1:13" x14ac:dyDescent="0.45">
      <c r="A81" s="3" t="s">
        <v>30</v>
      </c>
      <c r="B81">
        <v>63</v>
      </c>
      <c r="L81" t="s">
        <v>30</v>
      </c>
      <c r="M81">
        <v>63</v>
      </c>
    </row>
    <row r="82" spans="1:13" x14ac:dyDescent="0.45">
      <c r="A82" s="3" t="s">
        <v>73</v>
      </c>
      <c r="B82">
        <v>75</v>
      </c>
      <c r="L82" t="s">
        <v>73</v>
      </c>
      <c r="M82">
        <v>75</v>
      </c>
    </row>
    <row r="83" spans="1:13" x14ac:dyDescent="0.45">
      <c r="A83" s="3" t="s">
        <v>24</v>
      </c>
      <c r="B83">
        <v>68</v>
      </c>
      <c r="L83" t="s">
        <v>24</v>
      </c>
      <c r="M83">
        <v>68</v>
      </c>
    </row>
    <row r="84" spans="1:13" x14ac:dyDescent="0.45">
      <c r="A84" s="3" t="s">
        <v>68</v>
      </c>
      <c r="B84">
        <v>61</v>
      </c>
      <c r="L84" t="s">
        <v>68</v>
      </c>
      <c r="M84">
        <v>61</v>
      </c>
    </row>
    <row r="85" spans="1:13" x14ac:dyDescent="0.45">
      <c r="A85" s="3" t="s">
        <v>18</v>
      </c>
      <c r="B85">
        <v>71</v>
      </c>
      <c r="L85" t="s">
        <v>1204</v>
      </c>
      <c r="M85">
        <v>71</v>
      </c>
    </row>
    <row r="86" spans="1:13" x14ac:dyDescent="0.45">
      <c r="A86" s="3" t="s">
        <v>34</v>
      </c>
      <c r="B86">
        <v>70</v>
      </c>
      <c r="L86" t="s">
        <v>34</v>
      </c>
      <c r="M86">
        <v>70</v>
      </c>
    </row>
    <row r="87" spans="1:13" x14ac:dyDescent="0.45">
      <c r="A87" s="3" t="s">
        <v>38</v>
      </c>
      <c r="B87">
        <v>78</v>
      </c>
      <c r="L87" t="s">
        <v>38</v>
      </c>
      <c r="M87">
        <v>78</v>
      </c>
    </row>
    <row r="88" spans="1:13" x14ac:dyDescent="0.45">
      <c r="A88" s="3" t="s">
        <v>53</v>
      </c>
      <c r="B88">
        <v>69</v>
      </c>
      <c r="L88" t="s">
        <v>53</v>
      </c>
      <c r="M88">
        <v>69</v>
      </c>
    </row>
    <row r="89" spans="1:13" x14ac:dyDescent="0.45">
      <c r="A89" s="3" t="s">
        <v>45</v>
      </c>
      <c r="B89">
        <v>62</v>
      </c>
      <c r="L89" t="s">
        <v>45</v>
      </c>
      <c r="M89">
        <v>62</v>
      </c>
    </row>
    <row r="90" spans="1:13" x14ac:dyDescent="0.45">
      <c r="A90" s="3" t="s">
        <v>1161</v>
      </c>
      <c r="B90">
        <v>767</v>
      </c>
    </row>
    <row r="92" spans="1:13" x14ac:dyDescent="0.45">
      <c r="A92" s="2" t="s">
        <v>1160</v>
      </c>
      <c r="B92" t="s">
        <v>1203</v>
      </c>
    </row>
    <row r="93" spans="1:13" x14ac:dyDescent="0.45">
      <c r="A93" s="3" t="s">
        <v>21</v>
      </c>
      <c r="B93" s="15">
        <v>4221.6400000000003</v>
      </c>
    </row>
    <row r="94" spans="1:13" x14ac:dyDescent="0.45">
      <c r="A94" s="3" t="s">
        <v>27</v>
      </c>
      <c r="B94" s="15">
        <v>5692.8000000000011</v>
      </c>
    </row>
    <row r="95" spans="1:13" x14ac:dyDescent="0.45">
      <c r="A95" s="3" t="s">
        <v>14</v>
      </c>
      <c r="B95" s="15">
        <v>4590.1400000000003</v>
      </c>
    </row>
    <row r="96" spans="1:13" x14ac:dyDescent="0.45">
      <c r="A96" s="3" t="s">
        <v>37</v>
      </c>
      <c r="B96" s="15">
        <v>4500.0899999999983</v>
      </c>
    </row>
    <row r="97" spans="1:3" x14ac:dyDescent="0.45">
      <c r="A97" s="3" t="s">
        <v>33</v>
      </c>
      <c r="B97" s="15">
        <v>3822.5700000000006</v>
      </c>
    </row>
    <row r="98" spans="1:3" x14ac:dyDescent="0.45">
      <c r="A98" s="3" t="s">
        <v>1161</v>
      </c>
      <c r="B98" s="15">
        <v>22827.239999999998</v>
      </c>
    </row>
    <row r="101" spans="1:3" x14ac:dyDescent="0.45">
      <c r="A101" s="12" t="s">
        <v>1201</v>
      </c>
    </row>
    <row r="102" spans="1:3" x14ac:dyDescent="0.45">
      <c r="A102" s="2" t="s">
        <v>1160</v>
      </c>
      <c r="B102" t="s">
        <v>1202</v>
      </c>
      <c r="C102" t="s">
        <v>1203</v>
      </c>
    </row>
    <row r="103" spans="1:3" x14ac:dyDescent="0.45">
      <c r="A103" s="3" t="s">
        <v>21</v>
      </c>
      <c r="B103" s="16">
        <v>138</v>
      </c>
      <c r="C103" s="17">
        <v>4221.6400000000003</v>
      </c>
    </row>
    <row r="104" spans="1:3" x14ac:dyDescent="0.45">
      <c r="A104" s="3" t="s">
        <v>27</v>
      </c>
      <c r="B104" s="16">
        <v>192</v>
      </c>
      <c r="C104" s="17">
        <v>5692.8000000000011</v>
      </c>
    </row>
    <row r="105" spans="1:3" x14ac:dyDescent="0.45">
      <c r="A105" s="3" t="s">
        <v>14</v>
      </c>
      <c r="B105" s="16">
        <v>158</v>
      </c>
      <c r="C105" s="17">
        <v>4590.1400000000003</v>
      </c>
    </row>
    <row r="106" spans="1:3" x14ac:dyDescent="0.45">
      <c r="A106" s="3" t="s">
        <v>37</v>
      </c>
      <c r="B106" s="16">
        <v>149</v>
      </c>
      <c r="C106" s="17">
        <v>4500.0899999999983</v>
      </c>
    </row>
    <row r="107" spans="1:3" x14ac:dyDescent="0.45">
      <c r="A107" s="3" t="s">
        <v>33</v>
      </c>
      <c r="B107" s="16">
        <v>130</v>
      </c>
      <c r="C107" s="17">
        <v>3822.5700000000006</v>
      </c>
    </row>
    <row r="108" spans="1:3" x14ac:dyDescent="0.45">
      <c r="A108" s="3" t="s">
        <v>1161</v>
      </c>
      <c r="B108" s="16">
        <v>767</v>
      </c>
      <c r="C108" s="17">
        <v>22827.239999999987</v>
      </c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FDBB-3231-4EA6-878A-0127BE84DE26}">
  <dimension ref="A3:I19"/>
  <sheetViews>
    <sheetView showGridLines="0" tabSelected="1" workbookViewId="0">
      <selection activeCell="L23" sqref="L23"/>
    </sheetView>
  </sheetViews>
  <sheetFormatPr baseColWidth="10" defaultRowHeight="14.25" x14ac:dyDescent="0.45"/>
  <cols>
    <col min="1" max="1" width="28.06640625" customWidth="1"/>
    <col min="2" max="2" width="17" bestFit="1" customWidth="1"/>
    <col min="3" max="4" width="8.73046875" bestFit="1" customWidth="1"/>
    <col min="5" max="5" width="7.73046875" bestFit="1" customWidth="1"/>
    <col min="6" max="8" width="8.73046875" bestFit="1" customWidth="1"/>
    <col min="9" max="9" width="11.6640625" bestFit="1" customWidth="1"/>
  </cols>
  <sheetData>
    <row r="3" spans="1:9" x14ac:dyDescent="0.45">
      <c r="A3" t="s">
        <v>1205</v>
      </c>
      <c r="B3" s="18">
        <f>MAX(sala!R2:R1000)</f>
        <v>767</v>
      </c>
    </row>
    <row r="4" spans="1:9" x14ac:dyDescent="0.45">
      <c r="A4" t="s">
        <v>1206</v>
      </c>
      <c r="B4" s="19">
        <f>+AVERAGE(Tabla2[Numero de Comensales])</f>
        <v>3.4823989569752283</v>
      </c>
    </row>
    <row r="5" spans="1:9" x14ac:dyDescent="0.45">
      <c r="A5" t="s">
        <v>1207</v>
      </c>
      <c r="B5" s="20">
        <f>+GETPIVOTDATA("Suma de Monto total de la cuenta",TablasDinamicasYVisualizacion!$A$2)/GETPIVOTDATA("Cuenta de Metodo de Pago",TablasDinamicasYVisualizacion!$A$17)</f>
        <v>168.38883963494135</v>
      </c>
    </row>
    <row r="6" spans="1:9" x14ac:dyDescent="0.45">
      <c r="A6" t="s">
        <v>1208</v>
      </c>
      <c r="B6" s="20">
        <f>+GETPIVOTDATA("Monto total de la cuenta",TablasDinamicasYVisualizacion!$A$46)</f>
        <v>129154.24000000002</v>
      </c>
    </row>
    <row r="7" spans="1:9" x14ac:dyDescent="0.45">
      <c r="A7" t="s">
        <v>1209</v>
      </c>
      <c r="B7" s="20">
        <f>+SUM(Tabla1[Costo Unitario])</f>
        <v>31418</v>
      </c>
    </row>
    <row r="8" spans="1:9" x14ac:dyDescent="0.45">
      <c r="A8" t="s">
        <v>1210</v>
      </c>
      <c r="B8" s="20">
        <f>+B6-B7</f>
        <v>97736.24000000002</v>
      </c>
    </row>
    <row r="9" spans="1:9" x14ac:dyDescent="0.45">
      <c r="A9" t="s">
        <v>1211</v>
      </c>
      <c r="B9" s="20">
        <f>+GETPIVOTDATA("Suma de Propina",TablasDinamicasYVisualizacion!$A$102)/GETPIVOTDATA("Cuenta de Mesero Asignado",TablasDinamicasYVisualizacion!$A$102)</f>
        <v>29.761720990873517</v>
      </c>
    </row>
    <row r="10" spans="1:9" x14ac:dyDescent="0.45">
      <c r="A10" t="s">
        <v>1212</v>
      </c>
      <c r="B10" s="18">
        <f>+GETPIVOTDATA("Cuenta de Orden no cobrada",TablasDinamicasYVisualizacion!$A$63,"Orden no cobrada","No Cobrada")</f>
        <v>99</v>
      </c>
    </row>
    <row r="14" spans="1:9" x14ac:dyDescent="0.45">
      <c r="A14" s="2" t="s">
        <v>1213</v>
      </c>
      <c r="B14" s="2" t="s">
        <v>1215</v>
      </c>
    </row>
    <row r="15" spans="1:9" x14ac:dyDescent="0.45">
      <c r="A15" s="2" t="s">
        <v>1214</v>
      </c>
      <c r="B15" t="s">
        <v>1186</v>
      </c>
      <c r="C15" t="s">
        <v>1187</v>
      </c>
      <c r="D15" t="s">
        <v>1188</v>
      </c>
      <c r="E15" t="s">
        <v>1189</v>
      </c>
      <c r="F15" t="s">
        <v>1190</v>
      </c>
      <c r="G15" t="s">
        <v>1191</v>
      </c>
      <c r="H15" t="s">
        <v>1192</v>
      </c>
      <c r="I15" t="s">
        <v>1161</v>
      </c>
    </row>
    <row r="16" spans="1:9" x14ac:dyDescent="0.45">
      <c r="A16" s="3" t="s">
        <v>15</v>
      </c>
      <c r="B16" s="16">
        <v>12933.349999999999</v>
      </c>
      <c r="C16" s="16">
        <v>15811.879999999992</v>
      </c>
      <c r="D16" s="16">
        <v>5842.4800000000032</v>
      </c>
      <c r="E16" s="16">
        <v>4351.0900000000011</v>
      </c>
      <c r="F16" s="16">
        <v>8899.3099999999977</v>
      </c>
      <c r="G16" s="16">
        <v>16772.13</v>
      </c>
      <c r="H16" s="16">
        <v>12134.319999999998</v>
      </c>
      <c r="I16" s="16">
        <v>76744.559999999983</v>
      </c>
    </row>
    <row r="17" spans="1:9" x14ac:dyDescent="0.45">
      <c r="A17" s="3" t="s">
        <v>41</v>
      </c>
      <c r="B17" s="16">
        <v>4527.0599999999995</v>
      </c>
      <c r="C17" s="16">
        <v>5063.0899999999992</v>
      </c>
      <c r="D17" s="16">
        <v>1497.87</v>
      </c>
      <c r="E17" s="16">
        <v>2003.5999999999997</v>
      </c>
      <c r="F17" s="16">
        <v>2872.7799999999997</v>
      </c>
      <c r="G17" s="16">
        <v>6940.49</v>
      </c>
      <c r="H17" s="16">
        <v>4468.0300000000007</v>
      </c>
      <c r="I17" s="16">
        <v>27372.92</v>
      </c>
    </row>
    <row r="18" spans="1:9" x14ac:dyDescent="0.45">
      <c r="A18" s="3" t="s">
        <v>22</v>
      </c>
      <c r="B18" s="16">
        <v>3681.0099999999993</v>
      </c>
      <c r="C18" s="16">
        <v>4119.7899999999991</v>
      </c>
      <c r="D18" s="16">
        <v>2714.4900000000007</v>
      </c>
      <c r="E18" s="16">
        <v>3028.34</v>
      </c>
      <c r="F18" s="16">
        <v>1503.59</v>
      </c>
      <c r="G18" s="16">
        <v>6271.2399999999989</v>
      </c>
      <c r="H18" s="16">
        <v>3718.2999999999993</v>
      </c>
      <c r="I18" s="16">
        <v>25036.76</v>
      </c>
    </row>
    <row r="19" spans="1:9" x14ac:dyDescent="0.45">
      <c r="A19" s="3" t="s">
        <v>1161</v>
      </c>
      <c r="B19" s="16">
        <v>21141.419999999995</v>
      </c>
      <c r="C19" s="16">
        <v>24994.759999999987</v>
      </c>
      <c r="D19" s="16">
        <v>10054.840000000004</v>
      </c>
      <c r="E19" s="16">
        <v>9383.0300000000007</v>
      </c>
      <c r="F19" s="16">
        <v>13275.679999999997</v>
      </c>
      <c r="G19" s="16">
        <v>29983.86</v>
      </c>
      <c r="H19" s="16">
        <v>20320.649999999998</v>
      </c>
      <c r="I19" s="16">
        <v>129154.23999999998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0A4B-5665-4E30-8645-DF4FDA077012}">
  <dimension ref="A1:E1924"/>
  <sheetViews>
    <sheetView workbookViewId="0">
      <selection activeCell="K21" sqref="K21"/>
    </sheetView>
  </sheetViews>
  <sheetFormatPr baseColWidth="10" defaultRowHeight="14.25" x14ac:dyDescent="0.45"/>
  <cols>
    <col min="1" max="1" width="16" bestFit="1" customWidth="1"/>
    <col min="2" max="2" width="21.265625" style="5" bestFit="1" customWidth="1"/>
    <col min="3" max="3" width="21.6640625" style="5" bestFit="1" customWidth="1"/>
    <col min="4" max="4" width="20.06640625" bestFit="1" customWidth="1"/>
    <col min="5" max="5" width="21.1328125" bestFit="1" customWidth="1"/>
  </cols>
  <sheetData>
    <row r="1" spans="1:5" x14ac:dyDescent="0.45">
      <c r="A1" s="2" t="s">
        <v>1160</v>
      </c>
      <c r="B1" s="5" t="s">
        <v>1162</v>
      </c>
      <c r="C1" s="5" t="s">
        <v>1171</v>
      </c>
      <c r="D1" t="s">
        <v>1165</v>
      </c>
      <c r="E1" t="s">
        <v>1174</v>
      </c>
    </row>
    <row r="2" spans="1:5" x14ac:dyDescent="0.45">
      <c r="A2" s="3" t="s">
        <v>204</v>
      </c>
      <c r="B2" s="5">
        <v>1365</v>
      </c>
      <c r="C2" s="5">
        <v>2275</v>
      </c>
      <c r="D2" s="5">
        <v>910</v>
      </c>
      <c r="E2" s="8">
        <v>4.2845708366683929E-2</v>
      </c>
    </row>
    <row r="3" spans="1:5" x14ac:dyDescent="0.45">
      <c r="A3" s="3" t="s">
        <v>265</v>
      </c>
      <c r="B3" s="5">
        <v>1515</v>
      </c>
      <c r="C3" s="5">
        <v>2626</v>
      </c>
      <c r="D3" s="5">
        <v>1111</v>
      </c>
      <c r="E3" s="8">
        <v>5.2309430764160274E-2</v>
      </c>
    </row>
    <row r="4" spans="1:5" x14ac:dyDescent="0.45">
      <c r="A4" s="3" t="s">
        <v>448</v>
      </c>
      <c r="B4" s="5">
        <v>1860</v>
      </c>
      <c r="C4" s="5">
        <v>3069</v>
      </c>
      <c r="D4" s="5">
        <v>1209</v>
      </c>
      <c r="E4" s="8">
        <v>5.6923583972880082E-2</v>
      </c>
    </row>
    <row r="5" spans="1:5" x14ac:dyDescent="0.45">
      <c r="A5" s="3" t="s">
        <v>189</v>
      </c>
      <c r="B5" s="5">
        <v>847</v>
      </c>
      <c r="C5" s="5">
        <v>1463</v>
      </c>
      <c r="D5" s="5">
        <v>616</v>
      </c>
      <c r="E5" s="8">
        <v>2.9003248740524505E-2</v>
      </c>
    </row>
    <row r="6" spans="1:5" x14ac:dyDescent="0.45">
      <c r="A6" s="3" t="s">
        <v>111</v>
      </c>
      <c r="B6" s="5">
        <v>1339</v>
      </c>
      <c r="C6" s="5">
        <v>2163</v>
      </c>
      <c r="D6" s="5">
        <v>824</v>
      </c>
      <c r="E6" s="8">
        <v>3.8796553510052262E-2</v>
      </c>
    </row>
    <row r="7" spans="1:5" x14ac:dyDescent="0.45">
      <c r="A7" s="3" t="s">
        <v>340</v>
      </c>
      <c r="B7" s="5">
        <v>1288</v>
      </c>
      <c r="C7" s="5">
        <v>2116</v>
      </c>
      <c r="D7" s="5">
        <v>828</v>
      </c>
      <c r="E7" s="8">
        <v>3.8984886294081644E-2</v>
      </c>
    </row>
    <row r="8" spans="1:5" x14ac:dyDescent="0.45">
      <c r="A8" s="3" t="s">
        <v>423</v>
      </c>
      <c r="B8" s="5">
        <v>1976</v>
      </c>
      <c r="C8" s="5">
        <v>3328</v>
      </c>
      <c r="D8" s="5">
        <v>1352</v>
      </c>
      <c r="E8" s="8">
        <v>6.3656481001930415E-2</v>
      </c>
    </row>
    <row r="9" spans="1:5" x14ac:dyDescent="0.45">
      <c r="A9" s="3" t="s">
        <v>66</v>
      </c>
      <c r="B9" s="5">
        <v>1504</v>
      </c>
      <c r="C9" s="5">
        <v>2632</v>
      </c>
      <c r="D9" s="5">
        <v>1128</v>
      </c>
      <c r="E9" s="8">
        <v>5.3109845096285135E-2</v>
      </c>
    </row>
    <row r="10" spans="1:5" x14ac:dyDescent="0.45">
      <c r="A10" s="3" t="s">
        <v>195</v>
      </c>
      <c r="B10" s="5">
        <v>2052</v>
      </c>
      <c r="C10" s="5">
        <v>3348</v>
      </c>
      <c r="D10" s="5">
        <v>1296</v>
      </c>
      <c r="E10" s="8">
        <v>6.1019822025519095E-2</v>
      </c>
    </row>
    <row r="11" spans="1:5" x14ac:dyDescent="0.45">
      <c r="A11" s="3" t="s">
        <v>86</v>
      </c>
      <c r="B11" s="5">
        <v>1820</v>
      </c>
      <c r="C11" s="5">
        <v>3094</v>
      </c>
      <c r="D11" s="5">
        <v>1274</v>
      </c>
      <c r="E11" s="8">
        <v>5.9983991713357505E-2</v>
      </c>
    </row>
    <row r="12" spans="1:5" x14ac:dyDescent="0.45">
      <c r="A12" s="3" t="s">
        <v>115</v>
      </c>
      <c r="B12" s="5">
        <v>1848</v>
      </c>
      <c r="C12" s="5">
        <v>3024</v>
      </c>
      <c r="D12" s="5">
        <v>1176</v>
      </c>
      <c r="E12" s="8">
        <v>5.5369838504637697E-2</v>
      </c>
    </row>
    <row r="13" spans="1:5" x14ac:dyDescent="0.45">
      <c r="A13" s="3" t="s">
        <v>109</v>
      </c>
      <c r="B13" s="5">
        <v>1854</v>
      </c>
      <c r="C13" s="5">
        <v>3090</v>
      </c>
      <c r="D13" s="5">
        <v>1236</v>
      </c>
      <c r="E13" s="8">
        <v>5.8194830265078393E-2</v>
      </c>
    </row>
    <row r="14" spans="1:5" x14ac:dyDescent="0.45">
      <c r="A14" s="3" t="s">
        <v>74</v>
      </c>
      <c r="B14" s="5">
        <v>2275</v>
      </c>
      <c r="C14" s="5">
        <v>3640</v>
      </c>
      <c r="D14" s="5">
        <v>1365</v>
      </c>
      <c r="E14" s="8">
        <v>6.4268562550025901E-2</v>
      </c>
    </row>
    <row r="15" spans="1:5" x14ac:dyDescent="0.45">
      <c r="A15" s="3" t="s">
        <v>250</v>
      </c>
      <c r="B15" s="5">
        <v>1056</v>
      </c>
      <c r="C15" s="5">
        <v>1760</v>
      </c>
      <c r="D15" s="5">
        <v>704</v>
      </c>
      <c r="E15" s="8">
        <v>3.3146569989170864E-2</v>
      </c>
    </row>
    <row r="16" spans="1:5" x14ac:dyDescent="0.45">
      <c r="A16" s="3" t="s">
        <v>126</v>
      </c>
      <c r="B16" s="5">
        <v>1040</v>
      </c>
      <c r="C16" s="5">
        <v>1872</v>
      </c>
      <c r="D16" s="5">
        <v>832</v>
      </c>
      <c r="E16" s="8">
        <v>3.917321907811102E-2</v>
      </c>
    </row>
    <row r="17" spans="1:5" x14ac:dyDescent="0.45">
      <c r="A17" s="3" t="s">
        <v>344</v>
      </c>
      <c r="B17" s="5">
        <v>1144</v>
      </c>
      <c r="C17" s="5">
        <v>1936</v>
      </c>
      <c r="D17" s="5">
        <v>792</v>
      </c>
      <c r="E17" s="8">
        <v>3.7289891237817223E-2</v>
      </c>
    </row>
    <row r="18" spans="1:5" x14ac:dyDescent="0.45">
      <c r="A18" s="3" t="s">
        <v>179</v>
      </c>
      <c r="B18" s="5">
        <v>1376</v>
      </c>
      <c r="C18" s="5">
        <v>2322</v>
      </c>
      <c r="D18" s="5">
        <v>946</v>
      </c>
      <c r="E18" s="8">
        <v>4.4540703422948351E-2</v>
      </c>
    </row>
    <row r="19" spans="1:5" x14ac:dyDescent="0.45">
      <c r="A19" s="3" t="s">
        <v>268</v>
      </c>
      <c r="B19" s="5">
        <v>1498</v>
      </c>
      <c r="C19" s="5">
        <v>2568</v>
      </c>
      <c r="D19" s="5">
        <v>1070</v>
      </c>
      <c r="E19" s="8">
        <v>5.0379019727859124E-2</v>
      </c>
    </row>
    <row r="20" spans="1:5" x14ac:dyDescent="0.45">
      <c r="A20" s="3" t="s">
        <v>42</v>
      </c>
      <c r="B20" s="5">
        <v>2163</v>
      </c>
      <c r="C20" s="5">
        <v>3605</v>
      </c>
      <c r="D20" s="5">
        <v>1442</v>
      </c>
      <c r="E20" s="8">
        <v>6.7893968642591465E-2</v>
      </c>
    </row>
    <row r="21" spans="1:5" x14ac:dyDescent="0.45">
      <c r="A21" s="3" t="s">
        <v>60</v>
      </c>
      <c r="B21" s="5">
        <v>1598</v>
      </c>
      <c r="C21" s="5">
        <v>2726</v>
      </c>
      <c r="D21" s="5">
        <v>1128</v>
      </c>
      <c r="E21" s="8">
        <v>5.3109845096285135E-2</v>
      </c>
    </row>
    <row r="22" spans="1:5" x14ac:dyDescent="0.45">
      <c r="A22" s="3" t="s">
        <v>1161</v>
      </c>
      <c r="B22" s="5">
        <v>31418</v>
      </c>
      <c r="C22" s="5">
        <v>52657</v>
      </c>
      <c r="D22" s="5">
        <v>21239</v>
      </c>
      <c r="E22" s="8">
        <v>1</v>
      </c>
    </row>
    <row r="23" spans="1:5" x14ac:dyDescent="0.45">
      <c r="B23"/>
      <c r="C23"/>
    </row>
    <row r="24" spans="1:5" x14ac:dyDescent="0.45">
      <c r="B24"/>
      <c r="C24"/>
    </row>
    <row r="25" spans="1:5" x14ac:dyDescent="0.45">
      <c r="B25"/>
      <c r="C25"/>
    </row>
    <row r="26" spans="1:5" x14ac:dyDescent="0.45">
      <c r="B26"/>
      <c r="C26"/>
    </row>
    <row r="27" spans="1:5" x14ac:dyDescent="0.45">
      <c r="B27"/>
      <c r="C27"/>
    </row>
    <row r="28" spans="1:5" x14ac:dyDescent="0.45">
      <c r="B28"/>
      <c r="C28"/>
    </row>
    <row r="29" spans="1:5" x14ac:dyDescent="0.45">
      <c r="B29"/>
      <c r="C29"/>
    </row>
    <row r="30" spans="1:5" x14ac:dyDescent="0.45">
      <c r="B30"/>
      <c r="C30"/>
    </row>
    <row r="31" spans="1:5" x14ac:dyDescent="0.45">
      <c r="B31"/>
      <c r="C31"/>
    </row>
    <row r="32" spans="1:5" x14ac:dyDescent="0.45">
      <c r="B32"/>
      <c r="C32"/>
    </row>
    <row r="33" spans="2:3" x14ac:dyDescent="0.45">
      <c r="B33"/>
      <c r="C33"/>
    </row>
    <row r="34" spans="2:3" x14ac:dyDescent="0.45">
      <c r="B34"/>
      <c r="C34"/>
    </row>
    <row r="35" spans="2:3" x14ac:dyDescent="0.45">
      <c r="B35"/>
      <c r="C35"/>
    </row>
    <row r="36" spans="2:3" x14ac:dyDescent="0.45">
      <c r="B36"/>
      <c r="C36"/>
    </row>
    <row r="37" spans="2:3" x14ac:dyDescent="0.45">
      <c r="B37"/>
      <c r="C37"/>
    </row>
    <row r="38" spans="2:3" x14ac:dyDescent="0.45">
      <c r="B38"/>
      <c r="C38"/>
    </row>
    <row r="39" spans="2:3" x14ac:dyDescent="0.45">
      <c r="B39"/>
      <c r="C39"/>
    </row>
    <row r="40" spans="2:3" x14ac:dyDescent="0.45">
      <c r="B40"/>
      <c r="C40"/>
    </row>
    <row r="41" spans="2:3" x14ac:dyDescent="0.45">
      <c r="B41"/>
      <c r="C41"/>
    </row>
    <row r="42" spans="2:3" x14ac:dyDescent="0.45">
      <c r="B42"/>
      <c r="C42"/>
    </row>
    <row r="43" spans="2:3" x14ac:dyDescent="0.45">
      <c r="B43"/>
      <c r="C43"/>
    </row>
    <row r="44" spans="2:3" x14ac:dyDescent="0.45">
      <c r="B44"/>
      <c r="C44"/>
    </row>
    <row r="45" spans="2:3" x14ac:dyDescent="0.45">
      <c r="B45"/>
      <c r="C45"/>
    </row>
    <row r="46" spans="2:3" x14ac:dyDescent="0.45">
      <c r="B46"/>
      <c r="C46"/>
    </row>
    <row r="47" spans="2:3" x14ac:dyDescent="0.45">
      <c r="B47"/>
      <c r="C47"/>
    </row>
    <row r="48" spans="2:3" x14ac:dyDescent="0.45">
      <c r="B48"/>
      <c r="C48"/>
    </row>
    <row r="49" spans="2:3" x14ac:dyDescent="0.45">
      <c r="B49"/>
      <c r="C49"/>
    </row>
    <row r="50" spans="2:3" x14ac:dyDescent="0.45">
      <c r="B50"/>
      <c r="C50"/>
    </row>
    <row r="51" spans="2:3" x14ac:dyDescent="0.45">
      <c r="B51"/>
      <c r="C51"/>
    </row>
    <row r="52" spans="2:3" x14ac:dyDescent="0.45">
      <c r="B52"/>
      <c r="C52"/>
    </row>
    <row r="53" spans="2:3" x14ac:dyDescent="0.45">
      <c r="B53"/>
      <c r="C53"/>
    </row>
    <row r="54" spans="2:3" x14ac:dyDescent="0.45">
      <c r="B54"/>
      <c r="C54"/>
    </row>
    <row r="55" spans="2:3" x14ac:dyDescent="0.45">
      <c r="B55"/>
      <c r="C55"/>
    </row>
    <row r="56" spans="2:3" x14ac:dyDescent="0.45">
      <c r="B56"/>
      <c r="C56"/>
    </row>
    <row r="57" spans="2:3" x14ac:dyDescent="0.45">
      <c r="B57"/>
      <c r="C57"/>
    </row>
    <row r="58" spans="2:3" x14ac:dyDescent="0.45">
      <c r="B58"/>
      <c r="C58"/>
    </row>
    <row r="59" spans="2:3" x14ac:dyDescent="0.45">
      <c r="B59"/>
      <c r="C59"/>
    </row>
    <row r="60" spans="2:3" x14ac:dyDescent="0.45">
      <c r="B60"/>
      <c r="C60"/>
    </row>
    <row r="61" spans="2:3" x14ac:dyDescent="0.45">
      <c r="B61"/>
      <c r="C61"/>
    </row>
    <row r="62" spans="2:3" x14ac:dyDescent="0.45">
      <c r="B62"/>
      <c r="C62"/>
    </row>
    <row r="63" spans="2:3" x14ac:dyDescent="0.45">
      <c r="B63"/>
      <c r="C63"/>
    </row>
    <row r="64" spans="2:3" x14ac:dyDescent="0.45">
      <c r="B64"/>
      <c r="C64"/>
    </row>
    <row r="65" spans="2:3" x14ac:dyDescent="0.45">
      <c r="B65"/>
      <c r="C65"/>
    </row>
    <row r="66" spans="2:3" x14ac:dyDescent="0.45">
      <c r="B66"/>
      <c r="C66"/>
    </row>
    <row r="67" spans="2:3" x14ac:dyDescent="0.45">
      <c r="B67"/>
      <c r="C67"/>
    </row>
    <row r="68" spans="2:3" x14ac:dyDescent="0.45">
      <c r="B68"/>
      <c r="C68"/>
    </row>
    <row r="69" spans="2:3" x14ac:dyDescent="0.45">
      <c r="B69"/>
      <c r="C69"/>
    </row>
    <row r="70" spans="2:3" x14ac:dyDescent="0.45">
      <c r="B70"/>
      <c r="C70"/>
    </row>
    <row r="71" spans="2:3" x14ac:dyDescent="0.45">
      <c r="B71"/>
      <c r="C71"/>
    </row>
    <row r="72" spans="2:3" x14ac:dyDescent="0.45">
      <c r="B72"/>
      <c r="C72"/>
    </row>
    <row r="73" spans="2:3" x14ac:dyDescent="0.45">
      <c r="B73"/>
      <c r="C73"/>
    </row>
    <row r="74" spans="2:3" x14ac:dyDescent="0.45">
      <c r="B74"/>
      <c r="C74"/>
    </row>
    <row r="75" spans="2:3" x14ac:dyDescent="0.45">
      <c r="B75"/>
      <c r="C75"/>
    </row>
    <row r="76" spans="2:3" x14ac:dyDescent="0.45">
      <c r="B76"/>
      <c r="C76"/>
    </row>
    <row r="77" spans="2:3" x14ac:dyDescent="0.45">
      <c r="B77"/>
      <c r="C77"/>
    </row>
    <row r="78" spans="2:3" x14ac:dyDescent="0.45">
      <c r="B78"/>
      <c r="C78"/>
    </row>
    <row r="79" spans="2:3" x14ac:dyDescent="0.45">
      <c r="B79"/>
      <c r="C79"/>
    </row>
    <row r="80" spans="2:3" x14ac:dyDescent="0.45">
      <c r="B80"/>
      <c r="C80"/>
    </row>
    <row r="81" spans="2:3" x14ac:dyDescent="0.45">
      <c r="B81"/>
      <c r="C81"/>
    </row>
    <row r="82" spans="2:3" x14ac:dyDescent="0.45">
      <c r="B82"/>
      <c r="C82"/>
    </row>
    <row r="83" spans="2:3" x14ac:dyDescent="0.45">
      <c r="B83"/>
      <c r="C83"/>
    </row>
    <row r="84" spans="2:3" x14ac:dyDescent="0.45">
      <c r="B84"/>
      <c r="C84"/>
    </row>
    <row r="85" spans="2:3" x14ac:dyDescent="0.45">
      <c r="B85"/>
      <c r="C85"/>
    </row>
    <row r="86" spans="2:3" x14ac:dyDescent="0.45">
      <c r="B86"/>
      <c r="C86"/>
    </row>
    <row r="87" spans="2:3" x14ac:dyDescent="0.45">
      <c r="B87"/>
      <c r="C87"/>
    </row>
    <row r="88" spans="2:3" x14ac:dyDescent="0.45">
      <c r="B88"/>
      <c r="C88"/>
    </row>
    <row r="89" spans="2:3" x14ac:dyDescent="0.45">
      <c r="B89"/>
      <c r="C89"/>
    </row>
    <row r="90" spans="2:3" x14ac:dyDescent="0.45">
      <c r="B90"/>
      <c r="C90"/>
    </row>
    <row r="91" spans="2:3" x14ac:dyDescent="0.45">
      <c r="B91"/>
      <c r="C91"/>
    </row>
    <row r="92" spans="2:3" x14ac:dyDescent="0.45">
      <c r="B92"/>
      <c r="C92"/>
    </row>
    <row r="93" spans="2:3" x14ac:dyDescent="0.45">
      <c r="B93"/>
      <c r="C93"/>
    </row>
    <row r="94" spans="2:3" x14ac:dyDescent="0.45">
      <c r="B94"/>
      <c r="C94"/>
    </row>
    <row r="95" spans="2:3" x14ac:dyDescent="0.45">
      <c r="B95"/>
      <c r="C95"/>
    </row>
    <row r="96" spans="2:3" x14ac:dyDescent="0.45">
      <c r="B96"/>
      <c r="C96"/>
    </row>
    <row r="97" spans="2:3" x14ac:dyDescent="0.45">
      <c r="B97"/>
      <c r="C97"/>
    </row>
    <row r="98" spans="2:3" x14ac:dyDescent="0.45">
      <c r="B98"/>
      <c r="C98"/>
    </row>
    <row r="99" spans="2:3" x14ac:dyDescent="0.45">
      <c r="B99"/>
      <c r="C99"/>
    </row>
    <row r="100" spans="2:3" x14ac:dyDescent="0.45">
      <c r="B100"/>
      <c r="C100"/>
    </row>
    <row r="101" spans="2:3" x14ac:dyDescent="0.45">
      <c r="B101"/>
      <c r="C101"/>
    </row>
    <row r="102" spans="2:3" x14ac:dyDescent="0.45">
      <c r="B102"/>
      <c r="C102"/>
    </row>
    <row r="103" spans="2:3" x14ac:dyDescent="0.45">
      <c r="B103"/>
      <c r="C103"/>
    </row>
    <row r="104" spans="2:3" x14ac:dyDescent="0.45">
      <c r="B104"/>
      <c r="C104"/>
    </row>
    <row r="105" spans="2:3" x14ac:dyDescent="0.45">
      <c r="B105"/>
      <c r="C105"/>
    </row>
    <row r="106" spans="2:3" x14ac:dyDescent="0.45">
      <c r="B106"/>
      <c r="C106"/>
    </row>
    <row r="107" spans="2:3" x14ac:dyDescent="0.45">
      <c r="B107"/>
      <c r="C107"/>
    </row>
    <row r="108" spans="2:3" x14ac:dyDescent="0.45">
      <c r="B108"/>
      <c r="C108"/>
    </row>
    <row r="109" spans="2:3" x14ac:dyDescent="0.45">
      <c r="B109"/>
      <c r="C109"/>
    </row>
    <row r="110" spans="2:3" x14ac:dyDescent="0.45">
      <c r="B110"/>
      <c r="C110"/>
    </row>
    <row r="111" spans="2:3" x14ac:dyDescent="0.45">
      <c r="B111"/>
      <c r="C111"/>
    </row>
    <row r="112" spans="2:3" x14ac:dyDescent="0.45">
      <c r="B112"/>
      <c r="C112"/>
    </row>
    <row r="113" spans="2:3" x14ac:dyDescent="0.45">
      <c r="B113"/>
      <c r="C113"/>
    </row>
    <row r="114" spans="2:3" x14ac:dyDescent="0.45">
      <c r="B114"/>
      <c r="C114"/>
    </row>
    <row r="115" spans="2:3" x14ac:dyDescent="0.45">
      <c r="B115"/>
      <c r="C115"/>
    </row>
    <row r="116" spans="2:3" x14ac:dyDescent="0.45">
      <c r="B116"/>
      <c r="C116"/>
    </row>
    <row r="117" spans="2:3" x14ac:dyDescent="0.45">
      <c r="B117"/>
      <c r="C117"/>
    </row>
    <row r="118" spans="2:3" x14ac:dyDescent="0.45">
      <c r="B118"/>
      <c r="C118"/>
    </row>
    <row r="119" spans="2:3" x14ac:dyDescent="0.45">
      <c r="B119"/>
      <c r="C119"/>
    </row>
    <row r="120" spans="2:3" x14ac:dyDescent="0.45">
      <c r="B120"/>
      <c r="C120"/>
    </row>
    <row r="121" spans="2:3" x14ac:dyDescent="0.45">
      <c r="B121"/>
      <c r="C121"/>
    </row>
    <row r="122" spans="2:3" x14ac:dyDescent="0.45">
      <c r="B122"/>
      <c r="C122"/>
    </row>
    <row r="123" spans="2:3" x14ac:dyDescent="0.45">
      <c r="B123"/>
      <c r="C123"/>
    </row>
    <row r="124" spans="2:3" x14ac:dyDescent="0.45">
      <c r="B124"/>
      <c r="C124"/>
    </row>
    <row r="125" spans="2:3" x14ac:dyDescent="0.45">
      <c r="B125"/>
      <c r="C125"/>
    </row>
    <row r="126" spans="2:3" x14ac:dyDescent="0.45">
      <c r="B126"/>
      <c r="C126"/>
    </row>
    <row r="127" spans="2:3" x14ac:dyDescent="0.45">
      <c r="B127"/>
      <c r="C127"/>
    </row>
    <row r="128" spans="2:3" x14ac:dyDescent="0.45">
      <c r="B128"/>
      <c r="C128"/>
    </row>
    <row r="129" spans="2:3" x14ac:dyDescent="0.45">
      <c r="B129"/>
      <c r="C129"/>
    </row>
    <row r="130" spans="2:3" x14ac:dyDescent="0.45">
      <c r="B130"/>
      <c r="C130"/>
    </row>
    <row r="131" spans="2:3" x14ac:dyDescent="0.45">
      <c r="B131"/>
      <c r="C131"/>
    </row>
    <row r="132" spans="2:3" x14ac:dyDescent="0.45">
      <c r="B132"/>
      <c r="C132"/>
    </row>
    <row r="133" spans="2:3" x14ac:dyDescent="0.45">
      <c r="B133"/>
      <c r="C133"/>
    </row>
    <row r="134" spans="2:3" x14ac:dyDescent="0.45">
      <c r="B134"/>
      <c r="C134"/>
    </row>
    <row r="135" spans="2:3" x14ac:dyDescent="0.45">
      <c r="B135"/>
      <c r="C135"/>
    </row>
    <row r="136" spans="2:3" x14ac:dyDescent="0.45">
      <c r="B136"/>
      <c r="C136"/>
    </row>
    <row r="137" spans="2:3" x14ac:dyDescent="0.45">
      <c r="B137"/>
      <c r="C137"/>
    </row>
    <row r="138" spans="2:3" x14ac:dyDescent="0.45">
      <c r="B138"/>
      <c r="C138"/>
    </row>
    <row r="139" spans="2:3" x14ac:dyDescent="0.45">
      <c r="B139"/>
      <c r="C139"/>
    </row>
    <row r="140" spans="2:3" x14ac:dyDescent="0.45">
      <c r="B140"/>
      <c r="C140"/>
    </row>
    <row r="141" spans="2:3" x14ac:dyDescent="0.45">
      <c r="B141"/>
      <c r="C141"/>
    </row>
    <row r="142" spans="2:3" x14ac:dyDescent="0.45">
      <c r="B142"/>
      <c r="C142"/>
    </row>
    <row r="143" spans="2:3" x14ac:dyDescent="0.45">
      <c r="B143"/>
      <c r="C143"/>
    </row>
    <row r="144" spans="2:3" x14ac:dyDescent="0.45">
      <c r="B144"/>
      <c r="C144"/>
    </row>
    <row r="145" spans="2:3" x14ac:dyDescent="0.45">
      <c r="B145"/>
      <c r="C145"/>
    </row>
    <row r="146" spans="2:3" x14ac:dyDescent="0.45">
      <c r="B146"/>
      <c r="C146"/>
    </row>
    <row r="147" spans="2:3" x14ac:dyDescent="0.45">
      <c r="B147"/>
      <c r="C147"/>
    </row>
    <row r="148" spans="2:3" x14ac:dyDescent="0.45">
      <c r="B148"/>
      <c r="C148"/>
    </row>
    <row r="149" spans="2:3" x14ac:dyDescent="0.45">
      <c r="B149"/>
      <c r="C149"/>
    </row>
    <row r="150" spans="2:3" x14ac:dyDescent="0.45">
      <c r="B150"/>
      <c r="C150"/>
    </row>
    <row r="151" spans="2:3" x14ac:dyDescent="0.45">
      <c r="B151"/>
      <c r="C151"/>
    </row>
    <row r="152" spans="2:3" x14ac:dyDescent="0.45">
      <c r="B152"/>
      <c r="C152"/>
    </row>
    <row r="153" spans="2:3" x14ac:dyDescent="0.45">
      <c r="B153"/>
      <c r="C153"/>
    </row>
    <row r="154" spans="2:3" x14ac:dyDescent="0.45">
      <c r="B154"/>
      <c r="C154"/>
    </row>
    <row r="155" spans="2:3" x14ac:dyDescent="0.45">
      <c r="B155"/>
      <c r="C155"/>
    </row>
    <row r="156" spans="2:3" x14ac:dyDescent="0.45">
      <c r="B156"/>
      <c r="C156"/>
    </row>
    <row r="157" spans="2:3" x14ac:dyDescent="0.45">
      <c r="B157"/>
      <c r="C157"/>
    </row>
    <row r="158" spans="2:3" x14ac:dyDescent="0.45">
      <c r="B158"/>
      <c r="C158"/>
    </row>
    <row r="159" spans="2:3" x14ac:dyDescent="0.45">
      <c r="B159"/>
      <c r="C159"/>
    </row>
    <row r="160" spans="2:3" x14ac:dyDescent="0.45">
      <c r="B160"/>
      <c r="C160"/>
    </row>
    <row r="161" spans="2:3" x14ac:dyDescent="0.45">
      <c r="B161"/>
      <c r="C161"/>
    </row>
    <row r="162" spans="2:3" x14ac:dyDescent="0.45">
      <c r="B162"/>
      <c r="C162"/>
    </row>
    <row r="163" spans="2:3" x14ac:dyDescent="0.45">
      <c r="B163"/>
      <c r="C163"/>
    </row>
    <row r="164" spans="2:3" x14ac:dyDescent="0.45">
      <c r="B164"/>
      <c r="C164"/>
    </row>
    <row r="165" spans="2:3" x14ac:dyDescent="0.45">
      <c r="B165"/>
      <c r="C165"/>
    </row>
    <row r="166" spans="2:3" x14ac:dyDescent="0.45">
      <c r="B166"/>
      <c r="C166"/>
    </row>
    <row r="167" spans="2:3" x14ac:dyDescent="0.45">
      <c r="B167"/>
      <c r="C167"/>
    </row>
    <row r="168" spans="2:3" x14ac:dyDescent="0.45">
      <c r="B168"/>
      <c r="C168"/>
    </row>
    <row r="169" spans="2:3" x14ac:dyDescent="0.45">
      <c r="B169"/>
      <c r="C169"/>
    </row>
    <row r="170" spans="2:3" x14ac:dyDescent="0.45">
      <c r="B170"/>
      <c r="C170"/>
    </row>
    <row r="171" spans="2:3" x14ac:dyDescent="0.45">
      <c r="B171"/>
      <c r="C171"/>
    </row>
    <row r="172" spans="2:3" x14ac:dyDescent="0.45">
      <c r="B172"/>
      <c r="C172"/>
    </row>
    <row r="173" spans="2:3" x14ac:dyDescent="0.45">
      <c r="B173"/>
      <c r="C173"/>
    </row>
    <row r="174" spans="2:3" x14ac:dyDescent="0.45">
      <c r="B174"/>
      <c r="C174"/>
    </row>
    <row r="175" spans="2:3" x14ac:dyDescent="0.45">
      <c r="B175"/>
      <c r="C175"/>
    </row>
    <row r="176" spans="2:3" x14ac:dyDescent="0.45">
      <c r="B176"/>
      <c r="C176"/>
    </row>
    <row r="177" spans="2:3" x14ac:dyDescent="0.45">
      <c r="B177"/>
      <c r="C177"/>
    </row>
    <row r="178" spans="2:3" x14ac:dyDescent="0.45">
      <c r="B178"/>
      <c r="C178"/>
    </row>
    <row r="179" spans="2:3" x14ac:dyDescent="0.45">
      <c r="B179"/>
      <c r="C179"/>
    </row>
    <row r="180" spans="2:3" x14ac:dyDescent="0.45">
      <c r="B180"/>
      <c r="C180"/>
    </row>
    <row r="181" spans="2:3" x14ac:dyDescent="0.45">
      <c r="B181"/>
      <c r="C181"/>
    </row>
    <row r="182" spans="2:3" x14ac:dyDescent="0.45">
      <c r="B182"/>
      <c r="C182"/>
    </row>
    <row r="183" spans="2:3" x14ac:dyDescent="0.45">
      <c r="B183"/>
      <c r="C183"/>
    </row>
    <row r="184" spans="2:3" x14ac:dyDescent="0.45">
      <c r="B184"/>
      <c r="C184"/>
    </row>
    <row r="185" spans="2:3" x14ac:dyDescent="0.45">
      <c r="B185"/>
      <c r="C185"/>
    </row>
    <row r="186" spans="2:3" x14ac:dyDescent="0.45">
      <c r="B186"/>
      <c r="C186"/>
    </row>
    <row r="187" spans="2:3" x14ac:dyDescent="0.45">
      <c r="B187"/>
      <c r="C187"/>
    </row>
    <row r="188" spans="2:3" x14ac:dyDescent="0.45">
      <c r="B188"/>
      <c r="C188"/>
    </row>
    <row r="189" spans="2:3" x14ac:dyDescent="0.45">
      <c r="B189"/>
      <c r="C189"/>
    </row>
    <row r="190" spans="2:3" x14ac:dyDescent="0.45">
      <c r="B190"/>
      <c r="C190"/>
    </row>
    <row r="191" spans="2:3" x14ac:dyDescent="0.45">
      <c r="B191"/>
      <c r="C191"/>
    </row>
    <row r="192" spans="2:3" x14ac:dyDescent="0.45">
      <c r="B192"/>
      <c r="C192"/>
    </row>
    <row r="193" spans="2:3" x14ac:dyDescent="0.45">
      <c r="B193"/>
      <c r="C193"/>
    </row>
    <row r="194" spans="2:3" x14ac:dyDescent="0.45">
      <c r="B194"/>
      <c r="C194"/>
    </row>
    <row r="195" spans="2:3" x14ac:dyDescent="0.45">
      <c r="B195"/>
      <c r="C195"/>
    </row>
    <row r="196" spans="2:3" x14ac:dyDescent="0.45">
      <c r="B196"/>
      <c r="C196"/>
    </row>
    <row r="197" spans="2:3" x14ac:dyDescent="0.45">
      <c r="B197"/>
      <c r="C197"/>
    </row>
    <row r="198" spans="2:3" x14ac:dyDescent="0.45">
      <c r="B198"/>
      <c r="C198"/>
    </row>
    <row r="199" spans="2:3" x14ac:dyDescent="0.45">
      <c r="B199"/>
      <c r="C199"/>
    </row>
    <row r="200" spans="2:3" x14ac:dyDescent="0.45">
      <c r="B200"/>
      <c r="C200"/>
    </row>
    <row r="201" spans="2:3" x14ac:dyDescent="0.45">
      <c r="B201"/>
      <c r="C201"/>
    </row>
    <row r="202" spans="2:3" x14ac:dyDescent="0.45">
      <c r="B202"/>
      <c r="C202"/>
    </row>
    <row r="203" spans="2:3" x14ac:dyDescent="0.45">
      <c r="B203"/>
      <c r="C203"/>
    </row>
    <row r="204" spans="2:3" x14ac:dyDescent="0.45">
      <c r="B204"/>
      <c r="C204"/>
    </row>
    <row r="205" spans="2:3" x14ac:dyDescent="0.45">
      <c r="B205"/>
      <c r="C205"/>
    </row>
    <row r="206" spans="2:3" x14ac:dyDescent="0.45">
      <c r="B206"/>
      <c r="C206"/>
    </row>
    <row r="207" spans="2:3" x14ac:dyDescent="0.45">
      <c r="B207"/>
      <c r="C207"/>
    </row>
    <row r="208" spans="2:3" x14ac:dyDescent="0.45">
      <c r="B208"/>
      <c r="C208"/>
    </row>
    <row r="209" spans="2:3" x14ac:dyDescent="0.45">
      <c r="B209"/>
      <c r="C209"/>
    </row>
    <row r="210" spans="2:3" x14ac:dyDescent="0.45">
      <c r="B210"/>
      <c r="C210"/>
    </row>
    <row r="211" spans="2:3" x14ac:dyDescent="0.45">
      <c r="B211"/>
      <c r="C211"/>
    </row>
    <row r="212" spans="2:3" x14ac:dyDescent="0.45">
      <c r="B212"/>
      <c r="C212"/>
    </row>
    <row r="213" spans="2:3" x14ac:dyDescent="0.45">
      <c r="B213"/>
      <c r="C213"/>
    </row>
    <row r="214" spans="2:3" x14ac:dyDescent="0.45">
      <c r="B214"/>
      <c r="C214"/>
    </row>
    <row r="215" spans="2:3" x14ac:dyDescent="0.45">
      <c r="B215"/>
      <c r="C215"/>
    </row>
    <row r="216" spans="2:3" x14ac:dyDescent="0.45">
      <c r="B216"/>
      <c r="C216"/>
    </row>
    <row r="217" spans="2:3" x14ac:dyDescent="0.45">
      <c r="B217"/>
      <c r="C217"/>
    </row>
    <row r="218" spans="2:3" x14ac:dyDescent="0.45">
      <c r="B218"/>
      <c r="C218"/>
    </row>
    <row r="219" spans="2:3" x14ac:dyDescent="0.45">
      <c r="B219"/>
      <c r="C219"/>
    </row>
    <row r="220" spans="2:3" x14ac:dyDescent="0.45">
      <c r="B220"/>
      <c r="C220"/>
    </row>
    <row r="221" spans="2:3" x14ac:dyDescent="0.45">
      <c r="B221"/>
      <c r="C221"/>
    </row>
    <row r="222" spans="2:3" x14ac:dyDescent="0.45">
      <c r="B222"/>
      <c r="C222"/>
    </row>
    <row r="223" spans="2:3" x14ac:dyDescent="0.45">
      <c r="B223"/>
      <c r="C223"/>
    </row>
    <row r="224" spans="2:3" x14ac:dyDescent="0.45">
      <c r="B224"/>
      <c r="C224"/>
    </row>
    <row r="225" spans="2:3" x14ac:dyDescent="0.45">
      <c r="B225"/>
      <c r="C225"/>
    </row>
    <row r="226" spans="2:3" x14ac:dyDescent="0.45">
      <c r="B226"/>
      <c r="C226"/>
    </row>
    <row r="227" spans="2:3" x14ac:dyDescent="0.45">
      <c r="B227"/>
      <c r="C227"/>
    </row>
    <row r="228" spans="2:3" x14ac:dyDescent="0.45">
      <c r="B228"/>
      <c r="C228"/>
    </row>
    <row r="229" spans="2:3" x14ac:dyDescent="0.45">
      <c r="B229"/>
      <c r="C229"/>
    </row>
    <row r="230" spans="2:3" x14ac:dyDescent="0.45">
      <c r="B230"/>
      <c r="C230"/>
    </row>
    <row r="231" spans="2:3" x14ac:dyDescent="0.45">
      <c r="B231"/>
      <c r="C231"/>
    </row>
    <row r="232" spans="2:3" x14ac:dyDescent="0.45">
      <c r="B232"/>
      <c r="C232"/>
    </row>
    <row r="233" spans="2:3" x14ac:dyDescent="0.45">
      <c r="B233"/>
      <c r="C233"/>
    </row>
    <row r="234" spans="2:3" x14ac:dyDescent="0.45">
      <c r="B234"/>
      <c r="C234"/>
    </row>
    <row r="235" spans="2:3" x14ac:dyDescent="0.45">
      <c r="B235"/>
      <c r="C235"/>
    </row>
    <row r="236" spans="2:3" x14ac:dyDescent="0.45">
      <c r="B236"/>
      <c r="C236"/>
    </row>
    <row r="237" spans="2:3" x14ac:dyDescent="0.45">
      <c r="B237"/>
      <c r="C237"/>
    </row>
    <row r="238" spans="2:3" x14ac:dyDescent="0.45">
      <c r="B238"/>
      <c r="C238"/>
    </row>
    <row r="239" spans="2:3" x14ac:dyDescent="0.45">
      <c r="B239"/>
      <c r="C239"/>
    </row>
    <row r="240" spans="2:3" x14ac:dyDescent="0.45">
      <c r="B240"/>
      <c r="C240"/>
    </row>
    <row r="241" spans="2:3" x14ac:dyDescent="0.45">
      <c r="B241"/>
      <c r="C241"/>
    </row>
    <row r="242" spans="2:3" x14ac:dyDescent="0.45">
      <c r="B242"/>
      <c r="C242"/>
    </row>
    <row r="243" spans="2:3" x14ac:dyDescent="0.45">
      <c r="B243"/>
      <c r="C243"/>
    </row>
    <row r="244" spans="2:3" x14ac:dyDescent="0.45">
      <c r="B244"/>
      <c r="C244"/>
    </row>
    <row r="245" spans="2:3" x14ac:dyDescent="0.45">
      <c r="B245"/>
      <c r="C245"/>
    </row>
    <row r="246" spans="2:3" x14ac:dyDescent="0.45">
      <c r="B246"/>
      <c r="C246"/>
    </row>
    <row r="247" spans="2:3" x14ac:dyDescent="0.45">
      <c r="B247"/>
      <c r="C247"/>
    </row>
    <row r="248" spans="2:3" x14ac:dyDescent="0.45">
      <c r="B248"/>
      <c r="C248"/>
    </row>
    <row r="249" spans="2:3" x14ac:dyDescent="0.45">
      <c r="B249"/>
      <c r="C249"/>
    </row>
    <row r="250" spans="2:3" x14ac:dyDescent="0.45">
      <c r="B250"/>
      <c r="C250"/>
    </row>
    <row r="251" spans="2:3" x14ac:dyDescent="0.45">
      <c r="B251"/>
      <c r="C251"/>
    </row>
    <row r="252" spans="2:3" x14ac:dyDescent="0.45">
      <c r="B252"/>
      <c r="C252"/>
    </row>
    <row r="253" spans="2:3" x14ac:dyDescent="0.45">
      <c r="B253"/>
      <c r="C253"/>
    </row>
    <row r="254" spans="2:3" x14ac:dyDescent="0.45">
      <c r="B254"/>
      <c r="C254"/>
    </row>
    <row r="255" spans="2:3" x14ac:dyDescent="0.45">
      <c r="B255"/>
      <c r="C255"/>
    </row>
    <row r="256" spans="2:3" x14ac:dyDescent="0.45">
      <c r="B256"/>
      <c r="C256"/>
    </row>
    <row r="257" spans="2:3" x14ac:dyDescent="0.45">
      <c r="B257"/>
      <c r="C257"/>
    </row>
    <row r="258" spans="2:3" x14ac:dyDescent="0.45">
      <c r="B258"/>
      <c r="C258"/>
    </row>
    <row r="259" spans="2:3" x14ac:dyDescent="0.45">
      <c r="B259"/>
      <c r="C259"/>
    </row>
    <row r="260" spans="2:3" x14ac:dyDescent="0.45">
      <c r="B260"/>
      <c r="C260"/>
    </row>
    <row r="261" spans="2:3" x14ac:dyDescent="0.45">
      <c r="B261"/>
      <c r="C261"/>
    </row>
    <row r="262" spans="2:3" x14ac:dyDescent="0.45">
      <c r="B262"/>
      <c r="C262"/>
    </row>
    <row r="263" spans="2:3" x14ac:dyDescent="0.45">
      <c r="B263"/>
      <c r="C263"/>
    </row>
    <row r="264" spans="2:3" x14ac:dyDescent="0.45">
      <c r="B264"/>
      <c r="C264"/>
    </row>
    <row r="265" spans="2:3" x14ac:dyDescent="0.45">
      <c r="B265"/>
      <c r="C265"/>
    </row>
    <row r="266" spans="2:3" x14ac:dyDescent="0.45">
      <c r="B266"/>
      <c r="C266"/>
    </row>
    <row r="267" spans="2:3" x14ac:dyDescent="0.45">
      <c r="B267"/>
      <c r="C267"/>
    </row>
    <row r="268" spans="2:3" x14ac:dyDescent="0.45">
      <c r="B268"/>
      <c r="C268"/>
    </row>
    <row r="269" spans="2:3" x14ac:dyDescent="0.45">
      <c r="B269"/>
      <c r="C269"/>
    </row>
    <row r="270" spans="2:3" x14ac:dyDescent="0.45">
      <c r="B270"/>
      <c r="C270"/>
    </row>
    <row r="271" spans="2:3" x14ac:dyDescent="0.45">
      <c r="B271"/>
      <c r="C271"/>
    </row>
    <row r="272" spans="2:3" x14ac:dyDescent="0.45">
      <c r="B272"/>
      <c r="C272"/>
    </row>
    <row r="273" spans="2:3" x14ac:dyDescent="0.45">
      <c r="B273"/>
      <c r="C273"/>
    </row>
    <row r="274" spans="2:3" x14ac:dyDescent="0.45">
      <c r="B274"/>
      <c r="C274"/>
    </row>
    <row r="275" spans="2:3" x14ac:dyDescent="0.45">
      <c r="B275"/>
      <c r="C275"/>
    </row>
    <row r="276" spans="2:3" x14ac:dyDescent="0.45">
      <c r="B276"/>
      <c r="C276"/>
    </row>
    <row r="277" spans="2:3" x14ac:dyDescent="0.45">
      <c r="B277"/>
      <c r="C277"/>
    </row>
    <row r="278" spans="2:3" x14ac:dyDescent="0.45">
      <c r="B278"/>
      <c r="C278"/>
    </row>
    <row r="279" spans="2:3" x14ac:dyDescent="0.45">
      <c r="B279"/>
      <c r="C279"/>
    </row>
    <row r="280" spans="2:3" x14ac:dyDescent="0.45">
      <c r="B280"/>
      <c r="C280"/>
    </row>
    <row r="281" spans="2:3" x14ac:dyDescent="0.45">
      <c r="B281"/>
      <c r="C281"/>
    </row>
    <row r="282" spans="2:3" x14ac:dyDescent="0.45">
      <c r="B282"/>
      <c r="C282"/>
    </row>
    <row r="283" spans="2:3" x14ac:dyDescent="0.45">
      <c r="B283"/>
      <c r="C283"/>
    </row>
    <row r="284" spans="2:3" x14ac:dyDescent="0.45">
      <c r="B284"/>
      <c r="C284"/>
    </row>
    <row r="285" spans="2:3" x14ac:dyDescent="0.45">
      <c r="B285"/>
      <c r="C285"/>
    </row>
    <row r="286" spans="2:3" x14ac:dyDescent="0.45">
      <c r="B286"/>
      <c r="C286"/>
    </row>
    <row r="287" spans="2:3" x14ac:dyDescent="0.45">
      <c r="B287"/>
      <c r="C287"/>
    </row>
    <row r="288" spans="2:3" x14ac:dyDescent="0.45">
      <c r="B288"/>
      <c r="C288"/>
    </row>
    <row r="289" spans="2:3" x14ac:dyDescent="0.45">
      <c r="B289"/>
      <c r="C289"/>
    </row>
    <row r="290" spans="2:3" x14ac:dyDescent="0.45">
      <c r="B290"/>
      <c r="C290"/>
    </row>
    <row r="291" spans="2:3" x14ac:dyDescent="0.45">
      <c r="B291"/>
      <c r="C291"/>
    </row>
    <row r="292" spans="2:3" x14ac:dyDescent="0.45">
      <c r="B292"/>
      <c r="C292"/>
    </row>
    <row r="293" spans="2:3" x14ac:dyDescent="0.45">
      <c r="B293"/>
      <c r="C293"/>
    </row>
    <row r="294" spans="2:3" x14ac:dyDescent="0.45">
      <c r="B294"/>
      <c r="C294"/>
    </row>
    <row r="295" spans="2:3" x14ac:dyDescent="0.45">
      <c r="B295"/>
      <c r="C295"/>
    </row>
    <row r="296" spans="2:3" x14ac:dyDescent="0.45">
      <c r="B296"/>
      <c r="C296"/>
    </row>
    <row r="297" spans="2:3" x14ac:dyDescent="0.45">
      <c r="B297"/>
      <c r="C297"/>
    </row>
    <row r="298" spans="2:3" x14ac:dyDescent="0.45">
      <c r="B298"/>
      <c r="C298"/>
    </row>
    <row r="299" spans="2:3" x14ac:dyDescent="0.45">
      <c r="B299"/>
      <c r="C299"/>
    </row>
    <row r="300" spans="2:3" x14ac:dyDescent="0.45">
      <c r="B300"/>
      <c r="C300"/>
    </row>
    <row r="301" spans="2:3" x14ac:dyDescent="0.45">
      <c r="B301"/>
      <c r="C301"/>
    </row>
    <row r="302" spans="2:3" x14ac:dyDescent="0.45">
      <c r="B302"/>
      <c r="C302"/>
    </row>
    <row r="303" spans="2:3" x14ac:dyDescent="0.45">
      <c r="B303"/>
      <c r="C303"/>
    </row>
    <row r="304" spans="2:3" x14ac:dyDescent="0.45">
      <c r="B304"/>
      <c r="C304"/>
    </row>
    <row r="305" spans="2:3" x14ac:dyDescent="0.45">
      <c r="B305"/>
      <c r="C305"/>
    </row>
    <row r="306" spans="2:3" x14ac:dyDescent="0.45">
      <c r="B306"/>
      <c r="C306"/>
    </row>
    <row r="307" spans="2:3" x14ac:dyDescent="0.45">
      <c r="B307"/>
      <c r="C307"/>
    </row>
    <row r="308" spans="2:3" x14ac:dyDescent="0.45">
      <c r="B308"/>
      <c r="C308"/>
    </row>
    <row r="309" spans="2:3" x14ac:dyDescent="0.45">
      <c r="B309"/>
      <c r="C309"/>
    </row>
    <row r="310" spans="2:3" x14ac:dyDescent="0.45">
      <c r="B310"/>
      <c r="C310"/>
    </row>
    <row r="311" spans="2:3" x14ac:dyDescent="0.45">
      <c r="B311"/>
      <c r="C311"/>
    </row>
    <row r="312" spans="2:3" x14ac:dyDescent="0.45">
      <c r="B312"/>
      <c r="C312"/>
    </row>
    <row r="313" spans="2:3" x14ac:dyDescent="0.45">
      <c r="B313"/>
      <c r="C313"/>
    </row>
    <row r="314" spans="2:3" x14ac:dyDescent="0.45">
      <c r="B314"/>
      <c r="C314"/>
    </row>
    <row r="315" spans="2:3" x14ac:dyDescent="0.45">
      <c r="B315"/>
      <c r="C315"/>
    </row>
    <row r="316" spans="2:3" x14ac:dyDescent="0.45">
      <c r="B316"/>
      <c r="C316"/>
    </row>
    <row r="317" spans="2:3" x14ac:dyDescent="0.45">
      <c r="B317"/>
      <c r="C317"/>
    </row>
    <row r="318" spans="2:3" x14ac:dyDescent="0.45">
      <c r="B318"/>
      <c r="C318"/>
    </row>
    <row r="319" spans="2:3" x14ac:dyDescent="0.45">
      <c r="B319"/>
      <c r="C319"/>
    </row>
    <row r="320" spans="2:3" x14ac:dyDescent="0.45">
      <c r="B320"/>
      <c r="C320"/>
    </row>
    <row r="321" spans="2:3" x14ac:dyDescent="0.45">
      <c r="B321"/>
      <c r="C321"/>
    </row>
    <row r="322" spans="2:3" x14ac:dyDescent="0.45">
      <c r="B322"/>
      <c r="C322"/>
    </row>
    <row r="323" spans="2:3" x14ac:dyDescent="0.45">
      <c r="B323"/>
      <c r="C323"/>
    </row>
    <row r="324" spans="2:3" x14ac:dyDescent="0.45">
      <c r="B324"/>
      <c r="C324"/>
    </row>
    <row r="325" spans="2:3" x14ac:dyDescent="0.45">
      <c r="B325"/>
      <c r="C325"/>
    </row>
    <row r="326" spans="2:3" x14ac:dyDescent="0.45">
      <c r="B326"/>
      <c r="C326"/>
    </row>
    <row r="327" spans="2:3" x14ac:dyDescent="0.45">
      <c r="B327"/>
      <c r="C327"/>
    </row>
    <row r="328" spans="2:3" x14ac:dyDescent="0.45">
      <c r="B328"/>
      <c r="C328"/>
    </row>
    <row r="329" spans="2:3" x14ac:dyDescent="0.45">
      <c r="B329"/>
      <c r="C329"/>
    </row>
    <row r="330" spans="2:3" x14ac:dyDescent="0.45">
      <c r="B330"/>
      <c r="C330"/>
    </row>
    <row r="331" spans="2:3" x14ac:dyDescent="0.45">
      <c r="B331"/>
      <c r="C331"/>
    </row>
    <row r="332" spans="2:3" x14ac:dyDescent="0.45">
      <c r="B332"/>
      <c r="C332"/>
    </row>
    <row r="333" spans="2:3" x14ac:dyDescent="0.45">
      <c r="B333"/>
      <c r="C333"/>
    </row>
    <row r="334" spans="2:3" x14ac:dyDescent="0.45">
      <c r="B334"/>
      <c r="C334"/>
    </row>
    <row r="335" spans="2:3" x14ac:dyDescent="0.45">
      <c r="B335"/>
      <c r="C335"/>
    </row>
    <row r="336" spans="2:3" x14ac:dyDescent="0.45">
      <c r="B336"/>
      <c r="C336"/>
    </row>
    <row r="337" spans="2:3" x14ac:dyDescent="0.45">
      <c r="B337"/>
      <c r="C337"/>
    </row>
    <row r="338" spans="2:3" x14ac:dyDescent="0.45">
      <c r="B338"/>
      <c r="C338"/>
    </row>
    <row r="339" spans="2:3" x14ac:dyDescent="0.45">
      <c r="B339"/>
      <c r="C339"/>
    </row>
    <row r="340" spans="2:3" x14ac:dyDescent="0.45">
      <c r="B340"/>
      <c r="C340"/>
    </row>
    <row r="341" spans="2:3" x14ac:dyDescent="0.45">
      <c r="B341"/>
      <c r="C341"/>
    </row>
    <row r="342" spans="2:3" x14ac:dyDescent="0.45">
      <c r="B342"/>
      <c r="C342"/>
    </row>
    <row r="343" spans="2:3" x14ac:dyDescent="0.45">
      <c r="B343"/>
      <c r="C343"/>
    </row>
    <row r="344" spans="2:3" x14ac:dyDescent="0.45">
      <c r="B344"/>
      <c r="C344"/>
    </row>
    <row r="345" spans="2:3" x14ac:dyDescent="0.45">
      <c r="B345"/>
      <c r="C345"/>
    </row>
    <row r="346" spans="2:3" x14ac:dyDescent="0.45">
      <c r="B346"/>
      <c r="C346"/>
    </row>
    <row r="347" spans="2:3" x14ac:dyDescent="0.45">
      <c r="B347"/>
      <c r="C347"/>
    </row>
    <row r="348" spans="2:3" x14ac:dyDescent="0.45">
      <c r="B348"/>
      <c r="C348"/>
    </row>
    <row r="349" spans="2:3" x14ac:dyDescent="0.45">
      <c r="B349"/>
      <c r="C349"/>
    </row>
    <row r="350" spans="2:3" x14ac:dyDescent="0.45">
      <c r="B350"/>
      <c r="C350"/>
    </row>
    <row r="351" spans="2:3" x14ac:dyDescent="0.45">
      <c r="B351"/>
      <c r="C351"/>
    </row>
    <row r="352" spans="2:3" x14ac:dyDescent="0.45">
      <c r="B352"/>
      <c r="C352"/>
    </row>
    <row r="353" spans="2:3" x14ac:dyDescent="0.45">
      <c r="B353"/>
      <c r="C353"/>
    </row>
    <row r="354" spans="2:3" x14ac:dyDescent="0.45">
      <c r="B354"/>
      <c r="C354"/>
    </row>
    <row r="355" spans="2:3" x14ac:dyDescent="0.45">
      <c r="B355"/>
      <c r="C355"/>
    </row>
    <row r="356" spans="2:3" x14ac:dyDescent="0.45">
      <c r="B356"/>
      <c r="C356"/>
    </row>
    <row r="357" spans="2:3" x14ac:dyDescent="0.45">
      <c r="B357"/>
      <c r="C357"/>
    </row>
    <row r="358" spans="2:3" x14ac:dyDescent="0.45">
      <c r="B358"/>
      <c r="C358"/>
    </row>
    <row r="359" spans="2:3" x14ac:dyDescent="0.45">
      <c r="B359"/>
      <c r="C359"/>
    </row>
    <row r="360" spans="2:3" x14ac:dyDescent="0.45">
      <c r="B360"/>
      <c r="C360"/>
    </row>
    <row r="361" spans="2:3" x14ac:dyDescent="0.45">
      <c r="B361"/>
      <c r="C361"/>
    </row>
    <row r="362" spans="2:3" x14ac:dyDescent="0.45">
      <c r="B362"/>
      <c r="C362"/>
    </row>
    <row r="363" spans="2:3" x14ac:dyDescent="0.45">
      <c r="B363"/>
      <c r="C363"/>
    </row>
    <row r="364" spans="2:3" x14ac:dyDescent="0.45">
      <c r="B364"/>
      <c r="C364"/>
    </row>
    <row r="365" spans="2:3" x14ac:dyDescent="0.45">
      <c r="B365"/>
      <c r="C365"/>
    </row>
    <row r="366" spans="2:3" x14ac:dyDescent="0.45">
      <c r="B366"/>
      <c r="C366"/>
    </row>
    <row r="367" spans="2:3" x14ac:dyDescent="0.45">
      <c r="B367"/>
      <c r="C367"/>
    </row>
    <row r="368" spans="2:3" x14ac:dyDescent="0.45">
      <c r="B368"/>
      <c r="C368"/>
    </row>
    <row r="369" spans="2:3" x14ac:dyDescent="0.45">
      <c r="B369"/>
      <c r="C369"/>
    </row>
    <row r="370" spans="2:3" x14ac:dyDescent="0.45">
      <c r="B370"/>
      <c r="C370"/>
    </row>
    <row r="371" spans="2:3" x14ac:dyDescent="0.45">
      <c r="B371"/>
      <c r="C371"/>
    </row>
    <row r="372" spans="2:3" x14ac:dyDescent="0.45">
      <c r="B372"/>
      <c r="C372"/>
    </row>
    <row r="373" spans="2:3" x14ac:dyDescent="0.45">
      <c r="B373"/>
      <c r="C373"/>
    </row>
    <row r="374" spans="2:3" x14ac:dyDescent="0.45">
      <c r="B374"/>
      <c r="C374"/>
    </row>
    <row r="375" spans="2:3" x14ac:dyDescent="0.45">
      <c r="B375"/>
      <c r="C375"/>
    </row>
    <row r="376" spans="2:3" x14ac:dyDescent="0.45">
      <c r="B376"/>
      <c r="C376"/>
    </row>
    <row r="377" spans="2:3" x14ac:dyDescent="0.45">
      <c r="B377"/>
      <c r="C377"/>
    </row>
    <row r="378" spans="2:3" x14ac:dyDescent="0.45">
      <c r="B378"/>
      <c r="C378"/>
    </row>
    <row r="379" spans="2:3" x14ac:dyDescent="0.45">
      <c r="B379"/>
      <c r="C379"/>
    </row>
    <row r="380" spans="2:3" x14ac:dyDescent="0.45">
      <c r="B380"/>
      <c r="C380"/>
    </row>
    <row r="381" spans="2:3" x14ac:dyDescent="0.45">
      <c r="B381"/>
      <c r="C381"/>
    </row>
    <row r="382" spans="2:3" x14ac:dyDescent="0.45">
      <c r="B382"/>
      <c r="C382"/>
    </row>
    <row r="383" spans="2:3" x14ac:dyDescent="0.45">
      <c r="B383"/>
      <c r="C383"/>
    </row>
    <row r="384" spans="2:3" x14ac:dyDescent="0.45">
      <c r="B384"/>
      <c r="C384"/>
    </row>
    <row r="385" spans="2:3" x14ac:dyDescent="0.45">
      <c r="B385"/>
      <c r="C385"/>
    </row>
    <row r="386" spans="2:3" x14ac:dyDescent="0.45">
      <c r="B386"/>
      <c r="C386"/>
    </row>
    <row r="387" spans="2:3" x14ac:dyDescent="0.45">
      <c r="B387"/>
      <c r="C387"/>
    </row>
    <row r="388" spans="2:3" x14ac:dyDescent="0.45">
      <c r="B388"/>
      <c r="C388"/>
    </row>
    <row r="389" spans="2:3" x14ac:dyDescent="0.45">
      <c r="B389"/>
      <c r="C389"/>
    </row>
    <row r="390" spans="2:3" x14ac:dyDescent="0.45">
      <c r="B390"/>
      <c r="C390"/>
    </row>
    <row r="391" spans="2:3" x14ac:dyDescent="0.45">
      <c r="B391"/>
      <c r="C391"/>
    </row>
    <row r="392" spans="2:3" x14ac:dyDescent="0.45">
      <c r="B392"/>
      <c r="C392"/>
    </row>
    <row r="393" spans="2:3" x14ac:dyDescent="0.45">
      <c r="B393"/>
      <c r="C393"/>
    </row>
    <row r="394" spans="2:3" x14ac:dyDescent="0.45">
      <c r="B394"/>
      <c r="C394"/>
    </row>
    <row r="395" spans="2:3" x14ac:dyDescent="0.45">
      <c r="B395"/>
      <c r="C395"/>
    </row>
    <row r="396" spans="2:3" x14ac:dyDescent="0.45">
      <c r="B396"/>
      <c r="C396"/>
    </row>
    <row r="397" spans="2:3" x14ac:dyDescent="0.45">
      <c r="B397"/>
      <c r="C397"/>
    </row>
    <row r="398" spans="2:3" x14ac:dyDescent="0.45">
      <c r="B398"/>
      <c r="C398"/>
    </row>
    <row r="399" spans="2:3" x14ac:dyDescent="0.45">
      <c r="B399"/>
      <c r="C399"/>
    </row>
    <row r="400" spans="2:3" x14ac:dyDescent="0.45">
      <c r="B400"/>
      <c r="C400"/>
    </row>
    <row r="401" spans="2:3" x14ac:dyDescent="0.45">
      <c r="B401"/>
      <c r="C401"/>
    </row>
    <row r="402" spans="2:3" x14ac:dyDescent="0.45">
      <c r="B402"/>
      <c r="C402"/>
    </row>
    <row r="403" spans="2:3" x14ac:dyDescent="0.45">
      <c r="B403"/>
      <c r="C403"/>
    </row>
    <row r="404" spans="2:3" x14ac:dyDescent="0.45">
      <c r="B404"/>
      <c r="C404"/>
    </row>
    <row r="405" spans="2:3" x14ac:dyDescent="0.45">
      <c r="B405"/>
      <c r="C405"/>
    </row>
    <row r="406" spans="2:3" x14ac:dyDescent="0.45">
      <c r="B406"/>
      <c r="C406"/>
    </row>
    <row r="407" spans="2:3" x14ac:dyDescent="0.45">
      <c r="B407"/>
      <c r="C407"/>
    </row>
    <row r="408" spans="2:3" x14ac:dyDescent="0.45">
      <c r="B408"/>
      <c r="C408"/>
    </row>
    <row r="409" spans="2:3" x14ac:dyDescent="0.45">
      <c r="B409"/>
      <c r="C409"/>
    </row>
    <row r="410" spans="2:3" x14ac:dyDescent="0.45">
      <c r="B410"/>
      <c r="C410"/>
    </row>
    <row r="411" spans="2:3" x14ac:dyDescent="0.45">
      <c r="B411"/>
      <c r="C411"/>
    </row>
    <row r="412" spans="2:3" x14ac:dyDescent="0.45">
      <c r="B412"/>
      <c r="C412"/>
    </row>
    <row r="413" spans="2:3" x14ac:dyDescent="0.45">
      <c r="B413"/>
      <c r="C413"/>
    </row>
    <row r="414" spans="2:3" x14ac:dyDescent="0.45">
      <c r="B414"/>
      <c r="C414"/>
    </row>
    <row r="415" spans="2:3" x14ac:dyDescent="0.45">
      <c r="B415"/>
      <c r="C415"/>
    </row>
    <row r="416" spans="2:3" x14ac:dyDescent="0.45">
      <c r="B416"/>
      <c r="C416"/>
    </row>
    <row r="417" spans="2:3" x14ac:dyDescent="0.45">
      <c r="B417"/>
      <c r="C417"/>
    </row>
    <row r="418" spans="2:3" x14ac:dyDescent="0.45">
      <c r="B418"/>
      <c r="C418"/>
    </row>
    <row r="419" spans="2:3" x14ac:dyDescent="0.45">
      <c r="B419"/>
      <c r="C419"/>
    </row>
    <row r="420" spans="2:3" x14ac:dyDescent="0.45">
      <c r="B420"/>
      <c r="C420"/>
    </row>
    <row r="421" spans="2:3" x14ac:dyDescent="0.45">
      <c r="B421"/>
      <c r="C421"/>
    </row>
    <row r="422" spans="2:3" x14ac:dyDescent="0.45">
      <c r="B422"/>
      <c r="C422"/>
    </row>
    <row r="423" spans="2:3" x14ac:dyDescent="0.45">
      <c r="B423"/>
      <c r="C423"/>
    </row>
    <row r="424" spans="2:3" x14ac:dyDescent="0.45">
      <c r="B424"/>
      <c r="C424"/>
    </row>
    <row r="425" spans="2:3" x14ac:dyDescent="0.45">
      <c r="B425"/>
      <c r="C425"/>
    </row>
    <row r="426" spans="2:3" x14ac:dyDescent="0.45">
      <c r="B426"/>
      <c r="C426"/>
    </row>
    <row r="427" spans="2:3" x14ac:dyDescent="0.45">
      <c r="B427"/>
      <c r="C427"/>
    </row>
    <row r="428" spans="2:3" x14ac:dyDescent="0.45">
      <c r="B428"/>
      <c r="C428"/>
    </row>
    <row r="429" spans="2:3" x14ac:dyDescent="0.45">
      <c r="B429"/>
      <c r="C429"/>
    </row>
    <row r="430" spans="2:3" x14ac:dyDescent="0.45">
      <c r="B430"/>
      <c r="C430"/>
    </row>
    <row r="431" spans="2:3" x14ac:dyDescent="0.45">
      <c r="B431"/>
      <c r="C431"/>
    </row>
    <row r="432" spans="2:3" x14ac:dyDescent="0.45">
      <c r="B432"/>
      <c r="C432"/>
    </row>
    <row r="433" spans="2:3" x14ac:dyDescent="0.45">
      <c r="B433"/>
      <c r="C433"/>
    </row>
    <row r="434" spans="2:3" x14ac:dyDescent="0.45">
      <c r="B434"/>
      <c r="C434"/>
    </row>
    <row r="435" spans="2:3" x14ac:dyDescent="0.45">
      <c r="B435"/>
      <c r="C435"/>
    </row>
    <row r="436" spans="2:3" x14ac:dyDescent="0.45">
      <c r="B436"/>
      <c r="C436"/>
    </row>
    <row r="437" spans="2:3" x14ac:dyDescent="0.45">
      <c r="B437"/>
      <c r="C437"/>
    </row>
    <row r="438" spans="2:3" x14ac:dyDescent="0.45">
      <c r="B438"/>
      <c r="C438"/>
    </row>
    <row r="439" spans="2:3" x14ac:dyDescent="0.45">
      <c r="B439"/>
      <c r="C439"/>
    </row>
    <row r="440" spans="2:3" x14ac:dyDescent="0.45">
      <c r="B440"/>
      <c r="C440"/>
    </row>
    <row r="441" spans="2:3" x14ac:dyDescent="0.45">
      <c r="B441"/>
      <c r="C441"/>
    </row>
    <row r="442" spans="2:3" x14ac:dyDescent="0.45">
      <c r="B442"/>
      <c r="C442"/>
    </row>
    <row r="443" spans="2:3" x14ac:dyDescent="0.45">
      <c r="B443"/>
      <c r="C443"/>
    </row>
    <row r="444" spans="2:3" x14ac:dyDescent="0.45">
      <c r="B444"/>
      <c r="C444"/>
    </row>
    <row r="445" spans="2:3" x14ac:dyDescent="0.45">
      <c r="B445"/>
      <c r="C445"/>
    </row>
    <row r="446" spans="2:3" x14ac:dyDescent="0.45">
      <c r="B446"/>
      <c r="C446"/>
    </row>
    <row r="447" spans="2:3" x14ac:dyDescent="0.45">
      <c r="B447"/>
      <c r="C447"/>
    </row>
    <row r="448" spans="2:3" x14ac:dyDescent="0.45">
      <c r="B448"/>
      <c r="C448"/>
    </row>
    <row r="449" spans="2:3" x14ac:dyDescent="0.45">
      <c r="B449"/>
      <c r="C449"/>
    </row>
    <row r="450" spans="2:3" x14ac:dyDescent="0.45">
      <c r="B450"/>
      <c r="C450"/>
    </row>
    <row r="451" spans="2:3" x14ac:dyDescent="0.45">
      <c r="B451"/>
      <c r="C451"/>
    </row>
    <row r="452" spans="2:3" x14ac:dyDescent="0.45">
      <c r="B452"/>
      <c r="C452"/>
    </row>
    <row r="453" spans="2:3" x14ac:dyDescent="0.45">
      <c r="B453"/>
      <c r="C453"/>
    </row>
    <row r="454" spans="2:3" x14ac:dyDescent="0.45">
      <c r="B454"/>
      <c r="C454"/>
    </row>
    <row r="455" spans="2:3" x14ac:dyDescent="0.45">
      <c r="B455"/>
      <c r="C455"/>
    </row>
    <row r="456" spans="2:3" x14ac:dyDescent="0.45">
      <c r="B456"/>
      <c r="C456"/>
    </row>
    <row r="457" spans="2:3" x14ac:dyDescent="0.45">
      <c r="B457"/>
      <c r="C457"/>
    </row>
    <row r="458" spans="2:3" x14ac:dyDescent="0.45">
      <c r="B458"/>
      <c r="C458"/>
    </row>
    <row r="459" spans="2:3" x14ac:dyDescent="0.45">
      <c r="B459"/>
      <c r="C459"/>
    </row>
    <row r="460" spans="2:3" x14ac:dyDescent="0.45">
      <c r="B460"/>
      <c r="C460"/>
    </row>
    <row r="461" spans="2:3" x14ac:dyDescent="0.45">
      <c r="B461"/>
      <c r="C461"/>
    </row>
    <row r="462" spans="2:3" x14ac:dyDescent="0.45">
      <c r="B462"/>
      <c r="C462"/>
    </row>
    <row r="463" spans="2:3" x14ac:dyDescent="0.45">
      <c r="B463"/>
      <c r="C463"/>
    </row>
    <row r="464" spans="2:3" x14ac:dyDescent="0.45">
      <c r="B464"/>
      <c r="C464"/>
    </row>
    <row r="465" spans="2:3" x14ac:dyDescent="0.45">
      <c r="B465"/>
      <c r="C465"/>
    </row>
    <row r="466" spans="2:3" x14ac:dyDescent="0.45">
      <c r="B466"/>
      <c r="C466"/>
    </row>
    <row r="467" spans="2:3" x14ac:dyDescent="0.45">
      <c r="B467"/>
      <c r="C467"/>
    </row>
    <row r="468" spans="2:3" x14ac:dyDescent="0.45">
      <c r="B468"/>
      <c r="C468"/>
    </row>
    <row r="469" spans="2:3" x14ac:dyDescent="0.45">
      <c r="B469"/>
      <c r="C469"/>
    </row>
    <row r="470" spans="2:3" x14ac:dyDescent="0.45">
      <c r="B470"/>
      <c r="C470"/>
    </row>
    <row r="471" spans="2:3" x14ac:dyDescent="0.45">
      <c r="B471"/>
      <c r="C471"/>
    </row>
    <row r="472" spans="2:3" x14ac:dyDescent="0.45">
      <c r="B472"/>
      <c r="C472"/>
    </row>
    <row r="473" spans="2:3" x14ac:dyDescent="0.45">
      <c r="B473"/>
      <c r="C473"/>
    </row>
    <row r="474" spans="2:3" x14ac:dyDescent="0.45">
      <c r="B474"/>
      <c r="C474"/>
    </row>
    <row r="475" spans="2:3" x14ac:dyDescent="0.45">
      <c r="B475"/>
      <c r="C475"/>
    </row>
    <row r="476" spans="2:3" x14ac:dyDescent="0.45">
      <c r="B476"/>
      <c r="C476"/>
    </row>
    <row r="477" spans="2:3" x14ac:dyDescent="0.45">
      <c r="B477"/>
      <c r="C477"/>
    </row>
    <row r="478" spans="2:3" x14ac:dyDescent="0.45">
      <c r="B478"/>
      <c r="C478"/>
    </row>
    <row r="479" spans="2:3" x14ac:dyDescent="0.45">
      <c r="B479"/>
      <c r="C479"/>
    </row>
    <row r="480" spans="2:3" x14ac:dyDescent="0.45">
      <c r="B480"/>
      <c r="C480"/>
    </row>
    <row r="481" spans="2:3" x14ac:dyDescent="0.45">
      <c r="B481"/>
      <c r="C481"/>
    </row>
    <row r="482" spans="2:3" x14ac:dyDescent="0.45">
      <c r="B482"/>
      <c r="C482"/>
    </row>
    <row r="483" spans="2:3" x14ac:dyDescent="0.45">
      <c r="B483"/>
      <c r="C483"/>
    </row>
    <row r="484" spans="2:3" x14ac:dyDescent="0.45">
      <c r="B484"/>
      <c r="C484"/>
    </row>
    <row r="485" spans="2:3" x14ac:dyDescent="0.45">
      <c r="B485"/>
      <c r="C485"/>
    </row>
    <row r="486" spans="2:3" x14ac:dyDescent="0.45">
      <c r="B486"/>
      <c r="C486"/>
    </row>
    <row r="487" spans="2:3" x14ac:dyDescent="0.45">
      <c r="B487"/>
      <c r="C487"/>
    </row>
    <row r="488" spans="2:3" x14ac:dyDescent="0.45">
      <c r="B488"/>
      <c r="C488"/>
    </row>
    <row r="489" spans="2:3" x14ac:dyDescent="0.45">
      <c r="B489"/>
      <c r="C489"/>
    </row>
    <row r="490" spans="2:3" x14ac:dyDescent="0.45">
      <c r="B490"/>
      <c r="C490"/>
    </row>
    <row r="491" spans="2:3" x14ac:dyDescent="0.45">
      <c r="B491"/>
      <c r="C491"/>
    </row>
    <row r="492" spans="2:3" x14ac:dyDescent="0.45">
      <c r="B492"/>
      <c r="C492"/>
    </row>
    <row r="493" spans="2:3" x14ac:dyDescent="0.45">
      <c r="B493"/>
      <c r="C493"/>
    </row>
    <row r="494" spans="2:3" x14ac:dyDescent="0.45">
      <c r="B494"/>
      <c r="C494"/>
    </row>
    <row r="495" spans="2:3" x14ac:dyDescent="0.45">
      <c r="B495"/>
      <c r="C495"/>
    </row>
    <row r="496" spans="2:3" x14ac:dyDescent="0.45">
      <c r="B496"/>
      <c r="C496"/>
    </row>
    <row r="497" spans="2:3" x14ac:dyDescent="0.45">
      <c r="B497"/>
      <c r="C497"/>
    </row>
    <row r="498" spans="2:3" x14ac:dyDescent="0.45">
      <c r="B498"/>
      <c r="C498"/>
    </row>
    <row r="499" spans="2:3" x14ac:dyDescent="0.45">
      <c r="B499"/>
      <c r="C499"/>
    </row>
    <row r="500" spans="2:3" x14ac:dyDescent="0.45">
      <c r="B500"/>
      <c r="C500"/>
    </row>
    <row r="501" spans="2:3" x14ac:dyDescent="0.45">
      <c r="B501"/>
      <c r="C501"/>
    </row>
    <row r="502" spans="2:3" x14ac:dyDescent="0.45">
      <c r="B502"/>
      <c r="C502"/>
    </row>
    <row r="503" spans="2:3" x14ac:dyDescent="0.45">
      <c r="B503"/>
      <c r="C503"/>
    </row>
    <row r="504" spans="2:3" x14ac:dyDescent="0.45">
      <c r="B504"/>
      <c r="C504"/>
    </row>
    <row r="505" spans="2:3" x14ac:dyDescent="0.45">
      <c r="B505"/>
      <c r="C505"/>
    </row>
    <row r="506" spans="2:3" x14ac:dyDescent="0.45">
      <c r="B506"/>
      <c r="C506"/>
    </row>
    <row r="507" spans="2:3" x14ac:dyDescent="0.45">
      <c r="B507"/>
      <c r="C507"/>
    </row>
    <row r="508" spans="2:3" x14ac:dyDescent="0.45">
      <c r="B508"/>
      <c r="C508"/>
    </row>
    <row r="509" spans="2:3" x14ac:dyDescent="0.45">
      <c r="B509"/>
      <c r="C509"/>
    </row>
    <row r="510" spans="2:3" x14ac:dyDescent="0.45">
      <c r="B510"/>
      <c r="C510"/>
    </row>
    <row r="511" spans="2:3" x14ac:dyDescent="0.45">
      <c r="B511"/>
      <c r="C511"/>
    </row>
    <row r="512" spans="2:3" x14ac:dyDescent="0.45">
      <c r="B512"/>
      <c r="C512"/>
    </row>
    <row r="513" spans="2:3" x14ac:dyDescent="0.45">
      <c r="B513"/>
      <c r="C513"/>
    </row>
    <row r="514" spans="2:3" x14ac:dyDescent="0.45">
      <c r="B514"/>
      <c r="C514"/>
    </row>
    <row r="515" spans="2:3" x14ac:dyDescent="0.45">
      <c r="B515"/>
      <c r="C515"/>
    </row>
    <row r="516" spans="2:3" x14ac:dyDescent="0.45">
      <c r="B516"/>
      <c r="C516"/>
    </row>
    <row r="517" spans="2:3" x14ac:dyDescent="0.45">
      <c r="B517"/>
      <c r="C517"/>
    </row>
    <row r="518" spans="2:3" x14ac:dyDescent="0.45">
      <c r="B518"/>
      <c r="C518"/>
    </row>
    <row r="519" spans="2:3" x14ac:dyDescent="0.45">
      <c r="B519"/>
      <c r="C519"/>
    </row>
    <row r="520" spans="2:3" x14ac:dyDescent="0.45">
      <c r="B520"/>
      <c r="C520"/>
    </row>
    <row r="521" spans="2:3" x14ac:dyDescent="0.45">
      <c r="B521"/>
      <c r="C521"/>
    </row>
    <row r="522" spans="2:3" x14ac:dyDescent="0.45">
      <c r="B522"/>
      <c r="C522"/>
    </row>
    <row r="523" spans="2:3" x14ac:dyDescent="0.45">
      <c r="B523"/>
      <c r="C523"/>
    </row>
    <row r="524" spans="2:3" x14ac:dyDescent="0.45">
      <c r="B524"/>
      <c r="C524"/>
    </row>
    <row r="525" spans="2:3" x14ac:dyDescent="0.45">
      <c r="B525"/>
      <c r="C525"/>
    </row>
    <row r="526" spans="2:3" x14ac:dyDescent="0.45">
      <c r="B526"/>
      <c r="C526"/>
    </row>
    <row r="527" spans="2:3" x14ac:dyDescent="0.45">
      <c r="B527"/>
      <c r="C527"/>
    </row>
    <row r="528" spans="2:3" x14ac:dyDescent="0.45">
      <c r="B528"/>
      <c r="C528"/>
    </row>
    <row r="529" spans="2:3" x14ac:dyDescent="0.45">
      <c r="B529"/>
      <c r="C529"/>
    </row>
    <row r="530" spans="2:3" x14ac:dyDescent="0.45">
      <c r="B530"/>
      <c r="C530"/>
    </row>
    <row r="531" spans="2:3" x14ac:dyDescent="0.45">
      <c r="B531"/>
      <c r="C531"/>
    </row>
    <row r="532" spans="2:3" x14ac:dyDescent="0.45">
      <c r="B532"/>
      <c r="C532"/>
    </row>
    <row r="533" spans="2:3" x14ac:dyDescent="0.45">
      <c r="B533"/>
      <c r="C533"/>
    </row>
    <row r="534" spans="2:3" x14ac:dyDescent="0.45">
      <c r="B534"/>
      <c r="C534"/>
    </row>
    <row r="535" spans="2:3" x14ac:dyDescent="0.45">
      <c r="B535"/>
      <c r="C535"/>
    </row>
    <row r="536" spans="2:3" x14ac:dyDescent="0.45">
      <c r="B536"/>
      <c r="C536"/>
    </row>
    <row r="537" spans="2:3" x14ac:dyDescent="0.45">
      <c r="B537"/>
      <c r="C537"/>
    </row>
    <row r="538" spans="2:3" x14ac:dyDescent="0.45">
      <c r="B538"/>
      <c r="C538"/>
    </row>
    <row r="539" spans="2:3" x14ac:dyDescent="0.45">
      <c r="B539"/>
      <c r="C539"/>
    </row>
    <row r="540" spans="2:3" x14ac:dyDescent="0.45">
      <c r="B540"/>
      <c r="C540"/>
    </row>
    <row r="541" spans="2:3" x14ac:dyDescent="0.45">
      <c r="B541"/>
      <c r="C541"/>
    </row>
    <row r="542" spans="2:3" x14ac:dyDescent="0.45">
      <c r="B542"/>
      <c r="C542"/>
    </row>
    <row r="543" spans="2:3" x14ac:dyDescent="0.45">
      <c r="B543"/>
      <c r="C543"/>
    </row>
    <row r="544" spans="2:3" x14ac:dyDescent="0.45">
      <c r="B544"/>
      <c r="C544"/>
    </row>
    <row r="545" spans="2:3" x14ac:dyDescent="0.45">
      <c r="B545"/>
      <c r="C545"/>
    </row>
    <row r="546" spans="2:3" x14ac:dyDescent="0.45">
      <c r="B546"/>
      <c r="C546"/>
    </row>
    <row r="547" spans="2:3" x14ac:dyDescent="0.45">
      <c r="B547"/>
      <c r="C547"/>
    </row>
    <row r="548" spans="2:3" x14ac:dyDescent="0.45">
      <c r="B548"/>
      <c r="C548"/>
    </row>
    <row r="549" spans="2:3" x14ac:dyDescent="0.45">
      <c r="B549"/>
      <c r="C549"/>
    </row>
    <row r="550" spans="2:3" x14ac:dyDescent="0.45">
      <c r="B550"/>
      <c r="C550"/>
    </row>
    <row r="551" spans="2:3" x14ac:dyDescent="0.45">
      <c r="B551"/>
      <c r="C551"/>
    </row>
    <row r="552" spans="2:3" x14ac:dyDescent="0.45">
      <c r="B552"/>
      <c r="C552"/>
    </row>
    <row r="553" spans="2:3" x14ac:dyDescent="0.45">
      <c r="B553"/>
      <c r="C553"/>
    </row>
    <row r="554" spans="2:3" x14ac:dyDescent="0.45">
      <c r="B554"/>
      <c r="C554"/>
    </row>
    <row r="555" spans="2:3" x14ac:dyDescent="0.45">
      <c r="B555"/>
      <c r="C555"/>
    </row>
    <row r="556" spans="2:3" x14ac:dyDescent="0.45">
      <c r="B556"/>
      <c r="C556"/>
    </row>
    <row r="557" spans="2:3" x14ac:dyDescent="0.45">
      <c r="B557"/>
      <c r="C557"/>
    </row>
    <row r="558" spans="2:3" x14ac:dyDescent="0.45">
      <c r="B558"/>
      <c r="C558"/>
    </row>
    <row r="559" spans="2:3" x14ac:dyDescent="0.45">
      <c r="B559"/>
      <c r="C559"/>
    </row>
    <row r="560" spans="2:3" x14ac:dyDescent="0.45">
      <c r="B560"/>
      <c r="C560"/>
    </row>
    <row r="561" spans="2:3" x14ac:dyDescent="0.45">
      <c r="B561"/>
      <c r="C561"/>
    </row>
    <row r="562" spans="2:3" x14ac:dyDescent="0.45">
      <c r="B562"/>
      <c r="C562"/>
    </row>
    <row r="563" spans="2:3" x14ac:dyDescent="0.45">
      <c r="B563"/>
      <c r="C563"/>
    </row>
    <row r="564" spans="2:3" x14ac:dyDescent="0.45">
      <c r="B564"/>
      <c r="C564"/>
    </row>
    <row r="565" spans="2:3" x14ac:dyDescent="0.45">
      <c r="B565"/>
      <c r="C565"/>
    </row>
    <row r="566" spans="2:3" x14ac:dyDescent="0.45">
      <c r="B566"/>
      <c r="C566"/>
    </row>
    <row r="567" spans="2:3" x14ac:dyDescent="0.45">
      <c r="B567"/>
      <c r="C567"/>
    </row>
    <row r="568" spans="2:3" x14ac:dyDescent="0.45">
      <c r="B568"/>
      <c r="C568"/>
    </row>
    <row r="569" spans="2:3" x14ac:dyDescent="0.45">
      <c r="B569"/>
      <c r="C569"/>
    </row>
    <row r="570" spans="2:3" x14ac:dyDescent="0.45">
      <c r="B570"/>
      <c r="C570"/>
    </row>
    <row r="571" spans="2:3" x14ac:dyDescent="0.45">
      <c r="B571"/>
      <c r="C571"/>
    </row>
    <row r="572" spans="2:3" x14ac:dyDescent="0.45">
      <c r="B572"/>
      <c r="C572"/>
    </row>
    <row r="573" spans="2:3" x14ac:dyDescent="0.45">
      <c r="B573"/>
      <c r="C573"/>
    </row>
    <row r="574" spans="2:3" x14ac:dyDescent="0.45">
      <c r="B574"/>
      <c r="C574"/>
    </row>
    <row r="575" spans="2:3" x14ac:dyDescent="0.45">
      <c r="B575"/>
      <c r="C575"/>
    </row>
    <row r="576" spans="2:3" x14ac:dyDescent="0.45">
      <c r="B576"/>
      <c r="C576"/>
    </row>
    <row r="577" spans="2:3" x14ac:dyDescent="0.45">
      <c r="B577"/>
      <c r="C577"/>
    </row>
    <row r="578" spans="2:3" x14ac:dyDescent="0.45">
      <c r="B578"/>
      <c r="C578"/>
    </row>
    <row r="579" spans="2:3" x14ac:dyDescent="0.45">
      <c r="B579"/>
      <c r="C579"/>
    </row>
    <row r="580" spans="2:3" x14ac:dyDescent="0.45">
      <c r="B580"/>
      <c r="C580"/>
    </row>
    <row r="581" spans="2:3" x14ac:dyDescent="0.45">
      <c r="B581"/>
      <c r="C581"/>
    </row>
    <row r="582" spans="2:3" x14ac:dyDescent="0.45">
      <c r="B582"/>
      <c r="C582"/>
    </row>
    <row r="583" spans="2:3" x14ac:dyDescent="0.45">
      <c r="B583"/>
      <c r="C583"/>
    </row>
    <row r="584" spans="2:3" x14ac:dyDescent="0.45">
      <c r="B584"/>
      <c r="C584"/>
    </row>
    <row r="585" spans="2:3" x14ac:dyDescent="0.45">
      <c r="B585"/>
      <c r="C585"/>
    </row>
    <row r="586" spans="2:3" x14ac:dyDescent="0.45">
      <c r="B586"/>
      <c r="C586"/>
    </row>
    <row r="587" spans="2:3" x14ac:dyDescent="0.45">
      <c r="B587"/>
      <c r="C587"/>
    </row>
    <row r="588" spans="2:3" x14ac:dyDescent="0.45">
      <c r="B588"/>
      <c r="C588"/>
    </row>
    <row r="589" spans="2:3" x14ac:dyDescent="0.45">
      <c r="B589"/>
      <c r="C589"/>
    </row>
    <row r="590" spans="2:3" x14ac:dyDescent="0.45">
      <c r="B590"/>
      <c r="C590"/>
    </row>
    <row r="591" spans="2:3" x14ac:dyDescent="0.45">
      <c r="B591"/>
      <c r="C591"/>
    </row>
    <row r="592" spans="2:3" x14ac:dyDescent="0.45">
      <c r="B592"/>
      <c r="C592"/>
    </row>
    <row r="593" spans="2:3" x14ac:dyDescent="0.45">
      <c r="B593"/>
      <c r="C593"/>
    </row>
    <row r="594" spans="2:3" x14ac:dyDescent="0.45">
      <c r="B594"/>
      <c r="C594"/>
    </row>
    <row r="595" spans="2:3" x14ac:dyDescent="0.45">
      <c r="B595"/>
      <c r="C595"/>
    </row>
    <row r="596" spans="2:3" x14ac:dyDescent="0.45">
      <c r="B596"/>
      <c r="C596"/>
    </row>
    <row r="597" spans="2:3" x14ac:dyDescent="0.45">
      <c r="B597"/>
      <c r="C597"/>
    </row>
    <row r="598" spans="2:3" x14ac:dyDescent="0.45">
      <c r="B598"/>
      <c r="C598"/>
    </row>
    <row r="599" spans="2:3" x14ac:dyDescent="0.45">
      <c r="B599"/>
      <c r="C599"/>
    </row>
    <row r="600" spans="2:3" x14ac:dyDescent="0.45">
      <c r="B600"/>
      <c r="C600"/>
    </row>
    <row r="601" spans="2:3" x14ac:dyDescent="0.45">
      <c r="B601"/>
      <c r="C601"/>
    </row>
    <row r="602" spans="2:3" x14ac:dyDescent="0.45">
      <c r="B602"/>
      <c r="C602"/>
    </row>
    <row r="603" spans="2:3" x14ac:dyDescent="0.45">
      <c r="B603"/>
      <c r="C603"/>
    </row>
    <row r="604" spans="2:3" x14ac:dyDescent="0.45">
      <c r="B604"/>
      <c r="C604"/>
    </row>
    <row r="605" spans="2:3" x14ac:dyDescent="0.45">
      <c r="B605"/>
      <c r="C605"/>
    </row>
    <row r="606" spans="2:3" x14ac:dyDescent="0.45">
      <c r="B606"/>
      <c r="C606"/>
    </row>
    <row r="607" spans="2:3" x14ac:dyDescent="0.45">
      <c r="B607"/>
      <c r="C607"/>
    </row>
    <row r="608" spans="2:3" x14ac:dyDescent="0.45">
      <c r="B608"/>
      <c r="C608"/>
    </row>
    <row r="609" spans="2:3" x14ac:dyDescent="0.45">
      <c r="B609"/>
      <c r="C609"/>
    </row>
    <row r="610" spans="2:3" x14ac:dyDescent="0.45">
      <c r="B610"/>
      <c r="C610"/>
    </row>
    <row r="611" spans="2:3" x14ac:dyDescent="0.45">
      <c r="B611"/>
      <c r="C611"/>
    </row>
    <row r="612" spans="2:3" x14ac:dyDescent="0.45">
      <c r="B612"/>
      <c r="C612"/>
    </row>
    <row r="613" spans="2:3" x14ac:dyDescent="0.45">
      <c r="B613"/>
      <c r="C613"/>
    </row>
    <row r="614" spans="2:3" x14ac:dyDescent="0.45">
      <c r="B614"/>
      <c r="C614"/>
    </row>
    <row r="615" spans="2:3" x14ac:dyDescent="0.45">
      <c r="B615"/>
      <c r="C615"/>
    </row>
    <row r="616" spans="2:3" x14ac:dyDescent="0.45">
      <c r="B616"/>
      <c r="C616"/>
    </row>
    <row r="617" spans="2:3" x14ac:dyDescent="0.45">
      <c r="B617"/>
      <c r="C617"/>
    </row>
    <row r="618" spans="2:3" x14ac:dyDescent="0.45">
      <c r="B618"/>
      <c r="C618"/>
    </row>
    <row r="619" spans="2:3" x14ac:dyDescent="0.45">
      <c r="B619"/>
      <c r="C619"/>
    </row>
    <row r="620" spans="2:3" x14ac:dyDescent="0.45">
      <c r="B620"/>
      <c r="C620"/>
    </row>
    <row r="621" spans="2:3" x14ac:dyDescent="0.45">
      <c r="B621"/>
      <c r="C621"/>
    </row>
    <row r="622" spans="2:3" x14ac:dyDescent="0.45">
      <c r="B622"/>
      <c r="C622"/>
    </row>
    <row r="623" spans="2:3" x14ac:dyDescent="0.45">
      <c r="B623"/>
      <c r="C623"/>
    </row>
    <row r="624" spans="2:3" x14ac:dyDescent="0.45">
      <c r="B624"/>
      <c r="C624"/>
    </row>
    <row r="625" spans="2:3" x14ac:dyDescent="0.45">
      <c r="B625"/>
      <c r="C625"/>
    </row>
    <row r="626" spans="2:3" x14ac:dyDescent="0.45">
      <c r="B626"/>
      <c r="C626"/>
    </row>
    <row r="627" spans="2:3" x14ac:dyDescent="0.45">
      <c r="B627"/>
      <c r="C627"/>
    </row>
    <row r="628" spans="2:3" x14ac:dyDescent="0.45">
      <c r="B628"/>
      <c r="C628"/>
    </row>
    <row r="629" spans="2:3" x14ac:dyDescent="0.45">
      <c r="B629"/>
      <c r="C629"/>
    </row>
    <row r="630" spans="2:3" x14ac:dyDescent="0.45">
      <c r="B630"/>
      <c r="C630"/>
    </row>
    <row r="631" spans="2:3" x14ac:dyDescent="0.45">
      <c r="B631"/>
      <c r="C631"/>
    </row>
    <row r="632" spans="2:3" x14ac:dyDescent="0.45">
      <c r="B632"/>
      <c r="C632"/>
    </row>
    <row r="633" spans="2:3" x14ac:dyDescent="0.45">
      <c r="B633"/>
      <c r="C633"/>
    </row>
    <row r="634" spans="2:3" x14ac:dyDescent="0.45">
      <c r="B634"/>
      <c r="C634"/>
    </row>
    <row r="635" spans="2:3" x14ac:dyDescent="0.45">
      <c r="B635"/>
      <c r="C635"/>
    </row>
    <row r="636" spans="2:3" x14ac:dyDescent="0.45">
      <c r="B636"/>
      <c r="C636"/>
    </row>
    <row r="637" spans="2:3" x14ac:dyDescent="0.45">
      <c r="B637"/>
      <c r="C637"/>
    </row>
    <row r="638" spans="2:3" x14ac:dyDescent="0.45">
      <c r="B638"/>
      <c r="C638"/>
    </row>
    <row r="639" spans="2:3" x14ac:dyDescent="0.45">
      <c r="B639"/>
      <c r="C639"/>
    </row>
    <row r="640" spans="2:3" x14ac:dyDescent="0.45">
      <c r="B640"/>
      <c r="C640"/>
    </row>
    <row r="641" spans="2:3" x14ac:dyDescent="0.45">
      <c r="B641"/>
      <c r="C641"/>
    </row>
    <row r="642" spans="2:3" x14ac:dyDescent="0.45">
      <c r="B642"/>
      <c r="C642"/>
    </row>
    <row r="643" spans="2:3" x14ac:dyDescent="0.45">
      <c r="B643"/>
      <c r="C643"/>
    </row>
    <row r="644" spans="2:3" x14ac:dyDescent="0.45">
      <c r="B644"/>
      <c r="C644"/>
    </row>
    <row r="645" spans="2:3" x14ac:dyDescent="0.45">
      <c r="B645"/>
      <c r="C645"/>
    </row>
    <row r="646" spans="2:3" x14ac:dyDescent="0.45">
      <c r="B646"/>
      <c r="C646"/>
    </row>
    <row r="647" spans="2:3" x14ac:dyDescent="0.45">
      <c r="B647"/>
      <c r="C647"/>
    </row>
    <row r="648" spans="2:3" x14ac:dyDescent="0.45">
      <c r="B648"/>
      <c r="C648"/>
    </row>
    <row r="649" spans="2:3" x14ac:dyDescent="0.45">
      <c r="B649"/>
      <c r="C649"/>
    </row>
    <row r="650" spans="2:3" x14ac:dyDescent="0.45">
      <c r="B650"/>
      <c r="C650"/>
    </row>
    <row r="651" spans="2:3" x14ac:dyDescent="0.45">
      <c r="B651"/>
      <c r="C651"/>
    </row>
    <row r="652" spans="2:3" x14ac:dyDescent="0.45">
      <c r="B652"/>
      <c r="C652"/>
    </row>
    <row r="653" spans="2:3" x14ac:dyDescent="0.45">
      <c r="B653"/>
      <c r="C653"/>
    </row>
    <row r="654" spans="2:3" x14ac:dyDescent="0.45">
      <c r="B654"/>
      <c r="C654"/>
    </row>
    <row r="655" spans="2:3" x14ac:dyDescent="0.45">
      <c r="B655"/>
      <c r="C655"/>
    </row>
    <row r="656" spans="2:3" x14ac:dyDescent="0.45">
      <c r="B656"/>
      <c r="C656"/>
    </row>
    <row r="657" spans="2:3" x14ac:dyDescent="0.45">
      <c r="B657"/>
      <c r="C657"/>
    </row>
    <row r="658" spans="2:3" x14ac:dyDescent="0.45">
      <c r="B658"/>
      <c r="C658"/>
    </row>
    <row r="659" spans="2:3" x14ac:dyDescent="0.45">
      <c r="B659"/>
      <c r="C659"/>
    </row>
    <row r="660" spans="2:3" x14ac:dyDescent="0.45">
      <c r="B660"/>
      <c r="C660"/>
    </row>
    <row r="661" spans="2:3" x14ac:dyDescent="0.45">
      <c r="B661"/>
      <c r="C661"/>
    </row>
    <row r="662" spans="2:3" x14ac:dyDescent="0.45">
      <c r="B662"/>
      <c r="C662"/>
    </row>
    <row r="663" spans="2:3" x14ac:dyDescent="0.45">
      <c r="B663"/>
      <c r="C663"/>
    </row>
    <row r="664" spans="2:3" x14ac:dyDescent="0.45">
      <c r="B664"/>
      <c r="C664"/>
    </row>
    <row r="665" spans="2:3" x14ac:dyDescent="0.45">
      <c r="B665"/>
      <c r="C665"/>
    </row>
    <row r="666" spans="2:3" x14ac:dyDescent="0.45">
      <c r="B666"/>
      <c r="C666"/>
    </row>
    <row r="667" spans="2:3" x14ac:dyDescent="0.45">
      <c r="B667"/>
      <c r="C667"/>
    </row>
    <row r="668" spans="2:3" x14ac:dyDescent="0.45">
      <c r="B668"/>
      <c r="C668"/>
    </row>
    <row r="669" spans="2:3" x14ac:dyDescent="0.45">
      <c r="B669"/>
      <c r="C669"/>
    </row>
    <row r="670" spans="2:3" x14ac:dyDescent="0.45">
      <c r="B670"/>
      <c r="C670"/>
    </row>
    <row r="671" spans="2:3" x14ac:dyDescent="0.45">
      <c r="B671"/>
      <c r="C671"/>
    </row>
    <row r="672" spans="2:3" x14ac:dyDescent="0.45">
      <c r="B672"/>
      <c r="C672"/>
    </row>
    <row r="673" spans="2:3" x14ac:dyDescent="0.45">
      <c r="B673"/>
      <c r="C673"/>
    </row>
    <row r="674" spans="2:3" x14ac:dyDescent="0.45">
      <c r="B674"/>
      <c r="C674"/>
    </row>
    <row r="675" spans="2:3" x14ac:dyDescent="0.45">
      <c r="B675"/>
      <c r="C675"/>
    </row>
    <row r="676" spans="2:3" x14ac:dyDescent="0.45">
      <c r="B676"/>
      <c r="C676"/>
    </row>
    <row r="677" spans="2:3" x14ac:dyDescent="0.45">
      <c r="B677"/>
      <c r="C677"/>
    </row>
    <row r="678" spans="2:3" x14ac:dyDescent="0.45">
      <c r="B678"/>
      <c r="C678"/>
    </row>
    <row r="679" spans="2:3" x14ac:dyDescent="0.45">
      <c r="B679"/>
      <c r="C679"/>
    </row>
    <row r="680" spans="2:3" x14ac:dyDescent="0.45">
      <c r="B680"/>
      <c r="C680"/>
    </row>
    <row r="681" spans="2:3" x14ac:dyDescent="0.45">
      <c r="B681"/>
      <c r="C681"/>
    </row>
    <row r="682" spans="2:3" x14ac:dyDescent="0.45">
      <c r="B682"/>
      <c r="C682"/>
    </row>
    <row r="683" spans="2:3" x14ac:dyDescent="0.45">
      <c r="B683"/>
      <c r="C683"/>
    </row>
    <row r="684" spans="2:3" x14ac:dyDescent="0.45">
      <c r="B684"/>
      <c r="C684"/>
    </row>
    <row r="685" spans="2:3" x14ac:dyDescent="0.45">
      <c r="B685"/>
      <c r="C685"/>
    </row>
    <row r="686" spans="2:3" x14ac:dyDescent="0.45">
      <c r="B686"/>
      <c r="C686"/>
    </row>
    <row r="687" spans="2:3" x14ac:dyDescent="0.45">
      <c r="B687"/>
      <c r="C687"/>
    </row>
    <row r="688" spans="2:3" x14ac:dyDescent="0.45">
      <c r="B688"/>
      <c r="C688"/>
    </row>
    <row r="689" spans="2:3" x14ac:dyDescent="0.45">
      <c r="B689"/>
      <c r="C689"/>
    </row>
    <row r="690" spans="2:3" x14ac:dyDescent="0.45">
      <c r="B690"/>
      <c r="C690"/>
    </row>
    <row r="691" spans="2:3" x14ac:dyDescent="0.45">
      <c r="B691"/>
      <c r="C691"/>
    </row>
    <row r="692" spans="2:3" x14ac:dyDescent="0.45">
      <c r="B692"/>
      <c r="C692"/>
    </row>
    <row r="693" spans="2:3" x14ac:dyDescent="0.45">
      <c r="B693"/>
      <c r="C693"/>
    </row>
    <row r="694" spans="2:3" x14ac:dyDescent="0.45">
      <c r="B694"/>
      <c r="C694"/>
    </row>
    <row r="695" spans="2:3" x14ac:dyDescent="0.45">
      <c r="B695"/>
      <c r="C695"/>
    </row>
    <row r="696" spans="2:3" x14ac:dyDescent="0.45">
      <c r="B696"/>
      <c r="C696"/>
    </row>
    <row r="697" spans="2:3" x14ac:dyDescent="0.45">
      <c r="B697"/>
      <c r="C697"/>
    </row>
    <row r="698" spans="2:3" x14ac:dyDescent="0.45">
      <c r="B698"/>
      <c r="C698"/>
    </row>
    <row r="699" spans="2:3" x14ac:dyDescent="0.45">
      <c r="B699"/>
      <c r="C699"/>
    </row>
    <row r="700" spans="2:3" x14ac:dyDescent="0.45">
      <c r="B700"/>
      <c r="C700"/>
    </row>
    <row r="701" spans="2:3" x14ac:dyDescent="0.45">
      <c r="B701"/>
      <c r="C701"/>
    </row>
    <row r="702" spans="2:3" x14ac:dyDescent="0.45">
      <c r="B702"/>
      <c r="C702"/>
    </row>
    <row r="703" spans="2:3" x14ac:dyDescent="0.45">
      <c r="B703"/>
      <c r="C703"/>
    </row>
    <row r="704" spans="2:3" x14ac:dyDescent="0.45">
      <c r="B704"/>
      <c r="C704"/>
    </row>
    <row r="705" spans="2:3" x14ac:dyDescent="0.45">
      <c r="B705"/>
      <c r="C705"/>
    </row>
    <row r="706" spans="2:3" x14ac:dyDescent="0.45">
      <c r="B706"/>
      <c r="C706"/>
    </row>
    <row r="707" spans="2:3" x14ac:dyDescent="0.45">
      <c r="B707"/>
      <c r="C707"/>
    </row>
    <row r="708" spans="2:3" x14ac:dyDescent="0.45">
      <c r="B708"/>
      <c r="C708"/>
    </row>
    <row r="709" spans="2:3" x14ac:dyDescent="0.45">
      <c r="B709"/>
      <c r="C709"/>
    </row>
    <row r="710" spans="2:3" x14ac:dyDescent="0.45">
      <c r="B710"/>
      <c r="C710"/>
    </row>
    <row r="711" spans="2:3" x14ac:dyDescent="0.45">
      <c r="B711"/>
      <c r="C711"/>
    </row>
    <row r="712" spans="2:3" x14ac:dyDescent="0.45">
      <c r="B712"/>
      <c r="C712"/>
    </row>
    <row r="713" spans="2:3" x14ac:dyDescent="0.45">
      <c r="B713"/>
      <c r="C713"/>
    </row>
    <row r="714" spans="2:3" x14ac:dyDescent="0.45">
      <c r="B714"/>
      <c r="C714"/>
    </row>
    <row r="715" spans="2:3" x14ac:dyDescent="0.45">
      <c r="B715"/>
      <c r="C715"/>
    </row>
    <row r="716" spans="2:3" x14ac:dyDescent="0.45">
      <c r="B716"/>
      <c r="C716"/>
    </row>
    <row r="717" spans="2:3" x14ac:dyDescent="0.45">
      <c r="B717"/>
      <c r="C717"/>
    </row>
    <row r="718" spans="2:3" x14ac:dyDescent="0.45">
      <c r="B718"/>
      <c r="C718"/>
    </row>
    <row r="719" spans="2:3" x14ac:dyDescent="0.45">
      <c r="B719"/>
      <c r="C719"/>
    </row>
    <row r="720" spans="2:3" x14ac:dyDescent="0.45">
      <c r="B720"/>
      <c r="C720"/>
    </row>
    <row r="721" spans="2:3" x14ac:dyDescent="0.45">
      <c r="B721"/>
      <c r="C721"/>
    </row>
    <row r="722" spans="2:3" x14ac:dyDescent="0.45">
      <c r="B722"/>
      <c r="C722"/>
    </row>
    <row r="723" spans="2:3" x14ac:dyDescent="0.45">
      <c r="B723"/>
      <c r="C723"/>
    </row>
    <row r="724" spans="2:3" x14ac:dyDescent="0.45">
      <c r="B724"/>
      <c r="C724"/>
    </row>
    <row r="725" spans="2:3" x14ac:dyDescent="0.45">
      <c r="B725"/>
      <c r="C725"/>
    </row>
    <row r="726" spans="2:3" x14ac:dyDescent="0.45">
      <c r="B726"/>
      <c r="C726"/>
    </row>
    <row r="727" spans="2:3" x14ac:dyDescent="0.45">
      <c r="B727"/>
      <c r="C727"/>
    </row>
    <row r="728" spans="2:3" x14ac:dyDescent="0.45">
      <c r="B728"/>
      <c r="C728"/>
    </row>
    <row r="729" spans="2:3" x14ac:dyDescent="0.45">
      <c r="B729"/>
      <c r="C729"/>
    </row>
    <row r="730" spans="2:3" x14ac:dyDescent="0.45">
      <c r="B730"/>
      <c r="C730"/>
    </row>
    <row r="731" spans="2:3" x14ac:dyDescent="0.45">
      <c r="B731"/>
      <c r="C731"/>
    </row>
    <row r="732" spans="2:3" x14ac:dyDescent="0.45">
      <c r="B732"/>
      <c r="C732"/>
    </row>
    <row r="733" spans="2:3" x14ac:dyDescent="0.45">
      <c r="B733"/>
      <c r="C733"/>
    </row>
    <row r="734" spans="2:3" x14ac:dyDescent="0.45">
      <c r="B734"/>
      <c r="C734"/>
    </row>
    <row r="735" spans="2:3" x14ac:dyDescent="0.45">
      <c r="B735"/>
      <c r="C735"/>
    </row>
    <row r="736" spans="2:3" x14ac:dyDescent="0.45">
      <c r="B736"/>
      <c r="C736"/>
    </row>
    <row r="737" spans="2:3" x14ac:dyDescent="0.45">
      <c r="B737"/>
      <c r="C737"/>
    </row>
    <row r="738" spans="2:3" x14ac:dyDescent="0.45">
      <c r="B738"/>
      <c r="C738"/>
    </row>
    <row r="739" spans="2:3" x14ac:dyDescent="0.45">
      <c r="B739"/>
      <c r="C739"/>
    </row>
    <row r="740" spans="2:3" x14ac:dyDescent="0.45">
      <c r="B740"/>
      <c r="C740"/>
    </row>
    <row r="741" spans="2:3" x14ac:dyDescent="0.45">
      <c r="B741"/>
      <c r="C741"/>
    </row>
    <row r="742" spans="2:3" x14ac:dyDescent="0.45">
      <c r="B742"/>
      <c r="C742"/>
    </row>
    <row r="743" spans="2:3" x14ac:dyDescent="0.45">
      <c r="B743"/>
      <c r="C743"/>
    </row>
    <row r="744" spans="2:3" x14ac:dyDescent="0.45">
      <c r="B744"/>
      <c r="C744"/>
    </row>
    <row r="745" spans="2:3" x14ac:dyDescent="0.45">
      <c r="B745"/>
      <c r="C745"/>
    </row>
    <row r="746" spans="2:3" x14ac:dyDescent="0.45">
      <c r="B746"/>
      <c r="C746"/>
    </row>
    <row r="747" spans="2:3" x14ac:dyDescent="0.45">
      <c r="B747"/>
      <c r="C747"/>
    </row>
    <row r="748" spans="2:3" x14ac:dyDescent="0.45">
      <c r="B748"/>
      <c r="C748"/>
    </row>
    <row r="749" spans="2:3" x14ac:dyDescent="0.45">
      <c r="B749"/>
      <c r="C749"/>
    </row>
    <row r="750" spans="2:3" x14ac:dyDescent="0.45">
      <c r="B750"/>
      <c r="C750"/>
    </row>
    <row r="751" spans="2:3" x14ac:dyDescent="0.45">
      <c r="B751"/>
      <c r="C751"/>
    </row>
    <row r="752" spans="2:3" x14ac:dyDescent="0.45">
      <c r="B752"/>
      <c r="C752"/>
    </row>
    <row r="753" spans="2:3" x14ac:dyDescent="0.45">
      <c r="B753"/>
      <c r="C753"/>
    </row>
    <row r="754" spans="2:3" x14ac:dyDescent="0.45">
      <c r="B754"/>
      <c r="C754"/>
    </row>
    <row r="755" spans="2:3" x14ac:dyDescent="0.45">
      <c r="B755"/>
      <c r="C755"/>
    </row>
    <row r="756" spans="2:3" x14ac:dyDescent="0.45">
      <c r="B756"/>
      <c r="C756"/>
    </row>
    <row r="757" spans="2:3" x14ac:dyDescent="0.45">
      <c r="B757"/>
      <c r="C757"/>
    </row>
    <row r="758" spans="2:3" x14ac:dyDescent="0.45">
      <c r="B758"/>
      <c r="C758"/>
    </row>
    <row r="759" spans="2:3" x14ac:dyDescent="0.45">
      <c r="B759"/>
      <c r="C759"/>
    </row>
    <row r="760" spans="2:3" x14ac:dyDescent="0.45">
      <c r="B760"/>
      <c r="C760"/>
    </row>
    <row r="761" spans="2:3" x14ac:dyDescent="0.45">
      <c r="B761"/>
      <c r="C761"/>
    </row>
    <row r="762" spans="2:3" x14ac:dyDescent="0.45">
      <c r="B762"/>
      <c r="C762"/>
    </row>
    <row r="763" spans="2:3" x14ac:dyDescent="0.45">
      <c r="B763"/>
      <c r="C763"/>
    </row>
    <row r="764" spans="2:3" x14ac:dyDescent="0.45">
      <c r="B764"/>
      <c r="C764"/>
    </row>
    <row r="765" spans="2:3" x14ac:dyDescent="0.45">
      <c r="B765"/>
      <c r="C765"/>
    </row>
    <row r="766" spans="2:3" x14ac:dyDescent="0.45">
      <c r="B766"/>
      <c r="C766"/>
    </row>
    <row r="767" spans="2:3" x14ac:dyDescent="0.45">
      <c r="B767"/>
      <c r="C767"/>
    </row>
    <row r="768" spans="2:3" x14ac:dyDescent="0.45">
      <c r="B768"/>
      <c r="C768"/>
    </row>
    <row r="769" spans="2:3" x14ac:dyDescent="0.45">
      <c r="B769"/>
      <c r="C769"/>
    </row>
    <row r="770" spans="2:3" x14ac:dyDescent="0.45">
      <c r="B770"/>
      <c r="C770"/>
    </row>
    <row r="771" spans="2:3" x14ac:dyDescent="0.45">
      <c r="B771"/>
      <c r="C771"/>
    </row>
    <row r="772" spans="2:3" x14ac:dyDescent="0.45">
      <c r="B772"/>
      <c r="C772"/>
    </row>
    <row r="773" spans="2:3" x14ac:dyDescent="0.45">
      <c r="B773"/>
      <c r="C773"/>
    </row>
    <row r="774" spans="2:3" x14ac:dyDescent="0.45">
      <c r="B774"/>
      <c r="C774"/>
    </row>
    <row r="775" spans="2:3" x14ac:dyDescent="0.45">
      <c r="B775"/>
      <c r="C775"/>
    </row>
    <row r="776" spans="2:3" x14ac:dyDescent="0.45">
      <c r="B776"/>
      <c r="C776"/>
    </row>
    <row r="777" spans="2:3" x14ac:dyDescent="0.45">
      <c r="B777"/>
      <c r="C777"/>
    </row>
    <row r="778" spans="2:3" x14ac:dyDescent="0.45">
      <c r="B778"/>
      <c r="C778"/>
    </row>
    <row r="779" spans="2:3" x14ac:dyDescent="0.45">
      <c r="B779"/>
      <c r="C779"/>
    </row>
    <row r="780" spans="2:3" x14ac:dyDescent="0.45">
      <c r="B780"/>
      <c r="C780"/>
    </row>
    <row r="781" spans="2:3" x14ac:dyDescent="0.45">
      <c r="B781"/>
      <c r="C781"/>
    </row>
    <row r="782" spans="2:3" x14ac:dyDescent="0.45">
      <c r="B782"/>
      <c r="C782"/>
    </row>
    <row r="783" spans="2:3" x14ac:dyDescent="0.45">
      <c r="B783"/>
      <c r="C783"/>
    </row>
    <row r="784" spans="2:3" x14ac:dyDescent="0.45">
      <c r="B784"/>
      <c r="C784"/>
    </row>
    <row r="785" spans="2:3" x14ac:dyDescent="0.45">
      <c r="B785"/>
      <c r="C785"/>
    </row>
    <row r="786" spans="2:3" x14ac:dyDescent="0.45">
      <c r="B786"/>
      <c r="C786"/>
    </row>
    <row r="787" spans="2:3" x14ac:dyDescent="0.45">
      <c r="B787"/>
      <c r="C787"/>
    </row>
    <row r="788" spans="2:3" x14ac:dyDescent="0.45">
      <c r="B788"/>
      <c r="C788"/>
    </row>
    <row r="789" spans="2:3" x14ac:dyDescent="0.45">
      <c r="B789"/>
      <c r="C789"/>
    </row>
    <row r="790" spans="2:3" x14ac:dyDescent="0.45">
      <c r="B790"/>
      <c r="C790"/>
    </row>
    <row r="791" spans="2:3" x14ac:dyDescent="0.45">
      <c r="B791"/>
      <c r="C791"/>
    </row>
    <row r="792" spans="2:3" x14ac:dyDescent="0.45">
      <c r="B792"/>
      <c r="C792"/>
    </row>
    <row r="793" spans="2:3" x14ac:dyDescent="0.45">
      <c r="B793"/>
      <c r="C793"/>
    </row>
    <row r="794" spans="2:3" x14ac:dyDescent="0.45">
      <c r="B794"/>
      <c r="C794"/>
    </row>
    <row r="795" spans="2:3" x14ac:dyDescent="0.45">
      <c r="B795"/>
      <c r="C795"/>
    </row>
    <row r="796" spans="2:3" x14ac:dyDescent="0.45">
      <c r="B796"/>
      <c r="C796"/>
    </row>
    <row r="797" spans="2:3" x14ac:dyDescent="0.45">
      <c r="B797"/>
      <c r="C797"/>
    </row>
    <row r="798" spans="2:3" x14ac:dyDescent="0.45">
      <c r="B798"/>
      <c r="C798"/>
    </row>
    <row r="799" spans="2:3" x14ac:dyDescent="0.45">
      <c r="B799"/>
      <c r="C799"/>
    </row>
    <row r="800" spans="2:3" x14ac:dyDescent="0.45">
      <c r="B800"/>
      <c r="C800"/>
    </row>
    <row r="801" spans="2:3" x14ac:dyDescent="0.45">
      <c r="B801"/>
      <c r="C801"/>
    </row>
    <row r="802" spans="2:3" x14ac:dyDescent="0.45">
      <c r="B802"/>
      <c r="C802"/>
    </row>
    <row r="803" spans="2:3" x14ac:dyDescent="0.45">
      <c r="B803"/>
      <c r="C803"/>
    </row>
    <row r="804" spans="2:3" x14ac:dyDescent="0.45">
      <c r="B804"/>
      <c r="C804"/>
    </row>
    <row r="805" spans="2:3" x14ac:dyDescent="0.45">
      <c r="B805"/>
      <c r="C805"/>
    </row>
    <row r="806" spans="2:3" x14ac:dyDescent="0.45">
      <c r="B806"/>
      <c r="C806"/>
    </row>
    <row r="807" spans="2:3" x14ac:dyDescent="0.45">
      <c r="B807"/>
      <c r="C807"/>
    </row>
    <row r="808" spans="2:3" x14ac:dyDescent="0.45">
      <c r="B808"/>
      <c r="C808"/>
    </row>
    <row r="809" spans="2:3" x14ac:dyDescent="0.45">
      <c r="B809"/>
      <c r="C809"/>
    </row>
    <row r="810" spans="2:3" x14ac:dyDescent="0.45">
      <c r="B810"/>
      <c r="C810"/>
    </row>
    <row r="811" spans="2:3" x14ac:dyDescent="0.45">
      <c r="B811"/>
      <c r="C811"/>
    </row>
    <row r="812" spans="2:3" x14ac:dyDescent="0.45">
      <c r="B812"/>
      <c r="C812"/>
    </row>
    <row r="813" spans="2:3" x14ac:dyDescent="0.45">
      <c r="B813"/>
      <c r="C813"/>
    </row>
    <row r="814" spans="2:3" x14ac:dyDescent="0.45">
      <c r="B814"/>
      <c r="C814"/>
    </row>
    <row r="815" spans="2:3" x14ac:dyDescent="0.45">
      <c r="B815"/>
      <c r="C815"/>
    </row>
    <row r="816" spans="2:3" x14ac:dyDescent="0.45">
      <c r="B816"/>
      <c r="C816"/>
    </row>
    <row r="817" spans="2:3" x14ac:dyDescent="0.45">
      <c r="B817"/>
      <c r="C817"/>
    </row>
    <row r="818" spans="2:3" x14ac:dyDescent="0.45">
      <c r="B818"/>
      <c r="C818"/>
    </row>
    <row r="819" spans="2:3" x14ac:dyDescent="0.45">
      <c r="B819"/>
      <c r="C819"/>
    </row>
    <row r="820" spans="2:3" x14ac:dyDescent="0.45">
      <c r="B820"/>
      <c r="C820"/>
    </row>
    <row r="821" spans="2:3" x14ac:dyDescent="0.45">
      <c r="B821"/>
      <c r="C821"/>
    </row>
    <row r="822" spans="2:3" x14ac:dyDescent="0.45">
      <c r="B822"/>
      <c r="C822"/>
    </row>
    <row r="823" spans="2:3" x14ac:dyDescent="0.45">
      <c r="B823"/>
      <c r="C823"/>
    </row>
    <row r="824" spans="2:3" x14ac:dyDescent="0.45">
      <c r="B824"/>
      <c r="C824"/>
    </row>
    <row r="825" spans="2:3" x14ac:dyDescent="0.45">
      <c r="B825"/>
      <c r="C825"/>
    </row>
    <row r="826" spans="2:3" x14ac:dyDescent="0.45">
      <c r="B826"/>
      <c r="C826"/>
    </row>
    <row r="827" spans="2:3" x14ac:dyDescent="0.45">
      <c r="B827"/>
      <c r="C827"/>
    </row>
    <row r="828" spans="2:3" x14ac:dyDescent="0.45">
      <c r="B828"/>
      <c r="C828"/>
    </row>
    <row r="829" spans="2:3" x14ac:dyDescent="0.45">
      <c r="B829"/>
      <c r="C829"/>
    </row>
    <row r="830" spans="2:3" x14ac:dyDescent="0.45">
      <c r="B830"/>
      <c r="C830"/>
    </row>
    <row r="831" spans="2:3" x14ac:dyDescent="0.45">
      <c r="B831"/>
      <c r="C831"/>
    </row>
    <row r="832" spans="2:3" x14ac:dyDescent="0.45">
      <c r="B832"/>
      <c r="C832"/>
    </row>
    <row r="833" spans="2:3" x14ac:dyDescent="0.45">
      <c r="B833"/>
      <c r="C833"/>
    </row>
    <row r="834" spans="2:3" x14ac:dyDescent="0.45">
      <c r="B834"/>
      <c r="C834"/>
    </row>
    <row r="835" spans="2:3" x14ac:dyDescent="0.45">
      <c r="B835"/>
      <c r="C835"/>
    </row>
    <row r="836" spans="2:3" x14ac:dyDescent="0.45">
      <c r="B836"/>
      <c r="C836"/>
    </row>
    <row r="837" spans="2:3" x14ac:dyDescent="0.45">
      <c r="B837"/>
      <c r="C837"/>
    </row>
    <row r="838" spans="2:3" x14ac:dyDescent="0.45">
      <c r="B838"/>
      <c r="C838"/>
    </row>
    <row r="839" spans="2:3" x14ac:dyDescent="0.45">
      <c r="B839"/>
      <c r="C839"/>
    </row>
    <row r="840" spans="2:3" x14ac:dyDescent="0.45">
      <c r="B840"/>
      <c r="C840"/>
    </row>
    <row r="841" spans="2:3" x14ac:dyDescent="0.45">
      <c r="B841"/>
      <c r="C841"/>
    </row>
    <row r="842" spans="2:3" x14ac:dyDescent="0.45">
      <c r="B842"/>
      <c r="C842"/>
    </row>
    <row r="843" spans="2:3" x14ac:dyDescent="0.45">
      <c r="B843"/>
      <c r="C843"/>
    </row>
    <row r="844" spans="2:3" x14ac:dyDescent="0.45">
      <c r="B844"/>
      <c r="C844"/>
    </row>
    <row r="845" spans="2:3" x14ac:dyDescent="0.45">
      <c r="B845"/>
      <c r="C845"/>
    </row>
    <row r="846" spans="2:3" x14ac:dyDescent="0.45">
      <c r="B846"/>
      <c r="C846"/>
    </row>
    <row r="847" spans="2:3" x14ac:dyDescent="0.45">
      <c r="B847"/>
      <c r="C847"/>
    </row>
    <row r="848" spans="2:3" x14ac:dyDescent="0.45">
      <c r="B848"/>
      <c r="C848"/>
    </row>
    <row r="849" spans="2:3" x14ac:dyDescent="0.45">
      <c r="B849"/>
      <c r="C849"/>
    </row>
    <row r="850" spans="2:3" x14ac:dyDescent="0.45">
      <c r="B850"/>
      <c r="C850"/>
    </row>
    <row r="851" spans="2:3" x14ac:dyDescent="0.45">
      <c r="B851"/>
      <c r="C851"/>
    </row>
    <row r="852" spans="2:3" x14ac:dyDescent="0.45">
      <c r="B852"/>
      <c r="C852"/>
    </row>
    <row r="853" spans="2:3" x14ac:dyDescent="0.45">
      <c r="B853"/>
      <c r="C853"/>
    </row>
    <row r="854" spans="2:3" x14ac:dyDescent="0.45">
      <c r="B854"/>
      <c r="C854"/>
    </row>
    <row r="855" spans="2:3" x14ac:dyDescent="0.45">
      <c r="B855"/>
      <c r="C855"/>
    </row>
    <row r="856" spans="2:3" x14ac:dyDescent="0.45">
      <c r="B856"/>
      <c r="C856"/>
    </row>
    <row r="857" spans="2:3" x14ac:dyDescent="0.45">
      <c r="B857"/>
      <c r="C857"/>
    </row>
    <row r="858" spans="2:3" x14ac:dyDescent="0.45">
      <c r="B858"/>
      <c r="C858"/>
    </row>
    <row r="859" spans="2:3" x14ac:dyDescent="0.45">
      <c r="B859"/>
      <c r="C859"/>
    </row>
    <row r="860" spans="2:3" x14ac:dyDescent="0.45">
      <c r="B860"/>
      <c r="C860"/>
    </row>
    <row r="861" spans="2:3" x14ac:dyDescent="0.45">
      <c r="B861"/>
      <c r="C861"/>
    </row>
    <row r="862" spans="2:3" x14ac:dyDescent="0.45">
      <c r="B862"/>
      <c r="C862"/>
    </row>
    <row r="863" spans="2:3" x14ac:dyDescent="0.45">
      <c r="B863"/>
      <c r="C863"/>
    </row>
    <row r="864" spans="2:3" x14ac:dyDescent="0.45">
      <c r="B864"/>
      <c r="C864"/>
    </row>
    <row r="865" spans="2:3" x14ac:dyDescent="0.45">
      <c r="B865"/>
      <c r="C865"/>
    </row>
    <row r="866" spans="2:3" x14ac:dyDescent="0.45">
      <c r="B866"/>
      <c r="C866"/>
    </row>
    <row r="867" spans="2:3" x14ac:dyDescent="0.45">
      <c r="B867"/>
      <c r="C867"/>
    </row>
    <row r="868" spans="2:3" x14ac:dyDescent="0.45">
      <c r="B868"/>
      <c r="C868"/>
    </row>
    <row r="869" spans="2:3" x14ac:dyDescent="0.45">
      <c r="B869"/>
      <c r="C869"/>
    </row>
    <row r="870" spans="2:3" x14ac:dyDescent="0.45">
      <c r="B870"/>
      <c r="C870"/>
    </row>
    <row r="871" spans="2:3" x14ac:dyDescent="0.45">
      <c r="B871"/>
      <c r="C871"/>
    </row>
    <row r="872" spans="2:3" x14ac:dyDescent="0.45">
      <c r="B872"/>
      <c r="C872"/>
    </row>
    <row r="873" spans="2:3" x14ac:dyDescent="0.45">
      <c r="B873"/>
      <c r="C873"/>
    </row>
    <row r="874" spans="2:3" x14ac:dyDescent="0.45">
      <c r="B874"/>
      <c r="C874"/>
    </row>
    <row r="875" spans="2:3" x14ac:dyDescent="0.45">
      <c r="B875"/>
      <c r="C875"/>
    </row>
    <row r="876" spans="2:3" x14ac:dyDescent="0.45">
      <c r="B876"/>
      <c r="C876"/>
    </row>
    <row r="877" spans="2:3" x14ac:dyDescent="0.45">
      <c r="B877"/>
      <c r="C877"/>
    </row>
    <row r="878" spans="2:3" x14ac:dyDescent="0.45">
      <c r="B878"/>
      <c r="C878"/>
    </row>
    <row r="879" spans="2:3" x14ac:dyDescent="0.45">
      <c r="B879"/>
      <c r="C879"/>
    </row>
    <row r="880" spans="2:3" x14ac:dyDescent="0.45">
      <c r="B880"/>
      <c r="C880"/>
    </row>
    <row r="881" spans="2:3" x14ac:dyDescent="0.45">
      <c r="B881"/>
      <c r="C881"/>
    </row>
    <row r="882" spans="2:3" x14ac:dyDescent="0.45">
      <c r="B882"/>
      <c r="C882"/>
    </row>
    <row r="883" spans="2:3" x14ac:dyDescent="0.45">
      <c r="B883"/>
      <c r="C883"/>
    </row>
    <row r="884" spans="2:3" x14ac:dyDescent="0.45">
      <c r="B884"/>
      <c r="C884"/>
    </row>
    <row r="885" spans="2:3" x14ac:dyDescent="0.45">
      <c r="B885"/>
      <c r="C885"/>
    </row>
    <row r="886" spans="2:3" x14ac:dyDescent="0.45">
      <c r="B886"/>
      <c r="C886"/>
    </row>
    <row r="887" spans="2:3" x14ac:dyDescent="0.45">
      <c r="B887"/>
      <c r="C887"/>
    </row>
    <row r="888" spans="2:3" x14ac:dyDescent="0.45">
      <c r="B888"/>
      <c r="C888"/>
    </row>
    <row r="889" spans="2:3" x14ac:dyDescent="0.45">
      <c r="B889"/>
      <c r="C889"/>
    </row>
    <row r="890" spans="2:3" x14ac:dyDescent="0.45">
      <c r="B890"/>
      <c r="C890"/>
    </row>
    <row r="891" spans="2:3" x14ac:dyDescent="0.45">
      <c r="B891"/>
      <c r="C891"/>
    </row>
    <row r="892" spans="2:3" x14ac:dyDescent="0.45">
      <c r="B892"/>
      <c r="C892"/>
    </row>
    <row r="893" spans="2:3" x14ac:dyDescent="0.45">
      <c r="B893"/>
      <c r="C893"/>
    </row>
    <row r="894" spans="2:3" x14ac:dyDescent="0.45">
      <c r="B894"/>
      <c r="C894"/>
    </row>
    <row r="895" spans="2:3" x14ac:dyDescent="0.45">
      <c r="B895"/>
      <c r="C895"/>
    </row>
    <row r="896" spans="2:3" x14ac:dyDescent="0.45">
      <c r="B896"/>
      <c r="C896"/>
    </row>
    <row r="897" spans="2:3" x14ac:dyDescent="0.45">
      <c r="B897"/>
      <c r="C897"/>
    </row>
    <row r="898" spans="2:3" x14ac:dyDescent="0.45">
      <c r="B898"/>
      <c r="C898"/>
    </row>
    <row r="899" spans="2:3" x14ac:dyDescent="0.45">
      <c r="B899"/>
      <c r="C899"/>
    </row>
    <row r="900" spans="2:3" x14ac:dyDescent="0.45">
      <c r="B900"/>
      <c r="C900"/>
    </row>
    <row r="901" spans="2:3" x14ac:dyDescent="0.45">
      <c r="B901"/>
      <c r="C901"/>
    </row>
    <row r="902" spans="2:3" x14ac:dyDescent="0.45">
      <c r="B902"/>
      <c r="C902"/>
    </row>
    <row r="903" spans="2:3" x14ac:dyDescent="0.45">
      <c r="B903"/>
      <c r="C903"/>
    </row>
    <row r="904" spans="2:3" x14ac:dyDescent="0.45">
      <c r="B904"/>
      <c r="C904"/>
    </row>
    <row r="905" spans="2:3" x14ac:dyDescent="0.45">
      <c r="B905"/>
      <c r="C905"/>
    </row>
    <row r="906" spans="2:3" x14ac:dyDescent="0.45">
      <c r="B906"/>
      <c r="C906"/>
    </row>
    <row r="907" spans="2:3" x14ac:dyDescent="0.45">
      <c r="B907"/>
      <c r="C907"/>
    </row>
    <row r="908" spans="2:3" x14ac:dyDescent="0.45">
      <c r="B908"/>
      <c r="C908"/>
    </row>
    <row r="909" spans="2:3" x14ac:dyDescent="0.45">
      <c r="B909"/>
      <c r="C909"/>
    </row>
    <row r="910" spans="2:3" x14ac:dyDescent="0.45">
      <c r="B910"/>
      <c r="C910"/>
    </row>
    <row r="911" spans="2:3" x14ac:dyDescent="0.45">
      <c r="B911"/>
      <c r="C911"/>
    </row>
    <row r="912" spans="2:3" x14ac:dyDescent="0.45">
      <c r="B912"/>
      <c r="C912"/>
    </row>
    <row r="913" spans="2:3" x14ac:dyDescent="0.45">
      <c r="B913"/>
      <c r="C913"/>
    </row>
    <row r="914" spans="2:3" x14ac:dyDescent="0.45">
      <c r="B914"/>
      <c r="C914"/>
    </row>
    <row r="915" spans="2:3" x14ac:dyDescent="0.45">
      <c r="B915"/>
      <c r="C915"/>
    </row>
    <row r="916" spans="2:3" x14ac:dyDescent="0.45">
      <c r="B916"/>
      <c r="C916"/>
    </row>
    <row r="917" spans="2:3" x14ac:dyDescent="0.45">
      <c r="B917"/>
      <c r="C917"/>
    </row>
    <row r="918" spans="2:3" x14ac:dyDescent="0.45">
      <c r="B918"/>
      <c r="C918"/>
    </row>
    <row r="919" spans="2:3" x14ac:dyDescent="0.45">
      <c r="B919"/>
      <c r="C919"/>
    </row>
    <row r="920" spans="2:3" x14ac:dyDescent="0.45">
      <c r="B920"/>
      <c r="C920"/>
    </row>
    <row r="921" spans="2:3" x14ac:dyDescent="0.45">
      <c r="B921"/>
      <c r="C921"/>
    </row>
    <row r="922" spans="2:3" x14ac:dyDescent="0.45">
      <c r="B922"/>
      <c r="C922"/>
    </row>
    <row r="923" spans="2:3" x14ac:dyDescent="0.45">
      <c r="B923"/>
      <c r="C923"/>
    </row>
    <row r="924" spans="2:3" x14ac:dyDescent="0.45">
      <c r="B924"/>
      <c r="C924"/>
    </row>
    <row r="925" spans="2:3" x14ac:dyDescent="0.45">
      <c r="B925"/>
      <c r="C925"/>
    </row>
    <row r="926" spans="2:3" x14ac:dyDescent="0.45">
      <c r="B926"/>
      <c r="C926"/>
    </row>
    <row r="927" spans="2:3" x14ac:dyDescent="0.45">
      <c r="B927"/>
      <c r="C927"/>
    </row>
    <row r="928" spans="2:3" x14ac:dyDescent="0.45">
      <c r="B928"/>
      <c r="C928"/>
    </row>
    <row r="929" spans="2:3" x14ac:dyDescent="0.45">
      <c r="B929"/>
      <c r="C929"/>
    </row>
    <row r="930" spans="2:3" x14ac:dyDescent="0.45">
      <c r="B930"/>
      <c r="C930"/>
    </row>
    <row r="931" spans="2:3" x14ac:dyDescent="0.45">
      <c r="B931"/>
      <c r="C931"/>
    </row>
    <row r="932" spans="2:3" x14ac:dyDescent="0.45">
      <c r="B932"/>
      <c r="C932"/>
    </row>
    <row r="933" spans="2:3" x14ac:dyDescent="0.45">
      <c r="B933"/>
      <c r="C933"/>
    </row>
    <row r="934" spans="2:3" x14ac:dyDescent="0.45">
      <c r="B934"/>
      <c r="C934"/>
    </row>
    <row r="935" spans="2:3" x14ac:dyDescent="0.45">
      <c r="B935"/>
      <c r="C935"/>
    </row>
    <row r="936" spans="2:3" x14ac:dyDescent="0.45">
      <c r="B936"/>
      <c r="C936"/>
    </row>
    <row r="937" spans="2:3" x14ac:dyDescent="0.45">
      <c r="B937"/>
      <c r="C937"/>
    </row>
    <row r="938" spans="2:3" x14ac:dyDescent="0.45">
      <c r="B938"/>
      <c r="C938"/>
    </row>
    <row r="939" spans="2:3" x14ac:dyDescent="0.45">
      <c r="B939"/>
      <c r="C939"/>
    </row>
    <row r="940" spans="2:3" x14ac:dyDescent="0.45">
      <c r="B940"/>
      <c r="C940"/>
    </row>
    <row r="941" spans="2:3" x14ac:dyDescent="0.45">
      <c r="B941"/>
      <c r="C941"/>
    </row>
    <row r="942" spans="2:3" x14ac:dyDescent="0.45">
      <c r="B942"/>
      <c r="C942"/>
    </row>
    <row r="943" spans="2:3" x14ac:dyDescent="0.45">
      <c r="B943"/>
      <c r="C943"/>
    </row>
    <row r="944" spans="2:3" x14ac:dyDescent="0.45">
      <c r="B944"/>
      <c r="C944"/>
    </row>
    <row r="945" spans="2:3" x14ac:dyDescent="0.45">
      <c r="B945"/>
      <c r="C945"/>
    </row>
    <row r="946" spans="2:3" x14ac:dyDescent="0.45">
      <c r="B946"/>
      <c r="C946"/>
    </row>
    <row r="947" spans="2:3" x14ac:dyDescent="0.45">
      <c r="B947"/>
      <c r="C947"/>
    </row>
    <row r="948" spans="2:3" x14ac:dyDescent="0.45">
      <c r="B948"/>
      <c r="C948"/>
    </row>
    <row r="949" spans="2:3" x14ac:dyDescent="0.45">
      <c r="B949"/>
      <c r="C949"/>
    </row>
    <row r="950" spans="2:3" x14ac:dyDescent="0.45">
      <c r="B950"/>
      <c r="C950"/>
    </row>
    <row r="951" spans="2:3" x14ac:dyDescent="0.45">
      <c r="B951"/>
      <c r="C951"/>
    </row>
    <row r="952" spans="2:3" x14ac:dyDescent="0.45">
      <c r="B952"/>
      <c r="C952"/>
    </row>
    <row r="953" spans="2:3" x14ac:dyDescent="0.45">
      <c r="B953"/>
      <c r="C953"/>
    </row>
    <row r="954" spans="2:3" x14ac:dyDescent="0.45">
      <c r="B954"/>
      <c r="C954"/>
    </row>
    <row r="955" spans="2:3" x14ac:dyDescent="0.45">
      <c r="B955"/>
      <c r="C955"/>
    </row>
    <row r="956" spans="2:3" x14ac:dyDescent="0.45">
      <c r="B956"/>
      <c r="C956"/>
    </row>
    <row r="957" spans="2:3" x14ac:dyDescent="0.45">
      <c r="B957"/>
      <c r="C957"/>
    </row>
    <row r="958" spans="2:3" x14ac:dyDescent="0.45">
      <c r="B958"/>
      <c r="C958"/>
    </row>
    <row r="959" spans="2:3" x14ac:dyDescent="0.45">
      <c r="B959"/>
      <c r="C959"/>
    </row>
    <row r="960" spans="2:3" x14ac:dyDescent="0.45">
      <c r="B960"/>
      <c r="C960"/>
    </row>
    <row r="961" spans="2:3" x14ac:dyDescent="0.45">
      <c r="B961"/>
      <c r="C961"/>
    </row>
    <row r="962" spans="2:3" x14ac:dyDescent="0.45">
      <c r="B962"/>
      <c r="C962"/>
    </row>
    <row r="963" spans="2:3" x14ac:dyDescent="0.45">
      <c r="B963"/>
      <c r="C963"/>
    </row>
    <row r="964" spans="2:3" x14ac:dyDescent="0.45">
      <c r="B964"/>
      <c r="C964"/>
    </row>
    <row r="965" spans="2:3" x14ac:dyDescent="0.45">
      <c r="B965"/>
      <c r="C965"/>
    </row>
    <row r="966" spans="2:3" x14ac:dyDescent="0.45">
      <c r="B966"/>
      <c r="C966"/>
    </row>
    <row r="967" spans="2:3" x14ac:dyDescent="0.45">
      <c r="B967"/>
      <c r="C967"/>
    </row>
    <row r="968" spans="2:3" x14ac:dyDescent="0.45">
      <c r="B968"/>
      <c r="C968"/>
    </row>
    <row r="969" spans="2:3" x14ac:dyDescent="0.45">
      <c r="B969"/>
      <c r="C969"/>
    </row>
    <row r="970" spans="2:3" x14ac:dyDescent="0.45">
      <c r="B970"/>
      <c r="C970"/>
    </row>
    <row r="971" spans="2:3" x14ac:dyDescent="0.45">
      <c r="B971"/>
      <c r="C971"/>
    </row>
    <row r="972" spans="2:3" x14ac:dyDescent="0.45">
      <c r="B972"/>
      <c r="C972"/>
    </row>
    <row r="973" spans="2:3" x14ac:dyDescent="0.45">
      <c r="B973"/>
      <c r="C973"/>
    </row>
    <row r="974" spans="2:3" x14ac:dyDescent="0.45">
      <c r="B974"/>
      <c r="C974"/>
    </row>
    <row r="975" spans="2:3" x14ac:dyDescent="0.45">
      <c r="B975"/>
      <c r="C975"/>
    </row>
    <row r="976" spans="2:3" x14ac:dyDescent="0.45">
      <c r="B976"/>
      <c r="C976"/>
    </row>
    <row r="977" spans="2:3" x14ac:dyDescent="0.45">
      <c r="B977"/>
      <c r="C977"/>
    </row>
    <row r="978" spans="2:3" x14ac:dyDescent="0.45">
      <c r="B978"/>
      <c r="C978"/>
    </row>
    <row r="979" spans="2:3" x14ac:dyDescent="0.45">
      <c r="B979"/>
      <c r="C979"/>
    </row>
    <row r="980" spans="2:3" x14ac:dyDescent="0.45">
      <c r="B980"/>
      <c r="C980"/>
    </row>
    <row r="981" spans="2:3" x14ac:dyDescent="0.45">
      <c r="B981"/>
      <c r="C981"/>
    </row>
    <row r="982" spans="2:3" x14ac:dyDescent="0.45">
      <c r="B982"/>
      <c r="C982"/>
    </row>
    <row r="983" spans="2:3" x14ac:dyDescent="0.45">
      <c r="B983"/>
      <c r="C983"/>
    </row>
    <row r="984" spans="2:3" x14ac:dyDescent="0.45">
      <c r="B984"/>
      <c r="C984"/>
    </row>
    <row r="985" spans="2:3" x14ac:dyDescent="0.45">
      <c r="B985"/>
      <c r="C985"/>
    </row>
    <row r="986" spans="2:3" x14ac:dyDescent="0.45">
      <c r="B986"/>
      <c r="C986"/>
    </row>
    <row r="987" spans="2:3" x14ac:dyDescent="0.45">
      <c r="B987"/>
      <c r="C987"/>
    </row>
    <row r="988" spans="2:3" x14ac:dyDescent="0.45">
      <c r="B988"/>
      <c r="C988"/>
    </row>
    <row r="989" spans="2:3" x14ac:dyDescent="0.45">
      <c r="B989"/>
      <c r="C989"/>
    </row>
    <row r="990" spans="2:3" x14ac:dyDescent="0.45">
      <c r="B990"/>
      <c r="C990"/>
    </row>
    <row r="991" spans="2:3" x14ac:dyDescent="0.45">
      <c r="B991"/>
      <c r="C991"/>
    </row>
    <row r="992" spans="2:3" x14ac:dyDescent="0.45">
      <c r="B992"/>
      <c r="C992"/>
    </row>
    <row r="993" spans="2:3" x14ac:dyDescent="0.45">
      <c r="B993"/>
      <c r="C993"/>
    </row>
    <row r="994" spans="2:3" x14ac:dyDescent="0.45">
      <c r="B994"/>
      <c r="C994"/>
    </row>
    <row r="995" spans="2:3" x14ac:dyDescent="0.45">
      <c r="B995"/>
      <c r="C995"/>
    </row>
    <row r="996" spans="2:3" x14ac:dyDescent="0.45">
      <c r="B996"/>
      <c r="C996"/>
    </row>
    <row r="997" spans="2:3" x14ac:dyDescent="0.45">
      <c r="B997"/>
      <c r="C997"/>
    </row>
    <row r="998" spans="2:3" x14ac:dyDescent="0.45">
      <c r="B998"/>
      <c r="C998"/>
    </row>
    <row r="999" spans="2:3" x14ac:dyDescent="0.45">
      <c r="B999"/>
      <c r="C999"/>
    </row>
    <row r="1000" spans="2:3" x14ac:dyDescent="0.45">
      <c r="B1000"/>
      <c r="C1000"/>
    </row>
    <row r="1001" spans="2:3" x14ac:dyDescent="0.45">
      <c r="B1001"/>
      <c r="C1001"/>
    </row>
    <row r="1002" spans="2:3" x14ac:dyDescent="0.45">
      <c r="B1002"/>
      <c r="C1002"/>
    </row>
    <row r="1003" spans="2:3" x14ac:dyDescent="0.45">
      <c r="B1003"/>
      <c r="C1003"/>
    </row>
    <row r="1004" spans="2:3" x14ac:dyDescent="0.45">
      <c r="B1004"/>
      <c r="C1004"/>
    </row>
    <row r="1005" spans="2:3" x14ac:dyDescent="0.45">
      <c r="B1005"/>
      <c r="C1005"/>
    </row>
    <row r="1006" spans="2:3" x14ac:dyDescent="0.45">
      <c r="B1006"/>
      <c r="C1006"/>
    </row>
    <row r="1007" spans="2:3" x14ac:dyDescent="0.45">
      <c r="B1007"/>
      <c r="C1007"/>
    </row>
    <row r="1008" spans="2:3" x14ac:dyDescent="0.45">
      <c r="B1008"/>
      <c r="C1008"/>
    </row>
    <row r="1009" spans="2:3" x14ac:dyDescent="0.45">
      <c r="B1009"/>
      <c r="C1009"/>
    </row>
    <row r="1010" spans="2:3" x14ac:dyDescent="0.45">
      <c r="B1010"/>
      <c r="C1010"/>
    </row>
    <row r="1011" spans="2:3" x14ac:dyDescent="0.45">
      <c r="B1011"/>
      <c r="C1011"/>
    </row>
    <row r="1012" spans="2:3" x14ac:dyDescent="0.45">
      <c r="B1012"/>
      <c r="C1012"/>
    </row>
    <row r="1013" spans="2:3" x14ac:dyDescent="0.45">
      <c r="B1013"/>
      <c r="C1013"/>
    </row>
    <row r="1014" spans="2:3" x14ac:dyDescent="0.45">
      <c r="B1014"/>
      <c r="C1014"/>
    </row>
    <row r="1015" spans="2:3" x14ac:dyDescent="0.45">
      <c r="B1015"/>
      <c r="C1015"/>
    </row>
    <row r="1016" spans="2:3" x14ac:dyDescent="0.45">
      <c r="B1016"/>
      <c r="C1016"/>
    </row>
    <row r="1017" spans="2:3" x14ac:dyDescent="0.45">
      <c r="B1017"/>
      <c r="C1017"/>
    </row>
    <row r="1018" spans="2:3" x14ac:dyDescent="0.45">
      <c r="B1018"/>
      <c r="C1018"/>
    </row>
    <row r="1019" spans="2:3" x14ac:dyDescent="0.45">
      <c r="B1019"/>
      <c r="C1019"/>
    </row>
    <row r="1020" spans="2:3" x14ac:dyDescent="0.45">
      <c r="B1020"/>
      <c r="C1020"/>
    </row>
    <row r="1021" spans="2:3" x14ac:dyDescent="0.45">
      <c r="B1021"/>
      <c r="C1021"/>
    </row>
    <row r="1022" spans="2:3" x14ac:dyDescent="0.45">
      <c r="B1022"/>
      <c r="C1022"/>
    </row>
    <row r="1023" spans="2:3" x14ac:dyDescent="0.45">
      <c r="B1023"/>
      <c r="C1023"/>
    </row>
    <row r="1024" spans="2:3" x14ac:dyDescent="0.45">
      <c r="B1024"/>
      <c r="C1024"/>
    </row>
    <row r="1025" spans="2:3" x14ac:dyDescent="0.45">
      <c r="B1025"/>
      <c r="C1025"/>
    </row>
    <row r="1026" spans="2:3" x14ac:dyDescent="0.45">
      <c r="B1026"/>
      <c r="C1026"/>
    </row>
    <row r="1027" spans="2:3" x14ac:dyDescent="0.45">
      <c r="B1027"/>
      <c r="C1027"/>
    </row>
    <row r="1028" spans="2:3" x14ac:dyDescent="0.45">
      <c r="B1028"/>
      <c r="C1028"/>
    </row>
    <row r="1029" spans="2:3" x14ac:dyDescent="0.45">
      <c r="B1029"/>
      <c r="C1029"/>
    </row>
    <row r="1030" spans="2:3" x14ac:dyDescent="0.45">
      <c r="B1030"/>
      <c r="C1030"/>
    </row>
    <row r="1031" spans="2:3" x14ac:dyDescent="0.45">
      <c r="B1031"/>
      <c r="C1031"/>
    </row>
    <row r="1032" spans="2:3" x14ac:dyDescent="0.45">
      <c r="B1032"/>
      <c r="C1032"/>
    </row>
    <row r="1033" spans="2:3" x14ac:dyDescent="0.45">
      <c r="B1033"/>
      <c r="C1033"/>
    </row>
    <row r="1034" spans="2:3" x14ac:dyDescent="0.45">
      <c r="B1034"/>
      <c r="C1034"/>
    </row>
    <row r="1035" spans="2:3" x14ac:dyDescent="0.45">
      <c r="B1035"/>
      <c r="C1035"/>
    </row>
    <row r="1036" spans="2:3" x14ac:dyDescent="0.45">
      <c r="B1036"/>
      <c r="C1036"/>
    </row>
    <row r="1037" spans="2:3" x14ac:dyDescent="0.45">
      <c r="B1037"/>
      <c r="C1037"/>
    </row>
    <row r="1038" spans="2:3" x14ac:dyDescent="0.45">
      <c r="B1038"/>
      <c r="C1038"/>
    </row>
    <row r="1039" spans="2:3" x14ac:dyDescent="0.45">
      <c r="B1039"/>
      <c r="C1039"/>
    </row>
    <row r="1040" spans="2:3" x14ac:dyDescent="0.45">
      <c r="B1040"/>
      <c r="C1040"/>
    </row>
    <row r="1041" spans="2:3" x14ac:dyDescent="0.45">
      <c r="B1041"/>
      <c r="C1041"/>
    </row>
    <row r="1042" spans="2:3" x14ac:dyDescent="0.45">
      <c r="B1042"/>
      <c r="C1042"/>
    </row>
    <row r="1043" spans="2:3" x14ac:dyDescent="0.45">
      <c r="B1043"/>
      <c r="C1043"/>
    </row>
    <row r="1044" spans="2:3" x14ac:dyDescent="0.45">
      <c r="B1044"/>
      <c r="C1044"/>
    </row>
    <row r="1045" spans="2:3" x14ac:dyDescent="0.45">
      <c r="B1045"/>
      <c r="C1045"/>
    </row>
    <row r="1046" spans="2:3" x14ac:dyDescent="0.45">
      <c r="B1046"/>
      <c r="C1046"/>
    </row>
    <row r="1047" spans="2:3" x14ac:dyDescent="0.45">
      <c r="B1047"/>
      <c r="C1047"/>
    </row>
    <row r="1048" spans="2:3" x14ac:dyDescent="0.45">
      <c r="B1048"/>
      <c r="C1048"/>
    </row>
    <row r="1049" spans="2:3" x14ac:dyDescent="0.45">
      <c r="B1049"/>
      <c r="C1049"/>
    </row>
    <row r="1050" spans="2:3" x14ac:dyDescent="0.45">
      <c r="B1050"/>
      <c r="C1050"/>
    </row>
    <row r="1051" spans="2:3" x14ac:dyDescent="0.45">
      <c r="B1051"/>
      <c r="C1051"/>
    </row>
    <row r="1052" spans="2:3" x14ac:dyDescent="0.45">
      <c r="B1052"/>
      <c r="C1052"/>
    </row>
    <row r="1053" spans="2:3" x14ac:dyDescent="0.45">
      <c r="B1053"/>
      <c r="C1053"/>
    </row>
    <row r="1054" spans="2:3" x14ac:dyDescent="0.45">
      <c r="B1054"/>
      <c r="C1054"/>
    </row>
    <row r="1055" spans="2:3" x14ac:dyDescent="0.45">
      <c r="B1055"/>
      <c r="C1055"/>
    </row>
    <row r="1056" spans="2:3" x14ac:dyDescent="0.45">
      <c r="B1056"/>
      <c r="C1056"/>
    </row>
    <row r="1057" spans="2:3" x14ac:dyDescent="0.45">
      <c r="B1057"/>
      <c r="C1057"/>
    </row>
    <row r="1058" spans="2:3" x14ac:dyDescent="0.45">
      <c r="B1058"/>
      <c r="C1058"/>
    </row>
    <row r="1059" spans="2:3" x14ac:dyDescent="0.45">
      <c r="B1059"/>
      <c r="C1059"/>
    </row>
    <row r="1060" spans="2:3" x14ac:dyDescent="0.45">
      <c r="B1060"/>
      <c r="C1060"/>
    </row>
    <row r="1061" spans="2:3" x14ac:dyDescent="0.45">
      <c r="B1061"/>
      <c r="C1061"/>
    </row>
    <row r="1062" spans="2:3" x14ac:dyDescent="0.45">
      <c r="B1062"/>
      <c r="C1062"/>
    </row>
    <row r="1063" spans="2:3" x14ac:dyDescent="0.45">
      <c r="B1063"/>
      <c r="C1063"/>
    </row>
    <row r="1064" spans="2:3" x14ac:dyDescent="0.45">
      <c r="B1064"/>
      <c r="C1064"/>
    </row>
    <row r="1065" spans="2:3" x14ac:dyDescent="0.45">
      <c r="B1065"/>
      <c r="C1065"/>
    </row>
    <row r="1066" spans="2:3" x14ac:dyDescent="0.45">
      <c r="B1066"/>
      <c r="C1066"/>
    </row>
    <row r="1067" spans="2:3" x14ac:dyDescent="0.45">
      <c r="B1067"/>
      <c r="C1067"/>
    </row>
    <row r="1068" spans="2:3" x14ac:dyDescent="0.45">
      <c r="B1068"/>
      <c r="C1068"/>
    </row>
    <row r="1069" spans="2:3" x14ac:dyDescent="0.45">
      <c r="B1069"/>
      <c r="C1069"/>
    </row>
    <row r="1070" spans="2:3" x14ac:dyDescent="0.45">
      <c r="B1070"/>
      <c r="C1070"/>
    </row>
    <row r="1071" spans="2:3" x14ac:dyDescent="0.45">
      <c r="B1071"/>
      <c r="C1071"/>
    </row>
    <row r="1072" spans="2:3" x14ac:dyDescent="0.45">
      <c r="B1072"/>
      <c r="C1072"/>
    </row>
    <row r="1073" spans="2:3" x14ac:dyDescent="0.45">
      <c r="B1073"/>
      <c r="C1073"/>
    </row>
    <row r="1074" spans="2:3" x14ac:dyDescent="0.45">
      <c r="B1074"/>
      <c r="C1074"/>
    </row>
    <row r="1075" spans="2:3" x14ac:dyDescent="0.45">
      <c r="B1075"/>
      <c r="C1075"/>
    </row>
    <row r="1076" spans="2:3" x14ac:dyDescent="0.45">
      <c r="B1076"/>
      <c r="C1076"/>
    </row>
    <row r="1077" spans="2:3" x14ac:dyDescent="0.45">
      <c r="B1077"/>
      <c r="C1077"/>
    </row>
    <row r="1078" spans="2:3" x14ac:dyDescent="0.45">
      <c r="B1078"/>
      <c r="C1078"/>
    </row>
    <row r="1079" spans="2:3" x14ac:dyDescent="0.45">
      <c r="B1079"/>
      <c r="C1079"/>
    </row>
    <row r="1080" spans="2:3" x14ac:dyDescent="0.45">
      <c r="B1080"/>
      <c r="C1080"/>
    </row>
    <row r="1081" spans="2:3" x14ac:dyDescent="0.45">
      <c r="B1081"/>
      <c r="C1081"/>
    </row>
    <row r="1082" spans="2:3" x14ac:dyDescent="0.45">
      <c r="B1082"/>
      <c r="C1082"/>
    </row>
    <row r="1083" spans="2:3" x14ac:dyDescent="0.45">
      <c r="B1083"/>
      <c r="C1083"/>
    </row>
    <row r="1084" spans="2:3" x14ac:dyDescent="0.45">
      <c r="B1084"/>
      <c r="C1084"/>
    </row>
    <row r="1085" spans="2:3" x14ac:dyDescent="0.45">
      <c r="B1085"/>
      <c r="C1085"/>
    </row>
    <row r="1086" spans="2:3" x14ac:dyDescent="0.45">
      <c r="B1086"/>
      <c r="C1086"/>
    </row>
    <row r="1087" spans="2:3" x14ac:dyDescent="0.45">
      <c r="B1087"/>
      <c r="C1087"/>
    </row>
    <row r="1088" spans="2:3" x14ac:dyDescent="0.45">
      <c r="B1088"/>
      <c r="C1088"/>
    </row>
    <row r="1089" spans="2:3" x14ac:dyDescent="0.45">
      <c r="B1089"/>
      <c r="C1089"/>
    </row>
    <row r="1090" spans="2:3" x14ac:dyDescent="0.45">
      <c r="B1090"/>
      <c r="C1090"/>
    </row>
    <row r="1091" spans="2:3" x14ac:dyDescent="0.45">
      <c r="B1091"/>
      <c r="C1091"/>
    </row>
    <row r="1092" spans="2:3" x14ac:dyDescent="0.45">
      <c r="B1092"/>
      <c r="C1092"/>
    </row>
    <row r="1093" spans="2:3" x14ac:dyDescent="0.45">
      <c r="B1093"/>
      <c r="C1093"/>
    </row>
    <row r="1094" spans="2:3" x14ac:dyDescent="0.45">
      <c r="B1094"/>
      <c r="C1094"/>
    </row>
    <row r="1095" spans="2:3" x14ac:dyDescent="0.45">
      <c r="B1095"/>
      <c r="C1095"/>
    </row>
    <row r="1096" spans="2:3" x14ac:dyDescent="0.45">
      <c r="B1096"/>
      <c r="C1096"/>
    </row>
    <row r="1097" spans="2:3" x14ac:dyDescent="0.45">
      <c r="B1097"/>
      <c r="C1097"/>
    </row>
    <row r="1098" spans="2:3" x14ac:dyDescent="0.45">
      <c r="B1098"/>
      <c r="C1098"/>
    </row>
    <row r="1099" spans="2:3" x14ac:dyDescent="0.45">
      <c r="B1099"/>
      <c r="C1099"/>
    </row>
    <row r="1100" spans="2:3" x14ac:dyDescent="0.45">
      <c r="B1100"/>
      <c r="C1100"/>
    </row>
    <row r="1101" spans="2:3" x14ac:dyDescent="0.45">
      <c r="B1101"/>
      <c r="C1101"/>
    </row>
    <row r="1102" spans="2:3" x14ac:dyDescent="0.45">
      <c r="B1102"/>
      <c r="C1102"/>
    </row>
    <row r="1103" spans="2:3" x14ac:dyDescent="0.45">
      <c r="B1103"/>
      <c r="C1103"/>
    </row>
    <row r="1104" spans="2:3" x14ac:dyDescent="0.45">
      <c r="B1104"/>
      <c r="C1104"/>
    </row>
    <row r="1105" spans="2:3" x14ac:dyDescent="0.45">
      <c r="B1105"/>
      <c r="C1105"/>
    </row>
    <row r="1106" spans="2:3" x14ac:dyDescent="0.45">
      <c r="B1106"/>
      <c r="C1106"/>
    </row>
    <row r="1107" spans="2:3" x14ac:dyDescent="0.45">
      <c r="B1107"/>
      <c r="C1107"/>
    </row>
    <row r="1108" spans="2:3" x14ac:dyDescent="0.45">
      <c r="B1108"/>
      <c r="C1108"/>
    </row>
    <row r="1109" spans="2:3" x14ac:dyDescent="0.45">
      <c r="B1109"/>
      <c r="C1109"/>
    </row>
    <row r="1110" spans="2:3" x14ac:dyDescent="0.45">
      <c r="B1110"/>
      <c r="C1110"/>
    </row>
    <row r="1111" spans="2:3" x14ac:dyDescent="0.45">
      <c r="B1111"/>
      <c r="C1111"/>
    </row>
    <row r="1112" spans="2:3" x14ac:dyDescent="0.45">
      <c r="B1112"/>
      <c r="C1112"/>
    </row>
    <row r="1113" spans="2:3" x14ac:dyDescent="0.45">
      <c r="B1113"/>
      <c r="C1113"/>
    </row>
    <row r="1114" spans="2:3" x14ac:dyDescent="0.45">
      <c r="B1114"/>
      <c r="C1114"/>
    </row>
    <row r="1115" spans="2:3" x14ac:dyDescent="0.45">
      <c r="B1115"/>
      <c r="C1115"/>
    </row>
    <row r="1116" spans="2:3" x14ac:dyDescent="0.45">
      <c r="B1116"/>
      <c r="C1116"/>
    </row>
    <row r="1117" spans="2:3" x14ac:dyDescent="0.45">
      <c r="B1117"/>
      <c r="C1117"/>
    </row>
    <row r="1118" spans="2:3" x14ac:dyDescent="0.45">
      <c r="B1118"/>
      <c r="C1118"/>
    </row>
    <row r="1119" spans="2:3" x14ac:dyDescent="0.45">
      <c r="B1119"/>
      <c r="C1119"/>
    </row>
    <row r="1120" spans="2:3" x14ac:dyDescent="0.45">
      <c r="B1120"/>
      <c r="C1120"/>
    </row>
    <row r="1121" spans="2:3" x14ac:dyDescent="0.45">
      <c r="B1121"/>
      <c r="C1121"/>
    </row>
    <row r="1122" spans="2:3" x14ac:dyDescent="0.45">
      <c r="B1122"/>
      <c r="C1122"/>
    </row>
    <row r="1123" spans="2:3" x14ac:dyDescent="0.45">
      <c r="B1123"/>
      <c r="C1123"/>
    </row>
    <row r="1124" spans="2:3" x14ac:dyDescent="0.45">
      <c r="B1124"/>
      <c r="C1124"/>
    </row>
    <row r="1125" spans="2:3" x14ac:dyDescent="0.45">
      <c r="B1125"/>
      <c r="C1125"/>
    </row>
    <row r="1126" spans="2:3" x14ac:dyDescent="0.45">
      <c r="B1126"/>
      <c r="C1126"/>
    </row>
    <row r="1127" spans="2:3" x14ac:dyDescent="0.45">
      <c r="B1127"/>
      <c r="C1127"/>
    </row>
    <row r="1128" spans="2:3" x14ac:dyDescent="0.45">
      <c r="B1128"/>
      <c r="C1128"/>
    </row>
    <row r="1129" spans="2:3" x14ac:dyDescent="0.45">
      <c r="B1129"/>
      <c r="C1129"/>
    </row>
    <row r="1130" spans="2:3" x14ac:dyDescent="0.45">
      <c r="B1130"/>
      <c r="C1130"/>
    </row>
    <row r="1131" spans="2:3" x14ac:dyDescent="0.45">
      <c r="B1131"/>
      <c r="C1131"/>
    </row>
    <row r="1132" spans="2:3" x14ac:dyDescent="0.45">
      <c r="B1132"/>
      <c r="C1132"/>
    </row>
    <row r="1133" spans="2:3" x14ac:dyDescent="0.45">
      <c r="B1133"/>
      <c r="C1133"/>
    </row>
    <row r="1134" spans="2:3" x14ac:dyDescent="0.45">
      <c r="B1134"/>
      <c r="C1134"/>
    </row>
    <row r="1135" spans="2:3" x14ac:dyDescent="0.45">
      <c r="B1135"/>
      <c r="C1135"/>
    </row>
    <row r="1136" spans="2:3" x14ac:dyDescent="0.45">
      <c r="B1136"/>
      <c r="C1136"/>
    </row>
    <row r="1137" spans="2:3" x14ac:dyDescent="0.45">
      <c r="B1137"/>
      <c r="C1137"/>
    </row>
    <row r="1138" spans="2:3" x14ac:dyDescent="0.45">
      <c r="B1138"/>
      <c r="C1138"/>
    </row>
    <row r="1139" spans="2:3" x14ac:dyDescent="0.45">
      <c r="B1139"/>
      <c r="C1139"/>
    </row>
    <row r="1140" spans="2:3" x14ac:dyDescent="0.45">
      <c r="B1140"/>
      <c r="C1140"/>
    </row>
    <row r="1141" spans="2:3" x14ac:dyDescent="0.45">
      <c r="B1141"/>
      <c r="C1141"/>
    </row>
    <row r="1142" spans="2:3" x14ac:dyDescent="0.45">
      <c r="B1142"/>
      <c r="C1142"/>
    </row>
    <row r="1143" spans="2:3" x14ac:dyDescent="0.45">
      <c r="B1143"/>
      <c r="C1143"/>
    </row>
    <row r="1144" spans="2:3" x14ac:dyDescent="0.45">
      <c r="B1144"/>
      <c r="C1144"/>
    </row>
    <row r="1145" spans="2:3" x14ac:dyDescent="0.45">
      <c r="B1145"/>
      <c r="C1145"/>
    </row>
    <row r="1146" spans="2:3" x14ac:dyDescent="0.45">
      <c r="B1146"/>
      <c r="C1146"/>
    </row>
    <row r="1147" spans="2:3" x14ac:dyDescent="0.45">
      <c r="B1147"/>
      <c r="C1147"/>
    </row>
    <row r="1148" spans="2:3" x14ac:dyDescent="0.45">
      <c r="B1148"/>
      <c r="C1148"/>
    </row>
    <row r="1149" spans="2:3" x14ac:dyDescent="0.45">
      <c r="B1149"/>
      <c r="C1149"/>
    </row>
    <row r="1150" spans="2:3" x14ac:dyDescent="0.45">
      <c r="B1150"/>
      <c r="C1150"/>
    </row>
    <row r="1151" spans="2:3" x14ac:dyDescent="0.45">
      <c r="B1151"/>
      <c r="C1151"/>
    </row>
    <row r="1152" spans="2:3" x14ac:dyDescent="0.45">
      <c r="B1152"/>
      <c r="C1152"/>
    </row>
    <row r="1153" spans="2:3" x14ac:dyDescent="0.45">
      <c r="B1153"/>
      <c r="C1153"/>
    </row>
    <row r="1154" spans="2:3" x14ac:dyDescent="0.45">
      <c r="B1154"/>
      <c r="C1154"/>
    </row>
    <row r="1155" spans="2:3" x14ac:dyDescent="0.45">
      <c r="B1155"/>
      <c r="C1155"/>
    </row>
    <row r="1156" spans="2:3" x14ac:dyDescent="0.45">
      <c r="B1156"/>
      <c r="C1156"/>
    </row>
    <row r="1157" spans="2:3" x14ac:dyDescent="0.45">
      <c r="B1157"/>
      <c r="C1157"/>
    </row>
    <row r="1158" spans="2:3" x14ac:dyDescent="0.45">
      <c r="B1158"/>
      <c r="C1158"/>
    </row>
    <row r="1159" spans="2:3" x14ac:dyDescent="0.45">
      <c r="B1159"/>
      <c r="C1159"/>
    </row>
    <row r="1160" spans="2:3" x14ac:dyDescent="0.45">
      <c r="B1160"/>
      <c r="C1160"/>
    </row>
    <row r="1161" spans="2:3" x14ac:dyDescent="0.45">
      <c r="B1161"/>
      <c r="C1161"/>
    </row>
    <row r="1162" spans="2:3" x14ac:dyDescent="0.45">
      <c r="B1162"/>
      <c r="C1162"/>
    </row>
    <row r="1163" spans="2:3" x14ac:dyDescent="0.45">
      <c r="B1163"/>
      <c r="C1163"/>
    </row>
    <row r="1164" spans="2:3" x14ac:dyDescent="0.45">
      <c r="B1164"/>
      <c r="C1164"/>
    </row>
    <row r="1165" spans="2:3" x14ac:dyDescent="0.45">
      <c r="B1165"/>
      <c r="C1165"/>
    </row>
    <row r="1166" spans="2:3" x14ac:dyDescent="0.45">
      <c r="B1166"/>
      <c r="C1166"/>
    </row>
    <row r="1167" spans="2:3" x14ac:dyDescent="0.45">
      <c r="B1167"/>
      <c r="C1167"/>
    </row>
    <row r="1168" spans="2:3" x14ac:dyDescent="0.45">
      <c r="B1168"/>
      <c r="C1168"/>
    </row>
    <row r="1169" spans="2:3" x14ac:dyDescent="0.45">
      <c r="B1169"/>
      <c r="C1169"/>
    </row>
    <row r="1170" spans="2:3" x14ac:dyDescent="0.45">
      <c r="B1170"/>
      <c r="C1170"/>
    </row>
    <row r="1171" spans="2:3" x14ac:dyDescent="0.45">
      <c r="B1171"/>
      <c r="C1171"/>
    </row>
    <row r="1172" spans="2:3" x14ac:dyDescent="0.45">
      <c r="B1172"/>
      <c r="C1172"/>
    </row>
    <row r="1173" spans="2:3" x14ac:dyDescent="0.45">
      <c r="B1173"/>
      <c r="C1173"/>
    </row>
    <row r="1174" spans="2:3" x14ac:dyDescent="0.45">
      <c r="B1174"/>
      <c r="C1174"/>
    </row>
    <row r="1175" spans="2:3" x14ac:dyDescent="0.45">
      <c r="B1175"/>
      <c r="C1175"/>
    </row>
    <row r="1176" spans="2:3" x14ac:dyDescent="0.45">
      <c r="B1176"/>
      <c r="C1176"/>
    </row>
    <row r="1177" spans="2:3" x14ac:dyDescent="0.45">
      <c r="B1177"/>
      <c r="C1177"/>
    </row>
    <row r="1178" spans="2:3" x14ac:dyDescent="0.45">
      <c r="B1178"/>
      <c r="C1178"/>
    </row>
    <row r="1179" spans="2:3" x14ac:dyDescent="0.45">
      <c r="B1179"/>
      <c r="C1179"/>
    </row>
    <row r="1180" spans="2:3" x14ac:dyDescent="0.45">
      <c r="B1180"/>
      <c r="C1180"/>
    </row>
    <row r="1181" spans="2:3" x14ac:dyDescent="0.45">
      <c r="B1181"/>
      <c r="C1181"/>
    </row>
    <row r="1182" spans="2:3" x14ac:dyDescent="0.45">
      <c r="B1182"/>
      <c r="C1182"/>
    </row>
    <row r="1183" spans="2:3" x14ac:dyDescent="0.45">
      <c r="B1183"/>
      <c r="C1183"/>
    </row>
    <row r="1184" spans="2:3" x14ac:dyDescent="0.45">
      <c r="B1184"/>
      <c r="C1184"/>
    </row>
    <row r="1185" spans="2:3" x14ac:dyDescent="0.45">
      <c r="B1185"/>
      <c r="C1185"/>
    </row>
    <row r="1186" spans="2:3" x14ac:dyDescent="0.45">
      <c r="B1186"/>
      <c r="C1186"/>
    </row>
    <row r="1187" spans="2:3" x14ac:dyDescent="0.45">
      <c r="B1187"/>
      <c r="C1187"/>
    </row>
    <row r="1188" spans="2:3" x14ac:dyDescent="0.45">
      <c r="B1188"/>
      <c r="C1188"/>
    </row>
    <row r="1189" spans="2:3" x14ac:dyDescent="0.45">
      <c r="B1189"/>
      <c r="C1189"/>
    </row>
    <row r="1190" spans="2:3" x14ac:dyDescent="0.45">
      <c r="B1190"/>
      <c r="C1190"/>
    </row>
    <row r="1191" spans="2:3" x14ac:dyDescent="0.45">
      <c r="B1191"/>
      <c r="C1191"/>
    </row>
    <row r="1192" spans="2:3" x14ac:dyDescent="0.45">
      <c r="B1192"/>
      <c r="C1192"/>
    </row>
    <row r="1193" spans="2:3" x14ac:dyDescent="0.45">
      <c r="B1193"/>
      <c r="C1193"/>
    </row>
    <row r="1194" spans="2:3" x14ac:dyDescent="0.45">
      <c r="B1194"/>
      <c r="C1194"/>
    </row>
    <row r="1195" spans="2:3" x14ac:dyDescent="0.45">
      <c r="B1195"/>
      <c r="C1195"/>
    </row>
    <row r="1196" spans="2:3" x14ac:dyDescent="0.45">
      <c r="B1196"/>
      <c r="C1196"/>
    </row>
    <row r="1197" spans="2:3" x14ac:dyDescent="0.45">
      <c r="B1197"/>
      <c r="C1197"/>
    </row>
    <row r="1198" spans="2:3" x14ac:dyDescent="0.45">
      <c r="B1198"/>
      <c r="C1198"/>
    </row>
    <row r="1199" spans="2:3" x14ac:dyDescent="0.45">
      <c r="B1199"/>
      <c r="C1199"/>
    </row>
    <row r="1200" spans="2:3" x14ac:dyDescent="0.45">
      <c r="B1200"/>
      <c r="C1200"/>
    </row>
    <row r="1201" spans="2:3" x14ac:dyDescent="0.45">
      <c r="B1201"/>
      <c r="C1201"/>
    </row>
    <row r="1202" spans="2:3" x14ac:dyDescent="0.45">
      <c r="B1202"/>
      <c r="C1202"/>
    </row>
    <row r="1203" spans="2:3" x14ac:dyDescent="0.45">
      <c r="B1203"/>
      <c r="C1203"/>
    </row>
    <row r="1204" spans="2:3" x14ac:dyDescent="0.45">
      <c r="B1204"/>
      <c r="C1204"/>
    </row>
    <row r="1205" spans="2:3" x14ac:dyDescent="0.45">
      <c r="B1205"/>
      <c r="C1205"/>
    </row>
    <row r="1206" spans="2:3" x14ac:dyDescent="0.45">
      <c r="B1206"/>
      <c r="C1206"/>
    </row>
    <row r="1207" spans="2:3" x14ac:dyDescent="0.45">
      <c r="B1207"/>
      <c r="C1207"/>
    </row>
    <row r="1208" spans="2:3" x14ac:dyDescent="0.45">
      <c r="B1208"/>
      <c r="C1208"/>
    </row>
    <row r="1209" spans="2:3" x14ac:dyDescent="0.45">
      <c r="B1209"/>
      <c r="C1209"/>
    </row>
    <row r="1210" spans="2:3" x14ac:dyDescent="0.45">
      <c r="B1210"/>
      <c r="C1210"/>
    </row>
    <row r="1211" spans="2:3" x14ac:dyDescent="0.45">
      <c r="B1211"/>
      <c r="C1211"/>
    </row>
    <row r="1212" spans="2:3" x14ac:dyDescent="0.45">
      <c r="B1212"/>
      <c r="C1212"/>
    </row>
    <row r="1213" spans="2:3" x14ac:dyDescent="0.45">
      <c r="B1213"/>
      <c r="C1213"/>
    </row>
    <row r="1214" spans="2:3" x14ac:dyDescent="0.45">
      <c r="B1214"/>
      <c r="C1214"/>
    </row>
    <row r="1215" spans="2:3" x14ac:dyDescent="0.45">
      <c r="B1215"/>
      <c r="C1215"/>
    </row>
    <row r="1216" spans="2:3" x14ac:dyDescent="0.45">
      <c r="B1216"/>
      <c r="C1216"/>
    </row>
    <row r="1217" spans="2:3" x14ac:dyDescent="0.45">
      <c r="B1217"/>
      <c r="C1217"/>
    </row>
    <row r="1218" spans="2:3" x14ac:dyDescent="0.45">
      <c r="B1218"/>
      <c r="C1218"/>
    </row>
    <row r="1219" spans="2:3" x14ac:dyDescent="0.45">
      <c r="B1219"/>
      <c r="C1219"/>
    </row>
    <row r="1220" spans="2:3" x14ac:dyDescent="0.45">
      <c r="B1220"/>
      <c r="C1220"/>
    </row>
    <row r="1221" spans="2:3" x14ac:dyDescent="0.45">
      <c r="B1221"/>
      <c r="C1221"/>
    </row>
    <row r="1222" spans="2:3" x14ac:dyDescent="0.45">
      <c r="B1222"/>
      <c r="C1222"/>
    </row>
    <row r="1223" spans="2:3" x14ac:dyDescent="0.45">
      <c r="B1223"/>
      <c r="C1223"/>
    </row>
    <row r="1224" spans="2:3" x14ac:dyDescent="0.45">
      <c r="B1224"/>
      <c r="C1224"/>
    </row>
    <row r="1225" spans="2:3" x14ac:dyDescent="0.45">
      <c r="B1225"/>
      <c r="C1225"/>
    </row>
    <row r="1226" spans="2:3" x14ac:dyDescent="0.45">
      <c r="B1226"/>
      <c r="C1226"/>
    </row>
    <row r="1227" spans="2:3" x14ac:dyDescent="0.45">
      <c r="B1227"/>
      <c r="C1227"/>
    </row>
    <row r="1228" spans="2:3" x14ac:dyDescent="0.45">
      <c r="B1228"/>
      <c r="C1228"/>
    </row>
    <row r="1229" spans="2:3" x14ac:dyDescent="0.45">
      <c r="B1229"/>
      <c r="C1229"/>
    </row>
    <row r="1230" spans="2:3" x14ac:dyDescent="0.45">
      <c r="B1230"/>
      <c r="C1230"/>
    </row>
    <row r="1231" spans="2:3" x14ac:dyDescent="0.45">
      <c r="B1231"/>
      <c r="C1231"/>
    </row>
    <row r="1232" spans="2:3" x14ac:dyDescent="0.45">
      <c r="B1232"/>
      <c r="C1232"/>
    </row>
    <row r="1233" spans="2:3" x14ac:dyDescent="0.45">
      <c r="B1233"/>
      <c r="C1233"/>
    </row>
    <row r="1234" spans="2:3" x14ac:dyDescent="0.45">
      <c r="B1234"/>
      <c r="C1234"/>
    </row>
    <row r="1235" spans="2:3" x14ac:dyDescent="0.45">
      <c r="B1235"/>
      <c r="C1235"/>
    </row>
    <row r="1236" spans="2:3" x14ac:dyDescent="0.45">
      <c r="B1236"/>
      <c r="C1236"/>
    </row>
    <row r="1237" spans="2:3" x14ac:dyDescent="0.45">
      <c r="B1237"/>
      <c r="C1237"/>
    </row>
    <row r="1238" spans="2:3" x14ac:dyDescent="0.45">
      <c r="B1238"/>
      <c r="C1238"/>
    </row>
    <row r="1239" spans="2:3" x14ac:dyDescent="0.45">
      <c r="B1239"/>
      <c r="C1239"/>
    </row>
    <row r="1240" spans="2:3" x14ac:dyDescent="0.45">
      <c r="B1240"/>
      <c r="C1240"/>
    </row>
    <row r="1241" spans="2:3" x14ac:dyDescent="0.45">
      <c r="B1241"/>
      <c r="C1241"/>
    </row>
    <row r="1242" spans="2:3" x14ac:dyDescent="0.45">
      <c r="B1242"/>
      <c r="C1242"/>
    </row>
    <row r="1243" spans="2:3" x14ac:dyDescent="0.45">
      <c r="B1243"/>
      <c r="C1243"/>
    </row>
    <row r="1244" spans="2:3" x14ac:dyDescent="0.45">
      <c r="B1244"/>
      <c r="C1244"/>
    </row>
    <row r="1245" spans="2:3" x14ac:dyDescent="0.45">
      <c r="B1245"/>
      <c r="C1245"/>
    </row>
    <row r="1246" spans="2:3" x14ac:dyDescent="0.45">
      <c r="B1246"/>
      <c r="C1246"/>
    </row>
    <row r="1247" spans="2:3" x14ac:dyDescent="0.45">
      <c r="B1247"/>
      <c r="C1247"/>
    </row>
    <row r="1248" spans="2:3" x14ac:dyDescent="0.45">
      <c r="B1248"/>
      <c r="C1248"/>
    </row>
    <row r="1249" spans="2:3" x14ac:dyDescent="0.45">
      <c r="B1249"/>
      <c r="C1249"/>
    </row>
    <row r="1250" spans="2:3" x14ac:dyDescent="0.45">
      <c r="B1250"/>
      <c r="C1250"/>
    </row>
    <row r="1251" spans="2:3" x14ac:dyDescent="0.45">
      <c r="B1251"/>
      <c r="C1251"/>
    </row>
    <row r="1252" spans="2:3" x14ac:dyDescent="0.45">
      <c r="B1252"/>
      <c r="C1252"/>
    </row>
    <row r="1253" spans="2:3" x14ac:dyDescent="0.45">
      <c r="B1253"/>
      <c r="C1253"/>
    </row>
    <row r="1254" spans="2:3" x14ac:dyDescent="0.45">
      <c r="B1254"/>
      <c r="C1254"/>
    </row>
    <row r="1255" spans="2:3" x14ac:dyDescent="0.45">
      <c r="B1255"/>
      <c r="C1255"/>
    </row>
    <row r="1256" spans="2:3" x14ac:dyDescent="0.45">
      <c r="B1256"/>
      <c r="C1256"/>
    </row>
    <row r="1257" spans="2:3" x14ac:dyDescent="0.45">
      <c r="B1257"/>
      <c r="C1257"/>
    </row>
    <row r="1258" spans="2:3" x14ac:dyDescent="0.45">
      <c r="B1258"/>
      <c r="C1258"/>
    </row>
    <row r="1259" spans="2:3" x14ac:dyDescent="0.45">
      <c r="B1259"/>
      <c r="C1259"/>
    </row>
    <row r="1260" spans="2:3" x14ac:dyDescent="0.45">
      <c r="B1260"/>
      <c r="C1260"/>
    </row>
    <row r="1261" spans="2:3" x14ac:dyDescent="0.45">
      <c r="B1261"/>
      <c r="C1261"/>
    </row>
    <row r="1262" spans="2:3" x14ac:dyDescent="0.45">
      <c r="B1262"/>
      <c r="C1262"/>
    </row>
    <row r="1263" spans="2:3" x14ac:dyDescent="0.45">
      <c r="B1263"/>
      <c r="C1263"/>
    </row>
    <row r="1264" spans="2:3" x14ac:dyDescent="0.45">
      <c r="B1264"/>
      <c r="C1264"/>
    </row>
    <row r="1265" spans="2:3" x14ac:dyDescent="0.45">
      <c r="B1265"/>
      <c r="C1265"/>
    </row>
    <row r="1266" spans="2:3" x14ac:dyDescent="0.45">
      <c r="B1266"/>
      <c r="C1266"/>
    </row>
    <row r="1267" spans="2:3" x14ac:dyDescent="0.45">
      <c r="B1267"/>
      <c r="C1267"/>
    </row>
    <row r="1268" spans="2:3" x14ac:dyDescent="0.45">
      <c r="B1268"/>
      <c r="C1268"/>
    </row>
    <row r="1269" spans="2:3" x14ac:dyDescent="0.45">
      <c r="B1269"/>
      <c r="C1269"/>
    </row>
    <row r="1270" spans="2:3" x14ac:dyDescent="0.45">
      <c r="B1270"/>
      <c r="C1270"/>
    </row>
    <row r="1271" spans="2:3" x14ac:dyDescent="0.45">
      <c r="B1271"/>
      <c r="C1271"/>
    </row>
    <row r="1272" spans="2:3" x14ac:dyDescent="0.45">
      <c r="B1272"/>
      <c r="C1272"/>
    </row>
    <row r="1273" spans="2:3" x14ac:dyDescent="0.45">
      <c r="B1273"/>
      <c r="C1273"/>
    </row>
    <row r="1274" spans="2:3" x14ac:dyDescent="0.45">
      <c r="B1274"/>
      <c r="C1274"/>
    </row>
    <row r="1275" spans="2:3" x14ac:dyDescent="0.45">
      <c r="B1275"/>
      <c r="C1275"/>
    </row>
    <row r="1276" spans="2:3" x14ac:dyDescent="0.45">
      <c r="B1276"/>
      <c r="C1276"/>
    </row>
    <row r="1277" spans="2:3" x14ac:dyDescent="0.45">
      <c r="B1277"/>
      <c r="C1277"/>
    </row>
    <row r="1278" spans="2:3" x14ac:dyDescent="0.45">
      <c r="B1278"/>
      <c r="C1278"/>
    </row>
    <row r="1279" spans="2:3" x14ac:dyDescent="0.45">
      <c r="B1279"/>
      <c r="C1279"/>
    </row>
    <row r="1280" spans="2:3" x14ac:dyDescent="0.45">
      <c r="B1280"/>
      <c r="C1280"/>
    </row>
    <row r="1281" spans="2:3" x14ac:dyDescent="0.45">
      <c r="B1281"/>
      <c r="C1281"/>
    </row>
    <row r="1282" spans="2:3" x14ac:dyDescent="0.45">
      <c r="B1282"/>
      <c r="C1282"/>
    </row>
    <row r="1283" spans="2:3" x14ac:dyDescent="0.45">
      <c r="B1283"/>
      <c r="C1283"/>
    </row>
    <row r="1284" spans="2:3" x14ac:dyDescent="0.45">
      <c r="B1284"/>
      <c r="C1284"/>
    </row>
    <row r="1285" spans="2:3" x14ac:dyDescent="0.45">
      <c r="B1285"/>
      <c r="C1285"/>
    </row>
    <row r="1286" spans="2:3" x14ac:dyDescent="0.45">
      <c r="B1286"/>
      <c r="C1286"/>
    </row>
    <row r="1287" spans="2:3" x14ac:dyDescent="0.45">
      <c r="B1287"/>
      <c r="C1287"/>
    </row>
    <row r="1288" spans="2:3" x14ac:dyDescent="0.45">
      <c r="B1288"/>
      <c r="C1288"/>
    </row>
    <row r="1289" spans="2:3" x14ac:dyDescent="0.45">
      <c r="B1289"/>
      <c r="C1289"/>
    </row>
    <row r="1290" spans="2:3" x14ac:dyDescent="0.45">
      <c r="B1290"/>
      <c r="C1290"/>
    </row>
    <row r="1291" spans="2:3" x14ac:dyDescent="0.45">
      <c r="B1291"/>
      <c r="C1291"/>
    </row>
    <row r="1292" spans="2:3" x14ac:dyDescent="0.45">
      <c r="B1292"/>
      <c r="C1292"/>
    </row>
    <row r="1293" spans="2:3" x14ac:dyDescent="0.45">
      <c r="B1293"/>
      <c r="C1293"/>
    </row>
    <row r="1294" spans="2:3" x14ac:dyDescent="0.45">
      <c r="B1294"/>
      <c r="C1294"/>
    </row>
    <row r="1295" spans="2:3" x14ac:dyDescent="0.45">
      <c r="B1295"/>
      <c r="C1295"/>
    </row>
    <row r="1296" spans="2:3" x14ac:dyDescent="0.45">
      <c r="B1296"/>
      <c r="C1296"/>
    </row>
    <row r="1297" spans="2:3" x14ac:dyDescent="0.45">
      <c r="B1297"/>
      <c r="C1297"/>
    </row>
    <row r="1298" spans="2:3" x14ac:dyDescent="0.45">
      <c r="B1298"/>
      <c r="C1298"/>
    </row>
    <row r="1299" spans="2:3" x14ac:dyDescent="0.45">
      <c r="B1299"/>
      <c r="C1299"/>
    </row>
    <row r="1300" spans="2:3" x14ac:dyDescent="0.45">
      <c r="B1300"/>
      <c r="C1300"/>
    </row>
    <row r="1301" spans="2:3" x14ac:dyDescent="0.45">
      <c r="B1301"/>
      <c r="C1301"/>
    </row>
    <row r="1302" spans="2:3" x14ac:dyDescent="0.45">
      <c r="B1302"/>
      <c r="C1302"/>
    </row>
    <row r="1303" spans="2:3" x14ac:dyDescent="0.45">
      <c r="B1303"/>
      <c r="C1303"/>
    </row>
    <row r="1304" spans="2:3" x14ac:dyDescent="0.45">
      <c r="B1304"/>
      <c r="C1304"/>
    </row>
    <row r="1305" spans="2:3" x14ac:dyDescent="0.45">
      <c r="B1305"/>
      <c r="C1305"/>
    </row>
    <row r="1306" spans="2:3" x14ac:dyDescent="0.45">
      <c r="B1306"/>
      <c r="C1306"/>
    </row>
    <row r="1307" spans="2:3" x14ac:dyDescent="0.45">
      <c r="B1307"/>
      <c r="C1307"/>
    </row>
    <row r="1308" spans="2:3" x14ac:dyDescent="0.45">
      <c r="B1308"/>
      <c r="C1308"/>
    </row>
    <row r="1309" spans="2:3" x14ac:dyDescent="0.45">
      <c r="B1309"/>
      <c r="C1309"/>
    </row>
    <row r="1310" spans="2:3" x14ac:dyDescent="0.45">
      <c r="B1310"/>
      <c r="C1310"/>
    </row>
    <row r="1311" spans="2:3" x14ac:dyDescent="0.45">
      <c r="B1311"/>
      <c r="C1311"/>
    </row>
    <row r="1312" spans="2:3" x14ac:dyDescent="0.45">
      <c r="B1312"/>
      <c r="C1312"/>
    </row>
    <row r="1313" spans="2:3" x14ac:dyDescent="0.45">
      <c r="B1313"/>
      <c r="C1313"/>
    </row>
    <row r="1314" spans="2:3" x14ac:dyDescent="0.45">
      <c r="B1314"/>
      <c r="C1314"/>
    </row>
    <row r="1315" spans="2:3" x14ac:dyDescent="0.45">
      <c r="B1315"/>
      <c r="C1315"/>
    </row>
    <row r="1316" spans="2:3" x14ac:dyDescent="0.45">
      <c r="B1316"/>
      <c r="C1316"/>
    </row>
    <row r="1317" spans="2:3" x14ac:dyDescent="0.45">
      <c r="B1317"/>
      <c r="C1317"/>
    </row>
    <row r="1318" spans="2:3" x14ac:dyDescent="0.45">
      <c r="B1318"/>
      <c r="C1318"/>
    </row>
    <row r="1319" spans="2:3" x14ac:dyDescent="0.45">
      <c r="B1319"/>
      <c r="C1319"/>
    </row>
    <row r="1320" spans="2:3" x14ac:dyDescent="0.45">
      <c r="B1320"/>
      <c r="C1320"/>
    </row>
    <row r="1321" spans="2:3" x14ac:dyDescent="0.45">
      <c r="B1321"/>
      <c r="C1321"/>
    </row>
    <row r="1322" spans="2:3" x14ac:dyDescent="0.45">
      <c r="B1322"/>
      <c r="C1322"/>
    </row>
    <row r="1323" spans="2:3" x14ac:dyDescent="0.45">
      <c r="B1323"/>
      <c r="C1323"/>
    </row>
    <row r="1324" spans="2:3" x14ac:dyDescent="0.45">
      <c r="B1324"/>
      <c r="C1324"/>
    </row>
    <row r="1325" spans="2:3" x14ac:dyDescent="0.45">
      <c r="B1325"/>
      <c r="C1325"/>
    </row>
    <row r="1326" spans="2:3" x14ac:dyDescent="0.45">
      <c r="B1326"/>
      <c r="C1326"/>
    </row>
    <row r="1327" spans="2:3" x14ac:dyDescent="0.45">
      <c r="B1327"/>
      <c r="C1327"/>
    </row>
    <row r="1328" spans="2:3" x14ac:dyDescent="0.45">
      <c r="B1328"/>
      <c r="C1328"/>
    </row>
    <row r="1329" spans="2:3" x14ac:dyDescent="0.45">
      <c r="B1329"/>
      <c r="C1329"/>
    </row>
    <row r="1330" spans="2:3" x14ac:dyDescent="0.45">
      <c r="B1330"/>
      <c r="C1330"/>
    </row>
    <row r="1331" spans="2:3" x14ac:dyDescent="0.45">
      <c r="B1331"/>
      <c r="C1331"/>
    </row>
    <row r="1332" spans="2:3" x14ac:dyDescent="0.45">
      <c r="B1332"/>
      <c r="C1332"/>
    </row>
    <row r="1333" spans="2:3" x14ac:dyDescent="0.45">
      <c r="B1333"/>
      <c r="C1333"/>
    </row>
    <row r="1334" spans="2:3" x14ac:dyDescent="0.45">
      <c r="B1334"/>
      <c r="C1334"/>
    </row>
    <row r="1335" spans="2:3" x14ac:dyDescent="0.45">
      <c r="B1335"/>
      <c r="C1335"/>
    </row>
    <row r="1336" spans="2:3" x14ac:dyDescent="0.45">
      <c r="B1336"/>
      <c r="C1336"/>
    </row>
    <row r="1337" spans="2:3" x14ac:dyDescent="0.45">
      <c r="B1337"/>
      <c r="C1337"/>
    </row>
    <row r="1338" spans="2:3" x14ac:dyDescent="0.45">
      <c r="B1338"/>
      <c r="C1338"/>
    </row>
    <row r="1339" spans="2:3" x14ac:dyDescent="0.45">
      <c r="B1339"/>
      <c r="C1339"/>
    </row>
    <row r="1340" spans="2:3" x14ac:dyDescent="0.45">
      <c r="B1340"/>
      <c r="C1340"/>
    </row>
    <row r="1341" spans="2:3" x14ac:dyDescent="0.45">
      <c r="B1341"/>
      <c r="C1341"/>
    </row>
    <row r="1342" spans="2:3" x14ac:dyDescent="0.45">
      <c r="B1342"/>
      <c r="C1342"/>
    </row>
    <row r="1343" spans="2:3" x14ac:dyDescent="0.45">
      <c r="B1343"/>
      <c r="C1343"/>
    </row>
    <row r="1344" spans="2:3" x14ac:dyDescent="0.45">
      <c r="B1344"/>
      <c r="C1344"/>
    </row>
    <row r="1345" spans="2:3" x14ac:dyDescent="0.45">
      <c r="B1345"/>
      <c r="C1345"/>
    </row>
    <row r="1346" spans="2:3" x14ac:dyDescent="0.45">
      <c r="B1346"/>
      <c r="C1346"/>
    </row>
    <row r="1347" spans="2:3" x14ac:dyDescent="0.45">
      <c r="B1347"/>
      <c r="C1347"/>
    </row>
    <row r="1348" spans="2:3" x14ac:dyDescent="0.45">
      <c r="B1348"/>
      <c r="C1348"/>
    </row>
    <row r="1349" spans="2:3" x14ac:dyDescent="0.45">
      <c r="B1349"/>
      <c r="C1349"/>
    </row>
    <row r="1350" spans="2:3" x14ac:dyDescent="0.45">
      <c r="B1350"/>
      <c r="C1350"/>
    </row>
    <row r="1351" spans="2:3" x14ac:dyDescent="0.45">
      <c r="B1351"/>
      <c r="C1351"/>
    </row>
    <row r="1352" spans="2:3" x14ac:dyDescent="0.45">
      <c r="B1352"/>
      <c r="C1352"/>
    </row>
    <row r="1353" spans="2:3" x14ac:dyDescent="0.45">
      <c r="B1353"/>
      <c r="C1353"/>
    </row>
    <row r="1354" spans="2:3" x14ac:dyDescent="0.45">
      <c r="B1354"/>
      <c r="C1354"/>
    </row>
    <row r="1355" spans="2:3" x14ac:dyDescent="0.45">
      <c r="B1355"/>
      <c r="C1355"/>
    </row>
    <row r="1356" spans="2:3" x14ac:dyDescent="0.45">
      <c r="B1356"/>
      <c r="C1356"/>
    </row>
    <row r="1357" spans="2:3" x14ac:dyDescent="0.45">
      <c r="B1357"/>
      <c r="C1357"/>
    </row>
    <row r="1358" spans="2:3" x14ac:dyDescent="0.45">
      <c r="B1358"/>
      <c r="C1358"/>
    </row>
    <row r="1359" spans="2:3" x14ac:dyDescent="0.45">
      <c r="B1359"/>
      <c r="C1359"/>
    </row>
    <row r="1360" spans="2:3" x14ac:dyDescent="0.45">
      <c r="B1360"/>
      <c r="C1360"/>
    </row>
    <row r="1361" spans="2:3" x14ac:dyDescent="0.45">
      <c r="B1361"/>
      <c r="C1361"/>
    </row>
    <row r="1362" spans="2:3" x14ac:dyDescent="0.45">
      <c r="B1362"/>
      <c r="C1362"/>
    </row>
    <row r="1363" spans="2:3" x14ac:dyDescent="0.45">
      <c r="B1363"/>
      <c r="C1363"/>
    </row>
    <row r="1364" spans="2:3" x14ac:dyDescent="0.45">
      <c r="B1364"/>
      <c r="C1364"/>
    </row>
    <row r="1365" spans="2:3" x14ac:dyDescent="0.45">
      <c r="B1365"/>
      <c r="C1365"/>
    </row>
    <row r="1366" spans="2:3" x14ac:dyDescent="0.45">
      <c r="B1366"/>
      <c r="C1366"/>
    </row>
    <row r="1367" spans="2:3" x14ac:dyDescent="0.45">
      <c r="B1367"/>
      <c r="C1367"/>
    </row>
    <row r="1368" spans="2:3" x14ac:dyDescent="0.45">
      <c r="B1368"/>
      <c r="C1368"/>
    </row>
    <row r="1369" spans="2:3" x14ac:dyDescent="0.45">
      <c r="B1369"/>
      <c r="C1369"/>
    </row>
    <row r="1370" spans="2:3" x14ac:dyDescent="0.45">
      <c r="B1370"/>
      <c r="C1370"/>
    </row>
    <row r="1371" spans="2:3" x14ac:dyDescent="0.45">
      <c r="B1371"/>
      <c r="C1371"/>
    </row>
    <row r="1372" spans="2:3" x14ac:dyDescent="0.45">
      <c r="B1372"/>
      <c r="C1372"/>
    </row>
    <row r="1373" spans="2:3" x14ac:dyDescent="0.45">
      <c r="B1373"/>
      <c r="C1373"/>
    </row>
    <row r="1374" spans="2:3" x14ac:dyDescent="0.45">
      <c r="B1374"/>
      <c r="C1374"/>
    </row>
    <row r="1375" spans="2:3" x14ac:dyDescent="0.45">
      <c r="B1375"/>
      <c r="C1375"/>
    </row>
    <row r="1376" spans="2:3" x14ac:dyDescent="0.45">
      <c r="B1376"/>
      <c r="C1376"/>
    </row>
    <row r="1377" spans="2:3" x14ac:dyDescent="0.45">
      <c r="B1377"/>
      <c r="C1377"/>
    </row>
    <row r="1378" spans="2:3" x14ac:dyDescent="0.45">
      <c r="B1378"/>
      <c r="C1378"/>
    </row>
    <row r="1379" spans="2:3" x14ac:dyDescent="0.45">
      <c r="B1379"/>
      <c r="C1379"/>
    </row>
    <row r="1380" spans="2:3" x14ac:dyDescent="0.45">
      <c r="B1380"/>
      <c r="C1380"/>
    </row>
    <row r="1381" spans="2:3" x14ac:dyDescent="0.45">
      <c r="B1381"/>
      <c r="C1381"/>
    </row>
    <row r="1382" spans="2:3" x14ac:dyDescent="0.45">
      <c r="B1382"/>
      <c r="C1382"/>
    </row>
    <row r="1383" spans="2:3" x14ac:dyDescent="0.45">
      <c r="B1383"/>
      <c r="C1383"/>
    </row>
    <row r="1384" spans="2:3" x14ac:dyDescent="0.45">
      <c r="B1384"/>
      <c r="C1384"/>
    </row>
    <row r="1385" spans="2:3" x14ac:dyDescent="0.45">
      <c r="B1385"/>
      <c r="C1385"/>
    </row>
    <row r="1386" spans="2:3" x14ac:dyDescent="0.45">
      <c r="B1386"/>
      <c r="C1386"/>
    </row>
    <row r="1387" spans="2:3" x14ac:dyDescent="0.45">
      <c r="B1387"/>
      <c r="C1387"/>
    </row>
    <row r="1388" spans="2:3" x14ac:dyDescent="0.45">
      <c r="B1388"/>
      <c r="C1388"/>
    </row>
    <row r="1389" spans="2:3" x14ac:dyDescent="0.45">
      <c r="B1389"/>
      <c r="C1389"/>
    </row>
    <row r="1390" spans="2:3" x14ac:dyDescent="0.45">
      <c r="B1390"/>
      <c r="C1390"/>
    </row>
    <row r="1391" spans="2:3" x14ac:dyDescent="0.45">
      <c r="B1391"/>
      <c r="C1391"/>
    </row>
    <row r="1392" spans="2:3" x14ac:dyDescent="0.45">
      <c r="B1392"/>
      <c r="C1392"/>
    </row>
    <row r="1393" spans="2:3" x14ac:dyDescent="0.45">
      <c r="B1393"/>
      <c r="C1393"/>
    </row>
    <row r="1394" spans="2:3" x14ac:dyDescent="0.45">
      <c r="B1394"/>
      <c r="C1394"/>
    </row>
    <row r="1395" spans="2:3" x14ac:dyDescent="0.45">
      <c r="B1395"/>
      <c r="C1395"/>
    </row>
    <row r="1396" spans="2:3" x14ac:dyDescent="0.45">
      <c r="B1396"/>
      <c r="C1396"/>
    </row>
    <row r="1397" spans="2:3" x14ac:dyDescent="0.45">
      <c r="B1397"/>
      <c r="C1397"/>
    </row>
    <row r="1398" spans="2:3" x14ac:dyDescent="0.45">
      <c r="B1398"/>
      <c r="C1398"/>
    </row>
    <row r="1399" spans="2:3" x14ac:dyDescent="0.45">
      <c r="B1399"/>
      <c r="C1399"/>
    </row>
    <row r="1400" spans="2:3" x14ac:dyDescent="0.45">
      <c r="B1400"/>
      <c r="C1400"/>
    </row>
    <row r="1401" spans="2:3" x14ac:dyDescent="0.45">
      <c r="B1401"/>
      <c r="C1401"/>
    </row>
    <row r="1402" spans="2:3" x14ac:dyDescent="0.45">
      <c r="B1402"/>
      <c r="C1402"/>
    </row>
    <row r="1403" spans="2:3" x14ac:dyDescent="0.45">
      <c r="B1403"/>
      <c r="C1403"/>
    </row>
    <row r="1404" spans="2:3" x14ac:dyDescent="0.45">
      <c r="B1404"/>
      <c r="C1404"/>
    </row>
    <row r="1405" spans="2:3" x14ac:dyDescent="0.45">
      <c r="B1405"/>
      <c r="C1405"/>
    </row>
    <row r="1406" spans="2:3" x14ac:dyDescent="0.45">
      <c r="B1406"/>
      <c r="C1406"/>
    </row>
    <row r="1407" spans="2:3" x14ac:dyDescent="0.45">
      <c r="B1407"/>
      <c r="C1407"/>
    </row>
    <row r="1408" spans="2:3" x14ac:dyDescent="0.45">
      <c r="B1408"/>
      <c r="C1408"/>
    </row>
    <row r="1409" spans="2:3" x14ac:dyDescent="0.45">
      <c r="B1409"/>
      <c r="C1409"/>
    </row>
    <row r="1410" spans="2:3" x14ac:dyDescent="0.45">
      <c r="B1410"/>
      <c r="C1410"/>
    </row>
    <row r="1411" spans="2:3" x14ac:dyDescent="0.45">
      <c r="B1411"/>
      <c r="C1411"/>
    </row>
    <row r="1412" spans="2:3" x14ac:dyDescent="0.45">
      <c r="B1412"/>
      <c r="C1412"/>
    </row>
    <row r="1413" spans="2:3" x14ac:dyDescent="0.45">
      <c r="B1413"/>
      <c r="C1413"/>
    </row>
    <row r="1414" spans="2:3" x14ac:dyDescent="0.45">
      <c r="B1414"/>
      <c r="C1414"/>
    </row>
    <row r="1415" spans="2:3" x14ac:dyDescent="0.45">
      <c r="B1415"/>
      <c r="C1415"/>
    </row>
    <row r="1416" spans="2:3" x14ac:dyDescent="0.45">
      <c r="B1416"/>
      <c r="C1416"/>
    </row>
    <row r="1417" spans="2:3" x14ac:dyDescent="0.45">
      <c r="B1417"/>
      <c r="C1417"/>
    </row>
    <row r="1418" spans="2:3" x14ac:dyDescent="0.45">
      <c r="B1418"/>
      <c r="C1418"/>
    </row>
    <row r="1419" spans="2:3" x14ac:dyDescent="0.45">
      <c r="B1419"/>
      <c r="C1419"/>
    </row>
    <row r="1420" spans="2:3" x14ac:dyDescent="0.45">
      <c r="B1420"/>
      <c r="C1420"/>
    </row>
    <row r="1421" spans="2:3" x14ac:dyDescent="0.45">
      <c r="B1421"/>
      <c r="C1421"/>
    </row>
    <row r="1422" spans="2:3" x14ac:dyDescent="0.45">
      <c r="B1422"/>
      <c r="C1422"/>
    </row>
    <row r="1423" spans="2:3" x14ac:dyDescent="0.45">
      <c r="B1423"/>
      <c r="C1423"/>
    </row>
    <row r="1424" spans="2:3" x14ac:dyDescent="0.45">
      <c r="B1424"/>
      <c r="C1424"/>
    </row>
    <row r="1425" spans="2:3" x14ac:dyDescent="0.45">
      <c r="B1425"/>
      <c r="C1425"/>
    </row>
    <row r="1426" spans="2:3" x14ac:dyDescent="0.45">
      <c r="B1426"/>
      <c r="C1426"/>
    </row>
    <row r="1427" spans="2:3" x14ac:dyDescent="0.45">
      <c r="B1427"/>
      <c r="C1427"/>
    </row>
    <row r="1428" spans="2:3" x14ac:dyDescent="0.45">
      <c r="B1428"/>
      <c r="C1428"/>
    </row>
    <row r="1429" spans="2:3" x14ac:dyDescent="0.45">
      <c r="B1429"/>
      <c r="C1429"/>
    </row>
    <row r="1430" spans="2:3" x14ac:dyDescent="0.45">
      <c r="B1430"/>
      <c r="C1430"/>
    </row>
    <row r="1431" spans="2:3" x14ac:dyDescent="0.45">
      <c r="B1431"/>
      <c r="C1431"/>
    </row>
    <row r="1432" spans="2:3" x14ac:dyDescent="0.45">
      <c r="B1432"/>
      <c r="C1432"/>
    </row>
    <row r="1433" spans="2:3" x14ac:dyDescent="0.45">
      <c r="B1433"/>
      <c r="C1433"/>
    </row>
    <row r="1434" spans="2:3" x14ac:dyDescent="0.45">
      <c r="B1434"/>
      <c r="C1434"/>
    </row>
    <row r="1435" spans="2:3" x14ac:dyDescent="0.45">
      <c r="B1435"/>
      <c r="C1435"/>
    </row>
    <row r="1436" spans="2:3" x14ac:dyDescent="0.45">
      <c r="B1436"/>
      <c r="C1436"/>
    </row>
    <row r="1437" spans="2:3" x14ac:dyDescent="0.45">
      <c r="B1437"/>
      <c r="C1437"/>
    </row>
    <row r="1438" spans="2:3" x14ac:dyDescent="0.45">
      <c r="B1438"/>
      <c r="C1438"/>
    </row>
    <row r="1439" spans="2:3" x14ac:dyDescent="0.45">
      <c r="B1439"/>
      <c r="C1439"/>
    </row>
    <row r="1440" spans="2:3" x14ac:dyDescent="0.45">
      <c r="B1440"/>
      <c r="C1440"/>
    </row>
    <row r="1441" spans="2:3" x14ac:dyDescent="0.45">
      <c r="B1441"/>
      <c r="C1441"/>
    </row>
    <row r="1442" spans="2:3" x14ac:dyDescent="0.45">
      <c r="B1442"/>
      <c r="C1442"/>
    </row>
    <row r="1443" spans="2:3" x14ac:dyDescent="0.45">
      <c r="B1443"/>
      <c r="C1443"/>
    </row>
    <row r="1444" spans="2:3" x14ac:dyDescent="0.45">
      <c r="B1444"/>
      <c r="C1444"/>
    </row>
    <row r="1445" spans="2:3" x14ac:dyDescent="0.45">
      <c r="B1445"/>
      <c r="C1445"/>
    </row>
    <row r="1446" spans="2:3" x14ac:dyDescent="0.45">
      <c r="B1446"/>
      <c r="C1446"/>
    </row>
    <row r="1447" spans="2:3" x14ac:dyDescent="0.45">
      <c r="B1447"/>
      <c r="C1447"/>
    </row>
    <row r="1448" spans="2:3" x14ac:dyDescent="0.45">
      <c r="B1448"/>
      <c r="C1448"/>
    </row>
    <row r="1449" spans="2:3" x14ac:dyDescent="0.45">
      <c r="B1449"/>
      <c r="C1449"/>
    </row>
    <row r="1450" spans="2:3" x14ac:dyDescent="0.45">
      <c r="B1450"/>
      <c r="C1450"/>
    </row>
    <row r="1451" spans="2:3" x14ac:dyDescent="0.45">
      <c r="B1451"/>
      <c r="C1451"/>
    </row>
    <row r="1452" spans="2:3" x14ac:dyDescent="0.45">
      <c r="B1452"/>
      <c r="C1452"/>
    </row>
    <row r="1453" spans="2:3" x14ac:dyDescent="0.45">
      <c r="B1453"/>
      <c r="C1453"/>
    </row>
    <row r="1454" spans="2:3" x14ac:dyDescent="0.45">
      <c r="B1454"/>
      <c r="C1454"/>
    </row>
    <row r="1455" spans="2:3" x14ac:dyDescent="0.45">
      <c r="B1455"/>
      <c r="C1455"/>
    </row>
    <row r="1456" spans="2:3" x14ac:dyDescent="0.45">
      <c r="B1456"/>
      <c r="C1456"/>
    </row>
    <row r="1457" spans="2:3" x14ac:dyDescent="0.45">
      <c r="B1457"/>
      <c r="C1457"/>
    </row>
    <row r="1458" spans="2:3" x14ac:dyDescent="0.45">
      <c r="B1458"/>
      <c r="C1458"/>
    </row>
    <row r="1459" spans="2:3" x14ac:dyDescent="0.45">
      <c r="B1459"/>
      <c r="C1459"/>
    </row>
    <row r="1460" spans="2:3" x14ac:dyDescent="0.45">
      <c r="B1460"/>
      <c r="C1460"/>
    </row>
    <row r="1461" spans="2:3" x14ac:dyDescent="0.45">
      <c r="B1461"/>
      <c r="C1461"/>
    </row>
    <row r="1462" spans="2:3" x14ac:dyDescent="0.45">
      <c r="B1462"/>
      <c r="C1462"/>
    </row>
    <row r="1463" spans="2:3" x14ac:dyDescent="0.45">
      <c r="B1463"/>
      <c r="C1463"/>
    </row>
    <row r="1464" spans="2:3" x14ac:dyDescent="0.45">
      <c r="B1464"/>
      <c r="C1464"/>
    </row>
    <row r="1465" spans="2:3" x14ac:dyDescent="0.45">
      <c r="B1465"/>
      <c r="C1465"/>
    </row>
    <row r="1466" spans="2:3" x14ac:dyDescent="0.45">
      <c r="B1466"/>
      <c r="C1466"/>
    </row>
    <row r="1467" spans="2:3" x14ac:dyDescent="0.45">
      <c r="B1467"/>
      <c r="C1467"/>
    </row>
    <row r="1468" spans="2:3" x14ac:dyDescent="0.45">
      <c r="B1468"/>
      <c r="C1468"/>
    </row>
    <row r="1469" spans="2:3" x14ac:dyDescent="0.45">
      <c r="B1469"/>
      <c r="C1469"/>
    </row>
    <row r="1470" spans="2:3" x14ac:dyDescent="0.45">
      <c r="B1470"/>
      <c r="C1470"/>
    </row>
    <row r="1471" spans="2:3" x14ac:dyDescent="0.45">
      <c r="B1471"/>
      <c r="C1471"/>
    </row>
    <row r="1472" spans="2:3" x14ac:dyDescent="0.45">
      <c r="B1472"/>
      <c r="C1472"/>
    </row>
    <row r="1473" spans="2:3" x14ac:dyDescent="0.45">
      <c r="B1473"/>
      <c r="C1473"/>
    </row>
    <row r="1474" spans="2:3" x14ac:dyDescent="0.45">
      <c r="B1474"/>
      <c r="C1474"/>
    </row>
    <row r="1475" spans="2:3" x14ac:dyDescent="0.45">
      <c r="B1475"/>
      <c r="C1475"/>
    </row>
    <row r="1476" spans="2:3" x14ac:dyDescent="0.45">
      <c r="B1476"/>
      <c r="C1476"/>
    </row>
    <row r="1477" spans="2:3" x14ac:dyDescent="0.45">
      <c r="B1477"/>
      <c r="C1477"/>
    </row>
    <row r="1478" spans="2:3" x14ac:dyDescent="0.45">
      <c r="B1478"/>
      <c r="C1478"/>
    </row>
    <row r="1479" spans="2:3" x14ac:dyDescent="0.45">
      <c r="B1479"/>
      <c r="C1479"/>
    </row>
    <row r="1480" spans="2:3" x14ac:dyDescent="0.45">
      <c r="B1480"/>
      <c r="C1480"/>
    </row>
    <row r="1481" spans="2:3" x14ac:dyDescent="0.45">
      <c r="B1481"/>
      <c r="C1481"/>
    </row>
    <row r="1482" spans="2:3" x14ac:dyDescent="0.45">
      <c r="B1482"/>
      <c r="C1482"/>
    </row>
    <row r="1483" spans="2:3" x14ac:dyDescent="0.45">
      <c r="B1483"/>
      <c r="C1483"/>
    </row>
    <row r="1484" spans="2:3" x14ac:dyDescent="0.45">
      <c r="B1484"/>
      <c r="C1484"/>
    </row>
    <row r="1485" spans="2:3" x14ac:dyDescent="0.45">
      <c r="B1485"/>
      <c r="C1485"/>
    </row>
    <row r="1486" spans="2:3" x14ac:dyDescent="0.45">
      <c r="B1486"/>
      <c r="C1486"/>
    </row>
    <row r="1487" spans="2:3" x14ac:dyDescent="0.45">
      <c r="B1487"/>
      <c r="C1487"/>
    </row>
    <row r="1488" spans="2:3" x14ac:dyDescent="0.45">
      <c r="B1488"/>
      <c r="C1488"/>
    </row>
    <row r="1489" spans="2:3" x14ac:dyDescent="0.45">
      <c r="B1489"/>
      <c r="C1489"/>
    </row>
    <row r="1490" spans="2:3" x14ac:dyDescent="0.45">
      <c r="B1490"/>
      <c r="C1490"/>
    </row>
    <row r="1491" spans="2:3" x14ac:dyDescent="0.45">
      <c r="B1491"/>
      <c r="C1491"/>
    </row>
    <row r="1492" spans="2:3" x14ac:dyDescent="0.45">
      <c r="B1492"/>
      <c r="C1492"/>
    </row>
    <row r="1493" spans="2:3" x14ac:dyDescent="0.45">
      <c r="B1493"/>
      <c r="C1493"/>
    </row>
    <row r="1494" spans="2:3" x14ac:dyDescent="0.45">
      <c r="B1494"/>
      <c r="C1494"/>
    </row>
    <row r="1495" spans="2:3" x14ac:dyDescent="0.45">
      <c r="B1495"/>
      <c r="C1495"/>
    </row>
    <row r="1496" spans="2:3" x14ac:dyDescent="0.45">
      <c r="B1496"/>
      <c r="C1496"/>
    </row>
    <row r="1497" spans="2:3" x14ac:dyDescent="0.45">
      <c r="B1497"/>
      <c r="C1497"/>
    </row>
    <row r="1498" spans="2:3" x14ac:dyDescent="0.45">
      <c r="B1498"/>
      <c r="C1498"/>
    </row>
    <row r="1499" spans="2:3" x14ac:dyDescent="0.45">
      <c r="B1499"/>
      <c r="C1499"/>
    </row>
    <row r="1500" spans="2:3" x14ac:dyDescent="0.45">
      <c r="B1500"/>
      <c r="C1500"/>
    </row>
    <row r="1501" spans="2:3" x14ac:dyDescent="0.45">
      <c r="B1501"/>
      <c r="C1501"/>
    </row>
    <row r="1502" spans="2:3" x14ac:dyDescent="0.45">
      <c r="B1502"/>
      <c r="C1502"/>
    </row>
    <row r="1503" spans="2:3" x14ac:dyDescent="0.45">
      <c r="B1503"/>
      <c r="C1503"/>
    </row>
    <row r="1504" spans="2:3" x14ac:dyDescent="0.45">
      <c r="B1504"/>
      <c r="C1504"/>
    </row>
    <row r="1505" spans="2:3" x14ac:dyDescent="0.45">
      <c r="B1505"/>
      <c r="C1505"/>
    </row>
    <row r="1506" spans="2:3" x14ac:dyDescent="0.45">
      <c r="B1506"/>
      <c r="C1506"/>
    </row>
    <row r="1507" spans="2:3" x14ac:dyDescent="0.45">
      <c r="B1507"/>
      <c r="C1507"/>
    </row>
    <row r="1508" spans="2:3" x14ac:dyDescent="0.45">
      <c r="B1508"/>
      <c r="C1508"/>
    </row>
    <row r="1509" spans="2:3" x14ac:dyDescent="0.45">
      <c r="B1509"/>
      <c r="C1509"/>
    </row>
    <row r="1510" spans="2:3" x14ac:dyDescent="0.45">
      <c r="B1510"/>
      <c r="C1510"/>
    </row>
    <row r="1511" spans="2:3" x14ac:dyDescent="0.45">
      <c r="B1511"/>
      <c r="C1511"/>
    </row>
    <row r="1512" spans="2:3" x14ac:dyDescent="0.45">
      <c r="B1512"/>
      <c r="C1512"/>
    </row>
    <row r="1513" spans="2:3" x14ac:dyDescent="0.45">
      <c r="B1513"/>
      <c r="C1513"/>
    </row>
    <row r="1514" spans="2:3" x14ac:dyDescent="0.45">
      <c r="B1514"/>
      <c r="C1514"/>
    </row>
    <row r="1515" spans="2:3" x14ac:dyDescent="0.45">
      <c r="B1515"/>
      <c r="C1515"/>
    </row>
    <row r="1516" spans="2:3" x14ac:dyDescent="0.45">
      <c r="B1516"/>
      <c r="C1516"/>
    </row>
    <row r="1517" spans="2:3" x14ac:dyDescent="0.45">
      <c r="B1517"/>
      <c r="C1517"/>
    </row>
    <row r="1518" spans="2:3" x14ac:dyDescent="0.45">
      <c r="B1518"/>
      <c r="C1518"/>
    </row>
    <row r="1519" spans="2:3" x14ac:dyDescent="0.45">
      <c r="B1519"/>
      <c r="C1519"/>
    </row>
    <row r="1520" spans="2:3" x14ac:dyDescent="0.45">
      <c r="B1520"/>
      <c r="C1520"/>
    </row>
    <row r="1521" spans="2:3" x14ac:dyDescent="0.45">
      <c r="B1521"/>
      <c r="C1521"/>
    </row>
    <row r="1522" spans="2:3" x14ac:dyDescent="0.45">
      <c r="B1522"/>
      <c r="C1522"/>
    </row>
    <row r="1523" spans="2:3" x14ac:dyDescent="0.45">
      <c r="B1523"/>
      <c r="C1523"/>
    </row>
    <row r="1524" spans="2:3" x14ac:dyDescent="0.45">
      <c r="B1524"/>
      <c r="C1524"/>
    </row>
    <row r="1525" spans="2:3" x14ac:dyDescent="0.45">
      <c r="B1525"/>
      <c r="C1525"/>
    </row>
    <row r="1526" spans="2:3" x14ac:dyDescent="0.45">
      <c r="B1526"/>
      <c r="C1526"/>
    </row>
    <row r="1527" spans="2:3" x14ac:dyDescent="0.45">
      <c r="B1527"/>
      <c r="C1527"/>
    </row>
    <row r="1528" spans="2:3" x14ac:dyDescent="0.45">
      <c r="B1528"/>
      <c r="C1528"/>
    </row>
    <row r="1529" spans="2:3" x14ac:dyDescent="0.45">
      <c r="B1529"/>
      <c r="C1529"/>
    </row>
    <row r="1530" spans="2:3" x14ac:dyDescent="0.45">
      <c r="B1530"/>
      <c r="C1530"/>
    </row>
    <row r="1531" spans="2:3" x14ac:dyDescent="0.45">
      <c r="B1531"/>
      <c r="C1531"/>
    </row>
    <row r="1532" spans="2:3" x14ac:dyDescent="0.45">
      <c r="B1532"/>
      <c r="C1532"/>
    </row>
    <row r="1533" spans="2:3" x14ac:dyDescent="0.45">
      <c r="B1533"/>
      <c r="C1533"/>
    </row>
    <row r="1534" spans="2:3" x14ac:dyDescent="0.45">
      <c r="B1534"/>
      <c r="C1534"/>
    </row>
    <row r="1535" spans="2:3" x14ac:dyDescent="0.45">
      <c r="B1535"/>
      <c r="C1535"/>
    </row>
    <row r="1536" spans="2:3" x14ac:dyDescent="0.45">
      <c r="B1536"/>
      <c r="C1536"/>
    </row>
    <row r="1537" spans="2:3" x14ac:dyDescent="0.45">
      <c r="B1537"/>
      <c r="C1537"/>
    </row>
    <row r="1538" spans="2:3" x14ac:dyDescent="0.45">
      <c r="B1538"/>
      <c r="C1538"/>
    </row>
    <row r="1539" spans="2:3" x14ac:dyDescent="0.45">
      <c r="B1539"/>
      <c r="C1539"/>
    </row>
    <row r="1540" spans="2:3" x14ac:dyDescent="0.45">
      <c r="B1540"/>
      <c r="C1540"/>
    </row>
    <row r="1541" spans="2:3" x14ac:dyDescent="0.45">
      <c r="B1541"/>
      <c r="C1541"/>
    </row>
    <row r="1542" spans="2:3" x14ac:dyDescent="0.45">
      <c r="B1542"/>
      <c r="C1542"/>
    </row>
    <row r="1543" spans="2:3" x14ac:dyDescent="0.45">
      <c r="B1543"/>
      <c r="C1543"/>
    </row>
    <row r="1544" spans="2:3" x14ac:dyDescent="0.45">
      <c r="B1544"/>
      <c r="C1544"/>
    </row>
    <row r="1545" spans="2:3" x14ac:dyDescent="0.45">
      <c r="B1545"/>
      <c r="C1545"/>
    </row>
    <row r="1546" spans="2:3" x14ac:dyDescent="0.45">
      <c r="B1546"/>
      <c r="C1546"/>
    </row>
    <row r="1547" spans="2:3" x14ac:dyDescent="0.45">
      <c r="B1547"/>
      <c r="C1547"/>
    </row>
    <row r="1548" spans="2:3" x14ac:dyDescent="0.45">
      <c r="B1548"/>
      <c r="C1548"/>
    </row>
    <row r="1549" spans="2:3" x14ac:dyDescent="0.45">
      <c r="B1549"/>
      <c r="C1549"/>
    </row>
    <row r="1550" spans="2:3" x14ac:dyDescent="0.45">
      <c r="B1550"/>
      <c r="C1550"/>
    </row>
    <row r="1551" spans="2:3" x14ac:dyDescent="0.45">
      <c r="B1551"/>
      <c r="C1551"/>
    </row>
    <row r="1552" spans="2:3" x14ac:dyDescent="0.45">
      <c r="B1552"/>
      <c r="C1552"/>
    </row>
    <row r="1553" spans="2:3" x14ac:dyDescent="0.45">
      <c r="B1553"/>
      <c r="C1553"/>
    </row>
    <row r="1554" spans="2:3" x14ac:dyDescent="0.45">
      <c r="B1554"/>
      <c r="C1554"/>
    </row>
    <row r="1555" spans="2:3" x14ac:dyDescent="0.45">
      <c r="B1555"/>
      <c r="C1555"/>
    </row>
    <row r="1556" spans="2:3" x14ac:dyDescent="0.45">
      <c r="B1556"/>
      <c r="C1556"/>
    </row>
    <row r="1557" spans="2:3" x14ac:dyDescent="0.45">
      <c r="B1557"/>
      <c r="C1557"/>
    </row>
    <row r="1558" spans="2:3" x14ac:dyDescent="0.45">
      <c r="B1558"/>
      <c r="C1558"/>
    </row>
    <row r="1559" spans="2:3" x14ac:dyDescent="0.45">
      <c r="B1559"/>
      <c r="C1559"/>
    </row>
    <row r="1560" spans="2:3" x14ac:dyDescent="0.45">
      <c r="B1560"/>
      <c r="C1560"/>
    </row>
    <row r="1561" spans="2:3" x14ac:dyDescent="0.45">
      <c r="B1561"/>
      <c r="C1561"/>
    </row>
    <row r="1562" spans="2:3" x14ac:dyDescent="0.45">
      <c r="B1562"/>
      <c r="C1562"/>
    </row>
    <row r="1563" spans="2:3" x14ac:dyDescent="0.45">
      <c r="B1563"/>
      <c r="C1563"/>
    </row>
    <row r="1564" spans="2:3" x14ac:dyDescent="0.45">
      <c r="B1564"/>
      <c r="C1564"/>
    </row>
    <row r="1565" spans="2:3" x14ac:dyDescent="0.45">
      <c r="B1565"/>
      <c r="C1565"/>
    </row>
    <row r="1566" spans="2:3" x14ac:dyDescent="0.45">
      <c r="B1566"/>
      <c r="C1566"/>
    </row>
    <row r="1567" spans="2:3" x14ac:dyDescent="0.45">
      <c r="B1567"/>
      <c r="C1567"/>
    </row>
    <row r="1568" spans="2:3" x14ac:dyDescent="0.45">
      <c r="B1568"/>
      <c r="C1568"/>
    </row>
    <row r="1569" spans="2:3" x14ac:dyDescent="0.45">
      <c r="B1569"/>
      <c r="C1569"/>
    </row>
    <row r="1570" spans="2:3" x14ac:dyDescent="0.45">
      <c r="B1570"/>
      <c r="C1570"/>
    </row>
    <row r="1571" spans="2:3" x14ac:dyDescent="0.45">
      <c r="B1571"/>
      <c r="C1571"/>
    </row>
    <row r="1572" spans="2:3" x14ac:dyDescent="0.45">
      <c r="B1572"/>
      <c r="C1572"/>
    </row>
    <row r="1573" spans="2:3" x14ac:dyDescent="0.45">
      <c r="B1573"/>
      <c r="C1573"/>
    </row>
    <row r="1574" spans="2:3" x14ac:dyDescent="0.45">
      <c r="B1574"/>
      <c r="C1574"/>
    </row>
    <row r="1575" spans="2:3" x14ac:dyDescent="0.45">
      <c r="B1575"/>
      <c r="C1575"/>
    </row>
    <row r="1576" spans="2:3" x14ac:dyDescent="0.45">
      <c r="B1576"/>
      <c r="C1576"/>
    </row>
    <row r="1577" spans="2:3" x14ac:dyDescent="0.45">
      <c r="B1577"/>
      <c r="C1577"/>
    </row>
    <row r="1578" spans="2:3" x14ac:dyDescent="0.45">
      <c r="B1578"/>
      <c r="C1578"/>
    </row>
    <row r="1579" spans="2:3" x14ac:dyDescent="0.45">
      <c r="B1579"/>
      <c r="C1579"/>
    </row>
    <row r="1580" spans="2:3" x14ac:dyDescent="0.45">
      <c r="B1580"/>
      <c r="C1580"/>
    </row>
    <row r="1581" spans="2:3" x14ac:dyDescent="0.45">
      <c r="B1581"/>
      <c r="C1581"/>
    </row>
    <row r="1582" spans="2:3" x14ac:dyDescent="0.45">
      <c r="B1582"/>
      <c r="C1582"/>
    </row>
    <row r="1583" spans="2:3" x14ac:dyDescent="0.45">
      <c r="B1583"/>
      <c r="C1583"/>
    </row>
    <row r="1584" spans="2:3" x14ac:dyDescent="0.45">
      <c r="B1584"/>
      <c r="C1584"/>
    </row>
    <row r="1585" spans="2:3" x14ac:dyDescent="0.45">
      <c r="B1585"/>
      <c r="C1585"/>
    </row>
    <row r="1586" spans="2:3" x14ac:dyDescent="0.45">
      <c r="B1586"/>
      <c r="C1586"/>
    </row>
    <row r="1587" spans="2:3" x14ac:dyDescent="0.45">
      <c r="B1587"/>
      <c r="C1587"/>
    </row>
    <row r="1588" spans="2:3" x14ac:dyDescent="0.45">
      <c r="B1588"/>
      <c r="C1588"/>
    </row>
    <row r="1589" spans="2:3" x14ac:dyDescent="0.45">
      <c r="B1589"/>
      <c r="C1589"/>
    </row>
    <row r="1590" spans="2:3" x14ac:dyDescent="0.45">
      <c r="B1590"/>
      <c r="C1590"/>
    </row>
    <row r="1591" spans="2:3" x14ac:dyDescent="0.45">
      <c r="B1591"/>
      <c r="C1591"/>
    </row>
    <row r="1592" spans="2:3" x14ac:dyDescent="0.45">
      <c r="B1592"/>
      <c r="C1592"/>
    </row>
    <row r="1593" spans="2:3" x14ac:dyDescent="0.45">
      <c r="B1593"/>
      <c r="C1593"/>
    </row>
    <row r="1594" spans="2:3" x14ac:dyDescent="0.45">
      <c r="B1594"/>
      <c r="C1594"/>
    </row>
    <row r="1595" spans="2:3" x14ac:dyDescent="0.45">
      <c r="B1595"/>
      <c r="C1595"/>
    </row>
    <row r="1596" spans="2:3" x14ac:dyDescent="0.45">
      <c r="B1596"/>
      <c r="C1596"/>
    </row>
    <row r="1597" spans="2:3" x14ac:dyDescent="0.45">
      <c r="B1597"/>
      <c r="C1597"/>
    </row>
    <row r="1598" spans="2:3" x14ac:dyDescent="0.45">
      <c r="B1598"/>
      <c r="C1598"/>
    </row>
    <row r="1599" spans="2:3" x14ac:dyDescent="0.45">
      <c r="B1599"/>
      <c r="C1599"/>
    </row>
    <row r="1600" spans="2:3" x14ac:dyDescent="0.45">
      <c r="B1600"/>
      <c r="C1600"/>
    </row>
    <row r="1601" spans="2:3" x14ac:dyDescent="0.45">
      <c r="B1601"/>
      <c r="C1601"/>
    </row>
    <row r="1602" spans="2:3" x14ac:dyDescent="0.45">
      <c r="B1602"/>
      <c r="C1602"/>
    </row>
    <row r="1603" spans="2:3" x14ac:dyDescent="0.45">
      <c r="B1603"/>
      <c r="C1603"/>
    </row>
    <row r="1604" spans="2:3" x14ac:dyDescent="0.45">
      <c r="B1604"/>
      <c r="C1604"/>
    </row>
    <row r="1605" spans="2:3" x14ac:dyDescent="0.45">
      <c r="B1605"/>
      <c r="C1605"/>
    </row>
    <row r="1606" spans="2:3" x14ac:dyDescent="0.45">
      <c r="B1606"/>
      <c r="C1606"/>
    </row>
    <row r="1607" spans="2:3" x14ac:dyDescent="0.45">
      <c r="B1607"/>
      <c r="C1607"/>
    </row>
    <row r="1608" spans="2:3" x14ac:dyDescent="0.45">
      <c r="B1608"/>
      <c r="C1608"/>
    </row>
    <row r="1609" spans="2:3" x14ac:dyDescent="0.45">
      <c r="B1609"/>
      <c r="C1609"/>
    </row>
    <row r="1610" spans="2:3" x14ac:dyDescent="0.45">
      <c r="B1610"/>
      <c r="C1610"/>
    </row>
    <row r="1611" spans="2:3" x14ac:dyDescent="0.45">
      <c r="B1611"/>
      <c r="C1611"/>
    </row>
    <row r="1612" spans="2:3" x14ac:dyDescent="0.45">
      <c r="B1612"/>
      <c r="C1612"/>
    </row>
    <row r="1613" spans="2:3" x14ac:dyDescent="0.45">
      <c r="B1613"/>
      <c r="C1613"/>
    </row>
    <row r="1614" spans="2:3" x14ac:dyDescent="0.45">
      <c r="B1614"/>
      <c r="C1614"/>
    </row>
    <row r="1615" spans="2:3" x14ac:dyDescent="0.45">
      <c r="B1615"/>
      <c r="C1615"/>
    </row>
    <row r="1616" spans="2:3" x14ac:dyDescent="0.45">
      <c r="B1616"/>
      <c r="C1616"/>
    </row>
    <row r="1617" spans="2:3" x14ac:dyDescent="0.45">
      <c r="B1617"/>
      <c r="C1617"/>
    </row>
    <row r="1618" spans="2:3" x14ac:dyDescent="0.45">
      <c r="B1618"/>
      <c r="C1618"/>
    </row>
    <row r="1619" spans="2:3" x14ac:dyDescent="0.45">
      <c r="B1619"/>
      <c r="C1619"/>
    </row>
    <row r="1620" spans="2:3" x14ac:dyDescent="0.45">
      <c r="B1620"/>
      <c r="C1620"/>
    </row>
    <row r="1621" spans="2:3" x14ac:dyDescent="0.45">
      <c r="B1621"/>
      <c r="C1621"/>
    </row>
    <row r="1622" spans="2:3" x14ac:dyDescent="0.45">
      <c r="B1622"/>
      <c r="C1622"/>
    </row>
    <row r="1623" spans="2:3" x14ac:dyDescent="0.45">
      <c r="B1623"/>
      <c r="C1623"/>
    </row>
    <row r="1624" spans="2:3" x14ac:dyDescent="0.45">
      <c r="B1624"/>
      <c r="C1624"/>
    </row>
    <row r="1625" spans="2:3" x14ac:dyDescent="0.45">
      <c r="B1625"/>
      <c r="C1625"/>
    </row>
    <row r="1626" spans="2:3" x14ac:dyDescent="0.45">
      <c r="B1626"/>
      <c r="C1626"/>
    </row>
    <row r="1627" spans="2:3" x14ac:dyDescent="0.45">
      <c r="B1627"/>
      <c r="C1627"/>
    </row>
    <row r="1628" spans="2:3" x14ac:dyDescent="0.45">
      <c r="B1628"/>
      <c r="C1628"/>
    </row>
    <row r="1629" spans="2:3" x14ac:dyDescent="0.45">
      <c r="B1629"/>
      <c r="C1629"/>
    </row>
    <row r="1630" spans="2:3" x14ac:dyDescent="0.45">
      <c r="B1630"/>
      <c r="C1630"/>
    </row>
    <row r="1631" spans="2:3" x14ac:dyDescent="0.45">
      <c r="B1631"/>
      <c r="C1631"/>
    </row>
    <row r="1632" spans="2:3" x14ac:dyDescent="0.45">
      <c r="B1632"/>
      <c r="C1632"/>
    </row>
    <row r="1633" spans="2:3" x14ac:dyDescent="0.45">
      <c r="B1633"/>
      <c r="C1633"/>
    </row>
    <row r="1634" spans="2:3" x14ac:dyDescent="0.45">
      <c r="B1634"/>
      <c r="C1634"/>
    </row>
    <row r="1635" spans="2:3" x14ac:dyDescent="0.45">
      <c r="B1635"/>
      <c r="C1635"/>
    </row>
    <row r="1636" spans="2:3" x14ac:dyDescent="0.45">
      <c r="B1636"/>
      <c r="C1636"/>
    </row>
    <row r="1637" spans="2:3" x14ac:dyDescent="0.45">
      <c r="B1637"/>
      <c r="C1637"/>
    </row>
    <row r="1638" spans="2:3" x14ac:dyDescent="0.45">
      <c r="B1638"/>
      <c r="C1638"/>
    </row>
    <row r="1639" spans="2:3" x14ac:dyDescent="0.45">
      <c r="B1639"/>
      <c r="C1639"/>
    </row>
    <row r="1640" spans="2:3" x14ac:dyDescent="0.45">
      <c r="B1640"/>
      <c r="C1640"/>
    </row>
    <row r="1641" spans="2:3" x14ac:dyDescent="0.45">
      <c r="B1641"/>
      <c r="C1641"/>
    </row>
    <row r="1642" spans="2:3" x14ac:dyDescent="0.45">
      <c r="B1642"/>
      <c r="C1642"/>
    </row>
    <row r="1643" spans="2:3" x14ac:dyDescent="0.45">
      <c r="B1643"/>
      <c r="C1643"/>
    </row>
    <row r="1644" spans="2:3" x14ac:dyDescent="0.45">
      <c r="B1644"/>
      <c r="C1644"/>
    </row>
    <row r="1645" spans="2:3" x14ac:dyDescent="0.45">
      <c r="B1645"/>
      <c r="C1645"/>
    </row>
    <row r="1646" spans="2:3" x14ac:dyDescent="0.45">
      <c r="B1646"/>
      <c r="C1646"/>
    </row>
    <row r="1647" spans="2:3" x14ac:dyDescent="0.45">
      <c r="B1647"/>
      <c r="C1647"/>
    </row>
    <row r="1648" spans="2:3" x14ac:dyDescent="0.45">
      <c r="B1648"/>
      <c r="C1648"/>
    </row>
    <row r="1649" spans="2:3" x14ac:dyDescent="0.45">
      <c r="B1649"/>
      <c r="C1649"/>
    </row>
    <row r="1650" spans="2:3" x14ac:dyDescent="0.45">
      <c r="B1650"/>
      <c r="C1650"/>
    </row>
    <row r="1651" spans="2:3" x14ac:dyDescent="0.45">
      <c r="B1651"/>
      <c r="C1651"/>
    </row>
    <row r="1652" spans="2:3" x14ac:dyDescent="0.45">
      <c r="B1652"/>
      <c r="C1652"/>
    </row>
    <row r="1653" spans="2:3" x14ac:dyDescent="0.45">
      <c r="B1653"/>
      <c r="C1653"/>
    </row>
    <row r="1654" spans="2:3" x14ac:dyDescent="0.45">
      <c r="B1654"/>
      <c r="C1654"/>
    </row>
    <row r="1655" spans="2:3" x14ac:dyDescent="0.45">
      <c r="B1655"/>
      <c r="C1655"/>
    </row>
    <row r="1656" spans="2:3" x14ac:dyDescent="0.45">
      <c r="B1656"/>
      <c r="C1656"/>
    </row>
    <row r="1657" spans="2:3" x14ac:dyDescent="0.45">
      <c r="B1657"/>
      <c r="C1657"/>
    </row>
    <row r="1658" spans="2:3" x14ac:dyDescent="0.45">
      <c r="B1658"/>
      <c r="C1658"/>
    </row>
    <row r="1659" spans="2:3" x14ac:dyDescent="0.45">
      <c r="B1659"/>
      <c r="C1659"/>
    </row>
    <row r="1660" spans="2:3" x14ac:dyDescent="0.45">
      <c r="B1660"/>
      <c r="C1660"/>
    </row>
    <row r="1661" spans="2:3" x14ac:dyDescent="0.45">
      <c r="B1661"/>
      <c r="C1661"/>
    </row>
    <row r="1662" spans="2:3" x14ac:dyDescent="0.45">
      <c r="B1662"/>
      <c r="C1662"/>
    </row>
    <row r="1663" spans="2:3" x14ac:dyDescent="0.45">
      <c r="B1663"/>
      <c r="C1663"/>
    </row>
    <row r="1664" spans="2:3" x14ac:dyDescent="0.45">
      <c r="B1664"/>
      <c r="C1664"/>
    </row>
    <row r="1665" spans="2:3" x14ac:dyDescent="0.45">
      <c r="B1665"/>
      <c r="C1665"/>
    </row>
    <row r="1666" spans="2:3" x14ac:dyDescent="0.45">
      <c r="B1666"/>
      <c r="C1666"/>
    </row>
    <row r="1667" spans="2:3" x14ac:dyDescent="0.45">
      <c r="B1667"/>
      <c r="C1667"/>
    </row>
    <row r="1668" spans="2:3" x14ac:dyDescent="0.45">
      <c r="B1668"/>
      <c r="C1668"/>
    </row>
    <row r="1669" spans="2:3" x14ac:dyDescent="0.45">
      <c r="B1669"/>
      <c r="C1669"/>
    </row>
    <row r="1670" spans="2:3" x14ac:dyDescent="0.45">
      <c r="B1670"/>
      <c r="C1670"/>
    </row>
    <row r="1671" spans="2:3" x14ac:dyDescent="0.45">
      <c r="B1671"/>
      <c r="C1671"/>
    </row>
    <row r="1672" spans="2:3" x14ac:dyDescent="0.45">
      <c r="B1672"/>
      <c r="C1672"/>
    </row>
    <row r="1673" spans="2:3" x14ac:dyDescent="0.45">
      <c r="B1673"/>
      <c r="C1673"/>
    </row>
    <row r="1674" spans="2:3" x14ac:dyDescent="0.45">
      <c r="B1674"/>
      <c r="C1674"/>
    </row>
    <row r="1675" spans="2:3" x14ac:dyDescent="0.45">
      <c r="B1675"/>
      <c r="C1675"/>
    </row>
    <row r="1676" spans="2:3" x14ac:dyDescent="0.45">
      <c r="B1676"/>
      <c r="C1676"/>
    </row>
    <row r="1677" spans="2:3" x14ac:dyDescent="0.45">
      <c r="B1677"/>
      <c r="C1677"/>
    </row>
    <row r="1678" spans="2:3" x14ac:dyDescent="0.45">
      <c r="B1678"/>
      <c r="C1678"/>
    </row>
    <row r="1679" spans="2:3" x14ac:dyDescent="0.45">
      <c r="B1679"/>
      <c r="C1679"/>
    </row>
    <row r="1680" spans="2:3" x14ac:dyDescent="0.45">
      <c r="B1680"/>
      <c r="C1680"/>
    </row>
    <row r="1681" spans="2:3" x14ac:dyDescent="0.45">
      <c r="B1681"/>
      <c r="C1681"/>
    </row>
    <row r="1682" spans="2:3" x14ac:dyDescent="0.45">
      <c r="B1682"/>
      <c r="C1682"/>
    </row>
    <row r="1683" spans="2:3" x14ac:dyDescent="0.45">
      <c r="B1683"/>
      <c r="C1683"/>
    </row>
    <row r="1684" spans="2:3" x14ac:dyDescent="0.45">
      <c r="B1684"/>
      <c r="C1684"/>
    </row>
    <row r="1685" spans="2:3" x14ac:dyDescent="0.45">
      <c r="B1685"/>
      <c r="C1685"/>
    </row>
    <row r="1686" spans="2:3" x14ac:dyDescent="0.45">
      <c r="B1686"/>
      <c r="C1686"/>
    </row>
    <row r="1687" spans="2:3" x14ac:dyDescent="0.45">
      <c r="B1687"/>
      <c r="C1687"/>
    </row>
    <row r="1688" spans="2:3" x14ac:dyDescent="0.45">
      <c r="B1688"/>
      <c r="C1688"/>
    </row>
    <row r="1689" spans="2:3" x14ac:dyDescent="0.45">
      <c r="B1689"/>
      <c r="C1689"/>
    </row>
    <row r="1690" spans="2:3" x14ac:dyDescent="0.45">
      <c r="B1690"/>
      <c r="C1690"/>
    </row>
    <row r="1691" spans="2:3" x14ac:dyDescent="0.45">
      <c r="B1691"/>
      <c r="C1691"/>
    </row>
    <row r="1692" spans="2:3" x14ac:dyDescent="0.45">
      <c r="B1692"/>
      <c r="C1692"/>
    </row>
    <row r="1693" spans="2:3" x14ac:dyDescent="0.45">
      <c r="B1693"/>
      <c r="C1693"/>
    </row>
    <row r="1694" spans="2:3" x14ac:dyDescent="0.45">
      <c r="B1694"/>
      <c r="C1694"/>
    </row>
    <row r="1695" spans="2:3" x14ac:dyDescent="0.45">
      <c r="B1695"/>
      <c r="C1695"/>
    </row>
    <row r="1696" spans="2:3" x14ac:dyDescent="0.45">
      <c r="B1696"/>
      <c r="C1696"/>
    </row>
    <row r="1697" spans="2:3" x14ac:dyDescent="0.45">
      <c r="B1697"/>
      <c r="C1697"/>
    </row>
    <row r="1698" spans="2:3" x14ac:dyDescent="0.45">
      <c r="B1698"/>
      <c r="C1698"/>
    </row>
    <row r="1699" spans="2:3" x14ac:dyDescent="0.45">
      <c r="B1699"/>
      <c r="C1699"/>
    </row>
    <row r="1700" spans="2:3" x14ac:dyDescent="0.45">
      <c r="B1700"/>
      <c r="C1700"/>
    </row>
    <row r="1701" spans="2:3" x14ac:dyDescent="0.45">
      <c r="B1701"/>
      <c r="C1701"/>
    </row>
    <row r="1702" spans="2:3" x14ac:dyDescent="0.45">
      <c r="B1702"/>
      <c r="C1702"/>
    </row>
    <row r="1703" spans="2:3" x14ac:dyDescent="0.45">
      <c r="B1703"/>
      <c r="C1703"/>
    </row>
    <row r="1704" spans="2:3" x14ac:dyDescent="0.45">
      <c r="B1704"/>
      <c r="C1704"/>
    </row>
    <row r="1705" spans="2:3" x14ac:dyDescent="0.45">
      <c r="B1705"/>
      <c r="C1705"/>
    </row>
    <row r="1706" spans="2:3" x14ac:dyDescent="0.45">
      <c r="B1706"/>
      <c r="C1706"/>
    </row>
    <row r="1707" spans="2:3" x14ac:dyDescent="0.45">
      <c r="B1707"/>
      <c r="C1707"/>
    </row>
    <row r="1708" spans="2:3" x14ac:dyDescent="0.45">
      <c r="B1708"/>
      <c r="C1708"/>
    </row>
    <row r="1709" spans="2:3" x14ac:dyDescent="0.45">
      <c r="B1709"/>
      <c r="C1709"/>
    </row>
    <row r="1710" spans="2:3" x14ac:dyDescent="0.45">
      <c r="B1710"/>
      <c r="C1710"/>
    </row>
    <row r="1711" spans="2:3" x14ac:dyDescent="0.45">
      <c r="B1711"/>
      <c r="C1711"/>
    </row>
    <row r="1712" spans="2:3" x14ac:dyDescent="0.45">
      <c r="B1712"/>
      <c r="C1712"/>
    </row>
    <row r="1713" spans="2:3" x14ac:dyDescent="0.45">
      <c r="B1713"/>
      <c r="C1713"/>
    </row>
    <row r="1714" spans="2:3" x14ac:dyDescent="0.45">
      <c r="B1714"/>
      <c r="C1714"/>
    </row>
    <row r="1715" spans="2:3" x14ac:dyDescent="0.45">
      <c r="B1715"/>
      <c r="C1715"/>
    </row>
    <row r="1716" spans="2:3" x14ac:dyDescent="0.45">
      <c r="B1716"/>
      <c r="C1716"/>
    </row>
    <row r="1717" spans="2:3" x14ac:dyDescent="0.45">
      <c r="B1717"/>
      <c r="C1717"/>
    </row>
    <row r="1718" spans="2:3" x14ac:dyDescent="0.45">
      <c r="B1718"/>
      <c r="C1718"/>
    </row>
    <row r="1719" spans="2:3" x14ac:dyDescent="0.45">
      <c r="B1719"/>
      <c r="C1719"/>
    </row>
    <row r="1720" spans="2:3" x14ac:dyDescent="0.45">
      <c r="B1720"/>
      <c r="C1720"/>
    </row>
    <row r="1721" spans="2:3" x14ac:dyDescent="0.45">
      <c r="B1721"/>
      <c r="C1721"/>
    </row>
    <row r="1722" spans="2:3" x14ac:dyDescent="0.45">
      <c r="B1722"/>
      <c r="C1722"/>
    </row>
    <row r="1723" spans="2:3" x14ac:dyDescent="0.45">
      <c r="B1723"/>
      <c r="C1723"/>
    </row>
    <row r="1724" spans="2:3" x14ac:dyDescent="0.45">
      <c r="B1724"/>
      <c r="C1724"/>
    </row>
    <row r="1725" spans="2:3" x14ac:dyDescent="0.45">
      <c r="B1725"/>
      <c r="C1725"/>
    </row>
    <row r="1726" spans="2:3" x14ac:dyDescent="0.45">
      <c r="B1726"/>
      <c r="C1726"/>
    </row>
    <row r="1727" spans="2:3" x14ac:dyDescent="0.45">
      <c r="B1727"/>
      <c r="C1727"/>
    </row>
    <row r="1728" spans="2:3" x14ac:dyDescent="0.45">
      <c r="B1728"/>
      <c r="C1728"/>
    </row>
    <row r="1729" spans="2:3" x14ac:dyDescent="0.45">
      <c r="B1729"/>
      <c r="C1729"/>
    </row>
    <row r="1730" spans="2:3" x14ac:dyDescent="0.45">
      <c r="B1730"/>
      <c r="C1730"/>
    </row>
    <row r="1731" spans="2:3" x14ac:dyDescent="0.45">
      <c r="B1731"/>
      <c r="C1731"/>
    </row>
    <row r="1732" spans="2:3" x14ac:dyDescent="0.45">
      <c r="B1732"/>
      <c r="C1732"/>
    </row>
    <row r="1733" spans="2:3" x14ac:dyDescent="0.45">
      <c r="B1733"/>
      <c r="C1733"/>
    </row>
    <row r="1734" spans="2:3" x14ac:dyDescent="0.45">
      <c r="B1734"/>
      <c r="C1734"/>
    </row>
    <row r="1735" spans="2:3" x14ac:dyDescent="0.45">
      <c r="B1735"/>
      <c r="C1735"/>
    </row>
    <row r="1736" spans="2:3" x14ac:dyDescent="0.45">
      <c r="B1736"/>
      <c r="C1736"/>
    </row>
    <row r="1737" spans="2:3" x14ac:dyDescent="0.45">
      <c r="B1737"/>
      <c r="C1737"/>
    </row>
    <row r="1738" spans="2:3" x14ac:dyDescent="0.45">
      <c r="B1738"/>
      <c r="C1738"/>
    </row>
    <row r="1739" spans="2:3" x14ac:dyDescent="0.45">
      <c r="B1739"/>
      <c r="C1739"/>
    </row>
    <row r="1740" spans="2:3" x14ac:dyDescent="0.45">
      <c r="B1740"/>
      <c r="C1740"/>
    </row>
    <row r="1741" spans="2:3" x14ac:dyDescent="0.45">
      <c r="B1741"/>
      <c r="C1741"/>
    </row>
    <row r="1742" spans="2:3" x14ac:dyDescent="0.45">
      <c r="B1742"/>
      <c r="C1742"/>
    </row>
    <row r="1743" spans="2:3" x14ac:dyDescent="0.45">
      <c r="B1743"/>
      <c r="C1743"/>
    </row>
    <row r="1744" spans="2:3" x14ac:dyDescent="0.45">
      <c r="B1744"/>
      <c r="C1744"/>
    </row>
    <row r="1745" spans="2:3" x14ac:dyDescent="0.45">
      <c r="B1745"/>
      <c r="C1745"/>
    </row>
    <row r="1746" spans="2:3" x14ac:dyDescent="0.45">
      <c r="B1746"/>
      <c r="C1746"/>
    </row>
    <row r="1747" spans="2:3" x14ac:dyDescent="0.45">
      <c r="B1747"/>
      <c r="C1747"/>
    </row>
    <row r="1748" spans="2:3" x14ac:dyDescent="0.45">
      <c r="B1748"/>
      <c r="C1748"/>
    </row>
    <row r="1749" spans="2:3" x14ac:dyDescent="0.45">
      <c r="B1749"/>
      <c r="C1749"/>
    </row>
    <row r="1750" spans="2:3" x14ac:dyDescent="0.45">
      <c r="B1750"/>
      <c r="C1750"/>
    </row>
    <row r="1751" spans="2:3" x14ac:dyDescent="0.45">
      <c r="B1751"/>
      <c r="C1751"/>
    </row>
    <row r="1752" spans="2:3" x14ac:dyDescent="0.45">
      <c r="B1752"/>
      <c r="C1752"/>
    </row>
    <row r="1753" spans="2:3" x14ac:dyDescent="0.45">
      <c r="B1753"/>
      <c r="C1753"/>
    </row>
    <row r="1754" spans="2:3" x14ac:dyDescent="0.45">
      <c r="B1754"/>
      <c r="C1754"/>
    </row>
    <row r="1755" spans="2:3" x14ac:dyDescent="0.45">
      <c r="B1755"/>
      <c r="C1755"/>
    </row>
    <row r="1756" spans="2:3" x14ac:dyDescent="0.45">
      <c r="B1756"/>
      <c r="C1756"/>
    </row>
    <row r="1757" spans="2:3" x14ac:dyDescent="0.45">
      <c r="B1757"/>
      <c r="C1757"/>
    </row>
    <row r="1758" spans="2:3" x14ac:dyDescent="0.45">
      <c r="B1758"/>
      <c r="C1758"/>
    </row>
    <row r="1759" spans="2:3" x14ac:dyDescent="0.45">
      <c r="B1759"/>
      <c r="C1759"/>
    </row>
    <row r="1760" spans="2:3" x14ac:dyDescent="0.45">
      <c r="B1760"/>
      <c r="C1760"/>
    </row>
    <row r="1761" spans="2:3" x14ac:dyDescent="0.45">
      <c r="B1761"/>
      <c r="C1761"/>
    </row>
    <row r="1762" spans="2:3" x14ac:dyDescent="0.45">
      <c r="B1762"/>
      <c r="C1762"/>
    </row>
    <row r="1763" spans="2:3" x14ac:dyDescent="0.45">
      <c r="B1763"/>
      <c r="C1763"/>
    </row>
    <row r="1764" spans="2:3" x14ac:dyDescent="0.45">
      <c r="B1764"/>
      <c r="C1764"/>
    </row>
    <row r="1765" spans="2:3" x14ac:dyDescent="0.45">
      <c r="B1765"/>
      <c r="C1765"/>
    </row>
    <row r="1766" spans="2:3" x14ac:dyDescent="0.45">
      <c r="B1766"/>
      <c r="C1766"/>
    </row>
    <row r="1767" spans="2:3" x14ac:dyDescent="0.45">
      <c r="B1767"/>
      <c r="C1767"/>
    </row>
    <row r="1768" spans="2:3" x14ac:dyDescent="0.45">
      <c r="B1768"/>
      <c r="C1768"/>
    </row>
    <row r="1769" spans="2:3" x14ac:dyDescent="0.45">
      <c r="B1769"/>
      <c r="C1769"/>
    </row>
    <row r="1770" spans="2:3" x14ac:dyDescent="0.45">
      <c r="B1770"/>
      <c r="C1770"/>
    </row>
    <row r="1771" spans="2:3" x14ac:dyDescent="0.45">
      <c r="B1771"/>
      <c r="C1771"/>
    </row>
    <row r="1772" spans="2:3" x14ac:dyDescent="0.45">
      <c r="B1772"/>
      <c r="C1772"/>
    </row>
    <row r="1773" spans="2:3" x14ac:dyDescent="0.45">
      <c r="B1773"/>
      <c r="C1773"/>
    </row>
    <row r="1774" spans="2:3" x14ac:dyDescent="0.45">
      <c r="B1774"/>
      <c r="C1774"/>
    </row>
    <row r="1775" spans="2:3" x14ac:dyDescent="0.45">
      <c r="B1775"/>
      <c r="C1775"/>
    </row>
    <row r="1776" spans="2:3" x14ac:dyDescent="0.45">
      <c r="B1776"/>
      <c r="C1776"/>
    </row>
    <row r="1777" spans="2:3" x14ac:dyDescent="0.45">
      <c r="B1777"/>
      <c r="C1777"/>
    </row>
    <row r="1778" spans="2:3" x14ac:dyDescent="0.45">
      <c r="B1778"/>
      <c r="C1778"/>
    </row>
    <row r="1779" spans="2:3" x14ac:dyDescent="0.45">
      <c r="B1779"/>
      <c r="C1779"/>
    </row>
    <row r="1780" spans="2:3" x14ac:dyDescent="0.45">
      <c r="B1780"/>
      <c r="C1780"/>
    </row>
    <row r="1781" spans="2:3" x14ac:dyDescent="0.45">
      <c r="B1781"/>
      <c r="C1781"/>
    </row>
    <row r="1782" spans="2:3" x14ac:dyDescent="0.45">
      <c r="B1782"/>
      <c r="C1782"/>
    </row>
    <row r="1783" spans="2:3" x14ac:dyDescent="0.45">
      <c r="B1783"/>
      <c r="C1783"/>
    </row>
    <row r="1784" spans="2:3" x14ac:dyDescent="0.45">
      <c r="B1784"/>
      <c r="C1784"/>
    </row>
    <row r="1785" spans="2:3" x14ac:dyDescent="0.45">
      <c r="B1785"/>
      <c r="C1785"/>
    </row>
    <row r="1786" spans="2:3" x14ac:dyDescent="0.45">
      <c r="B1786"/>
      <c r="C1786"/>
    </row>
    <row r="1787" spans="2:3" x14ac:dyDescent="0.45">
      <c r="B1787"/>
      <c r="C1787"/>
    </row>
    <row r="1788" spans="2:3" x14ac:dyDescent="0.45">
      <c r="B1788"/>
      <c r="C1788"/>
    </row>
    <row r="1789" spans="2:3" x14ac:dyDescent="0.45">
      <c r="B1789"/>
      <c r="C1789"/>
    </row>
    <row r="1790" spans="2:3" x14ac:dyDescent="0.45">
      <c r="B1790"/>
      <c r="C1790"/>
    </row>
    <row r="1791" spans="2:3" x14ac:dyDescent="0.45">
      <c r="B1791"/>
      <c r="C1791"/>
    </row>
    <row r="1792" spans="2:3" x14ac:dyDescent="0.45">
      <c r="B1792"/>
      <c r="C1792"/>
    </row>
    <row r="1793" spans="2:3" x14ac:dyDescent="0.45">
      <c r="B1793"/>
      <c r="C1793"/>
    </row>
    <row r="1794" spans="2:3" x14ac:dyDescent="0.45">
      <c r="B1794"/>
      <c r="C1794"/>
    </row>
    <row r="1795" spans="2:3" x14ac:dyDescent="0.45">
      <c r="B1795"/>
      <c r="C1795"/>
    </row>
    <row r="1796" spans="2:3" x14ac:dyDescent="0.45">
      <c r="B1796"/>
      <c r="C1796"/>
    </row>
    <row r="1797" spans="2:3" x14ac:dyDescent="0.45">
      <c r="B1797"/>
      <c r="C1797"/>
    </row>
    <row r="1798" spans="2:3" x14ac:dyDescent="0.45">
      <c r="B1798"/>
      <c r="C1798"/>
    </row>
    <row r="1799" spans="2:3" x14ac:dyDescent="0.45">
      <c r="B1799"/>
      <c r="C1799"/>
    </row>
    <row r="1800" spans="2:3" x14ac:dyDescent="0.45">
      <c r="B1800"/>
      <c r="C1800"/>
    </row>
    <row r="1801" spans="2:3" x14ac:dyDescent="0.45">
      <c r="B1801"/>
      <c r="C1801"/>
    </row>
    <row r="1802" spans="2:3" x14ac:dyDescent="0.45">
      <c r="B1802"/>
      <c r="C1802"/>
    </row>
    <row r="1803" spans="2:3" x14ac:dyDescent="0.45">
      <c r="B1803"/>
      <c r="C1803"/>
    </row>
    <row r="1804" spans="2:3" x14ac:dyDescent="0.45">
      <c r="B1804"/>
      <c r="C1804"/>
    </row>
    <row r="1805" spans="2:3" x14ac:dyDescent="0.45">
      <c r="B1805"/>
      <c r="C1805"/>
    </row>
    <row r="1806" spans="2:3" x14ac:dyDescent="0.45">
      <c r="B1806"/>
      <c r="C1806"/>
    </row>
    <row r="1807" spans="2:3" x14ac:dyDescent="0.45">
      <c r="B1807"/>
      <c r="C1807"/>
    </row>
    <row r="1808" spans="2:3" x14ac:dyDescent="0.45">
      <c r="B1808"/>
      <c r="C1808"/>
    </row>
    <row r="1809" spans="2:3" x14ac:dyDescent="0.45">
      <c r="B1809"/>
      <c r="C1809"/>
    </row>
    <row r="1810" spans="2:3" x14ac:dyDescent="0.45">
      <c r="B1810"/>
      <c r="C1810"/>
    </row>
    <row r="1811" spans="2:3" x14ac:dyDescent="0.45">
      <c r="B1811"/>
      <c r="C1811"/>
    </row>
    <row r="1812" spans="2:3" x14ac:dyDescent="0.45">
      <c r="B1812"/>
      <c r="C1812"/>
    </row>
    <row r="1813" spans="2:3" x14ac:dyDescent="0.45">
      <c r="B1813"/>
      <c r="C1813"/>
    </row>
    <row r="1814" spans="2:3" x14ac:dyDescent="0.45">
      <c r="B1814"/>
      <c r="C1814"/>
    </row>
    <row r="1815" spans="2:3" x14ac:dyDescent="0.45">
      <c r="B1815"/>
      <c r="C1815"/>
    </row>
    <row r="1816" spans="2:3" x14ac:dyDescent="0.45">
      <c r="B1816"/>
      <c r="C1816"/>
    </row>
    <row r="1817" spans="2:3" x14ac:dyDescent="0.45">
      <c r="B1817"/>
      <c r="C1817"/>
    </row>
    <row r="1818" spans="2:3" x14ac:dyDescent="0.45">
      <c r="B1818"/>
      <c r="C1818"/>
    </row>
    <row r="1819" spans="2:3" x14ac:dyDescent="0.45">
      <c r="B1819"/>
      <c r="C1819"/>
    </row>
    <row r="1820" spans="2:3" x14ac:dyDescent="0.45">
      <c r="B1820"/>
      <c r="C1820"/>
    </row>
    <row r="1821" spans="2:3" x14ac:dyDescent="0.45">
      <c r="B1821"/>
      <c r="C1821"/>
    </row>
    <row r="1822" spans="2:3" x14ac:dyDescent="0.45">
      <c r="B1822"/>
      <c r="C1822"/>
    </row>
    <row r="1823" spans="2:3" x14ac:dyDescent="0.45">
      <c r="B1823"/>
      <c r="C1823"/>
    </row>
    <row r="1824" spans="2:3" x14ac:dyDescent="0.45">
      <c r="B1824"/>
      <c r="C1824"/>
    </row>
    <row r="1825" spans="2:3" x14ac:dyDescent="0.45">
      <c r="B1825"/>
      <c r="C1825"/>
    </row>
    <row r="1826" spans="2:3" x14ac:dyDescent="0.45">
      <c r="B1826"/>
      <c r="C1826"/>
    </row>
    <row r="1827" spans="2:3" x14ac:dyDescent="0.45">
      <c r="B1827"/>
      <c r="C1827"/>
    </row>
    <row r="1828" spans="2:3" x14ac:dyDescent="0.45">
      <c r="B1828"/>
      <c r="C1828"/>
    </row>
    <row r="1829" spans="2:3" x14ac:dyDescent="0.45">
      <c r="B1829"/>
      <c r="C1829"/>
    </row>
    <row r="1830" spans="2:3" x14ac:dyDescent="0.45">
      <c r="B1830"/>
      <c r="C1830"/>
    </row>
    <row r="1831" spans="2:3" x14ac:dyDescent="0.45">
      <c r="B1831"/>
      <c r="C1831"/>
    </row>
    <row r="1832" spans="2:3" x14ac:dyDescent="0.45">
      <c r="B1832"/>
      <c r="C1832"/>
    </row>
    <row r="1833" spans="2:3" x14ac:dyDescent="0.45">
      <c r="B1833"/>
      <c r="C1833"/>
    </row>
    <row r="1834" spans="2:3" x14ac:dyDescent="0.45">
      <c r="B1834"/>
      <c r="C1834"/>
    </row>
    <row r="1835" spans="2:3" x14ac:dyDescent="0.45">
      <c r="B1835"/>
      <c r="C1835"/>
    </row>
    <row r="1836" spans="2:3" x14ac:dyDescent="0.45">
      <c r="B1836"/>
      <c r="C1836"/>
    </row>
    <row r="1837" spans="2:3" x14ac:dyDescent="0.45">
      <c r="B1837"/>
      <c r="C1837"/>
    </row>
    <row r="1838" spans="2:3" x14ac:dyDescent="0.45">
      <c r="B1838"/>
      <c r="C1838"/>
    </row>
    <row r="1839" spans="2:3" x14ac:dyDescent="0.45">
      <c r="B1839"/>
      <c r="C1839"/>
    </row>
    <row r="1840" spans="2:3" x14ac:dyDescent="0.45">
      <c r="B1840"/>
      <c r="C1840"/>
    </row>
    <row r="1841" spans="2:3" x14ac:dyDescent="0.45">
      <c r="B1841"/>
      <c r="C1841"/>
    </row>
    <row r="1842" spans="2:3" x14ac:dyDescent="0.45">
      <c r="B1842"/>
      <c r="C1842"/>
    </row>
    <row r="1843" spans="2:3" x14ac:dyDescent="0.45">
      <c r="B1843"/>
      <c r="C1843"/>
    </row>
    <row r="1844" spans="2:3" x14ac:dyDescent="0.45">
      <c r="B1844"/>
      <c r="C1844"/>
    </row>
    <row r="1845" spans="2:3" x14ac:dyDescent="0.45">
      <c r="B1845"/>
      <c r="C1845"/>
    </row>
    <row r="1846" spans="2:3" x14ac:dyDescent="0.45">
      <c r="B1846"/>
      <c r="C1846"/>
    </row>
    <row r="1847" spans="2:3" x14ac:dyDescent="0.45">
      <c r="B1847"/>
      <c r="C1847"/>
    </row>
    <row r="1848" spans="2:3" x14ac:dyDescent="0.45">
      <c r="B1848"/>
      <c r="C1848"/>
    </row>
    <row r="1849" spans="2:3" x14ac:dyDescent="0.45">
      <c r="B1849"/>
      <c r="C1849"/>
    </row>
    <row r="1850" spans="2:3" x14ac:dyDescent="0.45">
      <c r="B1850"/>
      <c r="C1850"/>
    </row>
    <row r="1851" spans="2:3" x14ac:dyDescent="0.45">
      <c r="B1851"/>
      <c r="C1851"/>
    </row>
    <row r="1852" spans="2:3" x14ac:dyDescent="0.45">
      <c r="B1852"/>
      <c r="C1852"/>
    </row>
    <row r="1853" spans="2:3" x14ac:dyDescent="0.45">
      <c r="B1853"/>
      <c r="C1853"/>
    </row>
    <row r="1854" spans="2:3" x14ac:dyDescent="0.45">
      <c r="B1854"/>
      <c r="C1854"/>
    </row>
    <row r="1855" spans="2:3" x14ac:dyDescent="0.45">
      <c r="B1855"/>
      <c r="C1855"/>
    </row>
    <row r="1856" spans="2:3" x14ac:dyDescent="0.45">
      <c r="B1856"/>
      <c r="C1856"/>
    </row>
    <row r="1857" spans="2:3" x14ac:dyDescent="0.45">
      <c r="B1857"/>
      <c r="C1857"/>
    </row>
    <row r="1858" spans="2:3" x14ac:dyDescent="0.45">
      <c r="B1858"/>
      <c r="C1858"/>
    </row>
    <row r="1859" spans="2:3" x14ac:dyDescent="0.45">
      <c r="B1859"/>
      <c r="C1859"/>
    </row>
    <row r="1860" spans="2:3" x14ac:dyDescent="0.45">
      <c r="B1860"/>
      <c r="C1860"/>
    </row>
    <row r="1861" spans="2:3" x14ac:dyDescent="0.45">
      <c r="B1861"/>
      <c r="C1861"/>
    </row>
    <row r="1862" spans="2:3" x14ac:dyDescent="0.45">
      <c r="B1862"/>
      <c r="C1862"/>
    </row>
    <row r="1863" spans="2:3" x14ac:dyDescent="0.45">
      <c r="B1863"/>
      <c r="C1863"/>
    </row>
    <row r="1864" spans="2:3" x14ac:dyDescent="0.45">
      <c r="B1864"/>
      <c r="C1864"/>
    </row>
    <row r="1865" spans="2:3" x14ac:dyDescent="0.45">
      <c r="B1865"/>
      <c r="C1865"/>
    </row>
    <row r="1866" spans="2:3" x14ac:dyDescent="0.45">
      <c r="B1866"/>
      <c r="C1866"/>
    </row>
    <row r="1867" spans="2:3" x14ac:dyDescent="0.45">
      <c r="B1867"/>
      <c r="C1867"/>
    </row>
    <row r="1868" spans="2:3" x14ac:dyDescent="0.45">
      <c r="B1868"/>
      <c r="C1868"/>
    </row>
    <row r="1869" spans="2:3" x14ac:dyDescent="0.45">
      <c r="B1869"/>
      <c r="C1869"/>
    </row>
    <row r="1870" spans="2:3" x14ac:dyDescent="0.45">
      <c r="B1870"/>
      <c r="C1870"/>
    </row>
    <row r="1871" spans="2:3" x14ac:dyDescent="0.45">
      <c r="B1871"/>
      <c r="C1871"/>
    </row>
    <row r="1872" spans="2:3" x14ac:dyDescent="0.45">
      <c r="B1872"/>
      <c r="C1872"/>
    </row>
    <row r="1873" spans="2:3" x14ac:dyDescent="0.45">
      <c r="B1873"/>
      <c r="C1873"/>
    </row>
    <row r="1874" spans="2:3" x14ac:dyDescent="0.45">
      <c r="B1874"/>
      <c r="C1874"/>
    </row>
    <row r="1875" spans="2:3" x14ac:dyDescent="0.45">
      <c r="B1875"/>
      <c r="C1875"/>
    </row>
    <row r="1876" spans="2:3" x14ac:dyDescent="0.45">
      <c r="B1876"/>
      <c r="C1876"/>
    </row>
    <row r="1877" spans="2:3" x14ac:dyDescent="0.45">
      <c r="B1877"/>
      <c r="C1877"/>
    </row>
    <row r="1878" spans="2:3" x14ac:dyDescent="0.45">
      <c r="B1878"/>
      <c r="C1878"/>
    </row>
    <row r="1879" spans="2:3" x14ac:dyDescent="0.45">
      <c r="B1879"/>
      <c r="C1879"/>
    </row>
    <row r="1880" spans="2:3" x14ac:dyDescent="0.45">
      <c r="B1880"/>
      <c r="C1880"/>
    </row>
    <row r="1881" spans="2:3" x14ac:dyDescent="0.45">
      <c r="B1881"/>
      <c r="C1881"/>
    </row>
    <row r="1882" spans="2:3" x14ac:dyDescent="0.45">
      <c r="B1882"/>
      <c r="C1882"/>
    </row>
    <row r="1883" spans="2:3" x14ac:dyDescent="0.45">
      <c r="B1883"/>
      <c r="C1883"/>
    </row>
    <row r="1884" spans="2:3" x14ac:dyDescent="0.45">
      <c r="B1884"/>
      <c r="C1884"/>
    </row>
    <row r="1885" spans="2:3" x14ac:dyDescent="0.45">
      <c r="B1885"/>
      <c r="C1885"/>
    </row>
    <row r="1886" spans="2:3" x14ac:dyDescent="0.45">
      <c r="B1886"/>
      <c r="C1886"/>
    </row>
    <row r="1887" spans="2:3" x14ac:dyDescent="0.45">
      <c r="B1887"/>
      <c r="C1887"/>
    </row>
    <row r="1888" spans="2:3" x14ac:dyDescent="0.45">
      <c r="B1888"/>
      <c r="C1888"/>
    </row>
    <row r="1889" spans="2:3" x14ac:dyDescent="0.45">
      <c r="B1889"/>
      <c r="C1889"/>
    </row>
    <row r="1890" spans="2:3" x14ac:dyDescent="0.45">
      <c r="B1890"/>
      <c r="C1890"/>
    </row>
    <row r="1891" spans="2:3" x14ac:dyDescent="0.45">
      <c r="B1891"/>
      <c r="C1891"/>
    </row>
    <row r="1892" spans="2:3" x14ac:dyDescent="0.45">
      <c r="B1892"/>
      <c r="C1892"/>
    </row>
    <row r="1893" spans="2:3" x14ac:dyDescent="0.45">
      <c r="B1893"/>
      <c r="C1893"/>
    </row>
    <row r="1894" spans="2:3" x14ac:dyDescent="0.45">
      <c r="B1894"/>
      <c r="C1894"/>
    </row>
    <row r="1895" spans="2:3" x14ac:dyDescent="0.45">
      <c r="B1895"/>
      <c r="C1895"/>
    </row>
    <row r="1896" spans="2:3" x14ac:dyDescent="0.45">
      <c r="B1896"/>
      <c r="C1896"/>
    </row>
    <row r="1897" spans="2:3" x14ac:dyDescent="0.45">
      <c r="B1897"/>
      <c r="C1897"/>
    </row>
    <row r="1898" spans="2:3" x14ac:dyDescent="0.45">
      <c r="B1898"/>
      <c r="C1898"/>
    </row>
    <row r="1899" spans="2:3" x14ac:dyDescent="0.45">
      <c r="B1899"/>
      <c r="C1899"/>
    </row>
    <row r="1900" spans="2:3" x14ac:dyDescent="0.45">
      <c r="B1900"/>
      <c r="C1900"/>
    </row>
    <row r="1901" spans="2:3" x14ac:dyDescent="0.45">
      <c r="B1901"/>
      <c r="C1901"/>
    </row>
    <row r="1902" spans="2:3" x14ac:dyDescent="0.45">
      <c r="B1902"/>
      <c r="C1902"/>
    </row>
    <row r="1903" spans="2:3" x14ac:dyDescent="0.45">
      <c r="B1903"/>
      <c r="C1903"/>
    </row>
    <row r="1904" spans="2:3" x14ac:dyDescent="0.45">
      <c r="B1904"/>
      <c r="C1904"/>
    </row>
    <row r="1905" spans="2:3" x14ac:dyDescent="0.45">
      <c r="B1905"/>
      <c r="C1905"/>
    </row>
    <row r="1906" spans="2:3" x14ac:dyDescent="0.45">
      <c r="B1906"/>
      <c r="C1906"/>
    </row>
    <row r="1907" spans="2:3" x14ac:dyDescent="0.45">
      <c r="B1907"/>
      <c r="C1907"/>
    </row>
    <row r="1908" spans="2:3" x14ac:dyDescent="0.45">
      <c r="B1908"/>
      <c r="C1908"/>
    </row>
    <row r="1909" spans="2:3" x14ac:dyDescent="0.45">
      <c r="B1909"/>
      <c r="C1909"/>
    </row>
    <row r="1910" spans="2:3" x14ac:dyDescent="0.45">
      <c r="B1910"/>
      <c r="C1910"/>
    </row>
    <row r="1911" spans="2:3" x14ac:dyDescent="0.45">
      <c r="B1911"/>
      <c r="C1911"/>
    </row>
    <row r="1912" spans="2:3" x14ac:dyDescent="0.45">
      <c r="B1912"/>
      <c r="C1912"/>
    </row>
    <row r="1913" spans="2:3" x14ac:dyDescent="0.45">
      <c r="B1913"/>
      <c r="C1913"/>
    </row>
    <row r="1914" spans="2:3" x14ac:dyDescent="0.45">
      <c r="B1914"/>
      <c r="C1914"/>
    </row>
    <row r="1915" spans="2:3" x14ac:dyDescent="0.45">
      <c r="B1915"/>
      <c r="C1915"/>
    </row>
    <row r="1916" spans="2:3" x14ac:dyDescent="0.45">
      <c r="B1916"/>
      <c r="C1916"/>
    </row>
    <row r="1917" spans="2:3" x14ac:dyDescent="0.45">
      <c r="B1917"/>
      <c r="C1917"/>
    </row>
    <row r="1918" spans="2:3" x14ac:dyDescent="0.45">
      <c r="B1918"/>
      <c r="C1918"/>
    </row>
    <row r="1919" spans="2:3" x14ac:dyDescent="0.45">
      <c r="B1919"/>
      <c r="C1919"/>
    </row>
    <row r="1920" spans="2:3" x14ac:dyDescent="0.45">
      <c r="B1920"/>
      <c r="C1920"/>
    </row>
    <row r="1921" spans="2:3" x14ac:dyDescent="0.45">
      <c r="B1921"/>
      <c r="C1921"/>
    </row>
    <row r="1922" spans="2:3" x14ac:dyDescent="0.45">
      <c r="B1922"/>
      <c r="C1922"/>
    </row>
    <row r="1923" spans="2:3" x14ac:dyDescent="0.45">
      <c r="B1923"/>
      <c r="C1923"/>
    </row>
    <row r="1924" spans="2:3" x14ac:dyDescent="0.45">
      <c r="B1924"/>
      <c r="C1924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2D58-2BC1-48C2-AB0B-60F8ECD94C40}">
  <sheetPr filterMode="1"/>
  <dimension ref="A1:D769"/>
  <sheetViews>
    <sheetView workbookViewId="0">
      <selection activeCell="H62" sqref="H62"/>
    </sheetView>
  </sheetViews>
  <sheetFormatPr baseColWidth="10" defaultRowHeight="14.25" x14ac:dyDescent="0.45"/>
  <cols>
    <col min="1" max="1" width="16" bestFit="1" customWidth="1"/>
    <col min="2" max="2" width="27.06640625" bestFit="1" customWidth="1"/>
    <col min="3" max="3" width="27.265625" bestFit="1" customWidth="1"/>
    <col min="4" max="4" width="33.33203125" bestFit="1" customWidth="1"/>
    <col min="5" max="178" width="7.796875" bestFit="1" customWidth="1"/>
    <col min="179" max="179" width="11.33203125" bestFit="1" customWidth="1"/>
    <col min="180" max="180" width="4.265625" bestFit="1" customWidth="1"/>
    <col min="181" max="182" width="5.265625" bestFit="1" customWidth="1"/>
    <col min="183" max="185" width="4.265625" bestFit="1" customWidth="1"/>
    <col min="186" max="204" width="5.265625" bestFit="1" customWidth="1"/>
    <col min="205" max="205" width="4.265625" bestFit="1" customWidth="1"/>
    <col min="206" max="208" width="5.265625" bestFit="1" customWidth="1"/>
    <col min="209" max="209" width="4.265625" bestFit="1" customWidth="1"/>
    <col min="210" max="220" width="5.265625" bestFit="1" customWidth="1"/>
    <col min="221" max="221" width="4.265625" bestFit="1" customWidth="1"/>
    <col min="222" max="222" width="5.265625" bestFit="1" customWidth="1"/>
    <col min="223" max="223" width="4.265625" bestFit="1" customWidth="1"/>
    <col min="224" max="233" width="5.265625" bestFit="1" customWidth="1"/>
    <col min="234" max="234" width="4.265625" bestFit="1" customWidth="1"/>
    <col min="235" max="258" width="5.265625" bestFit="1" customWidth="1"/>
    <col min="259" max="259" width="4.265625" bestFit="1" customWidth="1"/>
    <col min="260" max="267" width="5.265625" bestFit="1" customWidth="1"/>
    <col min="268" max="268" width="4.265625" bestFit="1" customWidth="1"/>
    <col min="269" max="286" width="5.265625" bestFit="1" customWidth="1"/>
    <col min="287" max="287" width="4.265625" bestFit="1" customWidth="1"/>
    <col min="288" max="301" width="5.265625" bestFit="1" customWidth="1"/>
    <col min="302" max="302" width="4.265625" bestFit="1" customWidth="1"/>
    <col min="303" max="325" width="5.265625" bestFit="1" customWidth="1"/>
    <col min="326" max="326" width="4.265625" bestFit="1" customWidth="1"/>
    <col min="327" max="341" width="5.265625" bestFit="1" customWidth="1"/>
    <col min="342" max="342" width="4.265625" bestFit="1" customWidth="1"/>
    <col min="343" max="355" width="5.265625" bestFit="1" customWidth="1"/>
    <col min="356" max="356" width="4.265625" bestFit="1" customWidth="1"/>
    <col min="357" max="359" width="5.265625" bestFit="1" customWidth="1"/>
    <col min="360" max="360" width="4.265625" bestFit="1" customWidth="1"/>
    <col min="361" max="363" width="5.265625" bestFit="1" customWidth="1"/>
    <col min="364" max="364" width="4.265625" bestFit="1" customWidth="1"/>
    <col min="365" max="384" width="5.265625" bestFit="1" customWidth="1"/>
    <col min="385" max="385" width="4.265625" bestFit="1" customWidth="1"/>
    <col min="386" max="387" width="5.265625" bestFit="1" customWidth="1"/>
    <col min="388" max="388" width="4.265625" bestFit="1" customWidth="1"/>
    <col min="389" max="393" width="5.265625" bestFit="1" customWidth="1"/>
    <col min="394" max="394" width="4.265625" bestFit="1" customWidth="1"/>
    <col min="395" max="395" width="5.265625" bestFit="1" customWidth="1"/>
    <col min="396" max="396" width="4.265625" bestFit="1" customWidth="1"/>
    <col min="397" max="405" width="5.265625" bestFit="1" customWidth="1"/>
    <col min="406" max="406" width="4.265625" bestFit="1" customWidth="1"/>
    <col min="407" max="410" width="5.265625" bestFit="1" customWidth="1"/>
    <col min="411" max="411" width="4.265625" bestFit="1" customWidth="1"/>
    <col min="412" max="424" width="5.265625" bestFit="1" customWidth="1"/>
    <col min="425" max="425" width="4.265625" bestFit="1" customWidth="1"/>
    <col min="426" max="440" width="5.265625" bestFit="1" customWidth="1"/>
    <col min="441" max="441" width="4.265625" bestFit="1" customWidth="1"/>
    <col min="442" max="445" width="5.265625" bestFit="1" customWidth="1"/>
    <col min="446" max="446" width="4.265625" bestFit="1" customWidth="1"/>
    <col min="447" max="472" width="5.265625" bestFit="1" customWidth="1"/>
    <col min="473" max="473" width="4.265625" bestFit="1" customWidth="1"/>
    <col min="474" max="474" width="5.265625" bestFit="1" customWidth="1"/>
    <col min="475" max="475" width="4.265625" bestFit="1" customWidth="1"/>
    <col min="476" max="479" width="5.265625" bestFit="1" customWidth="1"/>
    <col min="480" max="480" width="4.265625" bestFit="1" customWidth="1"/>
    <col min="481" max="497" width="5.265625" bestFit="1" customWidth="1"/>
    <col min="498" max="498" width="4.265625" bestFit="1" customWidth="1"/>
    <col min="499" max="500" width="5.265625" bestFit="1" customWidth="1"/>
    <col min="501" max="501" width="4.265625" bestFit="1" customWidth="1"/>
    <col min="502" max="506" width="5.265625" bestFit="1" customWidth="1"/>
    <col min="507" max="507" width="4.265625" bestFit="1" customWidth="1"/>
    <col min="508" max="511" width="5.265625" bestFit="1" customWidth="1"/>
    <col min="512" max="512" width="4.265625" bestFit="1" customWidth="1"/>
    <col min="513" max="520" width="5.265625" bestFit="1" customWidth="1"/>
    <col min="521" max="521" width="4.265625" bestFit="1" customWidth="1"/>
    <col min="522" max="548" width="5.265625" bestFit="1" customWidth="1"/>
    <col min="549" max="549" width="4.265625" bestFit="1" customWidth="1"/>
    <col min="550" max="559" width="5.265625" bestFit="1" customWidth="1"/>
    <col min="560" max="560" width="4.265625" bestFit="1" customWidth="1"/>
    <col min="561" max="562" width="5.265625" bestFit="1" customWidth="1"/>
    <col min="563" max="563" width="4.265625" bestFit="1" customWidth="1"/>
    <col min="564" max="564" width="5.265625" bestFit="1" customWidth="1"/>
    <col min="565" max="565" width="4.265625" bestFit="1" customWidth="1"/>
    <col min="566" max="568" width="5.265625" bestFit="1" customWidth="1"/>
    <col min="569" max="569" width="4.265625" bestFit="1" customWidth="1"/>
    <col min="570" max="576" width="5.265625" bestFit="1" customWidth="1"/>
    <col min="577" max="577" width="4.265625" bestFit="1" customWidth="1"/>
    <col min="578" max="584" width="5.265625" bestFit="1" customWidth="1"/>
    <col min="585" max="585" width="4.265625" bestFit="1" customWidth="1"/>
    <col min="586" max="593" width="5.265625" bestFit="1" customWidth="1"/>
    <col min="594" max="595" width="4.265625" bestFit="1" customWidth="1"/>
    <col min="596" max="607" width="5.265625" bestFit="1" customWidth="1"/>
    <col min="608" max="608" width="4.265625" bestFit="1" customWidth="1"/>
    <col min="609" max="610" width="5.265625" bestFit="1" customWidth="1"/>
    <col min="611" max="611" width="4.265625" bestFit="1" customWidth="1"/>
    <col min="612" max="617" width="5.265625" bestFit="1" customWidth="1"/>
    <col min="618" max="618" width="4.265625" bestFit="1" customWidth="1"/>
    <col min="619" max="634" width="5.265625" bestFit="1" customWidth="1"/>
    <col min="635" max="635" width="4.265625" bestFit="1" customWidth="1"/>
    <col min="636" max="655" width="5.265625" bestFit="1" customWidth="1"/>
    <col min="656" max="656" width="4.265625" bestFit="1" customWidth="1"/>
    <col min="657" max="663" width="5.265625" bestFit="1" customWidth="1"/>
    <col min="664" max="664" width="4.265625" bestFit="1" customWidth="1"/>
    <col min="665" max="674" width="5.265625" bestFit="1" customWidth="1"/>
    <col min="675" max="675" width="4.265625" bestFit="1" customWidth="1"/>
    <col min="676" max="677" width="5.265625" bestFit="1" customWidth="1"/>
    <col min="678" max="679" width="4.265625" bestFit="1" customWidth="1"/>
    <col min="680" max="683" width="5.265625" bestFit="1" customWidth="1"/>
    <col min="684" max="685" width="4.265625" bestFit="1" customWidth="1"/>
    <col min="686" max="690" width="5.265625" bestFit="1" customWidth="1"/>
    <col min="691" max="691" width="4.265625" bestFit="1" customWidth="1"/>
    <col min="692" max="694" width="5.265625" bestFit="1" customWidth="1"/>
    <col min="695" max="695" width="4.265625" bestFit="1" customWidth="1"/>
    <col min="696" max="704" width="5.265625" bestFit="1" customWidth="1"/>
    <col min="705" max="705" width="4.265625" bestFit="1" customWidth="1"/>
    <col min="706" max="709" width="5.265625" bestFit="1" customWidth="1"/>
    <col min="710" max="710" width="11.6640625" bestFit="1" customWidth="1"/>
  </cols>
  <sheetData>
    <row r="1" spans="1:4" x14ac:dyDescent="0.45">
      <c r="A1" s="2" t="s">
        <v>1160</v>
      </c>
      <c r="B1" t="s">
        <v>1166</v>
      </c>
      <c r="C1" t="s">
        <v>1167</v>
      </c>
      <c r="D1" s="7" t="s">
        <v>1168</v>
      </c>
    </row>
    <row r="2" spans="1:4" hidden="1" x14ac:dyDescent="0.45">
      <c r="A2" s="3">
        <v>1</v>
      </c>
      <c r="B2">
        <v>162.9999999969732</v>
      </c>
      <c r="C2">
        <v>57</v>
      </c>
      <c r="D2">
        <f>+B2-C2</f>
        <v>105.9999999969732</v>
      </c>
    </row>
    <row r="3" spans="1:4" hidden="1" x14ac:dyDescent="0.45">
      <c r="A3" s="3">
        <v>2</v>
      </c>
      <c r="B3">
        <v>140.99999999860302</v>
      </c>
      <c r="C3">
        <v>85</v>
      </c>
      <c r="D3">
        <f t="shared" ref="D3:D66" si="0">+B3-C3</f>
        <v>55.999999998603016</v>
      </c>
    </row>
    <row r="4" spans="1:4" hidden="1" x14ac:dyDescent="0.45">
      <c r="A4" s="3">
        <v>3</v>
      </c>
      <c r="B4">
        <v>207.00000000419095</v>
      </c>
      <c r="C4">
        <v>126</v>
      </c>
      <c r="D4">
        <f t="shared" si="0"/>
        <v>81.000000004190952</v>
      </c>
    </row>
    <row r="5" spans="1:4" hidden="1" x14ac:dyDescent="0.45">
      <c r="A5" s="3">
        <v>4</v>
      </c>
      <c r="B5">
        <v>88.000000003958121</v>
      </c>
      <c r="C5">
        <v>40</v>
      </c>
      <c r="D5">
        <f t="shared" si="0"/>
        <v>48.000000003958121</v>
      </c>
    </row>
    <row r="6" spans="1:4" hidden="1" x14ac:dyDescent="0.45">
      <c r="A6" s="3">
        <v>5</v>
      </c>
      <c r="B6">
        <v>124.99999999883585</v>
      </c>
      <c r="C6">
        <v>17</v>
      </c>
      <c r="D6">
        <f t="shared" si="0"/>
        <v>107.99999999883585</v>
      </c>
    </row>
    <row r="7" spans="1:4" hidden="1" x14ac:dyDescent="0.45">
      <c r="A7" s="3">
        <v>6</v>
      </c>
      <c r="B7">
        <v>127.99999999813735</v>
      </c>
      <c r="C7">
        <v>11</v>
      </c>
      <c r="D7">
        <f t="shared" si="0"/>
        <v>116.99999999813735</v>
      </c>
    </row>
    <row r="8" spans="1:4" hidden="1" x14ac:dyDescent="0.45">
      <c r="A8" s="3">
        <v>7</v>
      </c>
      <c r="B8">
        <v>144.99999999068677</v>
      </c>
      <c r="C8">
        <v>41</v>
      </c>
      <c r="D8">
        <f t="shared" si="0"/>
        <v>103.99999999068677</v>
      </c>
    </row>
    <row r="9" spans="1:4" hidden="1" x14ac:dyDescent="0.45">
      <c r="A9" s="3">
        <v>8</v>
      </c>
      <c r="B9">
        <v>158.00000000162981</v>
      </c>
      <c r="C9">
        <v>55</v>
      </c>
      <c r="D9">
        <f t="shared" si="0"/>
        <v>103.00000000162981</v>
      </c>
    </row>
    <row r="10" spans="1:4" x14ac:dyDescent="0.45">
      <c r="A10" s="3">
        <v>9</v>
      </c>
      <c r="B10">
        <v>142.00000000186265</v>
      </c>
      <c r="C10">
        <v>146</v>
      </c>
      <c r="D10">
        <f t="shared" si="0"/>
        <v>-3.9999999981373549</v>
      </c>
    </row>
    <row r="11" spans="1:4" hidden="1" x14ac:dyDescent="0.45">
      <c r="A11" s="3">
        <v>10</v>
      </c>
      <c r="B11">
        <v>111.00000000558794</v>
      </c>
      <c r="C11">
        <v>29</v>
      </c>
      <c r="D11">
        <f t="shared" si="0"/>
        <v>82.000000005587935</v>
      </c>
    </row>
    <row r="12" spans="1:4" hidden="1" x14ac:dyDescent="0.45">
      <c r="A12" s="3">
        <v>11</v>
      </c>
      <c r="B12">
        <v>166.99999999953434</v>
      </c>
      <c r="C12">
        <v>56</v>
      </c>
      <c r="D12">
        <f t="shared" si="0"/>
        <v>110.99999999953434</v>
      </c>
    </row>
    <row r="13" spans="1:4" hidden="1" x14ac:dyDescent="0.45">
      <c r="A13" s="3">
        <v>12</v>
      </c>
      <c r="B13">
        <v>198.99999999906868</v>
      </c>
      <c r="C13">
        <v>95</v>
      </c>
      <c r="D13">
        <f t="shared" si="0"/>
        <v>103.99999999906868</v>
      </c>
    </row>
    <row r="14" spans="1:4" hidden="1" x14ac:dyDescent="0.45">
      <c r="A14" s="3">
        <v>13</v>
      </c>
      <c r="B14">
        <v>143.00000000512227</v>
      </c>
      <c r="C14">
        <v>59</v>
      </c>
      <c r="D14">
        <f t="shared" si="0"/>
        <v>84.000000005122274</v>
      </c>
    </row>
    <row r="15" spans="1:4" x14ac:dyDescent="0.45">
      <c r="A15" s="3">
        <v>14</v>
      </c>
      <c r="B15">
        <v>100.00000000116415</v>
      </c>
      <c r="C15">
        <v>154</v>
      </c>
      <c r="D15">
        <f t="shared" si="0"/>
        <v>-53.999999998835847</v>
      </c>
    </row>
    <row r="16" spans="1:4" x14ac:dyDescent="0.45">
      <c r="A16" s="3">
        <v>15</v>
      </c>
      <c r="B16">
        <v>94.999999995343387</v>
      </c>
      <c r="C16">
        <v>103</v>
      </c>
      <c r="D16">
        <f t="shared" si="0"/>
        <v>-8.0000000046566129</v>
      </c>
    </row>
    <row r="17" spans="1:4" hidden="1" x14ac:dyDescent="0.45">
      <c r="A17" s="3">
        <v>16</v>
      </c>
      <c r="B17">
        <v>113.00000000162981</v>
      </c>
      <c r="C17">
        <v>38</v>
      </c>
      <c r="D17">
        <f t="shared" si="0"/>
        <v>75.000000001629815</v>
      </c>
    </row>
    <row r="18" spans="1:4" hidden="1" x14ac:dyDescent="0.45">
      <c r="A18" s="3">
        <v>17</v>
      </c>
      <c r="B18">
        <v>198.00000000628643</v>
      </c>
      <c r="C18">
        <v>158</v>
      </c>
      <c r="D18">
        <f t="shared" si="0"/>
        <v>40.000000006286427</v>
      </c>
    </row>
    <row r="19" spans="1:4" hidden="1" x14ac:dyDescent="0.45">
      <c r="A19" s="3">
        <v>18</v>
      </c>
      <c r="B19">
        <v>139.99999999534339</v>
      </c>
      <c r="C19">
        <v>134</v>
      </c>
      <c r="D19">
        <f t="shared" si="0"/>
        <v>5.9999999953433871</v>
      </c>
    </row>
    <row r="20" spans="1:4" hidden="1" x14ac:dyDescent="0.45">
      <c r="A20" s="3">
        <v>19</v>
      </c>
      <c r="B20">
        <v>174.00000000139698</v>
      </c>
      <c r="C20">
        <v>44</v>
      </c>
      <c r="D20">
        <f t="shared" si="0"/>
        <v>130.00000000139698</v>
      </c>
    </row>
    <row r="21" spans="1:4" hidden="1" x14ac:dyDescent="0.45">
      <c r="A21" s="3">
        <v>20</v>
      </c>
      <c r="B21">
        <v>226.99999999604188</v>
      </c>
      <c r="C21">
        <v>70</v>
      </c>
      <c r="D21">
        <f t="shared" si="0"/>
        <v>156.99999999604188</v>
      </c>
    </row>
    <row r="22" spans="1:4" x14ac:dyDescent="0.45">
      <c r="A22" s="3">
        <v>21</v>
      </c>
      <c r="B22">
        <v>132.99999999348074</v>
      </c>
      <c r="C22">
        <v>152</v>
      </c>
      <c r="D22">
        <f t="shared" si="0"/>
        <v>-19.000000006519258</v>
      </c>
    </row>
    <row r="23" spans="1:4" hidden="1" x14ac:dyDescent="0.45">
      <c r="A23" s="3">
        <v>22</v>
      </c>
      <c r="B23">
        <v>150.99999999976717</v>
      </c>
      <c r="C23">
        <v>123</v>
      </c>
      <c r="D23">
        <f t="shared" si="0"/>
        <v>27.999999999767169</v>
      </c>
    </row>
    <row r="24" spans="1:4" hidden="1" x14ac:dyDescent="0.45">
      <c r="A24" s="3">
        <v>23</v>
      </c>
      <c r="B24">
        <v>85.000000004656613</v>
      </c>
      <c r="C24">
        <v>63</v>
      </c>
      <c r="D24">
        <f t="shared" si="0"/>
        <v>22.000000004656613</v>
      </c>
    </row>
    <row r="25" spans="1:4" hidden="1" x14ac:dyDescent="0.45">
      <c r="A25" s="3">
        <v>24</v>
      </c>
      <c r="B25">
        <v>198.99999999906868</v>
      </c>
      <c r="C25">
        <v>180</v>
      </c>
      <c r="D25">
        <f t="shared" si="0"/>
        <v>18.999999999068677</v>
      </c>
    </row>
    <row r="26" spans="1:4" hidden="1" x14ac:dyDescent="0.45">
      <c r="A26" s="3">
        <v>25</v>
      </c>
      <c r="B26">
        <v>117.9999999969732</v>
      </c>
      <c r="C26">
        <v>35</v>
      </c>
      <c r="D26">
        <f t="shared" si="0"/>
        <v>82.999999996973202</v>
      </c>
    </row>
    <row r="27" spans="1:4" hidden="1" x14ac:dyDescent="0.45">
      <c r="A27" s="3">
        <v>26</v>
      </c>
      <c r="B27">
        <v>223.00000000395812</v>
      </c>
      <c r="C27">
        <v>109</v>
      </c>
      <c r="D27">
        <f t="shared" si="0"/>
        <v>114.00000000395812</v>
      </c>
    </row>
    <row r="28" spans="1:4" hidden="1" x14ac:dyDescent="0.45">
      <c r="A28" s="3">
        <v>27</v>
      </c>
      <c r="B28">
        <v>68.000000001629815</v>
      </c>
      <c r="C28">
        <v>55</v>
      </c>
      <c r="D28">
        <f t="shared" si="0"/>
        <v>13.000000001629815</v>
      </c>
    </row>
    <row r="29" spans="1:4" hidden="1" x14ac:dyDescent="0.45">
      <c r="A29" s="3">
        <v>28</v>
      </c>
      <c r="B29">
        <v>146.99999999720603</v>
      </c>
      <c r="C29">
        <v>56</v>
      </c>
      <c r="D29">
        <f t="shared" si="0"/>
        <v>90.999999997206032</v>
      </c>
    </row>
    <row r="30" spans="1:4" hidden="1" x14ac:dyDescent="0.45">
      <c r="A30" s="3">
        <v>29</v>
      </c>
      <c r="B30">
        <v>188.00000000512227</v>
      </c>
      <c r="C30">
        <v>71</v>
      </c>
      <c r="D30">
        <f t="shared" si="0"/>
        <v>117.00000000512227</v>
      </c>
    </row>
    <row r="31" spans="1:4" hidden="1" x14ac:dyDescent="0.45">
      <c r="A31" s="3">
        <v>30</v>
      </c>
      <c r="B31">
        <v>197.99999999580905</v>
      </c>
      <c r="C31">
        <v>69</v>
      </c>
      <c r="D31">
        <f t="shared" si="0"/>
        <v>128.99999999580905</v>
      </c>
    </row>
    <row r="32" spans="1:4" hidden="1" x14ac:dyDescent="0.45">
      <c r="A32" s="3">
        <v>31</v>
      </c>
      <c r="B32">
        <v>190.9999999939464</v>
      </c>
      <c r="C32">
        <v>105</v>
      </c>
      <c r="D32">
        <f t="shared" si="0"/>
        <v>85.999999993946403</v>
      </c>
    </row>
    <row r="33" spans="1:4" hidden="1" x14ac:dyDescent="0.45">
      <c r="A33" s="3">
        <v>32</v>
      </c>
      <c r="B33">
        <v>220.99999999743886</v>
      </c>
      <c r="C33">
        <v>128</v>
      </c>
      <c r="D33">
        <f t="shared" si="0"/>
        <v>92.999999997438863</v>
      </c>
    </row>
    <row r="34" spans="1:4" hidden="1" x14ac:dyDescent="0.45">
      <c r="A34" s="3">
        <v>33</v>
      </c>
      <c r="B34">
        <v>167.99999999231659</v>
      </c>
      <c r="C34">
        <v>130</v>
      </c>
      <c r="D34">
        <f t="shared" si="0"/>
        <v>37.999999992316589</v>
      </c>
    </row>
    <row r="35" spans="1:4" hidden="1" x14ac:dyDescent="0.45">
      <c r="A35" s="3">
        <v>34</v>
      </c>
      <c r="B35">
        <v>230.99999999860302</v>
      </c>
      <c r="C35">
        <v>65</v>
      </c>
      <c r="D35">
        <f t="shared" si="0"/>
        <v>165.99999999860302</v>
      </c>
    </row>
    <row r="36" spans="1:4" hidden="1" x14ac:dyDescent="0.45">
      <c r="A36" s="3">
        <v>35</v>
      </c>
      <c r="B36">
        <v>157.00000000884756</v>
      </c>
      <c r="C36">
        <v>65</v>
      </c>
      <c r="D36">
        <f t="shared" si="0"/>
        <v>92.000000008847564</v>
      </c>
    </row>
    <row r="37" spans="1:4" hidden="1" x14ac:dyDescent="0.45">
      <c r="A37" s="3">
        <v>36</v>
      </c>
      <c r="B37">
        <v>178.99999999674037</v>
      </c>
      <c r="C37">
        <v>38</v>
      </c>
      <c r="D37">
        <f t="shared" si="0"/>
        <v>140.99999999674037</v>
      </c>
    </row>
    <row r="38" spans="1:4" hidden="1" x14ac:dyDescent="0.45">
      <c r="A38" s="3">
        <v>37</v>
      </c>
      <c r="B38">
        <v>157.99999999115244</v>
      </c>
      <c r="C38">
        <v>47</v>
      </c>
      <c r="D38">
        <f t="shared" si="0"/>
        <v>110.99999999115244</v>
      </c>
    </row>
    <row r="39" spans="1:4" x14ac:dyDescent="0.45">
      <c r="A39" s="3">
        <v>38</v>
      </c>
      <c r="B39">
        <v>75.00000000349246</v>
      </c>
      <c r="C39">
        <v>98</v>
      </c>
      <c r="D39">
        <f t="shared" si="0"/>
        <v>-22.99999999650754</v>
      </c>
    </row>
    <row r="40" spans="1:4" hidden="1" x14ac:dyDescent="0.45">
      <c r="A40" s="3">
        <v>39</v>
      </c>
      <c r="B40">
        <v>238.00000000046566</v>
      </c>
      <c r="C40">
        <v>57</v>
      </c>
      <c r="D40">
        <f t="shared" si="0"/>
        <v>181.00000000046566</v>
      </c>
    </row>
    <row r="41" spans="1:4" hidden="1" x14ac:dyDescent="0.45">
      <c r="A41" s="3">
        <v>40</v>
      </c>
      <c r="B41">
        <v>124.99999999883585</v>
      </c>
      <c r="C41">
        <v>78</v>
      </c>
      <c r="D41">
        <f t="shared" si="0"/>
        <v>46.999999998835847</v>
      </c>
    </row>
    <row r="42" spans="1:4" hidden="1" x14ac:dyDescent="0.45">
      <c r="A42" s="3">
        <v>41</v>
      </c>
      <c r="B42">
        <v>126.00000000209548</v>
      </c>
      <c r="C42">
        <v>89</v>
      </c>
      <c r="D42">
        <f t="shared" si="0"/>
        <v>37.000000002095476</v>
      </c>
    </row>
    <row r="43" spans="1:4" hidden="1" x14ac:dyDescent="0.45">
      <c r="A43" s="3">
        <v>42</v>
      </c>
      <c r="B43">
        <v>81.000000002095476</v>
      </c>
      <c r="C43">
        <v>69</v>
      </c>
      <c r="D43">
        <f t="shared" si="0"/>
        <v>12.000000002095476</v>
      </c>
    </row>
    <row r="44" spans="1:4" x14ac:dyDescent="0.45">
      <c r="A44" s="3">
        <v>43</v>
      </c>
      <c r="B44">
        <v>132.00000000069849</v>
      </c>
      <c r="C44">
        <v>146</v>
      </c>
      <c r="D44">
        <f t="shared" si="0"/>
        <v>-13.999999999301508</v>
      </c>
    </row>
    <row r="45" spans="1:4" hidden="1" x14ac:dyDescent="0.45">
      <c r="A45" s="3">
        <v>44</v>
      </c>
      <c r="B45">
        <v>191.99999999720603</v>
      </c>
      <c r="C45">
        <v>85</v>
      </c>
      <c r="D45">
        <f t="shared" si="0"/>
        <v>106.99999999720603</v>
      </c>
    </row>
    <row r="46" spans="1:4" hidden="1" x14ac:dyDescent="0.45">
      <c r="A46" s="3">
        <v>45</v>
      </c>
      <c r="B46">
        <v>105.99999999976717</v>
      </c>
      <c r="C46">
        <v>47</v>
      </c>
      <c r="D46">
        <f t="shared" si="0"/>
        <v>58.999999999767169</v>
      </c>
    </row>
    <row r="47" spans="1:4" hidden="1" x14ac:dyDescent="0.45">
      <c r="A47" s="3">
        <v>46</v>
      </c>
      <c r="B47">
        <v>111.99999999837019</v>
      </c>
      <c r="C47">
        <v>86</v>
      </c>
      <c r="D47">
        <f t="shared" si="0"/>
        <v>25.999999998370185</v>
      </c>
    </row>
    <row r="48" spans="1:4" hidden="1" x14ac:dyDescent="0.45">
      <c r="A48" s="3">
        <v>47</v>
      </c>
      <c r="B48">
        <v>238.99999999324791</v>
      </c>
      <c r="C48">
        <v>87</v>
      </c>
      <c r="D48">
        <f t="shared" si="0"/>
        <v>151.99999999324791</v>
      </c>
    </row>
    <row r="49" spans="1:4" hidden="1" x14ac:dyDescent="0.45">
      <c r="A49" s="3">
        <v>48</v>
      </c>
      <c r="B49">
        <v>214.0000000060536</v>
      </c>
      <c r="C49">
        <v>124</v>
      </c>
      <c r="D49">
        <f t="shared" si="0"/>
        <v>90.000000006053597</v>
      </c>
    </row>
    <row r="50" spans="1:4" hidden="1" x14ac:dyDescent="0.45">
      <c r="A50" s="3">
        <v>49</v>
      </c>
      <c r="B50">
        <v>225</v>
      </c>
      <c r="C50">
        <v>81</v>
      </c>
      <c r="D50">
        <f t="shared" si="0"/>
        <v>144</v>
      </c>
    </row>
    <row r="51" spans="1:4" hidden="1" x14ac:dyDescent="0.45">
      <c r="A51" s="3">
        <v>50</v>
      </c>
      <c r="B51">
        <v>182.99999999930151</v>
      </c>
      <c r="C51">
        <v>21</v>
      </c>
      <c r="D51">
        <f t="shared" si="0"/>
        <v>161.99999999930151</v>
      </c>
    </row>
    <row r="52" spans="1:4" x14ac:dyDescent="0.45">
      <c r="A52" s="3">
        <v>51</v>
      </c>
      <c r="B52">
        <v>79.999999998835847</v>
      </c>
      <c r="C52">
        <v>164</v>
      </c>
      <c r="D52">
        <f t="shared" si="0"/>
        <v>-84.000000001164153</v>
      </c>
    </row>
    <row r="53" spans="1:4" hidden="1" x14ac:dyDescent="0.45">
      <c r="A53" s="3">
        <v>52</v>
      </c>
      <c r="B53">
        <v>69.999999997671694</v>
      </c>
      <c r="C53">
        <v>62</v>
      </c>
      <c r="D53">
        <f t="shared" si="0"/>
        <v>7.9999999976716936</v>
      </c>
    </row>
    <row r="54" spans="1:4" x14ac:dyDescent="0.45">
      <c r="A54" s="3">
        <v>53</v>
      </c>
      <c r="B54">
        <v>103.00000000046566</v>
      </c>
      <c r="C54">
        <v>112</v>
      </c>
      <c r="D54">
        <f t="shared" si="0"/>
        <v>-8.9999999995343387</v>
      </c>
    </row>
    <row r="55" spans="1:4" hidden="1" x14ac:dyDescent="0.45">
      <c r="A55" s="3">
        <v>54</v>
      </c>
      <c r="B55">
        <v>213.99999999557622</v>
      </c>
      <c r="C55">
        <v>203</v>
      </c>
      <c r="D55">
        <f t="shared" si="0"/>
        <v>10.999999995576218</v>
      </c>
    </row>
    <row r="56" spans="1:4" hidden="1" x14ac:dyDescent="0.45">
      <c r="A56" s="3">
        <v>55</v>
      </c>
      <c r="B56">
        <v>210.00000000349246</v>
      </c>
      <c r="C56">
        <v>96</v>
      </c>
      <c r="D56">
        <f t="shared" si="0"/>
        <v>114.00000000349246</v>
      </c>
    </row>
    <row r="57" spans="1:4" hidden="1" x14ac:dyDescent="0.45">
      <c r="A57" s="3">
        <v>56</v>
      </c>
      <c r="B57">
        <v>217.0000000053551</v>
      </c>
      <c r="C57">
        <v>78</v>
      </c>
      <c r="D57">
        <f t="shared" si="0"/>
        <v>139.0000000053551</v>
      </c>
    </row>
    <row r="58" spans="1:4" hidden="1" x14ac:dyDescent="0.45">
      <c r="A58" s="3">
        <v>57</v>
      </c>
      <c r="B58">
        <v>107.99999999580905</v>
      </c>
      <c r="C58">
        <v>68</v>
      </c>
      <c r="D58">
        <f t="shared" si="0"/>
        <v>39.999999995809048</v>
      </c>
    </row>
    <row r="59" spans="1:4" hidden="1" x14ac:dyDescent="0.45">
      <c r="A59" s="3">
        <v>58</v>
      </c>
      <c r="B59">
        <v>169.99999999883585</v>
      </c>
      <c r="C59">
        <v>73</v>
      </c>
      <c r="D59">
        <f t="shared" si="0"/>
        <v>96.999999998835847</v>
      </c>
    </row>
    <row r="60" spans="1:4" hidden="1" x14ac:dyDescent="0.45">
      <c r="A60" s="3">
        <v>59</v>
      </c>
      <c r="B60">
        <v>222.99999999348074</v>
      </c>
      <c r="C60">
        <v>48</v>
      </c>
      <c r="D60">
        <f t="shared" si="0"/>
        <v>174.99999999348074</v>
      </c>
    </row>
    <row r="61" spans="1:4" hidden="1" x14ac:dyDescent="0.45">
      <c r="A61" s="3">
        <v>60</v>
      </c>
      <c r="B61">
        <v>216.99999999487773</v>
      </c>
      <c r="C61">
        <v>43</v>
      </c>
      <c r="D61">
        <f t="shared" si="0"/>
        <v>173.99999999487773</v>
      </c>
    </row>
    <row r="62" spans="1:4" x14ac:dyDescent="0.45">
      <c r="A62" s="3">
        <v>61</v>
      </c>
      <c r="B62">
        <v>152.99999999580905</v>
      </c>
      <c r="C62">
        <v>159</v>
      </c>
      <c r="D62">
        <f t="shared" si="0"/>
        <v>-6.0000000041909516</v>
      </c>
    </row>
    <row r="63" spans="1:4" hidden="1" x14ac:dyDescent="0.45">
      <c r="A63" s="3">
        <v>62</v>
      </c>
      <c r="B63">
        <v>217.0000000053551</v>
      </c>
      <c r="C63">
        <v>155</v>
      </c>
      <c r="D63">
        <f t="shared" si="0"/>
        <v>62.000000005355105</v>
      </c>
    </row>
    <row r="64" spans="1:4" hidden="1" x14ac:dyDescent="0.45">
      <c r="A64" s="3">
        <v>63</v>
      </c>
      <c r="B64">
        <v>204.99999999767169</v>
      </c>
      <c r="C64">
        <v>30</v>
      </c>
      <c r="D64">
        <f t="shared" si="0"/>
        <v>174.99999999767169</v>
      </c>
    </row>
    <row r="65" spans="1:4" hidden="1" x14ac:dyDescent="0.45">
      <c r="A65" s="3">
        <v>64</v>
      </c>
      <c r="B65">
        <v>142.00000000186265</v>
      </c>
      <c r="C65">
        <v>82</v>
      </c>
      <c r="D65">
        <f t="shared" si="0"/>
        <v>60.000000001862645</v>
      </c>
    </row>
    <row r="66" spans="1:4" x14ac:dyDescent="0.45">
      <c r="A66" s="3">
        <v>65</v>
      </c>
      <c r="B66">
        <v>68.999999994412065</v>
      </c>
      <c r="C66">
        <v>155</v>
      </c>
      <c r="D66">
        <f t="shared" si="0"/>
        <v>-86.000000005587935</v>
      </c>
    </row>
    <row r="67" spans="1:4" hidden="1" x14ac:dyDescent="0.45">
      <c r="A67" s="3">
        <v>66</v>
      </c>
      <c r="B67">
        <v>229.99999999534339</v>
      </c>
      <c r="C67">
        <v>114</v>
      </c>
      <c r="D67">
        <f t="shared" ref="D67:D130" si="1">+B67-C67</f>
        <v>115.99999999534339</v>
      </c>
    </row>
    <row r="68" spans="1:4" x14ac:dyDescent="0.45">
      <c r="A68" s="3">
        <v>67</v>
      </c>
      <c r="B68">
        <v>85.000000004656613</v>
      </c>
      <c r="C68">
        <v>131</v>
      </c>
      <c r="D68">
        <f t="shared" si="1"/>
        <v>-45.999999995343387</v>
      </c>
    </row>
    <row r="69" spans="1:4" hidden="1" x14ac:dyDescent="0.45">
      <c r="A69" s="3">
        <v>68</v>
      </c>
      <c r="B69">
        <v>193.00000000046566</v>
      </c>
      <c r="C69">
        <v>145</v>
      </c>
      <c r="D69">
        <f t="shared" si="1"/>
        <v>48.000000000465661</v>
      </c>
    </row>
    <row r="70" spans="1:4" hidden="1" x14ac:dyDescent="0.45">
      <c r="A70" s="3">
        <v>69</v>
      </c>
      <c r="B70">
        <v>114.99999999767169</v>
      </c>
      <c r="C70">
        <v>92</v>
      </c>
      <c r="D70">
        <f t="shared" si="1"/>
        <v>22.999999997671694</v>
      </c>
    </row>
    <row r="71" spans="1:4" hidden="1" x14ac:dyDescent="0.45">
      <c r="A71" s="3">
        <v>70</v>
      </c>
      <c r="B71">
        <v>70.999999990453944</v>
      </c>
      <c r="C71">
        <v>40</v>
      </c>
      <c r="D71">
        <f t="shared" si="1"/>
        <v>30.999999990453944</v>
      </c>
    </row>
    <row r="72" spans="1:4" hidden="1" x14ac:dyDescent="0.45">
      <c r="A72" s="3">
        <v>71</v>
      </c>
      <c r="B72">
        <v>238.99999999324791</v>
      </c>
      <c r="C72">
        <v>49</v>
      </c>
      <c r="D72">
        <f t="shared" si="1"/>
        <v>189.99999999324791</v>
      </c>
    </row>
    <row r="73" spans="1:4" hidden="1" x14ac:dyDescent="0.45">
      <c r="A73" s="3">
        <v>72</v>
      </c>
      <c r="B73">
        <v>188.99999999790452</v>
      </c>
      <c r="C73">
        <v>54</v>
      </c>
      <c r="D73">
        <f t="shared" si="1"/>
        <v>134.99999999790452</v>
      </c>
    </row>
    <row r="74" spans="1:4" hidden="1" x14ac:dyDescent="0.45">
      <c r="A74" s="3">
        <v>73</v>
      </c>
      <c r="B74">
        <v>209.99999999301508</v>
      </c>
      <c r="C74">
        <v>20</v>
      </c>
      <c r="D74">
        <f t="shared" si="1"/>
        <v>189.99999999301508</v>
      </c>
    </row>
    <row r="75" spans="1:4" hidden="1" x14ac:dyDescent="0.45">
      <c r="A75" s="3">
        <v>74</v>
      </c>
      <c r="B75">
        <v>188.99999999790452</v>
      </c>
      <c r="C75">
        <v>100</v>
      </c>
      <c r="D75">
        <f t="shared" si="1"/>
        <v>88.999999997904524</v>
      </c>
    </row>
    <row r="76" spans="1:4" hidden="1" x14ac:dyDescent="0.45">
      <c r="A76" s="3">
        <v>75</v>
      </c>
      <c r="B76">
        <v>72.999999996973202</v>
      </c>
      <c r="C76">
        <v>51</v>
      </c>
      <c r="D76">
        <f t="shared" si="1"/>
        <v>21.999999996973202</v>
      </c>
    </row>
    <row r="77" spans="1:4" hidden="1" x14ac:dyDescent="0.45">
      <c r="A77" s="3">
        <v>76</v>
      </c>
      <c r="B77">
        <v>146.99999999720603</v>
      </c>
      <c r="C77">
        <v>97</v>
      </c>
      <c r="D77">
        <f t="shared" si="1"/>
        <v>49.999999997206032</v>
      </c>
    </row>
    <row r="78" spans="1:4" hidden="1" x14ac:dyDescent="0.45">
      <c r="A78" s="3">
        <v>77</v>
      </c>
      <c r="B78">
        <v>209.00000000023283</v>
      </c>
      <c r="C78">
        <v>97</v>
      </c>
      <c r="D78">
        <f t="shared" si="1"/>
        <v>112.00000000023283</v>
      </c>
    </row>
    <row r="79" spans="1:4" hidden="1" x14ac:dyDescent="0.45">
      <c r="A79" s="3">
        <v>78</v>
      </c>
      <c r="B79">
        <v>88.999999996740371</v>
      </c>
      <c r="C79">
        <v>54</v>
      </c>
      <c r="D79">
        <f t="shared" si="1"/>
        <v>34.999999996740371</v>
      </c>
    </row>
    <row r="80" spans="1:4" hidden="1" x14ac:dyDescent="0.45">
      <c r="A80" s="3">
        <v>79</v>
      </c>
      <c r="B80">
        <v>213.99999999557622</v>
      </c>
      <c r="C80">
        <v>96</v>
      </c>
      <c r="D80">
        <f t="shared" si="1"/>
        <v>117.99999999557622</v>
      </c>
    </row>
    <row r="81" spans="1:4" hidden="1" x14ac:dyDescent="0.45">
      <c r="A81" s="3">
        <v>80</v>
      </c>
      <c r="B81">
        <v>92.000000006519258</v>
      </c>
      <c r="C81">
        <v>67</v>
      </c>
      <c r="D81">
        <f t="shared" si="1"/>
        <v>25.000000006519258</v>
      </c>
    </row>
    <row r="82" spans="1:4" hidden="1" x14ac:dyDescent="0.45">
      <c r="A82" s="3">
        <v>81</v>
      </c>
      <c r="B82">
        <v>170.9999999916181</v>
      </c>
      <c r="C82">
        <v>59</v>
      </c>
      <c r="D82">
        <f t="shared" si="1"/>
        <v>111.9999999916181</v>
      </c>
    </row>
    <row r="83" spans="1:4" hidden="1" x14ac:dyDescent="0.45">
      <c r="A83" s="3">
        <v>82</v>
      </c>
      <c r="B83">
        <v>225</v>
      </c>
      <c r="C83">
        <v>19</v>
      </c>
      <c r="D83">
        <f t="shared" si="1"/>
        <v>206</v>
      </c>
    </row>
    <row r="84" spans="1:4" hidden="1" x14ac:dyDescent="0.45">
      <c r="A84" s="3">
        <v>83</v>
      </c>
      <c r="B84">
        <v>177.00000000069849</v>
      </c>
      <c r="C84">
        <v>94</v>
      </c>
      <c r="D84">
        <f t="shared" si="1"/>
        <v>83.000000000698492</v>
      </c>
    </row>
    <row r="85" spans="1:4" hidden="1" x14ac:dyDescent="0.45">
      <c r="A85" s="3">
        <v>84</v>
      </c>
      <c r="B85">
        <v>95.999999998603016</v>
      </c>
      <c r="C85">
        <v>10</v>
      </c>
      <c r="D85">
        <f t="shared" si="1"/>
        <v>85.999999998603016</v>
      </c>
    </row>
    <row r="86" spans="1:4" x14ac:dyDescent="0.45">
      <c r="A86" s="3">
        <v>85</v>
      </c>
      <c r="B86">
        <v>116.00000000093132</v>
      </c>
      <c r="C86">
        <v>142</v>
      </c>
      <c r="D86">
        <f t="shared" si="1"/>
        <v>-25.999999999068677</v>
      </c>
    </row>
    <row r="87" spans="1:4" hidden="1" x14ac:dyDescent="0.45">
      <c r="A87" s="3">
        <v>86</v>
      </c>
      <c r="B87">
        <v>126.00000000209548</v>
      </c>
      <c r="C87">
        <v>8</v>
      </c>
      <c r="D87">
        <f t="shared" si="1"/>
        <v>118.00000000209548</v>
      </c>
    </row>
    <row r="88" spans="1:4" hidden="1" x14ac:dyDescent="0.45">
      <c r="A88" s="3">
        <v>87</v>
      </c>
      <c r="B88">
        <v>91.999999996041879</v>
      </c>
      <c r="C88">
        <v>71</v>
      </c>
      <c r="D88">
        <f t="shared" si="1"/>
        <v>20.999999996041879</v>
      </c>
    </row>
    <row r="89" spans="1:4" hidden="1" x14ac:dyDescent="0.45">
      <c r="A89" s="3">
        <v>88</v>
      </c>
      <c r="B89">
        <v>190.00000000116415</v>
      </c>
      <c r="C89">
        <v>117</v>
      </c>
      <c r="D89">
        <f t="shared" si="1"/>
        <v>73.000000001164153</v>
      </c>
    </row>
    <row r="90" spans="1:4" x14ac:dyDescent="0.45">
      <c r="A90" s="3">
        <v>89</v>
      </c>
      <c r="B90">
        <v>97.000000001862645</v>
      </c>
      <c r="C90">
        <v>142</v>
      </c>
      <c r="D90">
        <f t="shared" si="1"/>
        <v>-44.999999998137355</v>
      </c>
    </row>
    <row r="91" spans="1:4" hidden="1" x14ac:dyDescent="0.45">
      <c r="A91" s="3">
        <v>90</v>
      </c>
      <c r="B91">
        <v>116.00000000093132</v>
      </c>
      <c r="C91">
        <v>48</v>
      </c>
      <c r="D91">
        <f t="shared" si="1"/>
        <v>68.000000000931323</v>
      </c>
    </row>
    <row r="92" spans="1:4" x14ac:dyDescent="0.45">
      <c r="A92" s="3">
        <v>91</v>
      </c>
      <c r="B92">
        <v>105.99999999976717</v>
      </c>
      <c r="C92">
        <v>132</v>
      </c>
      <c r="D92">
        <f t="shared" si="1"/>
        <v>-26.000000000232831</v>
      </c>
    </row>
    <row r="93" spans="1:4" hidden="1" x14ac:dyDescent="0.45">
      <c r="A93" s="3">
        <v>92</v>
      </c>
      <c r="B93">
        <v>153.99999999906868</v>
      </c>
      <c r="C93">
        <v>42</v>
      </c>
      <c r="D93">
        <f t="shared" si="1"/>
        <v>111.99999999906868</v>
      </c>
    </row>
    <row r="94" spans="1:4" hidden="1" x14ac:dyDescent="0.45">
      <c r="A94" s="3">
        <v>93</v>
      </c>
      <c r="B94">
        <v>129.00000000139698</v>
      </c>
      <c r="C94">
        <v>18</v>
      </c>
      <c r="D94">
        <f t="shared" si="1"/>
        <v>111.00000000139698</v>
      </c>
    </row>
    <row r="95" spans="1:4" hidden="1" x14ac:dyDescent="0.45">
      <c r="A95" s="3">
        <v>94</v>
      </c>
      <c r="B95">
        <v>181.00000000325963</v>
      </c>
      <c r="C95">
        <v>129</v>
      </c>
      <c r="D95">
        <f t="shared" si="1"/>
        <v>52.000000003259629</v>
      </c>
    </row>
    <row r="96" spans="1:4" hidden="1" x14ac:dyDescent="0.45">
      <c r="A96" s="3">
        <v>95</v>
      </c>
      <c r="B96">
        <v>168.00000000279397</v>
      </c>
      <c r="C96">
        <v>41</v>
      </c>
      <c r="D96">
        <f t="shared" si="1"/>
        <v>127.00000000279397</v>
      </c>
    </row>
    <row r="97" spans="1:4" hidden="1" x14ac:dyDescent="0.45">
      <c r="A97" s="3">
        <v>96</v>
      </c>
      <c r="B97">
        <v>207.00000000419095</v>
      </c>
      <c r="C97">
        <v>76</v>
      </c>
      <c r="D97">
        <f t="shared" si="1"/>
        <v>131.00000000419095</v>
      </c>
    </row>
    <row r="98" spans="1:4" x14ac:dyDescent="0.45">
      <c r="A98" s="3">
        <v>97</v>
      </c>
      <c r="B98">
        <v>76.999999999534339</v>
      </c>
      <c r="C98">
        <v>79</v>
      </c>
      <c r="D98">
        <f t="shared" si="1"/>
        <v>-2.0000000004656613</v>
      </c>
    </row>
    <row r="99" spans="1:4" hidden="1" x14ac:dyDescent="0.45">
      <c r="A99" s="3">
        <v>98</v>
      </c>
      <c r="B99">
        <v>140.99999999860302</v>
      </c>
      <c r="C99">
        <v>140</v>
      </c>
      <c r="D99">
        <f t="shared" si="1"/>
        <v>0.99999999860301614</v>
      </c>
    </row>
    <row r="100" spans="1:4" hidden="1" x14ac:dyDescent="0.45">
      <c r="A100" s="3">
        <v>99</v>
      </c>
      <c r="B100">
        <v>235.9999999939464</v>
      </c>
      <c r="C100">
        <v>86</v>
      </c>
      <c r="D100">
        <f t="shared" si="1"/>
        <v>149.9999999939464</v>
      </c>
    </row>
    <row r="101" spans="1:4" hidden="1" x14ac:dyDescent="0.45">
      <c r="A101" s="3">
        <v>100</v>
      </c>
      <c r="B101">
        <v>193.00000000046566</v>
      </c>
      <c r="C101">
        <v>103</v>
      </c>
      <c r="D101">
        <f t="shared" si="1"/>
        <v>90.000000000465661</v>
      </c>
    </row>
    <row r="102" spans="1:4" x14ac:dyDescent="0.45">
      <c r="A102" s="3">
        <v>101</v>
      </c>
      <c r="B102">
        <v>120.99999999627471</v>
      </c>
      <c r="C102">
        <v>134</v>
      </c>
      <c r="D102">
        <f t="shared" si="1"/>
        <v>-13.00000000372529</v>
      </c>
    </row>
    <row r="103" spans="1:4" hidden="1" x14ac:dyDescent="0.45">
      <c r="A103" s="3">
        <v>102</v>
      </c>
      <c r="B103">
        <v>161.00000000093132</v>
      </c>
      <c r="C103">
        <v>46</v>
      </c>
      <c r="D103">
        <f t="shared" si="1"/>
        <v>115.00000000093132</v>
      </c>
    </row>
    <row r="104" spans="1:4" hidden="1" x14ac:dyDescent="0.45">
      <c r="A104" s="3">
        <v>103</v>
      </c>
      <c r="B104">
        <v>208.00000000745058</v>
      </c>
      <c r="C104">
        <v>99</v>
      </c>
      <c r="D104">
        <f t="shared" si="1"/>
        <v>109.00000000745058</v>
      </c>
    </row>
    <row r="105" spans="1:4" hidden="1" x14ac:dyDescent="0.45">
      <c r="A105" s="3">
        <v>104</v>
      </c>
      <c r="B105">
        <v>75.99999999627471</v>
      </c>
      <c r="C105">
        <v>55</v>
      </c>
      <c r="D105">
        <f t="shared" si="1"/>
        <v>20.99999999627471</v>
      </c>
    </row>
    <row r="106" spans="1:4" hidden="1" x14ac:dyDescent="0.45">
      <c r="A106" s="3">
        <v>105</v>
      </c>
      <c r="B106">
        <v>161.99999999371357</v>
      </c>
      <c r="C106">
        <v>43</v>
      </c>
      <c r="D106">
        <f t="shared" si="1"/>
        <v>118.99999999371357</v>
      </c>
    </row>
    <row r="107" spans="1:4" hidden="1" x14ac:dyDescent="0.45">
      <c r="A107" s="3">
        <v>106</v>
      </c>
      <c r="B107">
        <v>187.9999999946449</v>
      </c>
      <c r="C107">
        <v>29</v>
      </c>
      <c r="D107">
        <f t="shared" si="1"/>
        <v>158.9999999946449</v>
      </c>
    </row>
    <row r="108" spans="1:4" x14ac:dyDescent="0.45">
      <c r="A108" s="3">
        <v>107</v>
      </c>
      <c r="B108">
        <v>89.00000000721775</v>
      </c>
      <c r="C108">
        <v>141</v>
      </c>
      <c r="D108">
        <f t="shared" si="1"/>
        <v>-51.99999999278225</v>
      </c>
    </row>
    <row r="109" spans="1:4" hidden="1" x14ac:dyDescent="0.45">
      <c r="A109" s="3">
        <v>108</v>
      </c>
      <c r="B109">
        <v>124.99999999883585</v>
      </c>
      <c r="C109">
        <v>115</v>
      </c>
      <c r="D109">
        <f t="shared" si="1"/>
        <v>9.9999999988358468</v>
      </c>
    </row>
    <row r="110" spans="1:4" x14ac:dyDescent="0.45">
      <c r="A110" s="3">
        <v>109</v>
      </c>
      <c r="B110">
        <v>60.999999999767169</v>
      </c>
      <c r="C110">
        <v>118</v>
      </c>
      <c r="D110">
        <f t="shared" si="1"/>
        <v>-57.000000000232831</v>
      </c>
    </row>
    <row r="111" spans="1:4" hidden="1" x14ac:dyDescent="0.45">
      <c r="A111" s="3">
        <v>110</v>
      </c>
      <c r="B111">
        <v>184.99999999534339</v>
      </c>
      <c r="C111">
        <v>121</v>
      </c>
      <c r="D111">
        <f t="shared" si="1"/>
        <v>63.999999995343387</v>
      </c>
    </row>
    <row r="112" spans="1:4" hidden="1" x14ac:dyDescent="0.45">
      <c r="A112" s="3">
        <v>111</v>
      </c>
      <c r="B112">
        <v>198.99999999906868</v>
      </c>
      <c r="C112">
        <v>137</v>
      </c>
      <c r="D112">
        <f t="shared" si="1"/>
        <v>61.999999999068677</v>
      </c>
    </row>
    <row r="113" spans="1:4" hidden="1" x14ac:dyDescent="0.45">
      <c r="A113" s="3">
        <v>112</v>
      </c>
      <c r="B113">
        <v>132.00000000069849</v>
      </c>
      <c r="C113">
        <v>16</v>
      </c>
      <c r="D113">
        <f t="shared" si="1"/>
        <v>116.00000000069849</v>
      </c>
    </row>
    <row r="114" spans="1:4" hidden="1" x14ac:dyDescent="0.45">
      <c r="A114" s="3">
        <v>113</v>
      </c>
      <c r="B114">
        <v>188.99999999790452</v>
      </c>
      <c r="C114">
        <v>51</v>
      </c>
      <c r="D114">
        <f t="shared" si="1"/>
        <v>137.99999999790452</v>
      </c>
    </row>
    <row r="115" spans="1:4" hidden="1" x14ac:dyDescent="0.45">
      <c r="A115" s="3">
        <v>114</v>
      </c>
      <c r="B115">
        <v>161.00000000093132</v>
      </c>
      <c r="C115">
        <v>131</v>
      </c>
      <c r="D115">
        <f t="shared" si="1"/>
        <v>30.000000000931323</v>
      </c>
    </row>
    <row r="116" spans="1:4" hidden="1" x14ac:dyDescent="0.45">
      <c r="A116" s="3">
        <v>115</v>
      </c>
      <c r="B116">
        <v>162.9999999969732</v>
      </c>
      <c r="C116">
        <v>98</v>
      </c>
      <c r="D116">
        <f t="shared" si="1"/>
        <v>64.999999996973202</v>
      </c>
    </row>
    <row r="117" spans="1:4" hidden="1" x14ac:dyDescent="0.45">
      <c r="A117" s="3">
        <v>116</v>
      </c>
      <c r="B117">
        <v>198.00000000628643</v>
      </c>
      <c r="C117">
        <v>129</v>
      </c>
      <c r="D117">
        <f t="shared" si="1"/>
        <v>69.000000006286427</v>
      </c>
    </row>
    <row r="118" spans="1:4" hidden="1" x14ac:dyDescent="0.45">
      <c r="A118" s="3">
        <v>117</v>
      </c>
      <c r="B118">
        <v>169.99999999883585</v>
      </c>
      <c r="C118">
        <v>8</v>
      </c>
      <c r="D118">
        <f t="shared" si="1"/>
        <v>161.99999999883585</v>
      </c>
    </row>
    <row r="119" spans="1:4" x14ac:dyDescent="0.45">
      <c r="A119" s="3">
        <v>118</v>
      </c>
      <c r="B119">
        <v>71.000000000931323</v>
      </c>
      <c r="C119">
        <v>136</v>
      </c>
      <c r="D119">
        <f t="shared" si="1"/>
        <v>-64.999999999068677</v>
      </c>
    </row>
    <row r="120" spans="1:4" hidden="1" x14ac:dyDescent="0.45">
      <c r="A120" s="3">
        <v>119</v>
      </c>
      <c r="B120">
        <v>98.999999997904524</v>
      </c>
      <c r="C120">
        <v>54</v>
      </c>
      <c r="D120">
        <f t="shared" si="1"/>
        <v>44.999999997904524</v>
      </c>
    </row>
    <row r="121" spans="1:4" x14ac:dyDescent="0.45">
      <c r="A121" s="3">
        <v>120</v>
      </c>
      <c r="B121">
        <v>63.999999999068677</v>
      </c>
      <c r="C121">
        <v>97</v>
      </c>
      <c r="D121">
        <f t="shared" si="1"/>
        <v>-33.000000000931323</v>
      </c>
    </row>
    <row r="122" spans="1:4" hidden="1" x14ac:dyDescent="0.45">
      <c r="A122" s="3">
        <v>121</v>
      </c>
      <c r="B122">
        <v>148.00000000046566</v>
      </c>
      <c r="C122">
        <v>38</v>
      </c>
      <c r="D122">
        <f t="shared" si="1"/>
        <v>110.00000000046566</v>
      </c>
    </row>
    <row r="123" spans="1:4" hidden="1" x14ac:dyDescent="0.45">
      <c r="A123" s="3">
        <v>122</v>
      </c>
      <c r="B123">
        <v>85.000000004656613</v>
      </c>
      <c r="C123">
        <v>32</v>
      </c>
      <c r="D123">
        <f t="shared" si="1"/>
        <v>53.000000004656613</v>
      </c>
    </row>
    <row r="124" spans="1:4" hidden="1" x14ac:dyDescent="0.45">
      <c r="A124" s="3">
        <v>123</v>
      </c>
      <c r="B124">
        <v>60.999999999767169</v>
      </c>
      <c r="C124">
        <v>33</v>
      </c>
      <c r="D124">
        <f t="shared" si="1"/>
        <v>27.999999999767169</v>
      </c>
    </row>
    <row r="125" spans="1:4" x14ac:dyDescent="0.45">
      <c r="A125" s="3">
        <v>124</v>
      </c>
      <c r="B125">
        <v>103.00000000046566</v>
      </c>
      <c r="C125">
        <v>138</v>
      </c>
      <c r="D125">
        <f t="shared" si="1"/>
        <v>-34.999999999534339</v>
      </c>
    </row>
    <row r="126" spans="1:4" hidden="1" x14ac:dyDescent="0.45">
      <c r="A126" s="3">
        <v>125</v>
      </c>
      <c r="B126">
        <v>197.0000000030268</v>
      </c>
      <c r="C126">
        <v>84</v>
      </c>
      <c r="D126">
        <f t="shared" si="1"/>
        <v>113.0000000030268</v>
      </c>
    </row>
    <row r="127" spans="1:4" hidden="1" x14ac:dyDescent="0.45">
      <c r="A127" s="3">
        <v>126</v>
      </c>
      <c r="B127">
        <v>146.99999999720603</v>
      </c>
      <c r="C127">
        <v>139</v>
      </c>
      <c r="D127">
        <f t="shared" si="1"/>
        <v>7.9999999972060323</v>
      </c>
    </row>
    <row r="128" spans="1:4" hidden="1" x14ac:dyDescent="0.45">
      <c r="A128" s="3">
        <v>127</v>
      </c>
      <c r="B128">
        <v>105.99999999976717</v>
      </c>
      <c r="C128">
        <v>30</v>
      </c>
      <c r="D128">
        <f t="shared" si="1"/>
        <v>75.999999999767169</v>
      </c>
    </row>
    <row r="129" spans="1:4" x14ac:dyDescent="0.45">
      <c r="A129" s="3">
        <v>128</v>
      </c>
      <c r="B129">
        <v>116.99999999371357</v>
      </c>
      <c r="C129">
        <v>172</v>
      </c>
      <c r="D129">
        <f t="shared" si="1"/>
        <v>-55.000000006286427</v>
      </c>
    </row>
    <row r="130" spans="1:4" hidden="1" x14ac:dyDescent="0.45">
      <c r="A130" s="3">
        <v>129</v>
      </c>
      <c r="B130">
        <v>120.00000000349246</v>
      </c>
      <c r="C130">
        <v>80</v>
      </c>
      <c r="D130">
        <f t="shared" si="1"/>
        <v>40.00000000349246</v>
      </c>
    </row>
    <row r="131" spans="1:4" hidden="1" x14ac:dyDescent="0.45">
      <c r="A131" s="3">
        <v>130</v>
      </c>
      <c r="B131">
        <v>65.999999995110556</v>
      </c>
      <c r="C131">
        <v>25</v>
      </c>
      <c r="D131">
        <f t="shared" ref="D131:D194" si="2">+B131-C131</f>
        <v>40.999999995110556</v>
      </c>
    </row>
    <row r="132" spans="1:4" hidden="1" x14ac:dyDescent="0.45">
      <c r="A132" s="3">
        <v>131</v>
      </c>
      <c r="B132">
        <v>214.99999999883585</v>
      </c>
      <c r="C132">
        <v>120</v>
      </c>
      <c r="D132">
        <f t="shared" si="2"/>
        <v>94.999999998835847</v>
      </c>
    </row>
    <row r="133" spans="1:4" x14ac:dyDescent="0.45">
      <c r="A133" s="3">
        <v>132</v>
      </c>
      <c r="B133">
        <v>76.999999999534339</v>
      </c>
      <c r="C133">
        <v>102</v>
      </c>
      <c r="D133">
        <f t="shared" si="2"/>
        <v>-25.000000000465661</v>
      </c>
    </row>
    <row r="134" spans="1:4" hidden="1" x14ac:dyDescent="0.45">
      <c r="A134" s="3">
        <v>133</v>
      </c>
      <c r="B134">
        <v>178.00000000395812</v>
      </c>
      <c r="C134">
        <v>107</v>
      </c>
      <c r="D134">
        <f t="shared" si="2"/>
        <v>71.000000003958121</v>
      </c>
    </row>
    <row r="135" spans="1:4" hidden="1" x14ac:dyDescent="0.45">
      <c r="A135" s="3">
        <v>134</v>
      </c>
      <c r="B135">
        <v>225</v>
      </c>
      <c r="C135">
        <v>48</v>
      </c>
      <c r="D135">
        <f t="shared" si="2"/>
        <v>177</v>
      </c>
    </row>
    <row r="136" spans="1:4" hidden="1" x14ac:dyDescent="0.45">
      <c r="A136" s="3">
        <v>135</v>
      </c>
      <c r="B136">
        <v>121.00000000675209</v>
      </c>
      <c r="C136">
        <v>88</v>
      </c>
      <c r="D136">
        <f t="shared" si="2"/>
        <v>33.000000006752089</v>
      </c>
    </row>
    <row r="137" spans="1:4" hidden="1" x14ac:dyDescent="0.45">
      <c r="A137" s="3">
        <v>136</v>
      </c>
      <c r="B137">
        <v>190.9999999939464</v>
      </c>
      <c r="C137">
        <v>13</v>
      </c>
      <c r="D137">
        <f t="shared" si="2"/>
        <v>177.9999999939464</v>
      </c>
    </row>
    <row r="138" spans="1:4" hidden="1" x14ac:dyDescent="0.45">
      <c r="A138" s="3">
        <v>137</v>
      </c>
      <c r="B138">
        <v>169.99999999883585</v>
      </c>
      <c r="C138">
        <v>41</v>
      </c>
      <c r="D138">
        <f t="shared" si="2"/>
        <v>128.99999999883585</v>
      </c>
    </row>
    <row r="139" spans="1:4" x14ac:dyDescent="0.45">
      <c r="A139" s="3">
        <v>138</v>
      </c>
      <c r="B139">
        <v>81.000000002095476</v>
      </c>
      <c r="C139">
        <v>97</v>
      </c>
      <c r="D139">
        <f t="shared" si="2"/>
        <v>-15.999999997904524</v>
      </c>
    </row>
    <row r="140" spans="1:4" hidden="1" x14ac:dyDescent="0.45">
      <c r="A140" s="3">
        <v>139</v>
      </c>
      <c r="B140">
        <v>238.99999999324791</v>
      </c>
      <c r="C140">
        <v>26</v>
      </c>
      <c r="D140">
        <f t="shared" si="2"/>
        <v>212.99999999324791</v>
      </c>
    </row>
    <row r="141" spans="1:4" hidden="1" x14ac:dyDescent="0.45">
      <c r="A141" s="3">
        <v>140</v>
      </c>
      <c r="B141">
        <v>159.99999999767169</v>
      </c>
      <c r="C141">
        <v>118</v>
      </c>
      <c r="D141">
        <f t="shared" si="2"/>
        <v>41.999999997671694</v>
      </c>
    </row>
    <row r="142" spans="1:4" hidden="1" x14ac:dyDescent="0.45">
      <c r="A142" s="3">
        <v>141</v>
      </c>
      <c r="B142">
        <v>227.00000000651926</v>
      </c>
      <c r="C142">
        <v>28</v>
      </c>
      <c r="D142">
        <f t="shared" si="2"/>
        <v>199.00000000651926</v>
      </c>
    </row>
    <row r="143" spans="1:4" hidden="1" x14ac:dyDescent="0.45">
      <c r="A143" s="3">
        <v>142</v>
      </c>
      <c r="B143">
        <v>120.00000000349246</v>
      </c>
      <c r="C143">
        <v>70</v>
      </c>
      <c r="D143">
        <f t="shared" si="2"/>
        <v>50.00000000349246</v>
      </c>
    </row>
    <row r="144" spans="1:4" hidden="1" x14ac:dyDescent="0.45">
      <c r="A144" s="3">
        <v>143</v>
      </c>
      <c r="B144">
        <v>238.00000000046566</v>
      </c>
      <c r="C144">
        <v>16</v>
      </c>
      <c r="D144">
        <f t="shared" si="2"/>
        <v>222.00000000046566</v>
      </c>
    </row>
    <row r="145" spans="1:4" hidden="1" x14ac:dyDescent="0.45">
      <c r="A145" s="3">
        <v>144</v>
      </c>
      <c r="B145">
        <v>153.99999999906868</v>
      </c>
      <c r="C145">
        <v>150</v>
      </c>
      <c r="D145">
        <f t="shared" si="2"/>
        <v>3.9999999990686774</v>
      </c>
    </row>
    <row r="146" spans="1:4" x14ac:dyDescent="0.45">
      <c r="A146" s="3">
        <v>145</v>
      </c>
      <c r="B146">
        <v>65.000000002328306</v>
      </c>
      <c r="C146">
        <v>106</v>
      </c>
      <c r="D146">
        <f t="shared" si="2"/>
        <v>-40.999999997671694</v>
      </c>
    </row>
    <row r="147" spans="1:4" hidden="1" x14ac:dyDescent="0.45">
      <c r="A147" s="3">
        <v>146</v>
      </c>
      <c r="B147">
        <v>74.000000000232831</v>
      </c>
      <c r="C147">
        <v>47</v>
      </c>
      <c r="D147">
        <f t="shared" si="2"/>
        <v>27.000000000232831</v>
      </c>
    </row>
    <row r="148" spans="1:4" hidden="1" x14ac:dyDescent="0.45">
      <c r="A148" s="3">
        <v>147</v>
      </c>
      <c r="B148">
        <v>100.00000000116415</v>
      </c>
      <c r="C148">
        <v>33</v>
      </c>
      <c r="D148">
        <f t="shared" si="2"/>
        <v>67.000000001164153</v>
      </c>
    </row>
    <row r="149" spans="1:4" x14ac:dyDescent="0.45">
      <c r="A149" s="3">
        <v>148</v>
      </c>
      <c r="B149">
        <v>126.99999999487773</v>
      </c>
      <c r="C149">
        <v>159</v>
      </c>
      <c r="D149">
        <f t="shared" si="2"/>
        <v>-32.000000005122274</v>
      </c>
    </row>
    <row r="150" spans="1:4" hidden="1" x14ac:dyDescent="0.45">
      <c r="A150" s="3">
        <v>149</v>
      </c>
      <c r="B150">
        <v>195.00000000698492</v>
      </c>
      <c r="C150">
        <v>139</v>
      </c>
      <c r="D150">
        <f t="shared" si="2"/>
        <v>56.000000006984919</v>
      </c>
    </row>
    <row r="151" spans="1:4" hidden="1" x14ac:dyDescent="0.45">
      <c r="A151" s="3">
        <v>150</v>
      </c>
      <c r="B151">
        <v>153.00000000628643</v>
      </c>
      <c r="C151">
        <v>106</v>
      </c>
      <c r="D151">
        <f t="shared" si="2"/>
        <v>47.000000006286427</v>
      </c>
    </row>
    <row r="152" spans="1:4" hidden="1" x14ac:dyDescent="0.45">
      <c r="A152" s="3">
        <v>151</v>
      </c>
      <c r="B152">
        <v>218.00000000861473</v>
      </c>
      <c r="C152">
        <v>19</v>
      </c>
      <c r="D152">
        <f t="shared" si="2"/>
        <v>199.00000000861473</v>
      </c>
    </row>
    <row r="153" spans="1:4" hidden="1" x14ac:dyDescent="0.45">
      <c r="A153" s="3">
        <v>152</v>
      </c>
      <c r="B153">
        <v>97.999999994644895</v>
      </c>
      <c r="C153">
        <v>12</v>
      </c>
      <c r="D153">
        <f t="shared" si="2"/>
        <v>85.999999994644895</v>
      </c>
    </row>
    <row r="154" spans="1:4" hidden="1" x14ac:dyDescent="0.45">
      <c r="A154" s="3">
        <v>153</v>
      </c>
      <c r="B154">
        <v>140.00000000582077</v>
      </c>
      <c r="C154">
        <v>89</v>
      </c>
      <c r="D154">
        <f t="shared" si="2"/>
        <v>51.000000005820766</v>
      </c>
    </row>
    <row r="155" spans="1:4" hidden="1" x14ac:dyDescent="0.45">
      <c r="A155" s="3">
        <v>154</v>
      </c>
      <c r="B155">
        <v>87.000000000698492</v>
      </c>
      <c r="C155">
        <v>82</v>
      </c>
      <c r="D155">
        <f t="shared" si="2"/>
        <v>5.0000000006984919</v>
      </c>
    </row>
    <row r="156" spans="1:4" hidden="1" x14ac:dyDescent="0.45">
      <c r="A156" s="3">
        <v>155</v>
      </c>
      <c r="B156">
        <v>171.00000000209548</v>
      </c>
      <c r="C156">
        <v>100</v>
      </c>
      <c r="D156">
        <f t="shared" si="2"/>
        <v>71.000000002095476</v>
      </c>
    </row>
    <row r="157" spans="1:4" hidden="1" x14ac:dyDescent="0.45">
      <c r="A157" s="3">
        <v>156</v>
      </c>
      <c r="B157">
        <v>216.99999999487773</v>
      </c>
      <c r="C157">
        <v>6</v>
      </c>
      <c r="D157">
        <f t="shared" si="2"/>
        <v>210.99999999487773</v>
      </c>
    </row>
    <row r="158" spans="1:4" hidden="1" x14ac:dyDescent="0.45">
      <c r="A158" s="3">
        <v>157</v>
      </c>
      <c r="B158">
        <v>172.99999999813735</v>
      </c>
      <c r="C158">
        <v>150</v>
      </c>
      <c r="D158">
        <f t="shared" si="2"/>
        <v>22.999999998137355</v>
      </c>
    </row>
    <row r="159" spans="1:4" x14ac:dyDescent="0.45">
      <c r="A159" s="3">
        <v>158</v>
      </c>
      <c r="B159">
        <v>74.000000000232831</v>
      </c>
      <c r="C159">
        <v>135</v>
      </c>
      <c r="D159">
        <f t="shared" si="2"/>
        <v>-60.999999999767169</v>
      </c>
    </row>
    <row r="160" spans="1:4" x14ac:dyDescent="0.45">
      <c r="A160" s="3">
        <v>159</v>
      </c>
      <c r="B160">
        <v>65.000000002328306</v>
      </c>
      <c r="C160">
        <v>74</v>
      </c>
      <c r="D160">
        <f t="shared" si="2"/>
        <v>-8.9999999976716936</v>
      </c>
    </row>
    <row r="161" spans="1:4" hidden="1" x14ac:dyDescent="0.45">
      <c r="A161" s="3">
        <v>160</v>
      </c>
      <c r="B161">
        <v>207.00000000419095</v>
      </c>
      <c r="C161">
        <v>67</v>
      </c>
      <c r="D161">
        <f t="shared" si="2"/>
        <v>140.00000000419095</v>
      </c>
    </row>
    <row r="162" spans="1:4" hidden="1" x14ac:dyDescent="0.45">
      <c r="A162" s="3">
        <v>161</v>
      </c>
      <c r="B162">
        <v>217.99999999813735</v>
      </c>
      <c r="C162">
        <v>57</v>
      </c>
      <c r="D162">
        <f t="shared" si="2"/>
        <v>160.99999999813735</v>
      </c>
    </row>
    <row r="163" spans="1:4" hidden="1" x14ac:dyDescent="0.45">
      <c r="A163" s="3">
        <v>162</v>
      </c>
      <c r="B163">
        <v>97.000000001862645</v>
      </c>
      <c r="C163">
        <v>25</v>
      </c>
      <c r="D163">
        <f t="shared" si="2"/>
        <v>72.000000001862645</v>
      </c>
    </row>
    <row r="164" spans="1:4" hidden="1" x14ac:dyDescent="0.45">
      <c r="A164" s="3">
        <v>163</v>
      </c>
      <c r="B164">
        <v>154.00000000954606</v>
      </c>
      <c r="C164">
        <v>71</v>
      </c>
      <c r="D164">
        <f t="shared" si="2"/>
        <v>83.000000009546056</v>
      </c>
    </row>
    <row r="165" spans="1:4" hidden="1" x14ac:dyDescent="0.45">
      <c r="A165" s="3">
        <v>164</v>
      </c>
      <c r="B165">
        <v>207.9999999969732</v>
      </c>
      <c r="C165">
        <v>105</v>
      </c>
      <c r="D165">
        <f t="shared" si="2"/>
        <v>102.9999999969732</v>
      </c>
    </row>
    <row r="166" spans="1:4" hidden="1" x14ac:dyDescent="0.45">
      <c r="A166" s="3">
        <v>165</v>
      </c>
      <c r="B166">
        <v>171.00000000209548</v>
      </c>
      <c r="C166">
        <v>56</v>
      </c>
      <c r="D166">
        <f t="shared" si="2"/>
        <v>115.00000000209548</v>
      </c>
    </row>
    <row r="167" spans="1:4" hidden="1" x14ac:dyDescent="0.45">
      <c r="A167" s="3">
        <v>166</v>
      </c>
      <c r="B167">
        <v>85.999999997438863</v>
      </c>
      <c r="C167">
        <v>22</v>
      </c>
      <c r="D167">
        <f t="shared" si="2"/>
        <v>63.999999997438863</v>
      </c>
    </row>
    <row r="168" spans="1:4" hidden="1" x14ac:dyDescent="0.45">
      <c r="A168" s="3">
        <v>167</v>
      </c>
      <c r="B168">
        <v>87.000000000698492</v>
      </c>
      <c r="C168">
        <v>76</v>
      </c>
      <c r="D168">
        <f t="shared" si="2"/>
        <v>11.000000000698492</v>
      </c>
    </row>
    <row r="169" spans="1:4" hidden="1" x14ac:dyDescent="0.45">
      <c r="A169" s="3">
        <v>168</v>
      </c>
      <c r="B169">
        <v>78.000000002793968</v>
      </c>
      <c r="C169">
        <v>7</v>
      </c>
      <c r="D169">
        <f t="shared" si="2"/>
        <v>71.000000002793968</v>
      </c>
    </row>
    <row r="170" spans="1:4" hidden="1" x14ac:dyDescent="0.45">
      <c r="A170" s="3">
        <v>169</v>
      </c>
      <c r="B170">
        <v>197.99999999580905</v>
      </c>
      <c r="C170">
        <v>110</v>
      </c>
      <c r="D170">
        <f t="shared" si="2"/>
        <v>87.999999995809048</v>
      </c>
    </row>
    <row r="171" spans="1:4" hidden="1" x14ac:dyDescent="0.45">
      <c r="A171" s="3">
        <v>170</v>
      </c>
      <c r="B171">
        <v>169.0000000060536</v>
      </c>
      <c r="C171">
        <v>73</v>
      </c>
      <c r="D171">
        <f t="shared" si="2"/>
        <v>96.000000006053597</v>
      </c>
    </row>
    <row r="172" spans="1:4" hidden="1" x14ac:dyDescent="0.45">
      <c r="A172" s="3">
        <v>171</v>
      </c>
      <c r="B172">
        <v>71.000000000931323</v>
      </c>
      <c r="C172">
        <v>51</v>
      </c>
      <c r="D172">
        <f t="shared" si="2"/>
        <v>20.000000000931323</v>
      </c>
    </row>
    <row r="173" spans="1:4" hidden="1" x14ac:dyDescent="0.45">
      <c r="A173" s="3">
        <v>172</v>
      </c>
      <c r="B173">
        <v>197.0000000030268</v>
      </c>
      <c r="C173">
        <v>27</v>
      </c>
      <c r="D173">
        <f t="shared" si="2"/>
        <v>170.0000000030268</v>
      </c>
    </row>
    <row r="174" spans="1:4" hidden="1" x14ac:dyDescent="0.45">
      <c r="A174" s="3">
        <v>173</v>
      </c>
      <c r="B174">
        <v>205.00000000814907</v>
      </c>
      <c r="C174">
        <v>67</v>
      </c>
      <c r="D174">
        <f t="shared" si="2"/>
        <v>138.00000000814907</v>
      </c>
    </row>
    <row r="175" spans="1:4" hidden="1" x14ac:dyDescent="0.45">
      <c r="A175" s="3">
        <v>174</v>
      </c>
      <c r="B175">
        <v>63.000000006286427</v>
      </c>
      <c r="C175">
        <v>12</v>
      </c>
      <c r="D175">
        <f t="shared" si="2"/>
        <v>51.000000006286427</v>
      </c>
    </row>
    <row r="176" spans="1:4" hidden="1" x14ac:dyDescent="0.45">
      <c r="A176" s="3">
        <v>175</v>
      </c>
      <c r="B176">
        <v>97.000000001862645</v>
      </c>
      <c r="C176">
        <v>47</v>
      </c>
      <c r="D176">
        <f t="shared" si="2"/>
        <v>50.000000001862645</v>
      </c>
    </row>
    <row r="177" spans="1:4" hidden="1" x14ac:dyDescent="0.45">
      <c r="A177" s="3">
        <v>176</v>
      </c>
      <c r="B177">
        <v>124.99999999883585</v>
      </c>
      <c r="C177">
        <v>48</v>
      </c>
      <c r="D177">
        <f t="shared" si="2"/>
        <v>76.999999998835847</v>
      </c>
    </row>
    <row r="178" spans="1:4" x14ac:dyDescent="0.45">
      <c r="A178" s="3">
        <v>177</v>
      </c>
      <c r="B178">
        <v>59.99999999650754</v>
      </c>
      <c r="C178">
        <v>142</v>
      </c>
      <c r="D178">
        <f t="shared" si="2"/>
        <v>-82.00000000349246</v>
      </c>
    </row>
    <row r="179" spans="1:4" hidden="1" x14ac:dyDescent="0.45">
      <c r="A179" s="3">
        <v>178</v>
      </c>
      <c r="B179">
        <v>204.99999999767169</v>
      </c>
      <c r="C179">
        <v>146</v>
      </c>
      <c r="D179">
        <f t="shared" si="2"/>
        <v>58.999999997671694</v>
      </c>
    </row>
    <row r="180" spans="1:4" hidden="1" x14ac:dyDescent="0.45">
      <c r="A180" s="3">
        <v>179</v>
      </c>
      <c r="B180">
        <v>144.0000000083819</v>
      </c>
      <c r="C180">
        <v>26</v>
      </c>
      <c r="D180">
        <f t="shared" si="2"/>
        <v>118.0000000083819</v>
      </c>
    </row>
    <row r="181" spans="1:4" hidden="1" x14ac:dyDescent="0.45">
      <c r="A181" s="3">
        <v>180</v>
      </c>
      <c r="B181">
        <v>168.00000000279397</v>
      </c>
      <c r="C181">
        <v>161</v>
      </c>
      <c r="D181">
        <f t="shared" si="2"/>
        <v>7.0000000027939677</v>
      </c>
    </row>
    <row r="182" spans="1:4" hidden="1" x14ac:dyDescent="0.45">
      <c r="A182" s="3">
        <v>181</v>
      </c>
      <c r="B182">
        <v>68.999999994412065</v>
      </c>
      <c r="C182">
        <v>55</v>
      </c>
      <c r="D182">
        <f t="shared" si="2"/>
        <v>13.999999994412065</v>
      </c>
    </row>
    <row r="183" spans="1:4" hidden="1" x14ac:dyDescent="0.45">
      <c r="A183" s="3">
        <v>182</v>
      </c>
      <c r="B183">
        <v>156.99999999837019</v>
      </c>
      <c r="C183">
        <v>11</v>
      </c>
      <c r="D183">
        <f t="shared" si="2"/>
        <v>145.99999999837019</v>
      </c>
    </row>
    <row r="184" spans="1:4" hidden="1" x14ac:dyDescent="0.45">
      <c r="A184" s="3">
        <v>183</v>
      </c>
      <c r="B184">
        <v>222.00000000069849</v>
      </c>
      <c r="C184">
        <v>166</v>
      </c>
      <c r="D184">
        <f t="shared" si="2"/>
        <v>56.000000000698492</v>
      </c>
    </row>
    <row r="185" spans="1:4" hidden="1" x14ac:dyDescent="0.45">
      <c r="A185" s="3">
        <v>184</v>
      </c>
      <c r="B185">
        <v>185.99999999860302</v>
      </c>
      <c r="C185">
        <v>29</v>
      </c>
      <c r="D185">
        <f t="shared" si="2"/>
        <v>156.99999999860302</v>
      </c>
    </row>
    <row r="186" spans="1:4" hidden="1" x14ac:dyDescent="0.45">
      <c r="A186" s="3">
        <v>185</v>
      </c>
      <c r="B186">
        <v>219.00000000139698</v>
      </c>
      <c r="C186">
        <v>40</v>
      </c>
      <c r="D186">
        <f t="shared" si="2"/>
        <v>179.00000000139698</v>
      </c>
    </row>
    <row r="187" spans="1:4" hidden="1" x14ac:dyDescent="0.45">
      <c r="A187" s="3">
        <v>186</v>
      </c>
      <c r="B187">
        <v>213.99999999557622</v>
      </c>
      <c r="C187">
        <v>93</v>
      </c>
      <c r="D187">
        <f t="shared" si="2"/>
        <v>120.99999999557622</v>
      </c>
    </row>
    <row r="188" spans="1:4" hidden="1" x14ac:dyDescent="0.45">
      <c r="A188" s="3">
        <v>187</v>
      </c>
      <c r="B188">
        <v>184.99999999534339</v>
      </c>
      <c r="C188">
        <v>126</v>
      </c>
      <c r="D188">
        <f t="shared" si="2"/>
        <v>58.999999995343387</v>
      </c>
    </row>
    <row r="189" spans="1:4" x14ac:dyDescent="0.45">
      <c r="A189" s="3">
        <v>188</v>
      </c>
      <c r="B189">
        <v>100.9999999939464</v>
      </c>
      <c r="C189">
        <v>105</v>
      </c>
      <c r="D189">
        <f t="shared" si="2"/>
        <v>-4.0000000060535967</v>
      </c>
    </row>
    <row r="190" spans="1:4" hidden="1" x14ac:dyDescent="0.45">
      <c r="A190" s="3">
        <v>189</v>
      </c>
      <c r="B190">
        <v>142.00000000186265</v>
      </c>
      <c r="C190">
        <v>117</v>
      </c>
      <c r="D190">
        <f t="shared" si="2"/>
        <v>25.000000001862645</v>
      </c>
    </row>
    <row r="191" spans="1:4" hidden="1" x14ac:dyDescent="0.45">
      <c r="A191" s="3">
        <v>190</v>
      </c>
      <c r="B191">
        <v>110.99999999511056</v>
      </c>
      <c r="C191">
        <v>102</v>
      </c>
      <c r="D191">
        <f t="shared" si="2"/>
        <v>8.9999999951105565</v>
      </c>
    </row>
    <row r="192" spans="1:4" hidden="1" x14ac:dyDescent="0.45">
      <c r="A192" s="3">
        <v>191</v>
      </c>
      <c r="B192">
        <v>155.99999999511056</v>
      </c>
      <c r="C192">
        <v>87</v>
      </c>
      <c r="D192">
        <f t="shared" si="2"/>
        <v>68.999999995110556</v>
      </c>
    </row>
    <row r="193" spans="1:4" hidden="1" x14ac:dyDescent="0.45">
      <c r="A193" s="3">
        <v>192</v>
      </c>
      <c r="B193">
        <v>137.00000000651926</v>
      </c>
      <c r="C193">
        <v>26</v>
      </c>
      <c r="D193">
        <f t="shared" si="2"/>
        <v>111.00000000651926</v>
      </c>
    </row>
    <row r="194" spans="1:4" hidden="1" x14ac:dyDescent="0.45">
      <c r="A194" s="3">
        <v>193</v>
      </c>
      <c r="B194">
        <v>172.0000000053551</v>
      </c>
      <c r="C194">
        <v>171</v>
      </c>
      <c r="D194">
        <f t="shared" si="2"/>
        <v>1.0000000053551048</v>
      </c>
    </row>
    <row r="195" spans="1:4" hidden="1" x14ac:dyDescent="0.45">
      <c r="A195" s="3">
        <v>194</v>
      </c>
      <c r="B195">
        <v>76.000000006752089</v>
      </c>
      <c r="C195">
        <v>68</v>
      </c>
      <c r="D195">
        <f t="shared" ref="D195:D258" si="3">+B195-C195</f>
        <v>8.0000000067520887</v>
      </c>
    </row>
    <row r="196" spans="1:4" hidden="1" x14ac:dyDescent="0.45">
      <c r="A196" s="3">
        <v>195</v>
      </c>
      <c r="B196">
        <v>65.000000002328306</v>
      </c>
      <c r="C196">
        <v>51</v>
      </c>
      <c r="D196">
        <f t="shared" si="3"/>
        <v>14.000000002328306</v>
      </c>
    </row>
    <row r="197" spans="1:4" hidden="1" x14ac:dyDescent="0.45">
      <c r="A197" s="3">
        <v>196</v>
      </c>
      <c r="B197">
        <v>238.99999999324791</v>
      </c>
      <c r="C197">
        <v>176</v>
      </c>
      <c r="D197">
        <f t="shared" si="3"/>
        <v>62.999999993247911</v>
      </c>
    </row>
    <row r="198" spans="1:4" hidden="1" x14ac:dyDescent="0.45">
      <c r="A198" s="3">
        <v>197</v>
      </c>
      <c r="B198">
        <v>128.00000000861473</v>
      </c>
      <c r="C198">
        <v>72</v>
      </c>
      <c r="D198">
        <f t="shared" si="3"/>
        <v>56.000000008614734</v>
      </c>
    </row>
    <row r="199" spans="1:4" hidden="1" x14ac:dyDescent="0.45">
      <c r="A199" s="3">
        <v>198</v>
      </c>
      <c r="B199">
        <v>148.99999999324791</v>
      </c>
      <c r="C199">
        <v>33</v>
      </c>
      <c r="D199">
        <f t="shared" si="3"/>
        <v>115.99999999324791</v>
      </c>
    </row>
    <row r="200" spans="1:4" hidden="1" x14ac:dyDescent="0.45">
      <c r="A200" s="3">
        <v>199</v>
      </c>
      <c r="B200">
        <v>223.99999999674037</v>
      </c>
      <c r="C200">
        <v>142</v>
      </c>
      <c r="D200">
        <f t="shared" si="3"/>
        <v>81.999999996740371</v>
      </c>
    </row>
    <row r="201" spans="1:4" hidden="1" x14ac:dyDescent="0.45">
      <c r="A201" s="3">
        <v>200</v>
      </c>
      <c r="B201">
        <v>171.00000000209548</v>
      </c>
      <c r="C201">
        <v>67</v>
      </c>
      <c r="D201">
        <f t="shared" si="3"/>
        <v>104.00000000209548</v>
      </c>
    </row>
    <row r="202" spans="1:4" hidden="1" x14ac:dyDescent="0.45">
      <c r="A202" s="3">
        <v>201</v>
      </c>
      <c r="B202">
        <v>92.000000006519258</v>
      </c>
      <c r="C202">
        <v>58</v>
      </c>
      <c r="D202">
        <f t="shared" si="3"/>
        <v>34.000000006519258</v>
      </c>
    </row>
    <row r="203" spans="1:4" x14ac:dyDescent="0.45">
      <c r="A203" s="3">
        <v>202</v>
      </c>
      <c r="B203">
        <v>62.000000003026798</v>
      </c>
      <c r="C203">
        <v>156</v>
      </c>
      <c r="D203">
        <f t="shared" si="3"/>
        <v>-93.999999996973202</v>
      </c>
    </row>
    <row r="204" spans="1:4" x14ac:dyDescent="0.45">
      <c r="A204" s="3">
        <v>203</v>
      </c>
      <c r="B204">
        <v>84.000000001396984</v>
      </c>
      <c r="C204">
        <v>85</v>
      </c>
      <c r="D204">
        <f t="shared" si="3"/>
        <v>-0.99999999860301614</v>
      </c>
    </row>
    <row r="205" spans="1:4" hidden="1" x14ac:dyDescent="0.45">
      <c r="A205" s="3">
        <v>204</v>
      </c>
      <c r="B205">
        <v>127.99999999813735</v>
      </c>
      <c r="C205">
        <v>21</v>
      </c>
      <c r="D205">
        <f t="shared" si="3"/>
        <v>106.99999999813735</v>
      </c>
    </row>
    <row r="206" spans="1:4" hidden="1" x14ac:dyDescent="0.45">
      <c r="A206" s="3">
        <v>205</v>
      </c>
      <c r="B206">
        <v>239.00000000372529</v>
      </c>
      <c r="C206">
        <v>86</v>
      </c>
      <c r="D206">
        <f t="shared" si="3"/>
        <v>153.00000000372529</v>
      </c>
    </row>
    <row r="207" spans="1:4" hidden="1" x14ac:dyDescent="0.45">
      <c r="A207" s="3">
        <v>206</v>
      </c>
      <c r="B207">
        <v>161.99999999371357</v>
      </c>
      <c r="C207">
        <v>58</v>
      </c>
      <c r="D207">
        <f t="shared" si="3"/>
        <v>103.99999999371357</v>
      </c>
    </row>
    <row r="208" spans="1:4" x14ac:dyDescent="0.45">
      <c r="A208" s="3">
        <v>207</v>
      </c>
      <c r="B208">
        <v>73.000000007450581</v>
      </c>
      <c r="C208">
        <v>111</v>
      </c>
      <c r="D208">
        <f t="shared" si="3"/>
        <v>-37.999999992549419</v>
      </c>
    </row>
    <row r="209" spans="1:4" hidden="1" x14ac:dyDescent="0.45">
      <c r="A209" s="3">
        <v>208</v>
      </c>
      <c r="B209">
        <v>182.99999999930151</v>
      </c>
      <c r="C209">
        <v>100</v>
      </c>
      <c r="D209">
        <f t="shared" si="3"/>
        <v>82.999999999301508</v>
      </c>
    </row>
    <row r="210" spans="1:4" x14ac:dyDescent="0.45">
      <c r="A210" s="3">
        <v>209</v>
      </c>
      <c r="B210">
        <v>154.99999999185093</v>
      </c>
      <c r="C210">
        <v>171</v>
      </c>
      <c r="D210">
        <f t="shared" si="3"/>
        <v>-16.000000008149073</v>
      </c>
    </row>
    <row r="211" spans="1:4" x14ac:dyDescent="0.45">
      <c r="A211" s="3">
        <v>210</v>
      </c>
      <c r="B211">
        <v>105.99999999976717</v>
      </c>
      <c r="C211">
        <v>158</v>
      </c>
      <c r="D211">
        <f t="shared" si="3"/>
        <v>-52.000000000232831</v>
      </c>
    </row>
    <row r="212" spans="1:4" x14ac:dyDescent="0.45">
      <c r="A212" s="3">
        <v>211</v>
      </c>
      <c r="B212">
        <v>105.99999999976717</v>
      </c>
      <c r="C212">
        <v>135</v>
      </c>
      <c r="D212">
        <f t="shared" si="3"/>
        <v>-29.000000000232831</v>
      </c>
    </row>
    <row r="213" spans="1:4" x14ac:dyDescent="0.45">
      <c r="A213" s="3">
        <v>212</v>
      </c>
      <c r="B213">
        <v>65.000000002328306</v>
      </c>
      <c r="C213">
        <v>164</v>
      </c>
      <c r="D213">
        <f t="shared" si="3"/>
        <v>-98.999999997671694</v>
      </c>
    </row>
    <row r="214" spans="1:4" hidden="1" x14ac:dyDescent="0.45">
      <c r="A214" s="3">
        <v>213</v>
      </c>
      <c r="B214">
        <v>191.99999999720603</v>
      </c>
      <c r="C214">
        <v>100</v>
      </c>
      <c r="D214">
        <f t="shared" si="3"/>
        <v>91.999999997206032</v>
      </c>
    </row>
    <row r="215" spans="1:4" hidden="1" x14ac:dyDescent="0.45">
      <c r="A215" s="3">
        <v>214</v>
      </c>
      <c r="B215">
        <v>111.00000000558794</v>
      </c>
      <c r="C215">
        <v>38</v>
      </c>
      <c r="D215">
        <f t="shared" si="3"/>
        <v>73.000000005587935</v>
      </c>
    </row>
    <row r="216" spans="1:4" hidden="1" x14ac:dyDescent="0.45">
      <c r="A216" s="3">
        <v>215</v>
      </c>
      <c r="B216">
        <v>152.99999999580905</v>
      </c>
      <c r="C216">
        <v>46</v>
      </c>
      <c r="D216">
        <f t="shared" si="3"/>
        <v>106.99999999580905</v>
      </c>
    </row>
    <row r="217" spans="1:4" hidden="1" x14ac:dyDescent="0.45">
      <c r="A217" s="3">
        <v>216</v>
      </c>
      <c r="B217">
        <v>229.99999999534339</v>
      </c>
      <c r="C217">
        <v>120</v>
      </c>
      <c r="D217">
        <f t="shared" si="3"/>
        <v>109.99999999534339</v>
      </c>
    </row>
    <row r="218" spans="1:4" hidden="1" x14ac:dyDescent="0.45">
      <c r="A218" s="3">
        <v>217</v>
      </c>
      <c r="B218">
        <v>230.99999999860302</v>
      </c>
      <c r="C218">
        <v>13</v>
      </c>
      <c r="D218">
        <f t="shared" si="3"/>
        <v>217.99999999860302</v>
      </c>
    </row>
    <row r="219" spans="1:4" hidden="1" x14ac:dyDescent="0.45">
      <c r="A219" s="3">
        <v>218</v>
      </c>
      <c r="B219">
        <v>193.99999999324791</v>
      </c>
      <c r="C219">
        <v>46</v>
      </c>
      <c r="D219">
        <f t="shared" si="3"/>
        <v>147.99999999324791</v>
      </c>
    </row>
    <row r="220" spans="1:4" hidden="1" x14ac:dyDescent="0.45">
      <c r="A220" s="3">
        <v>219</v>
      </c>
      <c r="B220">
        <v>136.00000000325963</v>
      </c>
      <c r="C220">
        <v>23</v>
      </c>
      <c r="D220">
        <f t="shared" si="3"/>
        <v>113.00000000325963</v>
      </c>
    </row>
    <row r="221" spans="1:4" hidden="1" x14ac:dyDescent="0.45">
      <c r="A221" s="3">
        <v>220</v>
      </c>
      <c r="B221">
        <v>236.00000000442378</v>
      </c>
      <c r="C221">
        <v>13</v>
      </c>
      <c r="D221">
        <f t="shared" si="3"/>
        <v>223.00000000442378</v>
      </c>
    </row>
    <row r="222" spans="1:4" x14ac:dyDescent="0.45">
      <c r="A222" s="3">
        <v>221</v>
      </c>
      <c r="B222">
        <v>74.000000000232831</v>
      </c>
      <c r="C222">
        <v>108</v>
      </c>
      <c r="D222">
        <f t="shared" si="3"/>
        <v>-33.999999999767169</v>
      </c>
    </row>
    <row r="223" spans="1:4" hidden="1" x14ac:dyDescent="0.45">
      <c r="A223" s="3">
        <v>222</v>
      </c>
      <c r="B223">
        <v>184.00000000256114</v>
      </c>
      <c r="C223">
        <v>85</v>
      </c>
      <c r="D223">
        <f t="shared" si="3"/>
        <v>99.000000002561137</v>
      </c>
    </row>
    <row r="224" spans="1:4" hidden="1" x14ac:dyDescent="0.45">
      <c r="A224" s="3">
        <v>223</v>
      </c>
      <c r="B224">
        <v>94.000000002561137</v>
      </c>
      <c r="C224">
        <v>53</v>
      </c>
      <c r="D224">
        <f t="shared" si="3"/>
        <v>41.000000002561137</v>
      </c>
    </row>
    <row r="225" spans="1:4" hidden="1" x14ac:dyDescent="0.45">
      <c r="A225" s="3">
        <v>224</v>
      </c>
      <c r="B225">
        <v>220.00000000465661</v>
      </c>
      <c r="C225">
        <v>20</v>
      </c>
      <c r="D225">
        <f t="shared" si="3"/>
        <v>200.00000000465661</v>
      </c>
    </row>
    <row r="226" spans="1:4" x14ac:dyDescent="0.45">
      <c r="A226" s="3">
        <v>225</v>
      </c>
      <c r="B226">
        <v>69.999999997671694</v>
      </c>
      <c r="C226">
        <v>94</v>
      </c>
      <c r="D226">
        <f t="shared" si="3"/>
        <v>-24.000000002328306</v>
      </c>
    </row>
    <row r="227" spans="1:4" hidden="1" x14ac:dyDescent="0.45">
      <c r="A227" s="3">
        <v>226</v>
      </c>
      <c r="B227">
        <v>191.00000000442378</v>
      </c>
      <c r="C227">
        <v>146</v>
      </c>
      <c r="D227">
        <f t="shared" si="3"/>
        <v>45.000000004423782</v>
      </c>
    </row>
    <row r="228" spans="1:4" hidden="1" x14ac:dyDescent="0.45">
      <c r="A228" s="3">
        <v>227</v>
      </c>
      <c r="B228">
        <v>182.99999999930151</v>
      </c>
      <c r="C228">
        <v>119</v>
      </c>
      <c r="D228">
        <f t="shared" si="3"/>
        <v>63.999999999301508</v>
      </c>
    </row>
    <row r="229" spans="1:4" hidden="1" x14ac:dyDescent="0.45">
      <c r="A229" s="3">
        <v>228</v>
      </c>
      <c r="B229">
        <v>142.00000000186265</v>
      </c>
      <c r="C229">
        <v>35</v>
      </c>
      <c r="D229">
        <f t="shared" si="3"/>
        <v>107.00000000186265</v>
      </c>
    </row>
    <row r="230" spans="1:4" x14ac:dyDescent="0.45">
      <c r="A230" s="3">
        <v>229</v>
      </c>
      <c r="B230">
        <v>116.00000000093132</v>
      </c>
      <c r="C230">
        <v>117</v>
      </c>
      <c r="D230">
        <f t="shared" si="3"/>
        <v>-0.99999999906867743</v>
      </c>
    </row>
    <row r="231" spans="1:4" hidden="1" x14ac:dyDescent="0.45">
      <c r="A231" s="3">
        <v>230</v>
      </c>
      <c r="B231">
        <v>152.99999999580905</v>
      </c>
      <c r="C231">
        <v>91</v>
      </c>
      <c r="D231">
        <f t="shared" si="3"/>
        <v>61.999999995809048</v>
      </c>
    </row>
    <row r="232" spans="1:4" x14ac:dyDescent="0.45">
      <c r="A232" s="3">
        <v>231</v>
      </c>
      <c r="B232">
        <v>117.9999999969732</v>
      </c>
      <c r="C232">
        <v>150</v>
      </c>
      <c r="D232">
        <f t="shared" si="3"/>
        <v>-32.000000003026798</v>
      </c>
    </row>
    <row r="233" spans="1:4" x14ac:dyDescent="0.45">
      <c r="A233" s="3">
        <v>232</v>
      </c>
      <c r="B233">
        <v>81.000000002095476</v>
      </c>
      <c r="C233">
        <v>139</v>
      </c>
      <c r="D233">
        <f t="shared" si="3"/>
        <v>-57.999999997904524</v>
      </c>
    </row>
    <row r="234" spans="1:4" hidden="1" x14ac:dyDescent="0.45">
      <c r="A234" s="3">
        <v>233</v>
      </c>
      <c r="B234">
        <v>107.0000000030268</v>
      </c>
      <c r="C234">
        <v>31</v>
      </c>
      <c r="D234">
        <f t="shared" si="3"/>
        <v>76.000000003026798</v>
      </c>
    </row>
    <row r="235" spans="1:4" hidden="1" x14ac:dyDescent="0.45">
      <c r="A235" s="3">
        <v>234</v>
      </c>
      <c r="B235">
        <v>162.00000000419095</v>
      </c>
      <c r="C235">
        <v>99</v>
      </c>
      <c r="D235">
        <f t="shared" si="3"/>
        <v>63.000000004190952</v>
      </c>
    </row>
    <row r="236" spans="1:4" hidden="1" x14ac:dyDescent="0.45">
      <c r="A236" s="3">
        <v>235</v>
      </c>
      <c r="B236">
        <v>146.00000000442378</v>
      </c>
      <c r="C236">
        <v>25</v>
      </c>
      <c r="D236">
        <f t="shared" si="3"/>
        <v>121.00000000442378</v>
      </c>
    </row>
    <row r="237" spans="1:4" x14ac:dyDescent="0.45">
      <c r="A237" s="3">
        <v>236</v>
      </c>
      <c r="B237">
        <v>94.000000002561137</v>
      </c>
      <c r="C237">
        <v>101</v>
      </c>
      <c r="D237">
        <f t="shared" si="3"/>
        <v>-6.9999999974388629</v>
      </c>
    </row>
    <row r="238" spans="1:4" hidden="1" x14ac:dyDescent="0.45">
      <c r="A238" s="3">
        <v>237</v>
      </c>
      <c r="B238">
        <v>194.99999999650754</v>
      </c>
      <c r="C238">
        <v>37</v>
      </c>
      <c r="D238">
        <f t="shared" si="3"/>
        <v>157.99999999650754</v>
      </c>
    </row>
    <row r="239" spans="1:4" hidden="1" x14ac:dyDescent="0.45">
      <c r="A239" s="3">
        <v>238</v>
      </c>
      <c r="B239">
        <v>159.00000000488944</v>
      </c>
      <c r="C239">
        <v>45</v>
      </c>
      <c r="D239">
        <f t="shared" si="3"/>
        <v>114.00000000488944</v>
      </c>
    </row>
    <row r="240" spans="1:4" hidden="1" x14ac:dyDescent="0.45">
      <c r="A240" s="3">
        <v>239</v>
      </c>
      <c r="B240">
        <v>201.00000000558794</v>
      </c>
      <c r="C240">
        <v>73</v>
      </c>
      <c r="D240">
        <f t="shared" si="3"/>
        <v>128.00000000558794</v>
      </c>
    </row>
    <row r="241" spans="1:4" hidden="1" x14ac:dyDescent="0.45">
      <c r="A241" s="3">
        <v>240</v>
      </c>
      <c r="B241">
        <v>174.00000000139698</v>
      </c>
      <c r="C241">
        <v>129</v>
      </c>
      <c r="D241">
        <f t="shared" si="3"/>
        <v>45.000000001396984</v>
      </c>
    </row>
    <row r="242" spans="1:4" hidden="1" x14ac:dyDescent="0.45">
      <c r="A242" s="3">
        <v>241</v>
      </c>
      <c r="B242">
        <v>59.99999999650754</v>
      </c>
      <c r="C242">
        <v>11</v>
      </c>
      <c r="D242">
        <f t="shared" si="3"/>
        <v>48.99999999650754</v>
      </c>
    </row>
    <row r="243" spans="1:4" x14ac:dyDescent="0.45">
      <c r="A243" s="3">
        <v>242</v>
      </c>
      <c r="B243">
        <v>87.000000000698492</v>
      </c>
      <c r="C243">
        <v>99</v>
      </c>
      <c r="D243">
        <f t="shared" si="3"/>
        <v>-11.999999999301508</v>
      </c>
    </row>
    <row r="244" spans="1:4" hidden="1" x14ac:dyDescent="0.45">
      <c r="A244" s="3">
        <v>243</v>
      </c>
      <c r="B244">
        <v>209.00000000023283</v>
      </c>
      <c r="C244">
        <v>22</v>
      </c>
      <c r="D244">
        <f t="shared" si="3"/>
        <v>187.00000000023283</v>
      </c>
    </row>
    <row r="245" spans="1:4" hidden="1" x14ac:dyDescent="0.45">
      <c r="A245" s="3">
        <v>244</v>
      </c>
      <c r="B245">
        <v>137.00000000651926</v>
      </c>
      <c r="C245">
        <v>89</v>
      </c>
      <c r="D245">
        <f t="shared" si="3"/>
        <v>48.000000006519258</v>
      </c>
    </row>
    <row r="246" spans="1:4" hidden="1" x14ac:dyDescent="0.45">
      <c r="A246" s="3">
        <v>245</v>
      </c>
      <c r="B246">
        <v>206.00000000093132</v>
      </c>
      <c r="C246">
        <v>116</v>
      </c>
      <c r="D246">
        <f t="shared" si="3"/>
        <v>90.000000000931323</v>
      </c>
    </row>
    <row r="247" spans="1:4" x14ac:dyDescent="0.45">
      <c r="A247" s="3">
        <v>246</v>
      </c>
      <c r="B247">
        <v>139.00000000256114</v>
      </c>
      <c r="C247">
        <v>146</v>
      </c>
      <c r="D247">
        <f t="shared" si="3"/>
        <v>-6.9999999974388629</v>
      </c>
    </row>
    <row r="248" spans="1:4" hidden="1" x14ac:dyDescent="0.45">
      <c r="A248" s="3">
        <v>247</v>
      </c>
      <c r="B248">
        <v>166.99999999953434</v>
      </c>
      <c r="C248">
        <v>59</v>
      </c>
      <c r="D248">
        <f t="shared" si="3"/>
        <v>107.99999999953434</v>
      </c>
    </row>
    <row r="249" spans="1:4" x14ac:dyDescent="0.45">
      <c r="A249" s="3">
        <v>248</v>
      </c>
      <c r="B249">
        <v>111.99999999837019</v>
      </c>
      <c r="C249">
        <v>120</v>
      </c>
      <c r="D249">
        <f t="shared" si="3"/>
        <v>-8.0000000016298145</v>
      </c>
    </row>
    <row r="250" spans="1:4" hidden="1" x14ac:dyDescent="0.45">
      <c r="A250" s="3">
        <v>249</v>
      </c>
      <c r="B250">
        <v>177.00000000069849</v>
      </c>
      <c r="C250">
        <v>109</v>
      </c>
      <c r="D250">
        <f t="shared" si="3"/>
        <v>68.000000000698492</v>
      </c>
    </row>
    <row r="251" spans="1:4" hidden="1" x14ac:dyDescent="0.45">
      <c r="A251" s="3">
        <v>250</v>
      </c>
      <c r="B251">
        <v>217.0000000053551</v>
      </c>
      <c r="C251">
        <v>29</v>
      </c>
      <c r="D251">
        <f t="shared" si="3"/>
        <v>188.0000000053551</v>
      </c>
    </row>
    <row r="252" spans="1:4" hidden="1" x14ac:dyDescent="0.45">
      <c r="A252" s="3">
        <v>251</v>
      </c>
      <c r="B252">
        <v>184.00000000256114</v>
      </c>
      <c r="C252">
        <v>122</v>
      </c>
      <c r="D252">
        <f t="shared" si="3"/>
        <v>62.000000002561137</v>
      </c>
    </row>
    <row r="253" spans="1:4" hidden="1" x14ac:dyDescent="0.45">
      <c r="A253" s="3">
        <v>252</v>
      </c>
      <c r="B253">
        <v>225</v>
      </c>
      <c r="C253">
        <v>84</v>
      </c>
      <c r="D253">
        <f t="shared" si="3"/>
        <v>141</v>
      </c>
    </row>
    <row r="254" spans="1:4" hidden="1" x14ac:dyDescent="0.45">
      <c r="A254" s="3">
        <v>253</v>
      </c>
      <c r="B254">
        <v>171.00000000209548</v>
      </c>
      <c r="C254">
        <v>55</v>
      </c>
      <c r="D254">
        <f t="shared" si="3"/>
        <v>116.00000000209548</v>
      </c>
    </row>
    <row r="255" spans="1:4" hidden="1" x14ac:dyDescent="0.45">
      <c r="A255" s="3">
        <v>254</v>
      </c>
      <c r="B255">
        <v>162.00000000419095</v>
      </c>
      <c r="C255">
        <v>141</v>
      </c>
      <c r="D255">
        <f t="shared" si="3"/>
        <v>21.000000004190952</v>
      </c>
    </row>
    <row r="256" spans="1:4" hidden="1" x14ac:dyDescent="0.45">
      <c r="A256" s="3">
        <v>255</v>
      </c>
      <c r="B256">
        <v>95.999999998603016</v>
      </c>
      <c r="C256">
        <v>37</v>
      </c>
      <c r="D256">
        <f t="shared" si="3"/>
        <v>58.999999998603016</v>
      </c>
    </row>
    <row r="257" spans="1:4" hidden="1" x14ac:dyDescent="0.45">
      <c r="A257" s="3">
        <v>256</v>
      </c>
      <c r="B257">
        <v>184.00000000256114</v>
      </c>
      <c r="C257">
        <v>16</v>
      </c>
      <c r="D257">
        <f t="shared" si="3"/>
        <v>168.00000000256114</v>
      </c>
    </row>
    <row r="258" spans="1:4" hidden="1" x14ac:dyDescent="0.45">
      <c r="A258" s="3">
        <v>257</v>
      </c>
      <c r="B258">
        <v>69.000000004889444</v>
      </c>
      <c r="C258">
        <v>28</v>
      </c>
      <c r="D258">
        <f t="shared" si="3"/>
        <v>41.000000004889444</v>
      </c>
    </row>
    <row r="259" spans="1:4" hidden="1" x14ac:dyDescent="0.45">
      <c r="A259" s="3">
        <v>258</v>
      </c>
      <c r="B259">
        <v>232.9999999946449</v>
      </c>
      <c r="C259">
        <v>105</v>
      </c>
      <c r="D259">
        <f t="shared" ref="D259:D322" si="4">+B259-C259</f>
        <v>127.9999999946449</v>
      </c>
    </row>
    <row r="260" spans="1:4" hidden="1" x14ac:dyDescent="0.45">
      <c r="A260" s="3">
        <v>259</v>
      </c>
      <c r="B260">
        <v>168.99999999557622</v>
      </c>
      <c r="C260">
        <v>11</v>
      </c>
      <c r="D260">
        <f t="shared" si="4"/>
        <v>157.99999999557622</v>
      </c>
    </row>
    <row r="261" spans="1:4" hidden="1" x14ac:dyDescent="0.45">
      <c r="A261" s="3">
        <v>260</v>
      </c>
      <c r="B261">
        <v>195.00000000698492</v>
      </c>
      <c r="C261">
        <v>49</v>
      </c>
      <c r="D261">
        <f t="shared" si="4"/>
        <v>146.00000000698492</v>
      </c>
    </row>
    <row r="262" spans="1:4" hidden="1" x14ac:dyDescent="0.45">
      <c r="A262" s="3">
        <v>261</v>
      </c>
      <c r="B262">
        <v>107.0000000030268</v>
      </c>
      <c r="C262">
        <v>55</v>
      </c>
      <c r="D262">
        <f t="shared" si="4"/>
        <v>52.000000003026798</v>
      </c>
    </row>
    <row r="263" spans="1:4" hidden="1" x14ac:dyDescent="0.45">
      <c r="A263" s="3">
        <v>262</v>
      </c>
      <c r="B263">
        <v>217.0000000053551</v>
      </c>
      <c r="C263">
        <v>48</v>
      </c>
      <c r="D263">
        <f t="shared" si="4"/>
        <v>169.0000000053551</v>
      </c>
    </row>
    <row r="264" spans="1:4" hidden="1" x14ac:dyDescent="0.45">
      <c r="A264" s="3">
        <v>263</v>
      </c>
      <c r="B264">
        <v>153.00000000628643</v>
      </c>
      <c r="C264">
        <v>149</v>
      </c>
      <c r="D264">
        <f t="shared" si="4"/>
        <v>4.0000000062864274</v>
      </c>
    </row>
    <row r="265" spans="1:4" x14ac:dyDescent="0.45">
      <c r="A265" s="3">
        <v>264</v>
      </c>
      <c r="B265">
        <v>74.999999993015081</v>
      </c>
      <c r="C265">
        <v>117</v>
      </c>
      <c r="D265">
        <f t="shared" si="4"/>
        <v>-42.000000006984919</v>
      </c>
    </row>
    <row r="266" spans="1:4" hidden="1" x14ac:dyDescent="0.45">
      <c r="A266" s="3">
        <v>265</v>
      </c>
      <c r="B266">
        <v>200.99999999511056</v>
      </c>
      <c r="C266">
        <v>135</v>
      </c>
      <c r="D266">
        <f t="shared" si="4"/>
        <v>65.999999995110556</v>
      </c>
    </row>
    <row r="267" spans="1:4" x14ac:dyDescent="0.45">
      <c r="A267" s="3">
        <v>266</v>
      </c>
      <c r="B267">
        <v>93.999999992083758</v>
      </c>
      <c r="C267">
        <v>106</v>
      </c>
      <c r="D267">
        <f t="shared" si="4"/>
        <v>-12.000000007916242</v>
      </c>
    </row>
    <row r="268" spans="1:4" hidden="1" x14ac:dyDescent="0.45">
      <c r="A268" s="3">
        <v>267</v>
      </c>
      <c r="B268">
        <v>101.00000000442378</v>
      </c>
      <c r="C268">
        <v>96</v>
      </c>
      <c r="D268">
        <f t="shared" si="4"/>
        <v>5.0000000044237822</v>
      </c>
    </row>
    <row r="269" spans="1:4" hidden="1" x14ac:dyDescent="0.45">
      <c r="A269" s="3">
        <v>268</v>
      </c>
      <c r="B269">
        <v>177.99999999348074</v>
      </c>
      <c r="C269">
        <v>83</v>
      </c>
      <c r="D269">
        <f t="shared" si="4"/>
        <v>94.999999993480742</v>
      </c>
    </row>
    <row r="270" spans="1:4" x14ac:dyDescent="0.45">
      <c r="A270" s="3">
        <v>269</v>
      </c>
      <c r="B270">
        <v>76.999999999534339</v>
      </c>
      <c r="C270">
        <v>101</v>
      </c>
      <c r="D270">
        <f t="shared" si="4"/>
        <v>-24.000000000465661</v>
      </c>
    </row>
    <row r="271" spans="1:4" hidden="1" x14ac:dyDescent="0.45">
      <c r="A271" s="3">
        <v>270</v>
      </c>
      <c r="B271">
        <v>227.99999999930151</v>
      </c>
      <c r="C271">
        <v>26</v>
      </c>
      <c r="D271">
        <f t="shared" si="4"/>
        <v>201.99999999930151</v>
      </c>
    </row>
    <row r="272" spans="1:4" hidden="1" x14ac:dyDescent="0.45">
      <c r="A272" s="3">
        <v>271</v>
      </c>
      <c r="B272">
        <v>210.00000000349246</v>
      </c>
      <c r="C272">
        <v>55</v>
      </c>
      <c r="D272">
        <f t="shared" si="4"/>
        <v>155.00000000349246</v>
      </c>
    </row>
    <row r="273" spans="1:4" hidden="1" x14ac:dyDescent="0.45">
      <c r="A273" s="3">
        <v>272</v>
      </c>
      <c r="B273">
        <v>230.00000000582077</v>
      </c>
      <c r="C273">
        <v>83</v>
      </c>
      <c r="D273">
        <f t="shared" si="4"/>
        <v>147.00000000582077</v>
      </c>
    </row>
    <row r="274" spans="1:4" hidden="1" x14ac:dyDescent="0.45">
      <c r="A274" s="3">
        <v>273</v>
      </c>
      <c r="B274">
        <v>101.99999999720603</v>
      </c>
      <c r="C274">
        <v>67</v>
      </c>
      <c r="D274">
        <f t="shared" si="4"/>
        <v>34.999999997206032</v>
      </c>
    </row>
    <row r="275" spans="1:4" hidden="1" x14ac:dyDescent="0.45">
      <c r="A275" s="3">
        <v>274</v>
      </c>
      <c r="B275">
        <v>156.99999999837019</v>
      </c>
      <c r="C275">
        <v>75</v>
      </c>
      <c r="D275">
        <f t="shared" si="4"/>
        <v>81.999999998370185</v>
      </c>
    </row>
    <row r="276" spans="1:4" hidden="1" x14ac:dyDescent="0.45">
      <c r="A276" s="3">
        <v>275</v>
      </c>
      <c r="B276">
        <v>225</v>
      </c>
      <c r="C276">
        <v>122</v>
      </c>
      <c r="D276">
        <f t="shared" si="4"/>
        <v>103</v>
      </c>
    </row>
    <row r="277" spans="1:4" hidden="1" x14ac:dyDescent="0.45">
      <c r="A277" s="3">
        <v>276</v>
      </c>
      <c r="B277">
        <v>178.99999999674037</v>
      </c>
      <c r="C277">
        <v>85</v>
      </c>
      <c r="D277">
        <f t="shared" si="4"/>
        <v>93.999999996740371</v>
      </c>
    </row>
    <row r="278" spans="1:4" hidden="1" x14ac:dyDescent="0.45">
      <c r="A278" s="3">
        <v>277</v>
      </c>
      <c r="B278">
        <v>148.00000000046566</v>
      </c>
      <c r="C278">
        <v>29</v>
      </c>
      <c r="D278">
        <f t="shared" si="4"/>
        <v>119.00000000046566</v>
      </c>
    </row>
    <row r="279" spans="1:4" hidden="1" x14ac:dyDescent="0.45">
      <c r="A279" s="3">
        <v>278</v>
      </c>
      <c r="B279">
        <v>121.99999999953434</v>
      </c>
      <c r="C279">
        <v>61</v>
      </c>
      <c r="D279">
        <f t="shared" si="4"/>
        <v>60.999999999534339</v>
      </c>
    </row>
    <row r="280" spans="1:4" x14ac:dyDescent="0.45">
      <c r="A280" s="3">
        <v>279</v>
      </c>
      <c r="B280">
        <v>140.00000000582077</v>
      </c>
      <c r="C280">
        <v>142</v>
      </c>
      <c r="D280">
        <f t="shared" si="4"/>
        <v>-1.9999999941792339</v>
      </c>
    </row>
    <row r="281" spans="1:4" hidden="1" x14ac:dyDescent="0.45">
      <c r="A281" s="3">
        <v>280</v>
      </c>
      <c r="B281">
        <v>130.99999999743886</v>
      </c>
      <c r="C281">
        <v>86</v>
      </c>
      <c r="D281">
        <f t="shared" si="4"/>
        <v>44.999999997438863</v>
      </c>
    </row>
    <row r="282" spans="1:4" hidden="1" x14ac:dyDescent="0.45">
      <c r="A282" s="3">
        <v>281</v>
      </c>
      <c r="B282">
        <v>238.00000000046566</v>
      </c>
      <c r="C282">
        <v>9</v>
      </c>
      <c r="D282">
        <f t="shared" si="4"/>
        <v>229.00000000046566</v>
      </c>
    </row>
    <row r="283" spans="1:4" hidden="1" x14ac:dyDescent="0.45">
      <c r="A283" s="3">
        <v>282</v>
      </c>
      <c r="B283">
        <v>230.99999999860302</v>
      </c>
      <c r="C283">
        <v>114</v>
      </c>
      <c r="D283">
        <f t="shared" si="4"/>
        <v>116.99999999860302</v>
      </c>
    </row>
    <row r="284" spans="1:4" hidden="1" x14ac:dyDescent="0.45">
      <c r="A284" s="3">
        <v>283</v>
      </c>
      <c r="B284">
        <v>223.99999999674037</v>
      </c>
      <c r="C284">
        <v>6</v>
      </c>
      <c r="D284">
        <f t="shared" si="4"/>
        <v>217.99999999674037</v>
      </c>
    </row>
    <row r="285" spans="1:4" x14ac:dyDescent="0.45">
      <c r="A285" s="3">
        <v>284</v>
      </c>
      <c r="B285">
        <v>129.00000000139698</v>
      </c>
      <c r="C285">
        <v>195</v>
      </c>
      <c r="D285">
        <f t="shared" si="4"/>
        <v>-65.999999998603016</v>
      </c>
    </row>
    <row r="286" spans="1:4" hidden="1" x14ac:dyDescent="0.45">
      <c r="A286" s="3">
        <v>285</v>
      </c>
      <c r="B286">
        <v>181.99999999604188</v>
      </c>
      <c r="C286">
        <v>12</v>
      </c>
      <c r="D286">
        <f t="shared" si="4"/>
        <v>169.99999999604188</v>
      </c>
    </row>
    <row r="287" spans="1:4" hidden="1" x14ac:dyDescent="0.45">
      <c r="A287" s="3">
        <v>286</v>
      </c>
      <c r="B287">
        <v>126.00000000209548</v>
      </c>
      <c r="C287">
        <v>25</v>
      </c>
      <c r="D287">
        <f t="shared" si="4"/>
        <v>101.00000000209548</v>
      </c>
    </row>
    <row r="288" spans="1:4" x14ac:dyDescent="0.45">
      <c r="A288" s="3">
        <v>287</v>
      </c>
      <c r="B288">
        <v>67.000000008847564</v>
      </c>
      <c r="C288">
        <v>121</v>
      </c>
      <c r="D288">
        <f t="shared" si="4"/>
        <v>-53.999999991152436</v>
      </c>
    </row>
    <row r="289" spans="1:4" hidden="1" x14ac:dyDescent="0.45">
      <c r="A289" s="3">
        <v>288</v>
      </c>
      <c r="B289">
        <v>204.99999999767169</v>
      </c>
      <c r="C289">
        <v>38</v>
      </c>
      <c r="D289">
        <f t="shared" si="4"/>
        <v>166.99999999767169</v>
      </c>
    </row>
    <row r="290" spans="1:4" hidden="1" x14ac:dyDescent="0.45">
      <c r="A290" s="3">
        <v>289</v>
      </c>
      <c r="B290">
        <v>194.99999999650754</v>
      </c>
      <c r="C290">
        <v>68</v>
      </c>
      <c r="D290">
        <f t="shared" si="4"/>
        <v>126.99999999650754</v>
      </c>
    </row>
    <row r="291" spans="1:4" hidden="1" x14ac:dyDescent="0.45">
      <c r="A291" s="3">
        <v>290</v>
      </c>
      <c r="B291">
        <v>146.99999999720603</v>
      </c>
      <c r="C291">
        <v>57</v>
      </c>
      <c r="D291">
        <f t="shared" si="4"/>
        <v>89.999999997206032</v>
      </c>
    </row>
    <row r="292" spans="1:4" hidden="1" x14ac:dyDescent="0.45">
      <c r="A292" s="3">
        <v>291</v>
      </c>
      <c r="B292">
        <v>171.00000000209548</v>
      </c>
      <c r="C292">
        <v>95</v>
      </c>
      <c r="D292">
        <f t="shared" si="4"/>
        <v>76.000000002095476</v>
      </c>
    </row>
    <row r="293" spans="1:4" hidden="1" x14ac:dyDescent="0.45">
      <c r="A293" s="3">
        <v>292</v>
      </c>
      <c r="B293">
        <v>101.99999999720603</v>
      </c>
      <c r="C293">
        <v>23</v>
      </c>
      <c r="D293">
        <f t="shared" si="4"/>
        <v>78.999999997206032</v>
      </c>
    </row>
    <row r="294" spans="1:4" x14ac:dyDescent="0.45">
      <c r="A294" s="3">
        <v>293</v>
      </c>
      <c r="B294">
        <v>99.999999990686774</v>
      </c>
      <c r="C294">
        <v>120</v>
      </c>
      <c r="D294">
        <f t="shared" si="4"/>
        <v>-20.000000009313226</v>
      </c>
    </row>
    <row r="295" spans="1:4" hidden="1" x14ac:dyDescent="0.45">
      <c r="A295" s="3">
        <v>294</v>
      </c>
      <c r="B295">
        <v>210.99999999627471</v>
      </c>
      <c r="C295">
        <v>86</v>
      </c>
      <c r="D295">
        <f t="shared" si="4"/>
        <v>124.99999999627471</v>
      </c>
    </row>
    <row r="296" spans="1:4" x14ac:dyDescent="0.45">
      <c r="A296" s="3">
        <v>295</v>
      </c>
      <c r="B296">
        <v>110.99999999511056</v>
      </c>
      <c r="C296">
        <v>177</v>
      </c>
      <c r="D296">
        <f t="shared" si="4"/>
        <v>-66.000000004889444</v>
      </c>
    </row>
    <row r="297" spans="1:4" hidden="1" x14ac:dyDescent="0.45">
      <c r="A297" s="3">
        <v>296</v>
      </c>
      <c r="B297">
        <v>189.0000000083819</v>
      </c>
      <c r="C297">
        <v>46</v>
      </c>
      <c r="D297">
        <f t="shared" si="4"/>
        <v>143.0000000083819</v>
      </c>
    </row>
    <row r="298" spans="1:4" hidden="1" x14ac:dyDescent="0.45">
      <c r="A298" s="3">
        <v>297</v>
      </c>
      <c r="B298">
        <v>204.00000000488944</v>
      </c>
      <c r="C298">
        <v>112</v>
      </c>
      <c r="D298">
        <f t="shared" si="4"/>
        <v>92.000000004889444</v>
      </c>
    </row>
    <row r="299" spans="1:4" x14ac:dyDescent="0.45">
      <c r="A299" s="3">
        <v>298</v>
      </c>
      <c r="B299">
        <v>135</v>
      </c>
      <c r="C299">
        <v>141</v>
      </c>
      <c r="D299">
        <f t="shared" si="4"/>
        <v>-6</v>
      </c>
    </row>
    <row r="300" spans="1:4" x14ac:dyDescent="0.45">
      <c r="A300" s="3">
        <v>299</v>
      </c>
      <c r="B300">
        <v>86.000000007916242</v>
      </c>
      <c r="C300">
        <v>113</v>
      </c>
      <c r="D300">
        <f t="shared" si="4"/>
        <v>-26.999999992083758</v>
      </c>
    </row>
    <row r="301" spans="1:4" hidden="1" x14ac:dyDescent="0.45">
      <c r="A301" s="3">
        <v>300</v>
      </c>
      <c r="B301">
        <v>121.99999999953434</v>
      </c>
      <c r="C301">
        <v>118</v>
      </c>
      <c r="D301">
        <f t="shared" si="4"/>
        <v>3.9999999995343387</v>
      </c>
    </row>
    <row r="302" spans="1:4" x14ac:dyDescent="0.45">
      <c r="A302" s="3">
        <v>301</v>
      </c>
      <c r="B302">
        <v>114.00000000488944</v>
      </c>
      <c r="C302">
        <v>183</v>
      </c>
      <c r="D302">
        <f t="shared" si="4"/>
        <v>-68.999999995110556</v>
      </c>
    </row>
    <row r="303" spans="1:4" hidden="1" x14ac:dyDescent="0.45">
      <c r="A303" s="3">
        <v>302</v>
      </c>
      <c r="B303">
        <v>216.00000000209548</v>
      </c>
      <c r="C303">
        <v>15</v>
      </c>
      <c r="D303">
        <f t="shared" si="4"/>
        <v>201.00000000209548</v>
      </c>
    </row>
    <row r="304" spans="1:4" hidden="1" x14ac:dyDescent="0.45">
      <c r="A304" s="3">
        <v>303</v>
      </c>
      <c r="B304">
        <v>166.00000000675209</v>
      </c>
      <c r="C304">
        <v>92</v>
      </c>
      <c r="D304">
        <f t="shared" si="4"/>
        <v>74.000000006752089</v>
      </c>
    </row>
    <row r="305" spans="1:4" x14ac:dyDescent="0.45">
      <c r="A305" s="3">
        <v>304</v>
      </c>
      <c r="B305">
        <v>75.99999999627471</v>
      </c>
      <c r="C305">
        <v>85</v>
      </c>
      <c r="D305">
        <f t="shared" si="4"/>
        <v>-9.0000000037252903</v>
      </c>
    </row>
    <row r="306" spans="1:4" hidden="1" x14ac:dyDescent="0.45">
      <c r="A306" s="3">
        <v>305</v>
      </c>
      <c r="B306">
        <v>207.9999999969732</v>
      </c>
      <c r="C306">
        <v>65</v>
      </c>
      <c r="D306">
        <f t="shared" si="4"/>
        <v>142.9999999969732</v>
      </c>
    </row>
    <row r="307" spans="1:4" hidden="1" x14ac:dyDescent="0.45">
      <c r="A307" s="3">
        <v>306</v>
      </c>
      <c r="B307">
        <v>149.00000000372529</v>
      </c>
      <c r="C307">
        <v>21</v>
      </c>
      <c r="D307">
        <f t="shared" si="4"/>
        <v>128.00000000372529</v>
      </c>
    </row>
    <row r="308" spans="1:4" hidden="1" x14ac:dyDescent="0.45">
      <c r="A308" s="3">
        <v>307</v>
      </c>
      <c r="B308">
        <v>150.00000000698492</v>
      </c>
      <c r="C308">
        <v>39</v>
      </c>
      <c r="D308">
        <f t="shared" si="4"/>
        <v>111.00000000698492</v>
      </c>
    </row>
    <row r="309" spans="1:4" x14ac:dyDescent="0.45">
      <c r="A309" s="3">
        <v>308</v>
      </c>
      <c r="B309">
        <v>164.00000000023283</v>
      </c>
      <c r="C309">
        <v>186</v>
      </c>
      <c r="D309">
        <f t="shared" si="4"/>
        <v>-21.999999999767169</v>
      </c>
    </row>
    <row r="310" spans="1:4" hidden="1" x14ac:dyDescent="0.45">
      <c r="A310" s="3">
        <v>309</v>
      </c>
      <c r="B310">
        <v>217.0000000053551</v>
      </c>
      <c r="C310">
        <v>123</v>
      </c>
      <c r="D310">
        <f t="shared" si="4"/>
        <v>94.000000005355105</v>
      </c>
    </row>
    <row r="311" spans="1:4" hidden="1" x14ac:dyDescent="0.45">
      <c r="A311" s="3">
        <v>310</v>
      </c>
      <c r="B311">
        <v>198.99999999906868</v>
      </c>
      <c r="C311">
        <v>97</v>
      </c>
      <c r="D311">
        <f t="shared" si="4"/>
        <v>101.99999999906868</v>
      </c>
    </row>
    <row r="312" spans="1:4" x14ac:dyDescent="0.45">
      <c r="A312" s="3">
        <v>311</v>
      </c>
      <c r="B312">
        <v>62.999999995809048</v>
      </c>
      <c r="C312">
        <v>74</v>
      </c>
      <c r="D312">
        <f t="shared" si="4"/>
        <v>-11.000000004190952</v>
      </c>
    </row>
    <row r="313" spans="1:4" hidden="1" x14ac:dyDescent="0.45">
      <c r="A313" s="3">
        <v>312</v>
      </c>
      <c r="B313">
        <v>184.99999999534339</v>
      </c>
      <c r="C313">
        <v>55</v>
      </c>
      <c r="D313">
        <f t="shared" si="4"/>
        <v>129.99999999534339</v>
      </c>
    </row>
    <row r="314" spans="1:4" hidden="1" x14ac:dyDescent="0.45">
      <c r="A314" s="3">
        <v>313</v>
      </c>
      <c r="B314">
        <v>202.99999999115244</v>
      </c>
      <c r="C314">
        <v>106</v>
      </c>
      <c r="D314">
        <f t="shared" si="4"/>
        <v>96.999999991152436</v>
      </c>
    </row>
    <row r="315" spans="1:4" hidden="1" x14ac:dyDescent="0.45">
      <c r="A315" s="3">
        <v>314</v>
      </c>
      <c r="B315">
        <v>187.00000000186265</v>
      </c>
      <c r="C315">
        <v>5</v>
      </c>
      <c r="D315">
        <f t="shared" si="4"/>
        <v>182.00000000186265</v>
      </c>
    </row>
    <row r="316" spans="1:4" hidden="1" x14ac:dyDescent="0.45">
      <c r="A316" s="3">
        <v>315</v>
      </c>
      <c r="B316">
        <v>197.0000000030268</v>
      </c>
      <c r="C316">
        <v>126</v>
      </c>
      <c r="D316">
        <f t="shared" si="4"/>
        <v>71.000000003026798</v>
      </c>
    </row>
    <row r="317" spans="1:4" hidden="1" x14ac:dyDescent="0.45">
      <c r="A317" s="3">
        <v>316</v>
      </c>
      <c r="B317">
        <v>233.99999999790452</v>
      </c>
      <c r="C317">
        <v>158</v>
      </c>
      <c r="D317">
        <f t="shared" si="4"/>
        <v>75.999999997904524</v>
      </c>
    </row>
    <row r="318" spans="1:4" hidden="1" x14ac:dyDescent="0.45">
      <c r="A318" s="3">
        <v>317</v>
      </c>
      <c r="B318">
        <v>230.99999999860302</v>
      </c>
      <c r="C318">
        <v>88</v>
      </c>
      <c r="D318">
        <f t="shared" si="4"/>
        <v>142.99999999860302</v>
      </c>
    </row>
    <row r="319" spans="1:4" hidden="1" x14ac:dyDescent="0.45">
      <c r="A319" s="3">
        <v>318</v>
      </c>
      <c r="B319">
        <v>95.999999998603016</v>
      </c>
      <c r="C319">
        <v>39</v>
      </c>
      <c r="D319">
        <f t="shared" si="4"/>
        <v>56.999999998603016</v>
      </c>
    </row>
    <row r="320" spans="1:4" hidden="1" x14ac:dyDescent="0.45">
      <c r="A320" s="3">
        <v>319</v>
      </c>
      <c r="B320">
        <v>191.00000000442378</v>
      </c>
      <c r="C320">
        <v>126</v>
      </c>
      <c r="D320">
        <f t="shared" si="4"/>
        <v>65.000000004423782</v>
      </c>
    </row>
    <row r="321" spans="1:4" hidden="1" x14ac:dyDescent="0.45">
      <c r="A321" s="3">
        <v>320</v>
      </c>
      <c r="B321">
        <v>166.99999999953434</v>
      </c>
      <c r="C321">
        <v>130</v>
      </c>
      <c r="D321">
        <f t="shared" si="4"/>
        <v>36.999999999534339</v>
      </c>
    </row>
    <row r="322" spans="1:4" hidden="1" x14ac:dyDescent="0.45">
      <c r="A322" s="3">
        <v>321</v>
      </c>
      <c r="B322">
        <v>134.00000000721775</v>
      </c>
      <c r="C322">
        <v>95</v>
      </c>
      <c r="D322">
        <f t="shared" si="4"/>
        <v>39.00000000721775</v>
      </c>
    </row>
    <row r="323" spans="1:4" hidden="1" x14ac:dyDescent="0.45">
      <c r="A323" s="3">
        <v>322</v>
      </c>
      <c r="B323">
        <v>126.00000000209548</v>
      </c>
      <c r="C323">
        <v>60</v>
      </c>
      <c r="D323">
        <f t="shared" ref="D323:D386" si="5">+B323-C323</f>
        <v>66.000000002095476</v>
      </c>
    </row>
    <row r="324" spans="1:4" hidden="1" x14ac:dyDescent="0.45">
      <c r="A324" s="3">
        <v>323</v>
      </c>
      <c r="B324">
        <v>175.99999999743886</v>
      </c>
      <c r="C324">
        <v>122</v>
      </c>
      <c r="D324">
        <f t="shared" si="5"/>
        <v>53.999999997438863</v>
      </c>
    </row>
    <row r="325" spans="1:4" x14ac:dyDescent="0.45">
      <c r="A325" s="3">
        <v>324</v>
      </c>
      <c r="B325">
        <v>67.999999991152436</v>
      </c>
      <c r="C325">
        <v>90</v>
      </c>
      <c r="D325">
        <f t="shared" si="5"/>
        <v>-22.000000008847564</v>
      </c>
    </row>
    <row r="326" spans="1:4" hidden="1" x14ac:dyDescent="0.45">
      <c r="A326" s="3">
        <v>325</v>
      </c>
      <c r="B326">
        <v>78.000000002793968</v>
      </c>
      <c r="C326">
        <v>71</v>
      </c>
      <c r="D326">
        <f t="shared" si="5"/>
        <v>7.0000000027939677</v>
      </c>
    </row>
    <row r="327" spans="1:4" hidden="1" x14ac:dyDescent="0.45">
      <c r="A327" s="3">
        <v>326</v>
      </c>
      <c r="B327">
        <v>235.00000000116415</v>
      </c>
      <c r="C327">
        <v>91</v>
      </c>
      <c r="D327">
        <f t="shared" si="5"/>
        <v>144.00000000116415</v>
      </c>
    </row>
    <row r="328" spans="1:4" hidden="1" x14ac:dyDescent="0.45">
      <c r="A328" s="3">
        <v>327</v>
      </c>
      <c r="B328">
        <v>97.000000001862645</v>
      </c>
      <c r="C328">
        <v>74</v>
      </c>
      <c r="D328">
        <f t="shared" si="5"/>
        <v>23.000000001862645</v>
      </c>
    </row>
    <row r="329" spans="1:4" hidden="1" x14ac:dyDescent="0.45">
      <c r="A329" s="3">
        <v>328</v>
      </c>
      <c r="B329">
        <v>142.9999999946449</v>
      </c>
      <c r="C329">
        <v>21</v>
      </c>
      <c r="D329">
        <f t="shared" si="5"/>
        <v>121.9999999946449</v>
      </c>
    </row>
    <row r="330" spans="1:4" x14ac:dyDescent="0.45">
      <c r="A330" s="3">
        <v>329</v>
      </c>
      <c r="B330">
        <v>135</v>
      </c>
      <c r="C330">
        <v>139</v>
      </c>
      <c r="D330">
        <f t="shared" si="5"/>
        <v>-4</v>
      </c>
    </row>
    <row r="331" spans="1:4" x14ac:dyDescent="0.45">
      <c r="A331" s="3">
        <v>330</v>
      </c>
      <c r="B331">
        <v>126.99999999487773</v>
      </c>
      <c r="C331">
        <v>140</v>
      </c>
      <c r="D331">
        <f t="shared" si="5"/>
        <v>-13.000000005122274</v>
      </c>
    </row>
    <row r="332" spans="1:4" hidden="1" x14ac:dyDescent="0.45">
      <c r="A332" s="3">
        <v>331</v>
      </c>
      <c r="B332">
        <v>191.00000000442378</v>
      </c>
      <c r="C332">
        <v>121</v>
      </c>
      <c r="D332">
        <f t="shared" si="5"/>
        <v>70.000000004423782</v>
      </c>
    </row>
    <row r="333" spans="1:4" hidden="1" x14ac:dyDescent="0.45">
      <c r="A333" s="3">
        <v>332</v>
      </c>
      <c r="B333">
        <v>74.999999993015081</v>
      </c>
      <c r="C333">
        <v>17</v>
      </c>
      <c r="D333">
        <f t="shared" si="5"/>
        <v>57.999999993015081</v>
      </c>
    </row>
    <row r="334" spans="1:4" hidden="1" x14ac:dyDescent="0.45">
      <c r="A334" s="3">
        <v>333</v>
      </c>
      <c r="B334">
        <v>78.999999995576218</v>
      </c>
      <c r="C334">
        <v>61</v>
      </c>
      <c r="D334">
        <f t="shared" si="5"/>
        <v>17.999999995576218</v>
      </c>
    </row>
    <row r="335" spans="1:4" hidden="1" x14ac:dyDescent="0.45">
      <c r="A335" s="3">
        <v>334</v>
      </c>
      <c r="B335">
        <v>219.99999999417923</v>
      </c>
      <c r="C335">
        <v>156</v>
      </c>
      <c r="D335">
        <f t="shared" si="5"/>
        <v>63.999999994179234</v>
      </c>
    </row>
    <row r="336" spans="1:4" hidden="1" x14ac:dyDescent="0.45">
      <c r="A336" s="3">
        <v>335</v>
      </c>
      <c r="B336">
        <v>72.999999996973202</v>
      </c>
      <c r="C336">
        <v>69</v>
      </c>
      <c r="D336">
        <f t="shared" si="5"/>
        <v>3.9999999969732016</v>
      </c>
    </row>
    <row r="337" spans="1:4" hidden="1" x14ac:dyDescent="0.45">
      <c r="A337" s="3">
        <v>336</v>
      </c>
      <c r="B337">
        <v>195.99999999976717</v>
      </c>
      <c r="C337">
        <v>65</v>
      </c>
      <c r="D337">
        <f t="shared" si="5"/>
        <v>130.99999999976717</v>
      </c>
    </row>
    <row r="338" spans="1:4" hidden="1" x14ac:dyDescent="0.45">
      <c r="A338" s="3">
        <v>337</v>
      </c>
      <c r="B338">
        <v>172.99999999813735</v>
      </c>
      <c r="C338">
        <v>58</v>
      </c>
      <c r="D338">
        <f t="shared" si="5"/>
        <v>114.99999999813735</v>
      </c>
    </row>
    <row r="339" spans="1:4" hidden="1" x14ac:dyDescent="0.45">
      <c r="A339" s="3">
        <v>338</v>
      </c>
      <c r="B339">
        <v>178.00000000395812</v>
      </c>
      <c r="C339">
        <v>143</v>
      </c>
      <c r="D339">
        <f t="shared" si="5"/>
        <v>35.000000003958121</v>
      </c>
    </row>
    <row r="340" spans="1:4" hidden="1" x14ac:dyDescent="0.45">
      <c r="A340" s="3">
        <v>339</v>
      </c>
      <c r="B340">
        <v>120.99999999627471</v>
      </c>
      <c r="C340">
        <v>46</v>
      </c>
      <c r="D340">
        <f t="shared" si="5"/>
        <v>74.99999999627471</v>
      </c>
    </row>
    <row r="341" spans="1:4" hidden="1" x14ac:dyDescent="0.45">
      <c r="A341" s="3">
        <v>340</v>
      </c>
      <c r="B341">
        <v>206.00000000093132</v>
      </c>
      <c r="C341">
        <v>91</v>
      </c>
      <c r="D341">
        <f t="shared" si="5"/>
        <v>115.00000000093132</v>
      </c>
    </row>
    <row r="342" spans="1:4" hidden="1" x14ac:dyDescent="0.45">
      <c r="A342" s="3">
        <v>341</v>
      </c>
      <c r="B342">
        <v>133.99999999674037</v>
      </c>
      <c r="C342">
        <v>88</v>
      </c>
      <c r="D342">
        <f t="shared" si="5"/>
        <v>45.999999996740371</v>
      </c>
    </row>
    <row r="343" spans="1:4" hidden="1" x14ac:dyDescent="0.45">
      <c r="A343" s="3">
        <v>342</v>
      </c>
      <c r="B343">
        <v>221.00000000791624</v>
      </c>
      <c r="C343">
        <v>54</v>
      </c>
      <c r="D343">
        <f t="shared" si="5"/>
        <v>167.00000000791624</v>
      </c>
    </row>
    <row r="344" spans="1:4" hidden="1" x14ac:dyDescent="0.45">
      <c r="A344" s="3">
        <v>343</v>
      </c>
      <c r="B344">
        <v>108.99999999906868</v>
      </c>
      <c r="C344">
        <v>101</v>
      </c>
      <c r="D344">
        <f t="shared" si="5"/>
        <v>7.9999999990686774</v>
      </c>
    </row>
    <row r="345" spans="1:4" x14ac:dyDescent="0.45">
      <c r="A345" s="3">
        <v>344</v>
      </c>
      <c r="B345">
        <v>77.999999992316589</v>
      </c>
      <c r="C345">
        <v>86</v>
      </c>
      <c r="D345">
        <f t="shared" si="5"/>
        <v>-8.0000000076834112</v>
      </c>
    </row>
    <row r="346" spans="1:4" hidden="1" x14ac:dyDescent="0.45">
      <c r="A346" s="3">
        <v>345</v>
      </c>
      <c r="B346">
        <v>180.99999999278225</v>
      </c>
      <c r="C346">
        <v>18</v>
      </c>
      <c r="D346">
        <f t="shared" si="5"/>
        <v>162.99999999278225</v>
      </c>
    </row>
    <row r="347" spans="1:4" hidden="1" x14ac:dyDescent="0.45">
      <c r="A347" s="3">
        <v>346</v>
      </c>
      <c r="B347">
        <v>195.99999999976717</v>
      </c>
      <c r="C347">
        <v>22</v>
      </c>
      <c r="D347">
        <f t="shared" si="5"/>
        <v>173.99999999976717</v>
      </c>
    </row>
    <row r="348" spans="1:4" hidden="1" x14ac:dyDescent="0.45">
      <c r="A348" s="3">
        <v>347</v>
      </c>
      <c r="B348">
        <v>165.00000000349246</v>
      </c>
      <c r="C348">
        <v>44</v>
      </c>
      <c r="D348">
        <f t="shared" si="5"/>
        <v>121.00000000349246</v>
      </c>
    </row>
    <row r="349" spans="1:4" hidden="1" x14ac:dyDescent="0.45">
      <c r="A349" s="3">
        <v>348</v>
      </c>
      <c r="B349">
        <v>222.00000000069849</v>
      </c>
      <c r="C349">
        <v>88</v>
      </c>
      <c r="D349">
        <f t="shared" si="5"/>
        <v>134.00000000069849</v>
      </c>
    </row>
    <row r="350" spans="1:4" hidden="1" x14ac:dyDescent="0.45">
      <c r="A350" s="3">
        <v>349</v>
      </c>
      <c r="B350">
        <v>223.00000000395812</v>
      </c>
      <c r="C350">
        <v>85</v>
      </c>
      <c r="D350">
        <f t="shared" si="5"/>
        <v>138.00000000395812</v>
      </c>
    </row>
    <row r="351" spans="1:4" hidden="1" x14ac:dyDescent="0.45">
      <c r="A351" s="3">
        <v>350</v>
      </c>
      <c r="B351">
        <v>143.99999999790452</v>
      </c>
      <c r="C351">
        <v>109</v>
      </c>
      <c r="D351">
        <f t="shared" si="5"/>
        <v>34.999999997904524</v>
      </c>
    </row>
    <row r="352" spans="1:4" hidden="1" x14ac:dyDescent="0.45">
      <c r="A352" s="3">
        <v>351</v>
      </c>
      <c r="B352">
        <v>136.99999999604188</v>
      </c>
      <c r="C352">
        <v>25</v>
      </c>
      <c r="D352">
        <f t="shared" si="5"/>
        <v>111.99999999604188</v>
      </c>
    </row>
    <row r="353" spans="1:4" hidden="1" x14ac:dyDescent="0.45">
      <c r="A353" s="3">
        <v>352</v>
      </c>
      <c r="B353">
        <v>155.99999999511056</v>
      </c>
      <c r="C353">
        <v>7</v>
      </c>
      <c r="D353">
        <f t="shared" si="5"/>
        <v>148.99999999511056</v>
      </c>
    </row>
    <row r="354" spans="1:4" hidden="1" x14ac:dyDescent="0.45">
      <c r="A354" s="3">
        <v>353</v>
      </c>
      <c r="B354">
        <v>229.99999999534339</v>
      </c>
      <c r="C354">
        <v>128</v>
      </c>
      <c r="D354">
        <f t="shared" si="5"/>
        <v>101.99999999534339</v>
      </c>
    </row>
    <row r="355" spans="1:4" hidden="1" x14ac:dyDescent="0.45">
      <c r="A355" s="3">
        <v>354</v>
      </c>
      <c r="B355">
        <v>178.00000000395812</v>
      </c>
      <c r="C355">
        <v>137</v>
      </c>
      <c r="D355">
        <f t="shared" si="5"/>
        <v>41.000000003958121</v>
      </c>
    </row>
    <row r="356" spans="1:4" hidden="1" x14ac:dyDescent="0.45">
      <c r="A356" s="3">
        <v>355</v>
      </c>
      <c r="B356">
        <v>205.99999999045394</v>
      </c>
      <c r="C356">
        <v>7</v>
      </c>
      <c r="D356">
        <f t="shared" si="5"/>
        <v>198.99999999045394</v>
      </c>
    </row>
    <row r="357" spans="1:4" hidden="1" x14ac:dyDescent="0.45">
      <c r="A357" s="3">
        <v>356</v>
      </c>
      <c r="B357">
        <v>126.00000000209548</v>
      </c>
      <c r="C357">
        <v>7</v>
      </c>
      <c r="D357">
        <f t="shared" si="5"/>
        <v>119.00000000209548</v>
      </c>
    </row>
    <row r="358" spans="1:4" hidden="1" x14ac:dyDescent="0.45">
      <c r="A358" s="3">
        <v>357</v>
      </c>
      <c r="B358">
        <v>187.00000000186265</v>
      </c>
      <c r="C358">
        <v>96</v>
      </c>
      <c r="D358">
        <f t="shared" si="5"/>
        <v>91.000000001862645</v>
      </c>
    </row>
    <row r="359" spans="1:4" hidden="1" x14ac:dyDescent="0.45">
      <c r="A359" s="3">
        <v>358</v>
      </c>
      <c r="B359">
        <v>200.00000000232831</v>
      </c>
      <c r="C359">
        <v>152</v>
      </c>
      <c r="D359">
        <f t="shared" si="5"/>
        <v>48.000000002328306</v>
      </c>
    </row>
    <row r="360" spans="1:4" hidden="1" x14ac:dyDescent="0.45">
      <c r="A360" s="3">
        <v>359</v>
      </c>
      <c r="B360">
        <v>209.00000000023283</v>
      </c>
      <c r="C360">
        <v>145</v>
      </c>
      <c r="D360">
        <f t="shared" si="5"/>
        <v>64.000000000232831</v>
      </c>
    </row>
    <row r="361" spans="1:4" hidden="1" x14ac:dyDescent="0.45">
      <c r="A361" s="3">
        <v>360</v>
      </c>
      <c r="B361">
        <v>227.99999999930151</v>
      </c>
      <c r="C361">
        <v>159</v>
      </c>
      <c r="D361">
        <f t="shared" si="5"/>
        <v>68.999999999301508</v>
      </c>
    </row>
    <row r="362" spans="1:4" hidden="1" x14ac:dyDescent="0.45">
      <c r="A362" s="3">
        <v>361</v>
      </c>
      <c r="B362">
        <v>214.99999999883585</v>
      </c>
      <c r="C362">
        <v>112</v>
      </c>
      <c r="D362">
        <f t="shared" si="5"/>
        <v>102.99999999883585</v>
      </c>
    </row>
    <row r="363" spans="1:4" hidden="1" x14ac:dyDescent="0.45">
      <c r="A363" s="3">
        <v>362</v>
      </c>
      <c r="B363">
        <v>235.9999999939464</v>
      </c>
      <c r="C363">
        <v>123</v>
      </c>
      <c r="D363">
        <f t="shared" si="5"/>
        <v>112.9999999939464</v>
      </c>
    </row>
    <row r="364" spans="1:4" x14ac:dyDescent="0.45">
      <c r="A364" s="3">
        <v>363</v>
      </c>
      <c r="B364">
        <v>103.00000000046566</v>
      </c>
      <c r="C364">
        <v>149</v>
      </c>
      <c r="D364">
        <f t="shared" si="5"/>
        <v>-45.999999999534339</v>
      </c>
    </row>
    <row r="365" spans="1:4" hidden="1" x14ac:dyDescent="0.45">
      <c r="A365" s="3">
        <v>364</v>
      </c>
      <c r="B365">
        <v>200.00000000232831</v>
      </c>
      <c r="C365">
        <v>112</v>
      </c>
      <c r="D365">
        <f t="shared" si="5"/>
        <v>88.000000002328306</v>
      </c>
    </row>
    <row r="366" spans="1:4" hidden="1" x14ac:dyDescent="0.45">
      <c r="A366" s="3">
        <v>365</v>
      </c>
      <c r="B366">
        <v>210.00000000349246</v>
      </c>
      <c r="C366">
        <v>25</v>
      </c>
      <c r="D366">
        <f t="shared" si="5"/>
        <v>185.00000000349246</v>
      </c>
    </row>
    <row r="367" spans="1:4" hidden="1" x14ac:dyDescent="0.45">
      <c r="A367" s="3">
        <v>366</v>
      </c>
      <c r="B367">
        <v>193.00000000046566</v>
      </c>
      <c r="C367">
        <v>90</v>
      </c>
      <c r="D367">
        <f t="shared" si="5"/>
        <v>103.00000000046566</v>
      </c>
    </row>
    <row r="368" spans="1:4" hidden="1" x14ac:dyDescent="0.45">
      <c r="A368" s="3">
        <v>367</v>
      </c>
      <c r="B368">
        <v>171.99999999487773</v>
      </c>
      <c r="C368">
        <v>73</v>
      </c>
      <c r="D368">
        <f t="shared" si="5"/>
        <v>98.999999994877726</v>
      </c>
    </row>
    <row r="369" spans="1:4" hidden="1" x14ac:dyDescent="0.45">
      <c r="A369" s="3">
        <v>368</v>
      </c>
      <c r="B369">
        <v>128.9999999909196</v>
      </c>
      <c r="C369">
        <v>85</v>
      </c>
      <c r="D369">
        <f t="shared" si="5"/>
        <v>43.999999990919605</v>
      </c>
    </row>
    <row r="370" spans="1:4" hidden="1" x14ac:dyDescent="0.45">
      <c r="A370" s="3">
        <v>369</v>
      </c>
      <c r="B370">
        <v>223.00000000395812</v>
      </c>
      <c r="C370">
        <v>42</v>
      </c>
      <c r="D370">
        <f t="shared" si="5"/>
        <v>181.00000000395812</v>
      </c>
    </row>
    <row r="371" spans="1:4" hidden="1" x14ac:dyDescent="0.45">
      <c r="A371" s="3">
        <v>370</v>
      </c>
      <c r="B371">
        <v>63.000000006286427</v>
      </c>
      <c r="C371">
        <v>33</v>
      </c>
      <c r="D371">
        <f t="shared" si="5"/>
        <v>30.000000006286427</v>
      </c>
    </row>
    <row r="372" spans="1:4" hidden="1" x14ac:dyDescent="0.45">
      <c r="A372" s="3">
        <v>371</v>
      </c>
      <c r="B372">
        <v>195.00000000698492</v>
      </c>
      <c r="C372">
        <v>49</v>
      </c>
      <c r="D372">
        <f t="shared" si="5"/>
        <v>146.00000000698492</v>
      </c>
    </row>
    <row r="373" spans="1:4" hidden="1" x14ac:dyDescent="0.45">
      <c r="A373" s="3">
        <v>372</v>
      </c>
      <c r="B373">
        <v>208.00000000745058</v>
      </c>
      <c r="C373">
        <v>22</v>
      </c>
      <c r="D373">
        <f t="shared" si="5"/>
        <v>186.00000000745058</v>
      </c>
    </row>
    <row r="374" spans="1:4" hidden="1" x14ac:dyDescent="0.45">
      <c r="A374" s="3">
        <v>373</v>
      </c>
      <c r="B374">
        <v>154.00000000954606</v>
      </c>
      <c r="C374">
        <v>116</v>
      </c>
      <c r="D374">
        <f t="shared" si="5"/>
        <v>38.000000009546056</v>
      </c>
    </row>
    <row r="375" spans="1:4" hidden="1" x14ac:dyDescent="0.45">
      <c r="A375" s="3">
        <v>374</v>
      </c>
      <c r="B375">
        <v>65.000000002328306</v>
      </c>
      <c r="C375">
        <v>9</v>
      </c>
      <c r="D375">
        <f t="shared" si="5"/>
        <v>56.000000002328306</v>
      </c>
    </row>
    <row r="376" spans="1:4" hidden="1" x14ac:dyDescent="0.45">
      <c r="A376" s="3">
        <v>375</v>
      </c>
      <c r="B376">
        <v>171.99999999487773</v>
      </c>
      <c r="C376">
        <v>27</v>
      </c>
      <c r="D376">
        <f t="shared" si="5"/>
        <v>144.99999999487773</v>
      </c>
    </row>
    <row r="377" spans="1:4" hidden="1" x14ac:dyDescent="0.45">
      <c r="A377" s="3">
        <v>376</v>
      </c>
      <c r="B377">
        <v>139.00000000256114</v>
      </c>
      <c r="C377">
        <v>5</v>
      </c>
      <c r="D377">
        <f t="shared" si="5"/>
        <v>134.00000000256114</v>
      </c>
    </row>
    <row r="378" spans="1:4" hidden="1" x14ac:dyDescent="0.45">
      <c r="A378" s="3">
        <v>377</v>
      </c>
      <c r="B378">
        <v>207.9999999969732</v>
      </c>
      <c r="C378">
        <v>46</v>
      </c>
      <c r="D378">
        <f t="shared" si="5"/>
        <v>161.9999999969732</v>
      </c>
    </row>
    <row r="379" spans="1:4" hidden="1" x14ac:dyDescent="0.45">
      <c r="A379" s="3">
        <v>378</v>
      </c>
      <c r="B379">
        <v>82.999999998137355</v>
      </c>
      <c r="C379">
        <v>21</v>
      </c>
      <c r="D379">
        <f t="shared" si="5"/>
        <v>61.999999998137355</v>
      </c>
    </row>
    <row r="380" spans="1:4" hidden="1" x14ac:dyDescent="0.45">
      <c r="A380" s="3">
        <v>379</v>
      </c>
      <c r="B380">
        <v>145.9999999939464</v>
      </c>
      <c r="C380">
        <v>6</v>
      </c>
      <c r="D380">
        <f t="shared" si="5"/>
        <v>139.9999999939464</v>
      </c>
    </row>
    <row r="381" spans="1:4" hidden="1" x14ac:dyDescent="0.45">
      <c r="A381" s="3">
        <v>380</v>
      </c>
      <c r="B381">
        <v>214.99999999883585</v>
      </c>
      <c r="C381">
        <v>93</v>
      </c>
      <c r="D381">
        <f t="shared" si="5"/>
        <v>121.99999999883585</v>
      </c>
    </row>
    <row r="382" spans="1:4" hidden="1" x14ac:dyDescent="0.45">
      <c r="A382" s="3">
        <v>381</v>
      </c>
      <c r="B382">
        <v>214.99999999883585</v>
      </c>
      <c r="C382">
        <v>47</v>
      </c>
      <c r="D382">
        <f t="shared" si="5"/>
        <v>167.99999999883585</v>
      </c>
    </row>
    <row r="383" spans="1:4" hidden="1" x14ac:dyDescent="0.45">
      <c r="A383" s="3">
        <v>382</v>
      </c>
      <c r="B383">
        <v>198.00000000628643</v>
      </c>
      <c r="C383">
        <v>54</v>
      </c>
      <c r="D383">
        <f t="shared" si="5"/>
        <v>144.00000000628643</v>
      </c>
    </row>
    <row r="384" spans="1:4" hidden="1" x14ac:dyDescent="0.45">
      <c r="A384" s="3">
        <v>383</v>
      </c>
      <c r="B384">
        <v>184.00000000256114</v>
      </c>
      <c r="C384">
        <v>9</v>
      </c>
      <c r="D384">
        <f t="shared" si="5"/>
        <v>175.00000000256114</v>
      </c>
    </row>
    <row r="385" spans="1:4" hidden="1" x14ac:dyDescent="0.45">
      <c r="A385" s="3">
        <v>384</v>
      </c>
      <c r="B385">
        <v>141.99999999138527</v>
      </c>
      <c r="C385">
        <v>110</v>
      </c>
      <c r="D385">
        <f t="shared" si="5"/>
        <v>31.999999991385266</v>
      </c>
    </row>
    <row r="386" spans="1:4" hidden="1" x14ac:dyDescent="0.45">
      <c r="A386" s="3">
        <v>385</v>
      </c>
      <c r="B386">
        <v>186.0000000090804</v>
      </c>
      <c r="C386">
        <v>22</v>
      </c>
      <c r="D386">
        <f t="shared" si="5"/>
        <v>164.0000000090804</v>
      </c>
    </row>
    <row r="387" spans="1:4" hidden="1" x14ac:dyDescent="0.45">
      <c r="A387" s="3">
        <v>386</v>
      </c>
      <c r="B387">
        <v>145.00000000116415</v>
      </c>
      <c r="C387">
        <v>40</v>
      </c>
      <c r="D387">
        <f t="shared" ref="D387:D450" si="6">+B387-C387</f>
        <v>105.00000000116415</v>
      </c>
    </row>
    <row r="388" spans="1:4" hidden="1" x14ac:dyDescent="0.45">
      <c r="A388" s="3">
        <v>387</v>
      </c>
      <c r="B388">
        <v>181.00000000325963</v>
      </c>
      <c r="C388">
        <v>18</v>
      </c>
      <c r="D388">
        <f t="shared" si="6"/>
        <v>163.00000000325963</v>
      </c>
    </row>
    <row r="389" spans="1:4" hidden="1" x14ac:dyDescent="0.45">
      <c r="A389" s="3">
        <v>388</v>
      </c>
      <c r="B389">
        <v>181.99999999604188</v>
      </c>
      <c r="C389">
        <v>171</v>
      </c>
      <c r="D389">
        <f t="shared" si="6"/>
        <v>10.999999996041879</v>
      </c>
    </row>
    <row r="390" spans="1:4" hidden="1" x14ac:dyDescent="0.45">
      <c r="A390" s="3">
        <v>389</v>
      </c>
      <c r="B390">
        <v>133.00000000395812</v>
      </c>
      <c r="C390">
        <v>24</v>
      </c>
      <c r="D390">
        <f t="shared" si="6"/>
        <v>109.00000000395812</v>
      </c>
    </row>
    <row r="391" spans="1:4" hidden="1" x14ac:dyDescent="0.45">
      <c r="A391" s="3">
        <v>390</v>
      </c>
      <c r="B391">
        <v>140.00000000582077</v>
      </c>
      <c r="C391">
        <v>93</v>
      </c>
      <c r="D391">
        <f t="shared" si="6"/>
        <v>47.000000005820766</v>
      </c>
    </row>
    <row r="392" spans="1:4" hidden="1" x14ac:dyDescent="0.45">
      <c r="A392" s="3">
        <v>391</v>
      </c>
      <c r="B392">
        <v>124.0000000060536</v>
      </c>
      <c r="C392">
        <v>35</v>
      </c>
      <c r="D392">
        <f t="shared" si="6"/>
        <v>89.000000006053597</v>
      </c>
    </row>
    <row r="393" spans="1:4" hidden="1" x14ac:dyDescent="0.45">
      <c r="A393" s="3">
        <v>392</v>
      </c>
      <c r="B393">
        <v>214.99999999883585</v>
      </c>
      <c r="C393">
        <v>54</v>
      </c>
      <c r="D393">
        <f t="shared" si="6"/>
        <v>160.99999999883585</v>
      </c>
    </row>
    <row r="394" spans="1:4" hidden="1" x14ac:dyDescent="0.45">
      <c r="A394" s="3">
        <v>393</v>
      </c>
      <c r="B394">
        <v>164.00000000023283</v>
      </c>
      <c r="C394">
        <v>109</v>
      </c>
      <c r="D394">
        <f t="shared" si="6"/>
        <v>55.000000000232831</v>
      </c>
    </row>
    <row r="395" spans="1:4" hidden="1" x14ac:dyDescent="0.45">
      <c r="A395" s="3">
        <v>394</v>
      </c>
      <c r="B395">
        <v>216.00000000209548</v>
      </c>
      <c r="C395">
        <v>47</v>
      </c>
      <c r="D395">
        <f t="shared" si="6"/>
        <v>169.00000000209548</v>
      </c>
    </row>
    <row r="396" spans="1:4" hidden="1" x14ac:dyDescent="0.45">
      <c r="A396" s="3">
        <v>395</v>
      </c>
      <c r="B396">
        <v>236.99999999720603</v>
      </c>
      <c r="C396">
        <v>8</v>
      </c>
      <c r="D396">
        <f t="shared" si="6"/>
        <v>228.99999999720603</v>
      </c>
    </row>
    <row r="397" spans="1:4" hidden="1" x14ac:dyDescent="0.45">
      <c r="A397" s="3">
        <v>396</v>
      </c>
      <c r="B397">
        <v>184.00000000256114</v>
      </c>
      <c r="C397">
        <v>57</v>
      </c>
      <c r="D397">
        <f t="shared" si="6"/>
        <v>127.00000000256114</v>
      </c>
    </row>
    <row r="398" spans="1:4" hidden="1" x14ac:dyDescent="0.45">
      <c r="A398" s="3">
        <v>397</v>
      </c>
      <c r="B398">
        <v>74.000000000232831</v>
      </c>
      <c r="C398">
        <v>69</v>
      </c>
      <c r="D398">
        <f t="shared" si="6"/>
        <v>5.0000000002328306</v>
      </c>
    </row>
    <row r="399" spans="1:4" hidden="1" x14ac:dyDescent="0.45">
      <c r="A399" s="3">
        <v>398</v>
      </c>
      <c r="B399">
        <v>235.00000000116415</v>
      </c>
      <c r="C399">
        <v>71</v>
      </c>
      <c r="D399">
        <f t="shared" si="6"/>
        <v>164.00000000116415</v>
      </c>
    </row>
    <row r="400" spans="1:4" hidden="1" x14ac:dyDescent="0.45">
      <c r="A400" s="3">
        <v>399</v>
      </c>
      <c r="B400">
        <v>171.99999999487773</v>
      </c>
      <c r="C400">
        <v>91</v>
      </c>
      <c r="D400">
        <f t="shared" si="6"/>
        <v>80.999999994877726</v>
      </c>
    </row>
    <row r="401" spans="1:4" hidden="1" x14ac:dyDescent="0.45">
      <c r="A401" s="3">
        <v>400</v>
      </c>
      <c r="B401">
        <v>123.00000000279397</v>
      </c>
      <c r="C401">
        <v>79</v>
      </c>
      <c r="D401">
        <f t="shared" si="6"/>
        <v>44.000000002793968</v>
      </c>
    </row>
    <row r="402" spans="1:4" hidden="1" x14ac:dyDescent="0.45">
      <c r="A402" s="3">
        <v>401</v>
      </c>
      <c r="B402">
        <v>185.99999999860302</v>
      </c>
      <c r="C402">
        <v>20</v>
      </c>
      <c r="D402">
        <f t="shared" si="6"/>
        <v>165.99999999860302</v>
      </c>
    </row>
    <row r="403" spans="1:4" hidden="1" x14ac:dyDescent="0.45">
      <c r="A403" s="3">
        <v>402</v>
      </c>
      <c r="B403">
        <v>146.99999999720603</v>
      </c>
      <c r="C403">
        <v>66</v>
      </c>
      <c r="D403">
        <f t="shared" si="6"/>
        <v>80.999999997206032</v>
      </c>
    </row>
    <row r="404" spans="1:4" hidden="1" x14ac:dyDescent="0.45">
      <c r="A404" s="3">
        <v>403</v>
      </c>
      <c r="B404">
        <v>180</v>
      </c>
      <c r="C404">
        <v>85</v>
      </c>
      <c r="D404">
        <f t="shared" si="6"/>
        <v>95</v>
      </c>
    </row>
    <row r="405" spans="1:4" hidden="1" x14ac:dyDescent="0.45">
      <c r="A405" s="3">
        <v>404</v>
      </c>
      <c r="B405">
        <v>230.99999999860302</v>
      </c>
      <c r="C405">
        <v>102</v>
      </c>
      <c r="D405">
        <f t="shared" si="6"/>
        <v>128.99999999860302</v>
      </c>
    </row>
    <row r="406" spans="1:4" hidden="1" x14ac:dyDescent="0.45">
      <c r="A406" s="3">
        <v>405</v>
      </c>
      <c r="B406">
        <v>139.99999999534339</v>
      </c>
      <c r="C406">
        <v>98</v>
      </c>
      <c r="D406">
        <f t="shared" si="6"/>
        <v>41.999999995343387</v>
      </c>
    </row>
    <row r="407" spans="1:4" hidden="1" x14ac:dyDescent="0.45">
      <c r="A407" s="3">
        <v>406</v>
      </c>
      <c r="B407">
        <v>127.99999999813735</v>
      </c>
      <c r="C407">
        <v>117</v>
      </c>
      <c r="D407">
        <f t="shared" si="6"/>
        <v>10.999999998137355</v>
      </c>
    </row>
    <row r="408" spans="1:4" hidden="1" x14ac:dyDescent="0.45">
      <c r="A408" s="3">
        <v>407</v>
      </c>
      <c r="B408">
        <v>157.99999999115244</v>
      </c>
      <c r="C408">
        <v>50</v>
      </c>
      <c r="D408">
        <f t="shared" si="6"/>
        <v>107.99999999115244</v>
      </c>
    </row>
    <row r="409" spans="1:4" hidden="1" x14ac:dyDescent="0.45">
      <c r="A409" s="3">
        <v>408</v>
      </c>
      <c r="B409">
        <v>188.99999999790452</v>
      </c>
      <c r="C409">
        <v>106</v>
      </c>
      <c r="D409">
        <f t="shared" si="6"/>
        <v>82.999999997904524</v>
      </c>
    </row>
    <row r="410" spans="1:4" x14ac:dyDescent="0.45">
      <c r="A410" s="3">
        <v>409</v>
      </c>
      <c r="B410">
        <v>66.000000005587935</v>
      </c>
      <c r="C410">
        <v>163</v>
      </c>
      <c r="D410">
        <f t="shared" si="6"/>
        <v>-96.999999994412065</v>
      </c>
    </row>
    <row r="411" spans="1:4" hidden="1" x14ac:dyDescent="0.45">
      <c r="A411" s="3">
        <v>410</v>
      </c>
      <c r="B411">
        <v>156.00000000558794</v>
      </c>
      <c r="C411">
        <v>91</v>
      </c>
      <c r="D411">
        <f t="shared" si="6"/>
        <v>65.000000005587935</v>
      </c>
    </row>
    <row r="412" spans="1:4" hidden="1" x14ac:dyDescent="0.45">
      <c r="A412" s="3">
        <v>411</v>
      </c>
      <c r="B412">
        <v>172.99999999813735</v>
      </c>
      <c r="C412">
        <v>78</v>
      </c>
      <c r="D412">
        <f t="shared" si="6"/>
        <v>94.999999998137355</v>
      </c>
    </row>
    <row r="413" spans="1:4" hidden="1" x14ac:dyDescent="0.45">
      <c r="A413" s="3">
        <v>412</v>
      </c>
      <c r="B413">
        <v>101.00000000442378</v>
      </c>
      <c r="C413">
        <v>57</v>
      </c>
      <c r="D413">
        <f t="shared" si="6"/>
        <v>44.000000004423782</v>
      </c>
    </row>
    <row r="414" spans="1:4" hidden="1" x14ac:dyDescent="0.45">
      <c r="A414" s="3">
        <v>413</v>
      </c>
      <c r="B414">
        <v>142.00000000186265</v>
      </c>
      <c r="C414">
        <v>12</v>
      </c>
      <c r="D414">
        <f t="shared" si="6"/>
        <v>130.00000000186265</v>
      </c>
    </row>
    <row r="415" spans="1:4" hidden="1" x14ac:dyDescent="0.45">
      <c r="A415" s="3">
        <v>414</v>
      </c>
      <c r="B415">
        <v>209.00000000023283</v>
      </c>
      <c r="C415">
        <v>38</v>
      </c>
      <c r="D415">
        <f t="shared" si="6"/>
        <v>171.00000000023283</v>
      </c>
    </row>
    <row r="416" spans="1:4" hidden="1" x14ac:dyDescent="0.45">
      <c r="A416" s="3">
        <v>415</v>
      </c>
      <c r="B416">
        <v>235.9999999939464</v>
      </c>
      <c r="C416">
        <v>87</v>
      </c>
      <c r="D416">
        <f t="shared" si="6"/>
        <v>148.9999999939464</v>
      </c>
    </row>
    <row r="417" spans="1:4" hidden="1" x14ac:dyDescent="0.45">
      <c r="A417" s="3">
        <v>416</v>
      </c>
      <c r="B417">
        <v>213.99999999557622</v>
      </c>
      <c r="C417">
        <v>9</v>
      </c>
      <c r="D417">
        <f t="shared" si="6"/>
        <v>204.99999999557622</v>
      </c>
    </row>
    <row r="418" spans="1:4" x14ac:dyDescent="0.45">
      <c r="A418" s="3">
        <v>417</v>
      </c>
      <c r="B418">
        <v>68.000000001629815</v>
      </c>
      <c r="C418">
        <v>90</v>
      </c>
      <c r="D418">
        <f t="shared" si="6"/>
        <v>-21.999999998370185</v>
      </c>
    </row>
    <row r="419" spans="1:4" hidden="1" x14ac:dyDescent="0.45">
      <c r="A419" s="3">
        <v>418</v>
      </c>
      <c r="B419">
        <v>158.99999999441206</v>
      </c>
      <c r="C419">
        <v>100</v>
      </c>
      <c r="D419">
        <f t="shared" si="6"/>
        <v>58.999999994412065</v>
      </c>
    </row>
    <row r="420" spans="1:4" hidden="1" x14ac:dyDescent="0.45">
      <c r="A420" s="3">
        <v>419</v>
      </c>
      <c r="B420">
        <v>148.99999999324791</v>
      </c>
      <c r="C420">
        <v>64</v>
      </c>
      <c r="D420">
        <f t="shared" si="6"/>
        <v>84.999999993247911</v>
      </c>
    </row>
    <row r="421" spans="1:4" hidden="1" x14ac:dyDescent="0.45">
      <c r="A421" s="3">
        <v>420</v>
      </c>
      <c r="B421">
        <v>191.00000000442378</v>
      </c>
      <c r="C421">
        <v>105</v>
      </c>
      <c r="D421">
        <f t="shared" si="6"/>
        <v>86.000000004423782</v>
      </c>
    </row>
    <row r="422" spans="1:4" hidden="1" x14ac:dyDescent="0.45">
      <c r="A422" s="3">
        <v>421</v>
      </c>
      <c r="B422">
        <v>149.99999999650754</v>
      </c>
      <c r="C422">
        <v>71</v>
      </c>
      <c r="D422">
        <f t="shared" si="6"/>
        <v>78.99999999650754</v>
      </c>
    </row>
    <row r="423" spans="1:4" hidden="1" x14ac:dyDescent="0.45">
      <c r="A423" s="3">
        <v>422</v>
      </c>
      <c r="B423">
        <v>152.99999999580905</v>
      </c>
      <c r="C423">
        <v>34</v>
      </c>
      <c r="D423">
        <f t="shared" si="6"/>
        <v>118.99999999580905</v>
      </c>
    </row>
    <row r="424" spans="1:4" hidden="1" x14ac:dyDescent="0.45">
      <c r="A424" s="3">
        <v>423</v>
      </c>
      <c r="B424">
        <v>143.00000000512227</v>
      </c>
      <c r="C424">
        <v>31</v>
      </c>
      <c r="D424">
        <f t="shared" si="6"/>
        <v>112.00000000512227</v>
      </c>
    </row>
    <row r="425" spans="1:4" hidden="1" x14ac:dyDescent="0.45">
      <c r="A425" s="3">
        <v>424</v>
      </c>
      <c r="B425">
        <v>129.00000000139698</v>
      </c>
      <c r="C425">
        <v>88</v>
      </c>
      <c r="D425">
        <f t="shared" si="6"/>
        <v>41.000000001396984</v>
      </c>
    </row>
    <row r="426" spans="1:4" hidden="1" x14ac:dyDescent="0.45">
      <c r="A426" s="3">
        <v>425</v>
      </c>
      <c r="B426">
        <v>140.99999999860302</v>
      </c>
      <c r="C426">
        <v>28</v>
      </c>
      <c r="D426">
        <f t="shared" si="6"/>
        <v>112.99999999860302</v>
      </c>
    </row>
    <row r="427" spans="1:4" x14ac:dyDescent="0.45">
      <c r="A427" s="3">
        <v>426</v>
      </c>
      <c r="B427">
        <v>110.99999999511056</v>
      </c>
      <c r="C427">
        <v>116</v>
      </c>
      <c r="D427">
        <f t="shared" si="6"/>
        <v>-5.0000000048894435</v>
      </c>
    </row>
    <row r="428" spans="1:4" x14ac:dyDescent="0.45">
      <c r="A428" s="3">
        <v>427</v>
      </c>
      <c r="B428">
        <v>69.000000004889444</v>
      </c>
      <c r="C428">
        <v>166</v>
      </c>
      <c r="D428">
        <f t="shared" si="6"/>
        <v>-96.999999995110556</v>
      </c>
    </row>
    <row r="429" spans="1:4" x14ac:dyDescent="0.45">
      <c r="A429" s="3">
        <v>428</v>
      </c>
      <c r="B429">
        <v>165.00000000349246</v>
      </c>
      <c r="C429">
        <v>179</v>
      </c>
      <c r="D429">
        <f t="shared" si="6"/>
        <v>-13.99999999650754</v>
      </c>
    </row>
    <row r="430" spans="1:4" hidden="1" x14ac:dyDescent="0.45">
      <c r="A430" s="3">
        <v>429</v>
      </c>
      <c r="B430">
        <v>216.00000000209548</v>
      </c>
      <c r="C430">
        <v>27</v>
      </c>
      <c r="D430">
        <f t="shared" si="6"/>
        <v>189.00000000209548</v>
      </c>
    </row>
    <row r="431" spans="1:4" hidden="1" x14ac:dyDescent="0.45">
      <c r="A431" s="3">
        <v>430</v>
      </c>
      <c r="B431">
        <v>98.000000005122274</v>
      </c>
      <c r="C431">
        <v>49</v>
      </c>
      <c r="D431">
        <f t="shared" si="6"/>
        <v>49.000000005122274</v>
      </c>
    </row>
    <row r="432" spans="1:4" hidden="1" x14ac:dyDescent="0.45">
      <c r="A432" s="3">
        <v>431</v>
      </c>
      <c r="B432">
        <v>232.00000000186265</v>
      </c>
      <c r="C432">
        <v>20</v>
      </c>
      <c r="D432">
        <f t="shared" si="6"/>
        <v>212.00000000186265</v>
      </c>
    </row>
    <row r="433" spans="1:4" hidden="1" x14ac:dyDescent="0.45">
      <c r="A433" s="3">
        <v>432</v>
      </c>
      <c r="B433">
        <v>143.00000000512227</v>
      </c>
      <c r="C433">
        <v>74</v>
      </c>
      <c r="D433">
        <f t="shared" si="6"/>
        <v>69.000000005122274</v>
      </c>
    </row>
    <row r="434" spans="1:4" hidden="1" x14ac:dyDescent="0.45">
      <c r="A434" s="3">
        <v>433</v>
      </c>
      <c r="B434">
        <v>114.99999999767169</v>
      </c>
      <c r="C434">
        <v>74</v>
      </c>
      <c r="D434">
        <f t="shared" si="6"/>
        <v>40.999999997671694</v>
      </c>
    </row>
    <row r="435" spans="1:4" hidden="1" x14ac:dyDescent="0.45">
      <c r="A435" s="3">
        <v>434</v>
      </c>
      <c r="B435">
        <v>220.00000000465661</v>
      </c>
      <c r="C435">
        <v>58</v>
      </c>
      <c r="D435">
        <f t="shared" si="6"/>
        <v>162.00000000465661</v>
      </c>
    </row>
    <row r="436" spans="1:4" hidden="1" x14ac:dyDescent="0.45">
      <c r="A436" s="3">
        <v>435</v>
      </c>
      <c r="B436">
        <v>127.99999999813735</v>
      </c>
      <c r="C436">
        <v>111</v>
      </c>
      <c r="D436">
        <f t="shared" si="6"/>
        <v>16.999999998137355</v>
      </c>
    </row>
    <row r="437" spans="1:4" hidden="1" x14ac:dyDescent="0.45">
      <c r="A437" s="3">
        <v>436</v>
      </c>
      <c r="B437">
        <v>232.00000000186265</v>
      </c>
      <c r="C437">
        <v>45</v>
      </c>
      <c r="D437">
        <f t="shared" si="6"/>
        <v>187.00000000186265</v>
      </c>
    </row>
    <row r="438" spans="1:4" hidden="1" x14ac:dyDescent="0.45">
      <c r="A438" s="3">
        <v>437</v>
      </c>
      <c r="B438">
        <v>143.00000000512227</v>
      </c>
      <c r="C438">
        <v>51</v>
      </c>
      <c r="D438">
        <f t="shared" si="6"/>
        <v>92.000000005122274</v>
      </c>
    </row>
    <row r="439" spans="1:4" hidden="1" x14ac:dyDescent="0.45">
      <c r="A439" s="3">
        <v>438</v>
      </c>
      <c r="B439">
        <v>214.99999999883585</v>
      </c>
      <c r="C439">
        <v>51</v>
      </c>
      <c r="D439">
        <f t="shared" si="6"/>
        <v>163.99999999883585</v>
      </c>
    </row>
    <row r="440" spans="1:4" hidden="1" x14ac:dyDescent="0.45">
      <c r="A440" s="3">
        <v>439</v>
      </c>
      <c r="B440">
        <v>82.999999998137355</v>
      </c>
      <c r="C440">
        <v>64</v>
      </c>
      <c r="D440">
        <f t="shared" si="6"/>
        <v>18.999999998137355</v>
      </c>
    </row>
    <row r="441" spans="1:4" hidden="1" x14ac:dyDescent="0.45">
      <c r="A441" s="3">
        <v>440</v>
      </c>
      <c r="B441">
        <v>229.00000000256114</v>
      </c>
      <c r="C441">
        <v>45</v>
      </c>
      <c r="D441">
        <f t="shared" si="6"/>
        <v>184.00000000256114</v>
      </c>
    </row>
    <row r="442" spans="1:4" hidden="1" x14ac:dyDescent="0.45">
      <c r="A442" s="3">
        <v>441</v>
      </c>
      <c r="B442">
        <v>139.00000000256114</v>
      </c>
      <c r="C442">
        <v>90</v>
      </c>
      <c r="D442">
        <f t="shared" si="6"/>
        <v>49.000000002561137</v>
      </c>
    </row>
    <row r="443" spans="1:4" x14ac:dyDescent="0.45">
      <c r="A443" s="3">
        <v>442</v>
      </c>
      <c r="B443">
        <v>74.000000000232831</v>
      </c>
      <c r="C443">
        <v>131</v>
      </c>
      <c r="D443">
        <f t="shared" si="6"/>
        <v>-56.999999999767169</v>
      </c>
    </row>
    <row r="444" spans="1:4" x14ac:dyDescent="0.45">
      <c r="A444" s="3">
        <v>443</v>
      </c>
      <c r="B444">
        <v>119.00000000023283</v>
      </c>
      <c r="C444">
        <v>155</v>
      </c>
      <c r="D444">
        <f t="shared" si="6"/>
        <v>-35.999999999767169</v>
      </c>
    </row>
    <row r="445" spans="1:4" hidden="1" x14ac:dyDescent="0.45">
      <c r="A445" s="3">
        <v>444</v>
      </c>
      <c r="B445">
        <v>165.00000000349246</v>
      </c>
      <c r="C445">
        <v>81</v>
      </c>
      <c r="D445">
        <f t="shared" si="6"/>
        <v>84.00000000349246</v>
      </c>
    </row>
    <row r="446" spans="1:4" hidden="1" x14ac:dyDescent="0.45">
      <c r="A446" s="3">
        <v>445</v>
      </c>
      <c r="B446">
        <v>127.99999999813735</v>
      </c>
      <c r="C446">
        <v>26</v>
      </c>
      <c r="D446">
        <f t="shared" si="6"/>
        <v>101.99999999813735</v>
      </c>
    </row>
    <row r="447" spans="1:4" hidden="1" x14ac:dyDescent="0.45">
      <c r="A447" s="3">
        <v>446</v>
      </c>
      <c r="B447">
        <v>204.99999999767169</v>
      </c>
      <c r="C447">
        <v>8</v>
      </c>
      <c r="D447">
        <f t="shared" si="6"/>
        <v>196.99999999767169</v>
      </c>
    </row>
    <row r="448" spans="1:4" hidden="1" x14ac:dyDescent="0.45">
      <c r="A448" s="3">
        <v>447</v>
      </c>
      <c r="B448">
        <v>210.99999999627471</v>
      </c>
      <c r="C448">
        <v>86</v>
      </c>
      <c r="D448">
        <f t="shared" si="6"/>
        <v>124.99999999627471</v>
      </c>
    </row>
    <row r="449" spans="1:4" hidden="1" x14ac:dyDescent="0.45">
      <c r="A449" s="3">
        <v>448</v>
      </c>
      <c r="B449">
        <v>207.9999999969732</v>
      </c>
      <c r="C449">
        <v>66</v>
      </c>
      <c r="D449">
        <f t="shared" si="6"/>
        <v>141.9999999969732</v>
      </c>
    </row>
    <row r="450" spans="1:4" hidden="1" x14ac:dyDescent="0.45">
      <c r="A450" s="3">
        <v>449</v>
      </c>
      <c r="B450">
        <v>97.000000001862645</v>
      </c>
      <c r="C450">
        <v>33</v>
      </c>
      <c r="D450">
        <f t="shared" si="6"/>
        <v>64.000000001862645</v>
      </c>
    </row>
    <row r="451" spans="1:4" hidden="1" x14ac:dyDescent="0.45">
      <c r="A451" s="3">
        <v>450</v>
      </c>
      <c r="B451">
        <v>69.999999997671694</v>
      </c>
      <c r="C451">
        <v>34</v>
      </c>
      <c r="D451">
        <f t="shared" ref="D451:D514" si="7">+B451-C451</f>
        <v>35.999999997671694</v>
      </c>
    </row>
    <row r="452" spans="1:4" x14ac:dyDescent="0.45">
      <c r="A452" s="3">
        <v>451</v>
      </c>
      <c r="B452">
        <v>69.000000004889444</v>
      </c>
      <c r="C452">
        <v>103</v>
      </c>
      <c r="D452">
        <f t="shared" si="7"/>
        <v>-33.999999995110556</v>
      </c>
    </row>
    <row r="453" spans="1:4" hidden="1" x14ac:dyDescent="0.45">
      <c r="A453" s="3">
        <v>452</v>
      </c>
      <c r="B453">
        <v>146.00000000442378</v>
      </c>
      <c r="C453">
        <v>123</v>
      </c>
      <c r="D453">
        <f t="shared" si="7"/>
        <v>23.000000004423782</v>
      </c>
    </row>
    <row r="454" spans="1:4" x14ac:dyDescent="0.45">
      <c r="A454" s="3">
        <v>453</v>
      </c>
      <c r="B454">
        <v>84.999999994179234</v>
      </c>
      <c r="C454">
        <v>100</v>
      </c>
      <c r="D454">
        <f t="shared" si="7"/>
        <v>-15.000000005820766</v>
      </c>
    </row>
    <row r="455" spans="1:4" x14ac:dyDescent="0.45">
      <c r="A455" s="3">
        <v>454</v>
      </c>
      <c r="B455">
        <v>87.000000000698492</v>
      </c>
      <c r="C455">
        <v>153</v>
      </c>
      <c r="D455">
        <f t="shared" si="7"/>
        <v>-65.999999999301508</v>
      </c>
    </row>
    <row r="456" spans="1:4" hidden="1" x14ac:dyDescent="0.45">
      <c r="A456" s="3">
        <v>455</v>
      </c>
      <c r="B456">
        <v>116.00000000093132</v>
      </c>
      <c r="C456">
        <v>11</v>
      </c>
      <c r="D456">
        <f t="shared" si="7"/>
        <v>105.00000000093132</v>
      </c>
    </row>
    <row r="457" spans="1:4" hidden="1" x14ac:dyDescent="0.45">
      <c r="A457" s="3">
        <v>456</v>
      </c>
      <c r="B457">
        <v>182.99999999930151</v>
      </c>
      <c r="C457">
        <v>71</v>
      </c>
      <c r="D457">
        <f t="shared" si="7"/>
        <v>111.99999999930151</v>
      </c>
    </row>
    <row r="458" spans="1:4" hidden="1" x14ac:dyDescent="0.45">
      <c r="A458" s="3">
        <v>457</v>
      </c>
      <c r="B458">
        <v>223.99999999674037</v>
      </c>
      <c r="C458">
        <v>58</v>
      </c>
      <c r="D458">
        <f t="shared" si="7"/>
        <v>165.99999999674037</v>
      </c>
    </row>
    <row r="459" spans="1:4" hidden="1" x14ac:dyDescent="0.45">
      <c r="A459" s="3">
        <v>458</v>
      </c>
      <c r="B459">
        <v>100.00000000116415</v>
      </c>
      <c r="C459">
        <v>89</v>
      </c>
      <c r="D459">
        <f t="shared" si="7"/>
        <v>11.000000001164153</v>
      </c>
    </row>
    <row r="460" spans="1:4" hidden="1" x14ac:dyDescent="0.45">
      <c r="A460" s="3">
        <v>459</v>
      </c>
      <c r="B460">
        <v>107.99999999580905</v>
      </c>
      <c r="C460">
        <v>30</v>
      </c>
      <c r="D460">
        <f t="shared" si="7"/>
        <v>77.999999995809048</v>
      </c>
    </row>
    <row r="461" spans="1:4" hidden="1" x14ac:dyDescent="0.45">
      <c r="A461" s="3">
        <v>460</v>
      </c>
      <c r="B461">
        <v>209.00000000023283</v>
      </c>
      <c r="C461">
        <v>124</v>
      </c>
      <c r="D461">
        <f t="shared" si="7"/>
        <v>85.000000000232831</v>
      </c>
    </row>
    <row r="462" spans="1:4" hidden="1" x14ac:dyDescent="0.45">
      <c r="A462" s="3">
        <v>461</v>
      </c>
      <c r="B462">
        <v>192.00000000768341</v>
      </c>
      <c r="C462">
        <v>66</v>
      </c>
      <c r="D462">
        <f t="shared" si="7"/>
        <v>126.00000000768341</v>
      </c>
    </row>
    <row r="463" spans="1:4" hidden="1" x14ac:dyDescent="0.45">
      <c r="A463" s="3">
        <v>462</v>
      </c>
      <c r="B463">
        <v>135</v>
      </c>
      <c r="C463">
        <v>11</v>
      </c>
      <c r="D463">
        <f t="shared" si="7"/>
        <v>124</v>
      </c>
    </row>
    <row r="464" spans="1:4" hidden="1" x14ac:dyDescent="0.45">
      <c r="A464" s="3">
        <v>463</v>
      </c>
      <c r="B464">
        <v>139.99999999534339</v>
      </c>
      <c r="C464">
        <v>14</v>
      </c>
      <c r="D464">
        <f t="shared" si="7"/>
        <v>125.99999999534339</v>
      </c>
    </row>
    <row r="465" spans="1:4" hidden="1" x14ac:dyDescent="0.45">
      <c r="A465" s="3">
        <v>464</v>
      </c>
      <c r="B465">
        <v>197.99999999580905</v>
      </c>
      <c r="C465">
        <v>84</v>
      </c>
      <c r="D465">
        <f t="shared" si="7"/>
        <v>113.99999999580905</v>
      </c>
    </row>
    <row r="466" spans="1:4" hidden="1" x14ac:dyDescent="0.45">
      <c r="A466" s="3">
        <v>465</v>
      </c>
      <c r="B466">
        <v>146.99999999720603</v>
      </c>
      <c r="C466">
        <v>60</v>
      </c>
      <c r="D466">
        <f t="shared" si="7"/>
        <v>86.999999997206032</v>
      </c>
    </row>
    <row r="467" spans="1:4" hidden="1" x14ac:dyDescent="0.45">
      <c r="A467" s="3">
        <v>466</v>
      </c>
      <c r="B467">
        <v>145.9999999939464</v>
      </c>
      <c r="C467">
        <v>145</v>
      </c>
      <c r="D467">
        <f t="shared" si="7"/>
        <v>0.99999999394640326</v>
      </c>
    </row>
    <row r="468" spans="1:4" hidden="1" x14ac:dyDescent="0.45">
      <c r="A468" s="3">
        <v>467</v>
      </c>
      <c r="B468">
        <v>91.999999996041879</v>
      </c>
      <c r="C468">
        <v>72</v>
      </c>
      <c r="D468">
        <f t="shared" si="7"/>
        <v>19.999999996041879</v>
      </c>
    </row>
    <row r="469" spans="1:4" hidden="1" x14ac:dyDescent="0.45">
      <c r="A469" s="3">
        <v>468</v>
      </c>
      <c r="B469">
        <v>166.00000000675209</v>
      </c>
      <c r="C469">
        <v>63</v>
      </c>
      <c r="D469">
        <f t="shared" si="7"/>
        <v>103.00000000675209</v>
      </c>
    </row>
    <row r="470" spans="1:4" hidden="1" x14ac:dyDescent="0.45">
      <c r="A470" s="3">
        <v>469</v>
      </c>
      <c r="B470">
        <v>145.00000000116415</v>
      </c>
      <c r="C470">
        <v>66</v>
      </c>
      <c r="D470">
        <f t="shared" si="7"/>
        <v>79.000000001164153</v>
      </c>
    </row>
    <row r="471" spans="1:4" hidden="1" x14ac:dyDescent="0.45">
      <c r="A471" s="3">
        <v>470</v>
      </c>
      <c r="B471">
        <v>155.99999999511056</v>
      </c>
      <c r="C471">
        <v>72</v>
      </c>
      <c r="D471">
        <f t="shared" si="7"/>
        <v>83.999999995110556</v>
      </c>
    </row>
    <row r="472" spans="1:4" hidden="1" x14ac:dyDescent="0.45">
      <c r="A472" s="3">
        <v>471</v>
      </c>
      <c r="B472">
        <v>121.99999999953434</v>
      </c>
      <c r="C472">
        <v>57</v>
      </c>
      <c r="D472">
        <f t="shared" si="7"/>
        <v>64.999999999534339</v>
      </c>
    </row>
    <row r="473" spans="1:4" hidden="1" x14ac:dyDescent="0.45">
      <c r="A473" s="3">
        <v>472</v>
      </c>
      <c r="B473">
        <v>175.00000000465661</v>
      </c>
      <c r="C473">
        <v>73</v>
      </c>
      <c r="D473">
        <f t="shared" si="7"/>
        <v>102.00000000465661</v>
      </c>
    </row>
    <row r="474" spans="1:4" hidden="1" x14ac:dyDescent="0.45">
      <c r="A474" s="3">
        <v>473</v>
      </c>
      <c r="B474">
        <v>207.9999999969732</v>
      </c>
      <c r="C474">
        <v>61</v>
      </c>
      <c r="D474">
        <f t="shared" si="7"/>
        <v>146.9999999969732</v>
      </c>
    </row>
    <row r="475" spans="1:4" x14ac:dyDescent="0.45">
      <c r="A475" s="3">
        <v>474</v>
      </c>
      <c r="B475">
        <v>100.00000000116415</v>
      </c>
      <c r="C475">
        <v>161</v>
      </c>
      <c r="D475">
        <f t="shared" si="7"/>
        <v>-60.999999998835847</v>
      </c>
    </row>
    <row r="476" spans="1:4" hidden="1" x14ac:dyDescent="0.45">
      <c r="A476" s="3">
        <v>475</v>
      </c>
      <c r="B476">
        <v>152.99999999580905</v>
      </c>
      <c r="C476">
        <v>35</v>
      </c>
      <c r="D476">
        <f t="shared" si="7"/>
        <v>117.99999999580905</v>
      </c>
    </row>
    <row r="477" spans="1:4" x14ac:dyDescent="0.45">
      <c r="A477" s="3">
        <v>476</v>
      </c>
      <c r="B477">
        <v>104.00000000372529</v>
      </c>
      <c r="C477">
        <v>115</v>
      </c>
      <c r="D477">
        <f t="shared" si="7"/>
        <v>-10.99999999627471</v>
      </c>
    </row>
    <row r="478" spans="1:4" x14ac:dyDescent="0.45">
      <c r="A478" s="3">
        <v>477</v>
      </c>
      <c r="B478">
        <v>79.000000006053597</v>
      </c>
      <c r="C478">
        <v>115</v>
      </c>
      <c r="D478">
        <f t="shared" si="7"/>
        <v>-35.999999993946403</v>
      </c>
    </row>
    <row r="479" spans="1:4" hidden="1" x14ac:dyDescent="0.45">
      <c r="A479" s="3">
        <v>478</v>
      </c>
      <c r="B479">
        <v>206.99999999371357</v>
      </c>
      <c r="C479">
        <v>90</v>
      </c>
      <c r="D479">
        <f t="shared" si="7"/>
        <v>116.99999999371357</v>
      </c>
    </row>
    <row r="480" spans="1:4" hidden="1" x14ac:dyDescent="0.45">
      <c r="A480" s="3">
        <v>479</v>
      </c>
      <c r="B480">
        <v>227.99999999930151</v>
      </c>
      <c r="C480">
        <v>83</v>
      </c>
      <c r="D480">
        <f t="shared" si="7"/>
        <v>144.99999999930151</v>
      </c>
    </row>
    <row r="481" spans="1:4" hidden="1" x14ac:dyDescent="0.45">
      <c r="A481" s="3">
        <v>480</v>
      </c>
      <c r="B481">
        <v>232.9999999946449</v>
      </c>
      <c r="C481">
        <v>65</v>
      </c>
      <c r="D481">
        <f t="shared" si="7"/>
        <v>167.9999999946449</v>
      </c>
    </row>
    <row r="482" spans="1:4" hidden="1" x14ac:dyDescent="0.45">
      <c r="A482" s="3">
        <v>481</v>
      </c>
      <c r="B482">
        <v>165.99999999627471</v>
      </c>
      <c r="C482">
        <v>58</v>
      </c>
      <c r="D482">
        <f t="shared" si="7"/>
        <v>107.99999999627471</v>
      </c>
    </row>
    <row r="483" spans="1:4" hidden="1" x14ac:dyDescent="0.45">
      <c r="A483" s="3">
        <v>482</v>
      </c>
      <c r="B483">
        <v>137.99999999930151</v>
      </c>
      <c r="C483">
        <v>21</v>
      </c>
      <c r="D483">
        <f t="shared" si="7"/>
        <v>116.99999999930151</v>
      </c>
    </row>
    <row r="484" spans="1:4" hidden="1" x14ac:dyDescent="0.45">
      <c r="A484" s="3">
        <v>483</v>
      </c>
      <c r="B484">
        <v>191.00000000442378</v>
      </c>
      <c r="C484">
        <v>53</v>
      </c>
      <c r="D484">
        <f t="shared" si="7"/>
        <v>138.00000000442378</v>
      </c>
    </row>
    <row r="485" spans="1:4" hidden="1" x14ac:dyDescent="0.45">
      <c r="A485" s="3">
        <v>484</v>
      </c>
      <c r="B485">
        <v>178.00000000395812</v>
      </c>
      <c r="C485">
        <v>34</v>
      </c>
      <c r="D485">
        <f t="shared" si="7"/>
        <v>144.00000000395812</v>
      </c>
    </row>
    <row r="486" spans="1:4" hidden="1" x14ac:dyDescent="0.45">
      <c r="A486" s="3">
        <v>485</v>
      </c>
      <c r="B486">
        <v>111.99999999837019</v>
      </c>
      <c r="C486">
        <v>79</v>
      </c>
      <c r="D486">
        <f t="shared" si="7"/>
        <v>32.999999998370185</v>
      </c>
    </row>
    <row r="487" spans="1:4" hidden="1" x14ac:dyDescent="0.45">
      <c r="A487" s="3">
        <v>486</v>
      </c>
      <c r="B487">
        <v>204.99999999767169</v>
      </c>
      <c r="C487">
        <v>59</v>
      </c>
      <c r="D487">
        <f t="shared" si="7"/>
        <v>145.99999999767169</v>
      </c>
    </row>
    <row r="488" spans="1:4" hidden="1" x14ac:dyDescent="0.45">
      <c r="A488" s="3">
        <v>487</v>
      </c>
      <c r="B488">
        <v>135.99999999278225</v>
      </c>
      <c r="C488">
        <v>92</v>
      </c>
      <c r="D488">
        <f t="shared" si="7"/>
        <v>43.99999999278225</v>
      </c>
    </row>
    <row r="489" spans="1:4" x14ac:dyDescent="0.45">
      <c r="A489" s="3">
        <v>488</v>
      </c>
      <c r="B489">
        <v>117.9999999969732</v>
      </c>
      <c r="C489">
        <v>124</v>
      </c>
      <c r="D489">
        <f t="shared" si="7"/>
        <v>-6.0000000030267984</v>
      </c>
    </row>
    <row r="490" spans="1:4" hidden="1" x14ac:dyDescent="0.45">
      <c r="A490" s="3">
        <v>489</v>
      </c>
      <c r="B490">
        <v>149.99999999650754</v>
      </c>
      <c r="C490">
        <v>34</v>
      </c>
      <c r="D490">
        <f t="shared" si="7"/>
        <v>115.99999999650754</v>
      </c>
    </row>
    <row r="491" spans="1:4" x14ac:dyDescent="0.45">
      <c r="A491" s="3">
        <v>490</v>
      </c>
      <c r="B491">
        <v>97.000000001862645</v>
      </c>
      <c r="C491">
        <v>131</v>
      </c>
      <c r="D491">
        <f t="shared" si="7"/>
        <v>-33.999999998137355</v>
      </c>
    </row>
    <row r="492" spans="1:4" hidden="1" x14ac:dyDescent="0.45">
      <c r="A492" s="3">
        <v>491</v>
      </c>
      <c r="B492">
        <v>149.99999999650754</v>
      </c>
      <c r="C492">
        <v>41</v>
      </c>
      <c r="D492">
        <f t="shared" si="7"/>
        <v>108.99999999650754</v>
      </c>
    </row>
    <row r="493" spans="1:4" hidden="1" x14ac:dyDescent="0.45">
      <c r="A493" s="3">
        <v>492</v>
      </c>
      <c r="B493">
        <v>213.00000000279397</v>
      </c>
      <c r="C493">
        <v>49</v>
      </c>
      <c r="D493">
        <f t="shared" si="7"/>
        <v>164.00000000279397</v>
      </c>
    </row>
    <row r="494" spans="1:4" hidden="1" x14ac:dyDescent="0.45">
      <c r="A494" s="3">
        <v>493</v>
      </c>
      <c r="B494">
        <v>75.00000000349246</v>
      </c>
      <c r="C494">
        <v>8</v>
      </c>
      <c r="D494">
        <f t="shared" si="7"/>
        <v>67.00000000349246</v>
      </c>
    </row>
    <row r="495" spans="1:4" hidden="1" x14ac:dyDescent="0.45">
      <c r="A495" s="3">
        <v>494</v>
      </c>
      <c r="B495">
        <v>200.99999999511056</v>
      </c>
      <c r="C495">
        <v>31</v>
      </c>
      <c r="D495">
        <f t="shared" si="7"/>
        <v>169.99999999511056</v>
      </c>
    </row>
    <row r="496" spans="1:4" hidden="1" x14ac:dyDescent="0.45">
      <c r="A496" s="3">
        <v>495</v>
      </c>
      <c r="B496">
        <v>228.99999999208376</v>
      </c>
      <c r="C496">
        <v>102</v>
      </c>
      <c r="D496">
        <f t="shared" si="7"/>
        <v>126.99999999208376</v>
      </c>
    </row>
    <row r="497" spans="1:4" hidden="1" x14ac:dyDescent="0.45">
      <c r="A497" s="3">
        <v>496</v>
      </c>
      <c r="B497">
        <v>227.99999999930151</v>
      </c>
      <c r="C497">
        <v>133</v>
      </c>
      <c r="D497">
        <f t="shared" si="7"/>
        <v>94.999999999301508</v>
      </c>
    </row>
    <row r="498" spans="1:4" hidden="1" x14ac:dyDescent="0.45">
      <c r="A498" s="3">
        <v>497</v>
      </c>
      <c r="B498">
        <v>207.9999999969732</v>
      </c>
      <c r="C498">
        <v>38</v>
      </c>
      <c r="D498">
        <f t="shared" si="7"/>
        <v>169.9999999969732</v>
      </c>
    </row>
    <row r="499" spans="1:4" hidden="1" x14ac:dyDescent="0.45">
      <c r="A499" s="3">
        <v>498</v>
      </c>
      <c r="B499">
        <v>209.00000000023283</v>
      </c>
      <c r="C499">
        <v>32</v>
      </c>
      <c r="D499">
        <f t="shared" si="7"/>
        <v>177.00000000023283</v>
      </c>
    </row>
    <row r="500" spans="1:4" hidden="1" x14ac:dyDescent="0.45">
      <c r="A500" s="3">
        <v>499</v>
      </c>
      <c r="B500">
        <v>187.00000000186265</v>
      </c>
      <c r="C500">
        <v>130</v>
      </c>
      <c r="D500">
        <f t="shared" si="7"/>
        <v>57.000000001862645</v>
      </c>
    </row>
    <row r="501" spans="1:4" hidden="1" x14ac:dyDescent="0.45">
      <c r="A501" s="3">
        <v>500</v>
      </c>
      <c r="B501">
        <v>238.00000000046566</v>
      </c>
      <c r="C501">
        <v>42</v>
      </c>
      <c r="D501">
        <f t="shared" si="7"/>
        <v>196.00000000046566</v>
      </c>
    </row>
    <row r="502" spans="1:4" hidden="1" x14ac:dyDescent="0.45">
      <c r="A502" s="3">
        <v>501</v>
      </c>
      <c r="B502">
        <v>166.99999999953434</v>
      </c>
      <c r="C502">
        <v>39</v>
      </c>
      <c r="D502">
        <f t="shared" si="7"/>
        <v>127.99999999953434</v>
      </c>
    </row>
    <row r="503" spans="1:4" x14ac:dyDescent="0.45">
      <c r="A503" s="3">
        <v>502</v>
      </c>
      <c r="B503">
        <v>72.000000004190952</v>
      </c>
      <c r="C503">
        <v>73</v>
      </c>
      <c r="D503">
        <f t="shared" si="7"/>
        <v>-0.99999999580904841</v>
      </c>
    </row>
    <row r="504" spans="1:4" hidden="1" x14ac:dyDescent="0.45">
      <c r="A504" s="3">
        <v>503</v>
      </c>
      <c r="B504">
        <v>102.00000000768341</v>
      </c>
      <c r="C504">
        <v>85</v>
      </c>
      <c r="D504">
        <f t="shared" si="7"/>
        <v>17.000000007683411</v>
      </c>
    </row>
    <row r="505" spans="1:4" hidden="1" x14ac:dyDescent="0.45">
      <c r="A505" s="3">
        <v>504</v>
      </c>
      <c r="B505">
        <v>157.99999999115244</v>
      </c>
      <c r="C505">
        <v>19</v>
      </c>
      <c r="D505">
        <f t="shared" si="7"/>
        <v>138.99999999115244</v>
      </c>
    </row>
    <row r="506" spans="1:4" hidden="1" x14ac:dyDescent="0.45">
      <c r="A506" s="3">
        <v>505</v>
      </c>
      <c r="B506">
        <v>209.00000000023283</v>
      </c>
      <c r="C506">
        <v>115</v>
      </c>
      <c r="D506">
        <f t="shared" si="7"/>
        <v>94.000000000232831</v>
      </c>
    </row>
    <row r="507" spans="1:4" hidden="1" x14ac:dyDescent="0.45">
      <c r="A507" s="3">
        <v>506</v>
      </c>
      <c r="B507">
        <v>121.00000000675209</v>
      </c>
      <c r="C507">
        <v>5</v>
      </c>
      <c r="D507">
        <f t="shared" si="7"/>
        <v>116.00000000675209</v>
      </c>
    </row>
    <row r="508" spans="1:4" x14ac:dyDescent="0.45">
      <c r="A508" s="3">
        <v>507</v>
      </c>
      <c r="B508">
        <v>63.999999999068677</v>
      </c>
      <c r="C508">
        <v>69</v>
      </c>
      <c r="D508">
        <f t="shared" si="7"/>
        <v>-5.0000000009313226</v>
      </c>
    </row>
    <row r="509" spans="1:4" hidden="1" x14ac:dyDescent="0.45">
      <c r="A509" s="3">
        <v>508</v>
      </c>
      <c r="B509">
        <v>225</v>
      </c>
      <c r="C509">
        <v>34</v>
      </c>
      <c r="D509">
        <f t="shared" si="7"/>
        <v>191</v>
      </c>
    </row>
    <row r="510" spans="1:4" hidden="1" x14ac:dyDescent="0.45">
      <c r="A510" s="3">
        <v>509</v>
      </c>
      <c r="B510">
        <v>169.99999999883585</v>
      </c>
      <c r="C510">
        <v>47</v>
      </c>
      <c r="D510">
        <f t="shared" si="7"/>
        <v>122.99999999883585</v>
      </c>
    </row>
    <row r="511" spans="1:4" hidden="1" x14ac:dyDescent="0.45">
      <c r="A511" s="3">
        <v>510</v>
      </c>
      <c r="B511">
        <v>60.999999999767169</v>
      </c>
      <c r="C511">
        <v>48</v>
      </c>
      <c r="D511">
        <f t="shared" si="7"/>
        <v>12.999999999767169</v>
      </c>
    </row>
    <row r="512" spans="1:4" hidden="1" x14ac:dyDescent="0.45">
      <c r="A512" s="3">
        <v>511</v>
      </c>
      <c r="B512">
        <v>104.99999999650754</v>
      </c>
      <c r="C512">
        <v>38</v>
      </c>
      <c r="D512">
        <f t="shared" si="7"/>
        <v>66.99999999650754</v>
      </c>
    </row>
    <row r="513" spans="1:4" hidden="1" x14ac:dyDescent="0.45">
      <c r="A513" s="3">
        <v>512</v>
      </c>
      <c r="B513">
        <v>67.000000008847564</v>
      </c>
      <c r="C513">
        <v>59</v>
      </c>
      <c r="D513">
        <f t="shared" si="7"/>
        <v>8.0000000088475645</v>
      </c>
    </row>
    <row r="514" spans="1:4" hidden="1" x14ac:dyDescent="0.45">
      <c r="A514" s="3">
        <v>513</v>
      </c>
      <c r="B514">
        <v>202.99999999115244</v>
      </c>
      <c r="C514">
        <v>56</v>
      </c>
      <c r="D514">
        <f t="shared" si="7"/>
        <v>146.99999999115244</v>
      </c>
    </row>
    <row r="515" spans="1:4" hidden="1" x14ac:dyDescent="0.45">
      <c r="A515" s="3">
        <v>514</v>
      </c>
      <c r="B515">
        <v>197.0000000030268</v>
      </c>
      <c r="C515">
        <v>112</v>
      </c>
      <c r="D515">
        <f t="shared" ref="D515:D578" si="8">+B515-C515</f>
        <v>85.000000003026798</v>
      </c>
    </row>
    <row r="516" spans="1:4" hidden="1" x14ac:dyDescent="0.45">
      <c r="A516" s="3">
        <v>515</v>
      </c>
      <c r="B516">
        <v>65.000000002328306</v>
      </c>
      <c r="C516">
        <v>13</v>
      </c>
      <c r="D516">
        <f t="shared" si="8"/>
        <v>52.000000002328306</v>
      </c>
    </row>
    <row r="517" spans="1:4" x14ac:dyDescent="0.45">
      <c r="A517" s="3">
        <v>516</v>
      </c>
      <c r="B517">
        <v>63.999999999068677</v>
      </c>
      <c r="C517">
        <v>97</v>
      </c>
      <c r="D517">
        <f t="shared" si="8"/>
        <v>-33.000000000931323</v>
      </c>
    </row>
    <row r="518" spans="1:4" hidden="1" x14ac:dyDescent="0.45">
      <c r="A518" s="3">
        <v>517</v>
      </c>
      <c r="B518">
        <v>235.00000000116415</v>
      </c>
      <c r="C518">
        <v>65</v>
      </c>
      <c r="D518">
        <f t="shared" si="8"/>
        <v>170.00000000116415</v>
      </c>
    </row>
    <row r="519" spans="1:4" hidden="1" x14ac:dyDescent="0.45">
      <c r="A519" s="3">
        <v>518</v>
      </c>
      <c r="B519">
        <v>233.99999999790452</v>
      </c>
      <c r="C519">
        <v>53</v>
      </c>
      <c r="D519">
        <f t="shared" si="8"/>
        <v>180.99999999790452</v>
      </c>
    </row>
    <row r="520" spans="1:4" hidden="1" x14ac:dyDescent="0.45">
      <c r="A520" s="3">
        <v>519</v>
      </c>
      <c r="B520">
        <v>181.00000000325963</v>
      </c>
      <c r="C520">
        <v>156</v>
      </c>
      <c r="D520">
        <f t="shared" si="8"/>
        <v>25.000000003259629</v>
      </c>
    </row>
    <row r="521" spans="1:4" hidden="1" x14ac:dyDescent="0.45">
      <c r="A521" s="3">
        <v>520</v>
      </c>
      <c r="B521">
        <v>168.00000000279397</v>
      </c>
      <c r="C521">
        <v>121</v>
      </c>
      <c r="D521">
        <f t="shared" si="8"/>
        <v>47.000000002793968</v>
      </c>
    </row>
    <row r="522" spans="1:4" hidden="1" x14ac:dyDescent="0.45">
      <c r="A522" s="3">
        <v>521</v>
      </c>
      <c r="B522">
        <v>130.99999999743886</v>
      </c>
      <c r="C522">
        <v>91</v>
      </c>
      <c r="D522">
        <f t="shared" si="8"/>
        <v>39.999999997438863</v>
      </c>
    </row>
    <row r="523" spans="1:4" hidden="1" x14ac:dyDescent="0.45">
      <c r="A523" s="3">
        <v>522</v>
      </c>
      <c r="B523">
        <v>167.99999999231659</v>
      </c>
      <c r="C523">
        <v>47</v>
      </c>
      <c r="D523">
        <f t="shared" si="8"/>
        <v>120.99999999231659</v>
      </c>
    </row>
    <row r="524" spans="1:4" hidden="1" x14ac:dyDescent="0.45">
      <c r="A524" s="3">
        <v>523</v>
      </c>
      <c r="B524">
        <v>182.99999999930151</v>
      </c>
      <c r="C524">
        <v>51</v>
      </c>
      <c r="D524">
        <f t="shared" si="8"/>
        <v>131.99999999930151</v>
      </c>
    </row>
    <row r="525" spans="1:4" hidden="1" x14ac:dyDescent="0.45">
      <c r="A525" s="3">
        <v>524</v>
      </c>
      <c r="B525">
        <v>149.00000000372529</v>
      </c>
      <c r="C525">
        <v>61</v>
      </c>
      <c r="D525">
        <f t="shared" si="8"/>
        <v>88.00000000372529</v>
      </c>
    </row>
    <row r="526" spans="1:4" hidden="1" x14ac:dyDescent="0.45">
      <c r="A526" s="3">
        <v>525</v>
      </c>
      <c r="B526">
        <v>226.99999999604188</v>
      </c>
      <c r="C526">
        <v>77</v>
      </c>
      <c r="D526">
        <f t="shared" si="8"/>
        <v>149.99999999604188</v>
      </c>
    </row>
    <row r="527" spans="1:4" hidden="1" x14ac:dyDescent="0.45">
      <c r="A527" s="3">
        <v>526</v>
      </c>
      <c r="B527">
        <v>117.00000000419095</v>
      </c>
      <c r="C527">
        <v>22</v>
      </c>
      <c r="D527">
        <f t="shared" si="8"/>
        <v>95.000000004190952</v>
      </c>
    </row>
    <row r="528" spans="1:4" hidden="1" x14ac:dyDescent="0.45">
      <c r="A528" s="3">
        <v>527</v>
      </c>
      <c r="B528">
        <v>134.00000000721775</v>
      </c>
      <c r="C528">
        <v>31</v>
      </c>
      <c r="D528">
        <f t="shared" si="8"/>
        <v>103.00000000721775</v>
      </c>
    </row>
    <row r="529" spans="1:4" x14ac:dyDescent="0.45">
      <c r="A529" s="3">
        <v>528</v>
      </c>
      <c r="B529">
        <v>120.99999999627471</v>
      </c>
      <c r="C529">
        <v>121</v>
      </c>
      <c r="D529">
        <f t="shared" si="8"/>
        <v>-3.7252902984619141E-9</v>
      </c>
    </row>
    <row r="530" spans="1:4" hidden="1" x14ac:dyDescent="0.45">
      <c r="A530" s="3">
        <v>529</v>
      </c>
      <c r="B530">
        <v>164.00000000023283</v>
      </c>
      <c r="C530">
        <v>157</v>
      </c>
      <c r="D530">
        <f t="shared" si="8"/>
        <v>7.0000000002328306</v>
      </c>
    </row>
    <row r="531" spans="1:4" hidden="1" x14ac:dyDescent="0.45">
      <c r="A531" s="3">
        <v>530</v>
      </c>
      <c r="B531">
        <v>233.99999999790452</v>
      </c>
      <c r="C531">
        <v>106</v>
      </c>
      <c r="D531">
        <f t="shared" si="8"/>
        <v>127.99999999790452</v>
      </c>
    </row>
    <row r="532" spans="1:4" x14ac:dyDescent="0.45">
      <c r="A532" s="3">
        <v>531</v>
      </c>
      <c r="B532">
        <v>120.99999999627471</v>
      </c>
      <c r="C532">
        <v>199</v>
      </c>
      <c r="D532">
        <f t="shared" si="8"/>
        <v>-78.00000000372529</v>
      </c>
    </row>
    <row r="533" spans="1:4" hidden="1" x14ac:dyDescent="0.45">
      <c r="A533" s="3">
        <v>532</v>
      </c>
      <c r="B533">
        <v>218.00000000861473</v>
      </c>
      <c r="C533">
        <v>59</v>
      </c>
      <c r="D533">
        <f t="shared" si="8"/>
        <v>159.00000000861473</v>
      </c>
    </row>
    <row r="534" spans="1:4" hidden="1" x14ac:dyDescent="0.45">
      <c r="A534" s="3">
        <v>533</v>
      </c>
      <c r="B534">
        <v>125.9999999916181</v>
      </c>
      <c r="C534">
        <v>48</v>
      </c>
      <c r="D534">
        <f t="shared" si="8"/>
        <v>77.999999991618097</v>
      </c>
    </row>
    <row r="535" spans="1:4" hidden="1" x14ac:dyDescent="0.45">
      <c r="A535" s="3">
        <v>534</v>
      </c>
      <c r="B535">
        <v>206.99999999371357</v>
      </c>
      <c r="C535">
        <v>76</v>
      </c>
      <c r="D535">
        <f t="shared" si="8"/>
        <v>130.99999999371357</v>
      </c>
    </row>
    <row r="536" spans="1:4" hidden="1" x14ac:dyDescent="0.45">
      <c r="A536" s="3">
        <v>535</v>
      </c>
      <c r="B536">
        <v>155.00000000232831</v>
      </c>
      <c r="C536">
        <v>113</v>
      </c>
      <c r="D536">
        <f t="shared" si="8"/>
        <v>42.000000002328306</v>
      </c>
    </row>
    <row r="537" spans="1:4" x14ac:dyDescent="0.45">
      <c r="A537" s="3">
        <v>536</v>
      </c>
      <c r="B537">
        <v>127.99999999813735</v>
      </c>
      <c r="C537">
        <v>152</v>
      </c>
      <c r="D537">
        <f t="shared" si="8"/>
        <v>-24.000000001862645</v>
      </c>
    </row>
    <row r="538" spans="1:4" hidden="1" x14ac:dyDescent="0.45">
      <c r="A538" s="3">
        <v>537</v>
      </c>
      <c r="B538">
        <v>104.99999999650754</v>
      </c>
      <c r="C538">
        <v>21</v>
      </c>
      <c r="D538">
        <f t="shared" si="8"/>
        <v>83.99999999650754</v>
      </c>
    </row>
    <row r="539" spans="1:4" x14ac:dyDescent="0.45">
      <c r="A539" s="3">
        <v>538</v>
      </c>
      <c r="B539">
        <v>133.99999999674037</v>
      </c>
      <c r="C539">
        <v>198</v>
      </c>
      <c r="D539">
        <f t="shared" si="8"/>
        <v>-64.000000003259629</v>
      </c>
    </row>
    <row r="540" spans="1:4" hidden="1" x14ac:dyDescent="0.45">
      <c r="A540" s="3">
        <v>539</v>
      </c>
      <c r="B540">
        <v>188.99999999790452</v>
      </c>
      <c r="C540">
        <v>129</v>
      </c>
      <c r="D540">
        <f t="shared" si="8"/>
        <v>59.999999997904524</v>
      </c>
    </row>
    <row r="541" spans="1:4" hidden="1" x14ac:dyDescent="0.45">
      <c r="A541" s="3">
        <v>540</v>
      </c>
      <c r="B541">
        <v>190.00000000116415</v>
      </c>
      <c r="C541">
        <v>82</v>
      </c>
      <c r="D541">
        <f t="shared" si="8"/>
        <v>108.00000000116415</v>
      </c>
    </row>
    <row r="542" spans="1:4" hidden="1" x14ac:dyDescent="0.45">
      <c r="A542" s="3">
        <v>541</v>
      </c>
      <c r="B542">
        <v>238.99999999324791</v>
      </c>
      <c r="C542">
        <v>124</v>
      </c>
      <c r="D542">
        <f t="shared" si="8"/>
        <v>114.99999999324791</v>
      </c>
    </row>
    <row r="543" spans="1:4" hidden="1" x14ac:dyDescent="0.45">
      <c r="A543" s="3">
        <v>542</v>
      </c>
      <c r="B543">
        <v>116.00000000093132</v>
      </c>
      <c r="C543">
        <v>115</v>
      </c>
      <c r="D543">
        <f t="shared" si="8"/>
        <v>1.0000000009313226</v>
      </c>
    </row>
    <row r="544" spans="1:4" hidden="1" x14ac:dyDescent="0.45">
      <c r="A544" s="3">
        <v>543</v>
      </c>
      <c r="B544">
        <v>169.99999999883585</v>
      </c>
      <c r="C544">
        <v>74</v>
      </c>
      <c r="D544">
        <f t="shared" si="8"/>
        <v>95.999999998835847</v>
      </c>
    </row>
    <row r="545" spans="1:4" hidden="1" x14ac:dyDescent="0.45">
      <c r="A545" s="3">
        <v>544</v>
      </c>
      <c r="B545">
        <v>87.999999993480742</v>
      </c>
      <c r="C545">
        <v>48</v>
      </c>
      <c r="D545">
        <f t="shared" si="8"/>
        <v>39.999999993480742</v>
      </c>
    </row>
    <row r="546" spans="1:4" hidden="1" x14ac:dyDescent="0.45">
      <c r="A546" s="3">
        <v>545</v>
      </c>
      <c r="B546">
        <v>106.99999999254942</v>
      </c>
      <c r="C546">
        <v>99</v>
      </c>
      <c r="D546">
        <f t="shared" si="8"/>
        <v>7.9999999925494194</v>
      </c>
    </row>
    <row r="547" spans="1:4" hidden="1" x14ac:dyDescent="0.45">
      <c r="A547" s="3">
        <v>546</v>
      </c>
      <c r="B547">
        <v>135</v>
      </c>
      <c r="C547">
        <v>91</v>
      </c>
      <c r="D547">
        <f t="shared" si="8"/>
        <v>44</v>
      </c>
    </row>
    <row r="548" spans="1:4" hidden="1" x14ac:dyDescent="0.45">
      <c r="A548" s="3">
        <v>547</v>
      </c>
      <c r="B548">
        <v>113.00000000162981</v>
      </c>
      <c r="C548">
        <v>97</v>
      </c>
      <c r="D548">
        <f t="shared" si="8"/>
        <v>16.000000001629815</v>
      </c>
    </row>
    <row r="549" spans="1:4" hidden="1" x14ac:dyDescent="0.45">
      <c r="A549" s="3">
        <v>548</v>
      </c>
      <c r="B549">
        <v>187.9999999946449</v>
      </c>
      <c r="C549">
        <v>106</v>
      </c>
      <c r="D549">
        <f t="shared" si="8"/>
        <v>81.999999994644895</v>
      </c>
    </row>
    <row r="550" spans="1:4" hidden="1" x14ac:dyDescent="0.45">
      <c r="A550" s="3">
        <v>549</v>
      </c>
      <c r="B550">
        <v>233.00000000512227</v>
      </c>
      <c r="C550">
        <v>98</v>
      </c>
      <c r="D550">
        <f t="shared" si="8"/>
        <v>135.00000000512227</v>
      </c>
    </row>
    <row r="551" spans="1:4" hidden="1" x14ac:dyDescent="0.45">
      <c r="A551" s="3">
        <v>550</v>
      </c>
      <c r="B551">
        <v>91.000000003259629</v>
      </c>
      <c r="C551">
        <v>57</v>
      </c>
      <c r="D551">
        <f t="shared" si="8"/>
        <v>34.000000003259629</v>
      </c>
    </row>
    <row r="552" spans="1:4" x14ac:dyDescent="0.45">
      <c r="A552" s="3">
        <v>551</v>
      </c>
      <c r="B552">
        <v>71.999999993713573</v>
      </c>
      <c r="C552">
        <v>123</v>
      </c>
      <c r="D552">
        <f t="shared" si="8"/>
        <v>-51.000000006286427</v>
      </c>
    </row>
    <row r="553" spans="1:4" hidden="1" x14ac:dyDescent="0.45">
      <c r="A553" s="3">
        <v>552</v>
      </c>
      <c r="B553">
        <v>207.9999999969732</v>
      </c>
      <c r="C553">
        <v>115</v>
      </c>
      <c r="D553">
        <f t="shared" si="8"/>
        <v>92.999999996973202</v>
      </c>
    </row>
    <row r="554" spans="1:4" x14ac:dyDescent="0.45">
      <c r="A554" s="3">
        <v>553</v>
      </c>
      <c r="B554">
        <v>158.99999999441206</v>
      </c>
      <c r="C554">
        <v>178</v>
      </c>
      <c r="D554">
        <f t="shared" si="8"/>
        <v>-19.000000005587935</v>
      </c>
    </row>
    <row r="555" spans="1:4" hidden="1" x14ac:dyDescent="0.45">
      <c r="A555" s="3">
        <v>554</v>
      </c>
      <c r="B555">
        <v>85.000000004656613</v>
      </c>
      <c r="C555">
        <v>71</v>
      </c>
      <c r="D555">
        <f t="shared" si="8"/>
        <v>14.000000004656613</v>
      </c>
    </row>
    <row r="556" spans="1:4" hidden="1" x14ac:dyDescent="0.45">
      <c r="A556" s="3">
        <v>555</v>
      </c>
      <c r="B556">
        <v>182.99999999930151</v>
      </c>
      <c r="C556">
        <v>46</v>
      </c>
      <c r="D556">
        <f t="shared" si="8"/>
        <v>136.99999999930151</v>
      </c>
    </row>
    <row r="557" spans="1:4" hidden="1" x14ac:dyDescent="0.45">
      <c r="A557" s="3">
        <v>556</v>
      </c>
      <c r="B557">
        <v>224.00000000721775</v>
      </c>
      <c r="C557">
        <v>66</v>
      </c>
      <c r="D557">
        <f t="shared" si="8"/>
        <v>158.00000000721775</v>
      </c>
    </row>
    <row r="558" spans="1:4" hidden="1" x14ac:dyDescent="0.45">
      <c r="A558" s="3">
        <v>557</v>
      </c>
      <c r="B558">
        <v>226.99999999604188</v>
      </c>
      <c r="C558">
        <v>107</v>
      </c>
      <c r="D558">
        <f t="shared" si="8"/>
        <v>119.99999999604188</v>
      </c>
    </row>
    <row r="559" spans="1:4" hidden="1" x14ac:dyDescent="0.45">
      <c r="A559" s="3">
        <v>558</v>
      </c>
      <c r="B559">
        <v>168.00000000279397</v>
      </c>
      <c r="C559">
        <v>167</v>
      </c>
      <c r="D559">
        <f t="shared" si="8"/>
        <v>1.0000000027939677</v>
      </c>
    </row>
    <row r="560" spans="1:4" hidden="1" x14ac:dyDescent="0.45">
      <c r="A560" s="3">
        <v>559</v>
      </c>
      <c r="B560">
        <v>225</v>
      </c>
      <c r="C560">
        <v>41</v>
      </c>
      <c r="D560">
        <f t="shared" si="8"/>
        <v>184</v>
      </c>
    </row>
    <row r="561" spans="1:4" hidden="1" x14ac:dyDescent="0.45">
      <c r="A561" s="3">
        <v>560</v>
      </c>
      <c r="B561">
        <v>182.00000000651926</v>
      </c>
      <c r="C561">
        <v>48</v>
      </c>
      <c r="D561">
        <f t="shared" si="8"/>
        <v>134.00000000651926</v>
      </c>
    </row>
    <row r="562" spans="1:4" hidden="1" x14ac:dyDescent="0.45">
      <c r="A562" s="3">
        <v>561</v>
      </c>
      <c r="B562">
        <v>146.00000000442378</v>
      </c>
      <c r="C562">
        <v>64</v>
      </c>
      <c r="D562">
        <f t="shared" si="8"/>
        <v>82.000000004423782</v>
      </c>
    </row>
    <row r="563" spans="1:4" hidden="1" x14ac:dyDescent="0.45">
      <c r="A563" s="3">
        <v>562</v>
      </c>
      <c r="B563">
        <v>224.00000000721775</v>
      </c>
      <c r="C563">
        <v>112</v>
      </c>
      <c r="D563">
        <f t="shared" si="8"/>
        <v>112.00000000721775</v>
      </c>
    </row>
    <row r="564" spans="1:4" hidden="1" x14ac:dyDescent="0.45">
      <c r="A564" s="3">
        <v>563</v>
      </c>
      <c r="B564">
        <v>98.999999997904524</v>
      </c>
      <c r="C564">
        <v>37</v>
      </c>
      <c r="D564">
        <f t="shared" si="8"/>
        <v>61.999999997904524</v>
      </c>
    </row>
    <row r="565" spans="1:4" hidden="1" x14ac:dyDescent="0.45">
      <c r="A565" s="3">
        <v>564</v>
      </c>
      <c r="B565">
        <v>112.00000000884756</v>
      </c>
      <c r="C565">
        <v>54</v>
      </c>
      <c r="D565">
        <f t="shared" si="8"/>
        <v>58.000000008847564</v>
      </c>
    </row>
    <row r="566" spans="1:4" hidden="1" x14ac:dyDescent="0.45">
      <c r="A566" s="3">
        <v>565</v>
      </c>
      <c r="B566">
        <v>169.99999999883585</v>
      </c>
      <c r="C566">
        <v>98</v>
      </c>
      <c r="D566">
        <f t="shared" si="8"/>
        <v>71.999999998835847</v>
      </c>
    </row>
    <row r="567" spans="1:4" hidden="1" x14ac:dyDescent="0.45">
      <c r="A567" s="3">
        <v>566</v>
      </c>
      <c r="B567">
        <v>192.00000000768341</v>
      </c>
      <c r="C567">
        <v>56</v>
      </c>
      <c r="D567">
        <f t="shared" si="8"/>
        <v>136.00000000768341</v>
      </c>
    </row>
    <row r="568" spans="1:4" hidden="1" x14ac:dyDescent="0.45">
      <c r="A568" s="3">
        <v>567</v>
      </c>
      <c r="B568">
        <v>197.0000000030268</v>
      </c>
      <c r="C568">
        <v>102</v>
      </c>
      <c r="D568">
        <f t="shared" si="8"/>
        <v>95.000000003026798</v>
      </c>
    </row>
    <row r="569" spans="1:4" hidden="1" x14ac:dyDescent="0.45">
      <c r="A569" s="3">
        <v>568</v>
      </c>
      <c r="B569">
        <v>108.99999999906868</v>
      </c>
      <c r="C569">
        <v>84</v>
      </c>
      <c r="D569">
        <f t="shared" si="8"/>
        <v>24.999999999068677</v>
      </c>
    </row>
    <row r="570" spans="1:4" hidden="1" x14ac:dyDescent="0.45">
      <c r="A570" s="3">
        <v>569</v>
      </c>
      <c r="B570">
        <v>96.999999991385266</v>
      </c>
      <c r="C570">
        <v>58</v>
      </c>
      <c r="D570">
        <f t="shared" si="8"/>
        <v>38.999999991385266</v>
      </c>
    </row>
    <row r="571" spans="1:4" hidden="1" x14ac:dyDescent="0.45">
      <c r="A571" s="3">
        <v>570</v>
      </c>
      <c r="B571">
        <v>107.0000000030268</v>
      </c>
      <c r="C571">
        <v>46</v>
      </c>
      <c r="D571">
        <f t="shared" si="8"/>
        <v>61.000000003026798</v>
      </c>
    </row>
    <row r="572" spans="1:4" hidden="1" x14ac:dyDescent="0.45">
      <c r="A572" s="3">
        <v>571</v>
      </c>
      <c r="B572">
        <v>92.999999999301508</v>
      </c>
      <c r="C572">
        <v>26</v>
      </c>
      <c r="D572">
        <f t="shared" si="8"/>
        <v>66.999999999301508</v>
      </c>
    </row>
    <row r="573" spans="1:4" hidden="1" x14ac:dyDescent="0.45">
      <c r="A573" s="3">
        <v>572</v>
      </c>
      <c r="B573">
        <v>214.0000000060536</v>
      </c>
      <c r="C573">
        <v>44</v>
      </c>
      <c r="D573">
        <f t="shared" si="8"/>
        <v>170.0000000060536</v>
      </c>
    </row>
    <row r="574" spans="1:4" hidden="1" x14ac:dyDescent="0.45">
      <c r="A574" s="3">
        <v>573</v>
      </c>
      <c r="B574">
        <v>237.00000000768341</v>
      </c>
      <c r="C574">
        <v>69</v>
      </c>
      <c r="D574">
        <f t="shared" si="8"/>
        <v>168.00000000768341</v>
      </c>
    </row>
    <row r="575" spans="1:4" x14ac:dyDescent="0.45">
      <c r="A575" s="3">
        <v>574</v>
      </c>
      <c r="B575">
        <v>157.00000000884756</v>
      </c>
      <c r="C575">
        <v>168</v>
      </c>
      <c r="D575">
        <f t="shared" si="8"/>
        <v>-10.999999991152436</v>
      </c>
    </row>
    <row r="576" spans="1:4" hidden="1" x14ac:dyDescent="0.45">
      <c r="A576" s="3">
        <v>575</v>
      </c>
      <c r="B576">
        <v>188.00000000512227</v>
      </c>
      <c r="C576">
        <v>44</v>
      </c>
      <c r="D576">
        <f t="shared" si="8"/>
        <v>144.00000000512227</v>
      </c>
    </row>
    <row r="577" spans="1:4" hidden="1" x14ac:dyDescent="0.45">
      <c r="A577" s="3">
        <v>576</v>
      </c>
      <c r="B577">
        <v>188.99999999790452</v>
      </c>
      <c r="C577">
        <v>115</v>
      </c>
      <c r="D577">
        <f t="shared" si="8"/>
        <v>73.999999997904524</v>
      </c>
    </row>
    <row r="578" spans="1:4" hidden="1" x14ac:dyDescent="0.45">
      <c r="A578" s="3">
        <v>577</v>
      </c>
      <c r="B578">
        <v>207.00000000419095</v>
      </c>
      <c r="C578">
        <v>25</v>
      </c>
      <c r="D578">
        <f t="shared" si="8"/>
        <v>182.00000000419095</v>
      </c>
    </row>
    <row r="579" spans="1:4" hidden="1" x14ac:dyDescent="0.45">
      <c r="A579" s="3">
        <v>578</v>
      </c>
      <c r="B579">
        <v>133.00000000395812</v>
      </c>
      <c r="C579">
        <v>44</v>
      </c>
      <c r="D579">
        <f t="shared" ref="D579:D642" si="9">+B579-C579</f>
        <v>89.000000003958121</v>
      </c>
    </row>
    <row r="580" spans="1:4" hidden="1" x14ac:dyDescent="0.45">
      <c r="A580" s="3">
        <v>579</v>
      </c>
      <c r="B580">
        <v>126.99999999487773</v>
      </c>
      <c r="C580">
        <v>48</v>
      </c>
      <c r="D580">
        <f t="shared" si="9"/>
        <v>78.999999994877726</v>
      </c>
    </row>
    <row r="581" spans="1:4" hidden="1" x14ac:dyDescent="0.45">
      <c r="A581" s="3">
        <v>580</v>
      </c>
      <c r="B581">
        <v>72.000000004190952</v>
      </c>
      <c r="C581">
        <v>30</v>
      </c>
      <c r="D581">
        <f t="shared" si="9"/>
        <v>42.000000004190952</v>
      </c>
    </row>
    <row r="582" spans="1:4" hidden="1" x14ac:dyDescent="0.45">
      <c r="A582" s="3">
        <v>581</v>
      </c>
      <c r="B582">
        <v>94.999999995343387</v>
      </c>
      <c r="C582">
        <v>55</v>
      </c>
      <c r="D582">
        <f t="shared" si="9"/>
        <v>39.999999995343387</v>
      </c>
    </row>
    <row r="583" spans="1:4" hidden="1" x14ac:dyDescent="0.45">
      <c r="A583" s="3">
        <v>582</v>
      </c>
      <c r="B583">
        <v>81.000000002095476</v>
      </c>
      <c r="C583">
        <v>42</v>
      </c>
      <c r="D583">
        <f t="shared" si="9"/>
        <v>39.000000002095476</v>
      </c>
    </row>
    <row r="584" spans="1:4" hidden="1" x14ac:dyDescent="0.45">
      <c r="A584" s="3">
        <v>583</v>
      </c>
      <c r="B584">
        <v>112.99999999115244</v>
      </c>
      <c r="C584">
        <v>105</v>
      </c>
      <c r="D584">
        <f t="shared" si="9"/>
        <v>7.9999999911524355</v>
      </c>
    </row>
    <row r="585" spans="1:4" hidden="1" x14ac:dyDescent="0.45">
      <c r="A585" s="3">
        <v>584</v>
      </c>
      <c r="B585">
        <v>204.00000000488944</v>
      </c>
      <c r="C585">
        <v>114</v>
      </c>
      <c r="D585">
        <f t="shared" si="9"/>
        <v>90.000000004889444</v>
      </c>
    </row>
    <row r="586" spans="1:4" x14ac:dyDescent="0.45">
      <c r="A586" s="3">
        <v>585</v>
      </c>
      <c r="B586">
        <v>74.000000000232831</v>
      </c>
      <c r="C586">
        <v>95</v>
      </c>
      <c r="D586">
        <f t="shared" si="9"/>
        <v>-20.999999999767169</v>
      </c>
    </row>
    <row r="587" spans="1:4" hidden="1" x14ac:dyDescent="0.45">
      <c r="A587" s="3">
        <v>586</v>
      </c>
      <c r="B587">
        <v>191.00000000442378</v>
      </c>
      <c r="C587">
        <v>92</v>
      </c>
      <c r="D587">
        <f t="shared" si="9"/>
        <v>99.000000004423782</v>
      </c>
    </row>
    <row r="588" spans="1:4" hidden="1" x14ac:dyDescent="0.45">
      <c r="A588" s="3">
        <v>587</v>
      </c>
      <c r="B588">
        <v>63.999999999068677</v>
      </c>
      <c r="C588">
        <v>43</v>
      </c>
      <c r="D588">
        <f t="shared" si="9"/>
        <v>20.999999999068677</v>
      </c>
    </row>
    <row r="589" spans="1:4" hidden="1" x14ac:dyDescent="0.45">
      <c r="A589" s="3">
        <v>588</v>
      </c>
      <c r="B589">
        <v>218.00000000861473</v>
      </c>
      <c r="C589">
        <v>37</v>
      </c>
      <c r="D589">
        <f t="shared" si="9"/>
        <v>181.00000000861473</v>
      </c>
    </row>
    <row r="590" spans="1:4" hidden="1" x14ac:dyDescent="0.45">
      <c r="A590" s="3">
        <v>589</v>
      </c>
      <c r="B590">
        <v>162.9999999969732</v>
      </c>
      <c r="C590">
        <v>120</v>
      </c>
      <c r="D590">
        <f t="shared" si="9"/>
        <v>42.999999996973202</v>
      </c>
    </row>
    <row r="591" spans="1:4" hidden="1" x14ac:dyDescent="0.45">
      <c r="A591" s="3">
        <v>590</v>
      </c>
      <c r="B591">
        <v>101.99999999720603</v>
      </c>
      <c r="C591">
        <v>64</v>
      </c>
      <c r="D591">
        <f t="shared" si="9"/>
        <v>37.999999997206032</v>
      </c>
    </row>
    <row r="592" spans="1:4" hidden="1" x14ac:dyDescent="0.45">
      <c r="A592" s="3">
        <v>591</v>
      </c>
      <c r="B592">
        <v>155.00000000232831</v>
      </c>
      <c r="C592">
        <v>51</v>
      </c>
      <c r="D592">
        <f t="shared" si="9"/>
        <v>104.00000000232831</v>
      </c>
    </row>
    <row r="593" spans="1:4" hidden="1" x14ac:dyDescent="0.45">
      <c r="A593" s="3">
        <v>592</v>
      </c>
      <c r="B593">
        <v>111.99999999837019</v>
      </c>
      <c r="C593">
        <v>101</v>
      </c>
      <c r="D593">
        <f t="shared" si="9"/>
        <v>10.999999998370185</v>
      </c>
    </row>
    <row r="594" spans="1:4" hidden="1" x14ac:dyDescent="0.45">
      <c r="A594" s="3">
        <v>593</v>
      </c>
      <c r="B594">
        <v>111.99999999837019</v>
      </c>
      <c r="C594">
        <v>48</v>
      </c>
      <c r="D594">
        <f t="shared" si="9"/>
        <v>63.999999998370185</v>
      </c>
    </row>
    <row r="595" spans="1:4" x14ac:dyDescent="0.45">
      <c r="A595" s="3">
        <v>594</v>
      </c>
      <c r="B595">
        <v>88.999999996740371</v>
      </c>
      <c r="C595">
        <v>98</v>
      </c>
      <c r="D595">
        <f t="shared" si="9"/>
        <v>-9.000000003259629</v>
      </c>
    </row>
    <row r="596" spans="1:4" hidden="1" x14ac:dyDescent="0.45">
      <c r="A596" s="3">
        <v>595</v>
      </c>
      <c r="B596">
        <v>143.99999999790452</v>
      </c>
      <c r="C596">
        <v>49</v>
      </c>
      <c r="D596">
        <f t="shared" si="9"/>
        <v>94.999999997904524</v>
      </c>
    </row>
    <row r="597" spans="1:4" x14ac:dyDescent="0.45">
      <c r="A597" s="3">
        <v>596</v>
      </c>
      <c r="B597">
        <v>137.99999999930151</v>
      </c>
      <c r="C597">
        <v>158</v>
      </c>
      <c r="D597">
        <f t="shared" si="9"/>
        <v>-20.000000000698492</v>
      </c>
    </row>
    <row r="598" spans="1:4" hidden="1" x14ac:dyDescent="0.45">
      <c r="A598" s="3">
        <v>597</v>
      </c>
      <c r="B598">
        <v>180</v>
      </c>
      <c r="C598">
        <v>141</v>
      </c>
      <c r="D598">
        <f t="shared" si="9"/>
        <v>39</v>
      </c>
    </row>
    <row r="599" spans="1:4" hidden="1" x14ac:dyDescent="0.45">
      <c r="A599" s="3">
        <v>598</v>
      </c>
      <c r="B599">
        <v>223.00000000395812</v>
      </c>
      <c r="C599">
        <v>81</v>
      </c>
      <c r="D599">
        <f t="shared" si="9"/>
        <v>142.00000000395812</v>
      </c>
    </row>
    <row r="600" spans="1:4" hidden="1" x14ac:dyDescent="0.45">
      <c r="A600" s="3">
        <v>599</v>
      </c>
      <c r="B600">
        <v>227.00000000651926</v>
      </c>
      <c r="C600">
        <v>108</v>
      </c>
      <c r="D600">
        <f t="shared" si="9"/>
        <v>119.00000000651926</v>
      </c>
    </row>
    <row r="601" spans="1:4" x14ac:dyDescent="0.45">
      <c r="A601" s="3">
        <v>600</v>
      </c>
      <c r="B601">
        <v>62.999999995809048</v>
      </c>
      <c r="C601">
        <v>65</v>
      </c>
      <c r="D601">
        <f t="shared" si="9"/>
        <v>-2.0000000041909516</v>
      </c>
    </row>
    <row r="602" spans="1:4" hidden="1" x14ac:dyDescent="0.45">
      <c r="A602" s="3">
        <v>601</v>
      </c>
      <c r="B602">
        <v>211.99999999953434</v>
      </c>
      <c r="C602">
        <v>115</v>
      </c>
      <c r="D602">
        <f t="shared" si="9"/>
        <v>96.999999999534339</v>
      </c>
    </row>
    <row r="603" spans="1:4" hidden="1" x14ac:dyDescent="0.45">
      <c r="A603" s="3">
        <v>602</v>
      </c>
      <c r="B603">
        <v>187.9999999946449</v>
      </c>
      <c r="C603">
        <v>162</v>
      </c>
      <c r="D603">
        <f t="shared" si="9"/>
        <v>25.999999994644895</v>
      </c>
    </row>
    <row r="604" spans="1:4" hidden="1" x14ac:dyDescent="0.45">
      <c r="A604" s="3">
        <v>603</v>
      </c>
      <c r="B604">
        <v>210.00000000349246</v>
      </c>
      <c r="C604">
        <v>17</v>
      </c>
      <c r="D604">
        <f t="shared" si="9"/>
        <v>193.00000000349246</v>
      </c>
    </row>
    <row r="605" spans="1:4" hidden="1" x14ac:dyDescent="0.45">
      <c r="A605" s="3">
        <v>604</v>
      </c>
      <c r="B605">
        <v>238.00000000046566</v>
      </c>
      <c r="C605">
        <v>42</v>
      </c>
      <c r="D605">
        <f t="shared" si="9"/>
        <v>196.00000000046566</v>
      </c>
    </row>
    <row r="606" spans="1:4" hidden="1" x14ac:dyDescent="0.45">
      <c r="A606" s="3">
        <v>605</v>
      </c>
      <c r="B606">
        <v>215.00000000931323</v>
      </c>
      <c r="C606">
        <v>176</v>
      </c>
      <c r="D606">
        <f t="shared" si="9"/>
        <v>39.000000009313226</v>
      </c>
    </row>
    <row r="607" spans="1:4" hidden="1" x14ac:dyDescent="0.45">
      <c r="A607" s="3">
        <v>606</v>
      </c>
      <c r="B607">
        <v>171.99999999487773</v>
      </c>
      <c r="C607">
        <v>145</v>
      </c>
      <c r="D607">
        <f t="shared" si="9"/>
        <v>26.999999994877726</v>
      </c>
    </row>
    <row r="608" spans="1:4" hidden="1" x14ac:dyDescent="0.45">
      <c r="A608" s="3">
        <v>607</v>
      </c>
      <c r="B608">
        <v>124.99999999883585</v>
      </c>
      <c r="C608">
        <v>69</v>
      </c>
      <c r="D608">
        <f t="shared" si="9"/>
        <v>55.999999998835847</v>
      </c>
    </row>
    <row r="609" spans="1:4" hidden="1" x14ac:dyDescent="0.45">
      <c r="A609" s="3">
        <v>608</v>
      </c>
      <c r="B609">
        <v>201.99999999837019</v>
      </c>
      <c r="C609">
        <v>45</v>
      </c>
      <c r="D609">
        <f t="shared" si="9"/>
        <v>156.99999999837019</v>
      </c>
    </row>
    <row r="610" spans="1:4" hidden="1" x14ac:dyDescent="0.45">
      <c r="A610" s="3">
        <v>609</v>
      </c>
      <c r="B610">
        <v>219.00000000139698</v>
      </c>
      <c r="C610">
        <v>27</v>
      </c>
      <c r="D610">
        <f t="shared" si="9"/>
        <v>192.00000000139698</v>
      </c>
    </row>
    <row r="611" spans="1:4" hidden="1" x14ac:dyDescent="0.45">
      <c r="A611" s="3">
        <v>610</v>
      </c>
      <c r="B611">
        <v>119.00000000023283</v>
      </c>
      <c r="C611">
        <v>47</v>
      </c>
      <c r="D611">
        <f t="shared" si="9"/>
        <v>72.000000000232831</v>
      </c>
    </row>
    <row r="612" spans="1:4" hidden="1" x14ac:dyDescent="0.45">
      <c r="A612" s="3">
        <v>611</v>
      </c>
      <c r="B612">
        <v>227.99999999930151</v>
      </c>
      <c r="C612">
        <v>83</v>
      </c>
      <c r="D612">
        <f t="shared" si="9"/>
        <v>144.99999999930151</v>
      </c>
    </row>
    <row r="613" spans="1:4" hidden="1" x14ac:dyDescent="0.45">
      <c r="A613" s="3">
        <v>612</v>
      </c>
      <c r="B613">
        <v>227.99999999930151</v>
      </c>
      <c r="C613">
        <v>129</v>
      </c>
      <c r="D613">
        <f t="shared" si="9"/>
        <v>98.999999999301508</v>
      </c>
    </row>
    <row r="614" spans="1:4" x14ac:dyDescent="0.45">
      <c r="A614" s="3">
        <v>613</v>
      </c>
      <c r="B614">
        <v>97.999999994644895</v>
      </c>
      <c r="C614">
        <v>152</v>
      </c>
      <c r="D614">
        <f t="shared" si="9"/>
        <v>-54.000000005355105</v>
      </c>
    </row>
    <row r="615" spans="1:4" hidden="1" x14ac:dyDescent="0.45">
      <c r="A615" s="3">
        <v>614</v>
      </c>
      <c r="B615">
        <v>124.99999999883585</v>
      </c>
      <c r="C615">
        <v>50</v>
      </c>
      <c r="D615">
        <f t="shared" si="9"/>
        <v>74.999999998835847</v>
      </c>
    </row>
    <row r="616" spans="1:4" x14ac:dyDescent="0.45">
      <c r="A616" s="3">
        <v>615</v>
      </c>
      <c r="B616">
        <v>66.999999998370185</v>
      </c>
      <c r="C616">
        <v>156</v>
      </c>
      <c r="D616">
        <f t="shared" si="9"/>
        <v>-89.000000001629815</v>
      </c>
    </row>
    <row r="617" spans="1:4" hidden="1" x14ac:dyDescent="0.45">
      <c r="A617" s="3">
        <v>616</v>
      </c>
      <c r="B617">
        <v>201.99999999837019</v>
      </c>
      <c r="C617">
        <v>47</v>
      </c>
      <c r="D617">
        <f t="shared" si="9"/>
        <v>154.99999999837019</v>
      </c>
    </row>
    <row r="618" spans="1:4" hidden="1" x14ac:dyDescent="0.45">
      <c r="A618" s="3">
        <v>617</v>
      </c>
      <c r="B618">
        <v>236.99999999720603</v>
      </c>
      <c r="C618">
        <v>51</v>
      </c>
      <c r="D618">
        <f t="shared" si="9"/>
        <v>185.99999999720603</v>
      </c>
    </row>
    <row r="619" spans="1:4" hidden="1" x14ac:dyDescent="0.45">
      <c r="A619" s="3">
        <v>618</v>
      </c>
      <c r="B619">
        <v>135.99999999278225</v>
      </c>
      <c r="C619">
        <v>118</v>
      </c>
      <c r="D619">
        <f t="shared" si="9"/>
        <v>17.99999999278225</v>
      </c>
    </row>
    <row r="620" spans="1:4" hidden="1" x14ac:dyDescent="0.45">
      <c r="A620" s="3">
        <v>619</v>
      </c>
      <c r="B620">
        <v>145.00000000116415</v>
      </c>
      <c r="C620">
        <v>96</v>
      </c>
      <c r="D620">
        <f t="shared" si="9"/>
        <v>49.000000001164153</v>
      </c>
    </row>
    <row r="621" spans="1:4" hidden="1" x14ac:dyDescent="0.45">
      <c r="A621" s="3">
        <v>620</v>
      </c>
      <c r="B621">
        <v>198.00000000628643</v>
      </c>
      <c r="C621">
        <v>40</v>
      </c>
      <c r="D621">
        <f t="shared" si="9"/>
        <v>158.00000000628643</v>
      </c>
    </row>
    <row r="622" spans="1:4" hidden="1" x14ac:dyDescent="0.45">
      <c r="A622" s="3">
        <v>621</v>
      </c>
      <c r="B622">
        <v>78.999999995576218</v>
      </c>
      <c r="C622">
        <v>8</v>
      </c>
      <c r="D622">
        <f t="shared" si="9"/>
        <v>70.999999995576218</v>
      </c>
    </row>
    <row r="623" spans="1:4" hidden="1" x14ac:dyDescent="0.45">
      <c r="A623" s="3">
        <v>622</v>
      </c>
      <c r="B623">
        <v>204.00000000488944</v>
      </c>
      <c r="C623">
        <v>78</v>
      </c>
      <c r="D623">
        <f t="shared" si="9"/>
        <v>126.00000000488944</v>
      </c>
    </row>
    <row r="624" spans="1:4" hidden="1" x14ac:dyDescent="0.45">
      <c r="A624" s="3">
        <v>623</v>
      </c>
      <c r="B624">
        <v>145.00000000116415</v>
      </c>
      <c r="C624">
        <v>145</v>
      </c>
      <c r="D624">
        <f t="shared" si="9"/>
        <v>1.1641532182693481E-9</v>
      </c>
    </row>
    <row r="625" spans="1:4" hidden="1" x14ac:dyDescent="0.45">
      <c r="A625" s="3">
        <v>624</v>
      </c>
      <c r="B625">
        <v>90</v>
      </c>
      <c r="C625">
        <v>79</v>
      </c>
      <c r="D625">
        <f t="shared" si="9"/>
        <v>11</v>
      </c>
    </row>
    <row r="626" spans="1:4" hidden="1" x14ac:dyDescent="0.45">
      <c r="A626" s="3">
        <v>625</v>
      </c>
      <c r="B626">
        <v>193.00000000046566</v>
      </c>
      <c r="C626">
        <v>97</v>
      </c>
      <c r="D626">
        <f t="shared" si="9"/>
        <v>96.000000000465661</v>
      </c>
    </row>
    <row r="627" spans="1:4" hidden="1" x14ac:dyDescent="0.45">
      <c r="A627" s="3">
        <v>626</v>
      </c>
      <c r="B627">
        <v>84.999999994179234</v>
      </c>
      <c r="C627">
        <v>58</v>
      </c>
      <c r="D627">
        <f t="shared" si="9"/>
        <v>26.999999994179234</v>
      </c>
    </row>
    <row r="628" spans="1:4" hidden="1" x14ac:dyDescent="0.45">
      <c r="A628" s="3">
        <v>627</v>
      </c>
      <c r="B628">
        <v>109.99999999185093</v>
      </c>
      <c r="C628">
        <v>37</v>
      </c>
      <c r="D628">
        <f t="shared" si="9"/>
        <v>72.999999991850927</v>
      </c>
    </row>
    <row r="629" spans="1:4" hidden="1" x14ac:dyDescent="0.45">
      <c r="A629" s="3">
        <v>628</v>
      </c>
      <c r="B629">
        <v>88.000000003958121</v>
      </c>
      <c r="C629">
        <v>43</v>
      </c>
      <c r="D629">
        <f t="shared" si="9"/>
        <v>45.000000003958121</v>
      </c>
    </row>
    <row r="630" spans="1:4" hidden="1" x14ac:dyDescent="0.45">
      <c r="A630" s="3">
        <v>629</v>
      </c>
      <c r="B630">
        <v>228.00000000977889</v>
      </c>
      <c r="C630">
        <v>84</v>
      </c>
      <c r="D630">
        <f t="shared" si="9"/>
        <v>144.00000000977889</v>
      </c>
    </row>
    <row r="631" spans="1:4" hidden="1" x14ac:dyDescent="0.45">
      <c r="A631" s="3">
        <v>630</v>
      </c>
      <c r="B631">
        <v>166.99999999953434</v>
      </c>
      <c r="C631">
        <v>75</v>
      </c>
      <c r="D631">
        <f t="shared" si="9"/>
        <v>91.999999999534339</v>
      </c>
    </row>
    <row r="632" spans="1:4" hidden="1" x14ac:dyDescent="0.45">
      <c r="A632" s="3">
        <v>631</v>
      </c>
      <c r="B632">
        <v>150.00000000698492</v>
      </c>
      <c r="C632">
        <v>46</v>
      </c>
      <c r="D632">
        <f t="shared" si="9"/>
        <v>104.00000000698492</v>
      </c>
    </row>
    <row r="633" spans="1:4" hidden="1" x14ac:dyDescent="0.45">
      <c r="A633" s="3">
        <v>632</v>
      </c>
      <c r="B633">
        <v>160.00000000814907</v>
      </c>
      <c r="C633">
        <v>88</v>
      </c>
      <c r="D633">
        <f t="shared" si="9"/>
        <v>72.000000008149073</v>
      </c>
    </row>
    <row r="634" spans="1:4" x14ac:dyDescent="0.45">
      <c r="A634" s="3">
        <v>633</v>
      </c>
      <c r="B634">
        <v>104.99999999650754</v>
      </c>
      <c r="C634">
        <v>149</v>
      </c>
      <c r="D634">
        <f t="shared" si="9"/>
        <v>-44.00000000349246</v>
      </c>
    </row>
    <row r="635" spans="1:4" hidden="1" x14ac:dyDescent="0.45">
      <c r="A635" s="3">
        <v>634</v>
      </c>
      <c r="B635">
        <v>213.00000000279397</v>
      </c>
      <c r="C635">
        <v>157</v>
      </c>
      <c r="D635">
        <f t="shared" si="9"/>
        <v>56.000000002793968</v>
      </c>
    </row>
    <row r="636" spans="1:4" hidden="1" x14ac:dyDescent="0.45">
      <c r="A636" s="3">
        <v>635</v>
      </c>
      <c r="B636">
        <v>166.99999999953434</v>
      </c>
      <c r="C636">
        <v>25</v>
      </c>
      <c r="D636">
        <f t="shared" si="9"/>
        <v>141.99999999953434</v>
      </c>
    </row>
    <row r="637" spans="1:4" x14ac:dyDescent="0.45">
      <c r="A637" s="3">
        <v>636</v>
      </c>
      <c r="B637">
        <v>133.00000000395812</v>
      </c>
      <c r="C637">
        <v>151</v>
      </c>
      <c r="D637">
        <f t="shared" si="9"/>
        <v>-17.999999996041879</v>
      </c>
    </row>
    <row r="638" spans="1:4" hidden="1" x14ac:dyDescent="0.45">
      <c r="A638" s="3">
        <v>637</v>
      </c>
      <c r="B638">
        <v>156.99999999837019</v>
      </c>
      <c r="C638">
        <v>61</v>
      </c>
      <c r="D638">
        <f t="shared" si="9"/>
        <v>95.999999998370185</v>
      </c>
    </row>
    <row r="639" spans="1:4" hidden="1" x14ac:dyDescent="0.45">
      <c r="A639" s="3">
        <v>638</v>
      </c>
      <c r="B639">
        <v>82.000000005355105</v>
      </c>
      <c r="C639">
        <v>44</v>
      </c>
      <c r="D639">
        <f t="shared" si="9"/>
        <v>38.000000005355105</v>
      </c>
    </row>
    <row r="640" spans="1:4" hidden="1" x14ac:dyDescent="0.45">
      <c r="A640" s="3">
        <v>639</v>
      </c>
      <c r="B640">
        <v>182.00000000651926</v>
      </c>
      <c r="C640">
        <v>136</v>
      </c>
      <c r="D640">
        <f t="shared" si="9"/>
        <v>46.000000006519258</v>
      </c>
    </row>
    <row r="641" spans="1:4" x14ac:dyDescent="0.45">
      <c r="A641" s="3">
        <v>640</v>
      </c>
      <c r="B641">
        <v>69.000000004889444</v>
      </c>
      <c r="C641">
        <v>75</v>
      </c>
      <c r="D641">
        <f t="shared" si="9"/>
        <v>-5.9999999951105565</v>
      </c>
    </row>
    <row r="642" spans="1:4" hidden="1" x14ac:dyDescent="0.45">
      <c r="A642" s="3">
        <v>641</v>
      </c>
      <c r="B642">
        <v>164.00000000023283</v>
      </c>
      <c r="C642">
        <v>74</v>
      </c>
      <c r="D642">
        <f t="shared" si="9"/>
        <v>90.000000000232831</v>
      </c>
    </row>
    <row r="643" spans="1:4" hidden="1" x14ac:dyDescent="0.45">
      <c r="A643" s="3">
        <v>642</v>
      </c>
      <c r="B643">
        <v>168.00000000279397</v>
      </c>
      <c r="C643">
        <v>81</v>
      </c>
      <c r="D643">
        <f t="shared" ref="D643:D706" si="10">+B643-C643</f>
        <v>87.000000002793968</v>
      </c>
    </row>
    <row r="644" spans="1:4" hidden="1" x14ac:dyDescent="0.45">
      <c r="A644" s="3">
        <v>643</v>
      </c>
      <c r="B644">
        <v>98.999999997904524</v>
      </c>
      <c r="C644">
        <v>18</v>
      </c>
      <c r="D644">
        <f t="shared" si="10"/>
        <v>80.999999997904524</v>
      </c>
    </row>
    <row r="645" spans="1:4" hidden="1" x14ac:dyDescent="0.45">
      <c r="A645" s="3">
        <v>644</v>
      </c>
      <c r="B645">
        <v>206.00000000093132</v>
      </c>
      <c r="C645">
        <v>51</v>
      </c>
      <c r="D645">
        <f t="shared" si="10"/>
        <v>155.00000000093132</v>
      </c>
    </row>
    <row r="646" spans="1:4" hidden="1" x14ac:dyDescent="0.45">
      <c r="A646" s="3">
        <v>645</v>
      </c>
      <c r="B646">
        <v>214.99999999883585</v>
      </c>
      <c r="C646">
        <v>97</v>
      </c>
      <c r="D646">
        <f t="shared" si="10"/>
        <v>117.99999999883585</v>
      </c>
    </row>
    <row r="647" spans="1:4" hidden="1" x14ac:dyDescent="0.45">
      <c r="A647" s="3">
        <v>646</v>
      </c>
      <c r="B647">
        <v>158.99999999441206</v>
      </c>
      <c r="C647">
        <v>36</v>
      </c>
      <c r="D647">
        <f t="shared" si="10"/>
        <v>122.99999999441206</v>
      </c>
    </row>
    <row r="648" spans="1:4" hidden="1" x14ac:dyDescent="0.45">
      <c r="A648" s="3">
        <v>647</v>
      </c>
      <c r="B648">
        <v>209.99999999301508</v>
      </c>
      <c r="C648">
        <v>39</v>
      </c>
      <c r="D648">
        <f t="shared" si="10"/>
        <v>170.99999999301508</v>
      </c>
    </row>
    <row r="649" spans="1:4" hidden="1" x14ac:dyDescent="0.45">
      <c r="A649" s="3">
        <v>648</v>
      </c>
      <c r="B649">
        <v>116.00000000093132</v>
      </c>
      <c r="C649">
        <v>47</v>
      </c>
      <c r="D649">
        <f t="shared" si="10"/>
        <v>69.000000000931323</v>
      </c>
    </row>
    <row r="650" spans="1:4" hidden="1" x14ac:dyDescent="0.45">
      <c r="A650" s="3">
        <v>649</v>
      </c>
      <c r="B650">
        <v>169.99999999883585</v>
      </c>
      <c r="C650">
        <v>109</v>
      </c>
      <c r="D650">
        <f t="shared" si="10"/>
        <v>60.999999998835847</v>
      </c>
    </row>
    <row r="651" spans="1:4" hidden="1" x14ac:dyDescent="0.45">
      <c r="A651" s="3">
        <v>650</v>
      </c>
      <c r="B651">
        <v>88.999999996740371</v>
      </c>
      <c r="C651">
        <v>76</v>
      </c>
      <c r="D651">
        <f t="shared" si="10"/>
        <v>12.999999996740371</v>
      </c>
    </row>
    <row r="652" spans="1:4" hidden="1" x14ac:dyDescent="0.45">
      <c r="A652" s="3">
        <v>651</v>
      </c>
      <c r="B652">
        <v>220.00000000465661</v>
      </c>
      <c r="C652">
        <v>88</v>
      </c>
      <c r="D652">
        <f t="shared" si="10"/>
        <v>132.00000000465661</v>
      </c>
    </row>
    <row r="653" spans="1:4" hidden="1" x14ac:dyDescent="0.45">
      <c r="A653" s="3">
        <v>652</v>
      </c>
      <c r="B653">
        <v>140.00000000582077</v>
      </c>
      <c r="C653">
        <v>50</v>
      </c>
      <c r="D653">
        <f t="shared" si="10"/>
        <v>90.000000005820766</v>
      </c>
    </row>
    <row r="654" spans="1:4" x14ac:dyDescent="0.45">
      <c r="A654" s="3">
        <v>653</v>
      </c>
      <c r="B654">
        <v>108.99999999906868</v>
      </c>
      <c r="C654">
        <v>150</v>
      </c>
      <c r="D654">
        <f t="shared" si="10"/>
        <v>-41.000000000931323</v>
      </c>
    </row>
    <row r="655" spans="1:4" hidden="1" x14ac:dyDescent="0.45">
      <c r="A655" s="3">
        <v>654</v>
      </c>
      <c r="B655">
        <v>102.00000000768341</v>
      </c>
      <c r="C655">
        <v>44</v>
      </c>
      <c r="D655">
        <f t="shared" si="10"/>
        <v>58.000000007683411</v>
      </c>
    </row>
    <row r="656" spans="1:4" hidden="1" x14ac:dyDescent="0.45">
      <c r="A656" s="3">
        <v>655</v>
      </c>
      <c r="B656">
        <v>213.99999999557622</v>
      </c>
      <c r="C656">
        <v>36</v>
      </c>
      <c r="D656">
        <f t="shared" si="10"/>
        <v>177.99999999557622</v>
      </c>
    </row>
    <row r="657" spans="1:4" hidden="1" x14ac:dyDescent="0.45">
      <c r="A657" s="3">
        <v>656</v>
      </c>
      <c r="B657">
        <v>184.00000000256114</v>
      </c>
      <c r="C657">
        <v>110</v>
      </c>
      <c r="D657">
        <f t="shared" si="10"/>
        <v>74.000000002561137</v>
      </c>
    </row>
    <row r="658" spans="1:4" hidden="1" x14ac:dyDescent="0.45">
      <c r="A658" s="3">
        <v>657</v>
      </c>
      <c r="B658">
        <v>195.99999999976717</v>
      </c>
      <c r="C658">
        <v>134</v>
      </c>
      <c r="D658">
        <f t="shared" si="10"/>
        <v>61.999999999767169</v>
      </c>
    </row>
    <row r="659" spans="1:4" hidden="1" x14ac:dyDescent="0.45">
      <c r="A659" s="3">
        <v>658</v>
      </c>
      <c r="B659">
        <v>198.99999999906868</v>
      </c>
      <c r="C659">
        <v>48</v>
      </c>
      <c r="D659">
        <f t="shared" si="10"/>
        <v>150.99999999906868</v>
      </c>
    </row>
    <row r="660" spans="1:4" hidden="1" x14ac:dyDescent="0.45">
      <c r="A660" s="3">
        <v>659</v>
      </c>
      <c r="B660">
        <v>72.999999996973202</v>
      </c>
      <c r="C660">
        <v>31</v>
      </c>
      <c r="D660">
        <f t="shared" si="10"/>
        <v>41.999999996973202</v>
      </c>
    </row>
    <row r="661" spans="1:4" hidden="1" x14ac:dyDescent="0.45">
      <c r="A661" s="3">
        <v>660</v>
      </c>
      <c r="B661">
        <v>235.00000000116415</v>
      </c>
      <c r="C661">
        <v>45</v>
      </c>
      <c r="D661">
        <f t="shared" si="10"/>
        <v>190.00000000116415</v>
      </c>
    </row>
    <row r="662" spans="1:4" hidden="1" x14ac:dyDescent="0.45">
      <c r="A662" s="3">
        <v>661</v>
      </c>
      <c r="B662">
        <v>210.00000000349246</v>
      </c>
      <c r="C662">
        <v>135</v>
      </c>
      <c r="D662">
        <f t="shared" si="10"/>
        <v>75.00000000349246</v>
      </c>
    </row>
    <row r="663" spans="1:4" hidden="1" x14ac:dyDescent="0.45">
      <c r="A663" s="3">
        <v>662</v>
      </c>
      <c r="B663">
        <v>181.00000000325963</v>
      </c>
      <c r="C663">
        <v>85</v>
      </c>
      <c r="D663">
        <f t="shared" si="10"/>
        <v>96.000000003259629</v>
      </c>
    </row>
    <row r="664" spans="1:4" hidden="1" x14ac:dyDescent="0.45">
      <c r="A664" s="3">
        <v>663</v>
      </c>
      <c r="B664">
        <v>157.99999999115244</v>
      </c>
      <c r="C664">
        <v>87</v>
      </c>
      <c r="D664">
        <f t="shared" si="10"/>
        <v>70.999999991152436</v>
      </c>
    </row>
    <row r="665" spans="1:4" hidden="1" x14ac:dyDescent="0.45">
      <c r="A665" s="3">
        <v>664</v>
      </c>
      <c r="B665">
        <v>138.00000000977889</v>
      </c>
      <c r="C665">
        <v>99</v>
      </c>
      <c r="D665">
        <f t="shared" si="10"/>
        <v>39.000000009778887</v>
      </c>
    </row>
    <row r="666" spans="1:4" hidden="1" x14ac:dyDescent="0.45">
      <c r="A666" s="3">
        <v>665</v>
      </c>
      <c r="B666">
        <v>230.99999999860302</v>
      </c>
      <c r="C666">
        <v>40</v>
      </c>
      <c r="D666">
        <f t="shared" si="10"/>
        <v>190.99999999860302</v>
      </c>
    </row>
    <row r="667" spans="1:4" hidden="1" x14ac:dyDescent="0.45">
      <c r="A667" s="3">
        <v>666</v>
      </c>
      <c r="B667">
        <v>233.00000000512227</v>
      </c>
      <c r="C667">
        <v>27</v>
      </c>
      <c r="D667">
        <f t="shared" si="10"/>
        <v>206.00000000512227</v>
      </c>
    </row>
    <row r="668" spans="1:4" hidden="1" x14ac:dyDescent="0.45">
      <c r="A668" s="3">
        <v>667</v>
      </c>
      <c r="B668">
        <v>207.9999999969732</v>
      </c>
      <c r="C668">
        <v>12</v>
      </c>
      <c r="D668">
        <f t="shared" si="10"/>
        <v>195.9999999969732</v>
      </c>
    </row>
    <row r="669" spans="1:4" hidden="1" x14ac:dyDescent="0.45">
      <c r="A669" s="3">
        <v>668</v>
      </c>
      <c r="B669">
        <v>178.00000000395812</v>
      </c>
      <c r="C669">
        <v>115</v>
      </c>
      <c r="D669">
        <f t="shared" si="10"/>
        <v>63.000000003958121</v>
      </c>
    </row>
    <row r="670" spans="1:4" hidden="1" x14ac:dyDescent="0.45">
      <c r="A670" s="3">
        <v>669</v>
      </c>
      <c r="B670">
        <v>213.00000000279397</v>
      </c>
      <c r="C670">
        <v>69</v>
      </c>
      <c r="D670">
        <f t="shared" si="10"/>
        <v>144.00000000279397</v>
      </c>
    </row>
    <row r="671" spans="1:4" hidden="1" x14ac:dyDescent="0.45">
      <c r="A671" s="3">
        <v>670</v>
      </c>
      <c r="B671">
        <v>79.999999998835847</v>
      </c>
      <c r="C671">
        <v>75</v>
      </c>
      <c r="D671">
        <f t="shared" si="10"/>
        <v>4.9999999988358468</v>
      </c>
    </row>
    <row r="672" spans="1:4" x14ac:dyDescent="0.45">
      <c r="A672" s="3">
        <v>671</v>
      </c>
      <c r="B672">
        <v>72.000000004190952</v>
      </c>
      <c r="C672">
        <v>95</v>
      </c>
      <c r="D672">
        <f t="shared" si="10"/>
        <v>-22.999999995809048</v>
      </c>
    </row>
    <row r="673" spans="1:4" hidden="1" x14ac:dyDescent="0.45">
      <c r="A673" s="3">
        <v>672</v>
      </c>
      <c r="B673">
        <v>146.99999999720603</v>
      </c>
      <c r="C673">
        <v>78</v>
      </c>
      <c r="D673">
        <f t="shared" si="10"/>
        <v>68.999999997206032</v>
      </c>
    </row>
    <row r="674" spans="1:4" hidden="1" x14ac:dyDescent="0.45">
      <c r="A674" s="3">
        <v>673</v>
      </c>
      <c r="B674">
        <v>135</v>
      </c>
      <c r="C674">
        <v>93</v>
      </c>
      <c r="D674">
        <f t="shared" si="10"/>
        <v>42</v>
      </c>
    </row>
    <row r="675" spans="1:4" hidden="1" x14ac:dyDescent="0.45">
      <c r="A675" s="3">
        <v>674</v>
      </c>
      <c r="B675">
        <v>87.000000000698492</v>
      </c>
      <c r="C675">
        <v>65</v>
      </c>
      <c r="D675">
        <f t="shared" si="10"/>
        <v>22.000000000698492</v>
      </c>
    </row>
    <row r="676" spans="1:4" hidden="1" x14ac:dyDescent="0.45">
      <c r="A676" s="3">
        <v>675</v>
      </c>
      <c r="B676">
        <v>219.00000000139698</v>
      </c>
      <c r="C676">
        <v>121</v>
      </c>
      <c r="D676">
        <f t="shared" si="10"/>
        <v>98.000000001396984</v>
      </c>
    </row>
    <row r="677" spans="1:4" hidden="1" x14ac:dyDescent="0.45">
      <c r="A677" s="3">
        <v>676</v>
      </c>
      <c r="B677">
        <v>197.0000000030268</v>
      </c>
      <c r="C677">
        <v>121</v>
      </c>
      <c r="D677">
        <f t="shared" si="10"/>
        <v>76.000000003026798</v>
      </c>
    </row>
    <row r="678" spans="1:4" x14ac:dyDescent="0.45">
      <c r="A678" s="3">
        <v>677</v>
      </c>
      <c r="B678">
        <v>123.00000000279397</v>
      </c>
      <c r="C678">
        <v>148</v>
      </c>
      <c r="D678">
        <f t="shared" si="10"/>
        <v>-24.999999997206032</v>
      </c>
    </row>
    <row r="679" spans="1:4" hidden="1" x14ac:dyDescent="0.45">
      <c r="A679" s="3">
        <v>678</v>
      </c>
      <c r="B679">
        <v>140.99999999860302</v>
      </c>
      <c r="C679">
        <v>121</v>
      </c>
      <c r="D679">
        <f t="shared" si="10"/>
        <v>19.999999998603016</v>
      </c>
    </row>
    <row r="680" spans="1:4" hidden="1" x14ac:dyDescent="0.45">
      <c r="A680" s="3">
        <v>679</v>
      </c>
      <c r="B680">
        <v>181.00000000325963</v>
      </c>
      <c r="C680">
        <v>106</v>
      </c>
      <c r="D680">
        <f t="shared" si="10"/>
        <v>75.000000003259629</v>
      </c>
    </row>
    <row r="681" spans="1:4" hidden="1" x14ac:dyDescent="0.45">
      <c r="A681" s="3">
        <v>680</v>
      </c>
      <c r="B681">
        <v>236.99999999720603</v>
      </c>
      <c r="C681">
        <v>111</v>
      </c>
      <c r="D681">
        <f t="shared" si="10"/>
        <v>125.99999999720603</v>
      </c>
    </row>
    <row r="682" spans="1:4" hidden="1" x14ac:dyDescent="0.45">
      <c r="A682" s="3">
        <v>681</v>
      </c>
      <c r="B682">
        <v>233.99999999790452</v>
      </c>
      <c r="C682">
        <v>65</v>
      </c>
      <c r="D682">
        <f t="shared" si="10"/>
        <v>168.99999999790452</v>
      </c>
    </row>
    <row r="683" spans="1:4" hidden="1" x14ac:dyDescent="0.45">
      <c r="A683" s="3">
        <v>682</v>
      </c>
      <c r="B683">
        <v>159.00000000488944</v>
      </c>
      <c r="C683">
        <v>43</v>
      </c>
      <c r="D683">
        <f t="shared" si="10"/>
        <v>116.00000000488944</v>
      </c>
    </row>
    <row r="684" spans="1:4" hidden="1" x14ac:dyDescent="0.45">
      <c r="A684" s="3">
        <v>683</v>
      </c>
      <c r="B684">
        <v>145.9999999939464</v>
      </c>
      <c r="C684">
        <v>82</v>
      </c>
      <c r="D684">
        <f t="shared" si="10"/>
        <v>63.999999993946403</v>
      </c>
    </row>
    <row r="685" spans="1:4" x14ac:dyDescent="0.45">
      <c r="A685" s="3">
        <v>684</v>
      </c>
      <c r="B685">
        <v>71.000000000931323</v>
      </c>
      <c r="C685">
        <v>110</v>
      </c>
      <c r="D685">
        <f t="shared" si="10"/>
        <v>-38.999999999068677</v>
      </c>
    </row>
    <row r="686" spans="1:4" hidden="1" x14ac:dyDescent="0.45">
      <c r="A686" s="3">
        <v>685</v>
      </c>
      <c r="B686">
        <v>75.00000000349246</v>
      </c>
      <c r="C686">
        <v>17</v>
      </c>
      <c r="D686">
        <f t="shared" si="10"/>
        <v>58.00000000349246</v>
      </c>
    </row>
    <row r="687" spans="1:4" hidden="1" x14ac:dyDescent="0.45">
      <c r="A687" s="3">
        <v>686</v>
      </c>
      <c r="B687">
        <v>146.99999999720603</v>
      </c>
      <c r="C687">
        <v>58</v>
      </c>
      <c r="D687">
        <f t="shared" si="10"/>
        <v>88.999999997206032</v>
      </c>
    </row>
    <row r="688" spans="1:4" hidden="1" x14ac:dyDescent="0.45">
      <c r="A688" s="3">
        <v>687</v>
      </c>
      <c r="B688">
        <v>225</v>
      </c>
      <c r="C688">
        <v>29</v>
      </c>
      <c r="D688">
        <f t="shared" si="10"/>
        <v>196</v>
      </c>
    </row>
    <row r="689" spans="1:4" hidden="1" x14ac:dyDescent="0.45">
      <c r="A689" s="3">
        <v>688</v>
      </c>
      <c r="B689">
        <v>97.000000001862645</v>
      </c>
      <c r="C689">
        <v>14</v>
      </c>
      <c r="D689">
        <f t="shared" si="10"/>
        <v>83.000000001862645</v>
      </c>
    </row>
    <row r="690" spans="1:4" hidden="1" x14ac:dyDescent="0.45">
      <c r="A690" s="3">
        <v>689</v>
      </c>
      <c r="B690">
        <v>105.99999999976717</v>
      </c>
      <c r="C690">
        <v>29</v>
      </c>
      <c r="D690">
        <f t="shared" si="10"/>
        <v>76.999999999767169</v>
      </c>
    </row>
    <row r="691" spans="1:4" hidden="1" x14ac:dyDescent="0.45">
      <c r="A691" s="3">
        <v>690</v>
      </c>
      <c r="B691">
        <v>180</v>
      </c>
      <c r="C691">
        <v>143</v>
      </c>
      <c r="D691">
        <f t="shared" si="10"/>
        <v>37</v>
      </c>
    </row>
    <row r="692" spans="1:4" hidden="1" x14ac:dyDescent="0.45">
      <c r="A692" s="3">
        <v>691</v>
      </c>
      <c r="B692">
        <v>213.99999999557622</v>
      </c>
      <c r="C692">
        <v>34</v>
      </c>
      <c r="D692">
        <f t="shared" si="10"/>
        <v>179.99999999557622</v>
      </c>
    </row>
    <row r="693" spans="1:4" hidden="1" x14ac:dyDescent="0.45">
      <c r="A693" s="3">
        <v>692</v>
      </c>
      <c r="B693">
        <v>212.99999999231659</v>
      </c>
      <c r="C693">
        <v>100</v>
      </c>
      <c r="D693">
        <f t="shared" si="10"/>
        <v>112.99999999231659</v>
      </c>
    </row>
    <row r="694" spans="1:4" hidden="1" x14ac:dyDescent="0.45">
      <c r="A694" s="3">
        <v>693</v>
      </c>
      <c r="B694">
        <v>227.00000000651926</v>
      </c>
      <c r="C694">
        <v>44</v>
      </c>
      <c r="D694">
        <f t="shared" si="10"/>
        <v>183.00000000651926</v>
      </c>
    </row>
    <row r="695" spans="1:4" hidden="1" x14ac:dyDescent="0.45">
      <c r="A695" s="3">
        <v>694</v>
      </c>
      <c r="B695">
        <v>202.00000000884756</v>
      </c>
      <c r="C695">
        <v>128</v>
      </c>
      <c r="D695">
        <f t="shared" si="10"/>
        <v>74.000000008847564</v>
      </c>
    </row>
    <row r="696" spans="1:4" hidden="1" x14ac:dyDescent="0.45">
      <c r="A696" s="3">
        <v>695</v>
      </c>
      <c r="B696">
        <v>210.00000000349246</v>
      </c>
      <c r="C696">
        <v>37</v>
      </c>
      <c r="D696">
        <f t="shared" si="10"/>
        <v>173.00000000349246</v>
      </c>
    </row>
    <row r="697" spans="1:4" hidden="1" x14ac:dyDescent="0.45">
      <c r="A697" s="3">
        <v>696</v>
      </c>
      <c r="B697">
        <v>235.00000000116415</v>
      </c>
      <c r="C697">
        <v>23</v>
      </c>
      <c r="D697">
        <f t="shared" si="10"/>
        <v>212.00000000116415</v>
      </c>
    </row>
    <row r="698" spans="1:4" hidden="1" x14ac:dyDescent="0.45">
      <c r="A698" s="3">
        <v>697</v>
      </c>
      <c r="B698">
        <v>174.00000000139698</v>
      </c>
      <c r="C698">
        <v>107</v>
      </c>
      <c r="D698">
        <f t="shared" si="10"/>
        <v>67.000000001396984</v>
      </c>
    </row>
    <row r="699" spans="1:4" hidden="1" x14ac:dyDescent="0.45">
      <c r="A699" s="3">
        <v>698</v>
      </c>
      <c r="B699">
        <v>235.00000000116415</v>
      </c>
      <c r="C699">
        <v>101</v>
      </c>
      <c r="D699">
        <f t="shared" si="10"/>
        <v>134.00000000116415</v>
      </c>
    </row>
    <row r="700" spans="1:4" hidden="1" x14ac:dyDescent="0.45">
      <c r="A700" s="3">
        <v>699</v>
      </c>
      <c r="B700">
        <v>81.000000002095476</v>
      </c>
      <c r="C700">
        <v>11</v>
      </c>
      <c r="D700">
        <f t="shared" si="10"/>
        <v>70.000000002095476</v>
      </c>
    </row>
    <row r="701" spans="1:4" hidden="1" x14ac:dyDescent="0.45">
      <c r="A701" s="3">
        <v>700</v>
      </c>
      <c r="B701">
        <v>146.99999999720603</v>
      </c>
      <c r="C701">
        <v>86</v>
      </c>
      <c r="D701">
        <f t="shared" si="10"/>
        <v>60.999999997206032</v>
      </c>
    </row>
    <row r="702" spans="1:4" hidden="1" x14ac:dyDescent="0.45">
      <c r="A702" s="3">
        <v>701</v>
      </c>
      <c r="B702">
        <v>145.00000000116415</v>
      </c>
      <c r="C702">
        <v>97</v>
      </c>
      <c r="D702">
        <f t="shared" si="10"/>
        <v>48.000000001164153</v>
      </c>
    </row>
    <row r="703" spans="1:4" hidden="1" x14ac:dyDescent="0.45">
      <c r="A703" s="3">
        <v>702</v>
      </c>
      <c r="B703">
        <v>165.00000000349246</v>
      </c>
      <c r="C703">
        <v>155</v>
      </c>
      <c r="D703">
        <f t="shared" si="10"/>
        <v>10.00000000349246</v>
      </c>
    </row>
    <row r="704" spans="1:4" hidden="1" x14ac:dyDescent="0.45">
      <c r="A704" s="3">
        <v>703</v>
      </c>
      <c r="B704">
        <v>121.99999999953434</v>
      </c>
      <c r="C704">
        <v>29</v>
      </c>
      <c r="D704">
        <f t="shared" si="10"/>
        <v>92.999999999534339</v>
      </c>
    </row>
    <row r="705" spans="1:4" hidden="1" x14ac:dyDescent="0.45">
      <c r="A705" s="3">
        <v>704</v>
      </c>
      <c r="B705">
        <v>168.99999999557622</v>
      </c>
      <c r="C705">
        <v>38</v>
      </c>
      <c r="D705">
        <f t="shared" si="10"/>
        <v>130.99999999557622</v>
      </c>
    </row>
    <row r="706" spans="1:4" hidden="1" x14ac:dyDescent="0.45">
      <c r="A706" s="3">
        <v>705</v>
      </c>
      <c r="B706">
        <v>65.000000002328306</v>
      </c>
      <c r="C706">
        <v>33</v>
      </c>
      <c r="D706">
        <f t="shared" si="10"/>
        <v>32.000000002328306</v>
      </c>
    </row>
    <row r="707" spans="1:4" hidden="1" x14ac:dyDescent="0.45">
      <c r="A707" s="3">
        <v>706</v>
      </c>
      <c r="B707">
        <v>220.00000000465661</v>
      </c>
      <c r="C707">
        <v>33</v>
      </c>
      <c r="D707">
        <f t="shared" ref="D707:D769" si="11">+B707-C707</f>
        <v>187.00000000465661</v>
      </c>
    </row>
    <row r="708" spans="1:4" hidden="1" x14ac:dyDescent="0.45">
      <c r="A708" s="3">
        <v>707</v>
      </c>
      <c r="B708">
        <v>138.00000000977889</v>
      </c>
      <c r="C708">
        <v>137</v>
      </c>
      <c r="D708">
        <f t="shared" si="11"/>
        <v>1.000000009778887</v>
      </c>
    </row>
    <row r="709" spans="1:4" hidden="1" x14ac:dyDescent="0.45">
      <c r="A709" s="3">
        <v>708</v>
      </c>
      <c r="B709">
        <v>227.99999999930151</v>
      </c>
      <c r="C709">
        <v>24</v>
      </c>
      <c r="D709">
        <f t="shared" si="11"/>
        <v>203.99999999930151</v>
      </c>
    </row>
    <row r="710" spans="1:4" hidden="1" x14ac:dyDescent="0.45">
      <c r="A710" s="3">
        <v>709</v>
      </c>
      <c r="B710">
        <v>105.00000000698492</v>
      </c>
      <c r="C710">
        <v>98</v>
      </c>
      <c r="D710">
        <f t="shared" si="11"/>
        <v>7.0000000069849193</v>
      </c>
    </row>
    <row r="711" spans="1:4" x14ac:dyDescent="0.45">
      <c r="A711" s="3">
        <v>710</v>
      </c>
      <c r="B711">
        <v>69.999999997671694</v>
      </c>
      <c r="C711">
        <v>140</v>
      </c>
      <c r="D711">
        <f t="shared" si="11"/>
        <v>-70.000000002328306</v>
      </c>
    </row>
    <row r="712" spans="1:4" hidden="1" x14ac:dyDescent="0.45">
      <c r="A712" s="3">
        <v>711</v>
      </c>
      <c r="B712">
        <v>207.00000000419095</v>
      </c>
      <c r="C712">
        <v>59</v>
      </c>
      <c r="D712">
        <f t="shared" si="11"/>
        <v>148.00000000419095</v>
      </c>
    </row>
    <row r="713" spans="1:4" hidden="1" x14ac:dyDescent="0.45">
      <c r="A713" s="3">
        <v>712</v>
      </c>
      <c r="B713">
        <v>140.99999999860302</v>
      </c>
      <c r="C713">
        <v>49</v>
      </c>
      <c r="D713">
        <f t="shared" si="11"/>
        <v>91.999999998603016</v>
      </c>
    </row>
    <row r="714" spans="1:4" hidden="1" x14ac:dyDescent="0.45">
      <c r="A714" s="3">
        <v>713</v>
      </c>
      <c r="B714">
        <v>156.99999999837019</v>
      </c>
      <c r="C714">
        <v>125</v>
      </c>
      <c r="D714">
        <f t="shared" si="11"/>
        <v>31.999999998370185</v>
      </c>
    </row>
    <row r="715" spans="1:4" hidden="1" x14ac:dyDescent="0.45">
      <c r="A715" s="3">
        <v>714</v>
      </c>
      <c r="B715">
        <v>104.00000000372529</v>
      </c>
      <c r="C715">
        <v>63</v>
      </c>
      <c r="D715">
        <f t="shared" si="11"/>
        <v>41.00000000372529</v>
      </c>
    </row>
    <row r="716" spans="1:4" hidden="1" x14ac:dyDescent="0.45">
      <c r="A716" s="3">
        <v>715</v>
      </c>
      <c r="B716">
        <v>150.00000000698492</v>
      </c>
      <c r="C716">
        <v>136</v>
      </c>
      <c r="D716">
        <f t="shared" si="11"/>
        <v>14.000000006984919</v>
      </c>
    </row>
    <row r="717" spans="1:4" hidden="1" x14ac:dyDescent="0.45">
      <c r="A717" s="3">
        <v>716</v>
      </c>
      <c r="B717">
        <v>177.00000000069849</v>
      </c>
      <c r="C717">
        <v>90</v>
      </c>
      <c r="D717">
        <f t="shared" si="11"/>
        <v>87.000000000698492</v>
      </c>
    </row>
    <row r="718" spans="1:4" hidden="1" x14ac:dyDescent="0.45">
      <c r="A718" s="3">
        <v>717</v>
      </c>
      <c r="B718">
        <v>126.99999999487773</v>
      </c>
      <c r="C718">
        <v>72</v>
      </c>
      <c r="D718">
        <f t="shared" si="11"/>
        <v>54.999999994877726</v>
      </c>
    </row>
    <row r="719" spans="1:4" hidden="1" x14ac:dyDescent="0.45">
      <c r="A719" s="3">
        <v>718</v>
      </c>
      <c r="B719">
        <v>227.99999999930151</v>
      </c>
      <c r="C719">
        <v>58</v>
      </c>
      <c r="D719">
        <f t="shared" si="11"/>
        <v>169.99999999930151</v>
      </c>
    </row>
    <row r="720" spans="1:4" hidden="1" x14ac:dyDescent="0.45">
      <c r="A720" s="3">
        <v>719</v>
      </c>
      <c r="B720">
        <v>90.99999999278225</v>
      </c>
      <c r="C720">
        <v>70</v>
      </c>
      <c r="D720">
        <f t="shared" si="11"/>
        <v>20.99999999278225</v>
      </c>
    </row>
    <row r="721" spans="1:4" hidden="1" x14ac:dyDescent="0.45">
      <c r="A721" s="3">
        <v>720</v>
      </c>
      <c r="B721">
        <v>212.99999999231659</v>
      </c>
      <c r="C721">
        <v>133</v>
      </c>
      <c r="D721">
        <f t="shared" si="11"/>
        <v>79.999999992316589</v>
      </c>
    </row>
    <row r="722" spans="1:4" hidden="1" x14ac:dyDescent="0.45">
      <c r="A722" s="3">
        <v>721</v>
      </c>
      <c r="B722">
        <v>187.9999999946449</v>
      </c>
      <c r="C722">
        <v>133</v>
      </c>
      <c r="D722">
        <f t="shared" si="11"/>
        <v>54.999999994644895</v>
      </c>
    </row>
    <row r="723" spans="1:4" hidden="1" x14ac:dyDescent="0.45">
      <c r="A723" s="3">
        <v>722</v>
      </c>
      <c r="B723">
        <v>76.999999999534339</v>
      </c>
      <c r="C723">
        <v>59</v>
      </c>
      <c r="D723">
        <f t="shared" si="11"/>
        <v>17.999999999534339</v>
      </c>
    </row>
    <row r="724" spans="1:4" hidden="1" x14ac:dyDescent="0.45">
      <c r="A724" s="3">
        <v>723</v>
      </c>
      <c r="B724">
        <v>194.00000000372529</v>
      </c>
      <c r="C724">
        <v>31</v>
      </c>
      <c r="D724">
        <f t="shared" si="11"/>
        <v>163.00000000372529</v>
      </c>
    </row>
    <row r="725" spans="1:4" hidden="1" x14ac:dyDescent="0.45">
      <c r="A725" s="3">
        <v>724</v>
      </c>
      <c r="B725">
        <v>79.000000006053597</v>
      </c>
      <c r="C725">
        <v>56</v>
      </c>
      <c r="D725">
        <f t="shared" si="11"/>
        <v>23.000000006053597</v>
      </c>
    </row>
    <row r="726" spans="1:4" hidden="1" x14ac:dyDescent="0.45">
      <c r="A726" s="3">
        <v>725</v>
      </c>
      <c r="B726">
        <v>92.000000006519258</v>
      </c>
      <c r="C726">
        <v>85</v>
      </c>
      <c r="D726">
        <f t="shared" si="11"/>
        <v>7.000000006519258</v>
      </c>
    </row>
    <row r="727" spans="1:4" hidden="1" x14ac:dyDescent="0.45">
      <c r="A727" s="3">
        <v>726</v>
      </c>
      <c r="B727">
        <v>194.99999999650754</v>
      </c>
      <c r="C727">
        <v>74</v>
      </c>
      <c r="D727">
        <f t="shared" si="11"/>
        <v>120.99999999650754</v>
      </c>
    </row>
    <row r="728" spans="1:4" hidden="1" x14ac:dyDescent="0.45">
      <c r="A728" s="3">
        <v>727</v>
      </c>
      <c r="B728">
        <v>150.99999999976717</v>
      </c>
      <c r="C728">
        <v>21</v>
      </c>
      <c r="D728">
        <f t="shared" si="11"/>
        <v>129.99999999976717</v>
      </c>
    </row>
    <row r="729" spans="1:4" hidden="1" x14ac:dyDescent="0.45">
      <c r="A729" s="3">
        <v>728</v>
      </c>
      <c r="B729">
        <v>142.9999999946449</v>
      </c>
      <c r="C729">
        <v>72</v>
      </c>
      <c r="D729">
        <f t="shared" si="11"/>
        <v>70.999999994644895</v>
      </c>
    </row>
    <row r="730" spans="1:4" hidden="1" x14ac:dyDescent="0.45">
      <c r="A730" s="3">
        <v>729</v>
      </c>
      <c r="B730">
        <v>195.99999999976717</v>
      </c>
      <c r="C730">
        <v>65</v>
      </c>
      <c r="D730">
        <f t="shared" si="11"/>
        <v>130.99999999976717</v>
      </c>
    </row>
    <row r="731" spans="1:4" hidden="1" x14ac:dyDescent="0.45">
      <c r="A731" s="3">
        <v>730</v>
      </c>
      <c r="B731">
        <v>123.99999999557622</v>
      </c>
      <c r="C731">
        <v>79</v>
      </c>
      <c r="D731">
        <f t="shared" si="11"/>
        <v>44.999999995576218</v>
      </c>
    </row>
    <row r="732" spans="1:4" hidden="1" x14ac:dyDescent="0.45">
      <c r="A732" s="3">
        <v>731</v>
      </c>
      <c r="B732">
        <v>188.99999999790452</v>
      </c>
      <c r="C732">
        <v>47</v>
      </c>
      <c r="D732">
        <f t="shared" si="11"/>
        <v>141.99999999790452</v>
      </c>
    </row>
    <row r="733" spans="1:4" hidden="1" x14ac:dyDescent="0.45">
      <c r="A733" s="3">
        <v>732</v>
      </c>
      <c r="B733">
        <v>235.9999999939464</v>
      </c>
      <c r="C733">
        <v>121</v>
      </c>
      <c r="D733">
        <f t="shared" si="11"/>
        <v>114.9999999939464</v>
      </c>
    </row>
    <row r="734" spans="1:4" hidden="1" x14ac:dyDescent="0.45">
      <c r="A734" s="3">
        <v>733</v>
      </c>
      <c r="B734">
        <v>107.99999999580905</v>
      </c>
      <c r="C734">
        <v>74</v>
      </c>
      <c r="D734">
        <f t="shared" si="11"/>
        <v>33.999999995809048</v>
      </c>
    </row>
    <row r="735" spans="1:4" hidden="1" x14ac:dyDescent="0.45">
      <c r="A735" s="3">
        <v>734</v>
      </c>
      <c r="B735">
        <v>150.00000000698492</v>
      </c>
      <c r="C735">
        <v>52</v>
      </c>
      <c r="D735">
        <f t="shared" si="11"/>
        <v>98.000000006984919</v>
      </c>
    </row>
    <row r="736" spans="1:4" hidden="1" x14ac:dyDescent="0.45">
      <c r="A736" s="3">
        <v>735</v>
      </c>
      <c r="B736">
        <v>114.99999999767169</v>
      </c>
      <c r="C736">
        <v>87</v>
      </c>
      <c r="D736">
        <f t="shared" si="11"/>
        <v>27.999999997671694</v>
      </c>
    </row>
    <row r="737" spans="1:4" hidden="1" x14ac:dyDescent="0.45">
      <c r="A737" s="3">
        <v>736</v>
      </c>
      <c r="B737">
        <v>136.00000000325963</v>
      </c>
      <c r="C737">
        <v>92</v>
      </c>
      <c r="D737">
        <f t="shared" si="11"/>
        <v>44.000000003259629</v>
      </c>
    </row>
    <row r="738" spans="1:4" hidden="1" x14ac:dyDescent="0.45">
      <c r="A738" s="3">
        <v>737</v>
      </c>
      <c r="B738">
        <v>146.99999999720603</v>
      </c>
      <c r="C738">
        <v>22</v>
      </c>
      <c r="D738">
        <f t="shared" si="11"/>
        <v>124.99999999720603</v>
      </c>
    </row>
    <row r="739" spans="1:4" x14ac:dyDescent="0.45">
      <c r="A739" s="3">
        <v>738</v>
      </c>
      <c r="B739">
        <v>72.999999996973202</v>
      </c>
      <c r="C739">
        <v>94</v>
      </c>
      <c r="D739">
        <f t="shared" si="11"/>
        <v>-21.000000003026798</v>
      </c>
    </row>
    <row r="740" spans="1:4" hidden="1" x14ac:dyDescent="0.45">
      <c r="A740" s="3">
        <v>739</v>
      </c>
      <c r="B740">
        <v>136.99999999604188</v>
      </c>
      <c r="C740">
        <v>54</v>
      </c>
      <c r="D740">
        <f t="shared" si="11"/>
        <v>82.999999996041879</v>
      </c>
    </row>
    <row r="741" spans="1:4" hidden="1" x14ac:dyDescent="0.45">
      <c r="A741" s="3">
        <v>740</v>
      </c>
      <c r="B741">
        <v>155.00000000232831</v>
      </c>
      <c r="C741">
        <v>113</v>
      </c>
      <c r="D741">
        <f t="shared" si="11"/>
        <v>42.000000002328306</v>
      </c>
    </row>
    <row r="742" spans="1:4" hidden="1" x14ac:dyDescent="0.45">
      <c r="A742" s="3">
        <v>741</v>
      </c>
      <c r="B742">
        <v>233.99999999790452</v>
      </c>
      <c r="C742">
        <v>165</v>
      </c>
      <c r="D742">
        <f t="shared" si="11"/>
        <v>68.999999997904524</v>
      </c>
    </row>
    <row r="743" spans="1:4" x14ac:dyDescent="0.45">
      <c r="A743" s="3">
        <v>742</v>
      </c>
      <c r="B743">
        <v>105.99999999976717</v>
      </c>
      <c r="C743">
        <v>145</v>
      </c>
      <c r="D743">
        <f t="shared" si="11"/>
        <v>-39.000000000232831</v>
      </c>
    </row>
    <row r="744" spans="1:4" hidden="1" x14ac:dyDescent="0.45">
      <c r="A744" s="3">
        <v>743</v>
      </c>
      <c r="B744">
        <v>237.00000000768341</v>
      </c>
      <c r="C744">
        <v>143</v>
      </c>
      <c r="D744">
        <f t="shared" si="11"/>
        <v>94.000000007683411</v>
      </c>
    </row>
    <row r="745" spans="1:4" hidden="1" x14ac:dyDescent="0.45">
      <c r="A745" s="3">
        <v>744</v>
      </c>
      <c r="B745">
        <v>229.99999999534339</v>
      </c>
      <c r="C745">
        <v>67</v>
      </c>
      <c r="D745">
        <f t="shared" si="11"/>
        <v>162.99999999534339</v>
      </c>
    </row>
    <row r="746" spans="1:4" hidden="1" x14ac:dyDescent="0.45">
      <c r="A746" s="3">
        <v>745</v>
      </c>
      <c r="B746">
        <v>137.99999999930151</v>
      </c>
      <c r="C746">
        <v>73</v>
      </c>
      <c r="D746">
        <f t="shared" si="11"/>
        <v>64.999999999301508</v>
      </c>
    </row>
    <row r="747" spans="1:4" hidden="1" x14ac:dyDescent="0.45">
      <c r="A747" s="3">
        <v>746</v>
      </c>
      <c r="B747">
        <v>197.0000000030268</v>
      </c>
      <c r="C747">
        <v>77</v>
      </c>
      <c r="D747">
        <f t="shared" si="11"/>
        <v>120.0000000030268</v>
      </c>
    </row>
    <row r="748" spans="1:4" hidden="1" x14ac:dyDescent="0.45">
      <c r="A748" s="3">
        <v>747</v>
      </c>
      <c r="B748">
        <v>116.00000000093132</v>
      </c>
      <c r="C748">
        <v>28</v>
      </c>
      <c r="D748">
        <f t="shared" si="11"/>
        <v>88.000000000931323</v>
      </c>
    </row>
    <row r="749" spans="1:4" hidden="1" x14ac:dyDescent="0.45">
      <c r="A749" s="3">
        <v>748</v>
      </c>
      <c r="B749">
        <v>206.00000000093132</v>
      </c>
      <c r="C749">
        <v>37</v>
      </c>
      <c r="D749">
        <f t="shared" si="11"/>
        <v>169.00000000093132</v>
      </c>
    </row>
    <row r="750" spans="1:4" hidden="1" x14ac:dyDescent="0.45">
      <c r="A750" s="3">
        <v>749</v>
      </c>
      <c r="B750">
        <v>90.99999999278225</v>
      </c>
      <c r="C750">
        <v>8</v>
      </c>
      <c r="D750">
        <f t="shared" si="11"/>
        <v>82.99999999278225</v>
      </c>
    </row>
    <row r="751" spans="1:4" x14ac:dyDescent="0.45">
      <c r="A751" s="3">
        <v>750</v>
      </c>
      <c r="B751">
        <v>74.000000000232831</v>
      </c>
      <c r="C751">
        <v>86</v>
      </c>
      <c r="D751">
        <f t="shared" si="11"/>
        <v>-11.999999999767169</v>
      </c>
    </row>
    <row r="752" spans="1:4" hidden="1" x14ac:dyDescent="0.45">
      <c r="A752" s="3">
        <v>751</v>
      </c>
      <c r="B752">
        <v>98.000000005122274</v>
      </c>
      <c r="C752">
        <v>87</v>
      </c>
      <c r="D752">
        <f t="shared" si="11"/>
        <v>11.000000005122274</v>
      </c>
    </row>
    <row r="753" spans="1:4" hidden="1" x14ac:dyDescent="0.45">
      <c r="A753" s="3">
        <v>752</v>
      </c>
      <c r="B753">
        <v>137.99999999930151</v>
      </c>
      <c r="C753">
        <v>30</v>
      </c>
      <c r="D753">
        <f t="shared" si="11"/>
        <v>107.99999999930151</v>
      </c>
    </row>
    <row r="754" spans="1:4" hidden="1" x14ac:dyDescent="0.45">
      <c r="A754" s="3">
        <v>753</v>
      </c>
      <c r="B754">
        <v>131.00000000791624</v>
      </c>
      <c r="C754">
        <v>128</v>
      </c>
      <c r="D754">
        <f t="shared" si="11"/>
        <v>3.0000000079162419</v>
      </c>
    </row>
    <row r="755" spans="1:4" x14ac:dyDescent="0.45">
      <c r="A755" s="3">
        <v>754</v>
      </c>
      <c r="B755">
        <v>75.00000000349246</v>
      </c>
      <c r="C755">
        <v>89</v>
      </c>
      <c r="D755">
        <f t="shared" si="11"/>
        <v>-13.99999999650754</v>
      </c>
    </row>
    <row r="756" spans="1:4" hidden="1" x14ac:dyDescent="0.45">
      <c r="A756" s="3">
        <v>755</v>
      </c>
      <c r="B756">
        <v>146.00000000442378</v>
      </c>
      <c r="C756">
        <v>109</v>
      </c>
      <c r="D756">
        <f t="shared" si="11"/>
        <v>37.000000004423782</v>
      </c>
    </row>
    <row r="757" spans="1:4" hidden="1" x14ac:dyDescent="0.45">
      <c r="A757" s="3">
        <v>756</v>
      </c>
      <c r="B757">
        <v>237.99999998998828</v>
      </c>
      <c r="C757">
        <v>34</v>
      </c>
      <c r="D757">
        <f t="shared" si="11"/>
        <v>203.99999998998828</v>
      </c>
    </row>
    <row r="758" spans="1:4" hidden="1" x14ac:dyDescent="0.45">
      <c r="A758" s="3">
        <v>757</v>
      </c>
      <c r="B758">
        <v>174.99999999417923</v>
      </c>
      <c r="C758">
        <v>40</v>
      </c>
      <c r="D758">
        <f t="shared" si="11"/>
        <v>134.99999999417923</v>
      </c>
    </row>
    <row r="759" spans="1:4" hidden="1" x14ac:dyDescent="0.45">
      <c r="A759" s="3">
        <v>758</v>
      </c>
      <c r="B759">
        <v>113.00000000162981</v>
      </c>
      <c r="C759">
        <v>41</v>
      </c>
      <c r="D759">
        <f t="shared" si="11"/>
        <v>72.000000001629815</v>
      </c>
    </row>
    <row r="760" spans="1:4" x14ac:dyDescent="0.45">
      <c r="A760" s="3">
        <v>759</v>
      </c>
      <c r="B760">
        <v>184.99999999534339</v>
      </c>
      <c r="C760">
        <v>196</v>
      </c>
      <c r="D760">
        <f t="shared" si="11"/>
        <v>-11.000000004656613</v>
      </c>
    </row>
    <row r="761" spans="1:4" hidden="1" x14ac:dyDescent="0.45">
      <c r="A761" s="3">
        <v>760</v>
      </c>
      <c r="B761">
        <v>75.00000000349246</v>
      </c>
      <c r="C761">
        <v>20</v>
      </c>
      <c r="D761">
        <f t="shared" si="11"/>
        <v>55.00000000349246</v>
      </c>
    </row>
    <row r="762" spans="1:4" x14ac:dyDescent="0.45">
      <c r="A762" s="3">
        <v>761</v>
      </c>
      <c r="B762">
        <v>62.999999995809048</v>
      </c>
      <c r="C762">
        <v>102</v>
      </c>
      <c r="D762">
        <f t="shared" si="11"/>
        <v>-39.000000004190952</v>
      </c>
    </row>
    <row r="763" spans="1:4" hidden="1" x14ac:dyDescent="0.45">
      <c r="A763" s="3">
        <v>762</v>
      </c>
      <c r="B763">
        <v>126.99999999487773</v>
      </c>
      <c r="C763">
        <v>29</v>
      </c>
      <c r="D763">
        <f t="shared" si="11"/>
        <v>97.999999994877726</v>
      </c>
    </row>
    <row r="764" spans="1:4" hidden="1" x14ac:dyDescent="0.45">
      <c r="A764" s="3">
        <v>763</v>
      </c>
      <c r="B764">
        <v>82.999999998137355</v>
      </c>
      <c r="C764">
        <v>32</v>
      </c>
      <c r="D764">
        <f t="shared" si="11"/>
        <v>50.999999998137355</v>
      </c>
    </row>
    <row r="765" spans="1:4" hidden="1" x14ac:dyDescent="0.45">
      <c r="A765" s="3">
        <v>764</v>
      </c>
      <c r="B765">
        <v>135.99999999278225</v>
      </c>
      <c r="C765">
        <v>112</v>
      </c>
      <c r="D765">
        <f t="shared" si="11"/>
        <v>23.99999999278225</v>
      </c>
    </row>
    <row r="766" spans="1:4" x14ac:dyDescent="0.45">
      <c r="A766" s="3">
        <v>765</v>
      </c>
      <c r="B766">
        <v>72.999999996973202</v>
      </c>
      <c r="C766">
        <v>164</v>
      </c>
      <c r="D766">
        <f t="shared" si="11"/>
        <v>-91.000000003026798</v>
      </c>
    </row>
    <row r="767" spans="1:4" hidden="1" x14ac:dyDescent="0.45">
      <c r="A767" s="3">
        <v>766</v>
      </c>
      <c r="B767">
        <v>195.99999999976717</v>
      </c>
      <c r="C767">
        <v>134</v>
      </c>
      <c r="D767">
        <f t="shared" si="11"/>
        <v>61.999999999767169</v>
      </c>
    </row>
    <row r="768" spans="1:4" hidden="1" x14ac:dyDescent="0.45">
      <c r="A768" s="3">
        <v>767</v>
      </c>
      <c r="B768">
        <v>168.99999999557622</v>
      </c>
      <c r="C768">
        <v>85</v>
      </c>
      <c r="D768">
        <f t="shared" si="11"/>
        <v>83.999999995576218</v>
      </c>
    </row>
    <row r="769" spans="1:4" hidden="1" x14ac:dyDescent="0.45">
      <c r="A769" s="3" t="s">
        <v>1161</v>
      </c>
      <c r="B769">
        <v>118707.00000001118</v>
      </c>
      <c r="C769">
        <v>60562</v>
      </c>
      <c r="D769">
        <f t="shared" si="11"/>
        <v>58145.000000011176</v>
      </c>
    </row>
  </sheetData>
  <autoFilter ref="A1:D769" xr:uid="{930E2D58-2BC1-48C2-AB0B-60F8ECD94C40}">
    <filterColumn colId="3">
      <customFilters>
        <customFilter operator="lessThanOrEqual" val="0"/>
      </custom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 C o l u m n s \ N u m e r o   d e   M e s a < / K e y > < / D i a g r a m O b j e c t K e y > < D i a g r a m O b j e c t K e y > < K e y > C o l u m n s \ N o m b r e   d e l   C l i e n t e < / K e y > < / D i a g r a m O b j e c t K e y > < D i a g r a m O b j e c t K e y > < K e y > C o l u m n s \ N u m e r o   d e   C o m e n s a l e s < / K e y > < / D i a g r a m O b j e c t K e y > < D i a g r a m O b j e c t K e y > < K e y > C o l u m n s \ H o r a   d e   L l e g a d a < / K e y > < / D i a g r a m O b j e c t K e y > < D i a g r a m O b j e c t K e y > < K e y > C o l u m n s \ H o r a   d e   S a l i d a < / K e y > < / D i a g r a m O b j e c t K e y > < D i a g r a m O b j e c t K e y > < K e y > C o l u m n s \ T i e m p o   e n   r e s t a u r a n t e < / K e y > < / D i a g r a m O b j e c t K e y > < D i a g r a m O b j e c t K e y > < K e y > C o l u m n s \ M e s e r o   A s i g n a d o < / K e y > < / D i a g r a m O b j e c t K e y > < D i a g r a m O b j e c t K e y > < K e y > C o l u m n s \ T i p o   d e   S e r v i c i o < / K e y > < / D i a g r a m O b j e c t K e y > < D i a g r a m O b j e c t K e y > < K e y > C o l u m n s \ M e t o d o   d e   P a g o < / K e y > < / D i a g r a m O b j e c t K e y > < D i a g r a m O b j e c t K e y > < K e y > C o l u m n s \ P r o p i n a < / K e y > < / D i a g r a m O b j e c t K e y > < D i a g r a m O b j e c t K e y > < K e y > C o l u m n s \ E s t a d o   d e   l a   M e s a < / K e y > < / D i a g r a m O b j e c t K e y > < D i a g r a m O b j e c t K e y > < K e y > C o l u m n s \ N u m e r o   d e   O r d e n < / K e y > < / D i a g r a m O b j e c t K e y > < D i a g r a m O b j e c t K e y > < K e y > C o l u m n s \ P a i s   d e   O r i g e n < / K e y > < / D i a g r a m O b j e c t K e y > < D i a g r a m O b j e c t K e y > < K e y > C o l u m n s \ P l a t o s   O r d e n a d o s 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 d e   C o m e n s a l e s 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 d e   L l e g a d a 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 d e   S a l i d a 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 e n   r e s t a u r a n t e 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 C o l u m n s \ M e s e r o   A s i g n a d o 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 S e r v i c i o 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 C o l u m n s \ M e t o d o   d e   P a g o 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 C o l u m n s \ P r o p i n a 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 d e   l a   M e s a 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  d e   O r i g e n 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 C o l u m n s \ P l a t o s   O r d e n a d o s 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 C o l u m n s \ N u m e r o   d e   O r d e n < / K e y > < / D i a g r a m O b j e c t K e y > < D i a g r a m O b j e c t K e y > < K e y > C o l u m n s \ N u m e r o   d e   M e s a < / K e y > < / D i a g r a m O b j e c t K e y > < D i a g r a m O b j e c t K e y > < K e y > C o l u m n s \ N o m b r e   d e l   P l a t o < / K e y > < / D i a g r a m O b j e c t K e y > < D i a g r a m O b j e c t K e y > < K e y > C o l u m n s \ D e s c r i p c i o n   d e l   P l a t o < / K e y > < / D i a g r a m O b j e c t K e y > < D i a g r a m O b j e c t K e y > < K e y > C o l u m n s \ C o s t o   U n i t a r i o < / K e y > < / D i a g r a m O b j e c t K e y > < D i a g r a m O b j e c t K e y > < K e y > C o l u m n s \ P r e c i o   U n i t a r i o < / K e y > < / D i a g r a m O b j e c t K e y > < D i a g r a m O b j e c t K e y > < K e y > C o l u m n s \ C a n t i d a d   O r d e n a d a < / K e y > < / D i a g r a m O b j e c t K e y > < D i a g r a m O b j e c t K e y > < K e y > C o l u m n s \ T i e m p o   d e   P r e p a r a c i o n < / K e y > < / D i a g r a m O b j e c t K e y > < D i a g r a m O b j e c t K e y > < K e y > C o l u m n s \ O b s e r v a c i o n e s < / K e y > < / D i a g r a m O b j e c t K e y > < D i a g r a m O b j e c t K e y > < K e y > C o l u m n s \ O r d e r   n o   c o c i n a 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 P l a t o 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  d e l   P l a t o 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 O r d e n a d a 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 d e   P r e p a r a c i o n 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 n o   c o c i n a 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 2 0 2 4 - 0 9 - 0 7 T 1 1 : 3 6 : 4 1 . 8 5 1 7 8 2 7 + 0 2 : 0 0 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l a 2 , T a b l a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 N u m e r o   d e   M e s a < / s t r i n g > < / k e y > < v a l u e > < i n t > 2 8 5 < / i n t > < / v a l u e > < / i t e m > < i t e m > < k e y > < s t r i n g > N o m b r e   d e l   C l i e n t e < / s t r i n g > < / k e y > < v a l u e > < i n t > 3 1 2 < / i n t > < / v a l u e > < / i t e m > < i t e m > < k e y > < s t r i n g > N u m e r o   d e   C o m e n s a l e s < / s t r i n g > < / k e y > < v a l u e > < i n t > 3 7 6 < / i n t > < / v a l u e > < / i t e m > < i t e m > < k e y > < s t r i n g > H o r a   d e   L l e g a d a < / s t r i n g > < / k e y > < v a l u e > < i n t > 2 7 8 < / i n t > < / v a l u e > < / i t e m > < i t e m > < k e y > < s t r i n g > H o r a   d e   S a l i d a < / s t r i n g > < / k e y > < v a l u e > < i n t > 2 5 5 < / i n t > < / v a l u e > < / i t e m > < i t e m > < k e y > < s t r i n g > T i e m p o   e n   r e s t a u r a n t e < / s t r i n g > < / k e y > < v a l u e > < i n t > 3 5 5 < / i n t > < / v a l u e > < / i t e m > < i t e m > < k e y > < s t r i n g > M e s e r o   A s i g n a d o < / s t r i n g > < / k e y > < v a l u e > < i n t > 2 9 3 < / i n t > < / v a l u e > < / i t e m > < i t e m > < k e y > < s t r i n g > T i p o   d e   S e r v i c i o < / s t r i n g > < / k e y > < v a l u e > < i n t > 2 7 4 < / i n t > < / v a l u e > < / i t e m > < i t e m > < k e y > < s t r i n g > M e t o d o   d e   P a g o < / s t r i n g > < / k e y > < v a l u e > < i n t > 2 7 8 < / i n t > < / v a l u e > < / i t e m > < i t e m > < k e y > < s t r i n g > P r o p i n a < / s t r i n g > < / k e y > < v a l u e > < i n t > 1 6 3 < / i n t > < / v a l u e > < / i t e m > < i t e m > < k e y > < s t r i n g > E s t a d o   d e   l a   M e s a < / s t r i n g > < / k e y > < v a l u e > < i n t > 3 0 4 < / i n t > < / v a l u e > < / i t e m > < i t e m > < k e y > < s t r i n g > N u m e r o   d e   O r d e n < / s t r i n g > < / k e y > < v a l u e > < i n t > 2 9 5 < / i n t > < / v a l u e > < / i t e m > < i t e m > < k e y > < s t r i n g > P a i s   d e   O r i g e n < / s t r i n g > < / k e y > < v a l u e > < i n t > 2 5 5 < / i n t > < / v a l u e > < / i t e m > < i t e m > < k e y > < s t r i n g > P l a t o s   O r d e n a d o s < / s t r i n g > < / k e y > < v a l u e > < i n t > 2 9 7 < / i n t > < / v a l u e > < / i t e m > < / C o l u m n W i d t h s > < C o l u m n D i s p l a y I n d e x > < i t e m > < k e y > < s t r i n g > N u m e r o   d e   M e s a < / s t r i n g > < / k e y > < v a l u e > < i n t > 0 < / i n t > < / v a l u e > < / i t e m > < i t e m > < k e y > < s t r i n g > N o m b r e   d e l   C l i e n t e < / s t r i n g > < / k e y > < v a l u e > < i n t > 1 < / i n t > < / v a l u e > < / i t e m > < i t e m > < k e y > < s t r i n g > N u m e r o   d e   C o m e n s a l e s < / s t r i n g > < / k e y > < v a l u e > < i n t > 2 < / i n t > < / v a l u e > < / i t e m > < i t e m > < k e y > < s t r i n g > H o r a   d e   L l e g a d a < / s t r i n g > < / k e y > < v a l u e > < i n t > 3 < / i n t > < / v a l u e > < / i t e m > < i t e m > < k e y > < s t r i n g > H o r a   d e   S a l i d a < / s t r i n g > < / k e y > < v a l u e > < i n t > 4 < / i n t > < / v a l u e > < / i t e m > < i t e m > < k e y > < s t r i n g > T i e m p o   e n   r e s t a u r a n t e < / s t r i n g > < / k e y > < v a l u e > < i n t > 5 < / i n t > < / v a l u e > < / i t e m > < i t e m > < k e y > < s t r i n g > M e s e r o   A s i g n a d o < / s t r i n g > < / k e y > < v a l u e > < i n t > 6 < / i n t > < / v a l u e > < / i t e m > < i t e m > < k e y > < s t r i n g > T i p o   d e   S e r v i c i o < / s t r i n g > < / k e y > < v a l u e > < i n t > 7 < / i n t > < / v a l u e > < / i t e m > < i t e m > < k e y > < s t r i n g > M e t o d o   d e   P a g o < / s t r i n g > < / k e y > < v a l u e > < i n t > 8 < / i n t > < / v a l u e > < / i t e m > < i t e m > < k e y > < s t r i n g > P r o p i n a < / s t r i n g > < / k e y > < v a l u e > < i n t > 9 < / i n t > < / v a l u e > < / i t e m > < i t e m > < k e y > < s t r i n g > E s t a d o   d e   l a   M e s a < / s t r i n g > < / k e y > < v a l u e > < i n t > 1 0 < / i n t > < / v a l u e > < / i t e m > < i t e m > < k e y > < s t r i n g > N u m e r o   d e   O r d e n < / s t r i n g > < / k e y > < v a l u e > < i n t > 1 1 < / i n t > < / v a l u e > < / i t e m > < i t e m > < k e y > < s t r i n g > P a i s   d e   O r i g e n < / s t r i n g > < / k e y > < v a l u e > < i n t > 1 2 < / i n t > < / v a l u e > < / i t e m > < i t e m > < k e y > < s t r i n g > P l a t o s   O r d e n a d o s 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 C o m e n s a l e s 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 d e   L l e g a d a 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 d e   S a l i d a 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 e n   r e s t a u r a n t e 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 C o l u m n s \ M e s e r o   A s i g n a d o 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 S e r v i c i o 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 C o l u m n s \ M e t o d o 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 d e   l a 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  d e   O r i g e n 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 C o l u m n s \ P l a t o s   O r d e n a d o s 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 P l a t o 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  d e l   P l a t o 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 O r d e n a d a 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 d e   P r e p a r a c i o n 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 n o   c o c i n a 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A o I o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A K C K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g i h Z K I p H u A 4 A A A A R A A A A E w A c A E Z v c m 1 1 b G F z L 1 N l Y 3 R p b 2 4 x L m 0 g o h g A K K A U A A A A A A A A A A A A A A A A A A A A A A A A A A A A K 0 5 N L s n M z 1 M I h t C G 1 g B Q S w E C L Q A U A A I A C A A C g i h Z 9 h Z r c 6 U A A A D 2 A A A A E g A A A A A A A A A A A A A A A A A A A A A A Q 2 9 u Z m l n L 1 B h Y 2 t h Z 2 U u e G 1 s U E s B A i 0 A F A A C A A g A A o I o W Q / K 6 a u k A A A A 6 Q A A A B M A A A A A A A A A A A A A A A A A 8 Q A A A F t D b 2 5 0 Z W 5 0 X 1 R 5 c G V z X S 5 4 b W x Q S w E C L Q A U A A I A C A A C g i h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i u o N S X Z O k 6 P V h A P l o J H o A A A A A A C A A A A A A A Q Z g A A A A E A A C A A A A C H v F 0 w 4 o x K h 5 J X 5 m x V l m + L k V L v b Q k o 8 I L A S K l 0 I q u F L A A A A A A O g A A A A A I A A C A A A A B 8 Q g c 4 E B H 8 5 a S G 0 3 i P P L 9 P o Z 8 f T X g q L z u 9 a W Q m N X 7 v H l A A A A B I z t d v G q O 5 e / c B e z G J y B Q R W i n p e C P u s E f F Y 7 x N s Y g N Q n P 0 V e Y A Z B c i u G n p e u R l g F t T t + D k Z 4 1 7 2 F U A G z L H g u + h i J p 4 f 6 z g m E w U / B Z 3 + 2 S k 7 k A A A A D n L d T B L 2 h K / E o C H G A 4 j y B U 9 i 2 n e 0 L s H V 6 + B z m K 8 O U H 0 v 5 b k Z c g b S i o R 8 w 5 1 l j s Z 8 C T 4 v 5 e Z F O j k S e g H C 3 z / X E 1 < / D a t a M a s h u p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 N u m e r o   d e   O r d e n < / s t r i n g > < / k e y > < v a l u e > < i n t > 2 9 5 < / i n t > < / v a l u e > < / i t e m > < i t e m > < k e y > < s t r i n g > N u m e r o   d e   M e s a < / s t r i n g > < / k e y > < v a l u e > < i n t > 2 8 5 < / i n t > < / v a l u e > < / i t e m > < i t e m > < k e y > < s t r i n g > N o m b r e   d e l   P l a t o < / s t r i n g > < / k e y > < v a l u e > < i n t > 2 8 8 < / i n t > < / v a l u e > < / i t e m > < i t e m > < k e y > < s t r i n g > D e s c r i p c i o n   d e l   P l a t o < / s t r i n g > < / k e y > < v a l u e > < i n t > 3 4 0 < / i n t > < / v a l u e > < / i t e m > < i t e m > < k e y > < s t r i n g > C o s t o   U n i t a r i o < / s t r i n g > < / k e y > < v a l u e > < i n t > 2 4 9 < / i n t > < / v a l u e > < / i t e m > < i t e m > < k e y > < s t r i n g > P r e c i o   U n i t a r i o < / s t r i n g > < / k e y > < v a l u e > < i n t > 2 5 6 < / i n t > < / v a l u e > < / i t e m > < i t e m > < k e y > < s t r i n g > C a n t i d a d   O r d e n a d a < / s t r i n g > < / k e y > < v a l u e > < i n t > 3 1 7 < / i n t > < / v a l u e > < / i t e m > < i t e m > < k e y > < s t r i n g > T i e m p o   d e   P r e p a r a c i o n < / s t r i n g > < / k e y > < v a l u e > < i n t > 3 6 7 < / i n t > < / v a l u e > < / i t e m > < i t e m > < k e y > < s t r i n g > O b s e r v a c i o n e s < / s t r i n g > < / k e y > < v a l u e > < i n t > 2 5 7 < / i n t > < / v a l u e > < / i t e m > < i t e m > < k e y > < s t r i n g > O r d e r   n o   c o c i n a < / s t r i n g > < / k e y > < v a l u e > < i n t > 2 7 1 < / i n t > < / v a l u e > < / i t e m > < / C o l u m n W i d t h s > < C o l u m n D i s p l a y I n d e x > < i t e m > < k e y > < s t r i n g > N u m e r o   d e   O r d e n < / s t r i n g > < / k e y > < v a l u e > < i n t > 0 < / i n t > < / v a l u e > < / i t e m > < i t e m > < k e y > < s t r i n g > N u m e r o   d e   M e s a < / s t r i n g > < / k e y > < v a l u e > < i n t > 1 < / i n t > < / v a l u e > < / i t e m > < i t e m > < k e y > < s t r i n g > N o m b r e   d e l   P l a t o < / s t r i n g > < / k e y > < v a l u e > < i n t > 2 < / i n t > < / v a l u e > < / i t e m > < i t e m > < k e y > < s t r i n g > D e s c r i p c i o n   d e l   P l a t o < / s t r i n g > < / k e y > < v a l u e > < i n t > 3 < / i n t > < / v a l u e > < / i t e m > < i t e m > < k e y > < s t r i n g > C o s t o   U n i t a r i o < / s t r i n g > < / k e y > < v a l u e > < i n t > 4 < / i n t > < / v a l u e > < / i t e m > < i t e m > < k e y > < s t r i n g > P r e c i o   U n i t a r i o < / s t r i n g > < / k e y > < v a l u e > < i n t > 5 < / i n t > < / v a l u e > < / i t e m > < i t e m > < k e y > < s t r i n g > C a n t i d a d   O r d e n a d a < / s t r i n g > < / k e y > < v a l u e > < i n t > 6 < / i n t > < / v a l u e > < / i t e m > < i t e m > < k e y > < s t r i n g > T i e m p o   d e   P r e p a r a c i o n < / s t r i n g > < / k e y > < v a l u e > < i n t > 7 < / i n t > < / v a l u e > < / i t e m > < i t e m > < k e y > < s t r i n g > O b s e r v a c i o n e s < / s t r i n g > < / k e y > < v a l u e > < i n t > 8 < / i n t > < / v a l u e > < / i t e m > < i t e m > < k e y > < s t r i n g > O r d e r   n o   c o c i n a 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190AA7E-1B15-4CB6-ABE2-E8CBA95915ED}">
  <ds:schemaRefs/>
</ds:datastoreItem>
</file>

<file path=customXml/itemProps10.xml><?xml version="1.0" encoding="utf-8"?>
<ds:datastoreItem xmlns:ds="http://schemas.openxmlformats.org/officeDocument/2006/customXml" ds:itemID="{26BF0811-9462-46E8-9110-58CE98084A98}">
  <ds:schemaRefs/>
</ds:datastoreItem>
</file>

<file path=customXml/itemProps11.xml><?xml version="1.0" encoding="utf-8"?>
<ds:datastoreItem xmlns:ds="http://schemas.openxmlformats.org/officeDocument/2006/customXml" ds:itemID="{8F1C3ED7-7928-453C-B4EC-6AA494EBACFE}">
  <ds:schemaRefs/>
</ds:datastoreItem>
</file>

<file path=customXml/itemProps12.xml><?xml version="1.0" encoding="utf-8"?>
<ds:datastoreItem xmlns:ds="http://schemas.openxmlformats.org/officeDocument/2006/customXml" ds:itemID="{357AFC69-4CB0-4E75-8AE6-90FB656E6AFE}">
  <ds:schemaRefs/>
</ds:datastoreItem>
</file>

<file path=customXml/itemProps13.xml><?xml version="1.0" encoding="utf-8"?>
<ds:datastoreItem xmlns:ds="http://schemas.openxmlformats.org/officeDocument/2006/customXml" ds:itemID="{3F1D9B32-F6B8-4D09-BC22-0C76498C5DEB}">
  <ds:schemaRefs/>
</ds:datastoreItem>
</file>

<file path=customXml/itemProps14.xml><?xml version="1.0" encoding="utf-8"?>
<ds:datastoreItem xmlns:ds="http://schemas.openxmlformats.org/officeDocument/2006/customXml" ds:itemID="{FD4A4DC8-736A-444F-8D2A-D4EFEA4435D4}">
  <ds:schemaRefs/>
</ds:datastoreItem>
</file>

<file path=customXml/itemProps15.xml><?xml version="1.0" encoding="utf-8"?>
<ds:datastoreItem xmlns:ds="http://schemas.openxmlformats.org/officeDocument/2006/customXml" ds:itemID="{57C1CE65-63F0-452A-AFEC-993FEEA30E4B}">
  <ds:schemaRefs/>
</ds:datastoreItem>
</file>

<file path=customXml/itemProps16.xml><?xml version="1.0" encoding="utf-8"?>
<ds:datastoreItem xmlns:ds="http://schemas.openxmlformats.org/officeDocument/2006/customXml" ds:itemID="{85E4FC47-4768-446D-AC78-66BFAD296E69}">
  <ds:schemaRefs/>
</ds:datastoreItem>
</file>

<file path=customXml/itemProps17.xml><?xml version="1.0" encoding="utf-8"?>
<ds:datastoreItem xmlns:ds="http://schemas.openxmlformats.org/officeDocument/2006/customXml" ds:itemID="{562BCBCC-AA89-4539-8BEF-9C80710DF294}">
  <ds:schemaRefs/>
</ds:datastoreItem>
</file>

<file path=customXml/itemProps18.xml><?xml version="1.0" encoding="utf-8"?>
<ds:datastoreItem xmlns:ds="http://schemas.openxmlformats.org/officeDocument/2006/customXml" ds:itemID="{08410CA7-4C7C-4A08-9F6A-F2145575D910}">
  <ds:schemaRefs/>
</ds:datastoreItem>
</file>

<file path=customXml/itemProps2.xml><?xml version="1.0" encoding="utf-8"?>
<ds:datastoreItem xmlns:ds="http://schemas.openxmlformats.org/officeDocument/2006/customXml" ds:itemID="{AA300592-2BA7-4940-9CB5-2F5D3A7E212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C919F24-6AE1-45A9-B1D0-777F62C04331}">
  <ds:schemaRefs/>
</ds:datastoreItem>
</file>

<file path=customXml/itemProps4.xml><?xml version="1.0" encoding="utf-8"?>
<ds:datastoreItem xmlns:ds="http://schemas.openxmlformats.org/officeDocument/2006/customXml" ds:itemID="{2CA39889-F3B5-48A8-BA7E-734E538BFC77}">
  <ds:schemaRefs/>
</ds:datastoreItem>
</file>

<file path=customXml/itemProps5.xml><?xml version="1.0" encoding="utf-8"?>
<ds:datastoreItem xmlns:ds="http://schemas.openxmlformats.org/officeDocument/2006/customXml" ds:itemID="{F5DD221C-9FC7-47EA-AD0F-D84A52FDD20E}">
  <ds:schemaRefs/>
</ds:datastoreItem>
</file>

<file path=customXml/itemProps6.xml><?xml version="1.0" encoding="utf-8"?>
<ds:datastoreItem xmlns:ds="http://schemas.openxmlformats.org/officeDocument/2006/customXml" ds:itemID="{25FB3FDB-9BB8-473C-9645-2748CF3B963E}">
  <ds:schemaRefs/>
</ds:datastoreItem>
</file>

<file path=customXml/itemProps7.xml><?xml version="1.0" encoding="utf-8"?>
<ds:datastoreItem xmlns:ds="http://schemas.openxmlformats.org/officeDocument/2006/customXml" ds:itemID="{A29DD6A0-30DC-49B0-ADED-3821FC092A76}">
  <ds:schemaRefs/>
</ds:datastoreItem>
</file>

<file path=customXml/itemProps8.xml><?xml version="1.0" encoding="utf-8"?>
<ds:datastoreItem xmlns:ds="http://schemas.openxmlformats.org/officeDocument/2006/customXml" ds:itemID="{81029764-C597-46A8-BFBC-DAE3C58C1AA5}">
  <ds:schemaRefs/>
</ds:datastoreItem>
</file>

<file path=customXml/itemProps9.xml><?xml version="1.0" encoding="utf-8"?>
<ds:datastoreItem xmlns:ds="http://schemas.openxmlformats.org/officeDocument/2006/customXml" ds:itemID="{DF738D1F-3EA7-4EF2-B123-2594B52901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sala</vt:lpstr>
      <vt:lpstr>cocina</vt:lpstr>
      <vt:lpstr>TablasDinamicasYVisualizacion</vt:lpstr>
      <vt:lpstr>ResumenDeResultados</vt:lpstr>
      <vt:lpstr>cocina_TD</vt:lpstr>
      <vt:lpstr>órdenes que se han ido sin habe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Soto</dc:creator>
  <cp:lastModifiedBy>Javier Soto</cp:lastModifiedBy>
  <dcterms:created xsi:type="dcterms:W3CDTF">2024-09-06T16:30:00Z</dcterms:created>
  <dcterms:modified xsi:type="dcterms:W3CDTF">2024-09-10T20:47:43Z</dcterms:modified>
</cp:coreProperties>
</file>