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mac\Documents\GitHub\GIE-AHP\ProjectPony\Results\Análisis global\"/>
    </mc:Choice>
  </mc:AlternateContent>
  <xr:revisionPtr revIDLastSave="0" documentId="13_ncr:1_{569BF13D-2718-44E4-8989-94665C8C8973}" xr6:coauthVersionLast="47" xr6:coauthVersionMax="47" xr10:uidLastSave="{00000000-0000-0000-0000-000000000000}"/>
  <bookViews>
    <workbookView xWindow="-19320" yWindow="4575" windowWidth="19440" windowHeight="14880" xr2:uid="{3CAB450C-71BC-4FE8-B13A-D8A4907B4A86}"/>
  </bookViews>
  <sheets>
    <sheet name="Analisis Global" sheetId="9" r:id="rId1"/>
    <sheet name="Informe Global" sheetId="5" r:id="rId2"/>
  </sheets>
  <definedNames>
    <definedName name="_xlnm.Print_Area" localSheetId="1">'Informe Global'!$A$1:$H$150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9" l="1" a="1"/>
  <c r="J9" i="9" s="1"/>
  <c r="J14" i="9" a="1"/>
  <c r="J14" i="9" s="1"/>
  <c r="G15" i="9"/>
  <c r="G14" i="9"/>
  <c r="C4" i="9"/>
  <c r="G23" i="9" s="1" a="1"/>
  <c r="G23" i="9" s="1"/>
  <c r="F20" i="5" s="1"/>
  <c r="D4" i="9"/>
  <c r="E4" i="9"/>
  <c r="G22" i="9" s="1" a="1"/>
  <c r="G22" i="9" s="1"/>
  <c r="F19" i="5" s="1"/>
  <c r="F4" i="9"/>
  <c r="B4" i="9"/>
  <c r="F12" i="5"/>
  <c r="F11" i="5"/>
  <c r="G13" i="9"/>
  <c r="F10" i="5" s="1"/>
  <c r="G19" i="9" a="1"/>
  <c r="G19" i="9" s="1"/>
  <c r="F16" i="5" s="1"/>
  <c r="G18" i="9" l="1" a="1"/>
  <c r="G18" i="9" s="1"/>
  <c r="F15" i="5" s="1"/>
  <c r="G17" i="9" a="1"/>
  <c r="G17" i="9" s="1"/>
  <c r="F14" i="5" s="1"/>
  <c r="G11" i="9" a="1"/>
  <c r="G11" i="9" s="1"/>
  <c r="F8" i="5" s="1"/>
  <c r="G10" i="9" a="1"/>
  <c r="G10" i="9" s="1"/>
  <c r="F7" i="5" s="1"/>
  <c r="G12" i="9" a="1"/>
  <c r="G12" i="9" s="1"/>
  <c r="F9" i="5" s="1"/>
  <c r="G16" i="9" a="1"/>
  <c r="G16" i="9" s="1"/>
  <c r="G20" i="9" a="1"/>
  <c r="G20" i="9" s="1"/>
  <c r="F17" i="5" s="1"/>
  <c r="G21" i="9" a="1"/>
  <c r="G21" i="9" s="1"/>
  <c r="F18" i="5" s="1"/>
  <c r="G24" i="9" a="1"/>
  <c r="G24" i="9" s="1"/>
  <c r="F21" i="5" s="1"/>
  <c r="G28" i="9" a="1"/>
  <c r="G28" i="9" s="1"/>
  <c r="F25" i="5" s="1"/>
  <c r="G29" i="9" a="1"/>
  <c r="G29" i="9" s="1"/>
  <c r="F26" i="5" s="1"/>
  <c r="G9" i="9" a="1"/>
  <c r="G9" i="9" s="1"/>
  <c r="F6" i="5" s="1"/>
  <c r="G34" i="9" a="1"/>
  <c r="G34" i="9" s="1"/>
  <c r="F32" i="5" s="1"/>
  <c r="G49" i="9" a="1"/>
  <c r="G49" i="9" s="1"/>
  <c r="F47" i="5" s="1"/>
  <c r="G38" i="9" a="1"/>
  <c r="G38" i="9" s="1"/>
  <c r="F36" i="5" s="1"/>
  <c r="G48" i="9" a="1"/>
  <c r="G48" i="9" s="1"/>
  <c r="F46" i="5" s="1"/>
  <c r="G39" i="9" a="1"/>
  <c r="G39" i="9" s="1"/>
  <c r="F37" i="5" s="1"/>
  <c r="G45" i="9" a="1"/>
  <c r="G45" i="9" s="1"/>
  <c r="F43" i="5" s="1"/>
  <c r="G42" i="9" a="1"/>
  <c r="G42" i="9" s="1"/>
  <c r="F40" i="5" s="1"/>
  <c r="G44" i="9" a="1"/>
  <c r="G44" i="9" s="1"/>
  <c r="F42" i="5" s="1"/>
  <c r="G46" i="9" a="1"/>
  <c r="G46" i="9" s="1"/>
  <c r="F44" i="5" s="1"/>
  <c r="G43" i="9" a="1"/>
  <c r="G43" i="9" s="1"/>
  <c r="G47" i="9" a="1"/>
  <c r="G47" i="9" s="1"/>
  <c r="F45" i="5" s="1"/>
  <c r="G40" i="9" a="1"/>
  <c r="G40" i="9" s="1"/>
  <c r="F38" i="5" s="1"/>
  <c r="G41" i="9" a="1"/>
  <c r="G41" i="9" s="1"/>
  <c r="F39" i="5" s="1"/>
  <c r="G36" i="9" a="1"/>
  <c r="G36" i="9" s="1"/>
  <c r="F34" i="5" s="1"/>
  <c r="G33" i="9" a="1"/>
  <c r="G33" i="9" s="1"/>
  <c r="F31" i="5" s="1"/>
  <c r="G32" i="9" a="1"/>
  <c r="G32" i="9" s="1"/>
  <c r="F30" i="5" s="1"/>
  <c r="G27" i="9" a="1"/>
  <c r="G27" i="9" s="1"/>
  <c r="F24" i="5" s="1"/>
  <c r="G26" i="9" a="1"/>
  <c r="G26" i="9" s="1"/>
  <c r="F23" i="5" s="1"/>
  <c r="G37" i="9" a="1"/>
  <c r="G37" i="9" s="1"/>
  <c r="F35" i="5" s="1"/>
  <c r="G35" i="9" a="1"/>
  <c r="G35" i="9" s="1"/>
  <c r="F33" i="5" s="1"/>
  <c r="G25" i="9" a="1"/>
  <c r="G25" i="9" s="1"/>
  <c r="F22" i="5" s="1"/>
  <c r="G4" i="9"/>
  <c r="J43" i="9" l="1" a="1"/>
  <c r="J43" i="9" s="1"/>
  <c r="J16" i="9" a="1"/>
  <c r="J16" i="9" s="1"/>
  <c r="M9" i="9" s="1" a="1"/>
  <c r="M9" i="9" s="1"/>
  <c r="H27" i="5" s="1"/>
  <c r="J39" i="9" a="1"/>
  <c r="J39" i="9" s="1"/>
  <c r="M32" i="9" s="1" a="1"/>
  <c r="M32" i="9" s="1"/>
  <c r="H48" i="5" s="1"/>
  <c r="J32" i="9" a="1"/>
  <c r="J32" i="9" s="1"/>
  <c r="J25" i="9" a="1"/>
  <c r="J25" i="9" s="1"/>
  <c r="F41" i="5"/>
  <c r="F13" i="5"/>
  <c r="G3" i="9"/>
  <c r="G2" i="9"/>
  <c r="H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<sst xmlns="http://schemas.openxmlformats.org/spreadsheetml/2006/main" count="150" uniqueCount="79">
  <si>
    <t>Conocimiento obtenido</t>
  </si>
  <si>
    <t>Comparación con grupo de control</t>
  </si>
  <si>
    <t>Adecuación del diseño</t>
  </si>
  <si>
    <t>Frescura del diseño</t>
  </si>
  <si>
    <t>Comodidad del diseño</t>
  </si>
  <si>
    <t>Utilidad percibida</t>
  </si>
  <si>
    <t>Facilidad de uso percibida</t>
  </si>
  <si>
    <t>Actitud hacia el uso</t>
  </si>
  <si>
    <t>Intención de uso</t>
  </si>
  <si>
    <t>Disfrute percibido</t>
  </si>
  <si>
    <t>Motivación con la materia</t>
  </si>
  <si>
    <t>Aprendizaje percibido</t>
  </si>
  <si>
    <t>Colaboración percibida</t>
  </si>
  <si>
    <t>Competitividad percibida</t>
  </si>
  <si>
    <t>Preferencia personal</t>
  </si>
  <si>
    <t>Validez del contenido</t>
  </si>
  <si>
    <t>Practicidad del contenido</t>
  </si>
  <si>
    <t>Fiabilidad del contenido</t>
  </si>
  <si>
    <t>Sistematicidad del contenido</t>
  </si>
  <si>
    <t>Adecuación de la duración</t>
  </si>
  <si>
    <t>Comportamiento en el recinto</t>
  </si>
  <si>
    <t>Ruido en el recinto</t>
  </si>
  <si>
    <t>Integración percibida</t>
  </si>
  <si>
    <t>Socialización percibida</t>
  </si>
  <si>
    <t>Utilidad percibida (emisor)</t>
  </si>
  <si>
    <t>Facilidad de uso percibida (emisor)</t>
  </si>
  <si>
    <t>Preferencia personal (emisor)</t>
  </si>
  <si>
    <t>Probabilidad de reutilización</t>
  </si>
  <si>
    <t>Control del emisor</t>
  </si>
  <si>
    <t>Adecuación del medio de aplicación</t>
  </si>
  <si>
    <t>Criterio</t>
  </si>
  <si>
    <t>Ponderación</t>
  </si>
  <si>
    <t>Subcriterio</t>
  </si>
  <si>
    <t>Puntuación 0-5</t>
  </si>
  <si>
    <t>Resultados de comportamiento</t>
  </si>
  <si>
    <t>Cambios en los partes</t>
  </si>
  <si>
    <t>Resultados académicos</t>
  </si>
  <si>
    <t>Resultados motivacionales</t>
  </si>
  <si>
    <t>Diseño técnico</t>
  </si>
  <si>
    <t>Diseño del contenido</t>
  </si>
  <si>
    <t>Diseño metodológico</t>
  </si>
  <si>
    <t>TOTAL:</t>
  </si>
  <si>
    <t>INFORME FINAL DE LA HERRAMIENTA</t>
  </si>
  <si>
    <t>Fecha:</t>
  </si>
  <si>
    <t>Puntuación</t>
  </si>
  <si>
    <t>Valoración global</t>
  </si>
  <si>
    <t>Valoración global de comportamiento</t>
  </si>
  <si>
    <t>Valoración global académica</t>
  </si>
  <si>
    <t>Valoración global motivacional</t>
  </si>
  <si>
    <t>Valoración global (emisor)</t>
  </si>
  <si>
    <t>Valoración global (receptor)</t>
  </si>
  <si>
    <t>Adecuación de la frecuencia de aplicación</t>
  </si>
  <si>
    <t>Adecuación de los grupos de trabajo</t>
  </si>
  <si>
    <t>Adecuación del número de profesores</t>
  </si>
  <si>
    <t>AHP Objetivo 2A</t>
  </si>
  <si>
    <t>AHP Objetivo 2B</t>
  </si>
  <si>
    <t>N/A</t>
  </si>
  <si>
    <t>TABLA DE PUNTUACIONES PONDERADAS</t>
  </si>
  <si>
    <t>Objetivo 1: Resulta beneficiosa la experiencia</t>
  </si>
  <si>
    <t>Objetivo 2: Aspectos que afectan a los resultados</t>
  </si>
  <si>
    <t>*Resultados sobre 5</t>
  </si>
  <si>
    <t>GRAFICADO DE RESULTADOS</t>
  </si>
  <si>
    <t>Criterios principales</t>
  </si>
  <si>
    <t>Subcriterios Objetivo 1</t>
  </si>
  <si>
    <t>Subcriterios Objetivo 2</t>
  </si>
  <si>
    <t>NOTAS Y CONCLUSIONES</t>
  </si>
  <si>
    <t>La experiencia ha ido francamente bien, los alumnos estan contentos en general. A ojos del docente hubo un alboroto consideerable y este es quizas el punto más negativo de la experiencia. Se puede considerar que la gamificación fue beneficiosa y la recompensa motivó mucho a los participantes.</t>
  </si>
  <si>
    <t>Experiencia 1</t>
  </si>
  <si>
    <t>Experiencia 2</t>
  </si>
  <si>
    <t>Experiencia 3</t>
  </si>
  <si>
    <t>Experiencia 5</t>
  </si>
  <si>
    <t>Experiencia 6</t>
  </si>
  <si>
    <t>Nº participantes</t>
  </si>
  <si>
    <t>Nº de emisores</t>
  </si>
  <si>
    <t>TOTAL</t>
  </si>
  <si>
    <t>Resultados:</t>
  </si>
  <si>
    <t>PUNTUACIÓN MEDIA PONDERADA</t>
  </si>
  <si>
    <t>OBJETIVO</t>
  </si>
  <si>
    <t>Peso en la experiencia: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</si>
</sst>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1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>
      <alignment wrapText="1"/>
    </xf>
    <xf numFmtId="10" fontId="0" fillId="0" borderId="1" xfId="1" applyNumberFormat="1" applyFont="1" applyBorder="1"/>
    <xf numFmtId="2" fontId="0" fillId="0" borderId="1" xfId="0" applyNumberFormat="1" applyBorder="1"/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7" xfId="0" applyBorder="1"/>
    <xf numFmtId="0" fontId="9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0" xfId="0" applyFont="1" applyBorder="1"/>
    <xf numFmtId="0" fontId="11" fillId="0" borderId="0" xfId="0" applyFont="1"/>
    <xf numFmtId="0" fontId="10" fillId="0" borderId="0" xfId="0" applyFont="1" applyAlignment="1">
      <alignment horizontal="left"/>
    </xf>
    <xf numFmtId="0" fontId="12" fillId="0" borderId="0" xfId="0" applyFont="1"/>
    <xf numFmtId="0" fontId="0" fillId="0" borderId="13" xfId="0" applyBorder="1"/>
    <xf numFmtId="2" fontId="0" fillId="0" borderId="13" xfId="0" applyNumberFormat="1" applyBorder="1"/>
    <xf numFmtId="0" fontId="0" fillId="0" borderId="15" xfId="0" applyBorder="1"/>
    <xf numFmtId="2" fontId="0" fillId="0" borderId="15" xfId="0" applyNumberFormat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2" fontId="0" fillId="0" borderId="10" xfId="0" applyNumberFormat="1" applyBorder="1"/>
    <xf numFmtId="2" fontId="2" fillId="0" borderId="0" xfId="0" applyNumberFormat="1" applyFont="1"/>
    <xf numFmtId="2" fontId="2" fillId="0" borderId="10" xfId="0" applyNumberFormat="1" applyFont="1" applyBorder="1"/>
    <xf numFmtId="0" fontId="9" fillId="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6" fillId="0" borderId="10" xfId="0" applyFont="1" applyBorder="1" applyAlignment="1">
      <alignment horizontal="left" vertical="center"/>
    </xf>
    <xf numFmtId="2" fontId="14" fillId="4" borderId="1" xfId="0" applyNumberFormat="1" applyFont="1" applyFill="1" applyBorder="1"/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2" fontId="0" fillId="0" borderId="7" xfId="0" applyNumberFormat="1" applyBorder="1"/>
    <xf numFmtId="2" fontId="1" fillId="0" borderId="1" xfId="0" applyNumberFormat="1" applyFont="1" applyBorder="1"/>
    <xf numFmtId="2" fontId="1" fillId="0" borderId="13" xfId="0" applyNumberFormat="1" applyFont="1" applyBorder="1"/>
    <xf numFmtId="2" fontId="1" fillId="0" borderId="7" xfId="0" applyNumberFormat="1" applyFont="1" applyBorder="1"/>
    <xf numFmtId="2" fontId="1" fillId="0" borderId="10" xfId="0" applyNumberFormat="1" applyFont="1" applyBorder="1"/>
    <xf numFmtId="2" fontId="1" fillId="0" borderId="15" xfId="0" applyNumberFormat="1" applyFont="1" applyBorder="1"/>
    <xf numFmtId="10" fontId="0" fillId="0" borderId="13" xfId="1" applyNumberFormat="1" applyFont="1" applyBorder="1"/>
    <xf numFmtId="10" fontId="0" fillId="0" borderId="7" xfId="1" applyNumberFormat="1" applyFont="1" applyBorder="1"/>
    <xf numFmtId="10" fontId="0" fillId="0" borderId="10" xfId="1" applyNumberFormat="1" applyFont="1" applyBorder="1"/>
    <xf numFmtId="10" fontId="0" fillId="0" borderId="15" xfId="1" applyNumberFormat="1" applyFont="1" applyBorder="1"/>
    <xf numFmtId="2" fontId="0" fillId="0" borderId="10" xfId="0" applyNumberForma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2" fontId="2" fillId="3" borderId="3" xfId="0" applyNumberFormat="1" applyFont="1" applyFill="1" applyBorder="1"/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2" fontId="2" fillId="3" borderId="2" xfId="0" applyNumberFormat="1" applyFont="1" applyFill="1" applyBorder="1" applyAlignment="1">
      <alignment horizontal="right"/>
    </xf>
    <xf numFmtId="9" fontId="0" fillId="0" borderId="1" xfId="1" applyFont="1" applyBorder="1"/>
    <xf numFmtId="0" fontId="13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0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0" fontId="0" fillId="0" borderId="14" xfId="0" applyNumberFormat="1" applyBorder="1" applyAlignment="1">
      <alignment horizontal="center" vertical="center" wrapText="1"/>
    </xf>
    <xf numFmtId="10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3" borderId="13" xfId="0" applyNumberFormat="1" applyFont="1" applyFill="1" applyBorder="1" applyAlignment="1">
      <alignment horizontal="center" vertical="center"/>
    </xf>
    <xf numFmtId="2" fontId="2" fillId="3" borderId="14" xfId="0" applyNumberFormat="1" applyFont="1" applyFill="1" applyBorder="1" applyAlignment="1">
      <alignment horizontal="center" vertical="center"/>
    </xf>
    <xf numFmtId="2" fontId="2" fillId="3" borderId="1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2" fillId="3" borderId="8" xfId="0" applyNumberFormat="1" applyFont="1" applyFill="1" applyBorder="1" applyAlignment="1">
      <alignment horizontal="center" vertical="center" wrapText="1"/>
    </xf>
    <xf numFmtId="2" fontId="2" fillId="3" borderId="14" xfId="0" applyNumberFormat="1" applyFont="1" applyFill="1" applyBorder="1" applyAlignment="1">
      <alignment horizontal="center" vertical="center" wrapText="1"/>
    </xf>
    <xf numFmtId="2" fontId="2" fillId="3" borderId="1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8585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Obj2</a:t>
            </a:r>
          </a:p>
        </c:rich>
      </c:tx>
      <c:layout>
        <c:manualLayout>
          <c:xMode val="edge"/>
          <c:yMode val="edge"/>
          <c:x val="3.5795035424493506E-2"/>
          <c:y val="3.5353535353535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'Informe Global'!$A$30:$B$47</c15:sqref>
                  </c15:fullRef>
                </c:ext>
              </c:extLst>
              <c:f>('Informe Global'!$A$30:$B$30,'Informe Global'!$A$37:$B$37,'Informe Global'!$A$41:$B$41)</c:f>
              <c:strCache>
                <c:ptCount val="3"/>
                <c:pt idx="0">
                  <c:v>Diseño técnico</c:v>
                </c:pt>
                <c:pt idx="1">
                  <c:v>Diseño del contenido</c:v>
                </c:pt>
                <c:pt idx="2">
                  <c:v>Diseño metodológico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'Informe Global'!$H$30:$H$47</c15:sqref>
                  </c15:fullRef>
                </c:ext>
              </c:extLst>
              <c:f>('Informe Global'!$H$30,'Informe Global'!$H$37,'Informe Global'!$H$41)</c:f>
              <c:numCache>
                <c:formatCode>0.00</c:formatCode>
                <c:ptCount val="3"/>
                <c:pt idx="0">
                  <c:v>3.8765999786358436</c:v>
                </c:pt>
                <c:pt idx="1">
                  <c:v>3.9875039931188159</c:v>
                </c:pt>
                <c:pt idx="2">
                  <c:v>3.9784782637036566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1-4EFC-A62C-C942FFCB1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64127"/>
        <c:axId val="971274463"/>
      </c:radarChart>
      <c:catAx>
        <c:axId val="99666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1274463"/>
        <c:crosses val="autoZero"/>
        <c:auto val="1"/>
        <c:lblAlgn val="ctr"/>
        <c:lblOffset val="100"/>
        <c:noMultiLvlLbl val="0"/>
      </c:catAx>
      <c:valAx>
        <c:axId val="971274463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Resultados</a:t>
            </a:r>
            <a:r>
              <a:rPr lang="es-ES" sz="1100" baseline="0"/>
              <a:t> de comportamiento</a:t>
            </a:r>
            <a:endParaRPr lang="es-ES" sz="1100"/>
          </a:p>
        </c:rich>
      </c:tx>
      <c:layout>
        <c:manualLayout>
          <c:xMode val="edge"/>
          <c:yMode val="edge"/>
          <c:x val="1.0115950696036413E-2"/>
          <c:y val="1.6771488469601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Global'!$C$6:$C$10</c:f>
              <c:strCache>
                <c:ptCount val="5"/>
                <c:pt idx="0">
                  <c:v>Comportamiento en el recinto</c:v>
                </c:pt>
                <c:pt idx="1">
                  <c:v>Ruido en el recinto</c:v>
                </c:pt>
                <c:pt idx="2">
                  <c:v>Integración percibida</c:v>
                </c:pt>
                <c:pt idx="3">
                  <c:v>Socialización percibida</c:v>
                </c:pt>
                <c:pt idx="4">
                  <c:v>Cambios en los partes</c:v>
                </c:pt>
              </c:strCache>
            </c:strRef>
          </c:cat>
          <c:val>
            <c:numRef>
              <c:f>'Informe Global'!$F$6:$F$10</c:f>
              <c:numCache>
                <c:formatCode>0.00</c:formatCode>
                <c:ptCount val="5"/>
                <c:pt idx="0">
                  <c:v>4.5999999999999996</c:v>
                </c:pt>
                <c:pt idx="1">
                  <c:v>2.6</c:v>
                </c:pt>
                <c:pt idx="2">
                  <c:v>2.7</c:v>
                </c:pt>
                <c:pt idx="3">
                  <c:v>3.2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E-4043-BB25-F4007BBAE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571695"/>
        <c:axId val="1747840511"/>
      </c:radarChart>
      <c:catAx>
        <c:axId val="87857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7840511"/>
        <c:crosses val="autoZero"/>
        <c:auto val="1"/>
        <c:lblAlgn val="ctr"/>
        <c:lblOffset val="100"/>
        <c:noMultiLvlLbl val="0"/>
      </c:catAx>
      <c:valAx>
        <c:axId val="174784051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57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Resultados académicos</a:t>
            </a:r>
          </a:p>
        </c:rich>
      </c:tx>
      <c:layout>
        <c:manualLayout>
          <c:xMode val="edge"/>
          <c:yMode val="edge"/>
          <c:x val="9.3190292960952676E-3"/>
          <c:y val="1.9753094100551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'Informe Global'!$C$11:$C$12</c:f>
              <c:strCache>
                <c:ptCount val="2"/>
                <c:pt idx="0">
                  <c:v>Conocimiento obtenido</c:v>
                </c:pt>
                <c:pt idx="1">
                  <c:v>Comparación con grupo de control</c:v>
                </c:pt>
              </c:strCache>
            </c:strRef>
          </c:cat>
          <c:val>
            <c:numRef>
              <c:f>'Informe Global'!$F$11:$F$12</c:f>
              <c:numCache>
                <c:formatCode>0.00</c:formatCode>
                <c:ptCount val="2"/>
                <c:pt idx="0">
                  <c:v>3.5049999999999999</c:v>
                </c:pt>
                <c:pt idx="1">
                  <c:v>3.93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A-44CE-8AAF-803F43A4A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795295"/>
        <c:axId val="947695439"/>
      </c:barChart>
      <c:catAx>
        <c:axId val="87879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695439"/>
        <c:crosses val="autoZero"/>
        <c:auto val="1"/>
        <c:lblAlgn val="ctr"/>
        <c:lblOffset val="100"/>
        <c:noMultiLvlLbl val="0"/>
      </c:catAx>
      <c:valAx>
        <c:axId val="947695439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79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Resultados motivacionales</a:t>
            </a:r>
          </a:p>
        </c:rich>
      </c:tx>
      <c:layout>
        <c:manualLayout>
          <c:xMode val="edge"/>
          <c:yMode val="edge"/>
          <c:x val="1.3437953122992506E-2"/>
          <c:y val="2.65780730897009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Global'!$C$13:$C$21</c:f>
              <c:strCache>
                <c:ptCount val="9"/>
                <c:pt idx="0">
                  <c:v>Utilidad percibida</c:v>
                </c:pt>
                <c:pt idx="1">
                  <c:v>Actitud hacia el uso</c:v>
                </c:pt>
                <c:pt idx="2">
                  <c:v>Intención de uso</c:v>
                </c:pt>
                <c:pt idx="3">
                  <c:v>Disfrute percibido</c:v>
                </c:pt>
                <c:pt idx="4">
                  <c:v>Motivación con la materia</c:v>
                </c:pt>
                <c:pt idx="5">
                  <c:v>Aprendizaje percibido</c:v>
                </c:pt>
                <c:pt idx="6">
                  <c:v>Colaboración percibida</c:v>
                </c:pt>
                <c:pt idx="7">
                  <c:v>Competitividad percibida</c:v>
                </c:pt>
                <c:pt idx="8">
                  <c:v>Preferencia personal</c:v>
                </c:pt>
              </c:strCache>
            </c:strRef>
          </c:cat>
          <c:val>
            <c:numRef>
              <c:f>'Informe Global'!$F$13:$F$21</c:f>
              <c:numCache>
                <c:formatCode>0.00</c:formatCode>
                <c:ptCount val="9"/>
                <c:pt idx="0">
                  <c:v>4.0033538961038966</c:v>
                </c:pt>
                <c:pt idx="1">
                  <c:v>4.4219155844155846</c:v>
                </c:pt>
                <c:pt idx="2">
                  <c:v>3.9355519480519479</c:v>
                </c:pt>
                <c:pt idx="3">
                  <c:v>4.125243506493506</c:v>
                </c:pt>
                <c:pt idx="4">
                  <c:v>3.8800324675324678</c:v>
                </c:pt>
                <c:pt idx="5">
                  <c:v>3.7637445887445886</c:v>
                </c:pt>
                <c:pt idx="6">
                  <c:v>3.1354967532467528</c:v>
                </c:pt>
                <c:pt idx="7">
                  <c:v>4.0006903559403559</c:v>
                </c:pt>
                <c:pt idx="8">
                  <c:v>3.6089285714285717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A-48B7-9B82-0550A236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487551"/>
        <c:axId val="1925548335"/>
      </c:radarChart>
      <c:catAx>
        <c:axId val="97148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5548335"/>
        <c:crosses val="autoZero"/>
        <c:auto val="1"/>
        <c:lblAlgn val="ctr"/>
        <c:lblOffset val="100"/>
        <c:noMultiLvlLbl val="0"/>
      </c:catAx>
      <c:valAx>
        <c:axId val="192554833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148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Valoración global</a:t>
            </a:r>
          </a:p>
        </c:rich>
      </c:tx>
      <c:layout>
        <c:manualLayout>
          <c:xMode val="edge"/>
          <c:yMode val="edge"/>
          <c:x val="1.7039403620873271E-2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Global'!$C$22:$C$26</c:f>
              <c:strCache>
                <c:ptCount val="5"/>
                <c:pt idx="0">
                  <c:v>Valoración global (emisor)</c:v>
                </c:pt>
                <c:pt idx="1">
                  <c:v>Valoración global (receptor)</c:v>
                </c:pt>
                <c:pt idx="2">
                  <c:v>Valoración global de comportamiento</c:v>
                </c:pt>
                <c:pt idx="3">
                  <c:v>Valoración global académica</c:v>
                </c:pt>
                <c:pt idx="4">
                  <c:v>Valoración global motivacional</c:v>
                </c:pt>
              </c:strCache>
            </c:strRef>
          </c:cat>
          <c:val>
            <c:numRef>
              <c:f>'Informe Global'!$F$22:$F$26</c:f>
              <c:numCache>
                <c:formatCode>0.00</c:formatCode>
                <c:ptCount val="5"/>
                <c:pt idx="0">
                  <c:v>4.3000000000000007</c:v>
                </c:pt>
                <c:pt idx="1">
                  <c:v>4.1648391608391613</c:v>
                </c:pt>
                <c:pt idx="2">
                  <c:v>4.2</c:v>
                </c:pt>
                <c:pt idx="3">
                  <c:v>3.9000000000000004</c:v>
                </c:pt>
                <c:pt idx="4">
                  <c:v>4.1000000000000005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F-4CB3-94F6-345D2747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06575"/>
        <c:axId val="947689487"/>
      </c:radarChart>
      <c:catAx>
        <c:axId val="88940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689487"/>
        <c:crosses val="autoZero"/>
        <c:auto val="1"/>
        <c:lblAlgn val="ctr"/>
        <c:lblOffset val="100"/>
        <c:noMultiLvlLbl val="0"/>
      </c:catAx>
      <c:valAx>
        <c:axId val="94768948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940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Diseño técnico</a:t>
            </a:r>
          </a:p>
        </c:rich>
      </c:tx>
      <c:layout>
        <c:manualLayout>
          <c:xMode val="edge"/>
          <c:yMode val="edge"/>
          <c:x val="1.6111220362662944E-2"/>
          <c:y val="2.3486889507315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Global'!$C$30:$C$36</c:f>
              <c:strCache>
                <c:ptCount val="7"/>
                <c:pt idx="0">
                  <c:v>Adecuación del diseño</c:v>
                </c:pt>
                <c:pt idx="1">
                  <c:v>Frescura del diseño</c:v>
                </c:pt>
                <c:pt idx="2">
                  <c:v>Comodidad del diseño</c:v>
                </c:pt>
                <c:pt idx="3">
                  <c:v>Utilidad percibida (emisor)</c:v>
                </c:pt>
                <c:pt idx="4">
                  <c:v>Preferencia personal (emisor)</c:v>
                </c:pt>
                <c:pt idx="5">
                  <c:v>Probabilidad de reutilización</c:v>
                </c:pt>
                <c:pt idx="6">
                  <c:v>Control del emisor</c:v>
                </c:pt>
              </c:strCache>
            </c:strRef>
          </c:cat>
          <c:val>
            <c:numRef>
              <c:f>'Informe Global'!$F$30:$F$36</c:f>
              <c:numCache>
                <c:formatCode>0.00</c:formatCode>
                <c:ptCount val="7"/>
                <c:pt idx="0">
                  <c:v>3.9947240259740262</c:v>
                </c:pt>
                <c:pt idx="1">
                  <c:v>4.0241131553631551</c:v>
                </c:pt>
                <c:pt idx="2">
                  <c:v>4.0800294612794614</c:v>
                </c:pt>
                <c:pt idx="3">
                  <c:v>3.8000000000000003</c:v>
                </c:pt>
                <c:pt idx="4">
                  <c:v>2.8</c:v>
                </c:pt>
                <c:pt idx="5">
                  <c:v>4.2</c:v>
                </c:pt>
                <c:pt idx="6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A-4E77-9CA1-1181B7E93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242191"/>
        <c:axId val="947671631"/>
      </c:radarChart>
      <c:catAx>
        <c:axId val="8892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671631"/>
        <c:crosses val="autoZero"/>
        <c:auto val="1"/>
        <c:lblAlgn val="ctr"/>
        <c:lblOffset val="100"/>
        <c:noMultiLvlLbl val="0"/>
      </c:catAx>
      <c:valAx>
        <c:axId val="94767163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924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Diseño del contenido</a:t>
            </a:r>
          </a:p>
        </c:rich>
      </c:tx>
      <c:layout>
        <c:manualLayout>
          <c:xMode val="edge"/>
          <c:yMode val="edge"/>
          <c:x val="1.4933933813506261E-2"/>
          <c:y val="1.8840584547679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Global'!$C$37:$C$40</c:f>
              <c:strCache>
                <c:ptCount val="4"/>
                <c:pt idx="0">
                  <c:v>Validez del contenido</c:v>
                </c:pt>
                <c:pt idx="1">
                  <c:v>Practicidad del contenido</c:v>
                </c:pt>
                <c:pt idx="2">
                  <c:v>Fiabilidad del contenido</c:v>
                </c:pt>
                <c:pt idx="3">
                  <c:v>Sistematicidad del contenido</c:v>
                </c:pt>
              </c:strCache>
            </c:strRef>
          </c:cat>
          <c:val>
            <c:numRef>
              <c:f>'Informe Global'!$F$37:$F$40</c:f>
              <c:numCache>
                <c:formatCode>0.00</c:formatCode>
                <c:ptCount val="4"/>
                <c:pt idx="0">
                  <c:v>4.1987824675324674</c:v>
                </c:pt>
                <c:pt idx="1">
                  <c:v>3.8632324434824437</c:v>
                </c:pt>
                <c:pt idx="2">
                  <c:v>4.2539231601731604</c:v>
                </c:pt>
                <c:pt idx="3">
                  <c:v>3.3931266233766237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D-46CF-87D2-347D34A59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60287"/>
        <c:axId val="1844595487"/>
      </c:radarChart>
      <c:catAx>
        <c:axId val="99666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595487"/>
        <c:crosses val="autoZero"/>
        <c:auto val="1"/>
        <c:lblAlgn val="ctr"/>
        <c:lblOffset val="100"/>
        <c:noMultiLvlLbl val="0"/>
      </c:catAx>
      <c:valAx>
        <c:axId val="184459548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Diseño metodológico</a:t>
            </a:r>
          </a:p>
        </c:rich>
      </c:tx>
      <c:layout>
        <c:manualLayout>
          <c:xMode val="edge"/>
          <c:yMode val="edge"/>
          <c:x val="3.0502514573665783E-2"/>
          <c:y val="2.3423410795352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'Informe Global'!$C$41:$C$47</c:f>
              <c:strCache>
                <c:ptCount val="7"/>
                <c:pt idx="0">
                  <c:v>Facilidad de uso percibida</c:v>
                </c:pt>
                <c:pt idx="1">
                  <c:v>Facilidad de uso percibida (emisor)</c:v>
                </c:pt>
                <c:pt idx="2">
                  <c:v>Adecuación del medio de aplicación</c:v>
                </c:pt>
                <c:pt idx="3">
                  <c:v>Adecuación de la duración</c:v>
                </c:pt>
                <c:pt idx="4">
                  <c:v>Adecuación de la frecuencia de aplicación</c:v>
                </c:pt>
                <c:pt idx="5">
                  <c:v>Adecuación de los grupos de trabajo</c:v>
                </c:pt>
                <c:pt idx="6">
                  <c:v>Adecuación del número de profesores</c:v>
                </c:pt>
              </c:strCache>
            </c:strRef>
          </c:cat>
          <c:val>
            <c:numRef>
              <c:f>'Informe Global'!$F$41:$F$47</c:f>
              <c:numCache>
                <c:formatCode>0.00</c:formatCode>
                <c:ptCount val="7"/>
                <c:pt idx="0">
                  <c:v>4.464670514670515</c:v>
                </c:pt>
                <c:pt idx="1">
                  <c:v>3.8000000000000003</c:v>
                </c:pt>
                <c:pt idx="2">
                  <c:v>3.6</c:v>
                </c:pt>
                <c:pt idx="3">
                  <c:v>4.1358766233766238</c:v>
                </c:pt>
                <c:pt idx="4">
                  <c:v>3.6691558441558438</c:v>
                </c:pt>
                <c:pt idx="5">
                  <c:v>3.8626623376623379</c:v>
                </c:pt>
                <c:pt idx="6">
                  <c:v>4.4732142857142856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1-41CB-AE6E-5DC68E685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791455"/>
        <c:axId val="882331535"/>
      </c:radarChart>
      <c:catAx>
        <c:axId val="87879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2331535"/>
        <c:crosses val="autoZero"/>
        <c:auto val="1"/>
        <c:lblAlgn val="ctr"/>
        <c:lblOffset val="100"/>
        <c:noMultiLvlLbl val="0"/>
      </c:catAx>
      <c:valAx>
        <c:axId val="88233153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79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Obj1</a:t>
            </a:r>
          </a:p>
        </c:rich>
      </c:tx>
      <c:layout>
        <c:manualLayout>
          <c:xMode val="edge"/>
          <c:yMode val="edge"/>
          <c:x val="3.5795035424493506E-2"/>
          <c:y val="3.5353535353535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('Informe Global'!$A$6,'Informe Global'!$A$11,'Informe Global'!$A$13,'Informe Global'!$A$22)</c:f>
              <c:strCache>
                <c:ptCount val="4"/>
                <c:pt idx="0">
                  <c:v>Resultados de comportamiento</c:v>
                </c:pt>
                <c:pt idx="1">
                  <c:v>Resultados académicos</c:v>
                </c:pt>
                <c:pt idx="2">
                  <c:v>Resultados motivacionales</c:v>
                </c:pt>
                <c:pt idx="3">
                  <c:v>Valoración global</c:v>
                </c:pt>
              </c:strCache>
              <c:extLst/>
            </c:strRef>
          </c:cat>
          <c:val>
            <c:numRef>
              <c:f>('Informe Global'!$H$6,'Informe Global'!$H$11,'Informe Global'!$H$13,'Informe Global'!$H$22)</c:f>
              <c:numCache>
                <c:formatCode>0.00</c:formatCode>
                <c:ptCount val="4"/>
                <c:pt idx="0">
                  <c:v>3.4587489462849117</c:v>
                </c:pt>
                <c:pt idx="1">
                  <c:v>0.55961754780652395</c:v>
                </c:pt>
                <c:pt idx="2">
                  <c:v>3.8674601742078538</c:v>
                </c:pt>
                <c:pt idx="3">
                  <c:v>4.0721424674983124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6F0C-487F-BA6A-B1F35FE41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64127"/>
        <c:axId val="971274463"/>
      </c:radarChart>
      <c:catAx>
        <c:axId val="99666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1274463"/>
        <c:crosses val="autoZero"/>
        <c:auto val="1"/>
        <c:lblAlgn val="ctr"/>
        <c:lblOffset val="100"/>
        <c:noMultiLvlLbl val="0"/>
      </c:catAx>
      <c:valAx>
        <c:axId val="971274463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647701</xdr:colOff>
      <xdr:row>54</xdr:row>
      <xdr:rowOff>9526</xdr:rowOff>
    </xdr:from>
    <xdr:to>
      <xdr:col>7</xdr:col>
      <xdr:colOff>838200</xdr:colOff>
      <xdr:row>67</xdr:row>
      <xdr:rowOff>51289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B71C8D2-2496-464A-8555-6918F6DEC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69</xdr:row>
      <xdr:rowOff>114301</xdr:rowOff>
    </xdr:from>
    <xdr:to>
      <xdr:col>3</xdr:col>
      <xdr:colOff>619124</xdr:colOff>
      <xdr:row>82</xdr:row>
      <xdr:rowOff>171450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9E8E6935-E9D7-468F-AD2A-622E72AD2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616194</xdr:colOff>
      <xdr:row>69</xdr:row>
      <xdr:rowOff>114301</xdr:rowOff>
    </xdr:from>
    <xdr:to>
      <xdr:col>7</xdr:col>
      <xdr:colOff>816219</xdr:colOff>
      <xdr:row>82</xdr:row>
      <xdr:rowOff>175846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3D99FE0B-C1C2-446E-8E08-8F2550CAA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93051</xdr:colOff>
      <xdr:row>82</xdr:row>
      <xdr:rowOff>165588</xdr:rowOff>
    </xdr:from>
    <xdr:to>
      <xdr:col>3</xdr:col>
      <xdr:colOff>626452</xdr:colOff>
      <xdr:row>97</xdr:row>
      <xdr:rowOff>175113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A7669C7F-EC04-4412-A9B8-11641703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613996</xdr:colOff>
      <xdr:row>82</xdr:row>
      <xdr:rowOff>165587</xdr:rowOff>
    </xdr:from>
    <xdr:to>
      <xdr:col>7</xdr:col>
      <xdr:colOff>813289</xdr:colOff>
      <xdr:row>97</xdr:row>
      <xdr:rowOff>175112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B0629C47-ECAF-4225-9FD6-1B953186B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36634</xdr:colOff>
      <xdr:row>102</xdr:row>
      <xdr:rowOff>34086</xdr:rowOff>
    </xdr:from>
    <xdr:to>
      <xdr:col>3</xdr:col>
      <xdr:colOff>615462</xdr:colOff>
      <xdr:row>116</xdr:row>
      <xdr:rowOff>63394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2140B3E-FEA2-4B6C-9285-8CBA7A1D3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615462</xdr:colOff>
      <xdr:row>102</xdr:row>
      <xdr:rowOff>34087</xdr:rowOff>
    </xdr:from>
    <xdr:to>
      <xdr:col>7</xdr:col>
      <xdr:colOff>835269</xdr:colOff>
      <xdr:row>116</xdr:row>
      <xdr:rowOff>63394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A19336BD-C001-41E2-8FAC-F99C44752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212481</xdr:colOff>
      <xdr:row>116</xdr:row>
      <xdr:rowOff>63393</xdr:rowOff>
    </xdr:from>
    <xdr:to>
      <xdr:col>6</xdr:col>
      <xdr:colOff>7326</xdr:colOff>
      <xdr:row>130</xdr:row>
      <xdr:rowOff>107356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0881FE24-C802-41AA-BEA2-023CAD37C8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54</xdr:row>
      <xdr:rowOff>8282</xdr:rowOff>
    </xdr:from>
    <xdr:to>
      <xdr:col>4</xdr:col>
      <xdr:colOff>8281</xdr:colOff>
      <xdr:row>67</xdr:row>
      <xdr:rowOff>50045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BC261B4-CB49-41FA-9411-D56EFFBDE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428C-2C14-4439-B6BE-32BBF77BC44A}">
  <dimension ref="A1:M50"/>
  <sheetViews>
    <sheetView tabSelected="1" topLeftCell="E27" workbookViewId="0">
      <selection activeCell="I9" sqref="I9:J29"/>
    </sheetView>
  </sheetViews>
  <sheetFormatPr baseColWidth="10" defaultRowHeight="15" x14ac:dyDescent="0.25"/>
  <cols>
    <col min="1" max="1" width="38.5703125" customWidth="1"/>
    <col min="2" max="7" width="15.7109375" customWidth="1"/>
    <col min="8" max="8" width="20.7109375" customWidth="1"/>
    <col min="9" max="9" width="18.42578125" customWidth="1"/>
    <col min="10" max="10" width="43.28515625" customWidth="1"/>
    <col min="11" max="11" width="17.140625" customWidth="1"/>
  </cols>
  <sheetData>
    <row r="1" spans="1:13" x14ac:dyDescent="0.25"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74</v>
      </c>
    </row>
    <row r="2" spans="1:13" x14ac:dyDescent="0.25">
      <c r="A2" s="2" t="s">
        <v>72</v>
      </c>
      <c r="B2" s="1">
        <v>21</v>
      </c>
      <c r="C2" s="1">
        <v>4</v>
      </c>
      <c r="D2" s="1">
        <v>5</v>
      </c>
      <c r="E2" s="1">
        <v>11</v>
      </c>
      <c r="F2" s="1">
        <v>7</v>
      </c>
      <c r="G2" s="1">
        <f>SUM(B2:F2)</f>
        <v>48</v>
      </c>
    </row>
    <row r="3" spans="1:13" hidden="1" x14ac:dyDescent="0.25">
      <c r="A3" s="2" t="s">
        <v>73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f>SUM(B3:F3)</f>
        <v>5</v>
      </c>
    </row>
    <row r="4" spans="1:13" ht="31.5" customHeight="1" x14ac:dyDescent="0.25">
      <c r="A4" s="5" t="s">
        <v>78</v>
      </c>
      <c r="B4" s="6">
        <f>1/5</f>
        <v>0.2</v>
      </c>
      <c r="C4" s="6">
        <f t="shared" ref="C4:F4" si="0">1/5</f>
        <v>0.2</v>
      </c>
      <c r="D4" s="6">
        <f t="shared" si="0"/>
        <v>0.2</v>
      </c>
      <c r="E4" s="6">
        <f t="shared" si="0"/>
        <v>0.2</v>
      </c>
      <c r="F4" s="6">
        <f t="shared" si="0"/>
        <v>0.2</v>
      </c>
      <c r="G4" s="57">
        <f>G2/$G2</f>
        <v>1</v>
      </c>
    </row>
    <row r="6" spans="1:13" ht="15.75" x14ac:dyDescent="0.25">
      <c r="A6" s="4" t="s">
        <v>75</v>
      </c>
    </row>
    <row r="8" spans="1:13" ht="53.25" customHeight="1" x14ac:dyDescent="0.25">
      <c r="A8" s="3" t="s">
        <v>32</v>
      </c>
      <c r="B8" s="3" t="s">
        <v>33</v>
      </c>
      <c r="C8" s="3" t="s">
        <v>33</v>
      </c>
      <c r="D8" s="3" t="s">
        <v>33</v>
      </c>
      <c r="E8" s="3" t="s">
        <v>33</v>
      </c>
      <c r="F8" s="3" t="s">
        <v>33</v>
      </c>
      <c r="G8" s="3" t="s">
        <v>76</v>
      </c>
      <c r="H8" s="3" t="s">
        <v>31</v>
      </c>
      <c r="I8" s="3" t="s">
        <v>30</v>
      </c>
      <c r="J8" s="3" t="s">
        <v>44</v>
      </c>
      <c r="K8" s="3" t="s">
        <v>31</v>
      </c>
      <c r="L8" s="3" t="s">
        <v>77</v>
      </c>
      <c r="M8" s="3" t="s">
        <v>44</v>
      </c>
    </row>
    <row r="9" spans="1:13" x14ac:dyDescent="0.25">
      <c r="A9" s="1" t="s">
        <v>20</v>
      </c>
      <c r="B9" s="7">
        <v>4.5</v>
      </c>
      <c r="C9" s="7">
        <v>4.5</v>
      </c>
      <c r="D9" s="7">
        <v>5</v>
      </c>
      <c r="E9" s="7">
        <v>5</v>
      </c>
      <c r="F9" s="7">
        <v>4</v>
      </c>
      <c r="G9" s="36" cm="1">
        <f t="array" ref="G9">SUM(B9:F9*B$4:F$4)</f>
        <v>4.5999999999999996</v>
      </c>
      <c r="H9" s="6">
        <v>0.29774948284737884</v>
      </c>
      <c r="I9" s="60" t="s">
        <v>34</v>
      </c>
      <c r="J9" s="61" cm="1">
        <f t="array" ref="J9">SUM(G9:G12*H9:H12)</f>
        <v>3.3795239570574584</v>
      </c>
      <c r="K9" s="62">
        <v>8.775201320470527E-2</v>
      </c>
      <c r="L9" s="58" t="s">
        <v>54</v>
      </c>
      <c r="M9" s="59" cm="1">
        <f t="array" ref="M9">SUM(J9:J29*K9:K29)</f>
        <v>3.7222163159656425</v>
      </c>
    </row>
    <row r="10" spans="1:13" x14ac:dyDescent="0.25">
      <c r="A10" s="1" t="s">
        <v>21</v>
      </c>
      <c r="B10" s="7">
        <v>0</v>
      </c>
      <c r="C10" s="7">
        <v>0</v>
      </c>
      <c r="D10" s="7">
        <v>5</v>
      </c>
      <c r="E10" s="7">
        <v>5</v>
      </c>
      <c r="F10" s="7">
        <v>3</v>
      </c>
      <c r="G10" s="36" cm="1">
        <f t="array" ref="G10">SUM(B10:F10*B$4:F$4)</f>
        <v>2.6</v>
      </c>
      <c r="H10" s="6">
        <v>0.16543857058774739</v>
      </c>
      <c r="I10" s="60"/>
      <c r="J10" s="61"/>
      <c r="K10" s="63"/>
      <c r="L10" s="58"/>
      <c r="M10" s="59"/>
    </row>
    <row r="11" spans="1:13" x14ac:dyDescent="0.25">
      <c r="A11" s="1" t="s">
        <v>22</v>
      </c>
      <c r="B11" s="7">
        <v>2.5</v>
      </c>
      <c r="C11" s="7">
        <v>2.5</v>
      </c>
      <c r="D11" s="7">
        <v>0</v>
      </c>
      <c r="E11" s="7">
        <v>5</v>
      </c>
      <c r="F11" s="7">
        <v>3.5</v>
      </c>
      <c r="G11" s="36" cm="1">
        <f t="array" ref="G11">SUM(B11:F11*B$4:F$4)</f>
        <v>2.7</v>
      </c>
      <c r="H11" s="6">
        <v>0.27612435315244682</v>
      </c>
      <c r="I11" s="60"/>
      <c r="J11" s="61"/>
      <c r="K11" s="63"/>
      <c r="L11" s="58"/>
      <c r="M11" s="59"/>
    </row>
    <row r="12" spans="1:13" x14ac:dyDescent="0.25">
      <c r="A12" s="1" t="s">
        <v>23</v>
      </c>
      <c r="B12" s="7">
        <v>3.5</v>
      </c>
      <c r="C12" s="7">
        <v>3.5</v>
      </c>
      <c r="D12" s="7">
        <v>0</v>
      </c>
      <c r="E12" s="7">
        <v>5</v>
      </c>
      <c r="F12" s="7">
        <v>4</v>
      </c>
      <c r="G12" s="36" cm="1">
        <f t="array" ref="G12">SUM(B12:F12*B$4:F$4)</f>
        <v>3.2</v>
      </c>
      <c r="H12" s="6">
        <v>0.26068759341242698</v>
      </c>
      <c r="I12" s="60"/>
      <c r="J12" s="61"/>
      <c r="K12" s="63"/>
      <c r="L12" s="58"/>
      <c r="M12" s="59"/>
    </row>
    <row r="13" spans="1:13" x14ac:dyDescent="0.25">
      <c r="A13" s="1" t="s">
        <v>35</v>
      </c>
      <c r="B13" s="7" t="s">
        <v>56</v>
      </c>
      <c r="C13" s="7" t="s">
        <v>56</v>
      </c>
      <c r="D13" s="7" t="s">
        <v>56</v>
      </c>
      <c r="E13" s="7" t="s">
        <v>56</v>
      </c>
      <c r="F13" s="7" t="s">
        <v>56</v>
      </c>
      <c r="G13" s="36" t="str">
        <f>B13</f>
        <v>N/A</v>
      </c>
      <c r="H13" s="6">
        <v>0</v>
      </c>
      <c r="I13" s="60"/>
      <c r="J13" s="61"/>
      <c r="K13" s="64"/>
      <c r="L13" s="58"/>
      <c r="M13" s="59"/>
    </row>
    <row r="14" spans="1:13" x14ac:dyDescent="0.25">
      <c r="A14" s="1" t="s">
        <v>0</v>
      </c>
      <c r="B14" s="7">
        <v>4.2300000000000004</v>
      </c>
      <c r="C14" s="7" t="s">
        <v>56</v>
      </c>
      <c r="D14" s="7" t="s">
        <v>56</v>
      </c>
      <c r="E14" s="7">
        <v>2.78</v>
      </c>
      <c r="F14" s="7" t="s">
        <v>56</v>
      </c>
      <c r="G14" s="36">
        <f>AVERAGE(B14:E14)</f>
        <v>3.5049999999999999</v>
      </c>
      <c r="H14" s="6">
        <v>0.875</v>
      </c>
      <c r="I14" s="60" t="s">
        <v>36</v>
      </c>
      <c r="J14" s="61" cm="1">
        <f t="array" ref="J14">SUM(G14:G15*H14:H15)</f>
        <v>3.558125</v>
      </c>
      <c r="K14" s="62">
        <v>0.48840466019622913</v>
      </c>
      <c r="L14" s="58"/>
      <c r="M14" s="59"/>
    </row>
    <row r="15" spans="1:13" x14ac:dyDescent="0.25">
      <c r="A15" s="1" t="s">
        <v>1</v>
      </c>
      <c r="B15" s="7">
        <v>3.93</v>
      </c>
      <c r="C15" s="7" t="s">
        <v>56</v>
      </c>
      <c r="D15" s="7" t="s">
        <v>56</v>
      </c>
      <c r="E15" s="7" t="s">
        <v>56</v>
      </c>
      <c r="F15" s="7" t="s">
        <v>56</v>
      </c>
      <c r="G15" s="36">
        <f>AVERAGE(B15:E15)</f>
        <v>3.93</v>
      </c>
      <c r="H15" s="6">
        <v>0.125</v>
      </c>
      <c r="I15" s="60"/>
      <c r="J15" s="61"/>
      <c r="K15" s="64"/>
      <c r="L15" s="58"/>
      <c r="M15" s="59"/>
    </row>
    <row r="16" spans="1:13" x14ac:dyDescent="0.25">
      <c r="A16" s="1" t="s">
        <v>5</v>
      </c>
      <c r="B16" s="7">
        <v>3.7053571428571432</v>
      </c>
      <c r="C16" s="7">
        <v>4.21875</v>
      </c>
      <c r="D16" s="7">
        <v>4.13</v>
      </c>
      <c r="E16" s="7">
        <v>4.6590909090909092</v>
      </c>
      <c r="F16" s="7">
        <v>3.3035714285714284</v>
      </c>
      <c r="G16" s="36" cm="1">
        <f t="array" ref="G16">SUM(B16:F16*B$4:F$4)</f>
        <v>4.0033538961038966</v>
      </c>
      <c r="H16" s="6">
        <v>0.13897123743771592</v>
      </c>
      <c r="I16" s="60" t="s">
        <v>37</v>
      </c>
      <c r="J16" s="61" cm="1">
        <f t="array" ref="J16">SUM(G16:G24*H16:H24)</f>
        <v>3.9124057250427837</v>
      </c>
      <c r="K16" s="62">
        <v>0.29304642377743528</v>
      </c>
      <c r="L16" s="58"/>
      <c r="M16" s="59"/>
    </row>
    <row r="17" spans="1:13" x14ac:dyDescent="0.25">
      <c r="A17" s="1" t="s">
        <v>7</v>
      </c>
      <c r="B17" s="7">
        <v>4.1517857142857135</v>
      </c>
      <c r="C17" s="7">
        <v>5</v>
      </c>
      <c r="D17" s="7">
        <v>4.5</v>
      </c>
      <c r="E17" s="7">
        <v>4.8863636363636367</v>
      </c>
      <c r="F17" s="7">
        <v>3.5714285714285716</v>
      </c>
      <c r="G17" s="36" cm="1">
        <f t="array" ref="G17">SUM(B17:F17*B$4:F$4)</f>
        <v>4.4219155844155846</v>
      </c>
      <c r="H17" s="6">
        <v>8.1916554977374795E-2</v>
      </c>
      <c r="I17" s="60"/>
      <c r="J17" s="61"/>
      <c r="K17" s="63"/>
      <c r="L17" s="58"/>
      <c r="M17" s="59"/>
    </row>
    <row r="18" spans="1:13" x14ac:dyDescent="0.25">
      <c r="A18" s="1" t="s">
        <v>8</v>
      </c>
      <c r="B18" s="7">
        <v>3.75</v>
      </c>
      <c r="C18" s="7">
        <v>4.0625</v>
      </c>
      <c r="D18" s="7">
        <v>4</v>
      </c>
      <c r="E18" s="7">
        <v>4.8295454545454541</v>
      </c>
      <c r="F18" s="7">
        <v>3.035714285714286</v>
      </c>
      <c r="G18" s="36" cm="1">
        <f t="array" ref="G18">SUM(B18:F18*B$4:F$4)</f>
        <v>3.9355519480519479</v>
      </c>
      <c r="H18" s="6">
        <v>8.9047444986360094E-2</v>
      </c>
      <c r="I18" s="60"/>
      <c r="J18" s="61"/>
      <c r="K18" s="63"/>
      <c r="L18" s="58"/>
      <c r="M18" s="59"/>
    </row>
    <row r="19" spans="1:13" x14ac:dyDescent="0.25">
      <c r="A19" s="1" t="s">
        <v>9</v>
      </c>
      <c r="B19" s="7">
        <v>3.8616071428571419</v>
      </c>
      <c r="C19" s="7">
        <v>4.375</v>
      </c>
      <c r="D19" s="7">
        <v>4.5</v>
      </c>
      <c r="E19" s="7">
        <v>4.9431818181818183</v>
      </c>
      <c r="F19" s="7">
        <v>2.9464285714285712</v>
      </c>
      <c r="G19" s="36" cm="1">
        <f t="array" ref="G19">SUM(B19:F19*B$4:F$4)</f>
        <v>4.125243506493506</v>
      </c>
      <c r="H19" s="6">
        <v>0.11640772803584731</v>
      </c>
      <c r="I19" s="60"/>
      <c r="J19" s="61"/>
      <c r="K19" s="63"/>
      <c r="L19" s="58"/>
      <c r="M19" s="59"/>
    </row>
    <row r="20" spans="1:13" x14ac:dyDescent="0.25">
      <c r="A20" s="1" t="s">
        <v>10</v>
      </c>
      <c r="B20" s="7">
        <v>3.75</v>
      </c>
      <c r="C20" s="7">
        <v>4.0625</v>
      </c>
      <c r="D20" s="7">
        <v>4.25</v>
      </c>
      <c r="E20" s="7">
        <v>4.6590909090909092</v>
      </c>
      <c r="F20" s="7">
        <v>2.6785714285714284</v>
      </c>
      <c r="G20" s="36" cm="1">
        <f t="array" ref="G20">SUM(B20:F20*B$4:F$4)</f>
        <v>3.8800324675324678</v>
      </c>
      <c r="H20" s="6">
        <v>0.24184798830640858</v>
      </c>
      <c r="I20" s="60"/>
      <c r="J20" s="61"/>
      <c r="K20" s="63"/>
      <c r="L20" s="58"/>
      <c r="M20" s="59"/>
    </row>
    <row r="21" spans="1:13" x14ac:dyDescent="0.25">
      <c r="A21" s="1" t="s">
        <v>11</v>
      </c>
      <c r="B21" s="7">
        <v>3.3035714285714284</v>
      </c>
      <c r="C21" s="7">
        <v>3.75</v>
      </c>
      <c r="D21" s="7">
        <v>4</v>
      </c>
      <c r="E21" s="7">
        <v>4.4318181818181825</v>
      </c>
      <c r="F21" s="7">
        <v>3.333333333333333</v>
      </c>
      <c r="G21" s="36" cm="1">
        <f t="array" ref="G21">SUM(B21:F21*B$4:F$4)</f>
        <v>3.7637445887445886</v>
      </c>
      <c r="H21" s="6">
        <v>0.19446073955161847</v>
      </c>
      <c r="I21" s="60"/>
      <c r="J21" s="61"/>
      <c r="K21" s="63"/>
      <c r="L21" s="58"/>
      <c r="M21" s="59"/>
    </row>
    <row r="22" spans="1:13" x14ac:dyDescent="0.25">
      <c r="A22" s="1" t="s">
        <v>12</v>
      </c>
      <c r="B22" s="7">
        <v>2.65625</v>
      </c>
      <c r="C22" s="7">
        <v>3.125</v>
      </c>
      <c r="D22" s="7">
        <v>2.38</v>
      </c>
      <c r="E22" s="7">
        <v>4.6590909090909092</v>
      </c>
      <c r="F22" s="7">
        <v>2.8571428571428568</v>
      </c>
      <c r="G22" s="36" cm="1">
        <f t="array" ref="G22">SUM(B22:F22*B$4:F$4)</f>
        <v>3.1354967532467528</v>
      </c>
      <c r="H22" s="6">
        <v>4.2376223145669273E-2</v>
      </c>
      <c r="I22" s="60"/>
      <c r="J22" s="61"/>
      <c r="K22" s="63"/>
      <c r="L22" s="58"/>
      <c r="M22" s="59"/>
    </row>
    <row r="23" spans="1:13" x14ac:dyDescent="0.25">
      <c r="A23" s="1" t="s">
        <v>13</v>
      </c>
      <c r="B23" s="7">
        <v>3.9550264550264558</v>
      </c>
      <c r="C23" s="7">
        <v>4.84375</v>
      </c>
      <c r="D23" s="7">
        <v>4.63</v>
      </c>
      <c r="E23" s="7">
        <v>4.4318181818181817</v>
      </c>
      <c r="F23" s="7">
        <v>2.1428571428571432</v>
      </c>
      <c r="G23" s="36" cm="1">
        <f t="array" ref="G23">SUM(B23:F23*B$4:F$4)</f>
        <v>4.0006903559403559</v>
      </c>
      <c r="H23" s="6">
        <v>4.4080206535819101E-2</v>
      </c>
      <c r="I23" s="60"/>
      <c r="J23" s="61"/>
      <c r="K23" s="63"/>
      <c r="L23" s="58"/>
      <c r="M23" s="59"/>
    </row>
    <row r="24" spans="1:13" x14ac:dyDescent="0.25">
      <c r="A24" s="1" t="s">
        <v>14</v>
      </c>
      <c r="B24" s="7">
        <v>3.0803571428571432</v>
      </c>
      <c r="C24" s="7">
        <v>4.375</v>
      </c>
      <c r="D24" s="7">
        <v>3.5</v>
      </c>
      <c r="E24" s="7">
        <v>3.8749999999999996</v>
      </c>
      <c r="F24" s="7">
        <v>3.2142857142857144</v>
      </c>
      <c r="G24" s="36" cm="1">
        <f t="array" ref="G24">SUM(B24:F24*B$4:F$4)</f>
        <v>3.6089285714285717</v>
      </c>
      <c r="H24" s="6">
        <v>5.0891877023186267E-2</v>
      </c>
      <c r="I24" s="60"/>
      <c r="J24" s="61"/>
      <c r="K24" s="64"/>
      <c r="L24" s="58"/>
      <c r="M24" s="59"/>
    </row>
    <row r="25" spans="1:13" x14ac:dyDescent="0.25">
      <c r="A25" s="1" t="s">
        <v>49</v>
      </c>
      <c r="B25" s="7">
        <v>3.5</v>
      </c>
      <c r="C25" s="7">
        <v>3.5</v>
      </c>
      <c r="D25" s="7">
        <v>5</v>
      </c>
      <c r="E25" s="7">
        <v>5</v>
      </c>
      <c r="F25" s="7">
        <v>4.5</v>
      </c>
      <c r="G25" s="36" cm="1">
        <f t="array" ref="G25">SUM(B25:F25*B$4:F$4)</f>
        <v>4.3000000000000007</v>
      </c>
      <c r="H25" s="6">
        <v>0.29063619531673551</v>
      </c>
      <c r="I25" s="67" t="s">
        <v>45</v>
      </c>
      <c r="J25" s="68" cm="1">
        <f t="array" ref="J25">SUM(G25:G29*H25:H29)</f>
        <v>4.1387443871487246</v>
      </c>
      <c r="K25" s="62">
        <v>0.1307969028216302</v>
      </c>
      <c r="L25" s="58"/>
      <c r="M25" s="59"/>
    </row>
    <row r="26" spans="1:13" x14ac:dyDescent="0.25">
      <c r="A26" s="1" t="s">
        <v>50</v>
      </c>
      <c r="B26" s="7">
        <v>4.0769230769230766</v>
      </c>
      <c r="C26" s="7">
        <v>4.166666666666667</v>
      </c>
      <c r="D26" s="7">
        <v>4.5199999999999996</v>
      </c>
      <c r="E26" s="7">
        <v>4.7272727272727275</v>
      </c>
      <c r="F26" s="7">
        <v>3.3333333333333335</v>
      </c>
      <c r="G26" s="36" cm="1">
        <f t="array" ref="G26">SUM(B26:F26*B$4:F$4)</f>
        <v>4.1648391608391613</v>
      </c>
      <c r="H26" s="6">
        <v>0.21087609857772402</v>
      </c>
      <c r="I26" s="63"/>
      <c r="J26" s="69"/>
      <c r="K26" s="65"/>
      <c r="L26" s="58"/>
      <c r="M26" s="59"/>
    </row>
    <row r="27" spans="1:13" x14ac:dyDescent="0.25">
      <c r="A27" s="1" t="s">
        <v>46</v>
      </c>
      <c r="B27" s="7">
        <v>4</v>
      </c>
      <c r="C27" s="7">
        <v>4</v>
      </c>
      <c r="D27" s="7">
        <v>4</v>
      </c>
      <c r="E27" s="7">
        <v>5</v>
      </c>
      <c r="F27" s="7">
        <v>4</v>
      </c>
      <c r="G27" s="36" cm="1">
        <f t="array" ref="G27">SUM(B27:F27*B$4:F$4)</f>
        <v>4.2</v>
      </c>
      <c r="H27" s="6">
        <v>0.11340197851593528</v>
      </c>
      <c r="I27" s="63"/>
      <c r="J27" s="69"/>
      <c r="K27" s="65"/>
      <c r="L27" s="58"/>
      <c r="M27" s="59"/>
    </row>
    <row r="28" spans="1:13" x14ac:dyDescent="0.25">
      <c r="A28" s="1" t="s">
        <v>47</v>
      </c>
      <c r="B28" s="7">
        <v>3</v>
      </c>
      <c r="C28" s="7">
        <v>3</v>
      </c>
      <c r="D28" s="7">
        <v>5</v>
      </c>
      <c r="E28" s="7">
        <v>5</v>
      </c>
      <c r="F28" s="7">
        <v>3.5</v>
      </c>
      <c r="G28" s="36" cm="1">
        <f t="array" ref="G28">SUM(B28:F28*B$4:F$4)</f>
        <v>3.9000000000000004</v>
      </c>
      <c r="H28" s="6">
        <v>0.22198039519516272</v>
      </c>
      <c r="I28" s="63"/>
      <c r="J28" s="69"/>
      <c r="K28" s="65"/>
      <c r="L28" s="58"/>
      <c r="M28" s="59"/>
    </row>
    <row r="29" spans="1:13" x14ac:dyDescent="0.25">
      <c r="A29" s="19" t="s">
        <v>48</v>
      </c>
      <c r="B29" s="20">
        <v>4</v>
      </c>
      <c r="C29" s="20">
        <v>4</v>
      </c>
      <c r="D29" s="20">
        <v>4</v>
      </c>
      <c r="E29" s="20">
        <v>5</v>
      </c>
      <c r="F29" s="20">
        <v>3.5</v>
      </c>
      <c r="G29" s="37" cm="1">
        <f t="array" ref="G29">SUM(B29:F29*B$4:F$4)</f>
        <v>4.1000000000000005</v>
      </c>
      <c r="H29" s="41">
        <v>0.16310533239444244</v>
      </c>
      <c r="I29" s="63"/>
      <c r="J29" s="69"/>
      <c r="K29" s="66"/>
      <c r="L29" s="58"/>
      <c r="M29" s="59"/>
    </row>
    <row r="30" spans="1:13" x14ac:dyDescent="0.25">
      <c r="A30" s="12"/>
      <c r="B30" s="12"/>
      <c r="C30" s="12"/>
      <c r="D30" s="12"/>
      <c r="E30" s="12"/>
      <c r="F30" s="12"/>
      <c r="G30" s="38"/>
      <c r="H30" s="42"/>
      <c r="I30" s="12"/>
      <c r="J30" s="35"/>
      <c r="K30" s="12"/>
    </row>
    <row r="31" spans="1:13" x14ac:dyDescent="0.25">
      <c r="A31" s="24"/>
      <c r="B31" s="25"/>
      <c r="C31" s="25"/>
      <c r="D31" s="25"/>
      <c r="E31" s="25"/>
      <c r="F31" s="25"/>
      <c r="G31" s="39"/>
      <c r="H31" s="43"/>
      <c r="I31" s="23"/>
      <c r="J31" s="45"/>
      <c r="K31" s="23"/>
    </row>
    <row r="32" spans="1:13" x14ac:dyDescent="0.25">
      <c r="A32" s="21" t="s">
        <v>2</v>
      </c>
      <c r="B32" s="22">
        <v>3.660714285714286</v>
      </c>
      <c r="C32" s="22">
        <v>4.21875</v>
      </c>
      <c r="D32" s="22">
        <v>5</v>
      </c>
      <c r="E32" s="22">
        <v>4.1477272727272734</v>
      </c>
      <c r="F32" s="22">
        <v>2.9464285714285716</v>
      </c>
      <c r="G32" s="40" cm="1">
        <f t="array" ref="G32">SUM(B32:F32*B$4:F$4)</f>
        <v>3.9947240259740262</v>
      </c>
      <c r="H32" s="44">
        <v>0.14908907285090578</v>
      </c>
      <c r="I32" s="64" t="s">
        <v>38</v>
      </c>
      <c r="J32" s="70" cm="1">
        <f t="array" ref="J32">SUM(G32:G38*H32:H38)</f>
        <v>3.9591158529793509</v>
      </c>
      <c r="K32" s="62">
        <v>0.26855961518439536</v>
      </c>
      <c r="L32" s="58" t="s">
        <v>55</v>
      </c>
      <c r="M32" s="59" cm="1">
        <f t="array" ref="M32">SUM(J32:J49*K32:K49)</f>
        <v>4.0198460408039924</v>
      </c>
    </row>
    <row r="33" spans="1:13" x14ac:dyDescent="0.25">
      <c r="A33" s="1" t="s">
        <v>3</v>
      </c>
      <c r="B33" s="7">
        <v>3.7516534391534395</v>
      </c>
      <c r="C33" s="7">
        <v>4.21875</v>
      </c>
      <c r="D33" s="7">
        <v>4.5</v>
      </c>
      <c r="E33" s="7">
        <v>4.6590909090909092</v>
      </c>
      <c r="F33" s="7">
        <v>2.9910714285714284</v>
      </c>
      <c r="G33" s="36" cm="1">
        <f t="array" ref="G33">SUM(B33:F33*B$4:F$4)</f>
        <v>4.0241131553631551</v>
      </c>
      <c r="H33" s="6">
        <v>0.1927724645557021</v>
      </c>
      <c r="I33" s="60"/>
      <c r="J33" s="61"/>
      <c r="K33" s="63"/>
      <c r="L33" s="58"/>
      <c r="M33" s="59"/>
    </row>
    <row r="34" spans="1:13" x14ac:dyDescent="0.25">
      <c r="A34" s="1" t="s">
        <v>4</v>
      </c>
      <c r="B34" s="7">
        <v>3.8607804232804233</v>
      </c>
      <c r="C34" s="7">
        <v>4.53125</v>
      </c>
      <c r="D34" s="7">
        <v>4.5</v>
      </c>
      <c r="E34" s="7">
        <v>4.2045454545454541</v>
      </c>
      <c r="F34" s="7">
        <v>3.3035714285714284</v>
      </c>
      <c r="G34" s="36" cm="1">
        <f t="array" ref="G34">SUM(B34:F34*B$4:F$4)</f>
        <v>4.0800294612794614</v>
      </c>
      <c r="H34" s="6">
        <v>0.23839599736594494</v>
      </c>
      <c r="I34" s="60"/>
      <c r="J34" s="61"/>
      <c r="K34" s="63"/>
      <c r="L34" s="58"/>
      <c r="M34" s="59"/>
    </row>
    <row r="35" spans="1:13" x14ac:dyDescent="0.25">
      <c r="A35" s="1" t="s">
        <v>24</v>
      </c>
      <c r="B35" s="7">
        <v>3.5</v>
      </c>
      <c r="C35" s="7">
        <v>3.5</v>
      </c>
      <c r="D35" s="7">
        <v>4</v>
      </c>
      <c r="E35" s="7">
        <v>5</v>
      </c>
      <c r="F35" s="7">
        <v>3</v>
      </c>
      <c r="G35" s="36" cm="1">
        <f t="array" ref="G35">SUM(B35:F35*B$4:F$4)</f>
        <v>3.8000000000000003</v>
      </c>
      <c r="H35" s="6">
        <v>0.13279047718970158</v>
      </c>
      <c r="I35" s="60"/>
      <c r="J35" s="61"/>
      <c r="K35" s="63"/>
      <c r="L35" s="58"/>
      <c r="M35" s="59"/>
    </row>
    <row r="36" spans="1:13" x14ac:dyDescent="0.25">
      <c r="A36" s="1" t="s">
        <v>26</v>
      </c>
      <c r="B36" s="7">
        <v>2.5</v>
      </c>
      <c r="C36" s="7">
        <v>2.5</v>
      </c>
      <c r="D36" s="7">
        <v>4</v>
      </c>
      <c r="E36" s="7">
        <v>2.5</v>
      </c>
      <c r="F36" s="7">
        <v>2.5</v>
      </c>
      <c r="G36" s="36" cm="1">
        <f t="array" ref="G36">SUM(B36:F36*B$4:F$4)</f>
        <v>2.8</v>
      </c>
      <c r="H36" s="6">
        <v>7.4184950807925878E-2</v>
      </c>
      <c r="I36" s="60"/>
      <c r="J36" s="61"/>
      <c r="K36" s="63"/>
      <c r="L36" s="58"/>
      <c r="M36" s="59"/>
    </row>
    <row r="37" spans="1:13" x14ac:dyDescent="0.25">
      <c r="A37" s="1" t="s">
        <v>27</v>
      </c>
      <c r="B37" s="7">
        <v>3.5</v>
      </c>
      <c r="C37" s="7">
        <v>3.5</v>
      </c>
      <c r="D37" s="7">
        <v>5</v>
      </c>
      <c r="E37" s="7">
        <v>5</v>
      </c>
      <c r="F37" s="7">
        <v>4</v>
      </c>
      <c r="G37" s="36" cm="1">
        <f t="array" ref="G37">SUM(B37:F37*B$4:F$4)</f>
        <v>4.2</v>
      </c>
      <c r="H37" s="6">
        <v>0.12074687334172451</v>
      </c>
      <c r="I37" s="60"/>
      <c r="J37" s="61"/>
      <c r="K37" s="63"/>
      <c r="L37" s="58"/>
      <c r="M37" s="59"/>
    </row>
    <row r="38" spans="1:13" x14ac:dyDescent="0.25">
      <c r="A38" s="1" t="s">
        <v>28</v>
      </c>
      <c r="B38" s="7">
        <v>4</v>
      </c>
      <c r="C38" s="7">
        <v>4</v>
      </c>
      <c r="D38" s="7">
        <v>5</v>
      </c>
      <c r="E38" s="7">
        <v>5</v>
      </c>
      <c r="F38" s="7">
        <v>3.5</v>
      </c>
      <c r="G38" s="36" cm="1">
        <f t="array" ref="G38">SUM(B38:F38*B$4:F$4)</f>
        <v>4.3</v>
      </c>
      <c r="H38" s="6">
        <v>9.202016388809528E-2</v>
      </c>
      <c r="I38" s="60"/>
      <c r="J38" s="61"/>
      <c r="K38" s="64"/>
      <c r="L38" s="58"/>
      <c r="M38" s="59"/>
    </row>
    <row r="39" spans="1:13" x14ac:dyDescent="0.25">
      <c r="A39" s="1" t="s">
        <v>15</v>
      </c>
      <c r="B39" s="7">
        <v>3.6830357142857144</v>
      </c>
      <c r="C39" s="7">
        <v>4.0625</v>
      </c>
      <c r="D39" s="7">
        <v>4.75</v>
      </c>
      <c r="E39" s="7">
        <v>4.6590909090909092</v>
      </c>
      <c r="F39" s="7">
        <v>3.839285714285714</v>
      </c>
      <c r="G39" s="36" cm="1">
        <f t="array" ref="G39">SUM(B39:F39*B$4:F$4)</f>
        <v>4.1987824675324674</v>
      </c>
      <c r="H39" s="6">
        <v>0.37329460383886287</v>
      </c>
      <c r="I39" s="60" t="s">
        <v>39</v>
      </c>
      <c r="J39" s="61" cm="1">
        <f t="array" ref="J39">SUM(G39:G42*H39:H42)</f>
        <v>4.0589669501235708</v>
      </c>
      <c r="K39" s="62">
        <v>0.38331856056126207</v>
      </c>
      <c r="L39" s="58"/>
      <c r="M39" s="59"/>
    </row>
    <row r="40" spans="1:13" x14ac:dyDescent="0.25">
      <c r="A40" s="1" t="s">
        <v>16</v>
      </c>
      <c r="B40" s="7">
        <v>3.6094576719576721</v>
      </c>
      <c r="C40" s="7">
        <v>3.90625</v>
      </c>
      <c r="D40" s="7">
        <v>4.13</v>
      </c>
      <c r="E40" s="7">
        <v>4.5454545454545459</v>
      </c>
      <c r="F40" s="7">
        <v>3.125</v>
      </c>
      <c r="G40" s="36" cm="1">
        <f t="array" ref="G40">SUM(B40:F40*B$4:F$4)</f>
        <v>3.8632324434824437</v>
      </c>
      <c r="H40" s="6">
        <v>0.25437079251768263</v>
      </c>
      <c r="I40" s="60"/>
      <c r="J40" s="61"/>
      <c r="K40" s="63"/>
      <c r="L40" s="58"/>
      <c r="M40" s="59"/>
    </row>
    <row r="41" spans="1:13" x14ac:dyDescent="0.25">
      <c r="A41" s="1" t="s">
        <v>17</v>
      </c>
      <c r="B41" s="7">
        <v>4.1369047619047619</v>
      </c>
      <c r="C41" s="7">
        <v>4.21875</v>
      </c>
      <c r="D41" s="7">
        <v>5</v>
      </c>
      <c r="E41" s="7">
        <v>4.4318181818181817</v>
      </c>
      <c r="F41" s="7">
        <v>3.4821428571428568</v>
      </c>
      <c r="G41" s="36" cm="1">
        <f t="array" ref="G41">SUM(B41:F41*B$4:F$4)</f>
        <v>4.2539231601731604</v>
      </c>
      <c r="H41" s="6">
        <v>0.28521508515648786</v>
      </c>
      <c r="I41" s="60"/>
      <c r="J41" s="61"/>
      <c r="K41" s="63"/>
      <c r="L41" s="58"/>
      <c r="M41" s="59"/>
    </row>
    <row r="42" spans="1:13" x14ac:dyDescent="0.25">
      <c r="A42" s="1" t="s">
        <v>18</v>
      </c>
      <c r="B42" s="7">
        <v>3.191964285714286</v>
      </c>
      <c r="C42" s="7">
        <v>2.8125</v>
      </c>
      <c r="D42" s="7">
        <v>4.63</v>
      </c>
      <c r="E42" s="7">
        <v>3.9204545454545459</v>
      </c>
      <c r="F42" s="7">
        <v>2.410714285714286</v>
      </c>
      <c r="G42" s="36" cm="1">
        <f t="array" ref="G42">SUM(B42:F42*B$4:F$4)</f>
        <v>3.3931266233766237</v>
      </c>
      <c r="H42" s="6">
        <v>8.7119518486966585E-2</v>
      </c>
      <c r="I42" s="60"/>
      <c r="J42" s="61"/>
      <c r="K42" s="64"/>
      <c r="L42" s="58"/>
      <c r="M42" s="59"/>
    </row>
    <row r="43" spans="1:13" x14ac:dyDescent="0.25">
      <c r="A43" s="1" t="s">
        <v>6</v>
      </c>
      <c r="B43" s="7">
        <v>4.2129629629629628</v>
      </c>
      <c r="C43" s="7">
        <v>5</v>
      </c>
      <c r="D43" s="7">
        <v>4.75</v>
      </c>
      <c r="E43" s="7">
        <v>4.4318181818181825</v>
      </c>
      <c r="F43" s="7">
        <v>3.9285714285714288</v>
      </c>
      <c r="G43" s="36" cm="1">
        <f t="array" ref="G43">SUM(B43:F43*B$4:F$4)</f>
        <v>4.464670514670515</v>
      </c>
      <c r="H43" s="6">
        <v>0.27645113888246936</v>
      </c>
      <c r="I43" s="60" t="s">
        <v>40</v>
      </c>
      <c r="J43" s="61" cm="1">
        <f t="array" ref="J43">SUM(G43:G49*H43:H49)</f>
        <v>4.0236203092712088</v>
      </c>
      <c r="K43" s="62">
        <v>0.34812182425434263</v>
      </c>
      <c r="L43" s="58"/>
      <c r="M43" s="59"/>
    </row>
    <row r="44" spans="1:13" x14ac:dyDescent="0.25">
      <c r="A44" s="1" t="s">
        <v>25</v>
      </c>
      <c r="B44" s="7">
        <v>3</v>
      </c>
      <c r="C44" s="7">
        <v>3</v>
      </c>
      <c r="D44" s="7">
        <v>4.5</v>
      </c>
      <c r="E44" s="7">
        <v>5</v>
      </c>
      <c r="F44" s="7">
        <v>3.5</v>
      </c>
      <c r="G44" s="36" cm="1">
        <f t="array" ref="G44">SUM(B44:F44*B$4:F$4)</f>
        <v>3.8000000000000003</v>
      </c>
      <c r="H44" s="6">
        <v>0.18982903893726835</v>
      </c>
      <c r="I44" s="60"/>
      <c r="J44" s="61"/>
      <c r="K44" s="65"/>
      <c r="L44" s="58"/>
      <c r="M44" s="59"/>
    </row>
    <row r="45" spans="1:13" x14ac:dyDescent="0.25">
      <c r="A45" s="1" t="s">
        <v>29</v>
      </c>
      <c r="B45" s="7">
        <v>4</v>
      </c>
      <c r="C45" s="7">
        <v>4</v>
      </c>
      <c r="D45" s="7">
        <v>0.5</v>
      </c>
      <c r="E45" s="7">
        <v>5</v>
      </c>
      <c r="F45" s="7">
        <v>4.5</v>
      </c>
      <c r="G45" s="36" cm="1">
        <f t="array" ref="G45">SUM(B45:F45*B$4:F$4)</f>
        <v>3.6</v>
      </c>
      <c r="H45" s="6">
        <v>0.13856790219581624</v>
      </c>
      <c r="I45" s="60"/>
      <c r="J45" s="61"/>
      <c r="K45" s="65"/>
      <c r="L45" s="58"/>
      <c r="M45" s="59"/>
    </row>
    <row r="46" spans="1:13" x14ac:dyDescent="0.25">
      <c r="A46" s="1" t="s">
        <v>19</v>
      </c>
      <c r="B46" s="7">
        <v>3.6160714285714284</v>
      </c>
      <c r="C46" s="7">
        <v>4.375</v>
      </c>
      <c r="D46" s="7">
        <v>4.75</v>
      </c>
      <c r="E46" s="7">
        <v>4.5454545454545459</v>
      </c>
      <c r="F46" s="7">
        <v>3.3928571428571432</v>
      </c>
      <c r="G46" s="36" cm="1">
        <f t="array" ref="G46">SUM(B46:F46*B$4:F$4)</f>
        <v>4.1358766233766238</v>
      </c>
      <c r="H46" s="6">
        <v>0.15275836931497649</v>
      </c>
      <c r="I46" s="60"/>
      <c r="J46" s="61"/>
      <c r="K46" s="65"/>
      <c r="L46" s="58"/>
      <c r="M46" s="59"/>
    </row>
    <row r="47" spans="1:13" x14ac:dyDescent="0.25">
      <c r="A47" s="1" t="s">
        <v>51</v>
      </c>
      <c r="B47" s="7">
        <v>3.6160714285714284</v>
      </c>
      <c r="C47" s="7">
        <v>3.4375</v>
      </c>
      <c r="D47" s="7">
        <v>4.75</v>
      </c>
      <c r="E47" s="7">
        <v>3.8636363636363633</v>
      </c>
      <c r="F47" s="7">
        <v>2.6785714285714284</v>
      </c>
      <c r="G47" s="36" cm="1">
        <f t="array" ref="G47">SUM(B47:F47*B$4:F$4)</f>
        <v>3.6691558441558438</v>
      </c>
      <c r="H47" s="6">
        <v>0.14061472208730796</v>
      </c>
      <c r="I47" s="60"/>
      <c r="J47" s="61"/>
      <c r="K47" s="65"/>
      <c r="L47" s="58"/>
      <c r="M47" s="59"/>
    </row>
    <row r="48" spans="1:13" x14ac:dyDescent="0.25">
      <c r="A48" s="1" t="s">
        <v>52</v>
      </c>
      <c r="B48" s="7">
        <v>3.4821428571428568</v>
      </c>
      <c r="C48" s="7">
        <v>3.75</v>
      </c>
      <c r="D48" s="7">
        <v>4.5</v>
      </c>
      <c r="E48" s="7">
        <v>4.5454545454545459</v>
      </c>
      <c r="F48" s="7">
        <v>3.0357142857142856</v>
      </c>
      <c r="G48" s="36" cm="1">
        <f t="array" ref="G48">SUM(B48:F48*B$4:F$4)</f>
        <v>3.8626623376623379</v>
      </c>
      <c r="H48" s="6">
        <v>5.5430734783349575E-2</v>
      </c>
      <c r="I48" s="60"/>
      <c r="J48" s="61"/>
      <c r="K48" s="65"/>
      <c r="L48" s="58"/>
      <c r="M48" s="59"/>
    </row>
    <row r="49" spans="1:13" x14ac:dyDescent="0.25">
      <c r="A49" s="1" t="s">
        <v>53</v>
      </c>
      <c r="B49" s="7">
        <v>4.1071428571428568</v>
      </c>
      <c r="C49" s="7">
        <v>4.6875</v>
      </c>
      <c r="D49" s="7">
        <v>5</v>
      </c>
      <c r="E49" s="7">
        <v>5</v>
      </c>
      <c r="F49" s="7">
        <v>3.5714285714285716</v>
      </c>
      <c r="G49" s="36" cm="1">
        <f t="array" ref="G49">SUM(B49:F49*B$4:F$4)</f>
        <v>4.4732142857142856</v>
      </c>
      <c r="H49" s="6">
        <v>4.6348093798812058E-2</v>
      </c>
      <c r="I49" s="60"/>
      <c r="J49" s="61"/>
      <c r="K49" s="66"/>
      <c r="L49" s="58"/>
      <c r="M49" s="59"/>
    </row>
    <row r="50" spans="1:13" x14ac:dyDescent="0.25">
      <c r="G50" s="34"/>
    </row>
  </sheetData>
  <mergeCells count="25">
    <mergeCell ref="J32:J38"/>
    <mergeCell ref="I39:I42"/>
    <mergeCell ref="J39:J42"/>
    <mergeCell ref="I9:I13"/>
    <mergeCell ref="J9:J13"/>
    <mergeCell ref="I14:I15"/>
    <mergeCell ref="J14:J15"/>
    <mergeCell ref="I16:I24"/>
    <mergeCell ref="J16:J24"/>
    <mergeCell ref="L9:L29"/>
    <mergeCell ref="L32:L49"/>
    <mergeCell ref="M9:M29"/>
    <mergeCell ref="M32:M49"/>
    <mergeCell ref="I43:I49"/>
    <mergeCell ref="J43:J49"/>
    <mergeCell ref="K9:K13"/>
    <mergeCell ref="K14:K15"/>
    <mergeCell ref="K16:K24"/>
    <mergeCell ref="K25:K29"/>
    <mergeCell ref="K32:K38"/>
    <mergeCell ref="K39:K42"/>
    <mergeCell ref="K43:K49"/>
    <mergeCell ref="I25:I29"/>
    <mergeCell ref="J25:J29"/>
    <mergeCell ref="I32:I3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847A-8B51-4EA0-B2F1-2F7149944867}">
  <dimension ref="A1:U875"/>
  <sheetViews>
    <sheetView view="pageBreakPreview" zoomScale="115" zoomScaleNormal="100" zoomScaleSheetLayoutView="115" workbookViewId="0">
      <selection activeCell="L28" sqref="L28"/>
    </sheetView>
  </sheetViews>
  <sheetFormatPr baseColWidth="10" defaultRowHeight="15" x14ac:dyDescent="0.25"/>
  <cols>
    <col min="1" max="1" width="8.5703125" customWidth="1"/>
    <col min="2" max="2" width="9.7109375" customWidth="1"/>
    <col min="3" max="3" width="14.5703125" customWidth="1"/>
    <col min="4" max="4" width="11" customWidth="1"/>
    <col min="5" max="5" width="9.5703125" customWidth="1"/>
    <col min="6" max="6" width="9.85546875" customWidth="1"/>
    <col min="7" max="7" width="10.7109375" customWidth="1"/>
    <col min="8" max="8" width="13" customWidth="1"/>
    <col min="9" max="9" width="12.5703125" customWidth="1"/>
    <col min="10" max="10" width="6.85546875" customWidth="1"/>
  </cols>
  <sheetData>
    <row r="1" spans="1:21" ht="15" customHeight="1" x14ac:dyDescent="0.25">
      <c r="A1" s="85" t="s">
        <v>42</v>
      </c>
      <c r="B1" s="86"/>
      <c r="C1" s="86"/>
      <c r="D1" s="86"/>
      <c r="E1" s="86"/>
      <c r="F1" s="87"/>
      <c r="G1" s="14" t="s">
        <v>43</v>
      </c>
      <c r="H1" s="11">
        <f ca="1">TODAY()</f>
        <v>45876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" customHeight="1" x14ac:dyDescent="0.25">
      <c r="A3" s="16" t="s">
        <v>57</v>
      </c>
      <c r="B3" s="8"/>
      <c r="C3" s="8"/>
      <c r="D3" s="17"/>
      <c r="E3" s="8"/>
      <c r="G3" s="8"/>
      <c r="H3" s="8"/>
      <c r="I3" s="8"/>
      <c r="J3" s="8"/>
      <c r="K3" s="9"/>
      <c r="L3" s="8"/>
      <c r="M3" s="8"/>
      <c r="N3" s="9"/>
      <c r="O3" s="8"/>
      <c r="P3" s="8"/>
      <c r="Q3" s="8"/>
      <c r="R3" s="8"/>
      <c r="S3" s="8"/>
      <c r="T3" s="8"/>
      <c r="U3" s="8"/>
    </row>
    <row r="4" spans="1:21" ht="15" customHeight="1" x14ac:dyDescent="0.25">
      <c r="A4" s="29" t="s">
        <v>58</v>
      </c>
      <c r="B4" s="8"/>
      <c r="C4" s="8"/>
      <c r="D4" s="17"/>
      <c r="E4" s="8"/>
      <c r="F4" s="8"/>
      <c r="G4" s="17" t="s">
        <v>60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" customHeight="1" x14ac:dyDescent="0.25">
      <c r="A5" s="82" t="s">
        <v>30</v>
      </c>
      <c r="B5" s="82"/>
      <c r="C5" s="83" t="s">
        <v>32</v>
      </c>
      <c r="D5" s="83"/>
      <c r="E5" s="83"/>
      <c r="F5" s="84" t="s">
        <v>44</v>
      </c>
      <c r="G5" s="84"/>
      <c r="H5" s="2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94" t="s">
        <v>34</v>
      </c>
      <c r="B6" s="95"/>
      <c r="C6" s="50" t="s">
        <v>20</v>
      </c>
      <c r="D6" s="51"/>
      <c r="E6" s="52"/>
      <c r="F6" s="56">
        <f>'Analisis Global'!G9</f>
        <v>4.5999999999999996</v>
      </c>
      <c r="G6" s="49"/>
      <c r="H6" s="100">
        <v>3.4587489462849117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94"/>
      <c r="B7" s="95"/>
      <c r="C7" s="53" t="s">
        <v>21</v>
      </c>
      <c r="D7" s="54"/>
      <c r="E7" s="55"/>
      <c r="F7" s="56">
        <f>'Analisis Global'!G10</f>
        <v>2.6</v>
      </c>
      <c r="G7" s="49"/>
      <c r="H7" s="10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94"/>
      <c r="B8" s="95"/>
      <c r="C8" s="50" t="s">
        <v>22</v>
      </c>
      <c r="D8" s="51"/>
      <c r="E8" s="52"/>
      <c r="F8" s="56">
        <f>'Analisis Global'!G11</f>
        <v>2.7</v>
      </c>
      <c r="G8" s="49"/>
      <c r="H8" s="10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5">
      <c r="A9" s="94"/>
      <c r="B9" s="95"/>
      <c r="C9" s="53" t="s">
        <v>23</v>
      </c>
      <c r="D9" s="54"/>
      <c r="E9" s="55"/>
      <c r="F9" s="56">
        <f>'Analisis Global'!G12</f>
        <v>3.2</v>
      </c>
      <c r="G9" s="49"/>
      <c r="H9" s="10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94"/>
      <c r="B10" s="95"/>
      <c r="C10" s="50" t="s">
        <v>35</v>
      </c>
      <c r="D10" s="51"/>
      <c r="E10" s="52"/>
      <c r="F10" s="56" t="str">
        <f>'Analisis Global'!G13</f>
        <v>N/A</v>
      </c>
      <c r="G10" s="49"/>
      <c r="H10" s="10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5">
      <c r="A11" s="96" t="s">
        <v>36</v>
      </c>
      <c r="B11" s="97"/>
      <c r="C11" s="53" t="s">
        <v>0</v>
      </c>
      <c r="D11" s="54"/>
      <c r="E11" s="55"/>
      <c r="F11" s="56">
        <f>'Analisis Global'!G14</f>
        <v>3.5049999999999999</v>
      </c>
      <c r="G11" s="49"/>
      <c r="H11" s="88">
        <v>0.55961754780652395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5">
      <c r="A12" s="96"/>
      <c r="B12" s="97"/>
      <c r="C12" s="50" t="s">
        <v>1</v>
      </c>
      <c r="D12" s="51"/>
      <c r="E12" s="52"/>
      <c r="F12" s="56">
        <f>'Analisis Global'!G15</f>
        <v>3.93</v>
      </c>
      <c r="G12" s="49"/>
      <c r="H12" s="9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94" t="s">
        <v>37</v>
      </c>
      <c r="B13" s="95"/>
      <c r="C13" s="53" t="s">
        <v>5</v>
      </c>
      <c r="D13" s="54"/>
      <c r="E13" s="55"/>
      <c r="F13" s="56">
        <f>'Analisis Global'!G16</f>
        <v>4.0033538961038966</v>
      </c>
      <c r="G13" s="49"/>
      <c r="H13" s="91">
        <v>3.8674601742078538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94"/>
      <c r="B14" s="95"/>
      <c r="C14" s="50" t="s">
        <v>7</v>
      </c>
      <c r="D14" s="51"/>
      <c r="E14" s="52"/>
      <c r="F14" s="56">
        <f>'Analisis Global'!G17</f>
        <v>4.4219155844155846</v>
      </c>
      <c r="G14" s="49"/>
      <c r="H14" s="9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5">
      <c r="A15" s="94"/>
      <c r="B15" s="95"/>
      <c r="C15" s="53" t="s">
        <v>8</v>
      </c>
      <c r="D15" s="54"/>
      <c r="E15" s="55"/>
      <c r="F15" s="56">
        <f>'Analisis Global'!G18</f>
        <v>3.9355519480519479</v>
      </c>
      <c r="G15" s="49"/>
      <c r="H15" s="9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94"/>
      <c r="B16" s="95"/>
      <c r="C16" s="50" t="s">
        <v>9</v>
      </c>
      <c r="D16" s="51"/>
      <c r="E16" s="52"/>
      <c r="F16" s="56">
        <f>'Analisis Global'!G19</f>
        <v>4.125243506493506</v>
      </c>
      <c r="G16" s="49"/>
      <c r="H16" s="9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94"/>
      <c r="B17" s="95"/>
      <c r="C17" s="53" t="s">
        <v>10</v>
      </c>
      <c r="D17" s="54"/>
      <c r="E17" s="55"/>
      <c r="F17" s="56">
        <f>'Analisis Global'!G20</f>
        <v>3.8800324675324678</v>
      </c>
      <c r="G17" s="49"/>
      <c r="H17" s="9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94"/>
      <c r="B18" s="95"/>
      <c r="C18" s="50" t="s">
        <v>11</v>
      </c>
      <c r="D18" s="51"/>
      <c r="E18" s="52"/>
      <c r="F18" s="56">
        <f>'Analisis Global'!G21</f>
        <v>3.7637445887445886</v>
      </c>
      <c r="G18" s="49"/>
      <c r="H18" s="9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94"/>
      <c r="B19" s="95"/>
      <c r="C19" s="53" t="s">
        <v>12</v>
      </c>
      <c r="D19" s="54"/>
      <c r="E19" s="55"/>
      <c r="F19" s="56">
        <f>'Analisis Global'!G22</f>
        <v>3.1354967532467528</v>
      </c>
      <c r="G19" s="49"/>
      <c r="H19" s="9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94"/>
      <c r="B20" s="95"/>
      <c r="C20" s="50" t="s">
        <v>13</v>
      </c>
      <c r="D20" s="51"/>
      <c r="E20" s="52"/>
      <c r="F20" s="56">
        <f>'Analisis Global'!G23</f>
        <v>4.0006903559403559</v>
      </c>
      <c r="G20" s="49"/>
      <c r="H20" s="9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94"/>
      <c r="B21" s="95"/>
      <c r="C21" s="53" t="s">
        <v>14</v>
      </c>
      <c r="D21" s="54"/>
      <c r="E21" s="55"/>
      <c r="F21" s="56">
        <f>'Analisis Global'!G24</f>
        <v>3.6089285714285717</v>
      </c>
      <c r="G21" s="49"/>
      <c r="H21" s="9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5">
      <c r="A22" s="96" t="s">
        <v>45</v>
      </c>
      <c r="B22" s="97"/>
      <c r="C22" s="50" t="s">
        <v>49</v>
      </c>
      <c r="D22" s="51"/>
      <c r="E22" s="52"/>
      <c r="F22" s="56">
        <f>'Analisis Global'!G25</f>
        <v>4.3000000000000007</v>
      </c>
      <c r="G22" s="49"/>
      <c r="H22" s="88">
        <v>4.0721424674983124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5">
      <c r="A23" s="96"/>
      <c r="B23" s="97"/>
      <c r="C23" s="53" t="s">
        <v>50</v>
      </c>
      <c r="D23" s="54"/>
      <c r="E23" s="55"/>
      <c r="F23" s="56">
        <f>'Analisis Global'!G26</f>
        <v>4.1648391608391613</v>
      </c>
      <c r="G23" s="49"/>
      <c r="H23" s="8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96"/>
      <c r="B24" s="97"/>
      <c r="C24" s="50" t="s">
        <v>46</v>
      </c>
      <c r="D24" s="51"/>
      <c r="E24" s="52"/>
      <c r="F24" s="56">
        <f>'Analisis Global'!G27</f>
        <v>4.2</v>
      </c>
      <c r="G24" s="49"/>
      <c r="H24" s="8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96"/>
      <c r="B25" s="97"/>
      <c r="C25" s="53" t="s">
        <v>47</v>
      </c>
      <c r="D25" s="54"/>
      <c r="E25" s="55"/>
      <c r="F25" s="56">
        <f>'Analisis Global'!G28</f>
        <v>3.9000000000000004</v>
      </c>
      <c r="G25" s="49"/>
      <c r="H25" s="8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96"/>
      <c r="B26" s="97"/>
      <c r="C26" s="50" t="s">
        <v>48</v>
      </c>
      <c r="D26" s="51"/>
      <c r="E26" s="52"/>
      <c r="F26" s="56">
        <f>'Analisis Global'!G29</f>
        <v>4.1000000000000005</v>
      </c>
      <c r="G26" s="49"/>
      <c r="H26" s="9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" customHeight="1" x14ac:dyDescent="0.3">
      <c r="B27" s="8"/>
      <c r="D27" s="8"/>
      <c r="E27" s="8"/>
      <c r="F27" s="26"/>
      <c r="G27" s="32" t="s">
        <v>41</v>
      </c>
      <c r="H27" s="31">
        <f>'Analisis Global'!M9</f>
        <v>3.7222163159656425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customHeight="1" x14ac:dyDescent="0.25">
      <c r="A28" s="30" t="s">
        <v>59</v>
      </c>
      <c r="B28" s="15"/>
      <c r="C28" s="24"/>
      <c r="D28" s="15"/>
      <c r="E28" s="15"/>
      <c r="F28" s="27"/>
      <c r="G28" s="17" t="s">
        <v>60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" customHeight="1" x14ac:dyDescent="0.25">
      <c r="A29" s="82" t="s">
        <v>30</v>
      </c>
      <c r="B29" s="82"/>
      <c r="C29" s="82" t="s">
        <v>32</v>
      </c>
      <c r="D29" s="82"/>
      <c r="E29" s="82"/>
      <c r="F29" s="80" t="s">
        <v>44</v>
      </c>
      <c r="G29" s="81"/>
      <c r="H29" s="2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98" t="s">
        <v>38</v>
      </c>
      <c r="B30" s="98"/>
      <c r="C30" s="53" t="s">
        <v>2</v>
      </c>
      <c r="D30" s="54"/>
      <c r="E30" s="55"/>
      <c r="F30" s="56">
        <f>'Analisis Global'!G32</f>
        <v>3.9947240259740262</v>
      </c>
      <c r="G30" s="49"/>
      <c r="H30" s="91">
        <v>3.8765999786358436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99"/>
      <c r="B31" s="99"/>
      <c r="C31" s="50" t="s">
        <v>3</v>
      </c>
      <c r="D31" s="51"/>
      <c r="E31" s="52"/>
      <c r="F31" s="56">
        <f>'Analisis Global'!G33</f>
        <v>4.0241131553631551</v>
      </c>
      <c r="G31" s="49"/>
      <c r="H31" s="9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99"/>
      <c r="B32" s="99"/>
      <c r="C32" s="53" t="s">
        <v>4</v>
      </c>
      <c r="D32" s="54"/>
      <c r="E32" s="55"/>
      <c r="F32" s="56">
        <f>'Analisis Global'!G34</f>
        <v>4.0800294612794614</v>
      </c>
      <c r="G32" s="49"/>
      <c r="H32" s="9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99"/>
      <c r="B33" s="99"/>
      <c r="C33" s="50" t="s">
        <v>24</v>
      </c>
      <c r="D33" s="51"/>
      <c r="E33" s="52"/>
      <c r="F33" s="56">
        <f>'Analisis Global'!G35</f>
        <v>3.8000000000000003</v>
      </c>
      <c r="G33" s="49"/>
      <c r="H33" s="9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99"/>
      <c r="B34" s="99"/>
      <c r="C34" s="53" t="s">
        <v>26</v>
      </c>
      <c r="D34" s="54"/>
      <c r="E34" s="55"/>
      <c r="F34" s="56">
        <f>'Analisis Global'!G36</f>
        <v>2.8</v>
      </c>
      <c r="G34" s="49"/>
      <c r="H34" s="9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99"/>
      <c r="B35" s="99"/>
      <c r="C35" s="50" t="s">
        <v>27</v>
      </c>
      <c r="D35" s="51"/>
      <c r="E35" s="52"/>
      <c r="F35" s="56">
        <f>'Analisis Global'!G37</f>
        <v>4.2</v>
      </c>
      <c r="G35" s="49"/>
      <c r="H35" s="9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99"/>
      <c r="B36" s="99"/>
      <c r="C36" s="53" t="s">
        <v>28</v>
      </c>
      <c r="D36" s="54"/>
      <c r="E36" s="55"/>
      <c r="F36" s="56">
        <f>'Analisis Global'!G38</f>
        <v>4.3</v>
      </c>
      <c r="G36" s="49"/>
      <c r="H36" s="9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60" t="s">
        <v>39</v>
      </c>
      <c r="B37" s="60"/>
      <c r="C37" s="50" t="s">
        <v>15</v>
      </c>
      <c r="D37" s="51"/>
      <c r="E37" s="52"/>
      <c r="F37" s="56">
        <f>'Analisis Global'!G39</f>
        <v>4.1987824675324674</v>
      </c>
      <c r="G37" s="49"/>
      <c r="H37" s="88">
        <v>3.9875039931188159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60"/>
      <c r="B38" s="60"/>
      <c r="C38" s="53" t="s">
        <v>16</v>
      </c>
      <c r="D38" s="54"/>
      <c r="E38" s="55"/>
      <c r="F38" s="56">
        <f>'Analisis Global'!G40</f>
        <v>3.8632324434824437</v>
      </c>
      <c r="G38" s="49"/>
      <c r="H38" s="8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A39" s="60"/>
      <c r="B39" s="60"/>
      <c r="C39" s="50" t="s">
        <v>17</v>
      </c>
      <c r="D39" s="51"/>
      <c r="E39" s="52"/>
      <c r="F39" s="56">
        <f>'Analisis Global'!G41</f>
        <v>4.2539231601731604</v>
      </c>
      <c r="G39" s="49"/>
      <c r="H39" s="8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60"/>
      <c r="B40" s="60"/>
      <c r="C40" s="53" t="s">
        <v>18</v>
      </c>
      <c r="D40" s="54"/>
      <c r="E40" s="55"/>
      <c r="F40" s="56">
        <f>'Analisis Global'!G42</f>
        <v>3.3931266233766237</v>
      </c>
      <c r="G40" s="49"/>
      <c r="H40" s="90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A41" s="99" t="s">
        <v>40</v>
      </c>
      <c r="B41" s="99"/>
      <c r="C41" s="50" t="s">
        <v>6</v>
      </c>
      <c r="D41" s="51"/>
      <c r="E41" s="52"/>
      <c r="F41" s="56">
        <f>'Analisis Global'!G43</f>
        <v>4.464670514670515</v>
      </c>
      <c r="G41" s="49"/>
      <c r="H41" s="91">
        <v>3.9784782637036566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99"/>
      <c r="B42" s="99"/>
      <c r="C42" s="53" t="s">
        <v>25</v>
      </c>
      <c r="D42" s="54"/>
      <c r="E42" s="55"/>
      <c r="F42" s="56">
        <f>'Analisis Global'!G44</f>
        <v>3.8000000000000003</v>
      </c>
      <c r="G42" s="49"/>
      <c r="H42" s="9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99"/>
      <c r="B43" s="99"/>
      <c r="C43" s="50" t="s">
        <v>29</v>
      </c>
      <c r="D43" s="51"/>
      <c r="E43" s="52"/>
      <c r="F43" s="56">
        <f>'Analisis Global'!G45</f>
        <v>3.6</v>
      </c>
      <c r="G43" s="49"/>
      <c r="H43" s="9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99"/>
      <c r="B44" s="99"/>
      <c r="C44" s="53" t="s">
        <v>19</v>
      </c>
      <c r="D44" s="54"/>
      <c r="E44" s="55"/>
      <c r="F44" s="56">
        <f>'Analisis Global'!G46</f>
        <v>4.1358766233766238</v>
      </c>
      <c r="G44" s="49"/>
      <c r="H44" s="9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99"/>
      <c r="B45" s="99"/>
      <c r="C45" s="50" t="s">
        <v>51</v>
      </c>
      <c r="D45" s="51"/>
      <c r="E45" s="52"/>
      <c r="F45" s="56">
        <f>'Analisis Global'!G47</f>
        <v>3.6691558441558438</v>
      </c>
      <c r="G45" s="49"/>
      <c r="H45" s="9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99"/>
      <c r="B46" s="99"/>
      <c r="C46" s="53" t="s">
        <v>52</v>
      </c>
      <c r="D46" s="54"/>
      <c r="E46" s="55"/>
      <c r="F46" s="56">
        <f>'Analisis Global'!G48</f>
        <v>3.8626623376623379</v>
      </c>
      <c r="G46" s="49"/>
      <c r="H46" s="9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99"/>
      <c r="B47" s="99"/>
      <c r="C47" s="50" t="s">
        <v>53</v>
      </c>
      <c r="D47" s="51"/>
      <c r="E47" s="52"/>
      <c r="F47" s="56">
        <f>'Analisis Global'!G49</f>
        <v>4.4732142857142856</v>
      </c>
      <c r="G47" s="49"/>
      <c r="H47" s="9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 x14ac:dyDescent="0.3">
      <c r="A48" s="8"/>
      <c r="B48" s="8"/>
      <c r="C48" s="8"/>
      <c r="D48" s="8"/>
      <c r="E48" s="8"/>
      <c r="F48" s="8"/>
      <c r="G48" s="33" t="s">
        <v>41</v>
      </c>
      <c r="H48" s="31">
        <f>'Analisis Global'!M32</f>
        <v>4.0198460408039924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" customHeight="1" x14ac:dyDescent="0.25">
      <c r="A51" s="13" t="s">
        <v>61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" customHeight="1" x14ac:dyDescent="0.25">
      <c r="A53" s="8"/>
      <c r="B53" s="18" t="s">
        <v>62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" customHeight="1" x14ac:dyDescent="0.25">
      <c r="A54" s="8"/>
      <c r="B54" s="1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" customHeight="1" x14ac:dyDescent="0.25">
      <c r="A69" s="8"/>
      <c r="B69" s="18" t="s">
        <v>63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" customHeight="1" x14ac:dyDescent="0.25">
      <c r="A82" s="8"/>
      <c r="B82" s="1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" customHeight="1" x14ac:dyDescent="0.25">
      <c r="A99" s="8"/>
      <c r="B99" s="1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33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s="48" customFormat="1" ht="33" customHeight="1" x14ac:dyDescent="0.25">
      <c r="A102" s="46"/>
      <c r="B102" s="47" t="s">
        <v>64</v>
      </c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ht="33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33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" customHeight="1" x14ac:dyDescent="0.25">
      <c r="A119" s="8"/>
      <c r="B119" s="1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" customHeight="1" x14ac:dyDescent="0.25">
      <c r="A133" s="8"/>
      <c r="B133" s="13" t="s">
        <v>65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" customHeight="1" x14ac:dyDescent="0.25">
      <c r="A134" s="8"/>
      <c r="B134" s="71" t="s">
        <v>66</v>
      </c>
      <c r="C134" s="72"/>
      <c r="D134" s="72"/>
      <c r="E134" s="72"/>
      <c r="F134" s="72"/>
      <c r="G134" s="7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customHeight="1" x14ac:dyDescent="0.25">
      <c r="A135" s="8"/>
      <c r="B135" s="74"/>
      <c r="C135" s="75"/>
      <c r="D135" s="75"/>
      <c r="E135" s="75"/>
      <c r="F135" s="75"/>
      <c r="G135" s="76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" customHeight="1" x14ac:dyDescent="0.25">
      <c r="A136" s="8"/>
      <c r="B136" s="74"/>
      <c r="C136" s="75"/>
      <c r="D136" s="75"/>
      <c r="E136" s="75"/>
      <c r="F136" s="75"/>
      <c r="G136" s="76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" customHeight="1" x14ac:dyDescent="0.25">
      <c r="A137" s="8"/>
      <c r="B137" s="74"/>
      <c r="C137" s="75"/>
      <c r="D137" s="75"/>
      <c r="E137" s="75"/>
      <c r="F137" s="75"/>
      <c r="G137" s="76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" customHeight="1" x14ac:dyDescent="0.25">
      <c r="A138" s="8"/>
      <c r="B138" s="74"/>
      <c r="C138" s="75"/>
      <c r="D138" s="75"/>
      <c r="E138" s="75"/>
      <c r="F138" s="75"/>
      <c r="G138" s="76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" customHeight="1" x14ac:dyDescent="0.25">
      <c r="A139" s="8"/>
      <c r="B139" s="74"/>
      <c r="C139" s="75"/>
      <c r="D139" s="75"/>
      <c r="E139" s="75"/>
      <c r="F139" s="75"/>
      <c r="G139" s="76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customHeight="1" x14ac:dyDescent="0.25">
      <c r="A140" s="8"/>
      <c r="B140" s="74"/>
      <c r="C140" s="75"/>
      <c r="D140" s="75"/>
      <c r="E140" s="75"/>
      <c r="F140" s="75"/>
      <c r="G140" s="76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" customHeight="1" x14ac:dyDescent="0.25">
      <c r="A141" s="8"/>
      <c r="B141" s="74"/>
      <c r="C141" s="75"/>
      <c r="D141" s="75"/>
      <c r="E141" s="75"/>
      <c r="F141" s="75"/>
      <c r="G141" s="76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" customHeight="1" x14ac:dyDescent="0.25">
      <c r="A142" s="8"/>
      <c r="B142" s="74"/>
      <c r="C142" s="75"/>
      <c r="D142" s="75"/>
      <c r="E142" s="75"/>
      <c r="F142" s="75"/>
      <c r="G142" s="76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customHeight="1" x14ac:dyDescent="0.25">
      <c r="A143" s="8"/>
      <c r="B143" s="74"/>
      <c r="C143" s="75"/>
      <c r="D143" s="75"/>
      <c r="E143" s="75"/>
      <c r="F143" s="75"/>
      <c r="G143" s="76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" customHeight="1" x14ac:dyDescent="0.25">
      <c r="A144" s="8"/>
      <c r="B144" s="74"/>
      <c r="C144" s="75"/>
      <c r="D144" s="75"/>
      <c r="E144" s="75"/>
      <c r="F144" s="75"/>
      <c r="G144" s="76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" customHeight="1" x14ac:dyDescent="0.25">
      <c r="A145" s="8"/>
      <c r="B145" s="74"/>
      <c r="C145" s="75"/>
      <c r="D145" s="75"/>
      <c r="E145" s="75"/>
      <c r="F145" s="75"/>
      <c r="G145" s="76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customHeight="1" x14ac:dyDescent="0.25">
      <c r="A146" s="8"/>
      <c r="B146" s="74"/>
      <c r="C146" s="75"/>
      <c r="D146" s="75"/>
      <c r="E146" s="75"/>
      <c r="F146" s="75"/>
      <c r="G146" s="76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" customHeight="1" x14ac:dyDescent="0.25">
      <c r="A147" s="8"/>
      <c r="B147" s="74"/>
      <c r="C147" s="75"/>
      <c r="D147" s="75"/>
      <c r="E147" s="75"/>
      <c r="F147" s="75"/>
      <c r="G147" s="76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" customHeight="1" x14ac:dyDescent="0.25">
      <c r="A148" s="8"/>
      <c r="B148" s="77"/>
      <c r="C148" s="78"/>
      <c r="D148" s="78"/>
      <c r="E148" s="78"/>
      <c r="F148" s="78"/>
      <c r="G148" s="7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" customHeight="1" x14ac:dyDescent="0.25">
      <c r="A149" s="8"/>
      <c r="B149" s="1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37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4.9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4.9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4.9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4.9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24.9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24.9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24.9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4.9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4.9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4.9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4.9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4.9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4.9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4.9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4.9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4.9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4.9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4.9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4.9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4.9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24.9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24.9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48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2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x14ac:dyDescent="0.25"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x14ac:dyDescent="0.25"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x14ac:dyDescent="0.25"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x14ac:dyDescent="0.25"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x14ac:dyDescent="0.25"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x14ac:dyDescent="0.25"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x14ac:dyDescent="0.25"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9:21" x14ac:dyDescent="0.25"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9:21" x14ac:dyDescent="0.25"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9:21" x14ac:dyDescent="0.25"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9:21" x14ac:dyDescent="0.25"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9:21" x14ac:dyDescent="0.25"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9:21" x14ac:dyDescent="0.25"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9:21" x14ac:dyDescent="0.25"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9:21" x14ac:dyDescent="0.25"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9:21" x14ac:dyDescent="0.25"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9:21" x14ac:dyDescent="0.25"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9:21" x14ac:dyDescent="0.25"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9:21" x14ac:dyDescent="0.25"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9:21" x14ac:dyDescent="0.25"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9:21" x14ac:dyDescent="0.25"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9:21" x14ac:dyDescent="0.25"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9:21" x14ac:dyDescent="0.25"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9:21" x14ac:dyDescent="0.25"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9:21" x14ac:dyDescent="0.25"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9:21" x14ac:dyDescent="0.25"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9:21" x14ac:dyDescent="0.25"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9:21" x14ac:dyDescent="0.25"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9:21" x14ac:dyDescent="0.25"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9:21" x14ac:dyDescent="0.25"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9:21" x14ac:dyDescent="0.25"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9:21" x14ac:dyDescent="0.25"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9:21" x14ac:dyDescent="0.25"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9:21" x14ac:dyDescent="0.25"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9:21" x14ac:dyDescent="0.25"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9:21" x14ac:dyDescent="0.25"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9:21" x14ac:dyDescent="0.25"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9:21" x14ac:dyDescent="0.25"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9:21" x14ac:dyDescent="0.25"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9:21" x14ac:dyDescent="0.25"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9:21" x14ac:dyDescent="0.25"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9:21" x14ac:dyDescent="0.25"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9:21" x14ac:dyDescent="0.25"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9:21" x14ac:dyDescent="0.25"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9:21" x14ac:dyDescent="0.25"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9:21" x14ac:dyDescent="0.25"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9:21" x14ac:dyDescent="0.25"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9:21" x14ac:dyDescent="0.25"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9:21" x14ac:dyDescent="0.25"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9:21" x14ac:dyDescent="0.25"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9:21" x14ac:dyDescent="0.25"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9:21" x14ac:dyDescent="0.25"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9:21" x14ac:dyDescent="0.25"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9:21" x14ac:dyDescent="0.25"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9:21" x14ac:dyDescent="0.25"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9:21" x14ac:dyDescent="0.25"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9:21" x14ac:dyDescent="0.25"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9:21" x14ac:dyDescent="0.25"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9:21" x14ac:dyDescent="0.25"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9:21" x14ac:dyDescent="0.25"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9:21" x14ac:dyDescent="0.25"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9:21" x14ac:dyDescent="0.25"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9:21" x14ac:dyDescent="0.25"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9:21" x14ac:dyDescent="0.25"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9:21" x14ac:dyDescent="0.25"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9:21" x14ac:dyDescent="0.25"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9:21" x14ac:dyDescent="0.25"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9:21" x14ac:dyDescent="0.25"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9:21" x14ac:dyDescent="0.25"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9:21" x14ac:dyDescent="0.25"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9:21" x14ac:dyDescent="0.25"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9:21" x14ac:dyDescent="0.25"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9:21" x14ac:dyDescent="0.25"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9:21" x14ac:dyDescent="0.25"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9:21" x14ac:dyDescent="0.25"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9:21" x14ac:dyDescent="0.25"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9:21" x14ac:dyDescent="0.25"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9:21" x14ac:dyDescent="0.25"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9:21" x14ac:dyDescent="0.25"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9:21" x14ac:dyDescent="0.25"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9:21" x14ac:dyDescent="0.25"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9:21" x14ac:dyDescent="0.25"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9:21" x14ac:dyDescent="0.25"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9:21" x14ac:dyDescent="0.25"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9:21" x14ac:dyDescent="0.25"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9:21" x14ac:dyDescent="0.25"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9:21" x14ac:dyDescent="0.25"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9:21" x14ac:dyDescent="0.25"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9:21" x14ac:dyDescent="0.25"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9:21" x14ac:dyDescent="0.25"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9:21" x14ac:dyDescent="0.25"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9:21" x14ac:dyDescent="0.25"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9:21" x14ac:dyDescent="0.25"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9:21" x14ac:dyDescent="0.25"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9:21" x14ac:dyDescent="0.25"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9:21" x14ac:dyDescent="0.25"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9:21" x14ac:dyDescent="0.25"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9:21" x14ac:dyDescent="0.25"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9:21" x14ac:dyDescent="0.25"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9:21" x14ac:dyDescent="0.25"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9:21" x14ac:dyDescent="0.25"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9:21" x14ac:dyDescent="0.25"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9:21" x14ac:dyDescent="0.25"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9:21" x14ac:dyDescent="0.25"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9:21" x14ac:dyDescent="0.25"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9:21" x14ac:dyDescent="0.25"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9:21" x14ac:dyDescent="0.25"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9:21" x14ac:dyDescent="0.25"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9:21" x14ac:dyDescent="0.25"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9:21" x14ac:dyDescent="0.25"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9:21" x14ac:dyDescent="0.25"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9:21" x14ac:dyDescent="0.25"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9:21" x14ac:dyDescent="0.25"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9:21" x14ac:dyDescent="0.25"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9:21" x14ac:dyDescent="0.25"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9:21" x14ac:dyDescent="0.25"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9:21" x14ac:dyDescent="0.25"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9:21" x14ac:dyDescent="0.25"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9:21" x14ac:dyDescent="0.25"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9:21" x14ac:dyDescent="0.25"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9:21" x14ac:dyDescent="0.25"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9:21" x14ac:dyDescent="0.25"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9:21" x14ac:dyDescent="0.25"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9:21" x14ac:dyDescent="0.25"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9:21" x14ac:dyDescent="0.25"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9:21" x14ac:dyDescent="0.25"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9:21" x14ac:dyDescent="0.25"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9:21" x14ac:dyDescent="0.25"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9:21" x14ac:dyDescent="0.25"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9:21" x14ac:dyDescent="0.25"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9:21" x14ac:dyDescent="0.25"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9:21" x14ac:dyDescent="0.25"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9:21" x14ac:dyDescent="0.25"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9:21" x14ac:dyDescent="0.25"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9:21" x14ac:dyDescent="0.25"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9:21" x14ac:dyDescent="0.25"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9:21" x14ac:dyDescent="0.25"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9:21" x14ac:dyDescent="0.25"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9:21" x14ac:dyDescent="0.25"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9:21" x14ac:dyDescent="0.25"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9:21" x14ac:dyDescent="0.25"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9:21" x14ac:dyDescent="0.25"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9:21" x14ac:dyDescent="0.25"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9:21" x14ac:dyDescent="0.25"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9:21" x14ac:dyDescent="0.25"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9:21" x14ac:dyDescent="0.25"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9:21" x14ac:dyDescent="0.25"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9:21" x14ac:dyDescent="0.25"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9:21" x14ac:dyDescent="0.25"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9:21" x14ac:dyDescent="0.25"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9:21" x14ac:dyDescent="0.25"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9:21" x14ac:dyDescent="0.25"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9:21" x14ac:dyDescent="0.25"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9:21" x14ac:dyDescent="0.25"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9:21" x14ac:dyDescent="0.25"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9:21" x14ac:dyDescent="0.25"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9:21" x14ac:dyDescent="0.25"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9:21" x14ac:dyDescent="0.25"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9:21" x14ac:dyDescent="0.25"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9:21" x14ac:dyDescent="0.25"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9:21" x14ac:dyDescent="0.25"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9:21" x14ac:dyDescent="0.25"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9:21" x14ac:dyDescent="0.25"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9:21" x14ac:dyDescent="0.25"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9:21" x14ac:dyDescent="0.25"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9:21" x14ac:dyDescent="0.25"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9:21" x14ac:dyDescent="0.25"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9:21" x14ac:dyDescent="0.25"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9:21" x14ac:dyDescent="0.25"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9:21" x14ac:dyDescent="0.25"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9:21" x14ac:dyDescent="0.25"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9:21" x14ac:dyDescent="0.25"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9:21" x14ac:dyDescent="0.25"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9:21" x14ac:dyDescent="0.25"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9:21" x14ac:dyDescent="0.25"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9:21" x14ac:dyDescent="0.25"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9:21" x14ac:dyDescent="0.25"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9:21" x14ac:dyDescent="0.25"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9:21" x14ac:dyDescent="0.25"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9:21" x14ac:dyDescent="0.25"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9:21" x14ac:dyDescent="0.25"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9:21" x14ac:dyDescent="0.25"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9:21" x14ac:dyDescent="0.25"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9:21" x14ac:dyDescent="0.25"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9:21" x14ac:dyDescent="0.25"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9:21" x14ac:dyDescent="0.25"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9:21" x14ac:dyDescent="0.25"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9:21" x14ac:dyDescent="0.25"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9:21" x14ac:dyDescent="0.25"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9:21" x14ac:dyDescent="0.25"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9:21" x14ac:dyDescent="0.25"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9:21" x14ac:dyDescent="0.25"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9:21" x14ac:dyDescent="0.25"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9:21" x14ac:dyDescent="0.25"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9:21" x14ac:dyDescent="0.25"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9:21" x14ac:dyDescent="0.25"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9:21" x14ac:dyDescent="0.25"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9:21" x14ac:dyDescent="0.25"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9:21" x14ac:dyDescent="0.25"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9:21" x14ac:dyDescent="0.25"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9:21" x14ac:dyDescent="0.25"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9:21" x14ac:dyDescent="0.25"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9:21" x14ac:dyDescent="0.25"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9:21" x14ac:dyDescent="0.25"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9:21" x14ac:dyDescent="0.25"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9:21" x14ac:dyDescent="0.25"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9:21" x14ac:dyDescent="0.25"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9:21" x14ac:dyDescent="0.25"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9:21" x14ac:dyDescent="0.25"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9:21" x14ac:dyDescent="0.25"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9:21" x14ac:dyDescent="0.25"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9:21" x14ac:dyDescent="0.25"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9:21" x14ac:dyDescent="0.25"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9:21" x14ac:dyDescent="0.25"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9:21" x14ac:dyDescent="0.25"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9:21" x14ac:dyDescent="0.25"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9:21" x14ac:dyDescent="0.25"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9:21" x14ac:dyDescent="0.25"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9:21" x14ac:dyDescent="0.25"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9:21" x14ac:dyDescent="0.25"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9:21" x14ac:dyDescent="0.25"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9:21" x14ac:dyDescent="0.25"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9:21" x14ac:dyDescent="0.25"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9:21" x14ac:dyDescent="0.25"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9:21" x14ac:dyDescent="0.25"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9:21" x14ac:dyDescent="0.25"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9:21" x14ac:dyDescent="0.25"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9:21" x14ac:dyDescent="0.25"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9:21" x14ac:dyDescent="0.25"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9:21" x14ac:dyDescent="0.25"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9:21" x14ac:dyDescent="0.25"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9:21" x14ac:dyDescent="0.25"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9:21" x14ac:dyDescent="0.25"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9:21" x14ac:dyDescent="0.25"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9:21" x14ac:dyDescent="0.25"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9:21" x14ac:dyDescent="0.25"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9:21" x14ac:dyDescent="0.25"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9:21" x14ac:dyDescent="0.25"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9:21" x14ac:dyDescent="0.25"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9:21" x14ac:dyDescent="0.25"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9:21" x14ac:dyDescent="0.25"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9:21" x14ac:dyDescent="0.25"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9:21" x14ac:dyDescent="0.25"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9:21" x14ac:dyDescent="0.25"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9:21" x14ac:dyDescent="0.25"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9:21" x14ac:dyDescent="0.25"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9:21" x14ac:dyDescent="0.25"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9:21" x14ac:dyDescent="0.25"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9:21" x14ac:dyDescent="0.25"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9:21" x14ac:dyDescent="0.25"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9:21" x14ac:dyDescent="0.25"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9:21" x14ac:dyDescent="0.25"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9:21" x14ac:dyDescent="0.25"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9:21" x14ac:dyDescent="0.25"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9:21" x14ac:dyDescent="0.25"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9:21" x14ac:dyDescent="0.25"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9:21" x14ac:dyDescent="0.25"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9:21" x14ac:dyDescent="0.25"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9:21" x14ac:dyDescent="0.25"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9:21" x14ac:dyDescent="0.25"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9:21" x14ac:dyDescent="0.25"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9:21" x14ac:dyDescent="0.25"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spans="9:21" x14ac:dyDescent="0.25"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spans="9:21" x14ac:dyDescent="0.25"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spans="9:21" x14ac:dyDescent="0.25"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spans="9:21" x14ac:dyDescent="0.25"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spans="9:21" x14ac:dyDescent="0.25"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spans="9:21" x14ac:dyDescent="0.25"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spans="9:21" x14ac:dyDescent="0.25"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spans="9:21" x14ac:dyDescent="0.25"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9:21" x14ac:dyDescent="0.25"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spans="9:21" x14ac:dyDescent="0.25"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spans="9:21" x14ac:dyDescent="0.25"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spans="9:21" x14ac:dyDescent="0.25"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spans="9:21" x14ac:dyDescent="0.25"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9:21" x14ac:dyDescent="0.25"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spans="9:21" x14ac:dyDescent="0.25"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spans="9:21" x14ac:dyDescent="0.25"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spans="9:21" x14ac:dyDescent="0.25"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spans="9:21" x14ac:dyDescent="0.25"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spans="9:21" x14ac:dyDescent="0.25"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spans="9:21" x14ac:dyDescent="0.25"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spans="9:21" x14ac:dyDescent="0.25"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spans="9:21" x14ac:dyDescent="0.25"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spans="9:21" x14ac:dyDescent="0.25"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spans="9:21" x14ac:dyDescent="0.25"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spans="9:21" x14ac:dyDescent="0.25"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spans="9:21" x14ac:dyDescent="0.25"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spans="9:21" x14ac:dyDescent="0.25"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spans="9:21" x14ac:dyDescent="0.25"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spans="9:21" x14ac:dyDescent="0.25"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spans="9:21" x14ac:dyDescent="0.25"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spans="9:21" x14ac:dyDescent="0.25"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spans="9:21" x14ac:dyDescent="0.25"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spans="9:21" x14ac:dyDescent="0.25"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spans="9:21" x14ac:dyDescent="0.25"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spans="9:21" x14ac:dyDescent="0.25"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spans="9:21" x14ac:dyDescent="0.25"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9:21" x14ac:dyDescent="0.25"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spans="9:21" x14ac:dyDescent="0.25"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spans="9:21" x14ac:dyDescent="0.25"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spans="9:21" x14ac:dyDescent="0.25"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spans="9:21" x14ac:dyDescent="0.25"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spans="9:21" x14ac:dyDescent="0.25"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spans="9:21" x14ac:dyDescent="0.25"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spans="9:21" x14ac:dyDescent="0.25"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</sheetData>
  <mergeCells count="22">
    <mergeCell ref="A1:F1"/>
    <mergeCell ref="H37:H40"/>
    <mergeCell ref="H41:H47"/>
    <mergeCell ref="A6:B10"/>
    <mergeCell ref="A11:B12"/>
    <mergeCell ref="A13:B21"/>
    <mergeCell ref="A22:B26"/>
    <mergeCell ref="A30:B36"/>
    <mergeCell ref="A37:B40"/>
    <mergeCell ref="A41:B47"/>
    <mergeCell ref="H6:H10"/>
    <mergeCell ref="H11:H12"/>
    <mergeCell ref="H13:H21"/>
    <mergeCell ref="H22:H26"/>
    <mergeCell ref="H30:H36"/>
    <mergeCell ref="B134:G148"/>
    <mergeCell ref="F29:G29"/>
    <mergeCell ref="A5:B5"/>
    <mergeCell ref="C5:E5"/>
    <mergeCell ref="A29:B29"/>
    <mergeCell ref="C29:E29"/>
    <mergeCell ref="F5:G5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Analisis Global</vt:lpstr>
      <vt:lpstr>Informe Global</vt:lpstr>
      <vt:lpstr>'Informe Global'!Área_de_impresión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Candilejo Egea</dc:creator>
  <cp:lastModifiedBy>Jose Manuel Candilejo Egea</cp:lastModifiedBy>
  <cp:lastPrinted>2024-01-02T09:57:31Z</cp:lastPrinted>
  <dcterms:created xsi:type="dcterms:W3CDTF">2015-06-05T18:19:34Z</dcterms:created>
  <dcterms:modified xsi:type="dcterms:W3CDTF">2025-08-07T21:15:36Z</dcterms:modified>
</cp:coreProperties>
</file>