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ses0-my.sharepoint.com/personal/joscanege_alum_us_es/Documents/TFG/TFG_GITT_Joscanege/Bloque II/"/>
    </mc:Choice>
  </mc:AlternateContent>
  <xr:revisionPtr revIDLastSave="728" documentId="13_ncr:1_{DBA3F584-AA4B-469F-8C7C-EB753182C31C}" xr6:coauthVersionLast="47" xr6:coauthVersionMax="47" xr10:uidLastSave="{173487E8-F913-41A8-A7C8-EE08D7DCB9BA}"/>
  <bookViews>
    <workbookView xWindow="-120" yWindow="-120" windowWidth="38640" windowHeight="21240" activeTab="1" xr2:uid="{F8534789-7E52-48F9-8D89-E6AD8F7447CD}"/>
  </bookViews>
  <sheets>
    <sheet name="README" sheetId="5" r:id="rId1"/>
    <sheet name="Parámetros" sheetId="1" r:id="rId2"/>
    <sheet name="Preguntas" sheetId="2" r:id="rId3"/>
    <sheet name="Parámetros v2" sheetId="4" r:id="rId4"/>
    <sheet name="Preguntas v2"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7" i="3" l="1"/>
  <c r="D36" i="4"/>
  <c r="D50" i="4"/>
  <c r="D49" i="4"/>
  <c r="D48" i="4"/>
  <c r="D47" i="4"/>
  <c r="D46" i="4"/>
  <c r="D17" i="4"/>
  <c r="D15" i="4"/>
  <c r="D14" i="4"/>
  <c r="D44" i="4"/>
  <c r="D40" i="4"/>
  <c r="D39" i="4"/>
  <c r="D38" i="4"/>
  <c r="D43" i="4"/>
  <c r="D41" i="4"/>
  <c r="D35" i="4"/>
  <c r="D34" i="4"/>
  <c r="J31" i="4"/>
  <c r="D31" i="4"/>
  <c r="D30" i="4"/>
  <c r="D29" i="4"/>
  <c r="D42" i="4"/>
  <c r="D27" i="4"/>
  <c r="D26" i="4"/>
  <c r="D25" i="4"/>
  <c r="D24" i="4"/>
  <c r="D37" i="4"/>
  <c r="D22" i="4"/>
  <c r="D45" i="4"/>
  <c r="D13" i="4"/>
  <c r="D19" i="4"/>
  <c r="D11" i="4"/>
  <c r="D9" i="4"/>
  <c r="D16" i="4"/>
  <c r="D10" i="4"/>
  <c r="D12" i="4"/>
  <c r="D18" i="4"/>
  <c r="D21" i="4"/>
  <c r="D23" i="4"/>
  <c r="D20" i="4"/>
  <c r="D28" i="4"/>
  <c r="D8" i="4"/>
  <c r="D7" i="4"/>
  <c r="D6" i="4"/>
  <c r="D5" i="4"/>
  <c r="D4" i="4"/>
  <c r="D3" i="4"/>
  <c r="D2" i="4"/>
  <c r="C92" i="3" l="1"/>
  <c r="C95" i="3" s="1"/>
  <c r="C98" i="3" s="1"/>
  <c r="C101" i="3" s="1"/>
  <c r="C104" i="3" s="1"/>
  <c r="C107" i="3" s="1"/>
  <c r="C110" i="3" s="1"/>
  <c r="C113" i="3" s="1"/>
  <c r="C116" i="3" s="1"/>
  <c r="C119" i="3" s="1"/>
  <c r="C122" i="3" s="1"/>
  <c r="C125" i="3" s="1"/>
  <c r="C128" i="3" s="1"/>
  <c r="C131" i="3" s="1"/>
  <c r="C93" i="3"/>
  <c r="C96" i="3" s="1"/>
  <c r="C99" i="3" s="1"/>
  <c r="C102" i="3" s="1"/>
  <c r="C105" i="3" s="1"/>
  <c r="C108" i="3" s="1"/>
  <c r="C111" i="3" s="1"/>
  <c r="C114" i="3" s="1"/>
  <c r="C117" i="3" s="1"/>
  <c r="C120" i="3" s="1"/>
  <c r="C123" i="3" s="1"/>
  <c r="C126" i="3" s="1"/>
  <c r="C129" i="3" s="1"/>
  <c r="C132" i="3" s="1"/>
  <c r="C91" i="3"/>
  <c r="C94" i="3" s="1"/>
  <c r="C97" i="3" s="1"/>
  <c r="C100" i="3" s="1"/>
  <c r="C103" i="3" s="1"/>
  <c r="C106" i="3" s="1"/>
  <c r="C109" i="3" s="1"/>
  <c r="C112" i="3" s="1"/>
  <c r="C115" i="3" s="1"/>
  <c r="C118" i="3" s="1"/>
  <c r="C121" i="3" s="1"/>
  <c r="C124" i="3" s="1"/>
  <c r="C127" i="3" s="1"/>
  <c r="C130" i="3" s="1"/>
  <c r="E134" i="3"/>
  <c r="D134" i="3"/>
  <c r="F36" i="3"/>
  <c r="F3" i="3"/>
  <c r="E80" i="3"/>
  <c r="D80" i="3"/>
  <c r="E31" i="3"/>
  <c r="D31" i="3"/>
  <c r="C5" i="3"/>
  <c r="C6" i="3" s="1"/>
  <c r="C7" i="3" s="1"/>
  <c r="C8" i="3" s="1"/>
  <c r="C9" i="3" s="1"/>
  <c r="C10" i="3" s="1"/>
  <c r="B10" i="3" s="1"/>
  <c r="B4" i="3"/>
  <c r="F3" i="2"/>
  <c r="E26" i="2"/>
  <c r="F29" i="2"/>
  <c r="D70" i="2"/>
  <c r="E70" i="2"/>
  <c r="D2" i="1"/>
  <c r="D3" i="1"/>
  <c r="D4" i="1"/>
  <c r="D5" i="1"/>
  <c r="D6" i="1"/>
  <c r="D7" i="1"/>
  <c r="D8" i="1"/>
  <c r="D9" i="1"/>
  <c r="D19" i="1"/>
  <c r="D17" i="1"/>
  <c r="D12" i="1"/>
  <c r="D20" i="1"/>
  <c r="D16" i="1"/>
  <c r="D22" i="1"/>
  <c r="D43" i="1"/>
  <c r="D44" i="1"/>
  <c r="D18" i="1"/>
  <c r="D45" i="1"/>
  <c r="D15" i="1"/>
  <c r="D21" i="1"/>
  <c r="D11" i="1"/>
  <c r="D14" i="1"/>
  <c r="D24" i="1"/>
  <c r="D13" i="1"/>
  <c r="D26" i="1"/>
  <c r="D27" i="1"/>
  <c r="D28" i="1"/>
  <c r="D29" i="1"/>
  <c r="D30" i="1"/>
  <c r="D10" i="1"/>
  <c r="D32" i="1"/>
  <c r="D33" i="1"/>
  <c r="D34" i="1"/>
  <c r="D35" i="1"/>
  <c r="D36" i="1"/>
  <c r="D25" i="1"/>
  <c r="D39" i="1"/>
  <c r="D40" i="1"/>
  <c r="D41" i="1"/>
  <c r="D37" i="1"/>
  <c r="D31" i="1"/>
  <c r="D38" i="1"/>
  <c r="D42" i="1"/>
  <c r="D23" i="1"/>
  <c r="D46" i="1"/>
  <c r="D47" i="1"/>
  <c r="D48" i="1"/>
  <c r="D49" i="1"/>
  <c r="D50" i="1"/>
  <c r="F32" i="3" l="1"/>
  <c r="F135" i="3"/>
  <c r="F136" i="3"/>
  <c r="F33" i="3"/>
  <c r="F82" i="3"/>
  <c r="F83" i="3"/>
  <c r="B9" i="3"/>
  <c r="B8" i="3"/>
  <c r="B7" i="3"/>
  <c r="B6" i="3"/>
  <c r="C11" i="3"/>
  <c r="C12" i="3" s="1"/>
  <c r="B5" i="3"/>
  <c r="E93" i="2"/>
  <c r="D93" i="2"/>
  <c r="F73" i="2"/>
  <c r="D26" i="2"/>
  <c r="F28" i="2" s="1"/>
  <c r="C5" i="2"/>
  <c r="B5" i="2" s="1"/>
  <c r="B4" i="2"/>
  <c r="B12" i="3" l="1"/>
  <c r="C13" i="3"/>
  <c r="B11" i="3"/>
  <c r="F94" i="2"/>
  <c r="F71" i="2"/>
  <c r="F27" i="2"/>
  <c r="C6" i="2"/>
  <c r="C14" i="3" l="1"/>
  <c r="B13" i="3"/>
  <c r="B6" i="2"/>
  <c r="J34" i="1" s="1"/>
  <c r="C7" i="2"/>
  <c r="C15" i="3" l="1"/>
  <c r="B14" i="3"/>
  <c r="B7" i="2"/>
  <c r="C8" i="2"/>
  <c r="C16" i="3" l="1"/>
  <c r="B15" i="3"/>
  <c r="C9" i="2"/>
  <c r="B8" i="2"/>
  <c r="C17" i="3" l="1"/>
  <c r="B16" i="3"/>
  <c r="B9" i="2"/>
  <c r="J30" i="1" s="1"/>
  <c r="C10" i="2"/>
  <c r="C18" i="3" l="1"/>
  <c r="B17" i="3"/>
  <c r="B10" i="2"/>
  <c r="C11" i="2"/>
  <c r="C19" i="3" l="1"/>
  <c r="B18" i="3"/>
  <c r="B11" i="2"/>
  <c r="C12" i="2"/>
  <c r="C20" i="3" l="1"/>
  <c r="B19" i="3"/>
  <c r="B12" i="2"/>
  <c r="C13" i="2"/>
  <c r="C21" i="3" l="1"/>
  <c r="B20" i="3"/>
  <c r="B13" i="2"/>
  <c r="C14" i="2"/>
  <c r="C22" i="3" l="1"/>
  <c r="B21" i="3"/>
  <c r="B14" i="2"/>
  <c r="C15" i="2"/>
  <c r="C23" i="3" l="1"/>
  <c r="B22" i="3"/>
  <c r="B15" i="2"/>
  <c r="J33" i="1" s="1"/>
  <c r="C16" i="2"/>
  <c r="C24" i="3" l="1"/>
  <c r="B23" i="3"/>
  <c r="B16" i="2"/>
  <c r="J35" i="1" s="1"/>
  <c r="C17" i="2"/>
  <c r="C25" i="3" l="1"/>
  <c r="B24" i="3"/>
  <c r="B17" i="2"/>
  <c r="C18" i="2"/>
  <c r="C26" i="3" l="1"/>
  <c r="B25" i="3"/>
  <c r="B18" i="2"/>
  <c r="C19" i="2"/>
  <c r="C27" i="3" l="1"/>
  <c r="B26" i="3"/>
  <c r="B19" i="2"/>
  <c r="C28" i="3" l="1"/>
  <c r="B27" i="3"/>
  <c r="B20" i="2"/>
  <c r="J32" i="1" s="1"/>
  <c r="C21" i="2"/>
  <c r="C29" i="3" l="1"/>
  <c r="B29" i="3" s="1"/>
  <c r="B28" i="3"/>
  <c r="C22" i="2"/>
  <c r="B21" i="2"/>
  <c r="J36" i="1" s="1"/>
  <c r="C37" i="3" l="1"/>
  <c r="B22" i="2"/>
  <c r="C23" i="2"/>
  <c r="B37" i="3" l="1"/>
  <c r="C38" i="3"/>
  <c r="B23" i="2"/>
  <c r="C24" i="2"/>
  <c r="C39" i="3" l="1"/>
  <c r="B38" i="3"/>
  <c r="B24" i="2"/>
  <c r="C25" i="2"/>
  <c r="C30" i="2" s="1"/>
  <c r="C40" i="3" l="1"/>
  <c r="B39" i="3"/>
  <c r="B30" i="2"/>
  <c r="C31" i="2"/>
  <c r="B25" i="2"/>
  <c r="C41" i="3" l="1"/>
  <c r="B40" i="3"/>
  <c r="B31" i="2"/>
  <c r="C32" i="2"/>
  <c r="C42" i="3" l="1"/>
  <c r="B41" i="3"/>
  <c r="B32" i="2"/>
  <c r="C33" i="2"/>
  <c r="C43" i="3" l="1"/>
  <c r="B42" i="3"/>
  <c r="B33" i="2"/>
  <c r="C34" i="2"/>
  <c r="J10" i="1"/>
  <c r="C44" i="3" l="1"/>
  <c r="B43" i="3"/>
  <c r="C35" i="2"/>
  <c r="B34" i="2"/>
  <c r="C45" i="3" l="1"/>
  <c r="B44" i="3"/>
  <c r="C36" i="2"/>
  <c r="B35" i="2"/>
  <c r="J11" i="1" s="1"/>
  <c r="C46" i="3" l="1"/>
  <c r="B45" i="3"/>
  <c r="C37" i="2"/>
  <c r="B36" i="2"/>
  <c r="C47" i="3" l="1"/>
  <c r="B46" i="3"/>
  <c r="B37" i="2"/>
  <c r="J13" i="1" s="1"/>
  <c r="C38" i="2"/>
  <c r="C48" i="3" l="1"/>
  <c r="B47" i="3"/>
  <c r="C39" i="2"/>
  <c r="B38" i="2"/>
  <c r="C49" i="3" l="1"/>
  <c r="B48" i="3"/>
  <c r="C40" i="2"/>
  <c r="B39" i="2"/>
  <c r="J14" i="1" s="1"/>
  <c r="C50" i="3" l="1"/>
  <c r="B49" i="3"/>
  <c r="C41" i="2"/>
  <c r="B40" i="2"/>
  <c r="J15" i="1" s="1"/>
  <c r="C51" i="3" l="1"/>
  <c r="B50" i="3"/>
  <c r="C42" i="2"/>
  <c r="B41" i="2"/>
  <c r="C52" i="3" l="1"/>
  <c r="B51" i="3"/>
  <c r="C43" i="2"/>
  <c r="B42" i="2"/>
  <c r="J16" i="1" s="1"/>
  <c r="C53" i="3" l="1"/>
  <c r="B52" i="3"/>
  <c r="C44" i="2"/>
  <c r="B43" i="2"/>
  <c r="C54" i="3" l="1"/>
  <c r="B53" i="3"/>
  <c r="B44" i="2"/>
  <c r="J17" i="1" s="1"/>
  <c r="C45" i="2"/>
  <c r="C55" i="3" l="1"/>
  <c r="B54" i="3"/>
  <c r="B45" i="2"/>
  <c r="C46" i="2"/>
  <c r="C56" i="3" l="1"/>
  <c r="B55" i="3"/>
  <c r="B46" i="2"/>
  <c r="J19" i="1" s="1"/>
  <c r="C47" i="2"/>
  <c r="C57" i="3" l="1"/>
  <c r="B56" i="3"/>
  <c r="C48" i="2"/>
  <c r="B47" i="2"/>
  <c r="C58" i="3" l="1"/>
  <c r="B57" i="3"/>
  <c r="B48" i="2"/>
  <c r="J20" i="1" s="1"/>
  <c r="C49" i="2"/>
  <c r="C59" i="3" l="1"/>
  <c r="B58" i="3"/>
  <c r="C50" i="2"/>
  <c r="B49" i="2"/>
  <c r="J22" i="1" s="1"/>
  <c r="C60" i="3" l="1"/>
  <c r="B59" i="3"/>
  <c r="B50" i="2"/>
  <c r="C51" i="2"/>
  <c r="C61" i="3" l="1"/>
  <c r="B60" i="3"/>
  <c r="C52" i="2"/>
  <c r="B51" i="2"/>
  <c r="J23" i="1" s="1"/>
  <c r="C62" i="3" l="1"/>
  <c r="B61" i="3"/>
  <c r="B52" i="2"/>
  <c r="J25" i="1" s="1"/>
  <c r="C53" i="2"/>
  <c r="C63" i="3" l="1"/>
  <c r="B62" i="3"/>
  <c r="C54" i="2"/>
  <c r="B53" i="2"/>
  <c r="C64" i="3" l="1"/>
  <c r="B63" i="3"/>
  <c r="B54" i="2"/>
  <c r="J31" i="1" s="1"/>
  <c r="C55" i="2"/>
  <c r="C65" i="3" l="1"/>
  <c r="B64" i="3"/>
  <c r="B55" i="2"/>
  <c r="C56" i="2"/>
  <c r="C66" i="3" l="1"/>
  <c r="B65" i="3"/>
  <c r="B56" i="2"/>
  <c r="J37" i="1" s="1"/>
  <c r="C57" i="2"/>
  <c r="C67" i="3" l="1"/>
  <c r="B66" i="3"/>
  <c r="C58" i="2"/>
  <c r="B57" i="2"/>
  <c r="J38" i="1" s="1"/>
  <c r="C68" i="3" l="1"/>
  <c r="B67" i="3"/>
  <c r="C59" i="2"/>
  <c r="B58" i="2"/>
  <c r="J39" i="1" s="1"/>
  <c r="C69" i="3" l="1"/>
  <c r="B68" i="3"/>
  <c r="C60" i="2"/>
  <c r="B59" i="2"/>
  <c r="C70" i="3" l="1"/>
  <c r="B69" i="3"/>
  <c r="B60" i="2"/>
  <c r="J40" i="1" s="1"/>
  <c r="C61" i="2"/>
  <c r="C71" i="3" l="1"/>
  <c r="B70" i="3"/>
  <c r="B61" i="2"/>
  <c r="C62" i="2"/>
  <c r="C72" i="3" l="1"/>
  <c r="B71" i="3"/>
  <c r="C63" i="2"/>
  <c r="C64" i="2" s="1"/>
  <c r="C65" i="2" s="1"/>
  <c r="C66" i="2" s="1"/>
  <c r="B62" i="2"/>
  <c r="J41" i="1" s="1"/>
  <c r="C73" i="3" l="1"/>
  <c r="B72" i="3"/>
  <c r="C67" i="2"/>
  <c r="C68" i="2" s="1"/>
  <c r="C69" i="2" s="1"/>
  <c r="B66" i="2"/>
  <c r="J45" i="1" s="1"/>
  <c r="B65" i="2"/>
  <c r="J44" i="1" s="1"/>
  <c r="B64" i="2"/>
  <c r="J43" i="1" s="1"/>
  <c r="B63" i="2"/>
  <c r="J42" i="1" s="1"/>
  <c r="C74" i="3" l="1"/>
  <c r="B73" i="3"/>
  <c r="B67" i="2"/>
  <c r="C75" i="3" l="1"/>
  <c r="B74" i="3"/>
  <c r="B68" i="2"/>
  <c r="C76" i="3" l="1"/>
  <c r="B75" i="3"/>
  <c r="B69" i="2"/>
  <c r="J47" i="1" s="1"/>
  <c r="C74" i="2"/>
  <c r="C77" i="3" l="1"/>
  <c r="B76" i="3"/>
  <c r="B74" i="2"/>
  <c r="J29" i="1" s="1"/>
  <c r="C75" i="2"/>
  <c r="C78" i="3" l="1"/>
  <c r="B77" i="3"/>
  <c r="B75" i="2"/>
  <c r="J27" i="1" s="1"/>
  <c r="C76" i="2"/>
  <c r="C79" i="3" l="1"/>
  <c r="B78" i="3"/>
  <c r="B76" i="2"/>
  <c r="J26" i="1" s="1"/>
  <c r="C77" i="2"/>
  <c r="B79" i="3" l="1"/>
  <c r="C78" i="2"/>
  <c r="B77" i="2"/>
  <c r="J24" i="1" s="1"/>
  <c r="C79" i="2" l="1"/>
  <c r="B78" i="2"/>
  <c r="J9" i="1" l="1"/>
  <c r="J12" i="1"/>
  <c r="C80" i="2"/>
  <c r="B79" i="2"/>
  <c r="J28" i="1" s="1"/>
  <c r="C81" i="2" l="1"/>
  <c r="B80" i="2"/>
  <c r="J18" i="1" s="1"/>
  <c r="B81" i="2" l="1"/>
  <c r="J5" i="1" s="1"/>
  <c r="C82" i="2"/>
  <c r="B82" i="2" l="1"/>
  <c r="J7" i="1" s="1"/>
  <c r="C83" i="2"/>
  <c r="C84" i="2" l="1"/>
  <c r="B83" i="2"/>
  <c r="J6" i="1" s="1"/>
  <c r="B84" i="2" l="1"/>
  <c r="J8" i="1" s="1"/>
  <c r="C85" i="2"/>
  <c r="B85" i="2" l="1"/>
  <c r="J21" i="1" s="1"/>
  <c r="C86" i="2"/>
  <c r="C87" i="2" l="1"/>
  <c r="B86" i="2"/>
  <c r="J4" i="1" s="1"/>
  <c r="C88" i="2" l="1"/>
  <c r="B87" i="2"/>
  <c r="B88" i="2" l="1"/>
  <c r="C89" i="2"/>
  <c r="C90" i="2" l="1"/>
  <c r="B89" i="2"/>
  <c r="J46" i="1" s="1"/>
  <c r="C91" i="2" l="1"/>
  <c r="B90" i="2"/>
  <c r="J48" i="1" s="1"/>
  <c r="C92" i="2" l="1"/>
  <c r="B92" i="2" s="1"/>
  <c r="J49" i="1" s="1"/>
  <c r="B91" i="2"/>
  <c r="J50" i="1" s="1"/>
</calcChain>
</file>

<file path=xl/sharedStrings.xml><?xml version="1.0" encoding="utf-8"?>
<sst xmlns="http://schemas.openxmlformats.org/spreadsheetml/2006/main" count="1316" uniqueCount="416">
  <si>
    <t>Id</t>
  </si>
  <si>
    <t>Parámetro</t>
  </si>
  <si>
    <t>Definición</t>
  </si>
  <si>
    <t>Aspecto - Objetivo</t>
  </si>
  <si>
    <t>Aspecto</t>
  </si>
  <si>
    <t>Objetivo</t>
  </si>
  <si>
    <t>Actores</t>
  </si>
  <si>
    <t>Método</t>
  </si>
  <si>
    <t>Referencias</t>
  </si>
  <si>
    <t>Preguntas asociadas</t>
  </si>
  <si>
    <t>#1</t>
  </si>
  <si>
    <t>Conocimiento posterior</t>
  </si>
  <si>
    <t>Comprensión de la materia después de la experiencia</t>
  </si>
  <si>
    <t>Académico</t>
  </si>
  <si>
    <t>Obj2A</t>
  </si>
  <si>
    <t>Receptores</t>
  </si>
  <si>
    <t>Post-examen</t>
  </si>
  <si>
    <t>[83][86]</t>
  </si>
  <si>
    <t>Examen 1</t>
  </si>
  <si>
    <t>#2</t>
  </si>
  <si>
    <t>Conocimiento previo</t>
  </si>
  <si>
    <t>Conocimiento sobre la materia de forma previa a la experiencia</t>
  </si>
  <si>
    <t>Pre-examen</t>
  </si>
  <si>
    <t>Examen 2</t>
  </si>
  <si>
    <t>#3</t>
  </si>
  <si>
    <t>Cambios en los partes</t>
  </si>
  <si>
    <t>Cambios en el número de partes que tienen lugar</t>
  </si>
  <si>
    <t>Comportamiento</t>
  </si>
  <si>
    <t>Emisor</t>
  </si>
  <si>
    <t>Entrevista</t>
  </si>
  <si>
    <t>[166]</t>
  </si>
  <si>
    <t>#4</t>
  </si>
  <si>
    <t>Comportamiento en el recinto</t>
  </si>
  <si>
    <t>Comportamiento de los receptores durante el desarrollo de la actividad</t>
  </si>
  <si>
    <t>[17]</t>
  </si>
  <si>
    <t>#5</t>
  </si>
  <si>
    <t>Integración percibida</t>
  </si>
  <si>
    <t>Integración entre los receptores durante el transcurso de la actividad</t>
  </si>
  <si>
    <t>[112]</t>
  </si>
  <si>
    <t>#6</t>
  </si>
  <si>
    <t>Ruido en el recinto</t>
  </si>
  <si>
    <t>Niveles de alboroto durante el desarrollo de la actividad</t>
  </si>
  <si>
    <t>#7</t>
  </si>
  <si>
    <t>Socialización percibida</t>
  </si>
  <si>
    <t>Capacidades sociales desarrolladas por los receptores durante la actividad</t>
  </si>
  <si>
    <t>#8</t>
  </si>
  <si>
    <t>Copyright</t>
  </si>
  <si>
    <t>No se infringe copyright</t>
  </si>
  <si>
    <t>Diseño de contenido</t>
  </si>
  <si>
    <t>Obj2B</t>
  </si>
  <si>
    <t>#30</t>
  </si>
  <si>
    <t>Datos sociales y demográficos</t>
  </si>
  <si>
    <t>Edad, sexo, nivel de estudios, nacionalidad, etc</t>
  </si>
  <si>
    <t>General</t>
  </si>
  <si>
    <t>Encuesta</t>
  </si>
  <si>
    <t>[144]</t>
  </si>
  <si>
    <t>#21</t>
  </si>
  <si>
    <t>Adecuación del diseño</t>
  </si>
  <si>
    <t>El diseño estético se adapta al receptor</t>
  </si>
  <si>
    <t>Diseño técnico</t>
  </si>
  <si>
    <t>#11</t>
  </si>
  <si>
    <t>Respeto de los derechos humanos</t>
  </si>
  <si>
    <t>No hay contenido en contra de los derechos humanos</t>
  </si>
  <si>
    <t>#24</t>
  </si>
  <si>
    <t>Frescura del diseño</t>
  </si>
  <si>
    <t>El diseño es atractivo y adecuado</t>
  </si>
  <si>
    <t>#22</t>
  </si>
  <si>
    <t>Comodidad del diseño</t>
  </si>
  <si>
    <t>La navegación es intuitiva y sencilla</t>
  </si>
  <si>
    <t>#19</t>
  </si>
  <si>
    <t>Facilidad de uso percibida</t>
  </si>
  <si>
    <t>Del modelo TAM, actitud de los usuarios hacia los requerimientos a la hora de usar la herramienta</t>
  </si>
  <si>
    <t>Diseño metodológico</t>
  </si>
  <si>
    <t>[109][143]</t>
  </si>
  <si>
    <t>#13</t>
  </si>
  <si>
    <t>Validez del contenido</t>
  </si>
  <si>
    <t>El contenido se adecua a la materia que debe aprender el receptor</t>
  </si>
  <si>
    <t>#10</t>
  </si>
  <si>
    <t>Practicidad del contenido</t>
  </si>
  <si>
    <t>El contenido de la aplicación es util</t>
  </si>
  <si>
    <t>#17</t>
  </si>
  <si>
    <t>Adecuación del medio de aplicación</t>
  </si>
  <si>
    <t>El método por el que se aplica la herramienta es adecuado</t>
  </si>
  <si>
    <t>#9</t>
  </si>
  <si>
    <t>Fiabilidad del contenido</t>
  </si>
  <si>
    <t>El contenido de la aplicación es veraz y fiable</t>
  </si>
  <si>
    <t>#12</t>
  </si>
  <si>
    <t>Sistematicidad del contenido</t>
  </si>
  <si>
    <t>El aprendizaje sucede de forma progresiva</t>
  </si>
  <si>
    <t>#20</t>
  </si>
  <si>
    <t>Facilidad de uso percibida (emisor)</t>
  </si>
  <si>
    <t>Actitud del emisor hacia los requerimientos a la hora de usar la herramienta</t>
  </si>
  <si>
    <t>#14</t>
  </si>
  <si>
    <t>Adecuación de la duración</t>
  </si>
  <si>
    <t>La duración de la actividad se adapta al contenido</t>
  </si>
  <si>
    <t>#44</t>
  </si>
  <si>
    <t>Utilidad percibida</t>
  </si>
  <si>
    <t>Variable inspirada en el modelo TAM, percepción de la actividad como una herramienta útil</t>
  </si>
  <si>
    <t>Motivacional</t>
  </si>
  <si>
    <t>#23</t>
  </si>
  <si>
    <t>Control del emisor</t>
  </si>
  <si>
    <t>El emisor tiene capacidad para controlar y gestionar la experiencia</t>
  </si>
  <si>
    <t>#36</t>
  </si>
  <si>
    <t>Actitud hacia el uso</t>
  </si>
  <si>
    <t>Del modelo TAM, actitud frente a la actividad</t>
  </si>
  <si>
    <t>#25</t>
  </si>
  <si>
    <t>Preferencia personal (emisor)</t>
  </si>
  <si>
    <t>Preferencia entre los métodos tradicionales o la experiencia gamificada</t>
  </si>
  <si>
    <t>[107]</t>
  </si>
  <si>
    <t>#26</t>
  </si>
  <si>
    <t>Probabilidad de reutilización</t>
  </si>
  <si>
    <t>Probabilidad de que el emisor vuelva a proponer la experiencia</t>
  </si>
  <si>
    <t>#27</t>
  </si>
  <si>
    <t>Protección de datos</t>
  </si>
  <si>
    <t>Los datos de la aplicación están protegidos de forma adecuada</t>
  </si>
  <si>
    <t>#28</t>
  </si>
  <si>
    <t>Utilidad percibida (emisor)</t>
  </si>
  <si>
    <t>Percepción de la actividad como una herramienta útil</t>
  </si>
  <si>
    <t>#29</t>
  </si>
  <si>
    <t>Asignatura/s</t>
  </si>
  <si>
    <t>Asignaturas en las que se aplicará la herramienta</t>
  </si>
  <si>
    <t>Observador/Emisor</t>
  </si>
  <si>
    <t>Informe Previo</t>
  </si>
  <si>
    <t>[165]</t>
  </si>
  <si>
    <t>#41</t>
  </si>
  <si>
    <t>Intención de uso</t>
  </si>
  <si>
    <t>Del modelo TAM, disposición de usar la herramienta para el propósito propuesto</t>
  </si>
  <si>
    <t>[109]</t>
  </si>
  <si>
    <t>#31</t>
  </si>
  <si>
    <t>Deberes habituales</t>
  </si>
  <si>
    <t>Cantidad media de deberes suministrados a los receptores</t>
  </si>
  <si>
    <t>#32</t>
  </si>
  <si>
    <t>Diversidad de los receptores</t>
  </si>
  <si>
    <t>Identificación entre los receptores de personas de altas capacidades o necesidades especiales</t>
  </si>
  <si>
    <t>Observador</t>
  </si>
  <si>
    <t>[163][164]</t>
  </si>
  <si>
    <t>#33</t>
  </si>
  <si>
    <t>Duración</t>
  </si>
  <si>
    <t>Registro de la duración de la experiencia</t>
  </si>
  <si>
    <t>#34</t>
  </si>
  <si>
    <t>Historial académico</t>
  </si>
  <si>
    <t>Vistazo general del nivel medio de los receptores en la asignatura en la que vamos a implementar la gamificación</t>
  </si>
  <si>
    <t>#35</t>
  </si>
  <si>
    <t>Partes habituales</t>
  </si>
  <si>
    <t>Partes de clase aproximados que se producen durante un periodo de tiempo</t>
  </si>
  <si>
    <t>#40</t>
  </si>
  <si>
    <t>Disfrute percibido</t>
  </si>
  <si>
    <t>Del modelo TAM, grado en el cual encuentra la actividad placentera</t>
  </si>
  <si>
    <t>#42</t>
  </si>
  <si>
    <t>Motivación con la materia</t>
  </si>
  <si>
    <t>Ilusión por la materia que se imparte a través de la experiencia gamificada</t>
  </si>
  <si>
    <t>#37</t>
  </si>
  <si>
    <t>Aprendizaje percibido</t>
  </si>
  <si>
    <t>Sensación de aprendizaje de los participantes</t>
  </si>
  <si>
    <t>[118]</t>
  </si>
  <si>
    <t>#38</t>
  </si>
  <si>
    <t>Colaboración percibida</t>
  </si>
  <si>
    <t>Sentimientos de colaboración desarrollados por la actividad desarrollada</t>
  </si>
  <si>
    <t>#39</t>
  </si>
  <si>
    <t>Competitividad percibida</t>
  </si>
  <si>
    <t>Sentimientos de competitividad desarrollados por la actividad desarrollada</t>
  </si>
  <si>
    <t>#43</t>
  </si>
  <si>
    <t>Preferencia personal</t>
  </si>
  <si>
    <t>#15</t>
  </si>
  <si>
    <t>Adecuación de la frecuencia de aplicación</t>
  </si>
  <si>
    <t>La aplicación regular de la gamificiación se hace en intervalos adecuados</t>
  </si>
  <si>
    <t>#16</t>
  </si>
  <si>
    <t>Adecuación de los grupos de trabajo</t>
  </si>
  <si>
    <t>Los grupos de trabajo tienen un tamaño adecuado</t>
  </si>
  <si>
    <t>#18</t>
  </si>
  <si>
    <t>Adecuación del número de profesores</t>
  </si>
  <si>
    <t>Hay suficientes docentes para atender al grupo</t>
  </si>
  <si>
    <t>#45</t>
  </si>
  <si>
    <t>Valoración global (emisor)</t>
  </si>
  <si>
    <t>Opinión global de la experiencia</t>
  </si>
  <si>
    <t>Valoración global</t>
  </si>
  <si>
    <t>#46</t>
  </si>
  <si>
    <t>Valoración global (receptor)</t>
  </si>
  <si>
    <t>#47</t>
  </si>
  <si>
    <t>Valoración global académica</t>
  </si>
  <si>
    <t>#48</t>
  </si>
  <si>
    <t>Valoración global de comportamiento</t>
  </si>
  <si>
    <t>#49</t>
  </si>
  <si>
    <t>Valoración global motivacional</t>
  </si>
  <si>
    <t>INSERT INTO survey_models (title, num_questions, questions, questions_style) VALUES (?,?,?,?)</t>
  </si>
  <si>
    <t>text</t>
  </si>
  <si>
    <t>date</t>
  </si>
  <si>
    <t>int</t>
  </si>
  <si>
    <t>float</t>
  </si>
  <si>
    <t>int1-5</t>
  </si>
  <si>
    <t>V1</t>
  </si>
  <si>
    <t>V2 (corrección de reddación de algunas preguntas)</t>
  </si>
  <si>
    <t>Informe previo</t>
  </si>
  <si>
    <t>Nombre de la aplicación</t>
  </si>
  <si>
    <t>Fecha de inicio</t>
  </si>
  <si>
    <t>Duración estimada</t>
  </si>
  <si>
    <t>Centro</t>
  </si>
  <si>
    <t>Curso</t>
  </si>
  <si>
    <t>Profesores</t>
  </si>
  <si>
    <t>Observadores</t>
  </si>
  <si>
    <t>Número de alumnos</t>
  </si>
  <si>
    <t>Observaciones (Incluir en observaciones cualquier otro dato de los alumnos que se considere relevante. O cualquier comentario que quiera que se vea reflejado en este documento)</t>
  </si>
  <si>
    <t>Número de participantes de altas capacidades</t>
  </si>
  <si>
    <t>Número de participantes con necesidades educativas especiales</t>
  </si>
  <si>
    <t>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t>
  </si>
  <si>
    <t>Métodos de evaluación usados (Distinguir entre: A.- Prueba escrita  B.- Prueba oral  C.- Trabajo final  D.- Otro, indicar cuál )</t>
  </si>
  <si>
    <t>¿Relación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t>
  </si>
  <si>
    <t>int0-10</t>
  </si>
  <si>
    <t>Actitud del alumno hacia el aprendizaje (Puntúe de 0 a 10 lo interesado que está el alumno en la asignatura y su contenido)</t>
  </si>
  <si>
    <t>Carga de trabajo de la asignatura media (horas de trabajo en casa/semana)</t>
  </si>
  <si>
    <t>Media semanal de sanciones por comportamiento</t>
  </si>
  <si>
    <t>Porcentaje mensual de asistencia a clase (cómputo global aproximado)</t>
  </si>
  <si>
    <t>Integración del alumnado en actividades grupales (Puntúe de 0 a 10)</t>
  </si>
  <si>
    <t>Integración del alumnado con necesidades especiales o de altas capacidades (si los hubiera) (Puntúe de 0 a 10)</t>
  </si>
  <si>
    <t>Valoración general del docente de la convivencia (Puntúe de 0 a 10)</t>
  </si>
  <si>
    <t>Sentencia sql:</t>
  </si>
  <si>
    <t>Edad</t>
  </si>
  <si>
    <t>Nacionalidad</t>
  </si>
  <si>
    <t>Género</t>
  </si>
  <si>
    <t>Me ha gustado el diseño estético de la aplicación</t>
  </si>
  <si>
    <t>La paleta de colores y las animaciones eran de mi agrado</t>
  </si>
  <si>
    <t>La herramienta se siente original y moderna</t>
  </si>
  <si>
    <t>La herramienta cumple mis estándares para su uso</t>
  </si>
  <si>
    <t>No he tenido problemas a la hora de navegar por la herramienta, he podido llegar donde quería de forma rápida</t>
  </si>
  <si>
    <t>La distribución de los menús y pestañas es intuitiva y fácil de comprender</t>
  </si>
  <si>
    <t>La herramienta es accesible de forma rápida y sencilla, sin necesidad de mucha preparación previa</t>
  </si>
  <si>
    <t>La herramienta me ayuda a comprender la materia de la asignatura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</si>
  <si>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</si>
  <si>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</si>
  <si>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</si>
  <si>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</si>
  <si>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</si>
  <si>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</si>
  <si>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</si>
  <si>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</si>
  <si>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</si>
  <si>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</si>
  <si>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</si>
  <si>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</si>
  <si>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</si>
  <si>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</si>
  <si>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</si>
  <si>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</si>
  <si>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</si>
  <si>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</si>
  <si>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</si>
  <si>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</si>
  <si>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</si>
  <si>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</si>
  <si>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</si>
  <si>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</si>
  <si>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</si>
  <si>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</si>
  <si>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</si>
  <si>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</si>
  <si>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</si>
  <si>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</si>
  <si>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</si>
  <si>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</si>
  <si>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</si>
  <si>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</si>
  <si>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</si>
  <si>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</si>
  <si>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</si>
  <si>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</si>
  <si>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</si>
  <si>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</si>
  <si>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Durante el uso de la herramienta. ¿Ha visto la cantidad de partes de comportamiento necesarios cambiada? ¿Para bien o para mal?</t>
  </si>
  <si>
    <t>Valore la experiencia general del 0 al 10</t>
  </si>
  <si>
    <t>Describa brevemente la experiencia y justifique la puntuación anterior.</t>
  </si>
  <si>
    <t>Describa cuales han sido los puntos fuertes de la experiencia y que cosas mejoraría.</t>
  </si>
  <si>
    <t>¿Crees que ha ayudado a que el alumno trabaje y aproveche la asignatura?</t>
  </si>
  <si>
    <t>¿Crees que los juegos están debidamente aplicados? ¿Permiten valorar el aprendizaje del alumno de forma eficaz y objetiva?</t>
  </si>
  <si>
    <t>¿Crees que ha sido útil para motivar a trabajar la asignatura?</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</si>
  <si>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</si>
  <si>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</si>
  <si>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</si>
  <si>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</si>
  <si>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</si>
  <si>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</si>
  <si>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</si>
  <si>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int_nr</t>
  </si>
  <si>
    <t>Número de observadores (1)</t>
  </si>
  <si>
    <t>Número de participantes esperados</t>
  </si>
  <si>
    <t>text_nr</t>
  </si>
  <si>
    <t>Observaciones (2)</t>
  </si>
  <si>
    <t>float_nr</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</si>
  <si>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</si>
  <si>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</si>
  <si>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</si>
  <si>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</si>
  <si>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</si>
  <si>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</si>
  <si>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</si>
  <si>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</si>
  <si>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Aclaraciones:</t>
  </si>
  <si>
    <t>Lea las preguntas con detenimiento y tomese el tiempo que necesite pare rellenar la encuesta.&lt;br/&gt;&lt;b&gt;Las preguntas 1-13 son indispensables y, por tanto obligatorias, el resto del cuestionario son preguntas para profundizar, si no posee la información de algún campo o considera que no aplica déjelo en blanco.&lt;/b&gt;&lt;/br&gt;(1) Los observadores son las personas a cargo de la investigación&lt;/br&gt;(2)  Incluir en observaciones cualquier otro dato de los alumnos que se considere relevante. O cualquier comentario que quiera que se vea reflejado en este documento. Ejemplo: "alumnado procedente de distintos centros con nivel muy heterogéneo", "algunos alumnos no han cursado asignaturas similares en años previos".&lt;br/&gt;
(3)  Por ejemplo, si la asignatura experimental es Biología en unos participantes de 4º de ESO, indicar la media global de todos de Biología en 3º de ESO. Si ese dato no esta disponible, indicar la media de la última prueba de nivel realizada este curso.&lt;br/&gt;
(4)  Distinguir entre:&lt;br/&gt;
	A.- Prueba escrita&lt;br/&gt;
	B.- Prueba oral&lt;br/&gt;
	C.- Trabajo final&lt;br/&gt;
	D.- Otro (indique cuál)&lt;br/&gt;
(5) Responda:&lt;br/&gt;
Sí: si cree que la media académica de los alumnos está directamente relacionada con el método de evaluación empleado (y cambiaría considerablemente si usara otro)&lt;br/&gt;
No: si cree que independientemente del método de evaluación que utilizara la media de los alumnos permanecería inalterada.&lt;br/&gt;
(6)  Puntúe de 0 a 10 lo interesado que está el alumno en la asignatura y su contenido.&lt;br/&gt;
(7)  Tiempo que deberían dedicar en casa a la asignatura a juicio del profesor.&lt;br/&gt;
(8) (9)  (10)  Puntúe de 0 a 10.&lt;br/&gt;</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</si>
  <si>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</si>
  <si>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</si>
  <si>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</si>
  <si>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Lea atentamente todas las preguntas y tómese el tiempo que considere necesario.</t>
  </si>
  <si>
    <t xml:space="preserve"> </t>
  </si>
  <si>
    <t>intro</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</si>
  <si>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</si>
  <si>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</si>
  <si>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</si>
  <si>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</si>
  <si>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</si>
  <si>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</si>
  <si>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</si>
  <si>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</si>
  <si>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</si>
  <si>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</si>
  <si>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Puntuación numérica (0 no tenía ninguna forma de moderar -10 control total sobre la situación).</t>
  </si>
  <si>
    <t>(Opcional) Indique si le pareció que la herramienta incluye suficientes opciones de moderación (1) y en caso contrario describa alguna que le hubiese gustado encontrar.</t>
  </si>
  <si>
    <t>¿Le ha parecido que los medios tecnológicos que usa la herramienta son adecuados?</t>
  </si>
  <si>
    <t>Puntuación numérica (0 definitivamente no - 1 es el medio perfecto)</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</si>
  <si>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</si>
  <si>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</si>
  <si>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</si>
  <si>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</si>
  <si>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</si>
  <si>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</si>
  <si>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</si>
  <si>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</si>
  <si>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</si>
  <si>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</si>
  <si>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</si>
  <si>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</si>
  <si>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</si>
  <si>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</si>
  <si>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</si>
  <si>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</si>
  <si>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</si>
  <si>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int0-10_nr</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</si>
  <si>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</si>
  <si>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</si>
  <si>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</si>
  <si>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</si>
  <si>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</si>
  <si>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</si>
  <si>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</si>
  <si>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</si>
  <si>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ha sido útil para motivar a trabajar la asignatura?</t>
  </si>
  <si>
    <t>Puntuación numérica (0 para nada - 10 sí, considerablemente).</t>
  </si>
  <si>
    <r>
      <t xml:space="preserve">Cada pregunta tiene dos respuestas, una numérica del 0 al 10  y otra textual donde se le permite desarrollar, justificar y reflexionar sobre su pregunta anterior . </t>
    </r>
    <r>
      <rPr>
        <b/>
        <sz val="11"/>
        <color theme="1"/>
        <rFont val="Times New Roman"/>
        <family val="1"/>
      </rPr>
      <t>Es obligatorio responder a las preguntas de forma numérica, la respuesta textual es opcional.</t>
    </r>
    <r>
      <rPr>
        <sz val="11"/>
        <color theme="1"/>
        <rFont val="Times New Roman"/>
        <family val="1"/>
      </rPr>
      <t>&lt;br/&gt; (1) Se entienden por opciones de moderación ajustes que le permitan controlar el curso de la clase: desactivar microfonos, añadir o expulsar participantes, desactivar cámaras, etc.</t>
    </r>
  </si>
  <si>
    <t>Q70</t>
  </si>
  <si>
    <t>Q71</t>
  </si>
  <si>
    <t>Q72</t>
  </si>
  <si>
    <t>Q73</t>
  </si>
  <si>
    <t>Q74</t>
  </si>
  <si>
    <t>Q75</t>
  </si>
  <si>
    <t>Q76</t>
  </si>
  <si>
    <t>Q77</t>
  </si>
  <si>
    <t>Q78</t>
  </si>
  <si>
    <t>Q79</t>
  </si>
  <si>
    <t>Q80</t>
  </si>
  <si>
    <t>Q81</t>
  </si>
  <si>
    <t>Q82</t>
  </si>
  <si>
    <t>Q83</t>
  </si>
  <si>
    <t>Q84</t>
  </si>
  <si>
    <t>#50</t>
  </si>
  <si>
    <t>Recompensa</t>
  </si>
  <si>
    <t>Q6</t>
  </si>
  <si>
    <t>#51</t>
  </si>
  <si>
    <t>#52</t>
  </si>
  <si>
    <t>Duración de las sesiones</t>
  </si>
  <si>
    <t>Frecuencia de las sesiones</t>
  </si>
  <si>
    <t>Q5</t>
  </si>
  <si>
    <t>Q3,Q4</t>
  </si>
  <si>
    <t>Q14,Q15</t>
  </si>
  <si>
    <t>Q17,Q18,Q19</t>
  </si>
  <si>
    <t>Q21</t>
  </si>
  <si>
    <t>Q10</t>
  </si>
  <si>
    <t>Q22</t>
  </si>
  <si>
    <t>Q27,Q28,Q29,Q30</t>
  </si>
  <si>
    <t>Q31,Q32</t>
  </si>
  <si>
    <t>Q33,Q34</t>
  </si>
  <si>
    <t>Q35,Q36</t>
  </si>
  <si>
    <t>Q37</t>
  </si>
  <si>
    <t>Q38,Q39</t>
  </si>
  <si>
    <t>Q40,Q41</t>
  </si>
  <si>
    <t>Q42,Q43</t>
  </si>
  <si>
    <t>Q44,Q45</t>
  </si>
  <si>
    <t>Q46,Q47</t>
  </si>
  <si>
    <t>Q48,Q49</t>
  </si>
  <si>
    <t>Q50</t>
  </si>
  <si>
    <t>Q51,Q52</t>
  </si>
  <si>
    <t>Q53,Q54</t>
  </si>
  <si>
    <t>Q55</t>
  </si>
  <si>
    <t>Q56</t>
  </si>
  <si>
    <t>Q57,Q58</t>
  </si>
  <si>
    <t>Q59,Q60</t>
  </si>
  <si>
    <t>Q61</t>
  </si>
  <si>
    <t>Q62,Q63</t>
  </si>
  <si>
    <t>Q64,Q65</t>
  </si>
  <si>
    <t>Q66</t>
  </si>
  <si>
    <t>Q67,Q68,Q69</t>
  </si>
  <si>
    <t>¿Cree que los juegos están debidamente aplicados? ¿Permiten valorar el aprendizaje del alumno de forma eficaz y objetiva?</t>
  </si>
  <si>
    <t>ID_R</t>
  </si>
  <si>
    <t>ID</t>
  </si>
  <si>
    <t>Nº de preguntas:</t>
  </si>
  <si>
    <t>DATA_TYPE</t>
  </si>
  <si>
    <t>ID con Q</t>
  </si>
  <si>
    <t>Cada hoja tiene el siguiente contenido:</t>
  </si>
  <si>
    <t>PARÁMETROS - README</t>
  </si>
  <si>
    <t>Este excel ha se ha usado para recoger y procesar todos los parámetros identificados en el Bloque II del trabajos, asociarlos a sus aspectos correspondientes e identificarlos con las preguntas que los evaluan. También gestiona esas preguntas a la hora de introducirlas en la base de datos de SurveyMaker.</t>
  </si>
  <si>
    <t>- Parámetros</t>
  </si>
  <si>
    <t>Primera versión del conjunto de parametros y tabla completa de sus relaciones con aspectos y preguntas.</t>
  </si>
  <si>
    <t>- Preguntas</t>
  </si>
  <si>
    <t>Primera versión de preguntas para evaluar los parámetros, se encuentran distribuidas según pertenecen al informe previo entrevista o encuesta.</t>
  </si>
  <si>
    <t>A la izquierda de cada pregunta se encuentra el tipo que se espera que tenga y debajo de cada conjunto las sentencias sql para introducirlas en la base de datos.</t>
  </si>
  <si>
    <t>Segunda versión del conjunto de parametros y tabla completa de sus relaciones con aspectos y preguntas.</t>
  </si>
  <si>
    <t>- Parámetros v2</t>
  </si>
  <si>
    <t>Segundaa versión de preguntas para evaluar los parámetros, se encuentran distribuidas según pertenecen al informe previo entrevista o encuesta.</t>
  </si>
  <si>
    <t>A la izquierda de cada pregunta se encuentra el tipo que se espera que tenga y debajo de cada conjunto las sentencias sql para introducirlas en la base de datos, cabe destacar que han aparecido los tipos xxx_nr que significa not required, de forma que esa pregunta no se será de obligado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</si>
</sst>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sz val="10"/>
      <color theme="1"/>
      <name val="Times New Roman"/>
      <family val="1"/>
    </font>
    <font>
      <sz val="8"/>
      <name val="Calibri"/>
      <family val="2"/>
      <scheme val="minor"/>
    </font>
    <font>
      <b/>
      <sz val="11"/>
      <color theme="1"/>
      <name val="Calibri"/>
      <family val="2"/>
      <scheme val="minor"/>
    </font>
    <font>
      <sz val="10"/>
      <color rgb="FF2A00FF"/>
      <name val="Consolas"/>
      <family val="3"/>
    </font>
    <font>
      <b/>
      <u/>
      <sz val="11"/>
      <color theme="1"/>
      <name val="Calibri"/>
      <family val="2"/>
      <scheme val="minor"/>
    </font>
    <font>
      <b/>
      <sz val="11"/>
      <color theme="1"/>
      <name val="Times New Roman"/>
      <family val="1"/>
    </font>
    <font>
      <b/>
      <sz val="11"/>
      <color theme="4"/>
      <name val="Times New Roman"/>
      <family val="1"/>
    </font>
    <font>
      <sz val="11"/>
      <name val="Calibri"/>
      <family val="2"/>
      <scheme val="minor"/>
    </font>
    <font>
      <b/>
      <u/>
      <sz val="14"/>
      <color theme="1"/>
      <name val="Calibri"/>
      <family val="2"/>
      <scheme val="minor"/>
    </font>
    <font>
      <b/>
      <sz val="12"/>
      <color theme="1"/>
      <name val="Calibri"/>
      <family val="2"/>
      <scheme val="minor"/>
    </font>
    <font>
      <b/>
      <sz val="11"/>
      <name val="Calibri"/>
      <family val="2"/>
      <scheme val="minor"/>
    </font>
    <font>
      <b/>
      <u/>
      <sz val="18"/>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5" xfId="0" quotePrefix="1"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3" xfId="0" applyFont="1" applyBorder="1" applyAlignment="1">
      <alignment horizontal="left" vertical="center" wrapText="1"/>
    </xf>
    <xf numFmtId="0" fontId="7" fillId="0" borderId="0" xfId="0" applyFont="1" applyAlignment="1">
      <alignment vertical="center"/>
    </xf>
    <xf numFmtId="0" fontId="8" fillId="0" borderId="0" xfId="0" applyFont="1"/>
    <xf numFmtId="0" fontId="6" fillId="0" borderId="0" xfId="0" applyFont="1"/>
    <xf numFmtId="0" fontId="0" fillId="2" borderId="0" xfId="0" applyFill="1"/>
    <xf numFmtId="0" fontId="3" fillId="0" borderId="0" xfId="0" applyFont="1"/>
    <xf numFmtId="0" fontId="1" fillId="0" borderId="5" xfId="0" applyFont="1" applyBorder="1" applyAlignment="1">
      <alignment horizontal="left" vertical="center" wrapText="1"/>
    </xf>
    <xf numFmtId="0" fontId="1" fillId="0" borderId="9" xfId="0" quotePrefix="1" applyFont="1" applyBorder="1" applyAlignment="1">
      <alignment horizontal="left" vertical="center" wrapText="1"/>
    </xf>
    <xf numFmtId="0" fontId="10" fillId="0" borderId="0" xfId="0" applyFont="1"/>
    <xf numFmtId="0" fontId="0" fillId="0" borderId="0" xfId="0" applyAlignment="1">
      <alignment horizontal="left"/>
    </xf>
    <xf numFmtId="0" fontId="12" fillId="0" borderId="0" xfId="0" applyFont="1"/>
    <xf numFmtId="0" fontId="14" fillId="0" borderId="0" xfId="0" applyFont="1" applyAlignment="1">
      <alignment horizontal="right"/>
    </xf>
    <xf numFmtId="0" fontId="13" fillId="0" borderId="1" xfId="0" applyFont="1" applyBorder="1"/>
    <xf numFmtId="0" fontId="11" fillId="0" borderId="1" xfId="0" applyFont="1" applyBorder="1" applyAlignment="1">
      <alignment horizontal="center"/>
    </xf>
    <xf numFmtId="0" fontId="0" fillId="0" borderId="1" xfId="0" applyBorder="1" applyAlignment="1">
      <alignment horizontal="center"/>
    </xf>
    <xf numFmtId="0" fontId="13" fillId="0" borderId="7" xfId="0" applyFont="1" applyBorder="1"/>
    <xf numFmtId="0" fontId="0" fillId="0" borderId="8"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3" borderId="13" xfId="0" applyFill="1" applyBorder="1" applyAlignment="1">
      <alignment horizontal="center" vertical="center"/>
    </xf>
    <xf numFmtId="0" fontId="0" fillId="0" borderId="3" xfId="0" applyBorder="1" applyAlignment="1">
      <alignment horizontal="center" vertical="center"/>
    </xf>
    <xf numFmtId="0" fontId="0" fillId="0" borderId="13" xfId="0" applyBorder="1" applyAlignment="1">
      <alignment horizontal="center" vertical="center"/>
    </xf>
    <xf numFmtId="0" fontId="15" fillId="0" borderId="0" xfId="0" applyFont="1"/>
    <xf numFmtId="0" fontId="6" fillId="0" borderId="0" xfId="0" quotePrefix="1" applyFont="1"/>
    <xf numFmtId="0" fontId="0" fillId="0" borderId="0" xfId="0" applyAlignment="1">
      <alignment horizontal="center" vertical="center" wrapText="1"/>
    </xf>
  </cellXfs>
  <cellStyles count="1">
    <cellStyle name="Normal" xfId="0" builtinId="0"/>
  </cellStyles>
  <dxfs count="30">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Times New Roman"/>
        <family val="1"/>
        <scheme val="none"/>
      </font>
      <alignment horizontal="left"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alignment horizontal="left" vertical="center" textRotation="0" wrapText="1" indent="0" justifyLastLine="0" shrinkToFit="0" readingOrder="0"/>
    </dxf>
    <dxf>
      <border>
        <bottom style="thin">
          <color indexed="64"/>
        </bottom>
      </border>
    </dxf>
    <dxf>
      <font>
        <b/>
        <i val="0"/>
        <strike val="0"/>
        <condense val="0"/>
        <extend val="0"/>
        <outline val="0"/>
        <shadow val="0"/>
        <u val="none"/>
        <vertAlign val="baseline"/>
        <sz val="12"/>
        <color theme="1"/>
        <name val="Times New Roman"/>
        <family val="1"/>
        <scheme val="none"/>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1551F0-3FAA-4A81-816B-7AD3D2172BB0}" name="Tabla1" displayName="Tabla1" ref="A1:J50" totalsRowShown="0" headerRowDxfId="29" dataDxfId="27" headerRowBorderDxfId="28" tableBorderDxfId="26" totalsRowBorderDxfId="25">
  <autoFilter ref="A1:J50" xr:uid="{021551F0-3FAA-4A81-816B-7AD3D2172BB0}"/>
  <sortState xmlns:xlrd2="http://schemas.microsoft.com/office/spreadsheetml/2017/richdata2" ref="A10:J47">
    <sortCondition ref="J1:J50"/>
  </sortState>
  <tableColumns count="10">
    <tableColumn id="7" xr3:uid="{22A19C27-DB29-4B06-A841-5D745AF6AA23}" name="Id" dataDxfId="24"/>
    <tableColumn id="1" xr3:uid="{59640B5B-7F47-40AE-AAAE-4507A9709C3E}" name="Parámetro" dataDxfId="23"/>
    <tableColumn id="2" xr3:uid="{4EE8ABA3-42E6-47A2-B6FC-9E1561EF00B1}" name="Definición" dataDxfId="22"/>
    <tableColumn id="10" xr3:uid="{88243E85-50CE-4092-AA14-F44F4970C5C7}" name="Aspecto - Objetivo" dataDxfId="21">
      <calculatedColumnFormula>Tabla1[[#This Row],[Aspecto]]&amp;" - "&amp;Tabla1[[#This Row],[Objetivo]]</calculatedColumnFormula>
    </tableColumn>
    <tableColumn id="3" xr3:uid="{B04A7DF7-4328-4901-A1B2-266799F04317}" name="Aspecto" dataDxfId="20"/>
    <tableColumn id="9" xr3:uid="{564582D6-D380-48BE-B54D-3372384B71D2}" name="Objetivo" dataDxfId="19"/>
    <tableColumn id="4" xr3:uid="{F8FF3E4E-D56F-474B-8E1A-120E2755C1D6}" name="Actores" dataDxfId="18"/>
    <tableColumn id="5" xr3:uid="{DB5B89B6-4CFB-418F-BC42-0375C3179972}" name="Método" dataDxfId="17"/>
    <tableColumn id="6" xr3:uid="{FA30E00F-E0E3-45E7-A49C-58E9A611625B}" name="Referencias" dataDxfId="16"/>
    <tableColumn id="8" xr3:uid="{5191F1D4-154D-4B8B-B473-7F34FE04B4FB}" name="Preguntas asociadas" dataDxfId="1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3627E9-B05F-4830-B695-DE34CCD99EE2}" name="Tabla13" displayName="Tabla13" ref="A1:J50" totalsRowShown="0" headerRowDxfId="14" dataDxfId="12" headerRowBorderDxfId="13" tableBorderDxfId="11" totalsRowBorderDxfId="10">
  <autoFilter ref="A1:J50" xr:uid="{021551F0-3FAA-4A81-816B-7AD3D2172BB0}"/>
  <sortState xmlns:xlrd2="http://schemas.microsoft.com/office/spreadsheetml/2017/richdata2" ref="A2:J50">
    <sortCondition ref="E1:E50"/>
  </sortState>
  <tableColumns count="10">
    <tableColumn id="7" xr3:uid="{AB59D32F-DAAF-43EA-BDB5-482ABFB642BA}" name="Id" dataDxfId="9"/>
    <tableColumn id="1" xr3:uid="{56D8C622-7E78-46B9-9315-8E0EDB667988}" name="Parámetro" dataDxfId="8"/>
    <tableColumn id="2" xr3:uid="{08FF9ED4-7402-4F5E-B6A1-377B3786541A}" name="Definición" dataDxfId="7"/>
    <tableColumn id="10" xr3:uid="{325DA6BD-4E44-4FF9-BB37-6A9BA50EC924}" name="Aspecto - Objetivo" dataDxfId="6">
      <calculatedColumnFormula>Tabla13[[#This Row],[Aspecto]]&amp;" - "&amp;Tabla13[[#This Row],[Objetivo]]</calculatedColumnFormula>
    </tableColumn>
    <tableColumn id="3" xr3:uid="{C3C726B2-4FFE-4E2C-BC8A-661401DBD43A}" name="Aspecto" dataDxfId="5"/>
    <tableColumn id="9" xr3:uid="{3CF964AC-4E71-4B2B-9142-58FD1515B2CC}" name="Objetivo" dataDxfId="4"/>
    <tableColumn id="4" xr3:uid="{9F8BC6C5-4540-4C2F-90CC-A6570D2460EF}" name="Actores" dataDxfId="3"/>
    <tableColumn id="5" xr3:uid="{66EE5A12-FA24-4561-8EE2-0576250FDB64}" name="Método" dataDxfId="2"/>
    <tableColumn id="6" xr3:uid="{6B06C7FB-DA79-47A7-A08F-D5E1DFA1EAA1}" name="Referencias" dataDxfId="1"/>
    <tableColumn id="8" xr3:uid="{ED79AFD7-2C94-401D-AE8B-223CC78A58FE}" name="Preguntas asociada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59A5-FC29-4C33-97DF-05B3EAE9D005}">
  <dimension ref="A2:L15"/>
  <sheetViews>
    <sheetView workbookViewId="0">
      <selection activeCell="D14" sqref="D14"/>
    </sheetView>
  </sheetViews>
  <sheetFormatPr baseColWidth="10" defaultRowHeight="15" x14ac:dyDescent="0.25"/>
  <sheetData>
    <row r="2" spans="1:12" ht="23.25" x14ac:dyDescent="0.35">
      <c r="A2" s="37" t="s">
        <v>405</v>
      </c>
    </row>
    <row r="4" spans="1:12" x14ac:dyDescent="0.25">
      <c r="A4" s="39" t="s">
        <v>406</v>
      </c>
      <c r="B4" s="39"/>
      <c r="C4" s="39"/>
      <c r="D4" s="39"/>
      <c r="E4" s="39"/>
      <c r="F4" s="39"/>
      <c r="G4" s="39"/>
      <c r="H4" s="39"/>
      <c r="I4" s="39"/>
      <c r="J4" s="39"/>
      <c r="K4" s="39"/>
      <c r="L4" s="39"/>
    </row>
    <row r="5" spans="1:12" x14ac:dyDescent="0.25">
      <c r="A5" s="39"/>
      <c r="B5" s="39"/>
      <c r="C5" s="39"/>
      <c r="D5" s="39"/>
      <c r="E5" s="39"/>
      <c r="F5" s="39"/>
      <c r="G5" s="39"/>
      <c r="H5" s="39"/>
      <c r="I5" s="39"/>
      <c r="J5" s="39"/>
      <c r="K5" s="39"/>
      <c r="L5" s="39"/>
    </row>
    <row r="7" spans="1:12" x14ac:dyDescent="0.25">
      <c r="A7" t="s">
        <v>404</v>
      </c>
    </row>
    <row r="8" spans="1:12" x14ac:dyDescent="0.25">
      <c r="B8" s="38" t="s">
        <v>407</v>
      </c>
      <c r="D8" t="s">
        <v>408</v>
      </c>
    </row>
    <row r="9" spans="1:12" x14ac:dyDescent="0.25">
      <c r="B9" s="38" t="s">
        <v>409</v>
      </c>
      <c r="D9" t="s">
        <v>410</v>
      </c>
    </row>
    <row r="10" spans="1:12" x14ac:dyDescent="0.25">
      <c r="B10" s="38"/>
      <c r="D10" t="s">
        <v>411</v>
      </c>
    </row>
    <row r="11" spans="1:12" x14ac:dyDescent="0.25">
      <c r="B11" s="38" t="s">
        <v>413</v>
      </c>
      <c r="D11" t="s">
        <v>412</v>
      </c>
    </row>
    <row r="12" spans="1:12" x14ac:dyDescent="0.25">
      <c r="B12" s="38" t="s">
        <v>409</v>
      </c>
      <c r="D12" t="s">
        <v>414</v>
      </c>
    </row>
    <row r="13" spans="1:12" x14ac:dyDescent="0.25">
      <c r="B13" s="38"/>
      <c r="D13" t="s">
        <v>415</v>
      </c>
    </row>
    <row r="14" spans="1:12" x14ac:dyDescent="0.25">
      <c r="B14" s="38"/>
    </row>
    <row r="15" spans="1:12" x14ac:dyDescent="0.25">
      <c r="B15" s="38"/>
    </row>
  </sheetData>
  <mergeCells count="1">
    <mergeCell ref="A4: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tabSelected="1" workbookViewId="0">
      <selection activeCell="N17" sqref="N17"/>
    </sheetView>
  </sheetViews>
  <sheetFormatPr baseColWidth="10" defaultColWidth="9.140625" defaultRowHeight="15" x14ac:dyDescent="0.25"/>
  <cols>
    <col min="1" max="1" width="7.28515625" customWidth="1"/>
    <col min="2" max="2" width="33.28515625" customWidth="1"/>
    <col min="3" max="4" width="40.140625" customWidth="1"/>
    <col min="5" max="6" width="21.140625" customWidth="1"/>
    <col min="7" max="7" width="21.7109375" customWidth="1"/>
    <col min="8" max="8" width="24.5703125" customWidth="1"/>
    <col min="9" max="9" width="17.7109375" customWidth="1"/>
    <col min="10" max="10" width="19.42578125" customWidth="1"/>
  </cols>
  <sheetData>
    <row r="1" spans="1:10" ht="31.5" x14ac:dyDescent="0.25">
      <c r="A1" s="1" t="s">
        <v>0</v>
      </c>
      <c r="B1" s="2" t="s">
        <v>1</v>
      </c>
      <c r="C1" s="2" t="s">
        <v>2</v>
      </c>
      <c r="D1" s="2" t="s">
        <v>3</v>
      </c>
      <c r="E1" s="2" t="s">
        <v>4</v>
      </c>
      <c r="F1" s="2" t="s">
        <v>5</v>
      </c>
      <c r="G1" s="2" t="s">
        <v>6</v>
      </c>
      <c r="H1" s="2" t="s">
        <v>7</v>
      </c>
      <c r="I1" s="3" t="s">
        <v>8</v>
      </c>
      <c r="J1" s="2" t="s">
        <v>9</v>
      </c>
    </row>
    <row r="2" spans="1:10" ht="50.1" customHeight="1" x14ac:dyDescent="0.25">
      <c r="A2" s="4" t="s">
        <v>10</v>
      </c>
      <c r="B2" s="5" t="s">
        <v>11</v>
      </c>
      <c r="C2" s="5" t="s">
        <v>12</v>
      </c>
      <c r="D2" s="5" t="str">
        <f>Tabla1[[#This Row],[Aspecto]]&amp;" - "&amp;Tabla1[[#This Row],[Objetivo]]</f>
        <v>Académico - Obj2A</v>
      </c>
      <c r="E2" s="5" t="s">
        <v>13</v>
      </c>
      <c r="F2" s="5" t="s">
        <v>14</v>
      </c>
      <c r="G2" s="5" t="s">
        <v>15</v>
      </c>
      <c r="H2" s="5" t="s">
        <v>16</v>
      </c>
      <c r="I2" s="6" t="s">
        <v>17</v>
      </c>
      <c r="J2" s="11" t="s">
        <v>18</v>
      </c>
    </row>
    <row r="3" spans="1:10" ht="50.1" customHeight="1" x14ac:dyDescent="0.25">
      <c r="A3" s="4" t="s">
        <v>19</v>
      </c>
      <c r="B3" s="5" t="s">
        <v>20</v>
      </c>
      <c r="C3" s="5" t="s">
        <v>21</v>
      </c>
      <c r="D3" s="5" t="str">
        <f>Tabla1[[#This Row],[Aspecto]]&amp;" - "&amp;Tabla1[[#This Row],[Objetivo]]</f>
        <v>Académico - Obj2A</v>
      </c>
      <c r="E3" s="5" t="s">
        <v>13</v>
      </c>
      <c r="F3" s="5" t="s">
        <v>14</v>
      </c>
      <c r="G3" s="5" t="s">
        <v>15</v>
      </c>
      <c r="H3" s="5" t="s">
        <v>22</v>
      </c>
      <c r="I3" s="6" t="s">
        <v>17</v>
      </c>
      <c r="J3" s="5" t="s">
        <v>23</v>
      </c>
    </row>
    <row r="4" spans="1:10" ht="50.1" customHeight="1" x14ac:dyDescent="0.25">
      <c r="A4" s="4" t="s">
        <v>24</v>
      </c>
      <c r="B4" s="5" t="s">
        <v>25</v>
      </c>
      <c r="C4" s="5" t="s">
        <v>26</v>
      </c>
      <c r="D4" s="5" t="str">
        <f>Tabla1[[#This Row],[Aspecto]]&amp;" - "&amp;Tabla1[[#This Row],[Objetivo]]</f>
        <v>Comportamiento - Obj2A</v>
      </c>
      <c r="E4" s="7" t="s">
        <v>27</v>
      </c>
      <c r="F4" s="5" t="s">
        <v>14</v>
      </c>
      <c r="G4" s="5" t="s">
        <v>28</v>
      </c>
      <c r="H4" s="5" t="s">
        <v>29</v>
      </c>
      <c r="I4" s="6" t="s">
        <v>30</v>
      </c>
      <c r="J4" s="5" t="str">
        <f>_xlfn.TEXTJOIN(",",TRUE,Preguntas!B86)</f>
        <v>Q76</v>
      </c>
    </row>
    <row r="5" spans="1:10" ht="50.1" customHeight="1" x14ac:dyDescent="0.25">
      <c r="A5" s="4" t="s">
        <v>31</v>
      </c>
      <c r="B5" s="8" t="s">
        <v>32</v>
      </c>
      <c r="C5" s="8" t="s">
        <v>33</v>
      </c>
      <c r="D5" s="8" t="str">
        <f>Tabla1[[#This Row],[Aspecto]]&amp;" - "&amp;Tabla1[[#This Row],[Objetivo]]</f>
        <v>Comportamiento - Obj2A</v>
      </c>
      <c r="E5" s="7" t="s">
        <v>27</v>
      </c>
      <c r="F5" s="5" t="s">
        <v>14</v>
      </c>
      <c r="G5" s="5" t="s">
        <v>28</v>
      </c>
      <c r="H5" s="5" t="s">
        <v>29</v>
      </c>
      <c r="I5" s="6" t="s">
        <v>34</v>
      </c>
      <c r="J5" s="5" t="str">
        <f>_xlfn.TEXTJOIN(",",TRUE,Preguntas!B81)</f>
        <v>Q71</v>
      </c>
    </row>
    <row r="6" spans="1:10" ht="50.1" customHeight="1" x14ac:dyDescent="0.25">
      <c r="A6" s="4" t="s">
        <v>35</v>
      </c>
      <c r="B6" s="5" t="s">
        <v>36</v>
      </c>
      <c r="C6" s="5" t="s">
        <v>37</v>
      </c>
      <c r="D6" s="5" t="str">
        <f>Tabla1[[#This Row],[Aspecto]]&amp;" - "&amp;Tabla1[[#This Row],[Objetivo]]</f>
        <v>Comportamiento - Obj2A</v>
      </c>
      <c r="E6" s="7" t="s">
        <v>27</v>
      </c>
      <c r="F6" s="5" t="s">
        <v>14</v>
      </c>
      <c r="G6" s="5" t="s">
        <v>28</v>
      </c>
      <c r="H6" s="5" t="s">
        <v>29</v>
      </c>
      <c r="I6" s="6" t="s">
        <v>38</v>
      </c>
      <c r="J6" s="5" t="str">
        <f>_xlfn.TEXTJOIN(",",TRUE,Preguntas!B83)</f>
        <v>Q73</v>
      </c>
    </row>
    <row r="7" spans="1:10" ht="50.1" customHeight="1" x14ac:dyDescent="0.25">
      <c r="A7" s="4" t="s">
        <v>39</v>
      </c>
      <c r="B7" s="5" t="s">
        <v>40</v>
      </c>
      <c r="C7" s="5" t="s">
        <v>41</v>
      </c>
      <c r="D7" s="5" t="str">
        <f>Tabla1[[#This Row],[Aspecto]]&amp;" - "&amp;Tabla1[[#This Row],[Objetivo]]</f>
        <v>Comportamiento - Obj2A</v>
      </c>
      <c r="E7" s="7" t="s">
        <v>27</v>
      </c>
      <c r="F7" s="5" t="s">
        <v>14</v>
      </c>
      <c r="G7" s="5" t="s">
        <v>28</v>
      </c>
      <c r="H7" s="5" t="s">
        <v>29</v>
      </c>
      <c r="I7" s="6" t="s">
        <v>34</v>
      </c>
      <c r="J7" s="5" t="str">
        <f>_xlfn.TEXTJOIN(",",TRUE,Preguntas!B82)</f>
        <v>Q72</v>
      </c>
    </row>
    <row r="8" spans="1:10" ht="50.1" customHeight="1" x14ac:dyDescent="0.25">
      <c r="A8" s="4" t="s">
        <v>42</v>
      </c>
      <c r="B8" s="5" t="s">
        <v>43</v>
      </c>
      <c r="C8" s="5" t="s">
        <v>44</v>
      </c>
      <c r="D8" s="5" t="str">
        <f>Tabla1[[#This Row],[Aspecto]]&amp;" - "&amp;Tabla1[[#This Row],[Objetivo]]</f>
        <v>Comportamiento - Obj2A</v>
      </c>
      <c r="E8" s="7" t="s">
        <v>27</v>
      </c>
      <c r="F8" s="5" t="s">
        <v>14</v>
      </c>
      <c r="G8" s="5" t="s">
        <v>28</v>
      </c>
      <c r="H8" s="5" t="s">
        <v>29</v>
      </c>
      <c r="I8" s="6" t="s">
        <v>38</v>
      </c>
      <c r="J8" s="5" t="str">
        <f>_xlfn.TEXTJOIN(",",TRUE,Preguntas!B84)</f>
        <v>Q74</v>
      </c>
    </row>
    <row r="9" spans="1:10" ht="50.1" customHeight="1" x14ac:dyDescent="0.25">
      <c r="A9" s="4" t="s">
        <v>45</v>
      </c>
      <c r="B9" s="5" t="s">
        <v>46</v>
      </c>
      <c r="C9" s="5" t="s">
        <v>47</v>
      </c>
      <c r="D9" s="5" t="str">
        <f>Tabla1[[#This Row],[Aspecto]]&amp;" - "&amp;Tabla1[[#This Row],[Objetivo]]</f>
        <v>Diseño de contenido - Obj2B</v>
      </c>
      <c r="E9" s="5" t="s">
        <v>48</v>
      </c>
      <c r="F9" s="5" t="s">
        <v>49</v>
      </c>
      <c r="G9" s="5" t="s">
        <v>28</v>
      </c>
      <c r="H9" s="5" t="s">
        <v>29</v>
      </c>
      <c r="I9" s="6" t="s">
        <v>34</v>
      </c>
      <c r="J9" s="5" t="str">
        <f>_xlfn.TEXTJOIN(",",TRUE,Preguntas!B78)</f>
        <v>Q68</v>
      </c>
    </row>
    <row r="10" spans="1:10" ht="50.1" customHeight="1" x14ac:dyDescent="0.25">
      <c r="A10" s="4" t="s">
        <v>50</v>
      </c>
      <c r="B10" s="5" t="s">
        <v>51</v>
      </c>
      <c r="C10" s="5" t="s">
        <v>52</v>
      </c>
      <c r="D10" s="5" t="str">
        <f>Tabla1[[#This Row],[Aspecto]]&amp;" - "&amp;Tabla1[[#This Row],[Objetivo]]</f>
        <v>General - Obj2B</v>
      </c>
      <c r="E10" s="5" t="s">
        <v>53</v>
      </c>
      <c r="F10" s="5" t="s">
        <v>49</v>
      </c>
      <c r="G10" s="5" t="s">
        <v>15</v>
      </c>
      <c r="H10" s="5" t="s">
        <v>54</v>
      </c>
      <c r="I10" s="6" t="s">
        <v>55</v>
      </c>
      <c r="J10" s="5" t="str">
        <f>_xlfn.TEXTJOIN(",",TRUE,Preguntas!B30:B33)</f>
        <v>Q24,Q25,Q26,Q27</v>
      </c>
    </row>
    <row r="11" spans="1:10" ht="50.1" customHeight="1" x14ac:dyDescent="0.25">
      <c r="A11" s="4" t="s">
        <v>56</v>
      </c>
      <c r="B11" s="5" t="s">
        <v>57</v>
      </c>
      <c r="C11" s="5" t="s">
        <v>58</v>
      </c>
      <c r="D11" s="5" t="str">
        <f>Tabla1[[#This Row],[Aspecto]]&amp;" - "&amp;Tabla1[[#This Row],[Objetivo]]</f>
        <v>Diseño técnico - Obj2B</v>
      </c>
      <c r="E11" s="5" t="s">
        <v>59</v>
      </c>
      <c r="F11" s="5" t="s">
        <v>49</v>
      </c>
      <c r="G11" s="5" t="s">
        <v>15</v>
      </c>
      <c r="H11" s="5" t="s">
        <v>54</v>
      </c>
      <c r="I11" s="6" t="s">
        <v>34</v>
      </c>
      <c r="J11" s="5" t="str">
        <f>_xlfn.TEXTJOIN(",",TRUE,Preguntas!B34:B35)</f>
        <v>Q28,Q29</v>
      </c>
    </row>
    <row r="12" spans="1:10" ht="50.1" customHeight="1" x14ac:dyDescent="0.25">
      <c r="A12" s="4" t="s">
        <v>60</v>
      </c>
      <c r="B12" s="5" t="s">
        <v>61</v>
      </c>
      <c r="C12" s="5" t="s">
        <v>62</v>
      </c>
      <c r="D12" s="5" t="str">
        <f>Tabla1[[#This Row],[Aspecto]]&amp;" - "&amp;Tabla1[[#This Row],[Objetivo]]</f>
        <v>Diseño de contenido - Obj2B</v>
      </c>
      <c r="E12" s="5" t="s">
        <v>48</v>
      </c>
      <c r="F12" s="5" t="s">
        <v>49</v>
      </c>
      <c r="G12" s="5" t="s">
        <v>28</v>
      </c>
      <c r="H12" s="5" t="s">
        <v>29</v>
      </c>
      <c r="I12" s="6" t="s">
        <v>34</v>
      </c>
      <c r="J12" s="5" t="str">
        <f>_xlfn.TEXTJOIN(",",TRUE,Preguntas!B78)</f>
        <v>Q68</v>
      </c>
    </row>
    <row r="13" spans="1:10" ht="50.1" customHeight="1" x14ac:dyDescent="0.25">
      <c r="A13" s="4" t="s">
        <v>63</v>
      </c>
      <c r="B13" s="5" t="s">
        <v>64</v>
      </c>
      <c r="C13" s="5" t="s">
        <v>65</v>
      </c>
      <c r="D13" s="5" t="str">
        <f>Tabla1[[#This Row],[Aspecto]]&amp;" - "&amp;Tabla1[[#This Row],[Objetivo]]</f>
        <v>Diseño técnico - Obj2B</v>
      </c>
      <c r="E13" s="5" t="s">
        <v>59</v>
      </c>
      <c r="F13" s="5" t="s">
        <v>49</v>
      </c>
      <c r="G13" s="5" t="s">
        <v>15</v>
      </c>
      <c r="H13" s="5" t="s">
        <v>54</v>
      </c>
      <c r="I13" s="6" t="s">
        <v>34</v>
      </c>
      <c r="J13" s="5" t="str">
        <f>_xlfn.TEXTJOIN(",",TRUE,Preguntas!B36:B37)</f>
        <v>Q30,Q31</v>
      </c>
    </row>
    <row r="14" spans="1:10" ht="50.1" customHeight="1" x14ac:dyDescent="0.25">
      <c r="A14" s="4" t="s">
        <v>66</v>
      </c>
      <c r="B14" s="5" t="s">
        <v>67</v>
      </c>
      <c r="C14" s="5" t="s">
        <v>68</v>
      </c>
      <c r="D14" s="5" t="str">
        <f>Tabla1[[#This Row],[Aspecto]]&amp;" - "&amp;Tabla1[[#This Row],[Objetivo]]</f>
        <v>Diseño técnico - Obj2B</v>
      </c>
      <c r="E14" s="5" t="s">
        <v>59</v>
      </c>
      <c r="F14" s="5" t="s">
        <v>49</v>
      </c>
      <c r="G14" s="5" t="s">
        <v>15</v>
      </c>
      <c r="H14" s="5" t="s">
        <v>54</v>
      </c>
      <c r="I14" s="6" t="s">
        <v>34</v>
      </c>
      <c r="J14" s="5" t="str">
        <f>_xlfn.TEXTJOIN(",",TRUE,Preguntas!B38:B39)</f>
        <v>Q32,Q33</v>
      </c>
    </row>
    <row r="15" spans="1:10" ht="50.1" customHeight="1" x14ac:dyDescent="0.25">
      <c r="A15" s="4" t="s">
        <v>69</v>
      </c>
      <c r="B15" s="5" t="s">
        <v>70</v>
      </c>
      <c r="C15" s="5" t="s">
        <v>71</v>
      </c>
      <c r="D15" s="5" t="str">
        <f>Tabla1[[#This Row],[Aspecto]]&amp;" - "&amp;Tabla1[[#This Row],[Objetivo]]</f>
        <v>Diseño metodológico - Obj2B</v>
      </c>
      <c r="E15" s="5" t="s">
        <v>72</v>
      </c>
      <c r="F15" s="5" t="s">
        <v>49</v>
      </c>
      <c r="G15" s="5" t="s">
        <v>15</v>
      </c>
      <c r="H15" s="5" t="s">
        <v>54</v>
      </c>
      <c r="I15" s="6" t="s">
        <v>73</v>
      </c>
      <c r="J15" s="5" t="str">
        <f>_xlfn.TEXTJOIN(",",TRUE,Preguntas!B40)</f>
        <v>Q34</v>
      </c>
    </row>
    <row r="16" spans="1:10" ht="50.1" customHeight="1" x14ac:dyDescent="0.25">
      <c r="A16" s="4" t="s">
        <v>74</v>
      </c>
      <c r="B16" s="5" t="s">
        <v>75</v>
      </c>
      <c r="C16" s="5" t="s">
        <v>76</v>
      </c>
      <c r="D16" s="5" t="str">
        <f>Tabla1[[#This Row],[Aspecto]]&amp;" - "&amp;Tabla1[[#This Row],[Objetivo]]</f>
        <v>Diseño de contenido - Obj2B</v>
      </c>
      <c r="E16" s="5" t="s">
        <v>48</v>
      </c>
      <c r="F16" s="5" t="s">
        <v>49</v>
      </c>
      <c r="G16" s="5" t="s">
        <v>15</v>
      </c>
      <c r="H16" s="5" t="s">
        <v>54</v>
      </c>
      <c r="I16" s="6" t="s">
        <v>34</v>
      </c>
      <c r="J16" s="5" t="str">
        <f>_xlfn.TEXTJOIN(",",TRUE,Preguntas!B41:B42)</f>
        <v>Q35,Q36</v>
      </c>
    </row>
    <row r="17" spans="1:10" ht="50.1" customHeight="1" x14ac:dyDescent="0.25">
      <c r="A17" s="4" t="s">
        <v>77</v>
      </c>
      <c r="B17" s="5" t="s">
        <v>78</v>
      </c>
      <c r="C17" s="5" t="s">
        <v>79</v>
      </c>
      <c r="D17" s="5" t="str">
        <f>Tabla1[[#This Row],[Aspecto]]&amp;" - "&amp;Tabla1[[#This Row],[Objetivo]]</f>
        <v>Diseño de contenido - Obj2B</v>
      </c>
      <c r="E17" s="5" t="s">
        <v>48</v>
      </c>
      <c r="F17" s="5" t="s">
        <v>49</v>
      </c>
      <c r="G17" s="5" t="s">
        <v>15</v>
      </c>
      <c r="H17" s="5" t="s">
        <v>54</v>
      </c>
      <c r="I17" s="6" t="s">
        <v>34</v>
      </c>
      <c r="J17" s="5" t="str">
        <f>_xlfn.TEXTJOIN(",",TRUE,Preguntas!B43:B44)</f>
        <v>Q37,Q38</v>
      </c>
    </row>
    <row r="18" spans="1:10" ht="50.1" customHeight="1" x14ac:dyDescent="0.25">
      <c r="A18" s="4" t="s">
        <v>80</v>
      </c>
      <c r="B18" s="5" t="s">
        <v>81</v>
      </c>
      <c r="C18" s="5" t="s">
        <v>82</v>
      </c>
      <c r="D18" s="5" t="str">
        <f>Tabla1[[#This Row],[Aspecto]]&amp;" - "&amp;Tabla1[[#This Row],[Objetivo]]</f>
        <v>Diseño metodológico - Obj2B</v>
      </c>
      <c r="E18" s="5" t="s">
        <v>72</v>
      </c>
      <c r="F18" s="5" t="s">
        <v>49</v>
      </c>
      <c r="G18" s="5" t="s">
        <v>28</v>
      </c>
      <c r="H18" s="5" t="s">
        <v>29</v>
      </c>
      <c r="I18" s="6" t="s">
        <v>34</v>
      </c>
      <c r="J18" s="5" t="str">
        <f>_xlfn.TEXTJOIN(",",TRUE,Preguntas!B80)</f>
        <v>Q70</v>
      </c>
    </row>
    <row r="19" spans="1:10" ht="50.1" customHeight="1" x14ac:dyDescent="0.25">
      <c r="A19" s="4" t="s">
        <v>83</v>
      </c>
      <c r="B19" s="5" t="s">
        <v>84</v>
      </c>
      <c r="C19" s="5" t="s">
        <v>85</v>
      </c>
      <c r="D19" s="5" t="str">
        <f>Tabla1[[#This Row],[Aspecto]]&amp;" - "&amp;Tabla1[[#This Row],[Objetivo]]</f>
        <v>Diseño de contenido - Obj2B</v>
      </c>
      <c r="E19" s="5" t="s">
        <v>48</v>
      </c>
      <c r="F19" s="5" t="s">
        <v>49</v>
      </c>
      <c r="G19" s="5" t="s">
        <v>15</v>
      </c>
      <c r="H19" s="5" t="s">
        <v>54</v>
      </c>
      <c r="I19" s="6" t="s">
        <v>34</v>
      </c>
      <c r="J19" s="5" t="str">
        <f>_xlfn.TEXTJOIN(",",TRUE,Preguntas!B45:B46)</f>
        <v>Q39,Q40</v>
      </c>
    </row>
    <row r="20" spans="1:10" ht="50.1" customHeight="1" x14ac:dyDescent="0.25">
      <c r="A20" s="4" t="s">
        <v>86</v>
      </c>
      <c r="B20" s="5" t="s">
        <v>87</v>
      </c>
      <c r="C20" s="5" t="s">
        <v>88</v>
      </c>
      <c r="D20" s="5" t="str">
        <f>Tabla1[[#This Row],[Aspecto]]&amp;" - "&amp;Tabla1[[#This Row],[Objetivo]]</f>
        <v>Diseño de contenido - Obj2B</v>
      </c>
      <c r="E20" s="5" t="s">
        <v>48</v>
      </c>
      <c r="F20" s="5" t="s">
        <v>49</v>
      </c>
      <c r="G20" s="5" t="s">
        <v>15</v>
      </c>
      <c r="H20" s="5" t="s">
        <v>54</v>
      </c>
      <c r="I20" s="6" t="s">
        <v>34</v>
      </c>
      <c r="J20" s="5" t="str">
        <f>_xlfn.TEXTJOIN(",",TRUE,Preguntas!B47:B48)</f>
        <v>Q41,Q42</v>
      </c>
    </row>
    <row r="21" spans="1:10" ht="50.1" customHeight="1" x14ac:dyDescent="0.25">
      <c r="A21" s="4" t="s">
        <v>89</v>
      </c>
      <c r="B21" s="5" t="s">
        <v>90</v>
      </c>
      <c r="C21" s="5" t="s">
        <v>91</v>
      </c>
      <c r="D21" s="5" t="str">
        <f>Tabla1[[#This Row],[Aspecto]]&amp;" - "&amp;Tabla1[[#This Row],[Objetivo]]</f>
        <v>Diseño metodológico - Obj2B</v>
      </c>
      <c r="E21" s="5" t="s">
        <v>72</v>
      </c>
      <c r="F21" s="5" t="s">
        <v>49</v>
      </c>
      <c r="G21" s="5" t="s">
        <v>28</v>
      </c>
      <c r="H21" s="5" t="s">
        <v>29</v>
      </c>
      <c r="I21" s="6" t="s">
        <v>73</v>
      </c>
      <c r="J21" s="5" t="str">
        <f>_xlfn.TEXTJOIN(",",TRUE,Preguntas!B85)</f>
        <v>Q75</v>
      </c>
    </row>
    <row r="22" spans="1:10" ht="50.1" customHeight="1" x14ac:dyDescent="0.25">
      <c r="A22" s="4" t="s">
        <v>92</v>
      </c>
      <c r="B22" s="5" t="s">
        <v>93</v>
      </c>
      <c r="C22" s="5" t="s">
        <v>94</v>
      </c>
      <c r="D22" s="5" t="str">
        <f>Tabla1[[#This Row],[Aspecto]]&amp;" - "&amp;Tabla1[[#This Row],[Objetivo]]</f>
        <v>Diseño metodológico - Obj2B</v>
      </c>
      <c r="E22" s="5" t="s">
        <v>72</v>
      </c>
      <c r="F22" s="5" t="s">
        <v>49</v>
      </c>
      <c r="G22" s="5" t="s">
        <v>15</v>
      </c>
      <c r="H22" s="5" t="s">
        <v>54</v>
      </c>
      <c r="I22" s="6" t="s">
        <v>34</v>
      </c>
      <c r="J22" s="5" t="str">
        <f>_xlfn.TEXTJOIN(",",TRUE,Preguntas!B49)</f>
        <v>Q43</v>
      </c>
    </row>
    <row r="23" spans="1:10" ht="50.1" customHeight="1" x14ac:dyDescent="0.25">
      <c r="A23" s="4" t="s">
        <v>95</v>
      </c>
      <c r="B23" s="5" t="s">
        <v>96</v>
      </c>
      <c r="C23" s="5" t="s">
        <v>97</v>
      </c>
      <c r="D23" s="5" t="str">
        <f>Tabla1[[#This Row],[Aspecto]]&amp;" - "&amp;Tabla1[[#This Row],[Objetivo]]</f>
        <v>Motivacional - Obj2A</v>
      </c>
      <c r="E23" s="5" t="s">
        <v>98</v>
      </c>
      <c r="F23" s="5" t="s">
        <v>14</v>
      </c>
      <c r="G23" s="5" t="s">
        <v>15</v>
      </c>
      <c r="H23" s="5" t="s">
        <v>54</v>
      </c>
      <c r="I23" s="6" t="s">
        <v>73</v>
      </c>
      <c r="J23" s="5" t="str">
        <f>_xlfn.TEXTJOIN(",",TRUE,Preguntas!B50:B51)</f>
        <v>Q44,Q45</v>
      </c>
    </row>
    <row r="24" spans="1:10" ht="50.1" customHeight="1" x14ac:dyDescent="0.25">
      <c r="A24" s="4" t="s">
        <v>99</v>
      </c>
      <c r="B24" s="5" t="s">
        <v>100</v>
      </c>
      <c r="C24" s="5" t="s">
        <v>101</v>
      </c>
      <c r="D24" s="5" t="str">
        <f>Tabla1[[#This Row],[Aspecto]]&amp;" - "&amp;Tabla1[[#This Row],[Objetivo]]</f>
        <v>Diseño técnico - Obj2B</v>
      </c>
      <c r="E24" s="5" t="s">
        <v>59</v>
      </c>
      <c r="F24" s="5" t="s">
        <v>49</v>
      </c>
      <c r="G24" s="5" t="s">
        <v>28</v>
      </c>
      <c r="H24" s="5" t="s">
        <v>29</v>
      </c>
      <c r="I24" s="6" t="s">
        <v>34</v>
      </c>
      <c r="J24" s="5" t="str">
        <f>_xlfn.TEXTJOIN(",",TRUE,Preguntas!B77)</f>
        <v>Q67</v>
      </c>
    </row>
    <row r="25" spans="1:10" ht="50.1" customHeight="1" x14ac:dyDescent="0.25">
      <c r="A25" s="4" t="s">
        <v>102</v>
      </c>
      <c r="B25" s="5" t="s">
        <v>103</v>
      </c>
      <c r="C25" s="5" t="s">
        <v>104</v>
      </c>
      <c r="D25" s="5" t="str">
        <f>Tabla1[[#This Row],[Aspecto]]&amp;" - "&amp;Tabla1[[#This Row],[Objetivo]]</f>
        <v>Motivacional - Obj2A</v>
      </c>
      <c r="E25" s="5" t="s">
        <v>98</v>
      </c>
      <c r="F25" s="5" t="s">
        <v>14</v>
      </c>
      <c r="G25" s="5" t="s">
        <v>15</v>
      </c>
      <c r="H25" s="5" t="s">
        <v>54</v>
      </c>
      <c r="I25" s="6" t="s">
        <v>73</v>
      </c>
      <c r="J25" s="5" t="str">
        <f>_xlfn.TEXTJOIN(",",TRUE,Preguntas!B52)</f>
        <v>Q46</v>
      </c>
    </row>
    <row r="26" spans="1:10" ht="50.1" customHeight="1" x14ac:dyDescent="0.25">
      <c r="A26" s="4" t="s">
        <v>105</v>
      </c>
      <c r="B26" s="5" t="s">
        <v>106</v>
      </c>
      <c r="C26" s="5" t="s">
        <v>107</v>
      </c>
      <c r="D26" s="5" t="str">
        <f>Tabla1[[#This Row],[Aspecto]]&amp;" - "&amp;Tabla1[[#This Row],[Objetivo]]</f>
        <v>Diseño técnico - Obj2B</v>
      </c>
      <c r="E26" s="5" t="s">
        <v>59</v>
      </c>
      <c r="F26" s="5" t="s">
        <v>49</v>
      </c>
      <c r="G26" s="5" t="s">
        <v>28</v>
      </c>
      <c r="H26" s="5" t="s">
        <v>29</v>
      </c>
      <c r="I26" s="6" t="s">
        <v>108</v>
      </c>
      <c r="J26" s="5" t="str">
        <f>_xlfn.TEXTJOIN(",",TRUE,Preguntas!B76)</f>
        <v>Q66</v>
      </c>
    </row>
    <row r="27" spans="1:10" ht="50.1" customHeight="1" x14ac:dyDescent="0.25">
      <c r="A27" s="4" t="s">
        <v>109</v>
      </c>
      <c r="B27" s="5" t="s">
        <v>110</v>
      </c>
      <c r="C27" s="5" t="s">
        <v>111</v>
      </c>
      <c r="D27" s="5" t="str">
        <f>Tabla1[[#This Row],[Aspecto]]&amp;" - "&amp;Tabla1[[#This Row],[Objetivo]]</f>
        <v>Diseño técnico - Obj2B</v>
      </c>
      <c r="E27" s="5" t="s">
        <v>59</v>
      </c>
      <c r="F27" s="5" t="s">
        <v>49</v>
      </c>
      <c r="G27" s="5" t="s">
        <v>28</v>
      </c>
      <c r="H27" s="5" t="s">
        <v>29</v>
      </c>
      <c r="I27" s="6" t="s">
        <v>34</v>
      </c>
      <c r="J27" s="5" t="str">
        <f>_xlfn.TEXTJOIN(",",TRUE,Preguntas!B75)</f>
        <v>Q65</v>
      </c>
    </row>
    <row r="28" spans="1:10" ht="50.1" customHeight="1" x14ac:dyDescent="0.25">
      <c r="A28" s="4" t="s">
        <v>112</v>
      </c>
      <c r="B28" s="5" t="s">
        <v>113</v>
      </c>
      <c r="C28" s="5" t="s">
        <v>114</v>
      </c>
      <c r="D28" s="5" t="str">
        <f>Tabla1[[#This Row],[Aspecto]]&amp;" - "&amp;Tabla1[[#This Row],[Objetivo]]</f>
        <v>Diseño técnico - Obj2B</v>
      </c>
      <c r="E28" s="5" t="s">
        <v>59</v>
      </c>
      <c r="F28" s="5" t="s">
        <v>49</v>
      </c>
      <c r="G28" s="5" t="s">
        <v>28</v>
      </c>
      <c r="H28" s="5" t="s">
        <v>29</v>
      </c>
      <c r="I28" s="6" t="s">
        <v>34</v>
      </c>
      <c r="J28" s="5" t="str">
        <f>_xlfn.TEXTJOIN(",",TRUE,Preguntas!B79)</f>
        <v>Q69</v>
      </c>
    </row>
    <row r="29" spans="1:10" ht="50.1" customHeight="1" x14ac:dyDescent="0.25">
      <c r="A29" s="4" t="s">
        <v>115</v>
      </c>
      <c r="B29" s="5" t="s">
        <v>116</v>
      </c>
      <c r="C29" s="5" t="s">
        <v>117</v>
      </c>
      <c r="D29" s="5" t="str">
        <f>Tabla1[[#This Row],[Aspecto]]&amp;" - "&amp;Tabla1[[#This Row],[Objetivo]]</f>
        <v>Diseño técnico - Obj2B</v>
      </c>
      <c r="E29" s="5" t="s">
        <v>59</v>
      </c>
      <c r="F29" s="5" t="s">
        <v>49</v>
      </c>
      <c r="G29" s="5" t="s">
        <v>28</v>
      </c>
      <c r="H29" s="5" t="s">
        <v>29</v>
      </c>
      <c r="I29" s="6" t="s">
        <v>73</v>
      </c>
      <c r="J29" s="5" t="str">
        <f>_xlfn.TEXTJOIN(",",TRUE,Preguntas!B74)</f>
        <v>Q64</v>
      </c>
    </row>
    <row r="30" spans="1:10" ht="50.1" customHeight="1" x14ac:dyDescent="0.25">
      <c r="A30" s="4" t="s">
        <v>118</v>
      </c>
      <c r="B30" s="5" t="s">
        <v>119</v>
      </c>
      <c r="C30" s="5" t="s">
        <v>120</v>
      </c>
      <c r="D30" s="5" t="str">
        <f>Tabla1[[#This Row],[Aspecto]]&amp;" - "&amp;Tabla1[[#This Row],[Objetivo]]</f>
        <v>General - Obj2B</v>
      </c>
      <c r="E30" s="5" t="s">
        <v>53</v>
      </c>
      <c r="F30" s="5" t="s">
        <v>49</v>
      </c>
      <c r="G30" s="5" t="s">
        <v>121</v>
      </c>
      <c r="H30" s="5" t="s">
        <v>122</v>
      </c>
      <c r="I30" s="6" t="s">
        <v>123</v>
      </c>
      <c r="J30" s="5" t="str">
        <f>Preguntas!B9</f>
        <v>Q6</v>
      </c>
    </row>
    <row r="31" spans="1:10" ht="50.1" customHeight="1" x14ac:dyDescent="0.25">
      <c r="A31" s="4" t="s">
        <v>124</v>
      </c>
      <c r="B31" s="5" t="s">
        <v>125</v>
      </c>
      <c r="C31" s="5" t="s">
        <v>126</v>
      </c>
      <c r="D31" s="5" t="str">
        <f>Tabla1[[#This Row],[Aspecto]]&amp;" - "&amp;Tabla1[[#This Row],[Objetivo]]</f>
        <v>Motivacional - Obj2A</v>
      </c>
      <c r="E31" s="5" t="s">
        <v>98</v>
      </c>
      <c r="F31" s="5" t="s">
        <v>14</v>
      </c>
      <c r="G31" s="5" t="s">
        <v>15</v>
      </c>
      <c r="H31" s="5" t="s">
        <v>54</v>
      </c>
      <c r="I31" s="6" t="s">
        <v>127</v>
      </c>
      <c r="J31" s="5" t="str">
        <f>_xlfn.TEXTJOIN(",",TRUE,Preguntas!B53:B54)</f>
        <v>Q47,Q48</v>
      </c>
    </row>
    <row r="32" spans="1:10" ht="50.1" customHeight="1" x14ac:dyDescent="0.25">
      <c r="A32" s="4" t="s">
        <v>128</v>
      </c>
      <c r="B32" s="5" t="s">
        <v>129</v>
      </c>
      <c r="C32" s="5" t="s">
        <v>130</v>
      </c>
      <c r="D32" s="5" t="str">
        <f>Tabla1[[#This Row],[Aspecto]]&amp;" - "&amp;Tabla1[[#This Row],[Objetivo]]</f>
        <v>General - Obj2B</v>
      </c>
      <c r="E32" s="5" t="s">
        <v>53</v>
      </c>
      <c r="F32" s="5" t="s">
        <v>49</v>
      </c>
      <c r="G32" s="5" t="s">
        <v>121</v>
      </c>
      <c r="H32" s="5" t="s">
        <v>122</v>
      </c>
      <c r="I32" s="6" t="s">
        <v>123</v>
      </c>
      <c r="J32" s="5" t="str">
        <f>Preguntas!B20</f>
        <v>Q18</v>
      </c>
    </row>
    <row r="33" spans="1:10" ht="50.1" customHeight="1" x14ac:dyDescent="0.25">
      <c r="A33" s="4" t="s">
        <v>131</v>
      </c>
      <c r="B33" s="5" t="s">
        <v>132</v>
      </c>
      <c r="C33" s="5" t="s">
        <v>133</v>
      </c>
      <c r="D33" s="5" t="str">
        <f>Tabla1[[#This Row],[Aspecto]]&amp;" - "&amp;Tabla1[[#This Row],[Objetivo]]</f>
        <v>General - Obj2B</v>
      </c>
      <c r="E33" s="5" t="s">
        <v>53</v>
      </c>
      <c r="F33" s="5" t="s">
        <v>49</v>
      </c>
      <c r="G33" s="5" t="s">
        <v>134</v>
      </c>
      <c r="H33" s="5" t="s">
        <v>122</v>
      </c>
      <c r="I33" s="6" t="s">
        <v>135</v>
      </c>
      <c r="J33" s="5" t="str">
        <f>_xlfn.TEXTJOIN(",",TRUE,Preguntas!B14:B15)</f>
        <v>Q11,Q12</v>
      </c>
    </row>
    <row r="34" spans="1:10" ht="50.1" customHeight="1" x14ac:dyDescent="0.25">
      <c r="A34" s="4" t="s">
        <v>136</v>
      </c>
      <c r="B34" s="5" t="s">
        <v>137</v>
      </c>
      <c r="C34" s="5" t="s">
        <v>138</v>
      </c>
      <c r="D34" s="5" t="str">
        <f>Tabla1[[#This Row],[Aspecto]]&amp;" - "&amp;Tabla1[[#This Row],[Objetivo]]</f>
        <v>General - Obj2B</v>
      </c>
      <c r="E34" s="5" t="s">
        <v>53</v>
      </c>
      <c r="F34" s="5" t="s">
        <v>49</v>
      </c>
      <c r="G34" s="5" t="s">
        <v>134</v>
      </c>
      <c r="H34" s="5" t="s">
        <v>122</v>
      </c>
      <c r="I34" s="6" t="s">
        <v>127</v>
      </c>
      <c r="J34" s="5" t="str">
        <f>_xlfn.TEXTJOIN(",",TRUE,Preguntas!B5:B6)</f>
        <v>Q2,Q3</v>
      </c>
    </row>
    <row r="35" spans="1:10" ht="50.1" customHeight="1" x14ac:dyDescent="0.25">
      <c r="A35" s="4" t="s">
        <v>139</v>
      </c>
      <c r="B35" s="5" t="s">
        <v>140</v>
      </c>
      <c r="C35" s="5" t="s">
        <v>141</v>
      </c>
      <c r="D35" s="5" t="str">
        <f>Tabla1[[#This Row],[Aspecto]]&amp;" - "&amp;Tabla1[[#This Row],[Objetivo]]</f>
        <v>General - Obj2A</v>
      </c>
      <c r="E35" s="5" t="s">
        <v>53</v>
      </c>
      <c r="F35" s="5" t="s">
        <v>14</v>
      </c>
      <c r="G35" s="5" t="s">
        <v>121</v>
      </c>
      <c r="H35" s="5" t="s">
        <v>122</v>
      </c>
      <c r="I35" s="6" t="s">
        <v>127</v>
      </c>
      <c r="J35" s="5" t="str">
        <f>_xlfn.TEXTJOIN(",",TRUE,Preguntas!B16)</f>
        <v>Q13</v>
      </c>
    </row>
    <row r="36" spans="1:10" ht="50.1" customHeight="1" x14ac:dyDescent="0.25">
      <c r="A36" s="4" t="s">
        <v>142</v>
      </c>
      <c r="B36" s="5" t="s">
        <v>143</v>
      </c>
      <c r="C36" s="5" t="s">
        <v>144</v>
      </c>
      <c r="D36" s="5" t="str">
        <f>Tabla1[[#This Row],[Aspecto]]&amp;" - "&amp;Tabla1[[#This Row],[Objetivo]]</f>
        <v>General - Obj2A</v>
      </c>
      <c r="E36" s="5" t="s">
        <v>53</v>
      </c>
      <c r="F36" s="5" t="s">
        <v>14</v>
      </c>
      <c r="G36" s="5" t="s">
        <v>121</v>
      </c>
      <c r="H36" s="5" t="s">
        <v>122</v>
      </c>
      <c r="I36" s="6" t="s">
        <v>30</v>
      </c>
      <c r="J36" s="5" t="str">
        <f>_xlfn.TEXTJOIN(",",TRUE,Preguntas!B21)</f>
        <v>Q19</v>
      </c>
    </row>
    <row r="37" spans="1:10" ht="50.1" customHeight="1" x14ac:dyDescent="0.25">
      <c r="A37" s="4" t="s">
        <v>145</v>
      </c>
      <c r="B37" s="5" t="s">
        <v>146</v>
      </c>
      <c r="C37" s="5" t="s">
        <v>147</v>
      </c>
      <c r="D37" s="5" t="str">
        <f>Tabla1[[#This Row],[Aspecto]]&amp;" - "&amp;Tabla1[[#This Row],[Objetivo]]</f>
        <v>Motivacional - Obj2A</v>
      </c>
      <c r="E37" s="5" t="s">
        <v>98</v>
      </c>
      <c r="F37" s="5" t="s">
        <v>14</v>
      </c>
      <c r="G37" s="5" t="s">
        <v>15</v>
      </c>
      <c r="H37" s="5" t="s">
        <v>54</v>
      </c>
      <c r="I37" s="6" t="s">
        <v>127</v>
      </c>
      <c r="J37" s="5" t="str">
        <f>_xlfn.TEXTJOIN(",",TRUE,Preguntas!B55:B56)</f>
        <v>Q49,Q50</v>
      </c>
    </row>
    <row r="38" spans="1:10" ht="50.1" customHeight="1" x14ac:dyDescent="0.25">
      <c r="A38" s="4" t="s">
        <v>148</v>
      </c>
      <c r="B38" s="5" t="s">
        <v>149</v>
      </c>
      <c r="C38" s="5" t="s">
        <v>150</v>
      </c>
      <c r="D38" s="5" t="str">
        <f>Tabla1[[#This Row],[Aspecto]]&amp;" - "&amp;Tabla1[[#This Row],[Objetivo]]</f>
        <v>Motivacional - Obj2A</v>
      </c>
      <c r="E38" s="5" t="s">
        <v>98</v>
      </c>
      <c r="F38" s="5" t="s">
        <v>14</v>
      </c>
      <c r="G38" s="5" t="s">
        <v>15</v>
      </c>
      <c r="H38" s="5" t="s">
        <v>54</v>
      </c>
      <c r="I38" s="6" t="s">
        <v>38</v>
      </c>
      <c r="J38" s="5" t="str">
        <f>_xlfn.TEXTJOIN(",",TRUE,Preguntas!B57)</f>
        <v>Q51</v>
      </c>
    </row>
    <row r="39" spans="1:10" ht="50.1" customHeight="1" x14ac:dyDescent="0.25">
      <c r="A39" s="4" t="s">
        <v>151</v>
      </c>
      <c r="B39" s="5" t="s">
        <v>152</v>
      </c>
      <c r="C39" s="5" t="s">
        <v>153</v>
      </c>
      <c r="D39" s="5" t="str">
        <f>Tabla1[[#This Row],[Aspecto]]&amp;" - "&amp;Tabla1[[#This Row],[Objetivo]]</f>
        <v>Motivacional - Obj2A</v>
      </c>
      <c r="E39" s="5" t="s">
        <v>98</v>
      </c>
      <c r="F39" s="5" t="s">
        <v>14</v>
      </c>
      <c r="G39" s="5" t="s">
        <v>15</v>
      </c>
      <c r="H39" s="5" t="s">
        <v>54</v>
      </c>
      <c r="I39" s="6" t="s">
        <v>154</v>
      </c>
      <c r="J39" s="5" t="str">
        <f>_xlfn.TEXTJOIN(",",TRUE,Preguntas!B58)</f>
        <v>Q52</v>
      </c>
    </row>
    <row r="40" spans="1:10" ht="50.1" customHeight="1" x14ac:dyDescent="0.25">
      <c r="A40" s="4" t="s">
        <v>155</v>
      </c>
      <c r="B40" s="5" t="s">
        <v>156</v>
      </c>
      <c r="C40" s="5" t="s">
        <v>157</v>
      </c>
      <c r="D40" s="5" t="str">
        <f>Tabla1[[#This Row],[Aspecto]]&amp;" - "&amp;Tabla1[[#This Row],[Objetivo]]</f>
        <v>Motivacional - Obj2A</v>
      </c>
      <c r="E40" s="5" t="s">
        <v>98</v>
      </c>
      <c r="F40" s="5" t="s">
        <v>14</v>
      </c>
      <c r="G40" s="5" t="s">
        <v>15</v>
      </c>
      <c r="H40" s="5" t="s">
        <v>54</v>
      </c>
      <c r="I40" s="6" t="s">
        <v>38</v>
      </c>
      <c r="J40" s="5" t="str">
        <f>_xlfn.TEXTJOIN(",",TRUE,Preguntas!B59:B60)</f>
        <v>Q53,Q54</v>
      </c>
    </row>
    <row r="41" spans="1:10" ht="50.1" customHeight="1" x14ac:dyDescent="0.25">
      <c r="A41" s="4" t="s">
        <v>158</v>
      </c>
      <c r="B41" s="5" t="s">
        <v>159</v>
      </c>
      <c r="C41" s="5" t="s">
        <v>160</v>
      </c>
      <c r="D41" s="5" t="str">
        <f>Tabla1[[#This Row],[Aspecto]]&amp;" - "&amp;Tabla1[[#This Row],[Objetivo]]</f>
        <v>Motivacional - Obj2A</v>
      </c>
      <c r="E41" s="5" t="s">
        <v>98</v>
      </c>
      <c r="F41" s="5" t="s">
        <v>14</v>
      </c>
      <c r="G41" s="5" t="s">
        <v>15</v>
      </c>
      <c r="H41" s="5" t="s">
        <v>54</v>
      </c>
      <c r="I41" s="6" t="s">
        <v>154</v>
      </c>
      <c r="J41" s="5" t="str">
        <f>_xlfn.TEXTJOIN(",",TRUE,Preguntas!B61:B62)</f>
        <v>Q55,Q56</v>
      </c>
    </row>
    <row r="42" spans="1:10" ht="50.1" customHeight="1" x14ac:dyDescent="0.25">
      <c r="A42" s="4" t="s">
        <v>161</v>
      </c>
      <c r="B42" s="5" t="s">
        <v>162</v>
      </c>
      <c r="C42" s="5" t="s">
        <v>107</v>
      </c>
      <c r="D42" s="5" t="str">
        <f>Tabla1[[#This Row],[Aspecto]]&amp;" - "&amp;Tabla1[[#This Row],[Objetivo]]</f>
        <v>Motivacional - Obj2A</v>
      </c>
      <c r="E42" s="5" t="s">
        <v>98</v>
      </c>
      <c r="F42" s="5" t="s">
        <v>14</v>
      </c>
      <c r="G42" s="5" t="s">
        <v>15</v>
      </c>
      <c r="H42" s="5" t="s">
        <v>54</v>
      </c>
      <c r="I42" s="6" t="s">
        <v>108</v>
      </c>
      <c r="J42" s="5" t="str">
        <f>_xlfn.TEXTJOIN(",",TRUE,Preguntas!B63)</f>
        <v>Q57</v>
      </c>
    </row>
    <row r="43" spans="1:10" ht="50.1" customHeight="1" x14ac:dyDescent="0.25">
      <c r="A43" s="4" t="s">
        <v>163</v>
      </c>
      <c r="B43" s="5" t="s">
        <v>164</v>
      </c>
      <c r="C43" s="5" t="s">
        <v>165</v>
      </c>
      <c r="D43" s="5" t="str">
        <f>Tabla1[[#This Row],[Aspecto]]&amp;" - "&amp;Tabla1[[#This Row],[Objetivo]]</f>
        <v>Diseño metodológico - Obj2B</v>
      </c>
      <c r="E43" s="5" t="s">
        <v>72</v>
      </c>
      <c r="F43" s="5" t="s">
        <v>49</v>
      </c>
      <c r="G43" s="5" t="s">
        <v>15</v>
      </c>
      <c r="H43" s="5" t="s">
        <v>54</v>
      </c>
      <c r="I43" s="6" t="s">
        <v>127</v>
      </c>
      <c r="J43" s="5" t="str">
        <f>_xlfn.TEXTJOIN(",",TRUE,Preguntas!B64)</f>
        <v>Q58</v>
      </c>
    </row>
    <row r="44" spans="1:10" ht="50.1" customHeight="1" x14ac:dyDescent="0.25">
      <c r="A44" s="4" t="s">
        <v>166</v>
      </c>
      <c r="B44" s="5" t="s">
        <v>167</v>
      </c>
      <c r="C44" s="5" t="s">
        <v>168</v>
      </c>
      <c r="D44" s="5" t="str">
        <f>Tabla1[[#This Row],[Aspecto]]&amp;" - "&amp;Tabla1[[#This Row],[Objetivo]]</f>
        <v>Diseño metodológico - Obj2B</v>
      </c>
      <c r="E44" s="5" t="s">
        <v>72</v>
      </c>
      <c r="F44" s="5" t="s">
        <v>49</v>
      </c>
      <c r="G44" s="5" t="s">
        <v>15</v>
      </c>
      <c r="H44" s="5" t="s">
        <v>54</v>
      </c>
      <c r="I44" s="6" t="s">
        <v>127</v>
      </c>
      <c r="J44" s="5" t="str">
        <f>_xlfn.TEXTJOIN(",",TRUE,Preguntas!B65)</f>
        <v>Q59</v>
      </c>
    </row>
    <row r="45" spans="1:10" ht="50.1" customHeight="1" x14ac:dyDescent="0.25">
      <c r="A45" s="4" t="s">
        <v>169</v>
      </c>
      <c r="B45" s="9" t="s">
        <v>170</v>
      </c>
      <c r="C45" s="9" t="s">
        <v>171</v>
      </c>
      <c r="D45" s="9" t="str">
        <f>Tabla1[[#This Row],[Aspecto]]&amp;" - "&amp;Tabla1[[#This Row],[Objetivo]]</f>
        <v>Diseño metodológico - Obj2B</v>
      </c>
      <c r="E45" s="9" t="s">
        <v>72</v>
      </c>
      <c r="F45" s="5" t="s">
        <v>49</v>
      </c>
      <c r="G45" s="9" t="s">
        <v>15</v>
      </c>
      <c r="H45" s="9" t="s">
        <v>54</v>
      </c>
      <c r="I45" s="10" t="s">
        <v>127</v>
      </c>
      <c r="J45" s="5" t="str">
        <f>_xlfn.TEXTJOIN(",",TRUE,Preguntas!B66)</f>
        <v>Q60</v>
      </c>
    </row>
    <row r="46" spans="1:10" ht="15.75" x14ac:dyDescent="0.25">
      <c r="A46" s="4" t="s">
        <v>172</v>
      </c>
      <c r="B46" s="9" t="s">
        <v>173</v>
      </c>
      <c r="C46" s="9" t="s">
        <v>174</v>
      </c>
      <c r="D46" s="9" t="str">
        <f>Tabla1[[#This Row],[Aspecto]]&amp;" - "&amp;Tabla1[[#This Row],[Objetivo]]</f>
        <v>Valoración global - Obj2A</v>
      </c>
      <c r="E46" s="9" t="s">
        <v>175</v>
      </c>
      <c r="F46" s="5" t="s">
        <v>14</v>
      </c>
      <c r="G46" s="9" t="s">
        <v>28</v>
      </c>
      <c r="H46" s="9" t="s">
        <v>29</v>
      </c>
      <c r="I46" s="10" t="s">
        <v>34</v>
      </c>
      <c r="J46" s="5" t="str">
        <f>_xlfn.TEXTJOIN(",",TRUE,Preguntas!B87:B89)</f>
        <v>Q77,Q78,Q79</v>
      </c>
    </row>
    <row r="47" spans="1:10" ht="15.75" x14ac:dyDescent="0.25">
      <c r="A47" s="4" t="s">
        <v>176</v>
      </c>
      <c r="B47" s="9" t="s">
        <v>177</v>
      </c>
      <c r="C47" s="9" t="s">
        <v>174</v>
      </c>
      <c r="D47" s="9" t="str">
        <f>Tabla1[[#This Row],[Aspecto]]&amp;" - "&amp;Tabla1[[#This Row],[Objetivo]]</f>
        <v>Valoración global - Obj2A</v>
      </c>
      <c r="E47" s="9" t="s">
        <v>175</v>
      </c>
      <c r="F47" s="5" t="s">
        <v>14</v>
      </c>
      <c r="G47" s="9" t="s">
        <v>15</v>
      </c>
      <c r="H47" s="9" t="s">
        <v>54</v>
      </c>
      <c r="I47" s="10" t="s">
        <v>34</v>
      </c>
      <c r="J47" s="5" t="str">
        <f>_xlfn.TEXTJOIN(",",TRUE,Preguntas!B67:B69)</f>
        <v>Q61,Q62,Q63</v>
      </c>
    </row>
    <row r="48" spans="1:10" ht="15.75" x14ac:dyDescent="0.25">
      <c r="A48" s="4" t="s">
        <v>178</v>
      </c>
      <c r="B48" s="9" t="s">
        <v>179</v>
      </c>
      <c r="C48" s="9" t="s">
        <v>174</v>
      </c>
      <c r="D48" s="9" t="str">
        <f>Tabla1[[#This Row],[Aspecto]]&amp;" - "&amp;Tabla1[[#This Row],[Objetivo]]</f>
        <v>Valoración global - Obj2A</v>
      </c>
      <c r="E48" s="9" t="s">
        <v>175</v>
      </c>
      <c r="F48" s="5" t="s">
        <v>14</v>
      </c>
      <c r="G48" s="9" t="s">
        <v>28</v>
      </c>
      <c r="H48" s="9" t="s">
        <v>29</v>
      </c>
      <c r="I48" s="10" t="s">
        <v>34</v>
      </c>
      <c r="J48" s="5" t="str">
        <f>_xlfn.TEXTJOIN(",",TRUE,Preguntas!B90)</f>
        <v>Q80</v>
      </c>
    </row>
    <row r="49" spans="1:10" ht="31.5" x14ac:dyDescent="0.25">
      <c r="A49" s="4" t="s">
        <v>180</v>
      </c>
      <c r="B49" s="9" t="s">
        <v>181</v>
      </c>
      <c r="C49" s="9" t="s">
        <v>174</v>
      </c>
      <c r="D49" s="9" t="str">
        <f>Tabla1[[#This Row],[Aspecto]]&amp;" - "&amp;Tabla1[[#This Row],[Objetivo]]</f>
        <v>Valoración global - Obj2A</v>
      </c>
      <c r="E49" s="9" t="s">
        <v>175</v>
      </c>
      <c r="F49" s="5" t="s">
        <v>14</v>
      </c>
      <c r="G49" s="9" t="s">
        <v>28</v>
      </c>
      <c r="H49" s="9" t="s">
        <v>29</v>
      </c>
      <c r="I49" s="10" t="s">
        <v>34</v>
      </c>
      <c r="J49" s="5" t="str">
        <f>_xlfn.TEXTJOIN(",",TRUE,Preguntas!B92)</f>
        <v>Q82</v>
      </c>
    </row>
    <row r="50" spans="1:10" ht="15.75" x14ac:dyDescent="0.25">
      <c r="A50" s="4" t="s">
        <v>182</v>
      </c>
      <c r="B50" s="9" t="s">
        <v>183</v>
      </c>
      <c r="C50" s="9" t="s">
        <v>174</v>
      </c>
      <c r="D50" s="9" t="str">
        <f>Tabla1[[#This Row],[Aspecto]]&amp;" - "&amp;Tabla1[[#This Row],[Objetivo]]</f>
        <v>Valoración global - Obj2A</v>
      </c>
      <c r="E50" s="9" t="s">
        <v>175</v>
      </c>
      <c r="F50" s="5" t="s">
        <v>14</v>
      </c>
      <c r="G50" s="9" t="s">
        <v>28</v>
      </c>
      <c r="H50" s="9" t="s">
        <v>29</v>
      </c>
      <c r="I50" s="10" t="s">
        <v>34</v>
      </c>
      <c r="J50" s="5" t="str">
        <f>_xlfn.TEXTJOIN(",",TRUE,Preguntas!B91)</f>
        <v>Q81</v>
      </c>
    </row>
  </sheetData>
  <phoneticPr fontId="5"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BBD46-711D-4B8C-B248-293FDCAED70D}">
  <dimension ref="A1:S94"/>
  <sheetViews>
    <sheetView workbookViewId="0">
      <selection activeCell="A74" sqref="A74:A92"/>
    </sheetView>
  </sheetViews>
  <sheetFormatPr baseColWidth="10" defaultColWidth="11.42578125" defaultRowHeight="15" x14ac:dyDescent="0.25"/>
  <cols>
    <col min="2" max="2" width="9.85546875" customWidth="1"/>
    <col min="3" max="3" width="9.28515625" customWidth="1"/>
    <col min="5" max="5" width="21.42578125" customWidth="1"/>
    <col min="6" max="6" width="34.42578125" customWidth="1"/>
  </cols>
  <sheetData>
    <row r="1" spans="1:19" x14ac:dyDescent="0.25">
      <c r="D1" s="12" t="s">
        <v>184</v>
      </c>
      <c r="O1" t="s">
        <v>185</v>
      </c>
      <c r="P1" t="s">
        <v>186</v>
      </c>
      <c r="Q1" t="s">
        <v>187</v>
      </c>
      <c r="R1" t="s">
        <v>188</v>
      </c>
      <c r="S1" t="s">
        <v>189</v>
      </c>
    </row>
    <row r="2" spans="1:19" x14ac:dyDescent="0.25">
      <c r="E2" t="s">
        <v>190</v>
      </c>
      <c r="F2" t="s">
        <v>191</v>
      </c>
    </row>
    <row r="3" spans="1:19" x14ac:dyDescent="0.25">
      <c r="D3" s="13" t="s">
        <v>192</v>
      </c>
      <c r="F3">
        <f>COUNTIF(D4:D25,"&lt;&gt;")</f>
        <v>22</v>
      </c>
    </row>
    <row r="4" spans="1:19" x14ac:dyDescent="0.25">
      <c r="A4">
        <v>1</v>
      </c>
      <c r="B4" t="str">
        <f>"Q"&amp;C4</f>
        <v>Q1</v>
      </c>
      <c r="C4">
        <v>1</v>
      </c>
      <c r="D4" t="s">
        <v>185</v>
      </c>
      <c r="E4" t="s">
        <v>193</v>
      </c>
    </row>
    <row r="5" spans="1:19" x14ac:dyDescent="0.25">
      <c r="A5">
        <v>2</v>
      </c>
      <c r="B5" t="str">
        <f t="shared" ref="B5:B69" si="0">"Q"&amp;C5</f>
        <v>Q2</v>
      </c>
      <c r="C5">
        <f>C4+1</f>
        <v>2</v>
      </c>
      <c r="D5" t="s">
        <v>186</v>
      </c>
      <c r="E5" t="s">
        <v>194</v>
      </c>
    </row>
    <row r="6" spans="1:19" x14ac:dyDescent="0.25">
      <c r="A6">
        <v>3</v>
      </c>
      <c r="B6" t="str">
        <f t="shared" si="0"/>
        <v>Q3</v>
      </c>
      <c r="C6">
        <f t="shared" ref="C6:C25" si="1">C5+1</f>
        <v>3</v>
      </c>
      <c r="D6" t="s">
        <v>185</v>
      </c>
      <c r="E6" t="s">
        <v>195</v>
      </c>
    </row>
    <row r="7" spans="1:19" x14ac:dyDescent="0.25">
      <c r="A7">
        <v>4</v>
      </c>
      <c r="B7" t="str">
        <f t="shared" si="0"/>
        <v>Q4</v>
      </c>
      <c r="C7">
        <f t="shared" si="1"/>
        <v>4</v>
      </c>
      <c r="D7" t="s">
        <v>185</v>
      </c>
      <c r="E7" t="s">
        <v>196</v>
      </c>
    </row>
    <row r="8" spans="1:19" x14ac:dyDescent="0.25">
      <c r="A8">
        <v>5</v>
      </c>
      <c r="B8" t="str">
        <f t="shared" si="0"/>
        <v>Q5</v>
      </c>
      <c r="C8">
        <f t="shared" si="1"/>
        <v>5</v>
      </c>
      <c r="D8" t="s">
        <v>185</v>
      </c>
      <c r="E8" t="s">
        <v>197</v>
      </c>
    </row>
    <row r="9" spans="1:19" x14ac:dyDescent="0.25">
      <c r="A9">
        <v>6</v>
      </c>
      <c r="B9" t="str">
        <f t="shared" si="0"/>
        <v>Q6</v>
      </c>
      <c r="C9">
        <f t="shared" si="1"/>
        <v>6</v>
      </c>
      <c r="D9" t="s">
        <v>185</v>
      </c>
      <c r="E9" t="s">
        <v>119</v>
      </c>
    </row>
    <row r="10" spans="1:19" x14ac:dyDescent="0.25">
      <c r="A10">
        <v>7</v>
      </c>
      <c r="B10" t="str">
        <f t="shared" si="0"/>
        <v>Q7</v>
      </c>
      <c r="C10">
        <f t="shared" si="1"/>
        <v>7</v>
      </c>
      <c r="D10" t="s">
        <v>185</v>
      </c>
      <c r="E10" t="s">
        <v>198</v>
      </c>
    </row>
    <row r="11" spans="1:19" x14ac:dyDescent="0.25">
      <c r="A11">
        <v>8</v>
      </c>
      <c r="B11" t="str">
        <f t="shared" si="0"/>
        <v>Q8</v>
      </c>
      <c r="C11">
        <f t="shared" si="1"/>
        <v>8</v>
      </c>
      <c r="D11" t="s">
        <v>185</v>
      </c>
      <c r="E11" t="s">
        <v>199</v>
      </c>
    </row>
    <row r="12" spans="1:19" x14ac:dyDescent="0.25">
      <c r="A12">
        <v>9</v>
      </c>
      <c r="B12" t="str">
        <f t="shared" si="0"/>
        <v>Q9</v>
      </c>
      <c r="C12">
        <f t="shared" si="1"/>
        <v>9</v>
      </c>
      <c r="D12" t="s">
        <v>187</v>
      </c>
      <c r="E12" t="s">
        <v>200</v>
      </c>
    </row>
    <row r="13" spans="1:19" x14ac:dyDescent="0.25">
      <c r="A13">
        <v>10</v>
      </c>
      <c r="B13" t="str">
        <f t="shared" si="0"/>
        <v>Q10</v>
      </c>
      <c r="C13">
        <f t="shared" si="1"/>
        <v>10</v>
      </c>
      <c r="D13" t="s">
        <v>185</v>
      </c>
      <c r="E13" t="s">
        <v>201</v>
      </c>
    </row>
    <row r="14" spans="1:19" x14ac:dyDescent="0.25">
      <c r="A14">
        <v>11</v>
      </c>
      <c r="B14" t="str">
        <f t="shared" si="0"/>
        <v>Q11</v>
      </c>
      <c r="C14">
        <f t="shared" si="1"/>
        <v>11</v>
      </c>
      <c r="D14" t="s">
        <v>187</v>
      </c>
      <c r="E14" t="s">
        <v>202</v>
      </c>
    </row>
    <row r="15" spans="1:19" x14ac:dyDescent="0.25">
      <c r="A15">
        <v>12</v>
      </c>
      <c r="B15" t="str">
        <f t="shared" si="0"/>
        <v>Q12</v>
      </c>
      <c r="C15">
        <f t="shared" si="1"/>
        <v>12</v>
      </c>
      <c r="D15" t="s">
        <v>187</v>
      </c>
      <c r="E15" t="s">
        <v>203</v>
      </c>
    </row>
    <row r="16" spans="1:19" x14ac:dyDescent="0.25">
      <c r="A16">
        <v>13</v>
      </c>
      <c r="B16" t="str">
        <f t="shared" si="0"/>
        <v>Q13</v>
      </c>
      <c r="C16">
        <f t="shared" si="1"/>
        <v>13</v>
      </c>
      <c r="D16" t="s">
        <v>188</v>
      </c>
      <c r="E16" t="s">
        <v>204</v>
      </c>
    </row>
    <row r="17" spans="1:6" x14ac:dyDescent="0.25">
      <c r="A17">
        <v>14</v>
      </c>
      <c r="B17" t="str">
        <f t="shared" si="0"/>
        <v>Q14</v>
      </c>
      <c r="C17">
        <f t="shared" si="1"/>
        <v>14</v>
      </c>
      <c r="D17" t="s">
        <v>185</v>
      </c>
      <c r="E17" t="s">
        <v>205</v>
      </c>
    </row>
    <row r="18" spans="1:6" x14ac:dyDescent="0.25">
      <c r="A18">
        <v>15</v>
      </c>
      <c r="B18" t="str">
        <f t="shared" si="0"/>
        <v>Q15</v>
      </c>
      <c r="C18">
        <f t="shared" si="1"/>
        <v>15</v>
      </c>
      <c r="D18" t="s">
        <v>185</v>
      </c>
      <c r="E18" t="s">
        <v>206</v>
      </c>
    </row>
    <row r="19" spans="1:6" x14ac:dyDescent="0.25">
      <c r="A19">
        <v>16</v>
      </c>
      <c r="B19" t="str">
        <f t="shared" si="0"/>
        <v>Q16</v>
      </c>
      <c r="C19">
        <f t="shared" si="1"/>
        <v>16</v>
      </c>
      <c r="D19" t="s">
        <v>207</v>
      </c>
      <c r="E19" t="s">
        <v>208</v>
      </c>
    </row>
    <row r="20" spans="1:6" x14ac:dyDescent="0.25">
      <c r="A20">
        <v>17</v>
      </c>
      <c r="B20" t="str">
        <f t="shared" si="0"/>
        <v>Q18</v>
      </c>
      <c r="C20">
        <v>18</v>
      </c>
      <c r="D20" t="s">
        <v>188</v>
      </c>
      <c r="E20" t="s">
        <v>209</v>
      </c>
    </row>
    <row r="21" spans="1:6" x14ac:dyDescent="0.25">
      <c r="A21">
        <v>18</v>
      </c>
      <c r="B21" t="str">
        <f t="shared" si="0"/>
        <v>Q19</v>
      </c>
      <c r="C21">
        <f t="shared" si="1"/>
        <v>19</v>
      </c>
      <c r="D21" t="s">
        <v>185</v>
      </c>
      <c r="E21" t="s">
        <v>210</v>
      </c>
    </row>
    <row r="22" spans="1:6" x14ac:dyDescent="0.25">
      <c r="A22">
        <v>19</v>
      </c>
      <c r="B22" t="str">
        <f t="shared" si="0"/>
        <v>Q20</v>
      </c>
      <c r="C22">
        <f t="shared" si="1"/>
        <v>20</v>
      </c>
      <c r="D22" t="s">
        <v>185</v>
      </c>
      <c r="E22" t="s">
        <v>211</v>
      </c>
    </row>
    <row r="23" spans="1:6" x14ac:dyDescent="0.25">
      <c r="A23">
        <v>20</v>
      </c>
      <c r="B23" t="str">
        <f t="shared" si="0"/>
        <v>Q21</v>
      </c>
      <c r="C23">
        <f t="shared" si="1"/>
        <v>21</v>
      </c>
      <c r="D23" t="s">
        <v>207</v>
      </c>
      <c r="E23" t="s">
        <v>212</v>
      </c>
    </row>
    <row r="24" spans="1:6" x14ac:dyDescent="0.25">
      <c r="A24">
        <v>21</v>
      </c>
      <c r="B24" t="str">
        <f t="shared" si="0"/>
        <v>Q22</v>
      </c>
      <c r="C24">
        <f t="shared" si="1"/>
        <v>22</v>
      </c>
      <c r="D24" t="s">
        <v>207</v>
      </c>
      <c r="E24" t="s">
        <v>213</v>
      </c>
    </row>
    <row r="25" spans="1:6" x14ac:dyDescent="0.25">
      <c r="A25">
        <v>22</v>
      </c>
      <c r="B25" t="str">
        <f t="shared" si="0"/>
        <v>Q23</v>
      </c>
      <c r="C25">
        <f t="shared" si="1"/>
        <v>23</v>
      </c>
      <c r="D25" t="s">
        <v>207</v>
      </c>
      <c r="E25" t="s">
        <v>214</v>
      </c>
    </row>
    <row r="26" spans="1:6" ht="13.5" customHeight="1" x14ac:dyDescent="0.25">
      <c r="D26" t="str">
        <f>_xlfn.TEXTJOIN("::",TRUE,D4:D25)</f>
        <v>text::date::text::text::text::text::text::text::int::text::int::int::float::text::text::int0-10::float::text::text::int0-10::int0-10::int0-10</v>
      </c>
      <c r="E26" t="str">
        <f>_xlfn.TEXTJOIN("::",TRUE,E4:E25)</f>
        <v>Nombre de la aplicación::Fecha de inicio::Duración estimada::Centro::Curso::Asignatura/s::Profesores::Observadores::Número de alumnos::Observaciones (Incluir en observaciones cualquier otro dato de los alumnos que se considere relevante. O cualquier comentario que quiera que se vea reflejado en este documento)::Número de participantes de altas capacidades::Número de participantes con necesidades educativas especiales::Media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curso.)::Métodos de evaluación usados (Distinguir entre: A.- Prueba escrita  B.- Prueba oral  C.- Trabajo final  D.- Otro, indicar cuál )::¿Relación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inalterada.)::Actitud del alumno hacia el aprendizaje (Puntúe de 0 a 10 lo interesado que está el alumno en la asignatura y su contenido)::Carga de trabajo de la asignatura media (horas de trabajo en casa/semana)::Media semanal de sanciones por comportamiento::Porcentaje mensual de asistencia a clase (cómputo global aproximado)::Integración del alumnado en actividades grupales (Puntúe de 0 a 10)::Integración del alumnado con necesidades especiales o de altas capacidades (si los hubiera) (Puntúe de 0 a 10)::Valoración general del docente de la convivencia (Puntúe de 0 a 10)</v>
      </c>
    </row>
    <row r="27" spans="1:6" x14ac:dyDescent="0.25">
      <c r="D27" s="14" t="s">
        <v>215</v>
      </c>
      <c r="E27" s="14"/>
      <c r="F27" s="15" t="str">
        <f>"INSERT INTO survey_models (title, num_questions, questions, questions_style) VALUES ('"&amp;D3&amp;"','"&amp;F3&amp;"','"&amp;E26&amp;"','"&amp;D26&amp;"');"</f>
        <v>INSERT INTO survey_models (title, num_questions, questions, questions_style) VALUES ('Informe previo','22','Nombre de la aplicación::Fecha de inicio::Duración estimada::Centro::Curso::Asignatura/s::Profesores::Observadores::Número de alumnos::Observaciones (Incluir en observaciones cualquier otro dato de los alumnos que se considere relevante. O cualquier comentario que quiera que se vea reflejado en este documento)::Número de participantes de altas capacidades::Número de participantes con necesidades educativas especiales::Media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curso.)::Métodos de evaluación usados (Distinguir entre: A.- Prueba escrita  B.- Prueba oral  C.- Trabajo final  D.- Otro, indicar cuál )::¿Relación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inalterada.)::Actitud del alumno hacia el aprendizaje (Puntúe de 0 a 10 lo interesado que está el alumno en la asignatura y su contenido)::Carga de trabajo de la asignatura media (horas de trabajo en casa/semana)::Media semanal de sanciones por comportamiento::Porcentaje mensual de asistencia a clase (cómputo global aproximado)::Integración del alumnado en actividades grupales (Puntúe de 0 a 10)::Integración del alumnado con necesidades especiales o de altas capacidades (si los hubiera) (Puntúe de 0 a 10)::Valoración general del docente de la convivencia (Puntúe de 0 a 10)','text::date::text::text::text::text::text::text::int::text::int::int::float::text::text::int0-10::float::text::text::int0-10::int0-10::int0-10');</v>
      </c>
    </row>
    <row r="28" spans="1:6" x14ac:dyDescent="0.25">
      <c r="F28" t="str">
        <f>"UPDATE survey_models SET num_questions='"&amp;F3&amp;"', questions='"&amp;E26&amp;"', questions_style='"&amp;D26&amp;"' where id='1';"</f>
        <v>UPDATE survey_models SET num_questions='22', questions='Nombre de la aplicación::Fecha de inicio::Duración estimada::Centro::Curso::Asignatura/s::Profesores::Observadores::Número de alumnos::Observaciones (Incluir en observaciones cualquier otro dato de los alumnos que se considere relevante. O cualquier comentario que quiera que se vea reflejado en este documento)::Número de participantes de altas capacidades::Número de participantes con necesidades educativas especiales::Media académica de los participantes en la asignatura el curso anterior (Por ejemplo, si la asignatura experimental es Biología en unos participantes de 4º de ESO, indicar la media global de todos de Biología en 3º de ESO. Si ese dato no esta disponible, indicar la media de la última prueba de nivel realizada este curso.)::Métodos de evaluación usados (Distinguir entre: A.- Prueba escrita  B.- Prueba oral  C.- Trabajo final  D.- Otro, indicar cuál )::¿Relación entre resultados de pruebas objetivas y métodos de evaluación? (Responda:
Sí: si cree que la media académica de los alumnos esta directamente relacionada con el método de evaluación empleado (y cambiaría considerablemente si usara otro) No: si cree que independientemente del método de evaluación que utilizara la media de los alumnos permanecería inalterada.)::Actitud del alumno hacia el aprendizaje (Puntúe de 0 a 10 lo interesado que está el alumno en la asignatura y su contenido)::Carga de trabajo de la asignatura media (horas de trabajo en casa/semana)::Media semanal de sanciones por comportamiento::Porcentaje mensual de asistencia a clase (cómputo global aproximado)::Integración del alumnado en actividades grupales (Puntúe de 0 a 10)::Integración del alumnado con necesidades especiales o de altas capacidades (si los hubiera) (Puntúe de 0 a 10)::Valoración general del docente de la convivencia (Puntúe de 0 a 10)', questions_style='text::date::text::text::text::text::text::text::int::text::int::int::float::text::text::int0-10::float::text::text::int0-10::int0-10::int0-10' where id='1';</v>
      </c>
    </row>
    <row r="29" spans="1:6" x14ac:dyDescent="0.25">
      <c r="D29" s="13" t="s">
        <v>54</v>
      </c>
      <c r="F29">
        <f>COUNTIF(D30:D69,"&lt;&gt;")</f>
        <v>40</v>
      </c>
    </row>
    <row r="30" spans="1:6" x14ac:dyDescent="0.25">
      <c r="A30">
        <v>1</v>
      </c>
      <c r="B30" t="str">
        <f t="shared" si="0"/>
        <v>Q24</v>
      </c>
      <c r="C30">
        <f>C25+1</f>
        <v>24</v>
      </c>
      <c r="D30" t="s">
        <v>187</v>
      </c>
      <c r="E30" t="s">
        <v>216</v>
      </c>
    </row>
    <row r="31" spans="1:6" x14ac:dyDescent="0.25">
      <c r="A31">
        <v>2</v>
      </c>
      <c r="B31" t="str">
        <f t="shared" si="0"/>
        <v>Q25</v>
      </c>
      <c r="C31">
        <f t="shared" ref="C31:C34" si="2">C30+1</f>
        <v>25</v>
      </c>
      <c r="D31" t="s">
        <v>185</v>
      </c>
      <c r="E31" t="s">
        <v>217</v>
      </c>
    </row>
    <row r="32" spans="1:6" x14ac:dyDescent="0.25">
      <c r="A32">
        <v>3</v>
      </c>
      <c r="B32" t="str">
        <f t="shared" si="0"/>
        <v>Q26</v>
      </c>
      <c r="C32">
        <f t="shared" si="2"/>
        <v>26</v>
      </c>
      <c r="D32" t="s">
        <v>185</v>
      </c>
      <c r="E32" t="s">
        <v>218</v>
      </c>
    </row>
    <row r="33" spans="1:5" x14ac:dyDescent="0.25">
      <c r="A33">
        <v>4</v>
      </c>
      <c r="B33" t="str">
        <f t="shared" si="0"/>
        <v>Q27</v>
      </c>
      <c r="C33">
        <f t="shared" si="2"/>
        <v>27</v>
      </c>
      <c r="D33" t="s">
        <v>185</v>
      </c>
      <c r="E33" t="s">
        <v>197</v>
      </c>
    </row>
    <row r="34" spans="1:5" x14ac:dyDescent="0.25">
      <c r="A34">
        <v>5</v>
      </c>
      <c r="B34" t="str">
        <f t="shared" si="0"/>
        <v>Q28</v>
      </c>
      <c r="C34">
        <f t="shared" si="2"/>
        <v>28</v>
      </c>
      <c r="D34" t="s">
        <v>189</v>
      </c>
      <c r="E34" t="s">
        <v>219</v>
      </c>
    </row>
    <row r="35" spans="1:5" x14ac:dyDescent="0.25">
      <c r="A35">
        <v>6</v>
      </c>
      <c r="B35" t="str">
        <f t="shared" si="0"/>
        <v>Q29</v>
      </c>
      <c r="C35">
        <f>C34+1</f>
        <v>29</v>
      </c>
      <c r="D35" t="s">
        <v>189</v>
      </c>
      <c r="E35" t="s">
        <v>220</v>
      </c>
    </row>
    <row r="36" spans="1:5" x14ac:dyDescent="0.25">
      <c r="A36">
        <v>7</v>
      </c>
      <c r="B36" t="str">
        <f t="shared" si="0"/>
        <v>Q30</v>
      </c>
      <c r="C36">
        <f t="shared" ref="C36:C92" si="3">C35+1</f>
        <v>30</v>
      </c>
      <c r="D36" t="s">
        <v>189</v>
      </c>
      <c r="E36" t="s">
        <v>221</v>
      </c>
    </row>
    <row r="37" spans="1:5" x14ac:dyDescent="0.25">
      <c r="A37">
        <v>8</v>
      </c>
      <c r="B37" t="str">
        <f t="shared" si="0"/>
        <v>Q31</v>
      </c>
      <c r="C37">
        <f t="shared" si="3"/>
        <v>31</v>
      </c>
      <c r="D37" t="s">
        <v>189</v>
      </c>
      <c r="E37" t="s">
        <v>222</v>
      </c>
    </row>
    <row r="38" spans="1:5" x14ac:dyDescent="0.25">
      <c r="A38">
        <v>9</v>
      </c>
      <c r="B38" t="str">
        <f t="shared" si="0"/>
        <v>Q32</v>
      </c>
      <c r="C38">
        <f t="shared" si="3"/>
        <v>32</v>
      </c>
      <c r="D38" t="s">
        <v>189</v>
      </c>
      <c r="E38" t="s">
        <v>223</v>
      </c>
    </row>
    <row r="39" spans="1:5" x14ac:dyDescent="0.25">
      <c r="A39">
        <v>10</v>
      </c>
      <c r="B39" t="str">
        <f t="shared" si="0"/>
        <v>Q33</v>
      </c>
      <c r="C39">
        <f t="shared" si="3"/>
        <v>33</v>
      </c>
      <c r="D39" t="s">
        <v>189</v>
      </c>
      <c r="E39" t="s">
        <v>224</v>
      </c>
    </row>
    <row r="40" spans="1:5" x14ac:dyDescent="0.25">
      <c r="A40">
        <v>11</v>
      </c>
      <c r="B40" t="str">
        <f t="shared" si="0"/>
        <v>Q34</v>
      </c>
      <c r="C40">
        <f t="shared" si="3"/>
        <v>34</v>
      </c>
      <c r="D40" t="s">
        <v>189</v>
      </c>
      <c r="E40" t="s">
        <v>225</v>
      </c>
    </row>
    <row r="41" spans="1:5" x14ac:dyDescent="0.25">
      <c r="A41">
        <v>12</v>
      </c>
      <c r="B41" t="str">
        <f t="shared" si="0"/>
        <v>Q35</v>
      </c>
      <c r="C41">
        <f t="shared" si="3"/>
        <v>35</v>
      </c>
      <c r="D41" t="s">
        <v>189</v>
      </c>
      <c r="E41" t="s">
        <v>226</v>
      </c>
    </row>
    <row r="42" spans="1:5" x14ac:dyDescent="0.25">
      <c r="A42">
        <v>13</v>
      </c>
      <c r="B42" t="str">
        <f t="shared" si="0"/>
        <v>Q36</v>
      </c>
      <c r="C42">
        <f t="shared" si="3"/>
        <v>36</v>
      </c>
      <c r="D42" t="s">
        <v>189</v>
      </c>
      <c r="E42" t="s">
        <v>227</v>
      </c>
    </row>
    <row r="43" spans="1:5" x14ac:dyDescent="0.25">
      <c r="A43">
        <v>14</v>
      </c>
      <c r="B43" t="str">
        <f t="shared" si="0"/>
        <v>Q37</v>
      </c>
      <c r="C43">
        <f t="shared" si="3"/>
        <v>37</v>
      </c>
      <c r="D43" t="s">
        <v>189</v>
      </c>
      <c r="E43" t="s">
        <v>228</v>
      </c>
    </row>
    <row r="44" spans="1:5" x14ac:dyDescent="0.25">
      <c r="A44">
        <v>15</v>
      </c>
      <c r="B44" t="str">
        <f t="shared" si="0"/>
        <v>Q38</v>
      </c>
      <c r="C44">
        <f t="shared" si="3"/>
        <v>38</v>
      </c>
      <c r="D44" t="s">
        <v>189</v>
      </c>
      <c r="E44" t="s">
        <v>229</v>
      </c>
    </row>
    <row r="45" spans="1:5" x14ac:dyDescent="0.25">
      <c r="A45">
        <v>16</v>
      </c>
      <c r="B45" t="str">
        <f t="shared" si="0"/>
        <v>Q39</v>
      </c>
      <c r="C45">
        <f t="shared" si="3"/>
        <v>39</v>
      </c>
      <c r="D45" t="s">
        <v>189</v>
      </c>
      <c r="E45" t="s">
        <v>230</v>
      </c>
    </row>
    <row r="46" spans="1:5" x14ac:dyDescent="0.25">
      <c r="A46">
        <v>17</v>
      </c>
      <c r="B46" t="str">
        <f t="shared" si="0"/>
        <v>Q40</v>
      </c>
      <c r="C46">
        <f t="shared" si="3"/>
        <v>40</v>
      </c>
      <c r="D46" t="s">
        <v>189</v>
      </c>
      <c r="E46" t="s">
        <v>231</v>
      </c>
    </row>
    <row r="47" spans="1:5" x14ac:dyDescent="0.25">
      <c r="A47">
        <v>18</v>
      </c>
      <c r="B47" t="str">
        <f t="shared" si="0"/>
        <v>Q41</v>
      </c>
      <c r="C47">
        <f t="shared" si="3"/>
        <v>41</v>
      </c>
      <c r="D47" t="s">
        <v>189</v>
      </c>
      <c r="E47" t="s">
        <v>232</v>
      </c>
    </row>
    <row r="48" spans="1:5" x14ac:dyDescent="0.25">
      <c r="A48">
        <v>19</v>
      </c>
      <c r="B48" t="str">
        <f t="shared" si="0"/>
        <v>Q42</v>
      </c>
      <c r="C48">
        <f t="shared" si="3"/>
        <v>42</v>
      </c>
      <c r="D48" t="s">
        <v>189</v>
      </c>
      <c r="E48" t="s">
        <v>233</v>
      </c>
    </row>
    <row r="49" spans="1:5" x14ac:dyDescent="0.25">
      <c r="A49">
        <v>20</v>
      </c>
      <c r="B49" t="str">
        <f t="shared" si="0"/>
        <v>Q43</v>
      </c>
      <c r="C49">
        <f t="shared" si="3"/>
        <v>43</v>
      </c>
      <c r="D49" t="s">
        <v>189</v>
      </c>
      <c r="E49" t="s">
        <v>234</v>
      </c>
    </row>
    <row r="50" spans="1:5" x14ac:dyDescent="0.25">
      <c r="A50">
        <v>21</v>
      </c>
      <c r="B50" t="str">
        <f t="shared" si="0"/>
        <v>Q44</v>
      </c>
      <c r="C50">
        <f t="shared" si="3"/>
        <v>44</v>
      </c>
      <c r="D50" t="s">
        <v>189</v>
      </c>
      <c r="E50" t="s">
        <v>235</v>
      </c>
    </row>
    <row r="51" spans="1:5" x14ac:dyDescent="0.25">
      <c r="A51">
        <v>22</v>
      </c>
      <c r="B51" t="str">
        <f t="shared" si="0"/>
        <v>Q45</v>
      </c>
      <c r="C51">
        <f t="shared" si="3"/>
        <v>45</v>
      </c>
      <c r="D51" t="s">
        <v>189</v>
      </c>
      <c r="E51" t="s">
        <v>236</v>
      </c>
    </row>
    <row r="52" spans="1:5" x14ac:dyDescent="0.25">
      <c r="A52">
        <v>23</v>
      </c>
      <c r="B52" t="str">
        <f t="shared" si="0"/>
        <v>Q46</v>
      </c>
      <c r="C52">
        <f t="shared" si="3"/>
        <v>46</v>
      </c>
      <c r="D52" t="s">
        <v>189</v>
      </c>
      <c r="E52" t="s">
        <v>237</v>
      </c>
    </row>
    <row r="53" spans="1:5" x14ac:dyDescent="0.25">
      <c r="A53">
        <v>24</v>
      </c>
      <c r="B53" t="str">
        <f t="shared" si="0"/>
        <v>Q47</v>
      </c>
      <c r="C53">
        <f t="shared" si="3"/>
        <v>47</v>
      </c>
      <c r="D53" t="s">
        <v>189</v>
      </c>
      <c r="E53" t="s">
        <v>238</v>
      </c>
    </row>
    <row r="54" spans="1:5" x14ac:dyDescent="0.25">
      <c r="A54">
        <v>25</v>
      </c>
      <c r="B54" t="str">
        <f t="shared" si="0"/>
        <v>Q48</v>
      </c>
      <c r="C54">
        <f t="shared" si="3"/>
        <v>48</v>
      </c>
      <c r="D54" t="s">
        <v>189</v>
      </c>
      <c r="E54" t="s">
        <v>239</v>
      </c>
    </row>
    <row r="55" spans="1:5" x14ac:dyDescent="0.25">
      <c r="A55">
        <v>26</v>
      </c>
      <c r="B55" t="str">
        <f t="shared" si="0"/>
        <v>Q49</v>
      </c>
      <c r="C55">
        <f t="shared" si="3"/>
        <v>49</v>
      </c>
      <c r="D55" t="s">
        <v>189</v>
      </c>
      <c r="E55" t="s">
        <v>240</v>
      </c>
    </row>
    <row r="56" spans="1:5" x14ac:dyDescent="0.25">
      <c r="A56">
        <v>27</v>
      </c>
      <c r="B56" t="str">
        <f t="shared" si="0"/>
        <v>Q50</v>
      </c>
      <c r="C56">
        <f t="shared" si="3"/>
        <v>50</v>
      </c>
      <c r="D56" t="s">
        <v>189</v>
      </c>
      <c r="E56" t="s">
        <v>241</v>
      </c>
    </row>
    <row r="57" spans="1:5" x14ac:dyDescent="0.25">
      <c r="A57">
        <v>28</v>
      </c>
      <c r="B57" t="str">
        <f t="shared" si="0"/>
        <v>Q51</v>
      </c>
      <c r="C57">
        <f t="shared" si="3"/>
        <v>51</v>
      </c>
      <c r="D57" t="s">
        <v>189</v>
      </c>
      <c r="E57" t="s">
        <v>242</v>
      </c>
    </row>
    <row r="58" spans="1:5" x14ac:dyDescent="0.25">
      <c r="A58">
        <v>29</v>
      </c>
      <c r="B58" t="str">
        <f t="shared" si="0"/>
        <v>Q52</v>
      </c>
      <c r="C58">
        <f t="shared" si="3"/>
        <v>52</v>
      </c>
      <c r="D58" t="s">
        <v>189</v>
      </c>
      <c r="E58" t="s">
        <v>243</v>
      </c>
    </row>
    <row r="59" spans="1:5" x14ac:dyDescent="0.25">
      <c r="A59">
        <v>30</v>
      </c>
      <c r="B59" t="str">
        <f t="shared" si="0"/>
        <v>Q53</v>
      </c>
      <c r="C59">
        <f t="shared" si="3"/>
        <v>53</v>
      </c>
      <c r="D59" t="s">
        <v>189</v>
      </c>
      <c r="E59" t="s">
        <v>244</v>
      </c>
    </row>
    <row r="60" spans="1:5" x14ac:dyDescent="0.25">
      <c r="A60">
        <v>31</v>
      </c>
      <c r="B60" t="str">
        <f t="shared" si="0"/>
        <v>Q54</v>
      </c>
      <c r="C60">
        <f t="shared" si="3"/>
        <v>54</v>
      </c>
      <c r="D60" t="s">
        <v>189</v>
      </c>
      <c r="E60" t="s">
        <v>245</v>
      </c>
    </row>
    <row r="61" spans="1:5" x14ac:dyDescent="0.25">
      <c r="A61">
        <v>32</v>
      </c>
      <c r="B61" t="str">
        <f t="shared" si="0"/>
        <v>Q55</v>
      </c>
      <c r="C61">
        <f t="shared" si="3"/>
        <v>55</v>
      </c>
      <c r="D61" t="s">
        <v>189</v>
      </c>
      <c r="E61" t="s">
        <v>246</v>
      </c>
    </row>
    <row r="62" spans="1:5" x14ac:dyDescent="0.25">
      <c r="A62">
        <v>33</v>
      </c>
      <c r="B62" t="str">
        <f t="shared" si="0"/>
        <v>Q56</v>
      </c>
      <c r="C62">
        <f t="shared" si="3"/>
        <v>56</v>
      </c>
      <c r="D62" t="s">
        <v>189</v>
      </c>
      <c r="E62" t="s">
        <v>247</v>
      </c>
    </row>
    <row r="63" spans="1:5" x14ac:dyDescent="0.25">
      <c r="A63">
        <v>34</v>
      </c>
      <c r="B63" t="str">
        <f t="shared" si="0"/>
        <v>Q57</v>
      </c>
      <c r="C63">
        <f t="shared" si="3"/>
        <v>57</v>
      </c>
      <c r="D63" t="s">
        <v>189</v>
      </c>
      <c r="E63" t="s">
        <v>248</v>
      </c>
    </row>
    <row r="64" spans="1:5" x14ac:dyDescent="0.25">
      <c r="A64">
        <v>35</v>
      </c>
      <c r="B64" t="str">
        <f t="shared" si="0"/>
        <v>Q58</v>
      </c>
      <c r="C64">
        <f t="shared" si="3"/>
        <v>58</v>
      </c>
      <c r="D64" t="s">
        <v>189</v>
      </c>
      <c r="E64" t="s">
        <v>249</v>
      </c>
    </row>
    <row r="65" spans="1:6" x14ac:dyDescent="0.25">
      <c r="A65">
        <v>36</v>
      </c>
      <c r="B65" t="str">
        <f t="shared" si="0"/>
        <v>Q59</v>
      </c>
      <c r="C65">
        <f t="shared" si="3"/>
        <v>59</v>
      </c>
      <c r="D65" t="s">
        <v>189</v>
      </c>
      <c r="E65" t="s">
        <v>250</v>
      </c>
    </row>
    <row r="66" spans="1:6" x14ac:dyDescent="0.25">
      <c r="A66">
        <v>37</v>
      </c>
      <c r="B66" t="str">
        <f t="shared" si="0"/>
        <v>Q60</v>
      </c>
      <c r="C66">
        <f t="shared" si="3"/>
        <v>60</v>
      </c>
      <c r="D66" t="s">
        <v>189</v>
      </c>
      <c r="E66" t="s">
        <v>251</v>
      </c>
    </row>
    <row r="67" spans="1:6" x14ac:dyDescent="0.25">
      <c r="A67">
        <v>38</v>
      </c>
      <c r="B67" t="str">
        <f t="shared" si="0"/>
        <v>Q61</v>
      </c>
      <c r="C67">
        <f t="shared" si="3"/>
        <v>61</v>
      </c>
      <c r="D67" t="s">
        <v>207</v>
      </c>
      <c r="E67" t="s">
        <v>252</v>
      </c>
    </row>
    <row r="68" spans="1:6" x14ac:dyDescent="0.25">
      <c r="A68">
        <v>39</v>
      </c>
      <c r="B68" t="str">
        <f t="shared" si="0"/>
        <v>Q62</v>
      </c>
      <c r="C68">
        <f t="shared" si="3"/>
        <v>62</v>
      </c>
      <c r="D68" t="s">
        <v>185</v>
      </c>
      <c r="E68" t="s">
        <v>253</v>
      </c>
    </row>
    <row r="69" spans="1:6" x14ac:dyDescent="0.25">
      <c r="A69">
        <v>40</v>
      </c>
      <c r="B69" t="str">
        <f t="shared" si="0"/>
        <v>Q63</v>
      </c>
      <c r="C69">
        <f t="shared" si="3"/>
        <v>63</v>
      </c>
      <c r="D69" t="s">
        <v>185</v>
      </c>
      <c r="E69" t="s">
        <v>254</v>
      </c>
    </row>
    <row r="70" spans="1:6" x14ac:dyDescent="0.25">
      <c r="D70" t="str">
        <f>_xlfn.TEXTJOIN("::",TRUE,D30:D69)</f>
        <v>int::text::text::text::int1-5::int1-5::int1-5::int1-5::int1-5::int1-5::int1-5::int1-5::int1-5::int1-5::int1-5::int1-5::int1-5::int1-5::int1-5::int1-5::int1-5::int1-5::int1-5::int1-5::int1-5::int1-5::int1-5::int1-5::int1-5::int1-5::int1-5::int1-5::int1-5::int1-5::int1-5::int1-5::int1-5::int0-10::text::text</v>
      </c>
      <c r="E70" t="str">
        <f>_xlfn.TEXTJOIN("::",TRUE,E30:E69)</f>
        <v>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v>
      </c>
    </row>
    <row r="71" spans="1:6" x14ac:dyDescent="0.25">
      <c r="D71" s="14" t="s">
        <v>215</v>
      </c>
      <c r="E71" s="14"/>
      <c r="F71" s="15" t="str">
        <f>"INSERT INTO survey_models (title, num_questions, questions, questions_style) VALUES ('"&amp;D29&amp;"','"&amp;F29&amp;"','"&amp;E70&amp;"','"&amp;D70&amp;"');"</f>
        <v>INSERT INTO survey_models (title, num_questions, questions, questions_style) VALUES ('Encuesta','40','Edad::Nacionalidad::Género::Curso::Me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adecuada::Creo que los grupos de trabajo tienen un tamaño adecuado::Considero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int::text::text::text::int1-5::int1-5::int1-5::int1-5::int1-5::int1-5::int1-5::int1-5::int1-5::int1-5::int1-5::int1-5::int1-5::int1-5::int1-5::int1-5::int1-5::int1-5::int1-5::int1-5::int1-5::int1-5::int1-5::int1-5::int1-5::int1-5::int1-5::int1-5::int1-5::int1-5::int1-5::int1-5::int1-5::int0-10::text::text');</v>
      </c>
    </row>
    <row r="73" spans="1:6" x14ac:dyDescent="0.25">
      <c r="D73" s="13" t="s">
        <v>29</v>
      </c>
      <c r="F73">
        <f>COUNTIF(D74:D92,"&lt;&gt;")</f>
        <v>19</v>
      </c>
    </row>
    <row r="74" spans="1:6" x14ac:dyDescent="0.25">
      <c r="A74">
        <v>1</v>
      </c>
      <c r="B74" t="str">
        <f t="shared" ref="B74:B92" si="4">"Q"&amp;C74</f>
        <v>Q64</v>
      </c>
      <c r="C74">
        <f>C69+1</f>
        <v>64</v>
      </c>
      <c r="D74" t="s">
        <v>185</v>
      </c>
      <c r="E74" t="s">
        <v>255</v>
      </c>
    </row>
    <row r="75" spans="1:6" x14ac:dyDescent="0.25">
      <c r="A75">
        <v>2</v>
      </c>
      <c r="B75" t="str">
        <f t="shared" si="4"/>
        <v>Q65</v>
      </c>
      <c r="C75">
        <f t="shared" si="3"/>
        <v>65</v>
      </c>
      <c r="D75" t="s">
        <v>185</v>
      </c>
      <c r="E75" t="s">
        <v>256</v>
      </c>
    </row>
    <row r="76" spans="1:6" x14ac:dyDescent="0.25">
      <c r="A76">
        <v>3</v>
      </c>
      <c r="B76" t="str">
        <f t="shared" si="4"/>
        <v>Q66</v>
      </c>
      <c r="C76">
        <f t="shared" si="3"/>
        <v>66</v>
      </c>
      <c r="D76" t="s">
        <v>185</v>
      </c>
      <c r="E76" t="s">
        <v>257</v>
      </c>
    </row>
    <row r="77" spans="1:6" x14ac:dyDescent="0.25">
      <c r="A77">
        <v>4</v>
      </c>
      <c r="B77" t="str">
        <f t="shared" si="4"/>
        <v>Q67</v>
      </c>
      <c r="C77">
        <f t="shared" si="3"/>
        <v>67</v>
      </c>
      <c r="D77" t="s">
        <v>185</v>
      </c>
      <c r="E77" t="s">
        <v>258</v>
      </c>
    </row>
    <row r="78" spans="1:6" x14ac:dyDescent="0.25">
      <c r="A78">
        <v>5</v>
      </c>
      <c r="B78" t="str">
        <f t="shared" si="4"/>
        <v>Q68</v>
      </c>
      <c r="C78">
        <f t="shared" si="3"/>
        <v>68</v>
      </c>
      <c r="D78" t="s">
        <v>185</v>
      </c>
      <c r="E78" t="s">
        <v>259</v>
      </c>
    </row>
    <row r="79" spans="1:6" x14ac:dyDescent="0.25">
      <c r="A79">
        <v>6</v>
      </c>
      <c r="B79" t="str">
        <f t="shared" si="4"/>
        <v>Q69</v>
      </c>
      <c r="C79">
        <f t="shared" si="3"/>
        <v>69</v>
      </c>
      <c r="D79" t="s">
        <v>185</v>
      </c>
      <c r="E79" t="s">
        <v>260</v>
      </c>
    </row>
    <row r="80" spans="1:6" x14ac:dyDescent="0.25">
      <c r="A80">
        <v>7</v>
      </c>
      <c r="B80" t="str">
        <f t="shared" si="4"/>
        <v>Q70</v>
      </c>
      <c r="C80">
        <f t="shared" si="3"/>
        <v>70</v>
      </c>
      <c r="D80" t="s">
        <v>185</v>
      </c>
      <c r="E80" t="s">
        <v>261</v>
      </c>
    </row>
    <row r="81" spans="1:6" x14ac:dyDescent="0.25">
      <c r="A81">
        <v>8</v>
      </c>
      <c r="B81" t="str">
        <f t="shared" si="4"/>
        <v>Q71</v>
      </c>
      <c r="C81">
        <f t="shared" si="3"/>
        <v>71</v>
      </c>
      <c r="D81" t="s">
        <v>185</v>
      </c>
      <c r="E81" t="s">
        <v>262</v>
      </c>
    </row>
    <row r="82" spans="1:6" x14ac:dyDescent="0.25">
      <c r="A82">
        <v>9</v>
      </c>
      <c r="B82" t="str">
        <f t="shared" si="4"/>
        <v>Q72</v>
      </c>
      <c r="C82">
        <f t="shared" si="3"/>
        <v>72</v>
      </c>
      <c r="D82" t="s">
        <v>185</v>
      </c>
      <c r="E82" t="s">
        <v>263</v>
      </c>
    </row>
    <row r="83" spans="1:6" x14ac:dyDescent="0.25">
      <c r="A83">
        <v>10</v>
      </c>
      <c r="B83" t="str">
        <f t="shared" si="4"/>
        <v>Q73</v>
      </c>
      <c r="C83">
        <f t="shared" si="3"/>
        <v>73</v>
      </c>
      <c r="D83" t="s">
        <v>185</v>
      </c>
      <c r="E83" t="s">
        <v>264</v>
      </c>
    </row>
    <row r="84" spans="1:6" x14ac:dyDescent="0.25">
      <c r="A84">
        <v>11</v>
      </c>
      <c r="B84" t="str">
        <f t="shared" si="4"/>
        <v>Q74</v>
      </c>
      <c r="C84">
        <f t="shared" si="3"/>
        <v>74</v>
      </c>
      <c r="D84" t="s">
        <v>185</v>
      </c>
      <c r="E84" t="s">
        <v>265</v>
      </c>
    </row>
    <row r="85" spans="1:6" x14ac:dyDescent="0.25">
      <c r="A85">
        <v>12</v>
      </c>
      <c r="B85" t="str">
        <f t="shared" si="4"/>
        <v>Q75</v>
      </c>
      <c r="C85">
        <f t="shared" si="3"/>
        <v>75</v>
      </c>
      <c r="D85" t="s">
        <v>185</v>
      </c>
      <c r="E85" t="s">
        <v>266</v>
      </c>
    </row>
    <row r="86" spans="1:6" x14ac:dyDescent="0.25">
      <c r="A86">
        <v>13</v>
      </c>
      <c r="B86" t="str">
        <f t="shared" si="4"/>
        <v>Q76</v>
      </c>
      <c r="C86">
        <f t="shared" si="3"/>
        <v>76</v>
      </c>
      <c r="D86" t="s">
        <v>185</v>
      </c>
      <c r="E86" t="s">
        <v>267</v>
      </c>
    </row>
    <row r="87" spans="1:6" x14ac:dyDescent="0.25">
      <c r="A87">
        <v>14</v>
      </c>
      <c r="B87" t="str">
        <f t="shared" si="4"/>
        <v>Q77</v>
      </c>
      <c r="C87">
        <f t="shared" si="3"/>
        <v>77</v>
      </c>
      <c r="D87" t="s">
        <v>207</v>
      </c>
      <c r="E87" t="s">
        <v>268</v>
      </c>
    </row>
    <row r="88" spans="1:6" x14ac:dyDescent="0.25">
      <c r="A88">
        <v>15</v>
      </c>
      <c r="B88" t="str">
        <f t="shared" si="4"/>
        <v>Q78</v>
      </c>
      <c r="C88">
        <f t="shared" si="3"/>
        <v>78</v>
      </c>
      <c r="D88" t="s">
        <v>185</v>
      </c>
      <c r="E88" t="s">
        <v>269</v>
      </c>
    </row>
    <row r="89" spans="1:6" x14ac:dyDescent="0.25">
      <c r="A89">
        <v>16</v>
      </c>
      <c r="B89" t="str">
        <f t="shared" si="4"/>
        <v>Q79</v>
      </c>
      <c r="C89">
        <f t="shared" si="3"/>
        <v>79</v>
      </c>
      <c r="D89" t="s">
        <v>185</v>
      </c>
      <c r="E89" t="s">
        <v>270</v>
      </c>
    </row>
    <row r="90" spans="1:6" x14ac:dyDescent="0.25">
      <c r="A90">
        <v>17</v>
      </c>
      <c r="B90" t="str">
        <f t="shared" si="4"/>
        <v>Q80</v>
      </c>
      <c r="C90">
        <f t="shared" si="3"/>
        <v>80</v>
      </c>
      <c r="D90" t="s">
        <v>185</v>
      </c>
      <c r="E90" t="s">
        <v>271</v>
      </c>
    </row>
    <row r="91" spans="1:6" x14ac:dyDescent="0.25">
      <c r="A91">
        <v>18</v>
      </c>
      <c r="B91" t="str">
        <f t="shared" si="4"/>
        <v>Q81</v>
      </c>
      <c r="C91">
        <f t="shared" si="3"/>
        <v>81</v>
      </c>
      <c r="D91" t="s">
        <v>185</v>
      </c>
      <c r="E91" t="s">
        <v>272</v>
      </c>
    </row>
    <row r="92" spans="1:6" x14ac:dyDescent="0.25">
      <c r="A92">
        <v>19</v>
      </c>
      <c r="B92" t="str">
        <f t="shared" si="4"/>
        <v>Q82</v>
      </c>
      <c r="C92">
        <f t="shared" si="3"/>
        <v>82</v>
      </c>
      <c r="D92" t="s">
        <v>185</v>
      </c>
      <c r="E92" t="s">
        <v>273</v>
      </c>
    </row>
    <row r="93" spans="1:6" x14ac:dyDescent="0.25">
      <c r="D93" t="str">
        <f>_xlfn.TEXTJOIN("::",TRUE,D74:D92)</f>
        <v>text::text::text::text::text::text::text::text::text::text::text::text::text::int0-10::text::text::text::text::text</v>
      </c>
      <c r="E93" t="str">
        <f>_xlfn.TEXTJOIN("::",TRUE,E74:E92)</f>
        <v>¿Cree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v>
      </c>
    </row>
    <row r="94" spans="1:6" x14ac:dyDescent="0.25">
      <c r="D94" s="14" t="s">
        <v>215</v>
      </c>
      <c r="E94" s="14"/>
      <c r="F94" s="15" t="str">
        <f>"INSERT INTO survey_models (title, num_questions, questions, questions_style) VALUES ('"&amp;D73&amp;"','"&amp;F73&amp;"','"&amp;E93&amp;"','"&amp;D93&amp;"');"</f>
        <v>INSERT INTO survey_models (title, num_questions, questions, questions_style) VALUES ('Entrevista','19','¿Cree que la herramienta es útil para ayudar en la educación? ¿Por qué? ¿Qué puntos fuertes destacaría? ¿Y puntos débiles?::¿Le ha parecido sencilla de usar? Intuitiva, sin muchos requisitos, etc. Describa en general, el proceso que involucra el uso de la herramienta en el aula, si se producen perdidas de tiempo y que incidentes ha vivido (si se ha dado el caso), que hayan alterado al funcionamiento de esta.::¿Cree que utilizará la herramienta para impartir esta materia el año que viene? Razone su respuesta.::Durante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encontrar.::En cuanto al contenido que incluye la herramienta, ¿vio algún contenido inadecuado, en contra de los derechos humanos, o las leyes de copyright? Si la respuesta es afirmativa, describa brevemente la sección o escena donde tiene lugar.::¿Respeta la aplicación la privacidad de sus alumnos? ¿Ha observado alguna sección donde se violen las leyes de protección de datos? Si la respuesta es afirmativa, describa brevemente la sección o escena.::¿Le ha parecido que los medios tecnológicos que usa la herramienta son adecuados? Describa su experiencia, que medios requiere y si sugeriría alguna mejora en este aspecto.::Describa, en general, el comportamiento de los alumnos durante la actividad. ¿Fue adecuado? ¿Mejor o peor que en una clase habitual? ¿Hubo algo que le llamara la atención? Si lo hubo descríbalo brevemente.::¿Se formó escándalo o alboroto durante el desarrollo de la actividad? Si la respuesta es sí ¿cuáles fueron las causas?::¿Percibió mejoras en la integración entre los alumnos? Describa brevemente las experiencias que tuvo relativas a este tema.::¿Percibió en los alumnos cambios en la sociabilidad? ¿Sentimientos de competitividad o colaboración? Describa brevemente las experiencias que observo entre sus alumnos relativas a este tema.::¿Prefiere el uso de la herramienta a las clases tradicionales? ¿Cree que hace la enseñanza más fácil o mas compleja? ¿Cree que es algo que se podría incorporar a la enseñanza a largo plazo?::Durante el uso de la herramienta. ¿Ha visto la cantidad de partes de comportamiento necesarios cambiada? ¿Para bien o para mal?::Valore la experiencia general del 0 al 10::Describa brevemente la experiencia y justifique la puntuación anterior.::Describa cuales han sido los puntos fuertes de la experiencia y que cosas mejoraría.::¿Crees que ha ayudado a que el alumno trabaje y aproveche la asignatura?::¿Crees que los juegos están debidamente aplicados? ¿Permiten valorar el aprendizaje del alumno de forma eficaz y objetiva?::¿Crees que ha sido útil para motivar a trabajar la asignatura?','text::text::text::text::text::text::text::text::text::text::text::text::text::int0-10::text::text::text::text::text');</v>
      </c>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6B30-E025-4BDD-8A6D-9471DEBD167C}">
  <dimension ref="A1:J50"/>
  <sheetViews>
    <sheetView workbookViewId="0">
      <selection activeCell="O9" sqref="O9"/>
    </sheetView>
  </sheetViews>
  <sheetFormatPr baseColWidth="10" defaultColWidth="9.140625" defaultRowHeight="15" x14ac:dyDescent="0.25"/>
  <cols>
    <col min="1" max="1" width="7.28515625" customWidth="1"/>
    <col min="2" max="2" width="33.28515625" customWidth="1"/>
    <col min="3" max="4" width="40.140625" customWidth="1"/>
    <col min="5" max="6" width="21.140625" customWidth="1"/>
    <col min="7" max="7" width="21.7109375" customWidth="1"/>
    <col min="8" max="8" width="24.5703125" customWidth="1"/>
    <col min="9" max="9" width="17.7109375" customWidth="1"/>
    <col min="10" max="10" width="19.42578125" customWidth="1"/>
  </cols>
  <sheetData>
    <row r="1" spans="1:10" ht="31.5" x14ac:dyDescent="0.25">
      <c r="A1" s="1" t="s">
        <v>0</v>
      </c>
      <c r="B1" s="2" t="s">
        <v>1</v>
      </c>
      <c r="C1" s="2" t="s">
        <v>2</v>
      </c>
      <c r="D1" s="2" t="s">
        <v>3</v>
      </c>
      <c r="E1" s="2" t="s">
        <v>4</v>
      </c>
      <c r="F1" s="2" t="s">
        <v>5</v>
      </c>
      <c r="G1" s="2" t="s">
        <v>6</v>
      </c>
      <c r="H1" s="2" t="s">
        <v>7</v>
      </c>
      <c r="I1" s="3" t="s">
        <v>8</v>
      </c>
      <c r="J1" s="2" t="s">
        <v>9</v>
      </c>
    </row>
    <row r="2" spans="1:10" ht="30" customHeight="1" x14ac:dyDescent="0.25">
      <c r="A2" s="4" t="s">
        <v>10</v>
      </c>
      <c r="B2" s="5" t="s">
        <v>11</v>
      </c>
      <c r="C2" s="5" t="s">
        <v>12</v>
      </c>
      <c r="D2" s="5" t="str">
        <f>Tabla13[[#This Row],[Aspecto]]&amp;" - "&amp;Tabla13[[#This Row],[Objetivo]]</f>
        <v>Académico - Obj2A</v>
      </c>
      <c r="E2" s="5" t="s">
        <v>13</v>
      </c>
      <c r="F2" s="5" t="s">
        <v>14</v>
      </c>
      <c r="G2" s="5" t="s">
        <v>15</v>
      </c>
      <c r="H2" s="5" t="s">
        <v>16</v>
      </c>
      <c r="I2" s="6" t="s">
        <v>17</v>
      </c>
      <c r="J2" s="11" t="s">
        <v>18</v>
      </c>
    </row>
    <row r="3" spans="1:10" ht="30" customHeight="1" x14ac:dyDescent="0.25">
      <c r="A3" s="4" t="s">
        <v>19</v>
      </c>
      <c r="B3" s="5" t="s">
        <v>20</v>
      </c>
      <c r="C3" s="5" t="s">
        <v>21</v>
      </c>
      <c r="D3" s="5" t="str">
        <f>Tabla13[[#This Row],[Aspecto]]&amp;" - "&amp;Tabla13[[#This Row],[Objetivo]]</f>
        <v>Académico - Obj2A</v>
      </c>
      <c r="E3" s="5" t="s">
        <v>13</v>
      </c>
      <c r="F3" s="5" t="s">
        <v>14</v>
      </c>
      <c r="G3" s="5" t="s">
        <v>15</v>
      </c>
      <c r="H3" s="5" t="s">
        <v>22</v>
      </c>
      <c r="I3" s="6" t="s">
        <v>17</v>
      </c>
      <c r="J3" s="5" t="s">
        <v>23</v>
      </c>
    </row>
    <row r="4" spans="1:10" ht="30" customHeight="1" x14ac:dyDescent="0.25">
      <c r="A4" s="4" t="s">
        <v>24</v>
      </c>
      <c r="B4" s="5" t="s">
        <v>25</v>
      </c>
      <c r="C4" s="5" t="s">
        <v>26</v>
      </c>
      <c r="D4" s="5" t="str">
        <f>Tabla13[[#This Row],[Aspecto]]&amp;" - "&amp;Tabla13[[#This Row],[Objetivo]]</f>
        <v>Comportamiento - Obj2A</v>
      </c>
      <c r="E4" s="7" t="s">
        <v>27</v>
      </c>
      <c r="F4" s="5" t="s">
        <v>14</v>
      </c>
      <c r="G4" s="5" t="s">
        <v>28</v>
      </c>
      <c r="H4" s="5" t="s">
        <v>29</v>
      </c>
      <c r="I4" s="6" t="s">
        <v>30</v>
      </c>
      <c r="J4" s="5" t="s">
        <v>356</v>
      </c>
    </row>
    <row r="5" spans="1:10" ht="30" customHeight="1" x14ac:dyDescent="0.25">
      <c r="A5" s="4" t="s">
        <v>31</v>
      </c>
      <c r="B5" s="8" t="s">
        <v>32</v>
      </c>
      <c r="C5" s="8" t="s">
        <v>33</v>
      </c>
      <c r="D5" s="8" t="str">
        <f>Tabla13[[#This Row],[Aspecto]]&amp;" - "&amp;Tabla13[[#This Row],[Objetivo]]</f>
        <v>Comportamiento - Obj2A</v>
      </c>
      <c r="E5" s="7" t="s">
        <v>27</v>
      </c>
      <c r="F5" s="5" t="s">
        <v>14</v>
      </c>
      <c r="G5" s="5" t="s">
        <v>28</v>
      </c>
      <c r="H5" s="5" t="s">
        <v>29</v>
      </c>
      <c r="I5" s="6" t="s">
        <v>34</v>
      </c>
      <c r="J5" s="5" t="s">
        <v>351</v>
      </c>
    </row>
    <row r="6" spans="1:10" ht="30" customHeight="1" x14ac:dyDescent="0.25">
      <c r="A6" s="4" t="s">
        <v>35</v>
      </c>
      <c r="B6" s="5" t="s">
        <v>36</v>
      </c>
      <c r="C6" s="5" t="s">
        <v>37</v>
      </c>
      <c r="D6" s="5" t="str">
        <f>Tabla13[[#This Row],[Aspecto]]&amp;" - "&amp;Tabla13[[#This Row],[Objetivo]]</f>
        <v>Comportamiento - Obj2A</v>
      </c>
      <c r="E6" s="7" t="s">
        <v>27</v>
      </c>
      <c r="F6" s="5" t="s">
        <v>14</v>
      </c>
      <c r="G6" s="5" t="s">
        <v>28</v>
      </c>
      <c r="H6" s="5" t="s">
        <v>29</v>
      </c>
      <c r="I6" s="6" t="s">
        <v>38</v>
      </c>
      <c r="J6" s="5" t="s">
        <v>353</v>
      </c>
    </row>
    <row r="7" spans="1:10" ht="30" customHeight="1" x14ac:dyDescent="0.25">
      <c r="A7" s="4" t="s">
        <v>39</v>
      </c>
      <c r="B7" s="5" t="s">
        <v>40</v>
      </c>
      <c r="C7" s="5" t="s">
        <v>41</v>
      </c>
      <c r="D7" s="5" t="str">
        <f>Tabla13[[#This Row],[Aspecto]]&amp;" - "&amp;Tabla13[[#This Row],[Objetivo]]</f>
        <v>Comportamiento - Obj2A</v>
      </c>
      <c r="E7" s="7" t="s">
        <v>27</v>
      </c>
      <c r="F7" s="5" t="s">
        <v>14</v>
      </c>
      <c r="G7" s="5" t="s">
        <v>28</v>
      </c>
      <c r="H7" s="5" t="s">
        <v>29</v>
      </c>
      <c r="I7" s="6" t="s">
        <v>34</v>
      </c>
      <c r="J7" s="5" t="s">
        <v>352</v>
      </c>
    </row>
    <row r="8" spans="1:10" ht="30" customHeight="1" x14ac:dyDescent="0.25">
      <c r="A8" s="4" t="s">
        <v>42</v>
      </c>
      <c r="B8" s="5" t="s">
        <v>43</v>
      </c>
      <c r="C8" s="5" t="s">
        <v>44</v>
      </c>
      <c r="D8" s="5" t="str">
        <f>Tabla13[[#This Row],[Aspecto]]&amp;" - "&amp;Tabla13[[#This Row],[Objetivo]]</f>
        <v>Comportamiento - Obj2A</v>
      </c>
      <c r="E8" s="7" t="s">
        <v>27</v>
      </c>
      <c r="F8" s="5" t="s">
        <v>14</v>
      </c>
      <c r="G8" s="5" t="s">
        <v>28</v>
      </c>
      <c r="H8" s="5" t="s">
        <v>29</v>
      </c>
      <c r="I8" s="6" t="s">
        <v>38</v>
      </c>
      <c r="J8" s="5" t="s">
        <v>354</v>
      </c>
    </row>
    <row r="9" spans="1:10" ht="30" customHeight="1" x14ac:dyDescent="0.25">
      <c r="A9" s="4" t="s">
        <v>83</v>
      </c>
      <c r="B9" s="5" t="s">
        <v>84</v>
      </c>
      <c r="C9" s="5" t="s">
        <v>85</v>
      </c>
      <c r="D9" s="5" t="str">
        <f>Tabla13[[#This Row],[Aspecto]]&amp;" - "&amp;Tabla13[[#This Row],[Objetivo]]</f>
        <v>Diseño de contenido - Obj2B</v>
      </c>
      <c r="E9" s="5" t="s">
        <v>48</v>
      </c>
      <c r="F9" s="5" t="s">
        <v>49</v>
      </c>
      <c r="G9" s="5" t="s">
        <v>15</v>
      </c>
      <c r="H9" s="5" t="s">
        <v>54</v>
      </c>
      <c r="I9" s="6" t="s">
        <v>34</v>
      </c>
      <c r="J9" s="5" t="s">
        <v>382</v>
      </c>
    </row>
    <row r="10" spans="1:10" ht="30" customHeight="1" x14ac:dyDescent="0.25">
      <c r="A10" s="4" t="s">
        <v>77</v>
      </c>
      <c r="B10" s="5" t="s">
        <v>78</v>
      </c>
      <c r="C10" s="5" t="s">
        <v>79</v>
      </c>
      <c r="D10" s="5" t="str">
        <f>Tabla13[[#This Row],[Aspecto]]&amp;" - "&amp;Tabla13[[#This Row],[Objetivo]]</f>
        <v>Diseño de contenido - Obj2B</v>
      </c>
      <c r="E10" s="5" t="s">
        <v>48</v>
      </c>
      <c r="F10" s="5" t="s">
        <v>49</v>
      </c>
      <c r="G10" s="5" t="s">
        <v>15</v>
      </c>
      <c r="H10" s="5" t="s">
        <v>54</v>
      </c>
      <c r="I10" s="6" t="s">
        <v>34</v>
      </c>
      <c r="J10" s="5" t="s">
        <v>381</v>
      </c>
    </row>
    <row r="11" spans="1:10" ht="30" customHeight="1" x14ac:dyDescent="0.25">
      <c r="A11" s="4" t="s">
        <v>86</v>
      </c>
      <c r="B11" s="5" t="s">
        <v>87</v>
      </c>
      <c r="C11" s="5" t="s">
        <v>88</v>
      </c>
      <c r="D11" s="5" t="str">
        <f>Tabla13[[#This Row],[Aspecto]]&amp;" - "&amp;Tabla13[[#This Row],[Objetivo]]</f>
        <v>Diseño de contenido - Obj2B</v>
      </c>
      <c r="E11" s="5" t="s">
        <v>48</v>
      </c>
      <c r="F11" s="5" t="s">
        <v>49</v>
      </c>
      <c r="G11" s="5" t="s">
        <v>15</v>
      </c>
      <c r="H11" s="5" t="s">
        <v>54</v>
      </c>
      <c r="I11" s="6" t="s">
        <v>34</v>
      </c>
      <c r="J11" s="5" t="s">
        <v>383</v>
      </c>
    </row>
    <row r="12" spans="1:10" ht="30" customHeight="1" x14ac:dyDescent="0.25">
      <c r="A12" s="4" t="s">
        <v>74</v>
      </c>
      <c r="B12" s="5" t="s">
        <v>75</v>
      </c>
      <c r="C12" s="5" t="s">
        <v>76</v>
      </c>
      <c r="D12" s="5" t="str">
        <f>Tabla13[[#This Row],[Aspecto]]&amp;" - "&amp;Tabla13[[#This Row],[Objetivo]]</f>
        <v>Diseño de contenido - Obj2B</v>
      </c>
      <c r="E12" s="5" t="s">
        <v>48</v>
      </c>
      <c r="F12" s="5" t="s">
        <v>49</v>
      </c>
      <c r="G12" s="5" t="s">
        <v>15</v>
      </c>
      <c r="H12" s="5" t="s">
        <v>54</v>
      </c>
      <c r="I12" s="6" t="s">
        <v>34</v>
      </c>
      <c r="J12" s="5" t="s">
        <v>380</v>
      </c>
    </row>
    <row r="13" spans="1:10" ht="30" customHeight="1" x14ac:dyDescent="0.25">
      <c r="A13" s="4" t="s">
        <v>92</v>
      </c>
      <c r="B13" s="5" t="s">
        <v>93</v>
      </c>
      <c r="C13" s="5" t="s">
        <v>94</v>
      </c>
      <c r="D13" s="5" t="str">
        <f>Tabla13[[#This Row],[Aspecto]]&amp;" - "&amp;Tabla13[[#This Row],[Objetivo]]</f>
        <v>Diseño metodológico - Obj2B</v>
      </c>
      <c r="E13" s="5" t="s">
        <v>72</v>
      </c>
      <c r="F13" s="5" t="s">
        <v>49</v>
      </c>
      <c r="G13" s="5" t="s">
        <v>15</v>
      </c>
      <c r="H13" s="5" t="s">
        <v>54</v>
      </c>
      <c r="I13" s="6" t="s">
        <v>34</v>
      </c>
      <c r="J13" s="5" t="s">
        <v>384</v>
      </c>
    </row>
    <row r="14" spans="1:10" ht="30" customHeight="1" x14ac:dyDescent="0.25">
      <c r="A14" s="4" t="s">
        <v>163</v>
      </c>
      <c r="B14" s="5" t="s">
        <v>164</v>
      </c>
      <c r="C14" s="5" t="s">
        <v>165</v>
      </c>
      <c r="D14" s="5" t="str">
        <f>Tabla13[[#This Row],[Aspecto]]&amp;" - "&amp;Tabla13[[#This Row],[Objetivo]]</f>
        <v>Diseño metodológico - Obj2B</v>
      </c>
      <c r="E14" s="5" t="s">
        <v>72</v>
      </c>
      <c r="F14" s="5" t="s">
        <v>49</v>
      </c>
      <c r="G14" s="5" t="s">
        <v>15</v>
      </c>
      <c r="H14" s="5" t="s">
        <v>54</v>
      </c>
      <c r="I14" s="6" t="s">
        <v>127</v>
      </c>
      <c r="J14" s="5" t="s">
        <v>394</v>
      </c>
    </row>
    <row r="15" spans="1:10" ht="30" customHeight="1" x14ac:dyDescent="0.25">
      <c r="A15" s="4" t="s">
        <v>166</v>
      </c>
      <c r="B15" s="5" t="s">
        <v>167</v>
      </c>
      <c r="C15" s="5" t="s">
        <v>168</v>
      </c>
      <c r="D15" s="5" t="str">
        <f>Tabla13[[#This Row],[Aspecto]]&amp;" - "&amp;Tabla13[[#This Row],[Objetivo]]</f>
        <v>Diseño metodológico - Obj2B</v>
      </c>
      <c r="E15" s="5" t="s">
        <v>72</v>
      </c>
      <c r="F15" s="5" t="s">
        <v>49</v>
      </c>
      <c r="G15" s="5" t="s">
        <v>15</v>
      </c>
      <c r="H15" s="5" t="s">
        <v>54</v>
      </c>
      <c r="I15" s="6" t="s">
        <v>127</v>
      </c>
      <c r="J15" s="5" t="s">
        <v>395</v>
      </c>
    </row>
    <row r="16" spans="1:10" ht="30" customHeight="1" x14ac:dyDescent="0.25">
      <c r="A16" s="4" t="s">
        <v>80</v>
      </c>
      <c r="B16" s="5" t="s">
        <v>81</v>
      </c>
      <c r="C16" s="5" t="s">
        <v>82</v>
      </c>
      <c r="D16" s="5" t="str">
        <f>Tabla13[[#This Row],[Aspecto]]&amp;" - "&amp;Tabla13[[#This Row],[Objetivo]]</f>
        <v>Diseño metodológico - Obj2B</v>
      </c>
      <c r="E16" s="5" t="s">
        <v>72</v>
      </c>
      <c r="F16" s="5" t="s">
        <v>49</v>
      </c>
      <c r="G16" s="5" t="s">
        <v>28</v>
      </c>
      <c r="H16" s="5" t="s">
        <v>29</v>
      </c>
      <c r="I16" s="6" t="s">
        <v>34</v>
      </c>
      <c r="J16" s="5" t="s">
        <v>350</v>
      </c>
    </row>
    <row r="17" spans="1:10" ht="30" customHeight="1" x14ac:dyDescent="0.25">
      <c r="A17" s="4" t="s">
        <v>169</v>
      </c>
      <c r="B17" s="5" t="s">
        <v>170</v>
      </c>
      <c r="C17" s="5" t="s">
        <v>171</v>
      </c>
      <c r="D17" s="5" t="str">
        <f>Tabla13[[#This Row],[Aspecto]]&amp;" - "&amp;Tabla13[[#This Row],[Objetivo]]</f>
        <v>Diseño metodológico - Obj2B</v>
      </c>
      <c r="E17" s="5" t="s">
        <v>72</v>
      </c>
      <c r="F17" s="5" t="s">
        <v>49</v>
      </c>
      <c r="G17" s="5" t="s">
        <v>15</v>
      </c>
      <c r="H17" s="5" t="s">
        <v>54</v>
      </c>
      <c r="I17" s="6" t="s">
        <v>127</v>
      </c>
      <c r="J17" s="5" t="s">
        <v>396</v>
      </c>
    </row>
    <row r="18" spans="1:10" ht="30" customHeight="1" x14ac:dyDescent="0.25">
      <c r="A18" s="4" t="s">
        <v>69</v>
      </c>
      <c r="B18" s="5" t="s">
        <v>70</v>
      </c>
      <c r="C18" s="5" t="s">
        <v>71</v>
      </c>
      <c r="D18" s="5" t="str">
        <f>Tabla13[[#This Row],[Aspecto]]&amp;" - "&amp;Tabla13[[#This Row],[Objetivo]]</f>
        <v>Diseño metodológico - Obj2B</v>
      </c>
      <c r="E18" s="5" t="s">
        <v>72</v>
      </c>
      <c r="F18" s="5" t="s">
        <v>49</v>
      </c>
      <c r="G18" s="5" t="s">
        <v>15</v>
      </c>
      <c r="H18" s="5" t="s">
        <v>54</v>
      </c>
      <c r="I18" s="6" t="s">
        <v>73</v>
      </c>
      <c r="J18" s="5" t="s">
        <v>379</v>
      </c>
    </row>
    <row r="19" spans="1:10" ht="30" customHeight="1" x14ac:dyDescent="0.25">
      <c r="A19" s="4" t="s">
        <v>89</v>
      </c>
      <c r="B19" s="5" t="s">
        <v>90</v>
      </c>
      <c r="C19" s="5" t="s">
        <v>91</v>
      </c>
      <c r="D19" s="5" t="str">
        <f>Tabla13[[#This Row],[Aspecto]]&amp;" - "&amp;Tabla13[[#This Row],[Objetivo]]</f>
        <v>Diseño metodológico - Obj2B</v>
      </c>
      <c r="E19" s="5" t="s">
        <v>72</v>
      </c>
      <c r="F19" s="5" t="s">
        <v>49</v>
      </c>
      <c r="G19" s="5" t="s">
        <v>28</v>
      </c>
      <c r="H19" s="5" t="s">
        <v>29</v>
      </c>
      <c r="I19" s="6" t="s">
        <v>73</v>
      </c>
      <c r="J19" s="5" t="s">
        <v>347</v>
      </c>
    </row>
    <row r="20" spans="1:10" ht="30" customHeight="1" x14ac:dyDescent="0.25">
      <c r="A20" s="4" t="s">
        <v>56</v>
      </c>
      <c r="B20" s="5" t="s">
        <v>57</v>
      </c>
      <c r="C20" s="5" t="s">
        <v>58</v>
      </c>
      <c r="D20" s="5" t="str">
        <f>Tabla13[[#This Row],[Aspecto]]&amp;" - "&amp;Tabla13[[#This Row],[Objetivo]]</f>
        <v>Diseño técnico - Obj2B</v>
      </c>
      <c r="E20" s="5" t="s">
        <v>59</v>
      </c>
      <c r="F20" s="5" t="s">
        <v>49</v>
      </c>
      <c r="G20" s="5" t="s">
        <v>15</v>
      </c>
      <c r="H20" s="5" t="s">
        <v>54</v>
      </c>
      <c r="I20" s="6" t="s">
        <v>34</v>
      </c>
      <c r="J20" s="5" t="s">
        <v>376</v>
      </c>
    </row>
    <row r="21" spans="1:10" ht="30" customHeight="1" x14ac:dyDescent="0.25">
      <c r="A21" s="4" t="s">
        <v>66</v>
      </c>
      <c r="B21" s="5" t="s">
        <v>67</v>
      </c>
      <c r="C21" s="5" t="s">
        <v>68</v>
      </c>
      <c r="D21" s="5" t="str">
        <f>Tabla13[[#This Row],[Aspecto]]&amp;" - "&amp;Tabla13[[#This Row],[Objetivo]]</f>
        <v>Diseño técnico - Obj2B</v>
      </c>
      <c r="E21" s="5" t="s">
        <v>59</v>
      </c>
      <c r="F21" s="5" t="s">
        <v>49</v>
      </c>
      <c r="G21" s="5" t="s">
        <v>15</v>
      </c>
      <c r="H21" s="5" t="s">
        <v>54</v>
      </c>
      <c r="I21" s="6" t="s">
        <v>34</v>
      </c>
      <c r="J21" s="5" t="s">
        <v>378</v>
      </c>
    </row>
    <row r="22" spans="1:10" ht="30" customHeight="1" x14ac:dyDescent="0.25">
      <c r="A22" s="4" t="s">
        <v>99</v>
      </c>
      <c r="B22" s="5" t="s">
        <v>100</v>
      </c>
      <c r="C22" s="5" t="s">
        <v>101</v>
      </c>
      <c r="D22" s="5" t="str">
        <f>Tabla13[[#This Row],[Aspecto]]&amp;" - "&amp;Tabla13[[#This Row],[Objetivo]]</f>
        <v>Diseño técnico - Obj2B</v>
      </c>
      <c r="E22" s="5" t="s">
        <v>59</v>
      </c>
      <c r="F22" s="5" t="s">
        <v>49</v>
      </c>
      <c r="G22" s="5" t="s">
        <v>28</v>
      </c>
      <c r="H22" s="5" t="s">
        <v>29</v>
      </c>
      <c r="I22" s="6" t="s">
        <v>34</v>
      </c>
      <c r="J22" s="5" t="s">
        <v>349</v>
      </c>
    </row>
    <row r="23" spans="1:10" ht="30" customHeight="1" x14ac:dyDescent="0.25">
      <c r="A23" s="4" t="s">
        <v>63</v>
      </c>
      <c r="B23" s="5" t="s">
        <v>64</v>
      </c>
      <c r="C23" s="5" t="s">
        <v>65</v>
      </c>
      <c r="D23" s="5" t="str">
        <f>Tabla13[[#This Row],[Aspecto]]&amp;" - "&amp;Tabla13[[#This Row],[Objetivo]]</f>
        <v>Diseño técnico - Obj2B</v>
      </c>
      <c r="E23" s="5" t="s">
        <v>59</v>
      </c>
      <c r="F23" s="5" t="s">
        <v>49</v>
      </c>
      <c r="G23" s="5" t="s">
        <v>15</v>
      </c>
      <c r="H23" s="5" t="s">
        <v>54</v>
      </c>
      <c r="I23" s="6" t="s">
        <v>34</v>
      </c>
      <c r="J23" s="5" t="s">
        <v>377</v>
      </c>
    </row>
    <row r="24" spans="1:10" ht="30" customHeight="1" x14ac:dyDescent="0.25">
      <c r="A24" s="4" t="s">
        <v>105</v>
      </c>
      <c r="B24" s="5" t="s">
        <v>106</v>
      </c>
      <c r="C24" s="5" t="s">
        <v>107</v>
      </c>
      <c r="D24" s="5" t="str">
        <f>Tabla13[[#This Row],[Aspecto]]&amp;" - "&amp;Tabla13[[#This Row],[Objetivo]]</f>
        <v>Diseño técnico - Obj2B</v>
      </c>
      <c r="E24" s="5" t="s">
        <v>59</v>
      </c>
      <c r="F24" s="5" t="s">
        <v>49</v>
      </c>
      <c r="G24" s="5" t="s">
        <v>28</v>
      </c>
      <c r="H24" s="5" t="s">
        <v>29</v>
      </c>
      <c r="I24" s="6" t="s">
        <v>108</v>
      </c>
      <c r="J24" s="5" t="s">
        <v>355</v>
      </c>
    </row>
    <row r="25" spans="1:10" ht="30" customHeight="1" x14ac:dyDescent="0.25">
      <c r="A25" s="4" t="s">
        <v>109</v>
      </c>
      <c r="B25" s="5" t="s">
        <v>110</v>
      </c>
      <c r="C25" s="5" t="s">
        <v>111</v>
      </c>
      <c r="D25" s="5" t="str">
        <f>Tabla13[[#This Row],[Aspecto]]&amp;" - "&amp;Tabla13[[#This Row],[Objetivo]]</f>
        <v>Diseño técnico - Obj2B</v>
      </c>
      <c r="E25" s="5" t="s">
        <v>59</v>
      </c>
      <c r="F25" s="5" t="s">
        <v>49</v>
      </c>
      <c r="G25" s="5" t="s">
        <v>28</v>
      </c>
      <c r="H25" s="5" t="s">
        <v>29</v>
      </c>
      <c r="I25" s="6" t="s">
        <v>34</v>
      </c>
      <c r="J25" s="5" t="s">
        <v>348</v>
      </c>
    </row>
    <row r="26" spans="1:10" ht="30" customHeight="1" x14ac:dyDescent="0.25">
      <c r="A26" s="4" t="s">
        <v>115</v>
      </c>
      <c r="B26" s="5" t="s">
        <v>116</v>
      </c>
      <c r="C26" s="5" t="s">
        <v>117</v>
      </c>
      <c r="D26" s="5" t="str">
        <f>Tabla13[[#This Row],[Aspecto]]&amp;" - "&amp;Tabla13[[#This Row],[Objetivo]]</f>
        <v>Diseño técnico - Obj2B</v>
      </c>
      <c r="E26" s="5" t="s">
        <v>59</v>
      </c>
      <c r="F26" s="5" t="s">
        <v>49</v>
      </c>
      <c r="G26" s="5" t="s">
        <v>28</v>
      </c>
      <c r="H26" s="5" t="s">
        <v>29</v>
      </c>
      <c r="I26" s="6" t="s">
        <v>73</v>
      </c>
      <c r="J26" s="5" t="s">
        <v>346</v>
      </c>
    </row>
    <row r="27" spans="1:10" ht="30" customHeight="1" x14ac:dyDescent="0.25">
      <c r="A27" s="4" t="s">
        <v>118</v>
      </c>
      <c r="B27" s="5" t="s">
        <v>119</v>
      </c>
      <c r="C27" s="5" t="s">
        <v>120</v>
      </c>
      <c r="D27" s="5" t="str">
        <f>Tabla13[[#This Row],[Aspecto]]&amp;" - "&amp;Tabla13[[#This Row],[Objetivo]]</f>
        <v>General - Obj2B</v>
      </c>
      <c r="E27" s="5" t="s">
        <v>53</v>
      </c>
      <c r="F27" s="5" t="s">
        <v>49</v>
      </c>
      <c r="G27" s="5" t="s">
        <v>121</v>
      </c>
      <c r="H27" s="5" t="s">
        <v>122</v>
      </c>
      <c r="I27" s="6" t="s">
        <v>123</v>
      </c>
      <c r="J27" s="5" t="s">
        <v>373</v>
      </c>
    </row>
    <row r="28" spans="1:10" ht="30" customHeight="1" x14ac:dyDescent="0.25">
      <c r="A28" s="4" t="s">
        <v>50</v>
      </c>
      <c r="B28" s="5" t="s">
        <v>51</v>
      </c>
      <c r="C28" s="5" t="s">
        <v>52</v>
      </c>
      <c r="D28" s="5" t="str">
        <f>Tabla13[[#This Row],[Aspecto]]&amp;" - "&amp;Tabla13[[#This Row],[Objetivo]]</f>
        <v>General - Obj2B</v>
      </c>
      <c r="E28" s="5" t="s">
        <v>53</v>
      </c>
      <c r="F28" s="5" t="s">
        <v>49</v>
      </c>
      <c r="G28" s="5" t="s">
        <v>15</v>
      </c>
      <c r="H28" s="5" t="s">
        <v>54</v>
      </c>
      <c r="I28" s="6" t="s">
        <v>55</v>
      </c>
      <c r="J28" s="5" t="s">
        <v>375</v>
      </c>
    </row>
    <row r="29" spans="1:10" ht="30" customHeight="1" x14ac:dyDescent="0.25">
      <c r="A29" s="4" t="s">
        <v>128</v>
      </c>
      <c r="B29" s="5" t="s">
        <v>129</v>
      </c>
      <c r="C29" s="5" t="s">
        <v>130</v>
      </c>
      <c r="D29" s="5" t="str">
        <f>Tabla13[[#This Row],[Aspecto]]&amp;" - "&amp;Tabla13[[#This Row],[Objetivo]]</f>
        <v>General - Obj2B</v>
      </c>
      <c r="E29" s="5" t="s">
        <v>53</v>
      </c>
      <c r="F29" s="5" t="s">
        <v>49</v>
      </c>
      <c r="G29" s="5" t="s">
        <v>121</v>
      </c>
      <c r="H29" s="5" t="s">
        <v>122</v>
      </c>
      <c r="I29" s="6" t="s">
        <v>123</v>
      </c>
      <c r="J29" s="5" t="s">
        <v>372</v>
      </c>
    </row>
    <row r="30" spans="1:10" ht="30" customHeight="1" x14ac:dyDescent="0.25">
      <c r="A30" s="4" t="s">
        <v>131</v>
      </c>
      <c r="B30" s="5" t="s">
        <v>132</v>
      </c>
      <c r="C30" s="5" t="s">
        <v>133</v>
      </c>
      <c r="D30" s="5" t="str">
        <f>Tabla13[[#This Row],[Aspecto]]&amp;" - "&amp;Tabla13[[#This Row],[Objetivo]]</f>
        <v>General - Obj2B</v>
      </c>
      <c r="E30" s="5" t="s">
        <v>53</v>
      </c>
      <c r="F30" s="5" t="s">
        <v>49</v>
      </c>
      <c r="G30" s="5" t="s">
        <v>134</v>
      </c>
      <c r="H30" s="5" t="s">
        <v>122</v>
      </c>
      <c r="I30" s="6" t="s">
        <v>135</v>
      </c>
      <c r="J30" s="5" t="s">
        <v>370</v>
      </c>
    </row>
    <row r="31" spans="1:10" ht="30" customHeight="1" x14ac:dyDescent="0.25">
      <c r="A31" s="4" t="s">
        <v>136</v>
      </c>
      <c r="B31" s="5" t="s">
        <v>137</v>
      </c>
      <c r="C31" s="5" t="s">
        <v>138</v>
      </c>
      <c r="D31" s="5" t="str">
        <f>Tabla13[[#This Row],[Aspecto]]&amp;" - "&amp;Tabla13[[#This Row],[Objetivo]]</f>
        <v>General - Obj2B</v>
      </c>
      <c r="E31" s="5" t="s">
        <v>53</v>
      </c>
      <c r="F31" s="5" t="s">
        <v>49</v>
      </c>
      <c r="G31" s="5" t="s">
        <v>134</v>
      </c>
      <c r="H31" s="5" t="s">
        <v>122</v>
      </c>
      <c r="I31" s="6" t="s">
        <v>127</v>
      </c>
      <c r="J31" s="5" t="str">
        <f>_xlfn.TEXTJOIN(",",TRUE,Preguntas!B5:B6)</f>
        <v>Q2,Q3</v>
      </c>
    </row>
    <row r="32" spans="1:10" ht="30" customHeight="1" x14ac:dyDescent="0.25">
      <c r="A32" s="17" t="s">
        <v>364</v>
      </c>
      <c r="B32" s="5" t="s">
        <v>366</v>
      </c>
      <c r="C32" s="5" t="s">
        <v>53</v>
      </c>
      <c r="D32" s="5" t="s">
        <v>49</v>
      </c>
      <c r="E32" s="5" t="s">
        <v>53</v>
      </c>
      <c r="F32" s="5" t="s">
        <v>49</v>
      </c>
      <c r="G32" s="5" t="s">
        <v>28</v>
      </c>
      <c r="H32" s="5" t="s">
        <v>122</v>
      </c>
      <c r="I32" s="6" t="s">
        <v>127</v>
      </c>
      <c r="J32" s="5" t="s">
        <v>368</v>
      </c>
    </row>
    <row r="33" spans="1:10" ht="30" customHeight="1" x14ac:dyDescent="0.25">
      <c r="A33" s="17" t="s">
        <v>365</v>
      </c>
      <c r="B33" s="5" t="s">
        <v>367</v>
      </c>
      <c r="C33" s="5" t="s">
        <v>53</v>
      </c>
      <c r="D33" s="5" t="s">
        <v>49</v>
      </c>
      <c r="E33" s="5" t="s">
        <v>53</v>
      </c>
      <c r="F33" s="5" t="s">
        <v>49</v>
      </c>
      <c r="G33" s="5" t="s">
        <v>28</v>
      </c>
      <c r="H33" s="5" t="s">
        <v>122</v>
      </c>
      <c r="I33" s="6" t="s">
        <v>127</v>
      </c>
      <c r="J33" s="5" t="s">
        <v>369</v>
      </c>
    </row>
    <row r="34" spans="1:10" ht="30" customHeight="1" x14ac:dyDescent="0.25">
      <c r="A34" s="4" t="s">
        <v>139</v>
      </c>
      <c r="B34" s="5" t="s">
        <v>140</v>
      </c>
      <c r="C34" s="5" t="s">
        <v>141</v>
      </c>
      <c r="D34" s="5" t="str">
        <f>Tabla13[[#This Row],[Aspecto]]&amp;" - "&amp;Tabla13[[#This Row],[Objetivo]]</f>
        <v>General - Obj2A</v>
      </c>
      <c r="E34" s="5" t="s">
        <v>53</v>
      </c>
      <c r="F34" s="5" t="s">
        <v>14</v>
      </c>
      <c r="G34" s="5" t="s">
        <v>121</v>
      </c>
      <c r="H34" s="5" t="s">
        <v>122</v>
      </c>
      <c r="I34" s="6" t="s">
        <v>127</v>
      </c>
      <c r="J34" s="5" t="s">
        <v>371</v>
      </c>
    </row>
    <row r="35" spans="1:10" ht="30" customHeight="1" x14ac:dyDescent="0.25">
      <c r="A35" s="4" t="s">
        <v>142</v>
      </c>
      <c r="B35" s="5" t="s">
        <v>143</v>
      </c>
      <c r="C35" s="5" t="s">
        <v>144</v>
      </c>
      <c r="D35" s="5" t="str">
        <f>Tabla13[[#This Row],[Aspecto]]&amp;" - "&amp;Tabla13[[#This Row],[Objetivo]]</f>
        <v>General - Obj2A</v>
      </c>
      <c r="E35" s="5" t="s">
        <v>53</v>
      </c>
      <c r="F35" s="5" t="s">
        <v>14</v>
      </c>
      <c r="G35" s="5" t="s">
        <v>121</v>
      </c>
      <c r="H35" s="5" t="s">
        <v>122</v>
      </c>
      <c r="I35" s="6" t="s">
        <v>30</v>
      </c>
      <c r="J35" s="5" t="s">
        <v>374</v>
      </c>
    </row>
    <row r="36" spans="1:10" ht="30" customHeight="1" x14ac:dyDescent="0.25">
      <c r="A36" s="17" t="s">
        <v>361</v>
      </c>
      <c r="B36" s="5" t="s">
        <v>362</v>
      </c>
      <c r="C36" s="5"/>
      <c r="D36" s="5" t="str">
        <f>Tabla13[[#This Row],[Aspecto]]&amp;" - "&amp;Tabla13[[#This Row],[Objetivo]]</f>
        <v>General - Obj2B</v>
      </c>
      <c r="E36" s="5" t="s">
        <v>53</v>
      </c>
      <c r="F36" s="5" t="s">
        <v>49</v>
      </c>
      <c r="G36" s="5" t="s">
        <v>28</v>
      </c>
      <c r="H36" s="5" t="s">
        <v>122</v>
      </c>
      <c r="I36" s="6" t="s">
        <v>127</v>
      </c>
      <c r="J36" s="5" t="s">
        <v>363</v>
      </c>
    </row>
    <row r="37" spans="1:10" ht="30" customHeight="1" x14ac:dyDescent="0.25">
      <c r="A37" s="4" t="s">
        <v>102</v>
      </c>
      <c r="B37" s="5" t="s">
        <v>103</v>
      </c>
      <c r="C37" s="5" t="s">
        <v>104</v>
      </c>
      <c r="D37" s="5" t="str">
        <f>Tabla13[[#This Row],[Aspecto]]&amp;" - "&amp;Tabla13[[#This Row],[Objetivo]]</f>
        <v>Motivacional - Obj2A</v>
      </c>
      <c r="E37" s="5" t="s">
        <v>98</v>
      </c>
      <c r="F37" s="5" t="s">
        <v>14</v>
      </c>
      <c r="G37" s="5" t="s">
        <v>15</v>
      </c>
      <c r="H37" s="5" t="s">
        <v>54</v>
      </c>
      <c r="I37" s="6" t="s">
        <v>73</v>
      </c>
      <c r="J37" s="5" t="s">
        <v>386</v>
      </c>
    </row>
    <row r="38" spans="1:10" ht="30" customHeight="1" x14ac:dyDescent="0.25">
      <c r="A38" s="4" t="s">
        <v>151</v>
      </c>
      <c r="B38" s="5" t="s">
        <v>152</v>
      </c>
      <c r="C38" s="5" t="s">
        <v>153</v>
      </c>
      <c r="D38" s="5" t="str">
        <f>Tabla13[[#This Row],[Aspecto]]&amp;" - "&amp;Tabla13[[#This Row],[Objetivo]]</f>
        <v>Motivacional - Obj2A</v>
      </c>
      <c r="E38" s="5" t="s">
        <v>98</v>
      </c>
      <c r="F38" s="5" t="s">
        <v>14</v>
      </c>
      <c r="G38" s="5" t="s">
        <v>15</v>
      </c>
      <c r="H38" s="5" t="s">
        <v>54</v>
      </c>
      <c r="I38" s="6" t="s">
        <v>154</v>
      </c>
      <c r="J38" s="5" t="s">
        <v>390</v>
      </c>
    </row>
    <row r="39" spans="1:10" ht="30" customHeight="1" x14ac:dyDescent="0.25">
      <c r="A39" s="4" t="s">
        <v>155</v>
      </c>
      <c r="B39" s="5" t="s">
        <v>156</v>
      </c>
      <c r="C39" s="5" t="s">
        <v>157</v>
      </c>
      <c r="D39" s="5" t="str">
        <f>Tabla13[[#This Row],[Aspecto]]&amp;" - "&amp;Tabla13[[#This Row],[Objetivo]]</f>
        <v>Motivacional - Obj2A</v>
      </c>
      <c r="E39" s="5" t="s">
        <v>98</v>
      </c>
      <c r="F39" s="5" t="s">
        <v>14</v>
      </c>
      <c r="G39" s="5" t="s">
        <v>15</v>
      </c>
      <c r="H39" s="5" t="s">
        <v>54</v>
      </c>
      <c r="I39" s="6" t="s">
        <v>38</v>
      </c>
      <c r="J39" s="5" t="s">
        <v>391</v>
      </c>
    </row>
    <row r="40" spans="1:10" ht="30" customHeight="1" x14ac:dyDescent="0.25">
      <c r="A40" s="4" t="s">
        <v>158</v>
      </c>
      <c r="B40" s="5" t="s">
        <v>159</v>
      </c>
      <c r="C40" s="5" t="s">
        <v>160</v>
      </c>
      <c r="D40" s="5" t="str">
        <f>Tabla13[[#This Row],[Aspecto]]&amp;" - "&amp;Tabla13[[#This Row],[Objetivo]]</f>
        <v>Motivacional - Obj2A</v>
      </c>
      <c r="E40" s="5" t="s">
        <v>98</v>
      </c>
      <c r="F40" s="5" t="s">
        <v>14</v>
      </c>
      <c r="G40" s="5" t="s">
        <v>15</v>
      </c>
      <c r="H40" s="5" t="s">
        <v>54</v>
      </c>
      <c r="I40" s="6" t="s">
        <v>154</v>
      </c>
      <c r="J40" s="5" t="s">
        <v>392</v>
      </c>
    </row>
    <row r="41" spans="1:10" ht="30" customHeight="1" x14ac:dyDescent="0.25">
      <c r="A41" s="4" t="s">
        <v>145</v>
      </c>
      <c r="B41" s="5" t="s">
        <v>146</v>
      </c>
      <c r="C41" s="5" t="s">
        <v>147</v>
      </c>
      <c r="D41" s="5" t="str">
        <f>Tabla13[[#This Row],[Aspecto]]&amp;" - "&amp;Tabla13[[#This Row],[Objetivo]]</f>
        <v>Motivacional - Obj2A</v>
      </c>
      <c r="E41" s="5" t="s">
        <v>98</v>
      </c>
      <c r="F41" s="5" t="s">
        <v>14</v>
      </c>
      <c r="G41" s="5" t="s">
        <v>15</v>
      </c>
      <c r="H41" s="5" t="s">
        <v>54</v>
      </c>
      <c r="I41" s="6" t="s">
        <v>127</v>
      </c>
      <c r="J41" s="5" t="s">
        <v>388</v>
      </c>
    </row>
    <row r="42" spans="1:10" ht="30" customHeight="1" x14ac:dyDescent="0.25">
      <c r="A42" s="4" t="s">
        <v>124</v>
      </c>
      <c r="B42" s="9" t="s">
        <v>125</v>
      </c>
      <c r="C42" s="9" t="s">
        <v>126</v>
      </c>
      <c r="D42" s="9" t="str">
        <f>Tabla13[[#This Row],[Aspecto]]&amp;" - "&amp;Tabla13[[#This Row],[Objetivo]]</f>
        <v>Motivacional - Obj2A</v>
      </c>
      <c r="E42" s="9" t="s">
        <v>98</v>
      </c>
      <c r="F42" s="5" t="s">
        <v>14</v>
      </c>
      <c r="G42" s="9" t="s">
        <v>15</v>
      </c>
      <c r="H42" s="9" t="s">
        <v>54</v>
      </c>
      <c r="I42" s="10" t="s">
        <v>127</v>
      </c>
      <c r="J42" s="5" t="s">
        <v>387</v>
      </c>
    </row>
    <row r="43" spans="1:10" ht="30" customHeight="1" x14ac:dyDescent="0.25">
      <c r="A43" s="4" t="s">
        <v>148</v>
      </c>
      <c r="B43" s="9" t="s">
        <v>149</v>
      </c>
      <c r="C43" s="9" t="s">
        <v>150</v>
      </c>
      <c r="D43" s="9" t="str">
        <f>Tabla13[[#This Row],[Aspecto]]&amp;" - "&amp;Tabla13[[#This Row],[Objetivo]]</f>
        <v>Motivacional - Obj2A</v>
      </c>
      <c r="E43" s="9" t="s">
        <v>98</v>
      </c>
      <c r="F43" s="5" t="s">
        <v>14</v>
      </c>
      <c r="G43" s="9" t="s">
        <v>15</v>
      </c>
      <c r="H43" s="9" t="s">
        <v>54</v>
      </c>
      <c r="I43" s="10" t="s">
        <v>38</v>
      </c>
      <c r="J43" s="5" t="s">
        <v>389</v>
      </c>
    </row>
    <row r="44" spans="1:10" ht="30" customHeight="1" x14ac:dyDescent="0.25">
      <c r="A44" s="4" t="s">
        <v>161</v>
      </c>
      <c r="B44" s="9" t="s">
        <v>162</v>
      </c>
      <c r="C44" s="9" t="s">
        <v>107</v>
      </c>
      <c r="D44" s="9" t="str">
        <f>Tabla13[[#This Row],[Aspecto]]&amp;" - "&amp;Tabla13[[#This Row],[Objetivo]]</f>
        <v>Motivacional - Obj2A</v>
      </c>
      <c r="E44" s="9" t="s">
        <v>98</v>
      </c>
      <c r="F44" s="5" t="s">
        <v>14</v>
      </c>
      <c r="G44" s="9" t="s">
        <v>15</v>
      </c>
      <c r="H44" s="9" t="s">
        <v>54</v>
      </c>
      <c r="I44" s="10" t="s">
        <v>108</v>
      </c>
      <c r="J44" s="5" t="s">
        <v>393</v>
      </c>
    </row>
    <row r="45" spans="1:10" ht="30" customHeight="1" x14ac:dyDescent="0.25">
      <c r="A45" s="4" t="s">
        <v>95</v>
      </c>
      <c r="B45" s="9" t="s">
        <v>96</v>
      </c>
      <c r="C45" s="9" t="s">
        <v>97</v>
      </c>
      <c r="D45" s="9" t="str">
        <f>Tabla13[[#This Row],[Aspecto]]&amp;" - "&amp;Tabla13[[#This Row],[Objetivo]]</f>
        <v>Motivacional - Obj2A</v>
      </c>
      <c r="E45" s="9" t="s">
        <v>98</v>
      </c>
      <c r="F45" s="5" t="s">
        <v>14</v>
      </c>
      <c r="G45" s="9" t="s">
        <v>15</v>
      </c>
      <c r="H45" s="9" t="s">
        <v>54</v>
      </c>
      <c r="I45" s="10" t="s">
        <v>73</v>
      </c>
      <c r="J45" s="5" t="s">
        <v>385</v>
      </c>
    </row>
    <row r="46" spans="1:10" ht="30" customHeight="1" x14ac:dyDescent="0.25">
      <c r="A46" s="4" t="s">
        <v>172</v>
      </c>
      <c r="B46" s="9" t="s">
        <v>173</v>
      </c>
      <c r="C46" s="9" t="s">
        <v>174</v>
      </c>
      <c r="D46" s="9" t="str">
        <f>Tabla13[[#This Row],[Aspecto]]&amp;" - "&amp;Tabla13[[#This Row],[Objetivo]]</f>
        <v>Valoración global - Obj2A</v>
      </c>
      <c r="E46" s="9" t="s">
        <v>175</v>
      </c>
      <c r="F46" s="5" t="s">
        <v>14</v>
      </c>
      <c r="G46" s="9" t="s">
        <v>28</v>
      </c>
      <c r="H46" s="9" t="s">
        <v>29</v>
      </c>
      <c r="I46" s="10" t="s">
        <v>34</v>
      </c>
      <c r="J46" s="5" t="s">
        <v>357</v>
      </c>
    </row>
    <row r="47" spans="1:10" ht="30" customHeight="1" x14ac:dyDescent="0.25">
      <c r="A47" s="4" t="s">
        <v>176</v>
      </c>
      <c r="B47" s="9" t="s">
        <v>177</v>
      </c>
      <c r="C47" s="9" t="s">
        <v>174</v>
      </c>
      <c r="D47" s="9" t="str">
        <f>Tabla13[[#This Row],[Aspecto]]&amp;" - "&amp;Tabla13[[#This Row],[Objetivo]]</f>
        <v>Valoración global - Obj2A</v>
      </c>
      <c r="E47" s="9" t="s">
        <v>175</v>
      </c>
      <c r="F47" s="5" t="s">
        <v>14</v>
      </c>
      <c r="G47" s="9" t="s">
        <v>15</v>
      </c>
      <c r="H47" s="9" t="s">
        <v>54</v>
      </c>
      <c r="I47" s="10" t="s">
        <v>34</v>
      </c>
      <c r="J47" s="5" t="s">
        <v>397</v>
      </c>
    </row>
    <row r="48" spans="1:10" ht="30" customHeight="1" x14ac:dyDescent="0.25">
      <c r="A48" s="18" t="s">
        <v>178</v>
      </c>
      <c r="B48" s="9" t="s">
        <v>179</v>
      </c>
      <c r="C48" s="9" t="s">
        <v>174</v>
      </c>
      <c r="D48" s="9" t="str">
        <f>Tabla13[[#This Row],[Aspecto]]&amp;" - "&amp;Tabla13[[#This Row],[Objetivo]]</f>
        <v>Valoración global - Obj2A</v>
      </c>
      <c r="E48" s="9" t="s">
        <v>175</v>
      </c>
      <c r="F48" s="9" t="s">
        <v>14</v>
      </c>
      <c r="G48" s="9" t="s">
        <v>28</v>
      </c>
      <c r="H48" s="9" t="s">
        <v>29</v>
      </c>
      <c r="I48" s="10" t="s">
        <v>34</v>
      </c>
      <c r="J48" s="9" t="s">
        <v>358</v>
      </c>
    </row>
    <row r="49" spans="1:10" ht="30" customHeight="1" x14ac:dyDescent="0.25">
      <c r="A49" s="18" t="s">
        <v>180</v>
      </c>
      <c r="B49" s="9" t="s">
        <v>181</v>
      </c>
      <c r="C49" s="9" t="s">
        <v>174</v>
      </c>
      <c r="D49" s="9" t="str">
        <f>Tabla13[[#This Row],[Aspecto]]&amp;" - "&amp;Tabla13[[#This Row],[Objetivo]]</f>
        <v>Valoración global - Obj2A</v>
      </c>
      <c r="E49" s="9" t="s">
        <v>175</v>
      </c>
      <c r="F49" s="9" t="s">
        <v>14</v>
      </c>
      <c r="G49" s="5" t="s">
        <v>28</v>
      </c>
      <c r="H49" s="5" t="s">
        <v>29</v>
      </c>
      <c r="I49" s="10" t="s">
        <v>34</v>
      </c>
      <c r="J49" s="9" t="s">
        <v>360</v>
      </c>
    </row>
    <row r="50" spans="1:10" ht="30" customHeight="1" x14ac:dyDescent="0.25">
      <c r="A50" s="18" t="s">
        <v>182</v>
      </c>
      <c r="B50" s="9" t="s">
        <v>183</v>
      </c>
      <c r="C50" s="9" t="s">
        <v>174</v>
      </c>
      <c r="D50" s="9" t="str">
        <f>Tabla13[[#This Row],[Aspecto]]&amp;" - "&amp;Tabla13[[#This Row],[Objetivo]]</f>
        <v>Valoración global - Obj2A</v>
      </c>
      <c r="E50" s="9" t="s">
        <v>175</v>
      </c>
      <c r="F50" s="9" t="s">
        <v>14</v>
      </c>
      <c r="G50" s="9" t="s">
        <v>28</v>
      </c>
      <c r="H50" s="9" t="s">
        <v>29</v>
      </c>
      <c r="I50" s="10" t="s">
        <v>34</v>
      </c>
      <c r="J50" s="9" t="s">
        <v>359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4877-A900-4BF4-96DF-F3E83D2156B9}">
  <dimension ref="A1:F156"/>
  <sheetViews>
    <sheetView workbookViewId="0">
      <selection activeCell="E127" sqref="E127"/>
    </sheetView>
  </sheetViews>
  <sheetFormatPr baseColWidth="10" defaultColWidth="11.42578125" defaultRowHeight="15" x14ac:dyDescent="0.25"/>
  <cols>
    <col min="4" max="4" width="15.85546875" customWidth="1"/>
    <col min="5" max="5" width="30.85546875" customWidth="1"/>
  </cols>
  <sheetData>
    <row r="1" spans="1:6" x14ac:dyDescent="0.25">
      <c r="D1" s="12" t="s">
        <v>184</v>
      </c>
    </row>
    <row r="2" spans="1:6" ht="18.75" x14ac:dyDescent="0.3">
      <c r="A2" s="21" t="s">
        <v>192</v>
      </c>
    </row>
    <row r="3" spans="1:6" ht="15.75" x14ac:dyDescent="0.25">
      <c r="A3" s="23" t="s">
        <v>399</v>
      </c>
      <c r="B3" s="23" t="s">
        <v>403</v>
      </c>
      <c r="C3" s="23" t="s">
        <v>400</v>
      </c>
      <c r="D3" s="23" t="s">
        <v>402</v>
      </c>
      <c r="E3" s="22" t="s">
        <v>401</v>
      </c>
      <c r="F3" s="20">
        <f>COUNTIF(D4:D29,"&lt;&gt;")</f>
        <v>26</v>
      </c>
    </row>
    <row r="4" spans="1:6" x14ac:dyDescent="0.25">
      <c r="A4" s="24">
        <v>1</v>
      </c>
      <c r="B4" s="25" t="str">
        <f>"Q"&amp;C4</f>
        <v>Q1</v>
      </c>
      <c r="C4" s="25">
        <v>1</v>
      </c>
      <c r="D4" s="25" t="s">
        <v>185</v>
      </c>
      <c r="E4" t="s">
        <v>274</v>
      </c>
    </row>
    <row r="5" spans="1:6" x14ac:dyDescent="0.25">
      <c r="A5" s="25">
        <v>2</v>
      </c>
      <c r="B5" s="25" t="str">
        <f t="shared" ref="B5:B79" si="0">"Q"&amp;C5</f>
        <v>Q2</v>
      </c>
      <c r="C5" s="25">
        <f>C4+1</f>
        <v>2</v>
      </c>
      <c r="D5" s="25" t="s">
        <v>186</v>
      </c>
      <c r="E5" t="s">
        <v>194</v>
      </c>
    </row>
    <row r="6" spans="1:6" x14ac:dyDescent="0.25">
      <c r="A6" s="24">
        <v>3</v>
      </c>
      <c r="B6" s="25" t="str">
        <f t="shared" si="0"/>
        <v>Q3</v>
      </c>
      <c r="C6" s="25">
        <f t="shared" ref="C6:C10" si="1">C5+1</f>
        <v>3</v>
      </c>
      <c r="D6" s="25" t="s">
        <v>185</v>
      </c>
      <c r="E6" t="s">
        <v>275</v>
      </c>
    </row>
    <row r="7" spans="1:6" x14ac:dyDescent="0.25">
      <c r="A7" s="25">
        <v>4</v>
      </c>
      <c r="B7" s="25" t="str">
        <f t="shared" si="0"/>
        <v>Q4</v>
      </c>
      <c r="C7" s="25">
        <f t="shared" si="1"/>
        <v>4</v>
      </c>
      <c r="D7" s="25" t="s">
        <v>187</v>
      </c>
      <c r="E7" t="s">
        <v>276</v>
      </c>
    </row>
    <row r="8" spans="1:6" x14ac:dyDescent="0.25">
      <c r="A8" s="24">
        <v>5</v>
      </c>
      <c r="B8" s="25" t="str">
        <f t="shared" si="0"/>
        <v>Q5</v>
      </c>
      <c r="C8" s="25">
        <f t="shared" si="1"/>
        <v>5</v>
      </c>
      <c r="D8" s="25" t="s">
        <v>187</v>
      </c>
      <c r="E8" t="s">
        <v>277</v>
      </c>
    </row>
    <row r="9" spans="1:6" x14ac:dyDescent="0.25">
      <c r="A9" s="25">
        <v>6</v>
      </c>
      <c r="B9" s="25" t="str">
        <f t="shared" si="0"/>
        <v>Q6</v>
      </c>
      <c r="C9" s="25">
        <f t="shared" si="1"/>
        <v>6</v>
      </c>
      <c r="D9" s="25" t="s">
        <v>185</v>
      </c>
      <c r="E9" t="s">
        <v>278</v>
      </c>
    </row>
    <row r="10" spans="1:6" x14ac:dyDescent="0.25">
      <c r="A10" s="24">
        <v>7</v>
      </c>
      <c r="B10" s="25" t="str">
        <f t="shared" si="0"/>
        <v>Q7</v>
      </c>
      <c r="C10" s="25">
        <f t="shared" si="1"/>
        <v>7</v>
      </c>
      <c r="D10" s="25" t="s">
        <v>185</v>
      </c>
      <c r="E10" t="s">
        <v>196</v>
      </c>
    </row>
    <row r="11" spans="1:6" x14ac:dyDescent="0.25">
      <c r="A11" s="25">
        <v>8</v>
      </c>
      <c r="B11" s="25" t="str">
        <f t="shared" si="0"/>
        <v>Q8</v>
      </c>
      <c r="C11" s="25">
        <f>C10+1</f>
        <v>8</v>
      </c>
      <c r="D11" s="25" t="s">
        <v>185</v>
      </c>
      <c r="E11" t="s">
        <v>197</v>
      </c>
    </row>
    <row r="12" spans="1:6" x14ac:dyDescent="0.25">
      <c r="A12" s="24">
        <v>9</v>
      </c>
      <c r="B12" s="25" t="str">
        <f t="shared" si="0"/>
        <v>Q9</v>
      </c>
      <c r="C12" s="25">
        <f t="shared" ref="C12:C29" si="2">C11+1</f>
        <v>9</v>
      </c>
      <c r="D12" s="25" t="s">
        <v>185</v>
      </c>
      <c r="E12" t="s">
        <v>279</v>
      </c>
    </row>
    <row r="13" spans="1:6" x14ac:dyDescent="0.25">
      <c r="A13" s="25">
        <v>10</v>
      </c>
      <c r="B13" s="25" t="str">
        <f t="shared" si="0"/>
        <v>Q10</v>
      </c>
      <c r="C13" s="25">
        <f t="shared" si="2"/>
        <v>10</v>
      </c>
      <c r="D13" s="25" t="s">
        <v>185</v>
      </c>
      <c r="E13" t="s">
        <v>119</v>
      </c>
    </row>
    <row r="14" spans="1:6" x14ac:dyDescent="0.25">
      <c r="A14" s="24">
        <v>11</v>
      </c>
      <c r="B14" s="25" t="str">
        <f t="shared" si="0"/>
        <v>Q11</v>
      </c>
      <c r="C14" s="25">
        <f t="shared" si="2"/>
        <v>11</v>
      </c>
      <c r="D14" s="25" t="s">
        <v>187</v>
      </c>
      <c r="E14" t="s">
        <v>280</v>
      </c>
    </row>
    <row r="15" spans="1:6" x14ac:dyDescent="0.25">
      <c r="A15" s="25">
        <v>12</v>
      </c>
      <c r="B15" s="25" t="str">
        <f t="shared" si="0"/>
        <v>Q12</v>
      </c>
      <c r="C15" s="25">
        <f t="shared" si="2"/>
        <v>12</v>
      </c>
      <c r="D15" s="25" t="s">
        <v>281</v>
      </c>
      <c r="E15" t="s">
        <v>282</v>
      </c>
    </row>
    <row r="16" spans="1:6" x14ac:dyDescent="0.25">
      <c r="A16" s="24">
        <v>13</v>
      </c>
      <c r="B16" s="25" t="str">
        <f t="shared" si="0"/>
        <v>Q13</v>
      </c>
      <c r="C16" s="25">
        <f t="shared" si="2"/>
        <v>13</v>
      </c>
      <c r="D16" s="25" t="s">
        <v>187</v>
      </c>
      <c r="E16" t="s">
        <v>283</v>
      </c>
    </row>
    <row r="17" spans="1:6" x14ac:dyDescent="0.25">
      <c r="A17" s="25">
        <v>14</v>
      </c>
      <c r="B17" s="25" t="str">
        <f t="shared" si="0"/>
        <v>Q14</v>
      </c>
      <c r="C17" s="25">
        <f t="shared" si="2"/>
        <v>14</v>
      </c>
      <c r="D17" s="25" t="s">
        <v>281</v>
      </c>
      <c r="E17" t="s">
        <v>202</v>
      </c>
    </row>
    <row r="18" spans="1:6" x14ac:dyDescent="0.25">
      <c r="A18" s="24">
        <v>15</v>
      </c>
      <c r="B18" s="25" t="str">
        <f t="shared" si="0"/>
        <v>Q15</v>
      </c>
      <c r="C18" s="25">
        <f t="shared" si="2"/>
        <v>15</v>
      </c>
      <c r="D18" s="25" t="s">
        <v>281</v>
      </c>
      <c r="E18" t="s">
        <v>203</v>
      </c>
    </row>
    <row r="19" spans="1:6" x14ac:dyDescent="0.25">
      <c r="A19" s="25">
        <v>16</v>
      </c>
      <c r="B19" s="25" t="str">
        <f t="shared" si="0"/>
        <v>Q16</v>
      </c>
      <c r="C19" s="25">
        <f t="shared" si="2"/>
        <v>16</v>
      </c>
      <c r="D19" s="25" t="s">
        <v>284</v>
      </c>
      <c r="E19" t="s">
        <v>285</v>
      </c>
    </row>
    <row r="20" spans="1:6" x14ac:dyDescent="0.25">
      <c r="A20" s="24">
        <v>17</v>
      </c>
      <c r="B20" s="25" t="str">
        <f t="shared" si="0"/>
        <v>Q17</v>
      </c>
      <c r="C20" s="25">
        <f t="shared" si="2"/>
        <v>17</v>
      </c>
      <c r="D20" s="25" t="s">
        <v>286</v>
      </c>
      <c r="E20" t="s">
        <v>287</v>
      </c>
    </row>
    <row r="21" spans="1:6" x14ac:dyDescent="0.25">
      <c r="A21" s="25">
        <v>18</v>
      </c>
      <c r="B21" s="25" t="str">
        <f t="shared" si="0"/>
        <v>Q18</v>
      </c>
      <c r="C21" s="25">
        <f t="shared" si="2"/>
        <v>18</v>
      </c>
      <c r="D21" s="25" t="s">
        <v>284</v>
      </c>
      <c r="E21" t="s">
        <v>288</v>
      </c>
    </row>
    <row r="22" spans="1:6" x14ac:dyDescent="0.25">
      <c r="A22" s="24">
        <v>19</v>
      </c>
      <c r="B22" s="25" t="str">
        <f t="shared" si="0"/>
        <v>Q19</v>
      </c>
      <c r="C22" s="25">
        <f t="shared" si="2"/>
        <v>19</v>
      </c>
      <c r="D22" s="25" t="s">
        <v>284</v>
      </c>
      <c r="E22" t="s">
        <v>289</v>
      </c>
    </row>
    <row r="23" spans="1:6" x14ac:dyDescent="0.25">
      <c r="A23" s="25">
        <v>20</v>
      </c>
      <c r="B23" s="25" t="str">
        <f t="shared" si="0"/>
        <v>Q20</v>
      </c>
      <c r="C23" s="25">
        <f t="shared" si="2"/>
        <v>20</v>
      </c>
      <c r="D23" s="25" t="s">
        <v>281</v>
      </c>
      <c r="E23" t="s">
        <v>290</v>
      </c>
    </row>
    <row r="24" spans="1:6" x14ac:dyDescent="0.25">
      <c r="A24" s="24">
        <v>21</v>
      </c>
      <c r="B24" s="25" t="str">
        <f t="shared" si="0"/>
        <v>Q21</v>
      </c>
      <c r="C24" s="25">
        <f t="shared" si="2"/>
        <v>21</v>
      </c>
      <c r="D24" s="25" t="s">
        <v>286</v>
      </c>
      <c r="E24" t="s">
        <v>291</v>
      </c>
    </row>
    <row r="25" spans="1:6" x14ac:dyDescent="0.25">
      <c r="A25" s="25">
        <v>22</v>
      </c>
      <c r="B25" s="25" t="str">
        <f t="shared" si="0"/>
        <v>Q22</v>
      </c>
      <c r="C25" s="25">
        <f t="shared" si="2"/>
        <v>22</v>
      </c>
      <c r="D25" s="25" t="s">
        <v>284</v>
      </c>
      <c r="E25" t="s">
        <v>210</v>
      </c>
    </row>
    <row r="26" spans="1:6" x14ac:dyDescent="0.25">
      <c r="A26" s="24">
        <v>23</v>
      </c>
      <c r="B26" s="25" t="str">
        <f t="shared" si="0"/>
        <v>Q23</v>
      </c>
      <c r="C26" s="25">
        <f t="shared" si="2"/>
        <v>23</v>
      </c>
      <c r="D26" s="25" t="s">
        <v>284</v>
      </c>
      <c r="E26" t="s">
        <v>211</v>
      </c>
    </row>
    <row r="27" spans="1:6" x14ac:dyDescent="0.25">
      <c r="A27" s="25">
        <v>24</v>
      </c>
      <c r="B27" s="25" t="str">
        <f t="shared" si="0"/>
        <v>Q24</v>
      </c>
      <c r="C27" s="25">
        <f t="shared" si="2"/>
        <v>24</v>
      </c>
      <c r="D27" s="25" t="s">
        <v>281</v>
      </c>
      <c r="E27" t="s">
        <v>292</v>
      </c>
    </row>
    <row r="28" spans="1:6" x14ac:dyDescent="0.25">
      <c r="A28" s="24">
        <v>25</v>
      </c>
      <c r="B28" s="25" t="str">
        <f t="shared" si="0"/>
        <v>Q25</v>
      </c>
      <c r="C28" s="25">
        <f t="shared" si="2"/>
        <v>25</v>
      </c>
      <c r="D28" s="25" t="s">
        <v>281</v>
      </c>
      <c r="E28" t="s">
        <v>293</v>
      </c>
    </row>
    <row r="29" spans="1:6" x14ac:dyDescent="0.25">
      <c r="A29" s="25">
        <v>26</v>
      </c>
      <c r="B29" s="25" t="str">
        <f t="shared" si="0"/>
        <v>Q26</v>
      </c>
      <c r="C29" s="25">
        <f t="shared" si="2"/>
        <v>26</v>
      </c>
      <c r="D29" s="25" t="s">
        <v>281</v>
      </c>
      <c r="E29" t="s">
        <v>294</v>
      </c>
    </row>
    <row r="30" spans="1:6" x14ac:dyDescent="0.25">
      <c r="D30" s="14" t="s">
        <v>295</v>
      </c>
      <c r="E30" t="s">
        <v>296</v>
      </c>
    </row>
    <row r="31" spans="1:6" x14ac:dyDescent="0.25">
      <c r="D31" t="str">
        <f>_xlfn.TEXTJOIN("::",TRUE,D4:D29)</f>
        <v>text::date::text::int::int::text::text::text::text::text::int::int_nr::int::int_nr::int_nr::text_nr::float_nr::text_nr::text_nr::int_nr::float_nr::text_nr::text_nr::int_nr::int_nr::int_nr</v>
      </c>
      <c r="E31" t="str">
        <f>_xlfn.TEXTJOIN("::",TRUE,E4:E29)</f>
        <v>Nombre de la aplicación a usar::Fecha de inicio::Duración completa de toda la experiencia (en días, semanas, meses o cursos)::Número de sesiones de gamificación::Duración de las sesiones de gamificación (minutos)::Recompensa (Sí/No), si sí, ¿cuál?::Centro::Curso::Estudio/Titulación::Asignatura/s::Número de profesores que han participado en la experiencia::Número de observadores (1)::Número de participantes esperados::Número de participantes de altas capacidades::Número de participantes con necesidades educativas especiales::Observaciones (2)::Media académica de los participantes en la asignatura el curso anterior (3)::Método de evaluación principal usado en la asignatura (4)::¿Relación entre resultados de pruebas objetivas y métodos de evaluación? (5)::Actitud del alumno hacia el aprendizaje (6)::Carga de trabajo de la asignatura media (horas de trabajo en casa/semana) (7)::Media semanal de sanciones por comportamiento::Porcentaje mensual de asistencia a clase (cómputo global aproximado)::Integración del alumnado en actividades grupales (8)::Integración del alumnado con necesidades especiales o de altas capacidades (si los hubiera) (9)::Valoración general del docente de la convivencia (10)</v>
      </c>
    </row>
    <row r="32" spans="1:6" x14ac:dyDescent="0.25">
      <c r="D32" s="14" t="s">
        <v>215</v>
      </c>
      <c r="E32" s="14"/>
      <c r="F32" s="15" t="str">
        <f>"INSERT INTO survey_models (title, num_questions, questions, questions_style,instructions) VALUES ('"&amp;A2&amp;"','"&amp;F3&amp;"','"&amp;E31&amp;"','"&amp;D31&amp;"','"&amp;E30&amp;"');"</f>
        <v>INSERT INTO survey_models (title, num_questions, questions, questions_style,instructions) VALUES ('Informe previo','26','Nombre de la aplicación a usar::Fecha de inicio::Duración completa de toda la experiencia (en días, semanas, meses o cursos)::Número de sesiones de gamificación::Duración de las sesiones de gamificación (minutos)::Recompensa (Sí/No), si sí, ¿cuál?::Centro::Curso::Estudio/Titulación::Asignatura/s::Número de profesores que han participado en la experiencia::Número de observadores (1)::Número de participantes esperados::Número de participantes de altas capacidades::Número de participantes con necesidades educativas especiales::Observaciones (2)::Media académica de los participantes en la asignatura el curso anterior (3)::Método de evaluación principal usado en la asignatura (4)::¿Relación entre resultados de pruebas objetivas y métodos de evaluación? (5)::Actitud del alumno hacia el aprendizaje (6)::Carga de trabajo de la asignatura media (horas de trabajo en casa/semana) (7)::Media semanal de sanciones por comportamiento::Porcentaje mensual de asistencia a clase (cómputo global aproximado)::Integración del alumnado en actividades grupales (8)::Integración del alumnado con necesidades especiales o de altas capacidades (si los hubiera) (9)::Valoración general del docente de la convivencia (10)','text::date::text::int::int::text::text::text::text::text::int::int_nr::int::int_nr::int_nr::text_nr::float_nr::text_nr::text_nr::int_nr::float_nr::text_nr::text_nr::int_nr::int_nr::int_nr','Lea las preguntas con detenimiento y tomese el tiempo que necesite pare rellenar la encuesta.&lt;br/&gt;&lt;b&gt;Las preguntas 1-13 son indispensables y, por tanto obligatorias, el resto del cuestionario son preguntas para profundizar, si no posee la información de algún campo o considera que no aplica déjelo en blanco.&lt;/b&gt;&lt;/br&gt;(1) Los observadores son las personas a cargo de la investigación&lt;/br&gt;(2)  Incluir en observaciones cualquier otro dato de los alumnos que se considere relevante. O cualquier comentario que quiera que se vea reflejado en este documento. Ejemplo: "alumnado procedente de distintos centros con nivel muy heterogéneo", "algunos alumnos no han cursado asignaturas similares en años previos".&lt;br/&gt;
(3)  Por ejemplo, si la asignatura experimental es Biología en unos participantes de 4º de ESO, indicar la media global de todos de Biología en 3º de ESO. Si ese dato no esta disponible, indicar la media de la última prueba de nivel realizada este curso.&lt;br/&gt;
(4)  Distinguir entre:&lt;br/&gt;
	A.- Prueba escrita&lt;br/&gt;
	B.- Prueba oral&lt;br/&gt;
	C.- Trabajo final&lt;br/&gt;
	D.- Otro (indique cuál)&lt;br/&gt;
(5) Responda:&lt;br/&gt;
Sí: si cree que la media académica de los alumnos está directamente relacionada con el método de evaluación empleado (y cambiaría considerablemente si usara otro)&lt;br/&gt;
No: si cree que independientemente del método de evaluación que utilizara la media de los alumnos permanecería inalterada.&lt;br/&gt;
(6)  Puntúe de 0 a 10 lo interesado que está el alumno en la asignatura y su contenido.&lt;br/&gt;
(7)  Tiempo que deberían dedicar en casa a la asignatura a juicio del profesor.&lt;br/&gt;
(8) (9)  (10)  Puntúe de 0 a 10.&lt;br/&gt;');</v>
      </c>
    </row>
    <row r="33" spans="1:6" x14ac:dyDescent="0.25">
      <c r="F33" t="str">
        <f>"UPDATE survey_models SET num_questions='"&amp;F3&amp;"', questions='"&amp;E31&amp;"', questions_style='"&amp;D31&amp;"', instructions='"&amp;E30&amp;"' where id='1';"</f>
        <v>UPDATE survey_models SET num_questions='26', questions='Nombre de la aplicación a usar::Fecha de inicio::Duración completa de toda la experiencia (en días, semanas, meses o cursos)::Número de sesiones de gamificación::Duración de las sesiones de gamificación (minutos)::Recompensa (Sí/No), si sí, ¿cuál?::Centro::Curso::Estudio/Titulación::Asignatura/s::Número de profesores que han participado en la experiencia::Número de observadores (1)::Número de participantes esperados::Número de participantes de altas capacidades::Número de participantes con necesidades educativas especiales::Observaciones (2)::Media académica de los participantes en la asignatura el curso anterior (3)::Método de evaluación principal usado en la asignatura (4)::¿Relación entre resultados de pruebas objetivas y métodos de evaluación? (5)::Actitud del alumno hacia el aprendizaje (6)::Carga de trabajo de la asignatura media (horas de trabajo en casa/semana) (7)::Media semanal de sanciones por comportamiento::Porcentaje mensual de asistencia a clase (cómputo global aproximado)::Integración del alumnado en actividades grupales (8)::Integración del alumnado con necesidades especiales o de altas capacidades (si los hubiera) (9)::Valoración general del docente de la convivencia (10)', questions_style='text::date::text::int::int::text::text::text::text::text::int::int_nr::int::int_nr::int_nr::text_nr::float_nr::text_nr::text_nr::int_nr::float_nr::text_nr::text_nr::int_nr::int_nr::int_nr', instructions='Lea las preguntas con detenimiento y tomese el tiempo que necesite pare rellenar la encuesta.&lt;br/&gt;&lt;b&gt;Las preguntas 1-13 son indispensables y, por tanto obligatorias, el resto del cuestionario son preguntas para profundizar, si no posee la información de algún campo o considera que no aplica déjelo en blanco.&lt;/b&gt;&lt;/br&gt;(1) Los observadores son las personas a cargo de la investigación&lt;/br&gt;(2)  Incluir en observaciones cualquier otro dato de los alumnos que se considere relevante. O cualquier comentario que quiera que se vea reflejado en este documento. Ejemplo: "alumnado procedente de distintos centros con nivel muy heterogéneo", "algunos alumnos no han cursado asignaturas similares en años previos".&lt;br/&gt;
(3)  Por ejemplo, si la asignatura experimental es Biología en unos participantes de 4º de ESO, indicar la media global de todos de Biología en 3º de ESO. Si ese dato no esta disponible, indicar la media de la última prueba de nivel realizada este curso.&lt;br/&gt;
(4)  Distinguir entre:&lt;br/&gt;
	A.- Prueba escrita&lt;br/&gt;
	B.- Prueba oral&lt;br/&gt;
	C.- Trabajo final&lt;br/&gt;
	D.- Otro (indique cuál)&lt;br/&gt;
(5) Responda:&lt;br/&gt;
Sí: si cree que la media académica de los alumnos está directamente relacionada con el método de evaluación empleado (y cambiaría considerablemente si usara otro)&lt;br/&gt;
No: si cree que independientemente del método de evaluación que utilizara la media de los alumnos permanecería inalterada.&lt;br/&gt;
(6)  Puntúe de 0 a 10 lo interesado que está el alumno en la asignatura y su contenido.&lt;br/&gt;
(7)  Tiempo que deberían dedicar en casa a la asignatura a juicio del profesor.&lt;br/&gt;
(8) (9)  (10)  Puntúe de 0 a 10.&lt;br/&gt;' where id='1';</v>
      </c>
    </row>
    <row r="35" spans="1:6" ht="18.75" x14ac:dyDescent="0.3">
      <c r="A35" s="21" t="s">
        <v>54</v>
      </c>
    </row>
    <row r="36" spans="1:6" ht="15.75" x14ac:dyDescent="0.25">
      <c r="A36" s="23" t="s">
        <v>399</v>
      </c>
      <c r="B36" s="23" t="s">
        <v>403</v>
      </c>
      <c r="C36" s="23" t="s">
        <v>400</v>
      </c>
      <c r="D36" s="23" t="s">
        <v>402</v>
      </c>
      <c r="E36" s="22" t="s">
        <v>401</v>
      </c>
      <c r="F36" s="20">
        <f>COUNTIF(D37:D79,"&lt;&gt;")</f>
        <v>43</v>
      </c>
    </row>
    <row r="37" spans="1:6" x14ac:dyDescent="0.25">
      <c r="A37" s="25">
        <v>1</v>
      </c>
      <c r="B37" s="25" t="str">
        <f t="shared" si="0"/>
        <v>Q27</v>
      </c>
      <c r="C37" s="25">
        <f>C29+1</f>
        <v>27</v>
      </c>
      <c r="D37" s="25" t="s">
        <v>187</v>
      </c>
      <c r="E37" t="s">
        <v>216</v>
      </c>
    </row>
    <row r="38" spans="1:6" x14ac:dyDescent="0.25">
      <c r="A38" s="25">
        <v>2</v>
      </c>
      <c r="B38" s="25" t="str">
        <f t="shared" si="0"/>
        <v>Q28</v>
      </c>
      <c r="C38" s="25">
        <f t="shared" ref="C38:C79" si="3">C37+1</f>
        <v>28</v>
      </c>
      <c r="D38" s="25" t="s">
        <v>185</v>
      </c>
      <c r="E38" t="s">
        <v>217</v>
      </c>
    </row>
    <row r="39" spans="1:6" x14ac:dyDescent="0.25">
      <c r="A39" s="25">
        <v>3</v>
      </c>
      <c r="B39" s="25" t="str">
        <f t="shared" si="0"/>
        <v>Q29</v>
      </c>
      <c r="C39" s="25">
        <f t="shared" si="3"/>
        <v>29</v>
      </c>
      <c r="D39" s="25" t="s">
        <v>185</v>
      </c>
      <c r="E39" t="s">
        <v>218</v>
      </c>
    </row>
    <row r="40" spans="1:6" x14ac:dyDescent="0.25">
      <c r="A40" s="25">
        <v>4</v>
      </c>
      <c r="B40" s="25" t="str">
        <f t="shared" si="0"/>
        <v>Q30</v>
      </c>
      <c r="C40" s="25">
        <f t="shared" si="3"/>
        <v>30</v>
      </c>
      <c r="D40" s="25" t="s">
        <v>185</v>
      </c>
      <c r="E40" t="s">
        <v>197</v>
      </c>
    </row>
    <row r="41" spans="1:6" x14ac:dyDescent="0.25">
      <c r="A41" s="25">
        <v>5</v>
      </c>
      <c r="B41" s="25" t="str">
        <f t="shared" si="0"/>
        <v>Q31</v>
      </c>
      <c r="C41" s="25">
        <f t="shared" si="3"/>
        <v>31</v>
      </c>
      <c r="D41" s="25" t="s">
        <v>189</v>
      </c>
      <c r="E41" t="s">
        <v>219</v>
      </c>
    </row>
    <row r="42" spans="1:6" x14ac:dyDescent="0.25">
      <c r="A42" s="25">
        <v>6</v>
      </c>
      <c r="B42" s="25" t="str">
        <f t="shared" si="0"/>
        <v>Q32</v>
      </c>
      <c r="C42" s="25">
        <f t="shared" si="3"/>
        <v>32</v>
      </c>
      <c r="D42" s="25" t="s">
        <v>189</v>
      </c>
      <c r="E42" t="s">
        <v>220</v>
      </c>
    </row>
    <row r="43" spans="1:6" x14ac:dyDescent="0.25">
      <c r="A43" s="25">
        <v>7</v>
      </c>
      <c r="B43" s="25" t="str">
        <f t="shared" si="0"/>
        <v>Q33</v>
      </c>
      <c r="C43" s="25">
        <f t="shared" si="3"/>
        <v>33</v>
      </c>
      <c r="D43" s="25" t="s">
        <v>189</v>
      </c>
      <c r="E43" t="s">
        <v>221</v>
      </c>
    </row>
    <row r="44" spans="1:6" x14ac:dyDescent="0.25">
      <c r="A44" s="25">
        <v>8</v>
      </c>
      <c r="B44" s="25" t="str">
        <f t="shared" si="0"/>
        <v>Q34</v>
      </c>
      <c r="C44" s="25">
        <f t="shared" si="3"/>
        <v>34</v>
      </c>
      <c r="D44" s="25" t="s">
        <v>189</v>
      </c>
      <c r="E44" t="s">
        <v>222</v>
      </c>
    </row>
    <row r="45" spans="1:6" x14ac:dyDescent="0.25">
      <c r="A45" s="25">
        <v>9</v>
      </c>
      <c r="B45" s="25" t="str">
        <f t="shared" si="0"/>
        <v>Q35</v>
      </c>
      <c r="C45" s="25">
        <f t="shared" si="3"/>
        <v>35</v>
      </c>
      <c r="D45" s="25" t="s">
        <v>189</v>
      </c>
      <c r="E45" t="s">
        <v>223</v>
      </c>
    </row>
    <row r="46" spans="1:6" x14ac:dyDescent="0.25">
      <c r="A46" s="25">
        <v>10</v>
      </c>
      <c r="B46" s="25" t="str">
        <f t="shared" si="0"/>
        <v>Q36</v>
      </c>
      <c r="C46" s="25">
        <f t="shared" si="3"/>
        <v>36</v>
      </c>
      <c r="D46" s="25" t="s">
        <v>189</v>
      </c>
      <c r="E46" t="s">
        <v>224</v>
      </c>
    </row>
    <row r="47" spans="1:6" x14ac:dyDescent="0.25">
      <c r="A47" s="25">
        <v>11</v>
      </c>
      <c r="B47" s="25" t="str">
        <f t="shared" si="0"/>
        <v>Q37</v>
      </c>
      <c r="C47" s="25">
        <f t="shared" si="3"/>
        <v>37</v>
      </c>
      <c r="D47" s="25" t="s">
        <v>189</v>
      </c>
      <c r="E47" t="s">
        <v>225</v>
      </c>
    </row>
    <row r="48" spans="1:6" x14ac:dyDescent="0.25">
      <c r="A48" s="25">
        <v>12</v>
      </c>
      <c r="B48" s="25" t="str">
        <f t="shared" si="0"/>
        <v>Q38</v>
      </c>
      <c r="C48" s="25">
        <f t="shared" si="3"/>
        <v>38</v>
      </c>
      <c r="D48" s="25" t="s">
        <v>189</v>
      </c>
      <c r="E48" t="s">
        <v>226</v>
      </c>
    </row>
    <row r="49" spans="1:5" x14ac:dyDescent="0.25">
      <c r="A49" s="25">
        <v>13</v>
      </c>
      <c r="B49" s="25" t="str">
        <f t="shared" si="0"/>
        <v>Q39</v>
      </c>
      <c r="C49" s="25">
        <f t="shared" si="3"/>
        <v>39</v>
      </c>
      <c r="D49" s="25" t="s">
        <v>189</v>
      </c>
      <c r="E49" t="s">
        <v>227</v>
      </c>
    </row>
    <row r="50" spans="1:5" x14ac:dyDescent="0.25">
      <c r="A50" s="25">
        <v>14</v>
      </c>
      <c r="B50" s="25" t="str">
        <f t="shared" si="0"/>
        <v>Q40</v>
      </c>
      <c r="C50" s="25">
        <f t="shared" si="3"/>
        <v>40</v>
      </c>
      <c r="D50" s="25" t="s">
        <v>189</v>
      </c>
      <c r="E50" t="s">
        <v>228</v>
      </c>
    </row>
    <row r="51" spans="1:5" x14ac:dyDescent="0.25">
      <c r="A51" s="25">
        <v>15</v>
      </c>
      <c r="B51" s="25" t="str">
        <f t="shared" si="0"/>
        <v>Q41</v>
      </c>
      <c r="C51" s="25">
        <f t="shared" si="3"/>
        <v>41</v>
      </c>
      <c r="D51" s="25" t="s">
        <v>189</v>
      </c>
      <c r="E51" t="s">
        <v>229</v>
      </c>
    </row>
    <row r="52" spans="1:5" x14ac:dyDescent="0.25">
      <c r="A52" s="25">
        <v>16</v>
      </c>
      <c r="B52" s="25" t="str">
        <f t="shared" si="0"/>
        <v>Q42</v>
      </c>
      <c r="C52" s="25">
        <f t="shared" si="3"/>
        <v>42</v>
      </c>
      <c r="D52" s="25" t="s">
        <v>189</v>
      </c>
      <c r="E52" t="s">
        <v>230</v>
      </c>
    </row>
    <row r="53" spans="1:5" x14ac:dyDescent="0.25">
      <c r="A53" s="25">
        <v>17</v>
      </c>
      <c r="B53" s="25" t="str">
        <f t="shared" si="0"/>
        <v>Q43</v>
      </c>
      <c r="C53" s="25">
        <f t="shared" si="3"/>
        <v>43</v>
      </c>
      <c r="D53" s="25" t="s">
        <v>189</v>
      </c>
      <c r="E53" t="s">
        <v>231</v>
      </c>
    </row>
    <row r="54" spans="1:5" x14ac:dyDescent="0.25">
      <c r="A54" s="25">
        <v>18</v>
      </c>
      <c r="B54" s="25" t="str">
        <f t="shared" si="0"/>
        <v>Q44</v>
      </c>
      <c r="C54" s="25">
        <f t="shared" si="3"/>
        <v>44</v>
      </c>
      <c r="D54" s="25" t="s">
        <v>189</v>
      </c>
      <c r="E54" t="s">
        <v>232</v>
      </c>
    </row>
    <row r="55" spans="1:5" x14ac:dyDescent="0.25">
      <c r="A55" s="25">
        <v>19</v>
      </c>
      <c r="B55" s="25" t="str">
        <f t="shared" si="0"/>
        <v>Q45</v>
      </c>
      <c r="C55" s="25">
        <f t="shared" si="3"/>
        <v>45</v>
      </c>
      <c r="D55" s="25" t="s">
        <v>189</v>
      </c>
      <c r="E55" t="s">
        <v>233</v>
      </c>
    </row>
    <row r="56" spans="1:5" x14ac:dyDescent="0.25">
      <c r="A56" s="25">
        <v>20</v>
      </c>
      <c r="B56" s="25" t="str">
        <f t="shared" si="0"/>
        <v>Q46</v>
      </c>
      <c r="C56" s="25">
        <f t="shared" si="3"/>
        <v>46</v>
      </c>
      <c r="D56" s="25" t="s">
        <v>189</v>
      </c>
      <c r="E56" t="s">
        <v>234</v>
      </c>
    </row>
    <row r="57" spans="1:5" x14ac:dyDescent="0.25">
      <c r="A57" s="25">
        <v>21</v>
      </c>
      <c r="B57" s="25" t="str">
        <f t="shared" si="0"/>
        <v>Q47</v>
      </c>
      <c r="C57" s="25">
        <f t="shared" si="3"/>
        <v>47</v>
      </c>
      <c r="D57" s="25" t="s">
        <v>284</v>
      </c>
      <c r="E57" t="s">
        <v>297</v>
      </c>
    </row>
    <row r="58" spans="1:5" x14ac:dyDescent="0.25">
      <c r="A58" s="25">
        <v>22</v>
      </c>
      <c r="B58" s="25" t="str">
        <f t="shared" si="0"/>
        <v>Q48</v>
      </c>
      <c r="C58" s="25">
        <f t="shared" si="3"/>
        <v>48</v>
      </c>
      <c r="D58" s="25" t="s">
        <v>189</v>
      </c>
      <c r="E58" t="s">
        <v>235</v>
      </c>
    </row>
    <row r="59" spans="1:5" x14ac:dyDescent="0.25">
      <c r="A59" s="25">
        <v>23</v>
      </c>
      <c r="B59" s="25" t="str">
        <f t="shared" si="0"/>
        <v>Q49</v>
      </c>
      <c r="C59" s="25">
        <f t="shared" si="3"/>
        <v>49</v>
      </c>
      <c r="D59" s="25" t="s">
        <v>189</v>
      </c>
      <c r="E59" t="s">
        <v>236</v>
      </c>
    </row>
    <row r="60" spans="1:5" x14ac:dyDescent="0.25">
      <c r="A60" s="25">
        <v>24</v>
      </c>
      <c r="B60" s="25" t="str">
        <f t="shared" si="0"/>
        <v>Q50</v>
      </c>
      <c r="C60" s="25">
        <f t="shared" si="3"/>
        <v>50</v>
      </c>
      <c r="D60" s="25" t="s">
        <v>189</v>
      </c>
      <c r="E60" t="s">
        <v>237</v>
      </c>
    </row>
    <row r="61" spans="1:5" x14ac:dyDescent="0.25">
      <c r="A61" s="25">
        <v>25</v>
      </c>
      <c r="B61" s="25" t="str">
        <f t="shared" si="0"/>
        <v>Q51</v>
      </c>
      <c r="C61" s="25">
        <f t="shared" si="3"/>
        <v>51</v>
      </c>
      <c r="D61" s="25" t="s">
        <v>189</v>
      </c>
      <c r="E61" t="s">
        <v>238</v>
      </c>
    </row>
    <row r="62" spans="1:5" x14ac:dyDescent="0.25">
      <c r="A62" s="25">
        <v>26</v>
      </c>
      <c r="B62" s="25" t="str">
        <f t="shared" si="0"/>
        <v>Q52</v>
      </c>
      <c r="C62" s="25">
        <f t="shared" si="3"/>
        <v>52</v>
      </c>
      <c r="D62" s="25" t="s">
        <v>189</v>
      </c>
      <c r="E62" t="s">
        <v>239</v>
      </c>
    </row>
    <row r="63" spans="1:5" x14ac:dyDescent="0.25">
      <c r="A63" s="25">
        <v>27</v>
      </c>
      <c r="B63" s="25" t="str">
        <f t="shared" si="0"/>
        <v>Q53</v>
      </c>
      <c r="C63" s="25">
        <f t="shared" si="3"/>
        <v>53</v>
      </c>
      <c r="D63" s="25" t="s">
        <v>189</v>
      </c>
      <c r="E63" t="s">
        <v>240</v>
      </c>
    </row>
    <row r="64" spans="1:5" x14ac:dyDescent="0.25">
      <c r="A64" s="25">
        <v>28</v>
      </c>
      <c r="B64" s="25" t="str">
        <f t="shared" si="0"/>
        <v>Q54</v>
      </c>
      <c r="C64" s="25">
        <f t="shared" si="3"/>
        <v>54</v>
      </c>
      <c r="D64" s="25" t="s">
        <v>189</v>
      </c>
      <c r="E64" t="s">
        <v>241</v>
      </c>
    </row>
    <row r="65" spans="1:5" x14ac:dyDescent="0.25">
      <c r="A65" s="25">
        <v>29</v>
      </c>
      <c r="B65" s="25" t="str">
        <f t="shared" si="0"/>
        <v>Q55</v>
      </c>
      <c r="C65" s="25">
        <f t="shared" si="3"/>
        <v>55</v>
      </c>
      <c r="D65" s="25" t="s">
        <v>189</v>
      </c>
      <c r="E65" t="s">
        <v>242</v>
      </c>
    </row>
    <row r="66" spans="1:5" x14ac:dyDescent="0.25">
      <c r="A66" s="25">
        <v>30</v>
      </c>
      <c r="B66" s="25" t="str">
        <f t="shared" si="0"/>
        <v>Q56</v>
      </c>
      <c r="C66" s="25">
        <f t="shared" si="3"/>
        <v>56</v>
      </c>
      <c r="D66" s="25" t="s">
        <v>189</v>
      </c>
      <c r="E66" t="s">
        <v>243</v>
      </c>
    </row>
    <row r="67" spans="1:5" x14ac:dyDescent="0.25">
      <c r="A67" s="25">
        <v>31</v>
      </c>
      <c r="B67" s="25" t="str">
        <f t="shared" si="0"/>
        <v>Q57</v>
      </c>
      <c r="C67" s="25">
        <f t="shared" si="3"/>
        <v>57</v>
      </c>
      <c r="D67" s="25" t="s">
        <v>189</v>
      </c>
      <c r="E67" t="s">
        <v>244</v>
      </c>
    </row>
    <row r="68" spans="1:5" x14ac:dyDescent="0.25">
      <c r="A68" s="25">
        <v>32</v>
      </c>
      <c r="B68" s="25" t="str">
        <f t="shared" si="0"/>
        <v>Q58</v>
      </c>
      <c r="C68" s="25">
        <f t="shared" si="3"/>
        <v>58</v>
      </c>
      <c r="D68" s="25" t="s">
        <v>189</v>
      </c>
      <c r="E68" t="s">
        <v>245</v>
      </c>
    </row>
    <row r="69" spans="1:5" x14ac:dyDescent="0.25">
      <c r="A69" s="25">
        <v>33</v>
      </c>
      <c r="B69" s="25" t="str">
        <f t="shared" si="0"/>
        <v>Q59</v>
      </c>
      <c r="C69" s="25">
        <f t="shared" si="3"/>
        <v>59</v>
      </c>
      <c r="D69" s="25" t="s">
        <v>189</v>
      </c>
      <c r="E69" t="s">
        <v>246</v>
      </c>
    </row>
    <row r="70" spans="1:5" x14ac:dyDescent="0.25">
      <c r="A70" s="25">
        <v>34</v>
      </c>
      <c r="B70" s="25" t="str">
        <f t="shared" si="0"/>
        <v>Q60</v>
      </c>
      <c r="C70" s="25">
        <f t="shared" si="3"/>
        <v>60</v>
      </c>
      <c r="D70" s="25" t="s">
        <v>189</v>
      </c>
      <c r="E70" t="s">
        <v>247</v>
      </c>
    </row>
    <row r="71" spans="1:5" x14ac:dyDescent="0.25">
      <c r="A71" s="25">
        <v>35</v>
      </c>
      <c r="B71" s="25" t="str">
        <f t="shared" si="0"/>
        <v>Q61</v>
      </c>
      <c r="C71" s="25">
        <f t="shared" si="3"/>
        <v>61</v>
      </c>
      <c r="D71" s="25" t="s">
        <v>189</v>
      </c>
      <c r="E71" t="s">
        <v>248</v>
      </c>
    </row>
    <row r="72" spans="1:5" x14ac:dyDescent="0.25">
      <c r="A72" s="25">
        <v>36</v>
      </c>
      <c r="B72" s="25" t="str">
        <f t="shared" si="0"/>
        <v>Q62</v>
      </c>
      <c r="C72" s="25">
        <f t="shared" si="3"/>
        <v>62</v>
      </c>
      <c r="D72" s="25" t="s">
        <v>189</v>
      </c>
      <c r="E72" t="s">
        <v>249</v>
      </c>
    </row>
    <row r="73" spans="1:5" x14ac:dyDescent="0.25">
      <c r="A73" s="25">
        <v>37</v>
      </c>
      <c r="B73" s="25" t="str">
        <f t="shared" si="0"/>
        <v>Q63</v>
      </c>
      <c r="C73" s="25">
        <f t="shared" si="3"/>
        <v>63</v>
      </c>
      <c r="D73" s="25" t="s">
        <v>284</v>
      </c>
      <c r="E73" t="s">
        <v>298</v>
      </c>
    </row>
    <row r="74" spans="1:5" x14ac:dyDescent="0.25">
      <c r="A74" s="25">
        <v>38</v>
      </c>
      <c r="B74" s="25" t="str">
        <f t="shared" si="0"/>
        <v>Q64</v>
      </c>
      <c r="C74" s="25">
        <f t="shared" si="3"/>
        <v>64</v>
      </c>
      <c r="D74" s="25" t="s">
        <v>189</v>
      </c>
      <c r="E74" t="s">
        <v>250</v>
      </c>
    </row>
    <row r="75" spans="1:5" x14ac:dyDescent="0.25">
      <c r="A75" s="25">
        <v>39</v>
      </c>
      <c r="B75" s="25" t="str">
        <f t="shared" si="0"/>
        <v>Q65</v>
      </c>
      <c r="C75" s="25">
        <f t="shared" si="3"/>
        <v>65</v>
      </c>
      <c r="D75" s="25" t="s">
        <v>284</v>
      </c>
      <c r="E75" t="s">
        <v>299</v>
      </c>
    </row>
    <row r="76" spans="1:5" x14ac:dyDescent="0.25">
      <c r="A76" s="25">
        <v>40</v>
      </c>
      <c r="B76" s="25" t="str">
        <f t="shared" si="0"/>
        <v>Q66</v>
      </c>
      <c r="C76" s="25">
        <f t="shared" si="3"/>
        <v>66</v>
      </c>
      <c r="D76" s="25" t="s">
        <v>189</v>
      </c>
      <c r="E76" t="s">
        <v>251</v>
      </c>
    </row>
    <row r="77" spans="1:5" x14ac:dyDescent="0.25">
      <c r="A77" s="25">
        <v>41</v>
      </c>
      <c r="B77" s="25" t="str">
        <f t="shared" si="0"/>
        <v>Q67</v>
      </c>
      <c r="C77" s="25">
        <f t="shared" si="3"/>
        <v>67</v>
      </c>
      <c r="D77" s="25" t="s">
        <v>207</v>
      </c>
      <c r="E77" t="s">
        <v>252</v>
      </c>
    </row>
    <row r="78" spans="1:5" x14ac:dyDescent="0.25">
      <c r="A78" s="25">
        <v>42</v>
      </c>
      <c r="B78" s="25" t="str">
        <f t="shared" si="0"/>
        <v>Q68</v>
      </c>
      <c r="C78" s="25">
        <f t="shared" si="3"/>
        <v>68</v>
      </c>
      <c r="D78" s="25" t="s">
        <v>185</v>
      </c>
      <c r="E78" t="s">
        <v>253</v>
      </c>
    </row>
    <row r="79" spans="1:5" x14ac:dyDescent="0.25">
      <c r="A79" s="25">
        <v>43</v>
      </c>
      <c r="B79" s="25" t="str">
        <f t="shared" si="0"/>
        <v>Q69</v>
      </c>
      <c r="C79" s="25">
        <f t="shared" si="3"/>
        <v>69</v>
      </c>
      <c r="D79" s="25" t="s">
        <v>185</v>
      </c>
      <c r="E79" t="s">
        <v>254</v>
      </c>
    </row>
    <row r="80" spans="1:5" x14ac:dyDescent="0.25">
      <c r="D80" t="str">
        <f>_xlfn.TEXTJOIN("::",TRUE,D37:D79)</f>
        <v>int::text::text::text::int1-5::int1-5::int1-5::int1-5::int1-5::int1-5::int1-5::int1-5::int1-5::int1-5::int1-5::int1-5::int1-5::int1-5::int1-5::int1-5::text_nr::int1-5::int1-5::int1-5::int1-5::int1-5::int1-5::int1-5::int1-5::int1-5::int1-5::int1-5::int1-5::int1-5::int1-5::int1-5::text_nr::int1-5::text_nr::int1-5::int0-10::text::text</v>
      </c>
      <c r="E80" t="str">
        <f>_xlfn.TEXTJOIN("::",TRUE,E37:E79)</f>
        <v>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adecuada::(Opcional) ¿Cambiarías la duración? ¿Harías la expereiencia más larga o más corta?::La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adecuada::(Opcional) ¿Cambiarías la frecuencia? ¿Harías sesiones más juntas o más separadas?::Creo que los grupos de trabajo tienen un tamaño adecuado::(Opcional) ¿Cambiarías el tamaó de los grupos? ¿Te gustaría trabajar en grupos más grandes o más pequeños?::Considero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v>
      </c>
    </row>
    <row r="81" spans="1:6" x14ac:dyDescent="0.25">
      <c r="D81" t="s">
        <v>295</v>
      </c>
      <c r="E81" t="s">
        <v>300</v>
      </c>
    </row>
    <row r="82" spans="1:6" x14ac:dyDescent="0.25">
      <c r="D82" s="14" t="s">
        <v>215</v>
      </c>
      <c r="E82" s="14"/>
      <c r="F82" s="15" t="str">
        <f>"INSERT INTO survey_models (title, num_questions, questions, questions_style,instructions) VALUES ('"&amp;A35&amp;"','"&amp;F36&amp;"','"&amp;E80&amp;"','"&amp;D80&amp;"','"&amp;E81&amp;"');"</f>
        <v>INSERT INTO survey_models (title, num_questions, questions, questions_style,instructions) VALUES ('Encuesta','43','Edad::Nacionalidad::Género::Curso::Me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adecuada::(Opcional) ¿Cambiarías la duración? ¿Harías la expereiencia más larga o más corta?::La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adecuada::(Opcional) ¿Cambiarías la frecuencia? ¿Harías sesiones más juntas o más separadas?::Creo que los grupos de trabajo tienen un tamaño adecuado::(Opcional) ¿Cambiarías el tamaó de los grupos? ¿Te gustaría trabajar en grupos más grandes o más pequeños?::Considero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int::text::text::text::int1-5::int1-5::int1-5::int1-5::int1-5::int1-5::int1-5::int1-5::int1-5::int1-5::int1-5::int1-5::int1-5::int1-5::int1-5::int1-5::text_nr::int1-5::int1-5::int1-5::int1-5::int1-5::int1-5::int1-5::int1-5::int1-5::int1-5::int1-5::int1-5::int1-5::int1-5::int1-5::text_nr::int1-5::text_nr::int1-5::int0-10::text::text','Lea atentamente todas las preguntas y tómese el tiempo que considere necesario.');</v>
      </c>
    </row>
    <row r="83" spans="1:6" x14ac:dyDescent="0.25">
      <c r="F83" t="str">
        <f>"UPDATE survey_models SET num_questions='"&amp;F36&amp;"', questions='"&amp;E80&amp;"', questions_style='"&amp;D80&amp;"', instructions='"&amp;E81&amp;"' where id='2';"</f>
        <v>UPDATE survey_models SET num_questions='43', questions='Edad::Nacionalidad::Género::Curso::Me ha gustado el diseño estético de la aplicación::La paleta de colores y las animaciones eran de mi agrado::La herramienta se siente original y moderna::La herramienta cumple mis estándares para su uso::No he tenido problemas a la hora de navegar por la herramienta, he podido llegar donde quería de forma rápida::La distribución de los menús y pestañas es intuitiva y fácil de comprender::La herramienta es accesible de forma rápida y sencilla, sin necesidad de mucha preparación previa::La herramienta me ayuda a comprender la materia de la asignatura::El contenido que ofrece la herramienta se adecúa a la materia que estoy estudiando en clase::Me parece que los contenidos expuestos por la aplicación son útiles::Me parecen interesantes las cosas que he aprendido mediante la herramienta, ya que son prácticas en mi día a día.::El contenido enseñado en la herramienta es veraz y coincide con el que he obtenido en clase::No he encontrado contradicciones ni errores conceptuales mientras usaba la herramienta::No me he encontrado ejercicios que hayan bloqueado mi experiencia debido a su dificultad::La dificultad a lo largo de toda la experiencia ha sido progresiva, así como los conceptos que se enseñan::La duración de la experiencia a sido adecuada::(Opcional) ¿Cambiarías la duración? ¿Harías la expereiencia más larga o más corta?::La herramienta me ha parecido útil para mi aprendizaje::Creo que gracias a la herramienta he aprendido los conceptos de forma más sencilla::Estoy dispuesto a repetir una experiencia similar en otros cursos o asignaturas::Si pudiera usar esta herramienta en casa, para repasar, la usaría::Recomendaría esta herramienta a amigos o familiares, si tuvieran que aprender los conceptos que enseña::He disfrutado mientras usaba la herramienta::Las actividades que se proponen en la experiencia son divertidas y entretenidas::La materia que se enseña me motiva a continuar usando la herramienta.::Considero que he aprendido bastante sobre la materia::El uso de la herramienta me ha llevado a colaborar con otros compañeros::Colaborar con compañeros me ha ayudado a avanzar en la experiencia::Mientras usaba la herramienta he percibido competitividad con otros compañeros::Me motivaba competir con otros compañeros para ver quien obtenía mejores puntuaciones::Prefiero el uso de estas herramientas a la enseñanza tradicional::Creo que la frecuencia con la que se ha usado la herramienta es la adecuada::(Opcional) ¿Cambiarías la frecuencia? ¿Harías sesiones más juntas o más separadas?::Creo que los grupos de trabajo tienen un tamaño adecuado::(Opcional) ¿Cambiarías el tamaó de los grupos? ¿Te gustaría trabajar en grupos más grandes o más pequeños?::Considero que había suficientes profesores para gestionar todo el desarrollo de la actividad::Puntúe la experiencia del 0 al 10::Comente brevemente que le ha parecido la experiencia, justificando el punto anterior.::Indique que cosas mejoraría a nivel general así como los puntos fuertes de la experiencia.', questions_style='int::text::text::text::int1-5::int1-5::int1-5::int1-5::int1-5::int1-5::int1-5::int1-5::int1-5::int1-5::int1-5::int1-5::int1-5::int1-5::int1-5::int1-5::text_nr::int1-5::int1-5::int1-5::int1-5::int1-5::int1-5::int1-5::int1-5::int1-5::int1-5::int1-5::int1-5::int1-5::int1-5::int1-5::text_nr::int1-5::text_nr::int1-5::int0-10::text::text', instructions='Lea atentamente todas las preguntas y tómese el tiempo que considere necesario.' where id='2';</v>
      </c>
    </row>
    <row r="84" spans="1:6" x14ac:dyDescent="0.25">
      <c r="E84" t="s">
        <v>301</v>
      </c>
    </row>
    <row r="86" spans="1:6" ht="18.75" x14ac:dyDescent="0.3">
      <c r="A86" s="21" t="s">
        <v>29</v>
      </c>
    </row>
    <row r="87" spans="1:6" ht="15.75" x14ac:dyDescent="0.25">
      <c r="A87" s="26" t="s">
        <v>400</v>
      </c>
      <c r="B87" s="26" t="s">
        <v>403</v>
      </c>
      <c r="C87" s="26" t="s">
        <v>399</v>
      </c>
      <c r="D87" s="26" t="s">
        <v>402</v>
      </c>
      <c r="E87" s="22" t="s">
        <v>401</v>
      </c>
      <c r="F87" s="20">
        <f>COUNTIF(D88:D132,"&lt;&gt;")</f>
        <v>45</v>
      </c>
    </row>
    <row r="88" spans="1:6" x14ac:dyDescent="0.25">
      <c r="A88" s="27"/>
      <c r="B88" s="33"/>
      <c r="C88" s="28">
        <v>1</v>
      </c>
      <c r="D88" s="33" t="s">
        <v>302</v>
      </c>
      <c r="E88" t="s">
        <v>303</v>
      </c>
    </row>
    <row r="89" spans="1:6" ht="15.75" customHeight="1" x14ac:dyDescent="0.25">
      <c r="A89" s="29">
        <v>70</v>
      </c>
      <c r="B89" s="34" t="s">
        <v>346</v>
      </c>
      <c r="C89" s="30">
        <v>1</v>
      </c>
      <c r="D89" s="36" t="s">
        <v>207</v>
      </c>
      <c r="E89" t="s">
        <v>304</v>
      </c>
    </row>
    <row r="90" spans="1:6" x14ac:dyDescent="0.25">
      <c r="A90" s="31"/>
      <c r="B90" s="35"/>
      <c r="C90" s="32">
        <v>1</v>
      </c>
      <c r="D90" s="35" t="s">
        <v>284</v>
      </c>
      <c r="E90" t="s">
        <v>305</v>
      </c>
    </row>
    <row r="91" spans="1:6" x14ac:dyDescent="0.25">
      <c r="A91" s="27"/>
      <c r="B91" s="33"/>
      <c r="C91" s="28">
        <f>C88+1</f>
        <v>2</v>
      </c>
      <c r="D91" s="33" t="s">
        <v>302</v>
      </c>
      <c r="E91" t="s">
        <v>306</v>
      </c>
    </row>
    <row r="92" spans="1:6" x14ac:dyDescent="0.25">
      <c r="A92" s="29">
        <v>71</v>
      </c>
      <c r="B92" s="34" t="s">
        <v>347</v>
      </c>
      <c r="C92" s="30">
        <f t="shared" ref="C92:C132" si="4">C89+1</f>
        <v>2</v>
      </c>
      <c r="D92" s="36" t="s">
        <v>207</v>
      </c>
      <c r="E92" t="s">
        <v>307</v>
      </c>
    </row>
    <row r="93" spans="1:6" x14ac:dyDescent="0.25">
      <c r="A93" s="31"/>
      <c r="B93" s="35"/>
      <c r="C93" s="32">
        <f t="shared" si="4"/>
        <v>2</v>
      </c>
      <c r="D93" s="35" t="s">
        <v>284</v>
      </c>
      <c r="E93" t="s">
        <v>308</v>
      </c>
    </row>
    <row r="94" spans="1:6" x14ac:dyDescent="0.25">
      <c r="A94" s="27"/>
      <c r="B94" s="33"/>
      <c r="C94" s="28">
        <f t="shared" si="4"/>
        <v>3</v>
      </c>
      <c r="D94" s="33" t="s">
        <v>302</v>
      </c>
      <c r="E94" t="s">
        <v>309</v>
      </c>
    </row>
    <row r="95" spans="1:6" x14ac:dyDescent="0.25">
      <c r="A95" s="29">
        <v>72</v>
      </c>
      <c r="B95" s="34" t="s">
        <v>348</v>
      </c>
      <c r="C95" s="30">
        <f t="shared" si="4"/>
        <v>3</v>
      </c>
      <c r="D95" s="36" t="s">
        <v>207</v>
      </c>
      <c r="E95" t="s">
        <v>310</v>
      </c>
    </row>
    <row r="96" spans="1:6" x14ac:dyDescent="0.25">
      <c r="A96" s="31"/>
      <c r="B96" s="35"/>
      <c r="C96" s="32">
        <f t="shared" si="4"/>
        <v>3</v>
      </c>
      <c r="D96" s="35" t="s">
        <v>284</v>
      </c>
      <c r="E96" t="s">
        <v>311</v>
      </c>
    </row>
    <row r="97" spans="1:5" x14ac:dyDescent="0.25">
      <c r="A97" s="27"/>
      <c r="B97" s="33"/>
      <c r="C97" s="28">
        <f t="shared" si="4"/>
        <v>4</v>
      </c>
      <c r="D97" s="33" t="s">
        <v>302</v>
      </c>
      <c r="E97" t="s">
        <v>312</v>
      </c>
    </row>
    <row r="98" spans="1:5" x14ac:dyDescent="0.25">
      <c r="A98" s="29">
        <v>73</v>
      </c>
      <c r="B98" s="34" t="s">
        <v>349</v>
      </c>
      <c r="C98" s="30">
        <f t="shared" si="4"/>
        <v>4</v>
      </c>
      <c r="D98" s="36" t="s">
        <v>207</v>
      </c>
      <c r="E98" t="s">
        <v>313</v>
      </c>
    </row>
    <row r="99" spans="1:5" x14ac:dyDescent="0.25">
      <c r="A99" s="31"/>
      <c r="B99" s="35"/>
      <c r="C99" s="32">
        <f t="shared" si="4"/>
        <v>4</v>
      </c>
      <c r="D99" s="35" t="s">
        <v>284</v>
      </c>
      <c r="E99" t="s">
        <v>314</v>
      </c>
    </row>
    <row r="100" spans="1:5" x14ac:dyDescent="0.25">
      <c r="A100" s="27"/>
      <c r="B100" s="33"/>
      <c r="C100" s="28">
        <f t="shared" si="4"/>
        <v>5</v>
      </c>
      <c r="D100" s="33" t="s">
        <v>302</v>
      </c>
      <c r="E100" t="s">
        <v>315</v>
      </c>
    </row>
    <row r="101" spans="1:5" x14ac:dyDescent="0.25">
      <c r="A101" s="29">
        <v>74</v>
      </c>
      <c r="B101" s="34" t="s">
        <v>350</v>
      </c>
      <c r="C101" s="30">
        <f t="shared" si="4"/>
        <v>5</v>
      </c>
      <c r="D101" s="36" t="s">
        <v>207</v>
      </c>
      <c r="E101" t="s">
        <v>316</v>
      </c>
    </row>
    <row r="102" spans="1:5" x14ac:dyDescent="0.25">
      <c r="A102" s="31"/>
      <c r="B102" s="35"/>
      <c r="C102" s="32">
        <f t="shared" si="4"/>
        <v>5</v>
      </c>
      <c r="D102" s="35" t="s">
        <v>284</v>
      </c>
      <c r="E102" t="s">
        <v>317</v>
      </c>
    </row>
    <row r="103" spans="1:5" x14ac:dyDescent="0.25">
      <c r="A103" s="27"/>
      <c r="B103" s="33"/>
      <c r="C103" s="28">
        <f t="shared" si="4"/>
        <v>6</v>
      </c>
      <c r="D103" s="33" t="s">
        <v>302</v>
      </c>
      <c r="E103" t="s">
        <v>318</v>
      </c>
    </row>
    <row r="104" spans="1:5" x14ac:dyDescent="0.25">
      <c r="A104" s="29">
        <v>75</v>
      </c>
      <c r="B104" s="34" t="s">
        <v>351</v>
      </c>
      <c r="C104" s="30">
        <f t="shared" si="4"/>
        <v>6</v>
      </c>
      <c r="D104" s="36" t="s">
        <v>207</v>
      </c>
      <c r="E104" t="s">
        <v>319</v>
      </c>
    </row>
    <row r="105" spans="1:5" x14ac:dyDescent="0.25">
      <c r="A105" s="31"/>
      <c r="B105" s="35"/>
      <c r="C105" s="32">
        <f t="shared" si="4"/>
        <v>6</v>
      </c>
      <c r="D105" s="35" t="s">
        <v>284</v>
      </c>
      <c r="E105" t="s">
        <v>320</v>
      </c>
    </row>
    <row r="106" spans="1:5" x14ac:dyDescent="0.25">
      <c r="A106" s="27"/>
      <c r="B106" s="33"/>
      <c r="C106" s="28">
        <f t="shared" si="4"/>
        <v>7</v>
      </c>
      <c r="D106" s="33" t="s">
        <v>302</v>
      </c>
      <c r="E106" t="s">
        <v>321</v>
      </c>
    </row>
    <row r="107" spans="1:5" x14ac:dyDescent="0.25">
      <c r="A107" s="29">
        <v>76</v>
      </c>
      <c r="B107" s="34" t="s">
        <v>352</v>
      </c>
      <c r="C107" s="30">
        <f t="shared" si="4"/>
        <v>7</v>
      </c>
      <c r="D107" s="36" t="s">
        <v>207</v>
      </c>
      <c r="E107" t="s">
        <v>322</v>
      </c>
    </row>
    <row r="108" spans="1:5" x14ac:dyDescent="0.25">
      <c r="A108" s="31"/>
      <c r="B108" s="35"/>
      <c r="C108" s="32">
        <f t="shared" si="4"/>
        <v>7</v>
      </c>
      <c r="D108" s="35" t="s">
        <v>284</v>
      </c>
      <c r="E108" t="s">
        <v>323</v>
      </c>
    </row>
    <row r="109" spans="1:5" x14ac:dyDescent="0.25">
      <c r="A109" s="27"/>
      <c r="B109" s="33"/>
      <c r="C109" s="28">
        <f t="shared" si="4"/>
        <v>8</v>
      </c>
      <c r="D109" s="33" t="s">
        <v>302</v>
      </c>
      <c r="E109" t="s">
        <v>324</v>
      </c>
    </row>
    <row r="110" spans="1:5" x14ac:dyDescent="0.25">
      <c r="A110" s="29">
        <v>77</v>
      </c>
      <c r="B110" s="34" t="s">
        <v>353</v>
      </c>
      <c r="C110" s="30">
        <f t="shared" si="4"/>
        <v>8</v>
      </c>
      <c r="D110" s="36" t="s">
        <v>207</v>
      </c>
      <c r="E110" t="s">
        <v>325</v>
      </c>
    </row>
    <row r="111" spans="1:5" x14ac:dyDescent="0.25">
      <c r="A111" s="31"/>
      <c r="B111" s="35"/>
      <c r="C111" s="32">
        <f t="shared" si="4"/>
        <v>8</v>
      </c>
      <c r="D111" s="35" t="s">
        <v>284</v>
      </c>
      <c r="E111" t="s">
        <v>326</v>
      </c>
    </row>
    <row r="112" spans="1:5" x14ac:dyDescent="0.25">
      <c r="A112" s="27"/>
      <c r="B112" s="33"/>
      <c r="C112" s="28">
        <f t="shared" si="4"/>
        <v>9</v>
      </c>
      <c r="D112" s="33" t="s">
        <v>302</v>
      </c>
      <c r="E112" t="s">
        <v>327</v>
      </c>
    </row>
    <row r="113" spans="1:5" x14ac:dyDescent="0.25">
      <c r="A113" s="29">
        <v>78</v>
      </c>
      <c r="B113" s="34" t="s">
        <v>354</v>
      </c>
      <c r="C113" s="30">
        <f t="shared" si="4"/>
        <v>9</v>
      </c>
      <c r="D113" s="36" t="s">
        <v>207</v>
      </c>
      <c r="E113" t="s">
        <v>328</v>
      </c>
    </row>
    <row r="114" spans="1:5" x14ac:dyDescent="0.25">
      <c r="A114" s="31"/>
      <c r="B114" s="35"/>
      <c r="C114" s="32">
        <f t="shared" si="4"/>
        <v>9</v>
      </c>
      <c r="D114" s="35" t="s">
        <v>284</v>
      </c>
      <c r="E114" t="s">
        <v>329</v>
      </c>
    </row>
    <row r="115" spans="1:5" x14ac:dyDescent="0.25">
      <c r="A115" s="27"/>
      <c r="B115" s="33"/>
      <c r="C115" s="28">
        <f t="shared" si="4"/>
        <v>10</v>
      </c>
      <c r="D115" s="33" t="s">
        <v>302</v>
      </c>
      <c r="E115" t="s">
        <v>330</v>
      </c>
    </row>
    <row r="116" spans="1:5" x14ac:dyDescent="0.25">
      <c r="A116" s="29">
        <v>79</v>
      </c>
      <c r="B116" s="34" t="s">
        <v>355</v>
      </c>
      <c r="C116" s="30">
        <f t="shared" si="4"/>
        <v>10</v>
      </c>
      <c r="D116" s="36" t="s">
        <v>207</v>
      </c>
      <c r="E116" t="s">
        <v>331</v>
      </c>
    </row>
    <row r="117" spans="1:5" x14ac:dyDescent="0.25">
      <c r="A117" s="31"/>
      <c r="B117" s="35"/>
      <c r="C117" s="32">
        <f t="shared" si="4"/>
        <v>10</v>
      </c>
      <c r="D117" s="35" t="s">
        <v>284</v>
      </c>
      <c r="E117" t="s">
        <v>332</v>
      </c>
    </row>
    <row r="118" spans="1:5" x14ac:dyDescent="0.25">
      <c r="A118" s="27"/>
      <c r="B118" s="33"/>
      <c r="C118" s="28">
        <f t="shared" si="4"/>
        <v>11</v>
      </c>
      <c r="D118" s="33" t="s">
        <v>302</v>
      </c>
      <c r="E118" t="s">
        <v>333</v>
      </c>
    </row>
    <row r="119" spans="1:5" x14ac:dyDescent="0.25">
      <c r="A119" s="29">
        <v>80</v>
      </c>
      <c r="B119" s="34" t="s">
        <v>356</v>
      </c>
      <c r="C119" s="30">
        <f t="shared" si="4"/>
        <v>11</v>
      </c>
      <c r="D119" s="36" t="s">
        <v>334</v>
      </c>
      <c r="E119" t="s">
        <v>335</v>
      </c>
    </row>
    <row r="120" spans="1:5" x14ac:dyDescent="0.25">
      <c r="A120" s="31"/>
      <c r="B120" s="35"/>
      <c r="C120" s="32">
        <f t="shared" si="4"/>
        <v>11</v>
      </c>
      <c r="D120" s="35" t="s">
        <v>284</v>
      </c>
      <c r="E120" t="s">
        <v>336</v>
      </c>
    </row>
    <row r="121" spans="1:5" x14ac:dyDescent="0.25">
      <c r="A121" s="27"/>
      <c r="B121" s="33"/>
      <c r="C121" s="28">
        <f t="shared" si="4"/>
        <v>12</v>
      </c>
      <c r="D121" s="33" t="s">
        <v>302</v>
      </c>
      <c r="E121" t="s">
        <v>337</v>
      </c>
    </row>
    <row r="122" spans="1:5" x14ac:dyDescent="0.25">
      <c r="A122" s="29">
        <v>81</v>
      </c>
      <c r="B122" s="34" t="s">
        <v>357</v>
      </c>
      <c r="C122" s="30">
        <f t="shared" si="4"/>
        <v>12</v>
      </c>
      <c r="D122" s="36" t="s">
        <v>207</v>
      </c>
      <c r="E122" t="s">
        <v>338</v>
      </c>
    </row>
    <row r="123" spans="1:5" x14ac:dyDescent="0.25">
      <c r="A123" s="31"/>
      <c r="B123" s="35"/>
      <c r="C123" s="32">
        <f t="shared" si="4"/>
        <v>12</v>
      </c>
      <c r="D123" s="35" t="s">
        <v>284</v>
      </c>
      <c r="E123" t="s">
        <v>339</v>
      </c>
    </row>
    <row r="124" spans="1:5" x14ac:dyDescent="0.25">
      <c r="A124" s="27"/>
      <c r="B124" s="33"/>
      <c r="C124" s="28">
        <f t="shared" si="4"/>
        <v>13</v>
      </c>
      <c r="D124" s="33" t="s">
        <v>302</v>
      </c>
      <c r="E124" t="s">
        <v>340</v>
      </c>
    </row>
    <row r="125" spans="1:5" x14ac:dyDescent="0.25">
      <c r="A125" s="29">
        <v>82</v>
      </c>
      <c r="B125" s="34" t="s">
        <v>358</v>
      </c>
      <c r="C125" s="30">
        <f t="shared" si="4"/>
        <v>13</v>
      </c>
      <c r="D125" s="36" t="s">
        <v>207</v>
      </c>
      <c r="E125" t="s">
        <v>341</v>
      </c>
    </row>
    <row r="126" spans="1:5" x14ac:dyDescent="0.25">
      <c r="A126" s="31"/>
      <c r="B126" s="35"/>
      <c r="C126" s="32">
        <f t="shared" si="4"/>
        <v>13</v>
      </c>
      <c r="D126" s="35" t="s">
        <v>284</v>
      </c>
      <c r="E126" t="s">
        <v>342</v>
      </c>
    </row>
    <row r="127" spans="1:5" x14ac:dyDescent="0.25">
      <c r="A127" s="27"/>
      <c r="B127" s="33"/>
      <c r="C127" s="28">
        <f t="shared" si="4"/>
        <v>14</v>
      </c>
      <c r="D127" s="33" t="s">
        <v>302</v>
      </c>
      <c r="E127" t="s">
        <v>398</v>
      </c>
    </row>
    <row r="128" spans="1:5" x14ac:dyDescent="0.25">
      <c r="A128" s="29">
        <v>83</v>
      </c>
      <c r="B128" s="34" t="s">
        <v>359</v>
      </c>
      <c r="C128" s="30">
        <f t="shared" si="4"/>
        <v>14</v>
      </c>
      <c r="D128" s="36" t="s">
        <v>207</v>
      </c>
      <c r="E128" t="s">
        <v>341</v>
      </c>
    </row>
    <row r="129" spans="1:6" x14ac:dyDescent="0.25">
      <c r="A129" s="31"/>
      <c r="B129" s="35"/>
      <c r="C129" s="32">
        <f t="shared" si="4"/>
        <v>14</v>
      </c>
      <c r="D129" s="35" t="s">
        <v>284</v>
      </c>
      <c r="E129" t="s">
        <v>311</v>
      </c>
    </row>
    <row r="130" spans="1:6" x14ac:dyDescent="0.25">
      <c r="A130" s="27"/>
      <c r="B130" s="33"/>
      <c r="C130" s="28">
        <f t="shared" si="4"/>
        <v>15</v>
      </c>
      <c r="D130" s="33" t="s">
        <v>302</v>
      </c>
      <c r="E130" t="s">
        <v>343</v>
      </c>
    </row>
    <row r="131" spans="1:6" x14ac:dyDescent="0.25">
      <c r="A131" s="29">
        <v>84</v>
      </c>
      <c r="B131" s="34" t="s">
        <v>360</v>
      </c>
      <c r="C131" s="30">
        <f t="shared" si="4"/>
        <v>15</v>
      </c>
      <c r="D131" s="36" t="s">
        <v>207</v>
      </c>
      <c r="E131" t="s">
        <v>344</v>
      </c>
    </row>
    <row r="132" spans="1:6" x14ac:dyDescent="0.25">
      <c r="A132" s="31"/>
      <c r="B132" s="35"/>
      <c r="C132" s="32">
        <f t="shared" si="4"/>
        <v>15</v>
      </c>
      <c r="D132" s="35" t="s">
        <v>284</v>
      </c>
      <c r="E132" t="s">
        <v>311</v>
      </c>
    </row>
    <row r="133" spans="1:6" x14ac:dyDescent="0.25">
      <c r="D133" s="14" t="s">
        <v>295</v>
      </c>
      <c r="E133" s="16" t="s">
        <v>345</v>
      </c>
    </row>
    <row r="134" spans="1:6" x14ac:dyDescent="0.25">
      <c r="D134" t="str">
        <f>_xlfn.TEXTJOIN("::",TRUE,D88:D132)</f>
        <v>intro::int0-10::text_nr::intro::int0-10::text_nr::intro::int0-10::text_nr::intro::int0-10::text_nr::intro::int0-10::text_nr::intro::int0-10::text_nr::intro::int0-10::text_nr::intro::int0-10::text_nr::intro::int0-10::text_nr::intro::int0-10::text_nr::intro::int0-10_nr::text_nr::intro::int0-10::text_nr::intro::int0-10::text_nr::intro::int0-10::text_nr::intro::int0-10::text_nr</v>
      </c>
      <c r="E134" t="str">
        <f>_xlfn.TEXTJOIN("::",TRUE,E88:E132)</f>
        <v>¿Cree que la herramienta es útil para ayudar en la educación?::Puntuación numérica  (0 totalmente inútil - 10 indispensable)::(Opcional) ¿Por qué? ¿Qué puntos fuertes destacaría? ¿Y puntos débiles?::¿Le ha parecido sencilla de usar?::Puntuación numérica (0 incomprensible - 10 sencillisima)::(Opcional) Describa en general, el proceso que involucra el uso de la herramienta en el aula, si se producen pérdidas de tiempo y que incidentes ha vivido (si se ha dado el caso), que hayan alterado al funcionamiento de esta.::¿Cree que utilizará la herramienta para impartir esta materia en próximas experiencias?::Puntuación numérica (0 definitivamente no - 10 obviamente sí)::(Opcional) Razone su respuesta.::Durante la experiencia, ¿ha sentido en todo momento la situación bajo control? ¿Sentía que tenía capacidad para moderar la actividad de forma fácil?::Puntuación numérica (0 no tenía ninguna forma de moderar -10 control total sobre la situación).::(Opcional) Indique si le pareció que la herramienta incluye suficientes opciones de moderación (1) y en caso contrario describa alguna que le hubiese gustado encontrar.::¿Le ha parecido que los medios tecnológicos que usa la herramienta son adecuados?::Puntuación numérica (0 definitivamente no - 1 es el medio perfecto)::(Opcional) Describa su experiencia, que medios requiere y si sugeriría alguna mejora en este aspecto.::¿Fue el comportamiento de los alumnos adecuado? ::Puntuación numérica (0 desastroso, mucho peor de lo habitual - 10 excelente)::(Opcional) Describa, en general, el comportamiento de los alumnos durante la actividad. ¿Fue mejor o peor que en una clase habitual? ¿Hubo algo que le llamara la atención? Si lo hubo, descríbalo brevemente.::¿Hubo mucho escándalo o alboroto durante el desarrollo de la actividad?::Puntuación numérica (0 mucho alboroto - 10 nada de alboroto)::(Opcional) Si la respuesta es sí, ¿cuáles fueron las causas?::¿Percibió mejoras en la integración entre los alumnos?::Puntuación numérica (0 sin mejoras - 10 mejoras sobresalientes)::(Opcional) Describa brevemente las experiencias que tuvo relativas a este tema.::¿Percibió en los alumnos cambios en la sociabilidad? ¿Sentimientos de competitividad o colaboración?::Puntuación numérica (0 sin cambios - 10 incrementos notables)::(Opcional) Describa brevemente las experiencias que observó entre sus alumnos relativas a este tema.::¿Prefiere el uso de la herramienta a las clases tradicionales?::Puntuación numérica (0 absolutamente no - 10 sí, sin duda)::(Opcional) ¿Cree que hace la enseñanza más fácil o más compleja? ¿Cree que es algo que se podría incorporar a la enseñanza a largo plazo?::Durante el uso de la herramienta, ¿ha visto la cantidad de partes de comportamiento necesarios cambiada para bien? (Pregunta opcional)::Puntuación numérica (0 no, nada - 10 sí, mucho)::(Opcional) Si es así, describa cuáles cree que pueden ser los factores que lo provocan.::Valore la experiencia general.::Puntuación numérica (0 muy mala - 10 muy buena)::(Opcional) Describa brevemente la experiencia y justifique la puntuación anterior. Describa cuáles han sido los puntos fuertes de la experiencia y qué cosas mejorarían.::¿Cree que ha ayudado a que el alumno trabaje y aproveche la asignatura?::Puntuación numérica (0 para nada - 10 sí, considerablemente)::(Opcional) ¿Qué elementos de la herramienta son los que más lo propician?::¿Cree que los juegos están debidamente aplicados? ¿Permiten valorar el aprendizaje del alumno de forma eficaz y objetiva?::Puntuación numérica (0 para nada - 10 sí, considerablemente)::(Opcional) Razone su respuesta.::¿Cree que ha sido útil para motivar a trabajar la asignatura?::Puntuación numérica (0 para nada - 10 sí, considerablemente).::(Opcional) Razone su respuesta.</v>
      </c>
    </row>
    <row r="135" spans="1:6" x14ac:dyDescent="0.25">
      <c r="D135" s="14" t="s">
        <v>215</v>
      </c>
      <c r="E135" s="14"/>
      <c r="F135" s="15" t="str">
        <f>"INSERT INTO survey_models (title, num_questions, questions, questions_style,instructions) VALUES ('"&amp;A86&amp;"','"&amp;F87&amp;"','"&amp;E134&amp;"','"&amp;D134&amp;"','"&amp;E133&amp;"');"</f>
        <v>INSERT INTO survey_models (title, num_questions, questions, questions_style,instructions) VALUES ('Entrevista','45','¿Cree que la herramienta es útil para ayudar en la educación?::Puntuación numérica  (0 totalmente inútil - 10 indispensable)::(Opcional) ¿Por qué? ¿Qué puntos fuertes destacaría? ¿Y puntos débiles?::¿Le ha parecido sencilla de usar?::Puntuación numérica (0 incomprensible - 10 sencillisima)::(Opcional) Describa en general, el proceso que involucra el uso de la herramienta en el aula, si se producen pérdidas de tiempo y que incidentes ha vivido (si se ha dado el caso), que hayan alterado al funcionamiento de esta.::¿Cree que utilizará la herramienta para impartir esta materia en próximas experiencias?::Puntuación numérica (0 definitivamente no - 10 obviamente sí)::(Opcional) Razone su respuesta.::Durante la experiencia, ¿ha sentido en todo momento la situación bajo control? ¿Sentía que tenía capacidad para moderar la actividad de forma fácil?::Puntuación numérica (0 no tenía ninguna forma de moderar -10 control total sobre la situación).::(Opcional) Indique si le pareció que la herramienta incluye suficientes opciones de moderación (1) y en caso contrario describa alguna que le hubiese gustado encontrar.::¿Le ha parecido que los medios tecnológicos que usa la herramienta son adecuados?::Puntuación numérica (0 definitivamente no - 1 es el medio perfecto)::(Opcional) Describa su experiencia, que medios requiere y si sugeriría alguna mejora en este aspecto.::¿Fue el comportamiento de los alumnos adecuado? ::Puntuación numérica (0 desastroso, mucho peor de lo habitual - 10 excelente)::(Opcional) Describa, en general, el comportamiento de los alumnos durante la actividad. ¿Fue mejor o peor que en una clase habitual? ¿Hubo algo que le llamara la atención? Si lo hubo, descríbalo brevemente.::¿Hubo mucho escándalo o alboroto durante el desarrollo de la actividad?::Puntuación numérica (0 mucho alboroto - 10 nada de alboroto)::(Opcional) Si la respuesta es sí, ¿cuáles fueron las causas?::¿Percibió mejoras en la integración entre los alumnos?::Puntuación numérica (0 sin mejoras - 10 mejoras sobresalientes)::(Opcional) Describa brevemente las experiencias que tuvo relativas a este tema.::¿Percibió en los alumnos cambios en la sociabilidad? ¿Sentimientos de competitividad o colaboración?::Puntuación numérica (0 sin cambios - 10 incrementos notables)::(Opcional) Describa brevemente las experiencias que observó entre sus alumnos relativas a este tema.::¿Prefiere el uso de la herramienta a las clases tradicionales?::Puntuación numérica (0 absolutamente no - 10 sí, sin duda)::(Opcional) ¿Cree que hace la enseñanza más fácil o más compleja? ¿Cree que es algo que se podría incorporar a la enseñanza a largo plazo?::Durante el uso de la herramienta, ¿ha visto la cantidad de partes de comportamiento necesarios cambiada para bien? (Pregunta opcional)::Puntuación numérica (0 no, nada - 10 sí, mucho)::(Opcional) Si es así, describa cuáles cree que pueden ser los factores que lo provocan.::Valore la experiencia general.::Puntuación numérica (0 muy mala - 10 muy buena)::(Opcional) Describa brevemente la experiencia y justifique la puntuación anterior. Describa cuáles han sido los puntos fuertes de la experiencia y qué cosas mejorarían.::¿Cree que ha ayudado a que el alumno trabaje y aproveche la asignatura?::Puntuación numérica (0 para nada - 10 sí, considerablemente)::(Opcional) ¿Qué elementos de la herramienta son los que más lo propician?::¿Cree que los juegos están debidamente aplicados? ¿Permiten valorar el aprendizaje del alumno de forma eficaz y objetiva?::Puntuación numérica (0 para nada - 10 sí, considerablemente)::(Opcional) Razone su respuesta.::¿Cree que ha sido útil para motivar a trabajar la asignatura?::Puntuación numérica (0 para nada - 10 sí, considerablemente).::(Opcional) Razone su respuesta.','intro::int0-10::text_nr::intro::int0-10::text_nr::intro::int0-10::text_nr::intro::int0-10::text_nr::intro::int0-10::text_nr::intro::int0-10::text_nr::intro::int0-10::text_nr::intro::int0-10::text_nr::intro::int0-10::text_nr::intro::int0-10::text_nr::intro::int0-10_nr::text_nr::intro::int0-10::text_nr::intro::int0-10::text_nr::intro::int0-10::text_nr::intro::int0-10::text_nr','Cada pregunta tiene dos respuestas, una numérica del 0 al 10  y otra textual donde se le permite desarrollar, justificar y reflexionar sobre su pregunta anterior . Es obligatorio responder a las preguntas de forma numérica, la respuesta textual es opcional.&lt;br/&gt; (1) Se entienden por opciones de moderación ajustes que le permitan controlar el curso de la clase: desactivar microfonos, añadir o expulsar participantes, desactivar cámaras, etc.');</v>
      </c>
    </row>
    <row r="136" spans="1:6" x14ac:dyDescent="0.25">
      <c r="F136" t="str">
        <f>"UPDATE survey_models SET num_questions='"&amp;F87&amp;"', questions='"&amp;E134&amp;"', questions_style='"&amp;D134&amp;"', instructions='"&amp;E133&amp;"' where id='3';"</f>
        <v>UPDATE survey_models SET num_questions='45', questions='¿Cree que la herramienta es útil para ayudar en la educación?::Puntuación numérica  (0 totalmente inútil - 10 indispensable)::(Opcional) ¿Por qué? ¿Qué puntos fuertes destacaría? ¿Y puntos débiles?::¿Le ha parecido sencilla de usar?::Puntuación numérica (0 incomprensible - 10 sencillisima)::(Opcional) Describa en general, el proceso que involucra el uso de la herramienta en el aula, si se producen pérdidas de tiempo y que incidentes ha vivido (si se ha dado el caso), que hayan alterado al funcionamiento de esta.::¿Cree que utilizará la herramienta para impartir esta materia en próximas experiencias?::Puntuación numérica (0 definitivamente no - 10 obviamente sí)::(Opcional) Razone su respuesta.::Durante la experiencia, ¿ha sentido en todo momento la situación bajo control? ¿Sentía que tenía capacidad para moderar la actividad de forma fácil?::Puntuación numérica (0 no tenía ninguna forma de moderar -10 control total sobre la situación).::(Opcional) Indique si le pareció que la herramienta incluye suficientes opciones de moderación (1) y en caso contrario describa alguna que le hubiese gustado encontrar.::¿Le ha parecido que los medios tecnológicos que usa la herramienta son adecuados?::Puntuación numérica (0 definitivamente no - 1 es el medio perfecto)::(Opcional) Describa su experiencia, que medios requiere y si sugeriría alguna mejora en este aspecto.::¿Fue el comportamiento de los alumnos adecuado? ::Puntuación numérica (0 desastroso, mucho peor de lo habitual - 10 excelente)::(Opcional) Describa, en general, el comportamiento de los alumnos durante la actividad. ¿Fue mejor o peor que en una clase habitual? ¿Hubo algo que le llamara la atención? Si lo hubo, descríbalo brevemente.::¿Hubo mucho escándalo o alboroto durante el desarrollo de la actividad?::Puntuación numérica (0 mucho alboroto - 10 nada de alboroto)::(Opcional) Si la respuesta es sí, ¿cuáles fueron las causas?::¿Percibió mejoras en la integración entre los alumnos?::Puntuación numérica (0 sin mejoras - 10 mejoras sobresalientes)::(Opcional) Describa brevemente las experiencias que tuvo relativas a este tema.::¿Percibió en los alumnos cambios en la sociabilidad? ¿Sentimientos de competitividad o colaboración?::Puntuación numérica (0 sin cambios - 10 incrementos notables)::(Opcional) Describa brevemente las experiencias que observó entre sus alumnos relativas a este tema.::¿Prefiere el uso de la herramienta a las clases tradicionales?::Puntuación numérica (0 absolutamente no - 10 sí, sin duda)::(Opcional) ¿Cree que hace la enseñanza más fácil o más compleja? ¿Cree que es algo que se podría incorporar a la enseñanza a largo plazo?::Durante el uso de la herramienta, ¿ha visto la cantidad de partes de comportamiento necesarios cambiada para bien? (Pregunta opcional)::Puntuación numérica (0 no, nada - 10 sí, mucho)::(Opcional) Si es así, describa cuáles cree que pueden ser los factores que lo provocan.::Valore la experiencia general.::Puntuación numérica (0 muy mala - 10 muy buena)::(Opcional) Describa brevemente la experiencia y justifique la puntuación anterior. Describa cuáles han sido los puntos fuertes de la experiencia y qué cosas mejorarían.::¿Cree que ha ayudado a que el alumno trabaje y aproveche la asignatura?::Puntuación numérica (0 para nada - 10 sí, considerablemente)::(Opcional) ¿Qué elementos de la herramienta son los que más lo propician?::¿Cree que los juegos están debidamente aplicados? ¿Permiten valorar el aprendizaje del alumno de forma eficaz y objetiva?::Puntuación numérica (0 para nada - 10 sí, considerablemente)::(Opcional) Razone su respuesta.::¿Cree que ha sido útil para motivar a trabajar la asignatura?::Puntuación numérica (0 para nada - 10 sí, considerablemente).::(Opcional) Razone su respuesta.', questions_style='intro::int0-10::text_nr::intro::int0-10::text_nr::intro::int0-10::text_nr::intro::int0-10::text_nr::intro::int0-10::text_nr::intro::int0-10::text_nr::intro::int0-10::text_nr::intro::int0-10::text_nr::intro::int0-10::text_nr::intro::int0-10::text_nr::intro::int0-10_nr::text_nr::intro::int0-10::text_nr::intro::int0-10::text_nr::intro::int0-10::text_nr::intro::int0-10::text_nr', instructions='Cada pregunta tiene dos respuestas, una numérica del 0 al 10  y otra textual donde se le permite desarrollar, justificar y reflexionar sobre su pregunta anterior . Es obligatorio responder a las preguntas de forma numérica, la respuesta textual es opcional.&lt;br/&gt; (1) Se entienden por opciones de moderación ajustes que le permitan controlar el curso de la clase: desactivar microfonos, añadir o expulsar participantes, desactivar cámaras, etc.' where id='3';</v>
      </c>
    </row>
    <row r="142" spans="1:6" x14ac:dyDescent="0.25">
      <c r="A142" s="19"/>
    </row>
    <row r="143" spans="1:6" x14ac:dyDescent="0.25">
      <c r="A143" s="19"/>
    </row>
    <row r="144" spans="1:6"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README</vt:lpstr>
      <vt:lpstr>Parámetros</vt:lpstr>
      <vt:lpstr>Preguntas</vt:lpstr>
      <vt:lpstr>Parámetros v2</vt:lpstr>
      <vt:lpstr>Preguntas 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Manuel Candilejo Egea</dc:creator>
  <cp:keywords/>
  <dc:description/>
  <cp:lastModifiedBy>JOSE MANUEL CANDILEJO EGEA</cp:lastModifiedBy>
  <cp:revision/>
  <dcterms:created xsi:type="dcterms:W3CDTF">2015-06-05T18:19:34Z</dcterms:created>
  <dcterms:modified xsi:type="dcterms:W3CDTF">2024-01-14T18:29:30Z</dcterms:modified>
  <cp:category/>
  <cp:contentStatus/>
</cp:coreProperties>
</file>