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Kitty-Paw\Gastos\"/>
    </mc:Choice>
  </mc:AlternateContent>
  <xr:revisionPtr revIDLastSave="0" documentId="13_ncr:1_{CBCED7A0-57BC-4F0D-8A3F-7C0AFD72380D}" xr6:coauthVersionLast="47" xr6:coauthVersionMax="47" xr10:uidLastSave="{00000000-0000-0000-0000-000000000000}"/>
  <bookViews>
    <workbookView xWindow="-120" yWindow="-120" windowWidth="29040" windowHeight="17520" xr2:uid="{1989A616-85D8-4E7F-91C5-E4E4B39D5B2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T16" i="1"/>
  <c r="R12" i="1"/>
  <c r="H11" i="1"/>
  <c r="I11" i="1"/>
  <c r="J11" i="1"/>
  <c r="K11" i="1"/>
  <c r="L11" i="1"/>
  <c r="M11" i="1"/>
  <c r="N11" i="1"/>
  <c r="O11" i="1"/>
  <c r="P11" i="1"/>
  <c r="Q11" i="1"/>
  <c r="R11" i="1"/>
  <c r="H12" i="1"/>
  <c r="I12" i="1"/>
  <c r="J12" i="1"/>
  <c r="K12" i="1"/>
  <c r="L12" i="1"/>
  <c r="M12" i="1"/>
  <c r="N12" i="1"/>
  <c r="O12" i="1"/>
  <c r="P12" i="1"/>
  <c r="Q12" i="1"/>
  <c r="G12" i="1"/>
  <c r="G11" i="1"/>
  <c r="C10" i="1"/>
  <c r="C6" i="1"/>
  <c r="L15" i="1"/>
  <c r="H10" i="1"/>
  <c r="I10" i="1"/>
  <c r="J10" i="1"/>
  <c r="K10" i="1"/>
  <c r="L10" i="1"/>
  <c r="M10" i="1"/>
  <c r="N10" i="1"/>
  <c r="O10" i="1"/>
  <c r="P10" i="1"/>
  <c r="Q10" i="1"/>
  <c r="R10" i="1"/>
  <c r="G10" i="1"/>
  <c r="D22" i="1" s="1"/>
  <c r="H8" i="1"/>
  <c r="I8" i="1"/>
  <c r="I15" i="1" s="1"/>
  <c r="J8" i="1"/>
  <c r="J15" i="1" s="1"/>
  <c r="G8" i="1"/>
  <c r="N7" i="1"/>
  <c r="O7" i="1"/>
  <c r="O15" i="1" s="1"/>
  <c r="P7" i="1"/>
  <c r="P15" i="1" s="1"/>
  <c r="Q7" i="1"/>
  <c r="Q15" i="1" s="1"/>
  <c r="R7" i="1"/>
  <c r="M7" i="1"/>
  <c r="H9" i="1"/>
  <c r="I9" i="1"/>
  <c r="J9" i="1"/>
  <c r="K9" i="1"/>
  <c r="L9" i="1"/>
  <c r="M9" i="1"/>
  <c r="N9" i="1"/>
  <c r="O9" i="1"/>
  <c r="P9" i="1"/>
  <c r="Q9" i="1"/>
  <c r="R9" i="1"/>
  <c r="G9" i="1"/>
  <c r="H6" i="1"/>
  <c r="S6" i="1" s="1"/>
  <c r="H5" i="1"/>
  <c r="N4" i="1"/>
  <c r="M4" i="1"/>
  <c r="K4" i="1"/>
  <c r="K15" i="1" s="1"/>
  <c r="R16" i="1" l="1"/>
  <c r="J16" i="1"/>
  <c r="K16" i="1"/>
  <c r="I16" i="1"/>
  <c r="L16" i="1"/>
  <c r="H15" i="1"/>
  <c r="M16" i="1"/>
  <c r="N15" i="1"/>
  <c r="H16" i="1"/>
  <c r="S9" i="1"/>
  <c r="S7" i="1"/>
  <c r="Q16" i="1"/>
  <c r="N16" i="1"/>
  <c r="P16" i="1"/>
  <c r="G16" i="1"/>
  <c r="S8" i="1"/>
  <c r="O16" i="1"/>
  <c r="S5" i="1"/>
  <c r="R15" i="1"/>
  <c r="M15" i="1"/>
  <c r="G15" i="1"/>
  <c r="S10" i="1"/>
  <c r="S4" i="1"/>
  <c r="S16" i="1" l="1"/>
  <c r="S15" i="1"/>
</calcChain>
</file>

<file path=xl/sharedStrings.xml><?xml version="1.0" encoding="utf-8"?>
<sst xmlns="http://schemas.openxmlformats.org/spreadsheetml/2006/main" count="58" uniqueCount="51">
  <si>
    <t>Categoría</t>
  </si>
  <si>
    <t>Ítem</t>
  </si>
  <si>
    <t>Aporte Solicitado</t>
  </si>
  <si>
    <t>Descripcion</t>
  </si>
  <si>
    <t>Acciones de Gestión Empresarial</t>
  </si>
  <si>
    <t>Asistencia técnica y asesoría en gestión</t>
  </si>
  <si>
    <t>Capacitación</t>
  </si>
  <si>
    <t>Realización de curso internet de las cosas (IoT) y curso de formación de StartApp</t>
  </si>
  <si>
    <t>Gastos de formalización</t>
  </si>
  <si>
    <t>Gastos necesarios para formalizar la empresa mediante la plataforma empresa en un día</t>
  </si>
  <si>
    <t>Acciones de marketing</t>
  </si>
  <si>
    <t>Subtotal Acciones de Gestión Empresarial</t>
  </si>
  <si>
    <t>TOTAL</t>
  </si>
  <si>
    <t>Inversiones</t>
  </si>
  <si>
    <t>Activos</t>
  </si>
  <si>
    <t>Subtotal Inversiones</t>
  </si>
  <si>
    <t>Habilitación de infraestructura</t>
  </si>
  <si>
    <t>Mes</t>
  </si>
  <si>
    <t>MQTT y ESP8266</t>
  </si>
  <si>
    <t>Finanzas</t>
  </si>
  <si>
    <t>APP</t>
  </si>
  <si>
    <t>Capital de trabajo</t>
  </si>
  <si>
    <t>Totales</t>
  </si>
  <si>
    <t>Internet</t>
  </si>
  <si>
    <t>Nube/Cloud</t>
  </si>
  <si>
    <t>Hive</t>
  </si>
  <si>
    <t>Promedios</t>
  </si>
  <si>
    <t>Promedio Mensual</t>
  </si>
  <si>
    <t>Fijos</t>
  </si>
  <si>
    <t>variables</t>
  </si>
  <si>
    <t>Aporte total empresarial (Aporte empresarial + IVA (aproximado))</t>
  </si>
  <si>
    <t>$789.95</t>
  </si>
  <si>
    <t>Total proyecto</t>
  </si>
  <si>
    <t>Asesoria networking y conectividad de la placa electronica, continuidad operacional y stream de datos. Seleccionar el protocolo a utilizar para la integracion de camara con AI.</t>
  </si>
  <si>
    <t>Community manager que este a cargo de 1 publicaion mensual en RRSS por 6 meses,del avance del dispositivo y su puesta en marcha.</t>
  </si>
  <si>
    <t>Capital de trabajo (2 personas)</t>
  </si>
  <si>
    <t>Asistencia técnica y asesoría en gestión: $90,000 mensuales durante los primeros 3 meses.  Capacitación: $100,000 en el mes 2. Gastos de formalización: $30,000 en el mes 2. Acciones de marketing: $16,667 mensuales durante todo el año. Activos: $175,000 mensuales durante los meses 4 a 7.</t>
  </si>
  <si>
    <t xml:space="preserve"> Habilitación de infraestructura: $30,000 mensuales durante todo el año. Capital de trabajo: $161,667 mensuales durante todo el año.</t>
  </si>
  <si>
    <t>Costos variables</t>
  </si>
  <si>
    <t>Costos fijos</t>
  </si>
  <si>
    <t>Para calcular el total de costos fijos estimados en un mes, sumaremos los costos mensuales fijos proporcionados:</t>
  </si>
  <si>
    <t>Asistencia técnica y asesoría en gestión: $90,000 (solo para los primeros 3 meses, por lo que no se cuenta después del tercer mes).</t>
  </si>
  <si>
    <t>Acciones de marketing: $16,667.</t>
  </si>
  <si>
    <t>Habilitación de infraestructura: $30,000.</t>
  </si>
  <si>
    <t>Capital de trabajo: $161,667.</t>
  </si>
  <si>
    <t>Los costos de capacitación, gastos de formalización y la adquisición de activos son pagos únicos o no mensuales, por lo que no se incluyen en el cálculo de costos fijos mensuales.</t>
  </si>
  <si>
    <t>Sumando los costos fijos mensuales, tenemos:</t>
  </si>
  <si>
    <t>Costos fijos mensuales=16,667+30,000+161,667=$208,334</t>
  </si>
  <si>
    <t>Por lo tanto, el total de costos fijos estimados en un mes sería de $208,334. Teniendo en cuenta que este cálculo es válido a partir del cuarto mes, ya que los primeros tres meses incluirían la asistencia técnica y asesoría en gestión, lo que aumentaría el total mensual durante ese período.</t>
  </si>
  <si>
    <t>Promedio  Gastos variables</t>
  </si>
  <si>
    <t>Promedio  Gastos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</si>
</sst>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8" formatCode="&quot;$&quot;#,##0.00;[Red]&quot;$&quot;\-#,##0.00"/>
  </numFmts>
  <fonts count="9" x14ac:knownFonts="1">
    <font>
      <sz val="11"/>
      <color theme="1"/>
      <name val="Calibri"/>
      <family val="2"/>
      <scheme val="minor"/>
    </font>
    <font>
      <sz val="11"/>
      <color rgb="FF0E5693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9"/>
      <color rgb="FF1F1F1F"/>
      <name val="Google Sans"/>
    </font>
    <font>
      <sz val="10"/>
      <color rgb="FF0E5693"/>
      <name val="Roboto"/>
    </font>
    <font>
      <sz val="10"/>
      <color rgb="FFE06666"/>
      <name val="Arial"/>
      <family val="2"/>
    </font>
    <font>
      <b/>
      <sz val="10"/>
      <color theme="1"/>
      <name val="Arial"/>
      <family val="2"/>
    </font>
    <font>
      <sz val="10"/>
      <color rgb="FF347DBB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8" fontId="2" fillId="0" borderId="2" xfId="0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8" fontId="6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6" fontId="2" fillId="0" borderId="2" xfId="0" applyNumberFormat="1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6" fontId="3" fillId="2" borderId="1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8" fontId="2" fillId="0" borderId="2" xfId="0" applyNumberFormat="1" applyFont="1" applyBorder="1" applyAlignment="1">
      <alignment wrapText="1"/>
    </xf>
    <xf numFmtId="6" fontId="2" fillId="0" borderId="4" xfId="0" applyNumberFormat="1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wrapText="1"/>
    </xf>
    <xf numFmtId="6" fontId="2" fillId="0" borderId="18" xfId="0" applyNumberFormat="1" applyFont="1" applyBorder="1" applyAlignment="1">
      <alignment horizontal="center" wrapText="1"/>
    </xf>
    <xf numFmtId="0" fontId="7" fillId="0" borderId="14" xfId="0" applyFont="1" applyBorder="1" applyAlignment="1">
      <alignment wrapText="1"/>
    </xf>
    <xf numFmtId="0" fontId="7" fillId="0" borderId="1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FE1D-4BB6-499E-85A8-FF710FBFC8FE}">
  <sheetPr>
    <pageSetUpPr fitToPage="1"/>
  </sheetPr>
  <dimension ref="A1:T30"/>
  <sheetViews>
    <sheetView tabSelected="1" topLeftCell="C1" zoomScale="85" zoomScaleNormal="85" workbookViewId="0">
      <selection activeCell="E23" sqref="E23"/>
    </sheetView>
  </sheetViews>
  <sheetFormatPr baseColWidth="10" defaultRowHeight="15" x14ac:dyDescent="0.25"/>
  <cols>
    <col min="1" max="1" width="18.42578125" customWidth="1"/>
    <col min="2" max="2" width="17.7109375" customWidth="1"/>
    <col min="3" max="3" width="15.140625" bestFit="1" customWidth="1"/>
    <col min="4" max="4" width="76.42578125" customWidth="1"/>
    <col min="5" max="5" width="19.140625" customWidth="1"/>
    <col min="6" max="6" width="27.28515625" customWidth="1"/>
    <col min="11" max="11" width="11.140625" bestFit="1" customWidth="1"/>
    <col min="12" max="12" width="14.42578125" bestFit="1" customWidth="1"/>
    <col min="19" max="19" width="13" bestFit="1" customWidth="1"/>
    <col min="20" max="20" width="13.42578125" bestFit="1" customWidth="1"/>
  </cols>
  <sheetData>
    <row r="1" spans="1:20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9.75" thickBot="1" x14ac:dyDescent="0.3">
      <c r="A2" s="7" t="s">
        <v>4</v>
      </c>
      <c r="B2" s="4" t="s">
        <v>5</v>
      </c>
      <c r="C2" s="5">
        <v>270000</v>
      </c>
      <c r="D2" s="24" t="s">
        <v>33</v>
      </c>
      <c r="E2" s="2"/>
      <c r="F2" s="2"/>
      <c r="G2" s="10" t="s">
        <v>17</v>
      </c>
      <c r="H2" s="11"/>
      <c r="I2" s="11"/>
      <c r="J2" s="11"/>
      <c r="K2" s="10" t="s">
        <v>18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2"/>
    </row>
    <row r="3" spans="1:20" ht="15.75" thickBot="1" x14ac:dyDescent="0.3">
      <c r="A3" s="2"/>
      <c r="B3" s="6" t="s">
        <v>6</v>
      </c>
      <c r="C3" s="5">
        <v>100000</v>
      </c>
      <c r="D3" s="24" t="s">
        <v>7</v>
      </c>
      <c r="E3" s="2"/>
      <c r="F3" s="12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 t="s">
        <v>22</v>
      </c>
      <c r="T3" s="2"/>
    </row>
    <row r="4" spans="1:20" ht="27" thickBot="1" x14ac:dyDescent="0.3">
      <c r="A4" s="2"/>
      <c r="B4" s="6" t="s">
        <v>8</v>
      </c>
      <c r="C4" s="5">
        <v>30000</v>
      </c>
      <c r="D4" s="24" t="s">
        <v>9</v>
      </c>
      <c r="E4" s="32" t="s">
        <v>38</v>
      </c>
      <c r="F4" s="14" t="s">
        <v>5</v>
      </c>
      <c r="G4" s="31"/>
      <c r="H4" s="31"/>
      <c r="I4" s="31"/>
      <c r="J4" s="31"/>
      <c r="K4" s="31">
        <f>$C$2/3</f>
        <v>90000</v>
      </c>
      <c r="L4" s="31"/>
      <c r="M4" s="31">
        <f t="shared" ref="M4:N4" si="0">$C$2/3</f>
        <v>90000</v>
      </c>
      <c r="N4" s="31">
        <f t="shared" si="0"/>
        <v>90000</v>
      </c>
      <c r="O4" s="31"/>
      <c r="P4" s="31"/>
      <c r="Q4" s="31"/>
      <c r="R4" s="31"/>
      <c r="S4" s="31">
        <f>SUM(G4:R4)</f>
        <v>270000</v>
      </c>
      <c r="T4" s="2"/>
    </row>
    <row r="5" spans="1:20" ht="26.25" thickBot="1" x14ac:dyDescent="0.3">
      <c r="A5" s="2"/>
      <c r="B5" s="6" t="s">
        <v>10</v>
      </c>
      <c r="C5" s="5">
        <v>100000</v>
      </c>
      <c r="D5" s="24" t="s">
        <v>34</v>
      </c>
      <c r="E5" s="33"/>
      <c r="F5" s="14" t="s">
        <v>6</v>
      </c>
      <c r="G5" s="31"/>
      <c r="H5" s="31">
        <f>C3</f>
        <v>100000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>
        <f t="shared" ref="S5:S10" si="1">SUM(G5:R5)</f>
        <v>100000</v>
      </c>
      <c r="T5" s="2"/>
    </row>
    <row r="6" spans="1:20" ht="39.75" thickBot="1" x14ac:dyDescent="0.3">
      <c r="A6" s="7" t="s">
        <v>11</v>
      </c>
      <c r="B6" s="8" t="s">
        <v>12</v>
      </c>
      <c r="C6" s="9">
        <f>SUM(C2:C5)</f>
        <v>500000</v>
      </c>
      <c r="D6" s="2"/>
      <c r="E6" s="33"/>
      <c r="F6" s="14" t="s">
        <v>8</v>
      </c>
      <c r="G6" s="31"/>
      <c r="H6" s="31">
        <f>C4</f>
        <v>30000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>
        <f t="shared" si="1"/>
        <v>30000</v>
      </c>
      <c r="T6" s="2"/>
    </row>
    <row r="7" spans="1:20" ht="15.75" thickBot="1" x14ac:dyDescent="0.3">
      <c r="A7" s="4" t="s">
        <v>13</v>
      </c>
      <c r="B7" s="4" t="s">
        <v>14</v>
      </c>
      <c r="C7" s="5">
        <v>700000</v>
      </c>
      <c r="D7" s="2"/>
      <c r="E7" s="33"/>
      <c r="F7" s="14" t="s">
        <v>10</v>
      </c>
      <c r="G7" s="31"/>
      <c r="H7" s="31"/>
      <c r="I7" s="31"/>
      <c r="J7" s="31"/>
      <c r="K7" s="31"/>
      <c r="L7" s="31"/>
      <c r="M7" s="31">
        <f>$C$5/6</f>
        <v>16666.666666666668</v>
      </c>
      <c r="N7" s="31">
        <f t="shared" ref="N7:R7" si="2">$C$5/6</f>
        <v>16666.666666666668</v>
      </c>
      <c r="O7" s="31">
        <f t="shared" si="2"/>
        <v>16666.666666666668</v>
      </c>
      <c r="P7" s="31">
        <f t="shared" si="2"/>
        <v>16666.666666666668</v>
      </c>
      <c r="Q7" s="31">
        <f t="shared" si="2"/>
        <v>16666.666666666668</v>
      </c>
      <c r="R7" s="31">
        <f t="shared" si="2"/>
        <v>16666.666666666668</v>
      </c>
      <c r="S7" s="31">
        <f t="shared" si="1"/>
        <v>100000.00000000001</v>
      </c>
      <c r="T7" s="2"/>
    </row>
    <row r="8" spans="1:20" ht="25.5" thickBot="1" x14ac:dyDescent="0.3">
      <c r="A8" s="7" t="s">
        <v>15</v>
      </c>
      <c r="B8" s="6" t="s">
        <v>16</v>
      </c>
      <c r="C8" s="5">
        <v>360000</v>
      </c>
      <c r="D8" s="2"/>
      <c r="E8" s="34"/>
      <c r="F8" s="14" t="s">
        <v>14</v>
      </c>
      <c r="G8" s="31">
        <f>$C$7/4</f>
        <v>175000</v>
      </c>
      <c r="H8" s="31">
        <f t="shared" ref="H8:J8" si="3">$C$7/4</f>
        <v>175000</v>
      </c>
      <c r="I8" s="31">
        <f t="shared" si="3"/>
        <v>175000</v>
      </c>
      <c r="J8" s="31">
        <f t="shared" si="3"/>
        <v>175000</v>
      </c>
      <c r="K8" s="31"/>
      <c r="L8" s="31"/>
      <c r="M8" s="31"/>
      <c r="N8" s="31"/>
      <c r="O8" s="31"/>
      <c r="P8" s="31"/>
      <c r="Q8" s="31"/>
      <c r="R8" s="31"/>
      <c r="S8" s="31">
        <f t="shared" si="1"/>
        <v>700000</v>
      </c>
      <c r="T8" s="2"/>
    </row>
    <row r="9" spans="1:20" ht="27" thickBot="1" x14ac:dyDescent="0.3">
      <c r="A9" s="2"/>
      <c r="B9" s="6" t="s">
        <v>21</v>
      </c>
      <c r="C9" s="5">
        <v>1940000</v>
      </c>
      <c r="D9" s="2"/>
      <c r="E9" s="32" t="s">
        <v>39</v>
      </c>
      <c r="F9" s="14" t="s">
        <v>16</v>
      </c>
      <c r="G9" s="31">
        <f>$C$8/12</f>
        <v>30000</v>
      </c>
      <c r="H9" s="31">
        <f t="shared" ref="H9:R9" si="4">$C$8/12</f>
        <v>30000</v>
      </c>
      <c r="I9" s="31">
        <f t="shared" si="4"/>
        <v>30000</v>
      </c>
      <c r="J9" s="31">
        <f t="shared" si="4"/>
        <v>30000</v>
      </c>
      <c r="K9" s="31">
        <f t="shared" si="4"/>
        <v>30000</v>
      </c>
      <c r="L9" s="31">
        <f t="shared" si="4"/>
        <v>30000</v>
      </c>
      <c r="M9" s="31">
        <f t="shared" si="4"/>
        <v>30000</v>
      </c>
      <c r="N9" s="31">
        <f t="shared" si="4"/>
        <v>30000</v>
      </c>
      <c r="O9" s="31">
        <f t="shared" si="4"/>
        <v>30000</v>
      </c>
      <c r="P9" s="31">
        <f t="shared" si="4"/>
        <v>30000</v>
      </c>
      <c r="Q9" s="31">
        <f t="shared" si="4"/>
        <v>30000</v>
      </c>
      <c r="R9" s="31">
        <f t="shared" si="4"/>
        <v>30000</v>
      </c>
      <c r="S9" s="31">
        <f t="shared" si="1"/>
        <v>360000</v>
      </c>
      <c r="T9" s="2"/>
    </row>
    <row r="10" spans="1:20" ht="27" thickBot="1" x14ac:dyDescent="0.3">
      <c r="A10" s="2"/>
      <c r="B10" s="8" t="s">
        <v>12</v>
      </c>
      <c r="C10" s="9">
        <f>SUM(C7:C9)</f>
        <v>3000000</v>
      </c>
      <c r="D10" s="2"/>
      <c r="E10" s="34"/>
      <c r="F10" s="37" t="s">
        <v>35</v>
      </c>
      <c r="G10" s="31">
        <f>$C$9/12</f>
        <v>161666.66666666666</v>
      </c>
      <c r="H10" s="31">
        <f t="shared" ref="H10:R10" si="5">$C$9/12</f>
        <v>161666.66666666666</v>
      </c>
      <c r="I10" s="31">
        <f t="shared" si="5"/>
        <v>161666.66666666666</v>
      </c>
      <c r="J10" s="31">
        <f t="shared" si="5"/>
        <v>161666.66666666666</v>
      </c>
      <c r="K10" s="31">
        <f t="shared" si="5"/>
        <v>161666.66666666666</v>
      </c>
      <c r="L10" s="31">
        <f t="shared" si="5"/>
        <v>161666.66666666666</v>
      </c>
      <c r="M10" s="31">
        <f t="shared" si="5"/>
        <v>161666.66666666666</v>
      </c>
      <c r="N10" s="31">
        <f t="shared" si="5"/>
        <v>161666.66666666666</v>
      </c>
      <c r="O10" s="31">
        <f t="shared" si="5"/>
        <v>161666.66666666666</v>
      </c>
      <c r="P10" s="31">
        <f t="shared" si="5"/>
        <v>161666.66666666666</v>
      </c>
      <c r="Q10" s="31">
        <f t="shared" si="5"/>
        <v>161666.66666666666</v>
      </c>
      <c r="R10" s="31">
        <f t="shared" si="5"/>
        <v>161666.66666666666</v>
      </c>
      <c r="S10" s="31">
        <f t="shared" si="1"/>
        <v>1940000.0000000002</v>
      </c>
      <c r="T10" s="2"/>
    </row>
    <row r="11" spans="1:20" ht="15.75" thickBot="1" x14ac:dyDescent="0.3">
      <c r="A11" s="2"/>
      <c r="B11" s="2"/>
      <c r="C11" s="2"/>
      <c r="D11" s="35" t="s">
        <v>23</v>
      </c>
      <c r="F11" s="38" t="s">
        <v>49</v>
      </c>
      <c r="G11" s="36">
        <f>SUM(G4:G8)</f>
        <v>175000</v>
      </c>
      <c r="H11" s="36">
        <f t="shared" ref="H11:R11" si="6">SUM(H4:H8)</f>
        <v>305000</v>
      </c>
      <c r="I11" s="36">
        <f t="shared" si="6"/>
        <v>175000</v>
      </c>
      <c r="J11" s="36">
        <f t="shared" si="6"/>
        <v>175000</v>
      </c>
      <c r="K11" s="36">
        <f t="shared" si="6"/>
        <v>90000</v>
      </c>
      <c r="L11" s="36">
        <f t="shared" si="6"/>
        <v>0</v>
      </c>
      <c r="M11" s="36">
        <f t="shared" si="6"/>
        <v>106666.66666666667</v>
      </c>
      <c r="N11" s="36">
        <f t="shared" si="6"/>
        <v>106666.66666666667</v>
      </c>
      <c r="O11" s="36">
        <f t="shared" si="6"/>
        <v>16666.666666666668</v>
      </c>
      <c r="P11" s="36">
        <f t="shared" si="6"/>
        <v>16666.666666666668</v>
      </c>
      <c r="Q11" s="36">
        <f t="shared" si="6"/>
        <v>16666.666666666668</v>
      </c>
      <c r="R11" s="36">
        <f t="shared" si="6"/>
        <v>16666.666666666668</v>
      </c>
      <c r="S11" s="31"/>
      <c r="T11" s="2"/>
    </row>
    <row r="12" spans="1:20" ht="15.75" thickBot="1" x14ac:dyDescent="0.3">
      <c r="A12" s="2"/>
      <c r="B12" s="2"/>
      <c r="C12" s="2"/>
      <c r="D12" s="8" t="s">
        <v>24</v>
      </c>
      <c r="F12" s="38" t="s">
        <v>50</v>
      </c>
      <c r="G12" s="36">
        <f>SUM(G9:G10)</f>
        <v>191666.66666666666</v>
      </c>
      <c r="H12" s="36">
        <f t="shared" ref="H12:R12" si="7">SUM(H9:H10)</f>
        <v>191666.66666666666</v>
      </c>
      <c r="I12" s="36">
        <f t="shared" si="7"/>
        <v>191666.66666666666</v>
      </c>
      <c r="J12" s="36">
        <f t="shared" si="7"/>
        <v>191666.66666666666</v>
      </c>
      <c r="K12" s="36">
        <f t="shared" si="7"/>
        <v>191666.66666666666</v>
      </c>
      <c r="L12" s="36">
        <f t="shared" si="7"/>
        <v>191666.66666666666</v>
      </c>
      <c r="M12" s="36">
        <f t="shared" si="7"/>
        <v>191666.66666666666</v>
      </c>
      <c r="N12" s="36">
        <f t="shared" si="7"/>
        <v>191666.66666666666</v>
      </c>
      <c r="O12" s="36">
        <f t="shared" si="7"/>
        <v>191666.66666666666</v>
      </c>
      <c r="P12" s="36">
        <f t="shared" si="7"/>
        <v>191666.66666666666</v>
      </c>
      <c r="Q12" s="36">
        <f t="shared" si="7"/>
        <v>191666.66666666666</v>
      </c>
      <c r="R12" s="36">
        <f>SUM(R9:R10)</f>
        <v>191666.66666666666</v>
      </c>
      <c r="S12" s="31"/>
      <c r="T12" s="2"/>
    </row>
    <row r="13" spans="1:20" ht="15.75" thickBot="1" x14ac:dyDescent="0.3">
      <c r="A13" s="2"/>
      <c r="B13" s="2"/>
      <c r="C13" s="2"/>
      <c r="D13" s="8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2"/>
      <c r="B14" s="2"/>
      <c r="C14" s="2"/>
      <c r="D14" s="2"/>
      <c r="F14" s="2" t="s">
        <v>26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5" t="s">
        <v>27</v>
      </c>
    </row>
    <row r="15" spans="1:20" ht="15.75" thickBot="1" x14ac:dyDescent="0.3">
      <c r="A15" s="2"/>
      <c r="B15" s="2"/>
      <c r="C15" s="2"/>
      <c r="D15" s="2"/>
      <c r="E15" s="2"/>
      <c r="F15" s="2" t="s">
        <v>29</v>
      </c>
      <c r="G15" s="16">
        <f>SUM(G4:G8)</f>
        <v>175000</v>
      </c>
      <c r="H15" s="16">
        <f>SUM(H4:H8)</f>
        <v>305000</v>
      </c>
      <c r="I15" s="16">
        <f>SUM(I4:I8)</f>
        <v>175000</v>
      </c>
      <c r="J15" s="16">
        <f>SUM(J4:J8)</f>
        <v>175000</v>
      </c>
      <c r="K15" s="16">
        <f>SUM(K4:K8)</f>
        <v>90000</v>
      </c>
      <c r="L15" s="16">
        <f>SUM(L4:L8)</f>
        <v>0</v>
      </c>
      <c r="M15" s="16">
        <f>SUM(M4:M8)</f>
        <v>106666.66666666667</v>
      </c>
      <c r="N15" s="16">
        <f>SUM(N4:N8)</f>
        <v>106666.66666666667</v>
      </c>
      <c r="O15" s="16">
        <f>SUM(O4:O8)</f>
        <v>16666.666666666668</v>
      </c>
      <c r="P15" s="16">
        <f>SUM(P4:P8)</f>
        <v>16666.666666666668</v>
      </c>
      <c r="Q15" s="16">
        <f>SUM(Q4:Q8)</f>
        <v>16666.666666666668</v>
      </c>
      <c r="R15" s="16">
        <f>SUM(R4:R8)</f>
        <v>16666.666666666668</v>
      </c>
      <c r="S15" s="16">
        <f>SUM(S4:S8)</f>
        <v>1200000</v>
      </c>
      <c r="T15" s="5">
        <f>AVERAGE(G15:R15)</f>
        <v>100000.00000000001</v>
      </c>
    </row>
    <row r="16" spans="1:20" ht="15.75" thickBot="1" x14ac:dyDescent="0.3">
      <c r="A16" s="2"/>
      <c r="B16" s="2"/>
      <c r="C16" s="2"/>
      <c r="D16" s="2"/>
      <c r="E16" s="2"/>
      <c r="F16" s="2" t="s">
        <v>28</v>
      </c>
      <c r="G16" s="5">
        <f>SUM(G9:G10)</f>
        <v>191666.66666666666</v>
      </c>
      <c r="H16" s="5">
        <f>SUM(H9:H10)</f>
        <v>191666.66666666666</v>
      </c>
      <c r="I16" s="5">
        <f>SUM(I9:I10)</f>
        <v>191666.66666666666</v>
      </c>
      <c r="J16" s="5">
        <f>SUM(J9:J10)</f>
        <v>191666.66666666666</v>
      </c>
      <c r="K16" s="5">
        <f>SUM(K9:K10)</f>
        <v>191666.66666666666</v>
      </c>
      <c r="L16" s="5">
        <f>SUM(L9:L10)</f>
        <v>191666.66666666666</v>
      </c>
      <c r="M16" s="5">
        <f>SUM(M9:M10)</f>
        <v>191666.66666666666</v>
      </c>
      <c r="N16" s="5">
        <f>SUM(N9:N10)</f>
        <v>191666.66666666666</v>
      </c>
      <c r="O16" s="5">
        <f>SUM(O9:O10)</f>
        <v>191666.66666666666</v>
      </c>
      <c r="P16" s="5">
        <f>SUM(P9:P10)</f>
        <v>191666.66666666666</v>
      </c>
      <c r="Q16" s="5">
        <f>SUM(Q9:Q10)</f>
        <v>191666.66666666666</v>
      </c>
      <c r="R16" s="5">
        <f>SUM(R9:R10)</f>
        <v>191666.66666666666</v>
      </c>
      <c r="S16" s="5">
        <f>SUM(S9:S10)</f>
        <v>2300000</v>
      </c>
      <c r="T16" s="5">
        <f>AVERAGE(G16:R16)</f>
        <v>191666.66666666666</v>
      </c>
    </row>
    <row r="17" spans="1:20" ht="15.75" thickBot="1" x14ac:dyDescent="0.3">
      <c r="A17" s="2"/>
      <c r="B17" s="2"/>
      <c r="C17" s="2"/>
      <c r="D17" s="2"/>
      <c r="E17" s="2"/>
    </row>
    <row r="18" spans="1:20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thickBot="1" x14ac:dyDescent="0.3">
      <c r="A20" s="2"/>
      <c r="B20" s="2"/>
      <c r="C20" s="2"/>
      <c r="D20" s="2"/>
      <c r="E20" s="2"/>
      <c r="F20" s="2"/>
      <c r="G20" s="2"/>
      <c r="H20" s="2"/>
      <c r="I20" s="17"/>
      <c r="J20" s="17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90.75" thickBot="1" x14ac:dyDescent="0.3">
      <c r="A21" s="2"/>
      <c r="B21" s="2"/>
      <c r="C21" s="2"/>
      <c r="D21" s="2"/>
      <c r="E21" s="2"/>
      <c r="F21" s="2"/>
      <c r="G21" s="2"/>
      <c r="H21" s="18"/>
      <c r="I21" s="19" t="s">
        <v>30</v>
      </c>
      <c r="J21" s="20" t="s">
        <v>31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7" thickBot="1" x14ac:dyDescent="0.3">
      <c r="A22" s="2"/>
      <c r="B22" s="2"/>
      <c r="C22" s="2"/>
      <c r="D22" s="30">
        <f>G10/12</f>
        <v>13472.222222222221</v>
      </c>
      <c r="E22" s="2"/>
      <c r="F22" s="2"/>
      <c r="G22" s="2"/>
      <c r="H22" s="18"/>
      <c r="I22" s="21" t="s">
        <v>32</v>
      </c>
      <c r="J22" s="22">
        <v>4289950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thickBot="1" x14ac:dyDescent="0.3">
      <c r="A27" s="2"/>
      <c r="B27" s="2"/>
      <c r="C27" s="2"/>
      <c r="D27" s="2"/>
      <c r="E27" s="2"/>
      <c r="F27" s="28" t="s">
        <v>36</v>
      </c>
      <c r="G27" s="28"/>
      <c r="H27" s="28"/>
      <c r="I27" s="28"/>
      <c r="J27" s="28"/>
      <c r="K27" s="28"/>
      <c r="L27" s="28"/>
      <c r="M27" s="28"/>
      <c r="N27" s="28"/>
      <c r="O27" s="28"/>
      <c r="P27" s="2"/>
      <c r="Q27" s="2"/>
      <c r="R27" s="2"/>
      <c r="S27" s="2"/>
      <c r="T27" s="2"/>
    </row>
    <row r="28" spans="1:20" ht="75" customHeight="1" thickBot="1" x14ac:dyDescent="0.3">
      <c r="A28" s="2"/>
      <c r="B28" s="2"/>
      <c r="C28" s="2"/>
      <c r="D28" s="2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20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73.5" customHeight="1" thickBot="1" x14ac:dyDescent="0.3">
      <c r="A30" s="2"/>
      <c r="B30" s="2"/>
      <c r="C30" s="2"/>
      <c r="D30" s="2"/>
      <c r="E30" s="2"/>
      <c r="F30" s="25" t="s">
        <v>37</v>
      </c>
      <c r="G30" s="26"/>
      <c r="H30" s="26"/>
      <c r="I30" s="26"/>
      <c r="J30" s="26"/>
      <c r="K30" s="26"/>
      <c r="L30" s="26"/>
      <c r="M30" s="26"/>
      <c r="N30" s="27"/>
      <c r="O30" s="2"/>
      <c r="P30" s="2"/>
      <c r="Q30" s="2"/>
      <c r="R30" s="2"/>
      <c r="S30" s="2"/>
      <c r="T30" s="2"/>
    </row>
  </sheetData>
  <mergeCells count="4">
    <mergeCell ref="F30:N30"/>
    <mergeCell ref="F27:O28"/>
    <mergeCell ref="E4:E8"/>
    <mergeCell ref="E9:E10"/>
  </mergeCells>
  <pageMargins left="0.7" right="0.7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1341-F779-48FF-887B-040D83E778C1}">
  <dimension ref="A3:B13"/>
  <sheetViews>
    <sheetView workbookViewId="0">
      <selection activeCell="A4" sqref="A4"/>
    </sheetView>
  </sheetViews>
  <sheetFormatPr baseColWidth="10" defaultRowHeight="15" x14ac:dyDescent="0.25"/>
  <cols>
    <col min="2" max="2" width="86" customWidth="1"/>
  </cols>
  <sheetData>
    <row r="3" spans="1:2" x14ac:dyDescent="0.25">
      <c r="A3">
        <v>5.3</v>
      </c>
      <c r="B3" s="23" t="s">
        <v>40</v>
      </c>
    </row>
    <row r="4" spans="1:2" x14ac:dyDescent="0.25">
      <c r="B4" s="23"/>
    </row>
    <row r="5" spans="1:2" x14ac:dyDescent="0.25">
      <c r="B5" s="23" t="s">
        <v>41</v>
      </c>
    </row>
    <row r="6" spans="1:2" x14ac:dyDescent="0.25">
      <c r="B6" s="23" t="s">
        <v>42</v>
      </c>
    </row>
    <row r="7" spans="1:2" x14ac:dyDescent="0.25">
      <c r="B7" s="23" t="s">
        <v>43</v>
      </c>
    </row>
    <row r="8" spans="1:2" x14ac:dyDescent="0.25">
      <c r="B8" s="23" t="s">
        <v>44</v>
      </c>
    </row>
    <row r="9" spans="1:2" x14ac:dyDescent="0.25">
      <c r="B9" s="23"/>
    </row>
    <row r="10" spans="1:2" x14ac:dyDescent="0.25">
      <c r="B10" s="23" t="s">
        <v>45</v>
      </c>
    </row>
    <row r="11" spans="1:2" x14ac:dyDescent="0.25">
      <c r="B11" s="23" t="s">
        <v>46</v>
      </c>
    </row>
    <row r="12" spans="1:2" x14ac:dyDescent="0.25">
      <c r="B12" s="23" t="s">
        <v>47</v>
      </c>
    </row>
    <row r="13" spans="1:2" ht="30" x14ac:dyDescent="0.25">
      <c r="B13" s="2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Dayne</dc:creator>
  <cp:lastModifiedBy>javier Dayne</cp:lastModifiedBy>
  <cp:lastPrinted>2024-05-16T23:22:51Z</cp:lastPrinted>
  <dcterms:created xsi:type="dcterms:W3CDTF">2024-05-16T22:20:40Z</dcterms:created>
  <dcterms:modified xsi:type="dcterms:W3CDTF">2024-05-17T06:10:11Z</dcterms:modified>
</cp:coreProperties>
</file>