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saldana/Documents/UofT Bootcamp/Analysis Projects/Crowdfunding Analysis/Starter_Code/"/>
    </mc:Choice>
  </mc:AlternateContent>
  <xr:revisionPtr revIDLastSave="0" documentId="13_ncr:1_{E782DB11-81F0-494A-ACF8-C3799BCD12AE}" xr6:coauthVersionLast="47" xr6:coauthVersionMax="47" xr10:uidLastSave="{00000000-0000-0000-0000-000000000000}"/>
  <bookViews>
    <workbookView xWindow="20" yWindow="500" windowWidth="28800" windowHeight="15780" xr2:uid="{00000000-000D-0000-FFFF-FFFF00000000}"/>
  </bookViews>
  <sheets>
    <sheet name="Crowdfunding" sheetId="1" r:id="rId1"/>
    <sheet name="Pivot 1" sheetId="2" r:id="rId2"/>
    <sheet name="Pivot 2" sheetId="3" r:id="rId3"/>
    <sheet name="Pivot 3" sheetId="4" r:id="rId4"/>
    <sheet name="Goal_Analysis" sheetId="6" r:id="rId5"/>
    <sheet name="Statistical_Analysis" sheetId="7" r:id="rId6"/>
  </sheets>
  <definedNames>
    <definedName name="_xlnm._FilterDatabase" localSheetId="0" hidden="1">Crowdfunding!$A$1:$T$1001</definedName>
    <definedName name="_xlchart.v1.0" hidden="1">Crowdfunding!$D$1</definedName>
    <definedName name="_xlchart.v1.1" hidden="1">Crowdfunding!$D$2:$D$1001</definedName>
    <definedName name="_xlchart.v1.10" hidden="1">Crowdfunding!$E$1</definedName>
    <definedName name="_xlchart.v1.11" hidden="1">Crowdfunding!$E$2:$E$1001</definedName>
    <definedName name="_xlchart.v1.2" hidden="1">Crowdfunding!$E$1</definedName>
    <definedName name="_xlchart.v1.3" hidden="1">Crowdfunding!$E$2:$E$1001</definedName>
    <definedName name="_xlchart.v1.4" hidden="1">Crowdfunding!$D$1</definedName>
    <definedName name="_xlchart.v1.5" hidden="1">Crowdfunding!$D$2:$D$1001</definedName>
    <definedName name="_xlchart.v1.6" hidden="1">Crowdfunding!$E$1</definedName>
    <definedName name="_xlchart.v1.7" hidden="1">Crowdfunding!$E$2:$E$1001</definedName>
    <definedName name="_xlchart.v1.8" hidden="1">Crowdfunding!$D$1</definedName>
    <definedName name="_xlchart.v1.9" hidden="1">Crowdfunding!$D$2:$D$1001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I5" i="7"/>
  <c r="I4" i="7"/>
  <c r="I3" i="7"/>
  <c r="I2" i="7"/>
  <c r="H7" i="7"/>
  <c r="H6" i="7"/>
  <c r="H5" i="7"/>
  <c r="H4" i="7"/>
  <c r="H3" i="7"/>
  <c r="H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E10" i="6" s="1"/>
  <c r="B9" i="6"/>
  <c r="E9" i="6" s="1"/>
  <c r="B8" i="6"/>
  <c r="E8" i="6" s="1"/>
  <c r="B7" i="6"/>
  <c r="E7" i="6" s="1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0" i="6" l="1"/>
  <c r="H7" i="6"/>
  <c r="G12" i="6"/>
  <c r="H8" i="6"/>
  <c r="H9" i="6"/>
  <c r="H10" i="6"/>
  <c r="G7" i="6"/>
  <c r="F12" i="6"/>
  <c r="G8" i="6"/>
  <c r="G9" i="6"/>
  <c r="E2" i="6"/>
  <c r="G2" i="6" s="1"/>
  <c r="E6" i="6"/>
  <c r="F6" i="6" s="1"/>
  <c r="F10" i="6"/>
  <c r="E13" i="6"/>
  <c r="G13" i="6" s="1"/>
  <c r="E5" i="6"/>
  <c r="G5" i="6" s="1"/>
  <c r="F9" i="6"/>
  <c r="E12" i="6"/>
  <c r="H12" i="6" s="1"/>
  <c r="E4" i="6"/>
  <c r="H4" i="6" s="1"/>
  <c r="F8" i="6"/>
  <c r="E11" i="6"/>
  <c r="G11" i="6" s="1"/>
  <c r="E3" i="6"/>
  <c r="F3" i="6" s="1"/>
  <c r="F7" i="6"/>
  <c r="H5" i="6" l="1"/>
  <c r="H13" i="6"/>
  <c r="F11" i="6"/>
  <c r="G3" i="6"/>
  <c r="H6" i="6"/>
  <c r="H11" i="6"/>
  <c r="H3" i="6"/>
  <c r="F13" i="6"/>
  <c r="G6" i="6"/>
  <c r="H2" i="6"/>
  <c r="G4" i="6"/>
  <c r="F4" i="6"/>
  <c r="F2" i="6"/>
  <c r="F5" i="6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<sst xmlns="http://schemas.openxmlformats.org/spreadsheetml/2006/main" count="7062" uniqueCount="2114">
  <si>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</si>
  <si>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</si>
  <si>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</si>
  <si>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</si>
  <si>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</si>
  <si>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</si>
  <si>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</si>
  <si>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</si>
  <si>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</si>
  <si>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</si>
  <si>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</si>
  <si>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</si>
  <si>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</si>
  <si>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</si>
  <si>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</si>
  <si>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</si>
  <si>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</si>
  <si>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</si>
  <si>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</si>
  <si>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</si>
  <si>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</si>
  <si>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</si>
  <si>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</si>
  <si>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</si>
  <si>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</si>
  <si>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</si>
  <si>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</si>
  <si>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</si>
  <si>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</si>
  <si>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</si>
  <si>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</si>
  <si>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</si>
  <si>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</si>
  <si>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</si>
  <si>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</si>
  <si>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</si>
  <si>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</si>
  <si>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</si>
  <si>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</si>
  <si>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</si>
  <si>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</si>
  <si>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</si>
  <si>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</si>
  <si>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</si>
  <si>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</si>
  <si>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</si>
  <si>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</si>
  <si>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</si>
  <si>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</si>
  <si>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</si>
  <si>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</si>
  <si>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</si>
  <si>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</si>
  <si>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</si>
  <si>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</si>
  <si>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</si>
  <si>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</si>
  <si>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</si>
  <si>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</si>
  <si>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</si>
  <si>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</si>
  <si>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</si>
  <si>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</si>
  <si>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</si>
  <si>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</si>
  <si>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</si>
  <si>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</si>
  <si>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</si>
  <si>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</si>
  <si>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</si>
  <si>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</si>
  <si>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</si>
  <si>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</si>
  <si>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</si>
  <si>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</si>
  <si>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</si>
  <si>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</si>
  <si>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</si>
  <si>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</si>
  <si>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</si>
  <si>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</si>
  <si>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</si>
  <si>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</si>
  <si>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</si>
  <si>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</si>
  <si>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</si>
  <si>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</si>
  <si>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</si>
  <si>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</si>
  <si>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</si>
  <si>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</si>
  <si>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</si>
  <si>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</si>
  <si>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</si>
  <si>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</si>
  <si>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</si>
  <si>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</si>
  <si>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</si>
  <si>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</si>
  <si>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</si>
  <si>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</si>
  <si>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</si>
  <si>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</si>
  <si>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</si>
  <si>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</si>
  <si>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</si>
  <si>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</si>
  <si>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</si>
  <si>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</si>
  <si>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</si>
  <si>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</si>
  <si>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</si>
  <si>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</si>
  <si>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</si>
  <si>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</si>
  <si>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</si>
  <si>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</si>
  <si>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</si>
  <si>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</si>
  <si>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</si>
  <si>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</si>
  <si>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</si>
  <si>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</si>
  <si>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</si>
  <si>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</si>
  <si>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</si>
  <si>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</si>
  <si>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</si>
  <si>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</si>
  <si>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</si>
  <si>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</si>
  <si>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</si>
  <si>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</si>
  <si>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</si>
  <si>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</si>
  <si>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</si>
  <si>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</si>
  <si>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</si>
  <si>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</si>
  <si>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</si>
  <si>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</si>
  <si>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</si>
  <si>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</si>
  <si>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</si>
  <si>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</si>
  <si>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</si>
  <si>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</si>
  <si>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</si>
  <si>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</si>
  <si>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</si>
  <si>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</si>
  <si>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</si>
  <si>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</si>
  <si>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</si>
  <si>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</si>
  <si>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</si>
  <si>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</si>
  <si>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</si>
  <si>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</si>
  <si>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</si>
  <si>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</si>
  <si>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</si>
  <si>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</si>
  <si>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</si>
  <si>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</si>
  <si>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</si>
  <si>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</si>
  <si>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</si>
  <si>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</si>
  <si>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</si>
  <si>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</si>
  <si>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</si>
  <si>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</si>
  <si>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</si>
  <si>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</si>
  <si>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</si>
  <si>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</si>
  <si>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</si>
  <si>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</si>
  <si>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</si>
  <si>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</si>
  <si>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</si>
  <si>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</si>
  <si>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</si>
  <si>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</si>
  <si>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</si>
  <si>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</si>
  <si>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</si>
  <si>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</si>
  <si>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</si>
  <si>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</si>
  <si>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</si>
  <si>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</si>
  <si>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</si>
  <si>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</si>
  <si>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</si>
  <si>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</si>
  <si>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</si>
  <si>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</si>
  <si>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</si>
  <si>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</si>
  <si>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</si>
  <si>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</si>
  <si>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</si>
  <si>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</si>
  <si>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</si>
  <si>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</si>
  <si>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</si>
  <si>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</si>
  <si>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</si>
  <si>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</si>
  <si>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</si>
  <si>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</si>
  <si>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</si>
  <si>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</si>
  <si>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</si>
  <si>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</si>
  <si>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</si>
  <si>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</si>
  <si>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</si>
  <si>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</si>
  <si>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</si>
  <si>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</si>
  <si>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</si>
  <si>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</si>
  <si>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</si>
  <si>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</si>
  <si>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</si>
  <si>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</si>
  <si>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</si>
  <si>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</si>
  <si>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</si>
  <si>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</si>
  <si>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</si>
  <si>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</si>
  <si>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</si>
  <si>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</si>
  <si>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</si>
  <si>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</si>
  <si>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</si>
  <si>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</si>
  <si>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</si>
  <si>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</si>
  <si>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</si>
  <si>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</si>
  <si>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</si>
  <si>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</si>
  <si>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</si>
  <si>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</si>
  <si>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</si>
  <si>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</si>
  <si>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</si>
  <si>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</si>
  <si>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</si>
  <si>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</si>
  <si>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</si>
  <si>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</si>
  <si>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</si>
  <si>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</si>
  <si>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</si>
  <si>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</si>
  <si>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</si>
  <si>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</si>
  <si>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</si>
  <si>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</si>
  <si>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</si>
  <si>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</si>
  <si>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</si>
  <si>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</si>
  <si>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</si>
  <si>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</si>
  <si>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</si>
  <si>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</si>
  <si>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</si>
  <si>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</si>
  <si>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</si>
  <si>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</si>
  <si>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</si>
  <si>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</si>
  <si>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</si>
  <si>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</si>
  <si>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</si>
  <si>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</si>
  <si>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</si>
  <si>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</si>
  <si>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</si>
  <si>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</si>
  <si>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</si>
  <si>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</si>
  <si>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</si>
  <si>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</si>
  <si>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</si>
  <si>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</si>
  <si>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</si>
  <si>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</si>
  <si>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</si>
  <si>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</si>
  <si>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</si>
  <si>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</si>
  <si>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</si>
  <si>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</si>
  <si>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</si>
  <si>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</si>
  <si>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</si>
  <si>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</si>
  <si>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</si>
  <si>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</si>
  <si>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</si>
  <si>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</si>
  <si>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</si>
  <si>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</si>
  <si>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</si>
  <si>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</si>
  <si>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</si>
  <si>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</si>
  <si>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</si>
  <si>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</si>
  <si>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</si>
  <si>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</si>
  <si>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</si>
  <si>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</si>
  <si>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</si>
  <si>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</si>
  <si>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</si>
  <si>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</si>
  <si>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</si>
  <si>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</si>
  <si>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</si>
  <si>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</si>
  <si>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</si>
  <si>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</si>
  <si>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</si>
  <si>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</si>
  <si>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</si>
  <si>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</si>
  <si>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</si>
  <si>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</si>
  <si>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</si>
  <si>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</si>
  <si>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</si>
  <si>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</si>
  <si>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</si>
  <si>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</si>
  <si>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</si>
  <si>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</si>
  <si>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</si>
  <si>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</si>
  <si>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</si>
  <si>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</si>
  <si>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</si>
  <si>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</si>
  <si>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</si>
  <si>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</si>
  <si>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</si>
  <si>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</si>
  <si>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</si>
  <si>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</si>
  <si>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</si>
  <si>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</si>
  <si>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</si>
  <si>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</si>
  <si>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</si>
  <si>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</si>
  <si>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</si>
  <si>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</si>
  <si>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</si>
  <si>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</si>
  <si>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</si>
  <si>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</si>
  <si>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</si>
  <si>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</si>
  <si>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</si>
  <si>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</si>
  <si>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</si>
  <si>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</si>
  <si>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</si>
  <si>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</si>
  <si>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</si>
  <si>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</si>
  <si>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</si>
  <si>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</si>
  <si>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</si>
  <si>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</si>
  <si>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</si>
  <si>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</si>
  <si>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</si>
  <si>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</si>
  <si>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</si>
  <si>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</si>
  <si>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</si>
  <si>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</si>
  <si>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</si>
  <si>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</si>
  <si>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</si>
  <si>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</si>
  <si>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</si>
  <si>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</si>
  <si>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</si>
  <si>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</si>
  <si>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</si>
  <si>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</si>
  <si>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</si>
  <si>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</si>
  <si>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</si>
  <si>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</si>
  <si>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</si>
  <si>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</si>
  <si>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</si>
  <si>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</si>
  <si>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</si>
  <si>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</si>
  <si>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</si>
  <si>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</si>
  <si>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</si>
  <si>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</si>
  <si>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</si>
  <si>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</si>
  <si>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</si>
  <si>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</si>
  <si>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</si>
  <si>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</si>
  <si>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</si>
  <si>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</si>
  <si>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</si>
  <si>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</si>
  <si>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</si>
  <si>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</si>
  <si>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</si>
  <si>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</si>
  <si>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</si>
  <si>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</si>
  <si>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</si>
  <si>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</si>
  <si>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</si>
  <si>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</si>
  <si>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</si>
  <si>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</si>
  <si>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</si>
  <si>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</si>
  <si>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</si>
  <si>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</si>
  <si>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</si>
  <si>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</si>
  <si>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</si>
  <si>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</si>
  <si>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</si>
  <si>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</si>
  <si>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</si>
  <si>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</si>
  <si>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</si>
  <si>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</si>
  <si>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</si>
  <si>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</si>
  <si>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</si>
  <si>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</si>
  <si>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</si>
  <si>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</si>
  <si>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</si>
  <si>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</si>
  <si>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</si>
  <si>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</si>
  <si>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</si>
  <si>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</si>
  <si>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</si>
  <si>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</si>
  <si>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</si>
  <si>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</si>
  <si>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</si>
  <si>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</si>
  <si>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</si>
  <si>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</si>
  <si>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</si>
  <si>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</si>
  <si>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</si>
  <si>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</si>
  <si>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</si>
  <si>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</si>
  <si>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</si>
  <si>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</si>
  <si>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</si>
  <si>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</si>
  <si>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</si>
  <si>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</si>
  <si>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</si>
  <si>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</si>
  <si>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</si>
  <si>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</si>
  <si>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</si>
  <si>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</si>
  <si>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</si>
  <si>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</si>
  <si>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</si>
  <si>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</si>
  <si>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</si>
  <si>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</si>
  <si>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</si>
  <si>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</si>
  <si>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</si>
  <si>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</si>
  <si>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</si>
  <si>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</si>
  <si>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</si>
  <si>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</si>
  <si>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</si>
  <si>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</si>
  <si>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</si>
  <si>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</si>
  <si>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</si>
  <si>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</si>
  <si>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</si>
  <si>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</si>
  <si>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</si>
  <si>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</si>
  <si>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</si>
  <si>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</si>
  <si>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</si>
  <si>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</si>
  <si>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</si>
  <si>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</si>
  <si>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</si>
  <si>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</si>
  <si>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</si>
  <si>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</si>
  <si>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</si>
  <si>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</si>
  <si>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</si>
  <si>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</si>
  <si>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</si>
  <si>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</si>
  <si>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</si>
  <si>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</si>
  <si>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</si>
  <si>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</si>
  <si>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</si>
  <si>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</si>
  <si>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</si>
  <si>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</si>
  <si>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</si>
  <si>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</si>
  <si>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</si>
  <si>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</si>
  <si>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</si>
  <si>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</si>
  <si>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</si>
  <si>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</si>
  <si>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</si>
  <si>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</si>
  <si>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</si>
  <si>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</si>
  <si>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</si>
  <si>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</si>
  <si>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</si>
  <si>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</si>
  <si>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</si>
  <si>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</si>
  <si>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</si>
  <si>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</si>
  <si>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</si>
  <si>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</si>
  <si>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</si>
  <si>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</si>
  <si>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</si>
  <si>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</si>
  <si>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</si>
  <si>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</si>
  <si>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</si>
  <si>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</si>
  <si>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</si>
  <si>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</si>
  <si>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</si>
  <si>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</si>
  <si>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</si>
  <si>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</si>
  <si>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</si>
  <si>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</si>
  <si>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</si>
  <si>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</si>
  <si>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</si>
  <si>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</si>
  <si>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</si>
  <si>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</si>
  <si>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</si>
  <si>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</si>
  <si>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</si>
  <si>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</si>
  <si>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</si>
  <si>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</si>
  <si>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</si>
  <si>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</si>
  <si>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</si>
  <si>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</si>
  <si>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</si>
  <si>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</si>
  <si>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</si>
  <si>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</si>
  <si>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</si>
  <si>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</si>
  <si>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</si>
  <si>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</si>
  <si>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</si>
  <si>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</si>
  <si>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</si>
  <si>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</si>
  <si>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</si>
  <si>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</si>
  <si>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</si>
  <si>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</si>
  <si>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</si>
  <si>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</si>
  <si>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</si>
  <si>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</si>
  <si>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</si>
  <si>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</si>
  <si>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</si>
  <si>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</si>
  <si>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</si>
  <si>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</si>
  <si>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</si>
  <si>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</si>
  <si>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</si>
  <si>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</si>
  <si>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</si>
  <si>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</si>
  <si>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</si>
  <si>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</si>
  <si>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</si>
  <si>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</si>
  <si>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</si>
  <si>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</si>
  <si>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</si>
  <si>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</si>
  <si>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</si>
  <si>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</si>
  <si>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</si>
  <si>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</si>
  <si>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</si>
  <si>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</si>
  <si>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</si>
  <si>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</si>
  <si>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</si>
  <si>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</si>
  <si>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</si>
  <si>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</si>
  <si>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</si>
  <si>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</si>
  <si>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</si>
  <si>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</si>
  <si>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</si>
  <si>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</si>
  <si>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</si>
  <si>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</si>
  <si>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</si>
  <si>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</si>
  <si>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</si>
  <si>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</si>
  <si>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</si>
  <si>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</si>
  <si>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</si>
  <si>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</si>
  <si>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</si>
  <si>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</si>
  <si>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</si>
  <si>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</si>
  <si>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</si>
  <si>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</si>
  <si>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</si>
  <si>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</si>
  <si>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</si>
  <si>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</si>
  <si>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</si>
  <si>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</si>
  <si>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</si>
  <si>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</si>
  <si>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</si>
  <si>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</si>
  <si>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</si>
  <si>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</si>
  <si>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</si>
  <si>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</si>
  <si>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</si>
  <si>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</si>
  <si>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</si>
  <si>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</si>
  <si>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</si>
  <si>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</si>
  <si>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</si>
  <si>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</si>
  <si>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</si>
  <si>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</si>
  <si>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</si>
  <si>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</si>
  <si>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</si>
  <si>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</si>
  <si>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</si>
  <si>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</si>
  <si>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</si>
  <si>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</si>
  <si>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</si>
  <si>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</si>
  <si>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</si>
  <si>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</si>
  <si>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</si>
  <si>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</si>
  <si>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</si>
  <si>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</si>
  <si>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</si>
  <si>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</si>
  <si>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</si>
  <si>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</si>
  <si>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</si>
  <si>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</si>
  <si>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</si>
  <si>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</si>
  <si>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</si>
  <si>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</si>
  <si>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</si>
  <si>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</si>
  <si>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</si>
  <si>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</si>
  <si>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</si>
  <si>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</si>
  <si>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</si>
  <si>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</si>
  <si>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</si>
  <si>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</si>
  <si>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</si>
  <si>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</si>
  <si>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</si>
  <si>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</si>
  <si>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</si>
  <si>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</si>
  <si>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</si>
  <si>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</si>
  <si>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</si>
  <si>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</si>
  <si>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</si>
  <si>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</si>
  <si>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</si>
  <si>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</si>
  <si>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</si>
  <si>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</si>
  <si>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</si>
  <si>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</si>
  <si>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</si>
  <si>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</si>
  <si>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</si>
  <si>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</si>
  <si>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</si>
  <si>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</si>
  <si>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</si>
  <si>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</si>
  <si>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</si>
  <si>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</si>
  <si>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</si>
  <si>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</si>
  <si>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</si>
  <si>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</si>
  <si>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</si>
  <si>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</si>
  <si>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</si>
  <si>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</si>
  <si>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</si>
  <si>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</si>
  <si>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</si>
  <si>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</si>
  <si>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</si>
  <si>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</si>
  <si>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</si>
  <si>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</si>
  <si>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</si>
  <si>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</si>
  <si>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</si>
  <si>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</si>
  <si>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</si>
  <si>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</si>
  <si>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</si>
  <si>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</si>
  <si>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</si>
  <si>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</si>
  <si>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</si>
  <si>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</si>
  <si>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</si>
  <si>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</si>
  <si>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</si>
  <si>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</si>
  <si>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</si>
  <si>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</si>
  <si>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</si>
  <si>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</si>
  <si>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</si>
  <si>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</si>
  <si>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</si>
  <si>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</si>
  <si>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</si>
  <si>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</si>
  <si>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</si>
  <si>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</si>
  <si>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</si>
  <si>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</si>
  <si>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</si>
  <si>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</si>
  <si>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</si>
  <si>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</si>
  <si>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</si>
  <si>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</si>
  <si>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</si>
  <si>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</si>
  <si>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</si>
  <si>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</si>
  <si>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</si>
  <si>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</si>
  <si>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</si>
  <si>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</si>
  <si>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</si>
  <si>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</si>
  <si>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</si>
  <si>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</si>
  <si>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</si>
  <si>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</si>
  <si>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</si>
  <si>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</si>
  <si>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</si>
  <si>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</si>
  <si>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</si>
  <si>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</si>
  <si>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</si>
  <si>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</si>
  <si>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</si>
  <si>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</si>
  <si>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</si>
  <si>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</si>
  <si>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</si>
  <si>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</si>
  <si>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</si>
  <si>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</si>
  <si>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</si>
  <si>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</si>
  <si>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</si>
  <si>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</si>
  <si>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</si>
  <si>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</si>
  <si>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</si>
  <si>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</si>
  <si>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</si>
  <si>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</si>
  <si>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</si>
  <si>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</si>
  <si>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</si>
  <si>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</si>
  <si>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</si>
  <si>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</si>
  <si>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</si>
  <si>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</si>
  <si>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</si>
  <si>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</si>
  <si>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</si>
  <si>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</si>
  <si>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</si>
  <si>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</si>
  <si>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</si>
  <si>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</si>
  <si>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</si>
  <si>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</si>
  <si>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</si>
  <si>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</si>
  <si>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</si>
  <si>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</si>
  <si>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</si>
  <si>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</si>
  <si>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</si>
  <si>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</si>
  <si>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</si>
  <si>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</si>
  <si>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</si>
  <si>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</si>
  <si>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</si>
  <si>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</si>
  <si>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</si>
  <si>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</si>
  <si>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</si>
  <si>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</si>
  <si>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</si>
  <si>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</si>
  <si>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</si>
  <si>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</si>
  <si>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</si>
  <si>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</si>
  <si>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</si>
  <si>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</si>
  <si>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</si>
  <si>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</si>
  <si>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</si>
  <si>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</si>
  <si>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</si>
  <si>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</si>
  <si>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</si>
  <si>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</si>
  <si>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</si>
  <si>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</si>
  <si>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</si>
  <si>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</si>
  <si>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</si>
  <si>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</si>
  <si>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</si>
  <si>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</si>
  <si>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</si>
  <si>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</si>
  <si>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</si>
  <si>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</si>
  <si>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</si>
  <si>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</si>
  <si>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</si>
  <si>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</si>
  <si>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</si>
  <si>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</si>
  <si>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</si>
  <si>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</si>
  <si>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</si>
  <si>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</si>
  <si>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</si>
  <si>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</si>
  <si>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</si>
  <si>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</si>
  <si>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</si>
  <si>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</si>
  <si>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</si>
  <si>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</si>
  <si>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</si>
  <si>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</si>
  <si>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</si>
  <si>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</si>
  <si>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</si>
  <si>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</si>
  <si>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</si>
  <si>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</si>
  <si>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</si>
  <si>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</si>
  <si>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</si>
  <si>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</si>
  <si>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</si>
  <si>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</si>
  <si>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</si>
  <si>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</si>
  <si>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</si>
  <si>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</si>
  <si>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</si>
  <si>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</si>
  <si>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</si>
  <si>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</si>
  <si>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</si>
  <si>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</si>
  <si>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</si>
  <si>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</si>
  <si>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</si>
  <si>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</si>
  <si>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</si>
  <si>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</si>
  <si>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</si>
  <si>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</si>
  <si>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</si>
  <si>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</si>
  <si>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</si>
  <si>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</si>
  <si>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</si>
  <si>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</si>
  <si>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</si>
  <si>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</si>
  <si>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</si>
  <si>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</si>
  <si>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</si>
  <si>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</si>
  <si>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</si>
  <si>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</si>
  <si>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</si>
  <si>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</si>
  <si>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</si>
  <si>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</si>
  <si>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</si>
  <si>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</si>
  <si>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</si>
  <si>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</si>
  <si>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</si>
  <si>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</si>
  <si>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</si>
  <si>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</si>
  <si>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</si>
  <si>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</si>
  <si>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</si>
  <si>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</si>
  <si>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</si>
  <si>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</si>
  <si>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</si>
  <si>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</si>
  <si>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</si>
  <si>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</si>
  <si>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</si>
  <si>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</si>
  <si>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</si>
  <si>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</si>
  <si>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</si>
  <si>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</si>
  <si>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</si>
  <si>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</si>
  <si>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</si>
  <si>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</si>
  <si>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</si>
  <si>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</si>
  <si>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</si>
  <si>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</si>
  <si>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</si>
  <si>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</si>
  <si>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</si>
  <si>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</si>
  <si>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</si>
  <si>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</si>
  <si>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</si>
  <si>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</si>
  <si>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</si>
  <si>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</si>
  <si>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</si>
  <si>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</si>
  <si>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</si>
  <si>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</si>
  <si>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</si>
  <si>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</si>
  <si>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</si>
  <si>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</si>
  <si>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</si>
  <si>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</si>
  <si>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</si>
  <si>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</si>
  <si>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</si>
  <si>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</si>
  <si>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</si>
  <si>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</si>
  <si>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</si>
  <si>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</si>
  <si>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</si>
  <si>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</si>
  <si>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</si>
  <si>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</si>
  <si>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</si>
  <si>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</si>
  <si>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</si>
  <si>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</si>
  <si>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</si>
  <si>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</si>
  <si>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</si>
  <si>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</si>
  <si>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</si>
  <si>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</si>
  <si>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</si>
  <si>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</si>
  <si>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</si>
  <si>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</si>
  <si>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</si>
  <si>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</si>
  <si>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</si>
  <si>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</si>
  <si>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</si>
  <si>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</si>
  <si>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</si>
  <si>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</si>
  <si>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</si>
  <si>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</si>
  <si>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</si>
  <si>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</si>
  <si>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</si>
  <si>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</si>
  <si>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</si>
  <si>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</si>
  <si>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</si>
  <si>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</si>
  <si>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</si>
  <si>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</si>
  <si>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</si>
  <si>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</si>
  <si>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</si>
  <si>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</si>
  <si>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</si>
  <si>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</si>
  <si>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</si>
  <si>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</si>
  <si>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</si>
  <si>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</si>
  <si>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</si>
  <si>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</si>
  <si>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</si>
  <si>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</si>
  <si>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</si>
  <si>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</si>
  <si>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</si>
  <si>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</si>
  <si>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</si>
  <si>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</si>
  <si>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</si>
  <si>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</si>
  <si>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</si>
  <si>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</si>
  <si>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</si>
  <si>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</si>
  <si>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</si>
  <si>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</si>
  <si>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</si>
  <si>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</si>
  <si>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</si>
  <si>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</si>
  <si>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</si>
  <si>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</si>
  <si>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</si>
  <si>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</si>
  <si>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</si>
  <si>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</si>
  <si>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</si>
  <si>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</si>
  <si>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</si>
  <si>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</si>
  <si>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</si>
  <si>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</si>
  <si>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</si>
  <si>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</si>
  <si>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</si>
  <si>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</si>
  <si>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</si>
  <si>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</si>
  <si>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</si>
  <si>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</si>
  <si>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</si>
  <si>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</si>
  <si>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</si>
  <si>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</si>
  <si>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</si>
  <si>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</si>
  <si>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</si>
  <si>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</si>
  <si>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</si>
  <si>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</si>
  <si>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</si>
  <si>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</si>
  <si>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</si>
  <si>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</si>
  <si>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</si>
  <si>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</si>
  <si>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</si>
  <si>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</si>
  <si>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</si>
  <si>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</si>
  <si>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</si>
  <si>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</si>
  <si>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</si>
  <si>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</si>
  <si>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</si>
  <si>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</si>
  <si>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</si>
  <si>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</si>
  <si>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</si>
  <si>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</si>
  <si>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</si>
  <si>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</si>
  <si>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</si>
  <si>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</si>
  <si>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</si>
  <si>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</si>
  <si>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</si>
  <si>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</si>
  <si>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</si>
  <si>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</si>
  <si>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</si>
  <si>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</si>
  <si>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</si>
  <si>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</si>
  <si>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</si>
  <si>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</si>
  <si>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</si>
  <si>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</si>
  <si>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</si>
  <si>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</si>
  <si>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</si>
  <si>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</si>
  <si>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</si>
  <si>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</si>
  <si>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</si>
  <si>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</si>
  <si>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</si>
  <si>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</si>
  <si>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</si>
  <si>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</si>
  <si>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</si>
  <si>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</si>
  <si>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</si>
  <si>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</si>
  <si>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</si>
  <si>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</si>
  <si>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</si>
  <si>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</si>
  <si>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</si>
  <si>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</si>
  <si>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</si>
  <si>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</si>
  <si>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</si>
  <si>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</si>
  <si>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</si>
  <si>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</si>
  <si>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</si>
  <si>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</si>
  <si>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</si>
  <si>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</si>
  <si>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</si>
  <si>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</si>
  <si>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</si>
  <si>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</si>
  <si>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</si>
  <si>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</si>
  <si>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</si>
  <si>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</si>
  <si>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</si>
  <si>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</si>
  <si>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</si>
  <si>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</si>
  <si>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</si>
  <si>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</si>
  <si>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</si>
  <si>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</si>
  <si>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</si>
  <si>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</si>
  <si>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</si>
  <si>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</si>
  <si>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</si>
  <si>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</si>
  <si>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</si>
  <si>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</si>
  <si>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</si>
  <si>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</si>
  <si>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</si>
  <si>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</si>
  <si>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</si>
  <si>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</si>
  <si>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</si>
  <si>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</si>
  <si>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</si>
  <si>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</si>
  <si>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</si>
  <si>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</si>
  <si>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</si>
  <si>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</si>
  <si>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</si>
  <si>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</si>
  <si>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</si>
  <si>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</si>
  <si>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</si>
  <si>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</si>
  <si>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</si>
  <si>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</si>
  <si>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</si>
  <si>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</si>
  <si>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</si>
  <si>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</si>
  <si>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</si>
  <si>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</si>
  <si>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</si>
  <si>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</si>
  <si>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</si>
  <si>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</si>
  <si>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</si>
  <si>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</si>
  <si>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</si>
  <si>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</si>
  <si>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</si>
  <si>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</si>
  <si>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</si>
  <si>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</si>
  <si>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</si>
  <si>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</si>
  <si>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</si>
  <si>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</si>
  <si>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</si>
  <si>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</si>
  <si>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</si>
  <si>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</si>
  <si>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</si>
  <si>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</si>
  <si>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</si>
  <si>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</si>
  <si>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</si>
  <si>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</si>
  <si>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</si>
  <si>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</si>
  <si>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</si>
  <si>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</si>
  <si>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</si>
  <si>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</si>
  <si>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</si>
  <si>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</si>
  <si>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</si>
  <si>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</si>
  <si>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</si>
  <si>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</si>
  <si>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</si>
  <si>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</si>
  <si>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</si>
  <si>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</si>
  <si>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</si>
  <si>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</si>
  <si>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</si>
  <si>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</si>
  <si>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</si>
  <si>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</si>
  <si>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</si>
  <si>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</si>
  <si>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</si>
  <si>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</si>
  <si>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</si>
  <si>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</si>
  <si>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</si>
  <si>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</si>
  <si>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</si>
  <si>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</si>
  <si>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</si>
  <si>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</si>
  <si>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</si>
  <si>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</si>
  <si>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</si>
  <si>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</si>
  <si>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</si>
  <si>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</si>
  <si>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</si>
  <si>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</si>
  <si>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</si>
  <si>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</si>
  <si>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</si>
  <si>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</si>
  <si>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</si>
  <si>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</si>
  <si>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</si>
  <si>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</si>
  <si>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</si>
  <si>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</si>
  <si>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</si>
  <si>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</si>
  <si>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</si>
  <si>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</si>
  <si>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</si>
  <si>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</si>
  <si>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</si>
  <si>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</si>
  <si>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</si>
  <si>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</si>
  <si>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</si>
  <si>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</si>
  <si>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</si>
  <si>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</si>
  <si>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</si>
  <si>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</si>
  <si>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</si>
  <si>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</si>
  <si>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</si>
  <si>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</si>
  <si>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</si>
  <si>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</si>
  <si>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</si>
  <si>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</si>
  <si>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</si>
  <si>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</si>
  <si>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</si>
  <si>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</si>
  <si>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</si>
  <si>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</si>
  <si>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</si>
  <si>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</si>
  <si>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</si>
  <si>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</si>
  <si>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</si>
  <si>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</si>
  <si>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</si>
  <si>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</si>
  <si>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</si>
  <si>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</si>
  <si>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</si>
  <si>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</si>
  <si>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</si>
  <si>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</si>
  <si>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</si>
  <si>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</si>
  <si>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</si>
  <si>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</si>
  <si>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</si>
  <si>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</si>
  <si>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</si>
  <si>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</si>
  <si>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</si>
  <si>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</si>
  <si>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</si>
  <si>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</si>
  <si>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</si>
  <si>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</si>
  <si>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</si>
  <si>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</si>
  <si>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</si>
  <si>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</si>
  <si>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</si>
  <si>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</si>
  <si>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</si>
  <si>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</si>
  <si>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</si>
  <si>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</si>
  <si>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</si>
  <si>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</si>
  <si>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</si>
  <si>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</si>
  <si>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</si>
  <si>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</si>
  <si>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</si>
  <si>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</si>
  <si>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</si>
  <si>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</si>
  <si>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</si>
  <si>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</si>
  <si>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</si>
  <si>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</si>
  <si>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</si>
  <si>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</si>
  <si>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</si>
  <si>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</si>
  <si>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</si>
  <si>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</si>
  <si>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</si>
  <si>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</si>
  <si>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</si>
  <si>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</si>
  <si>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</si>
  <si>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</si>
  <si>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</si>
  <si>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</si>
  <si>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</si>
  <si>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</si>
  <si>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</si>
  <si>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</si>
  <si>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</si>
  <si>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</si>
  <si>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</si>
  <si>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</si>
  <si>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</si>
  <si>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</si>
  <si>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</si>
  <si>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</si>
  <si>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</si>
  <si>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</si>
  <si>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</si>
  <si>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</si>
  <si>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</si>
  <si>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</si>
  <si>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</si>
  <si>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</si>
  <si>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</si>
  <si>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</si>
  <si>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</si>
  <si>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</si>
  <si>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</si>
  <si>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</si>
  <si>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</si>
  <si>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</si>
  <si>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</si>
  <si>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</si>
  <si>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</si>
  <si>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</si>
  <si>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</si>
  <si>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</si>
  <si>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</si>
  <si>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</si>
  <si>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</si>
  <si>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</si>
  <si>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</si>
  <si>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</si>
  <si>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</si>
  <si>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</si>
  <si>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</si>
  <si>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</si>
  <si>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</si>
  <si>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</si>
  <si>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</si>
  <si>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</si>
  <si>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</si>
  <si>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</si>
  <si>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</si>
  <si>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</si>
  <si>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</si>
  <si>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</si>
  <si>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</si>
  <si>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</si>
  <si>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</si>
  <si>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</si>
  <si>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</si>
  <si>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</si>
  <si>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</si>
  <si>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</si>
  <si>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</si>
  <si>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</si>
  <si>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</si>
  <si>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</si>
  <si>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</si>
  <si>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</si>
  <si>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</si>
  <si>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</si>
  <si>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</si>
  <si>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</si>
  <si>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</si>
  <si>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</si>
  <si>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</si>
  <si>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</si>
  <si>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</si>
  <si>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</si>
  <si>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</si>
  <si>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</si>
  <si>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</si>
  <si>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</si>
  <si>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</si>
  <si>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</si>
  <si>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</si>
  <si>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</si>
  <si>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</si>
  <si>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</si>
  <si>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</si>
  <si>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</si>
  <si>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</si>
  <si>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</si>
  <si>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</si>
  <si>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</si>
  <si>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</si>
  <si>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</si>
  <si>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</si>
  <si>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</si>
  <si>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</si>
  <si>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</si>
  <si>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</si>
  <si>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</si>
  <si>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</si>
  <si>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</si>
  <si>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</si>
  <si>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</si>
  <si>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</si>
  <si>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</si>
  <si>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</si>
  <si>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</si>
  <si>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</si>
  <si>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</si>
  <si>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</si>
  <si>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</si>
  <si>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</si>
  <si>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</si>
  <si>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</si>
  <si>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</si>
  <si>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</si>
  <si>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</si>
  <si>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</si>
  <si>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</si>
  <si>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</si>
  <si>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</si>
  <si>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</si>
  <si>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</si>
  <si>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</si>
  <si>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</si>
  <si>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</si>
  <si>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</si>
  <si>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</si>
  <si>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</si>
  <si>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</si>
  <si>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</si>
  <si>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</si>
  <si>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</si>
  <si>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</si>
  <si>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</si>
  <si>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</si>
  <si>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</si>
  <si>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</si>
  <si>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</si>
  <si>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</si>
  <si>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</si>
  <si>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</si>
  <si>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</si>
  <si>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</si>
  <si>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</si>
  <si>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</si>
  <si>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</si>
  <si>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</si>
  <si>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</si>
  <si>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</si>
  <si>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</si>
  <si>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</si>
  <si>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</si>
  <si>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</si>
  <si>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</si>
  <si>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</si>
  <si>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</si>
  <si>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</si>
  <si>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</si>
  <si>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</si>
  <si>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</si>
  <si>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</si>
  <si>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</si>
  <si>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</si>
  <si>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</si>
  <si>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</si>
  <si>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</si>
  <si>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</si>
  <si>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</si>
  <si>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</si>
  <si>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</si>
  <si>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</si>
  <si>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</si>
  <si>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</si>
  <si>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</si>
  <si>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</si>
  <si>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</si>
  <si>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</si>
  <si>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</si>
  <si>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</si>
  <si>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</si>
  <si>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</si>
  <si>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</si>
  <si>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</si>
  <si>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</si>
  <si>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</si>
  <si>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</si>
  <si>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</si>
  <si>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</si>
  <si>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</si>
  <si>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</si>
  <si>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</si>
  <si>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</si>
  <si>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</si>
  <si>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</si>
  <si>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</si>
  <si>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</si>
  <si>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</si>
  <si>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</si>
  <si>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</si>
  <si>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</si>
  <si>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</si>
  <si>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</si>
  <si>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</si>
  <si>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</si>
  <si>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</si>
  <si>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</si>
  <si>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</si>
  <si>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</si>
  <si>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</si>
  <si>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</si>
  <si>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</si>
  <si>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</si>
  <si>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</si>
  <si>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</si>
  <si>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</si>
  <si>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</si>
  <si>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</si>
  <si>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</si>
  <si>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</si>
  <si>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</si>
  <si>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</si>
  <si>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</si>
  <si>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</si>
  <si>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</si>
  <si>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</si>
  <si>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</si>
  <si>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</si>
  <si>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</si>
  <si>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</si>
  <si>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</si>
  <si>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</si>
  <si>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</si>
  <si>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</si>
  <si>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</si>
  <si>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</si>
  <si>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</si>
  <si>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</si>
  <si>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</si>
  <si>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</si>
  <si>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</si>
  <si>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</si>
  <si>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</si>
  <si>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</si>
  <si>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</si>
  <si>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</si>
  <si>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</si>
  <si>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</si>
  <si>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</si>
  <si>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</si>
  <si>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</si>
  <si>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</si>
  <si>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</si>
  <si>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</si>
  <si>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</si>
  <si>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</si>
  <si>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</si>
  <si>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</si>
  <si>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</si>
  <si>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</si>
  <si>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</si>
  <si>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</si>
  <si>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</si>
  <si>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</si>
  <si>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</si>
  <si>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</si>
  <si>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</si>
  <si>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</si>
  <si>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</si>
  <si>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</si>
  <si>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</si>
  <si>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</si>
  <si>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</si>
  <si>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</si>
  <si>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</si>
  <si>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</si>
  <si>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</si>
  <si>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</si>
  <si>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</si>
  <si>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</si>
  <si>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</si>
  <si>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</si>
  <si>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</si>
  <si>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</si>
  <si>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</si>
  <si>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</si>
  <si>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</si>
  <si>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</si>
  <si>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</si>
  <si>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</si>
  <si>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</si>
  <si>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</si>
  <si>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</si>
  <si>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</si>
  <si>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</si>
  <si>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</si>
  <si>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</si>
  <si>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</si>
  <si>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</si>
  <si>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</si>
  <si>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</si>
  <si>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</si>
  <si>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</si>
  <si>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</si>
  <si>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</si>
  <si>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</si>
  <si>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</si>
  <si>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</si>
  <si>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</si>
  <si>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</si>
  <si>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</si>
  <si>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</si>
  <si>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</si>
  <si>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</si>
  <si>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</si>
  <si>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</si>
  <si>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</si>
  <si>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</si>
  <si>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</si>
  <si>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</si>
  <si>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</si>
  <si>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</si>
  <si>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</si>
  <si>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</si>
  <si>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</si>
  <si>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</si>
  <si>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</si>
  <si>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</si>
  <si>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</si>
  <si>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</si>
  <si>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</si>
  <si>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</si>
  <si>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</si>
  <si>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</si>
  <si>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</si>
  <si>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</si>
  <si>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</si>
  <si>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</si>
  <si>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</si>
  <si>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</si>
  <si>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</si>
  <si>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</si>
  <si>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</si>
  <si>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</si>
  <si>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</si>
  <si>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</si>
  <si>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</si>
  <si>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</si>
  <si>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</si>
  <si>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</si>
  <si>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</si>
  <si>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</si>
  <si>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</si>
  <si>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</si>
  <si>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</si>
  <si>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</si>
  <si>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</si>
  <si>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</si>
  <si>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</si>
  <si>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</si>
  <si>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</si>
  <si>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</si>
  <si>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</si>
  <si>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</si>
  <si>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</si>
  <si>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</si>
  <si>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</si>
  <si>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</si>
  <si>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</si>
  <si>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</si>
  <si>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</si>
  <si>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</si>
  <si>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</si>
  <si>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</si>
  <si>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</si>
  <si>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</si>
  <si>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</si>
  <si>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</si>
  <si>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</si>
  <si>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</si>
  <si>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</si>
  <si>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</si>
  <si>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</si>
  <si>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</si>
  <si>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</si>
  <si>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</si>
  <si>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</si>
  <si>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</si>
  <si>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</si>
  <si>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</si>
  <si>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</si>
  <si>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</si>
  <si>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</si>
  <si>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</si>
  <si>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</si>
  <si>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</si>
  <si>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</si>
  <si>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</si>
  <si>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</si>
  <si>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</si>
  <si>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</si>
  <si>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</si>
  <si>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</si>
  <si>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</si>
  <si>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</si>
  <si>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</si>
  <si>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</si>
  <si>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</si>
  <si>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</si>
  <si>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</si>
  <si>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</si>
  <si>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</si>
  <si>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</si>
  <si>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</si>
  <si>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</si>
  <si>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</si>
  <si>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</si>
  <si>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</si>
  <si>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</si>
  <si>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</si>
  <si>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</si>
  <si>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</si>
  <si>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</si>
  <si>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</si>
  <si>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</si>
  <si>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</si>
  <si>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</si>
  <si>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</si>
  <si>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</si>
  <si>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</si>
  <si>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</si>
  <si>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</si>
  <si>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</si>
  <si>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</si>
  <si>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</si>
  <si>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</si>
  <si>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</si>
  <si>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</si>
  <si>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</si>
  <si>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</si>
  <si>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</si>
  <si>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</si>
  <si>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</si>
  <si>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</si>
  <si>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</si>
  <si>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</si>
  <si>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</si>
  <si>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</si>
  <si>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</si>
  <si>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</si>
  <si>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</si>
  <si>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</si>
  <si>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</si>
  <si>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</si>
  <si>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</si>
  <si>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</si>
  <si>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</si>
  <si>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</si>
  <si>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</si>
  <si>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</si>
  <si>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</si>
  <si>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</si>
  <si>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</si>
  <si>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</si>
  <si>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</si>
  <si>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</si>
  <si>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</si>
  <si>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</si>
  <si>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</si>
  <si>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</si>
  <si>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</si>
  <si>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</si>
  <si>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</si>
  <si>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</si>
  <si>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</si>
  <si>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</si>
  <si>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</si>
  <si>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</si>
  <si>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</si>
  <si>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</si>
  <si>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</si>
  <si>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</si>
  <si>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</si>
  <si>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</si>
  <si>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</si>
  <si>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</si>
  <si>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</si>
  <si>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</si>
  <si>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</si>
  <si>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</si>
  <si>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</si>
  <si>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</si>
  <si>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</si>
  <si>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</si>
  <si>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</si>
  <si>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</si>
  <si>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</si>
  <si>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</si>
  <si>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</si>
  <si>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</si>
  <si>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</si>
  <si>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</si>
  <si>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</si>
  <si>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</si>
  <si>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</si>
  <si>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</si>
  <si>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</si>
  <si>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</si>
  <si>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</si>
  <si>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</si>
  <si>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</si>
  <si>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</si>
  <si>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</si>
  <si>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</si>
  <si>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</si>
  <si>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</si>
  <si>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</si>
  <si>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</si>
  <si>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</si>
  <si>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</si>
  <si>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</si>
  <si>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</si>
  <si>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</si>
  <si>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</si>
  <si>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</si>
  <si>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</si>
  <si>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</si>
  <si>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</si>
  <si>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</si>
  <si>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</si>
  <si>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</si>
  <si>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</si>
  <si>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</si>
  <si>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</si>
  <si>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</si>
  <si>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</si>
  <si>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</si>
  <si>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</si>
  <si>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</si>
  <si>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</si>
  <si>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</si>
  <si>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</si>
  <si>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</si>
  <si>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</si>
  <si>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</si>
  <si>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</si>
  <si>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</si>
  <si>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</si>
  <si>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</si>
  <si>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</si>
  <si>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</si>
  <si>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</si>
  <si>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</si>
  <si>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</si>
  <si>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</si>
  <si>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</si>
  <si>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</si>
  <si>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</si>
  <si>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</si>
  <si>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</si>
  <si>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</si>
  <si>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</si>
  <si>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</si>
  <si>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</si>
  <si>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</si>
  <si>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</si>
  <si>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</si>
  <si>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</si>
  <si>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</si>
  <si>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</si>
  <si>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</si>
  <si>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</si>
  <si>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</si>
  <si>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</si>
  <si>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</si>
  <si>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</si>
  <si>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</si>
  <si>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</si>
  <si>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</si>
  <si>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</si>
  <si>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</si>
  <si>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</si>
  <si>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</si>
  <si>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</si>
  <si>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</si>
  <si>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</si>
  <si>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</si>
  <si>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</si>
  <si>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</si>
  <si>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</si>
  <si>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</si>
  <si>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</si>
  <si>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</si>
  <si>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</si>
  <si>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</si>
  <si>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</si>
  <si>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</si>
  <si>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</si>
  <si>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</si>
  <si>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</si>
  <si>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</si>
  <si>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</si>
  <si>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</si>
  <si>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</si>
  <si>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</si>
  <si>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</si>
  <si>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</si>
  <si>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</si>
  <si>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</si>
  <si>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</si>
  <si>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</si>
  <si>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</si>
  <si>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</si>
  <si>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</si>
  <si>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</si>
  <si>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</si>
  <si>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</si>
  <si>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</si>
  <si>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</si>
  <si>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</si>
  <si>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</si>
  <si>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</si>
  <si>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</si>
  <si>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</si>
  <si>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</si>
  <si>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</si>
  <si>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</si>
  <si>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</si>
  <si>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</si>
  <si>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</si>
  <si>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</si>
  <si>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</si>
  <si>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</si>
  <si>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</si>
  <si>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</si>
  <si>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</si>
  <si>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</si>
  <si>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</si>
  <si>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</si>
  <si>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</si>
  <si>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</si>
  <si>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</si>
  <si>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</si>
  <si>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</si>
  <si>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</si>
  <si>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</si>
  <si>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</si>
  <si>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</si>
  <si>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</si>
  <si>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</si>
  <si>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Succesful</t>
  </si>
  <si>
    <t>Number Failed</t>
  </si>
  <si>
    <t>Number Canceled</t>
  </si>
  <si>
    <t>Goal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</si>
  <si>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</si>
  <si>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</si>
  <si>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</si>
  <si>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</si>
  <si>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</si>
  <si>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</si>
  <si>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</si>
  <si>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</si>
  <si>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</si>
  <si>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</si>
  <si>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</si>
  <si>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</si>
  <si>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</si>
  <si>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</si>
  <si>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</si>
  <si>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</si>
  <si>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</si>
  <si>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</si>
  <si>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</si>
  <si>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</si>
  <si>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</si>
  <si>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Std. Dev.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</si>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</sst>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left"/>
    </xf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Javier Saldana.xlsx]Pivot 1!PivotTable1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8-1A48-AA41-A3856975E50D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8-1A48-AA41-A3856975E50D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8-1A48-AA41-A3856975E50D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8-1A48-AA41-A3856975E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0219791"/>
        <c:axId val="488574495"/>
      </c:barChart>
      <c:catAx>
        <c:axId val="5202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4495"/>
        <c:crosses val="autoZero"/>
        <c:auto val="1"/>
        <c:lblAlgn val="ctr"/>
        <c:lblOffset val="100"/>
        <c:noMultiLvlLbl val="0"/>
      </c:catAx>
      <c:valAx>
        <c:axId val="4885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Javier Saldana.xlsx]Pivot 2!PivotTable1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F-9143-AF0D-D1187A57BC1A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F-9143-AF0D-D1187A57BC1A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F-9143-AF0D-D1187A57BC1A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F-9143-AF0D-D1187A57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0219791"/>
        <c:axId val="488574495"/>
      </c:barChart>
      <c:catAx>
        <c:axId val="5202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4495"/>
        <c:crosses val="autoZero"/>
        <c:auto val="1"/>
        <c:lblAlgn val="ctr"/>
        <c:lblOffset val="100"/>
        <c:noMultiLvlLbl val="0"/>
      </c:catAx>
      <c:valAx>
        <c:axId val="4885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Javier Saldana.xlsx]Pivot 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F-3B40-AF28-B5ED1509E7F9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F-3B40-AF28-B5ED1509E7F9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F-3B40-AF28-B5ED1509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88608"/>
        <c:axId val="505086320"/>
      </c:lineChart>
      <c:catAx>
        <c:axId val="5050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6320"/>
        <c:crosses val="autoZero"/>
        <c:auto val="1"/>
        <c:lblAlgn val="ctr"/>
        <c:lblOffset val="100"/>
        <c:noMultiLvlLbl val="0"/>
      </c:catAx>
      <c:valAx>
        <c:axId val="5050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6-FD4E-9BA9-54F804C37631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6-FD4E-9BA9-54F804C37631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6-FD4E-9BA9-54F804C3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69504"/>
        <c:axId val="671997168"/>
      </c:lineChart>
      <c:catAx>
        <c:axId val="6720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97168"/>
        <c:crosses val="autoZero"/>
        <c:auto val="1"/>
        <c:lblAlgn val="ctr"/>
        <c:lblOffset val="100"/>
        <c:noMultiLvlLbl val="0"/>
      </c:catAx>
      <c:valAx>
        <c:axId val="6719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50800</xdr:rowOff>
    </xdr:from>
    <xdr:to>
      <xdr:col>14</xdr:col>
      <xdr:colOff>381000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50C9D-0A32-01B7-31E9-402E3CF4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50800</xdr:rowOff>
    </xdr:from>
    <xdr:to>
      <xdr:col>15</xdr:col>
      <xdr:colOff>495300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F84F4-465E-EF41-99B5-C9AEA0368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2</xdr:row>
      <xdr:rowOff>152400</xdr:rowOff>
    </xdr:from>
    <xdr:to>
      <xdr:col>14</xdr:col>
      <xdr:colOff>622300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F6709-48CD-1F4F-9F3D-4D4FEB3EE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8</xdr:col>
      <xdr:colOff>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FCD7B-AB02-0EA8-702E-60A5E2652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2.702357523151" createdVersion="8" refreshedVersion="8" minRefreshableVersion="3" recordCount="1000" xr:uid="{340E78C5-9607-1443-99E5-8938CDBDE79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2.711947916665" createdVersion="8" refreshedVersion="8" minRefreshableVersion="3" recordCount="1000" xr:uid="{2111B756-8DCC-2F4A-B5DC-1338A842A49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s v="US"/>
    <s v="USD"/>
    <n v="1408424400"/>
    <n v="1408597200"/>
    <b v="0"/>
    <b v="1"/>
    <s v="music/rock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n v="1384840800"/>
    <b v="0"/>
    <b v="0"/>
    <s v="technology/web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n v="1568955600"/>
    <b v="0"/>
    <b v="0"/>
    <s v="music/rock"/>
    <n v="103.20833333333333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s v="US"/>
    <s v="USD"/>
    <n v="1547964000"/>
    <n v="1548309600"/>
    <b v="0"/>
    <b v="0"/>
    <s v="theater/plays"/>
    <n v="99.339622641509436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s v="DK"/>
    <s v="DKK"/>
    <n v="1346130000"/>
    <n v="1347080400"/>
    <b v="0"/>
    <b v="0"/>
    <s v="theater/plays"/>
    <n v="75.833333333333329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s v="DK"/>
    <s v="DKK"/>
    <n v="1439442000"/>
    <n v="1439614800"/>
    <b v="0"/>
    <b v="0"/>
    <s v="theater/plays"/>
    <n v="64.93832599118943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s v="DK"/>
    <s v="DKK"/>
    <n v="1281330000"/>
    <n v="1281502800"/>
    <b v="0"/>
    <b v="0"/>
    <s v="theater/plays"/>
    <n v="30.997175141242938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s v="US"/>
    <s v="USD"/>
    <n v="1379566800"/>
    <n v="1383804000"/>
    <b v="0"/>
    <b v="0"/>
    <s v="music/electric music"/>
    <n v="72.909090909090907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n v="1285563600"/>
    <b v="0"/>
    <b v="1"/>
    <s v="theater/plays"/>
    <n v="112.22222222222223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s v="US"/>
    <s v="USD"/>
    <n v="1571720400"/>
    <n v="1572411600"/>
    <b v="0"/>
    <b v="0"/>
    <s v="film &amp; video/drama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n v="1466658000"/>
    <b v="0"/>
    <b v="0"/>
    <s v="music/indie rock"/>
    <n v="105.05102040816327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s v="US"/>
    <s v="USD"/>
    <n v="1331013600"/>
    <n v="1333342800"/>
    <b v="0"/>
    <b v="0"/>
    <s v="music/indie rock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n v="1576303200"/>
    <b v="0"/>
    <b v="0"/>
    <s v="technology/wearables"/>
    <n v="84.986725663716811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s v="US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s v="US"/>
    <s v="USD"/>
    <n v="1294812000"/>
    <n v="1294898400"/>
    <b v="0"/>
    <b v="0"/>
    <s v="film &amp; video/animation"/>
    <n v="107.96236989591674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s v="US"/>
    <s v="USD"/>
    <n v="1536382800"/>
    <n v="1537074000"/>
    <b v="0"/>
    <b v="0"/>
    <s v="theater/plays"/>
    <n v="45.103703703703701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s v="US"/>
    <s v="USD"/>
    <n v="1551679200"/>
    <n v="1553490000"/>
    <b v="0"/>
    <b v="1"/>
    <s v="theater/plays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n v="1406523600"/>
    <b v="0"/>
    <b v="0"/>
    <s v="film &amp; video/drama"/>
    <n v="105.97134670487107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s v="US"/>
    <s v="USD"/>
    <n v="1313384400"/>
    <n v="1316322000"/>
    <b v="0"/>
    <b v="0"/>
    <s v="theater/plays"/>
    <n v="69.055555555555557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s v="US"/>
    <s v="USD"/>
    <n v="1522731600"/>
    <n v="1524027600"/>
    <b v="0"/>
    <b v="0"/>
    <s v="theater/plays"/>
    <n v="85.044943820224717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n v="1403499600"/>
    <b v="0"/>
    <b v="0"/>
    <s v="technology/wearables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n v="1307422800"/>
    <b v="0"/>
    <b v="1"/>
    <s v="games/video games"/>
    <n v="73.030674846625772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s v="US"/>
    <s v="USD"/>
    <n v="1533013200"/>
    <n v="1535346000"/>
    <b v="0"/>
    <b v="0"/>
    <s v="theater/plays"/>
    <n v="35.009459459459457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n v="1267682400"/>
    <b v="0"/>
    <b v="1"/>
    <s v="theater/plays"/>
    <n v="61.997747747747745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n v="1535518800"/>
    <b v="0"/>
    <b v="0"/>
    <s v="film &amp; video/shorts"/>
    <n v="94.000622665006233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s v="US"/>
    <s v="USD"/>
    <n v="1558674000"/>
    <n v="1559106000"/>
    <b v="0"/>
    <b v="0"/>
    <s v="film &amp; video/animation"/>
    <n v="112.05426356589147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s v="GB"/>
    <s v="GBP"/>
    <n v="1451973600"/>
    <n v="1454392800"/>
    <b v="0"/>
    <b v="0"/>
    <s v="games/video games"/>
    <n v="48.008849557522126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n v="1415685600"/>
    <b v="0"/>
    <b v="0"/>
    <s v="theater/plays"/>
    <n v="35.000184535892231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s v="DK"/>
    <s v="DKK"/>
    <n v="1547877600"/>
    <n v="1551506400"/>
    <b v="0"/>
    <b v="1"/>
    <s v="film &amp; video/drama"/>
    <n v="95.993893129770996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s v="US"/>
    <s v="USD"/>
    <n v="1298700000"/>
    <n v="1300856400"/>
    <b v="0"/>
    <b v="0"/>
    <s v="theater/plays"/>
    <n v="68.8125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n v="1573192800"/>
    <b v="0"/>
    <b v="1"/>
    <s v="publishing/fiction"/>
    <n v="105.97196261682242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s v="DK"/>
    <s v="DKK"/>
    <n v="1361772000"/>
    <n v="1362978000"/>
    <b v="0"/>
    <b v="0"/>
    <s v="theater/plays"/>
    <n v="57.125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s v="US"/>
    <s v="USD"/>
    <n v="1275714000"/>
    <n v="1277355600"/>
    <b v="0"/>
    <b v="1"/>
    <s v="technology/wearables"/>
    <n v="75.141414141414145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s v="IT"/>
    <s v="EUR"/>
    <n v="1346734800"/>
    <n v="1348981200"/>
    <b v="0"/>
    <b v="1"/>
    <s v="music/rock"/>
    <n v="107.42342342342343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s v="US"/>
    <s v="USD"/>
    <n v="1309755600"/>
    <n v="1310533200"/>
    <b v="0"/>
    <b v="0"/>
    <s v="food/food trucks"/>
    <n v="35.995495495495497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s v="DK"/>
    <s v="DKK"/>
    <n v="1552798800"/>
    <n v="1552885200"/>
    <b v="0"/>
    <b v="0"/>
    <s v="publishing/fiction"/>
    <n v="107.56122448979592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s v="US"/>
    <s v="USD"/>
    <n v="1478062800"/>
    <n v="1479362400"/>
    <b v="0"/>
    <b v="1"/>
    <s v="theater/plays"/>
    <n v="94.375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s v="US"/>
    <s v="USD"/>
    <n v="1278565200"/>
    <n v="1280552400"/>
    <b v="0"/>
    <b v="0"/>
    <s v="music/rock"/>
    <n v="46.163043478260867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s v="US"/>
    <s v="USD"/>
    <n v="1396069200"/>
    <n v="1398661200"/>
    <b v="0"/>
    <b v="0"/>
    <s v="theater/plays"/>
    <n v="47.845637583892618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s v="US"/>
    <s v="USD"/>
    <n v="1435208400"/>
    <n v="1436245200"/>
    <b v="0"/>
    <b v="0"/>
    <s v="theater/plays"/>
    <n v="53.007815713698065"/>
    <x v="3"/>
    <s v="plays"/>
    <x v="48"/>
    <d v="2015-07-07T05:00:00"/>
  </r>
  <r>
    <n v="49"/>
    <s v="Casey-Kelly"/>
    <s v="Sharable holistic interface"/>
    <n v="7200"/>
    <n v="13653"/>
    <n v="1.89625"/>
    <x v="1"/>
    <n v="303"/>
    <s v="US"/>
    <s v="USD"/>
    <n v="1571547600"/>
    <n v="1575439200"/>
    <b v="0"/>
    <b v="0"/>
    <s v="music/rock"/>
    <n v="45.059405940594061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n v="1334206800"/>
    <b v="0"/>
    <b v="1"/>
    <s v="technology/wearables"/>
    <n v="99.006816632583508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n v="1284872400"/>
    <b v="0"/>
    <b v="0"/>
    <s v="theater/plays"/>
    <n v="32.786666666666669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s v="US"/>
    <s v="USD"/>
    <n v="1400562000"/>
    <n v="1403931600"/>
    <b v="0"/>
    <b v="0"/>
    <s v="film &amp; video/drama"/>
    <n v="59.119617224880386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s v="US"/>
    <s v="USD"/>
    <n v="1520748000"/>
    <n v="1521262800"/>
    <b v="0"/>
    <b v="0"/>
    <s v="technology/wearables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n v="1533358800"/>
    <b v="0"/>
    <b v="0"/>
    <s v="music/jazz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n v="1421474400"/>
    <b v="0"/>
    <b v="0"/>
    <s v="technology/wearables"/>
    <n v="70.079268292682926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n v="1505278800"/>
    <b v="0"/>
    <b v="0"/>
    <s v="games/video games"/>
    <n v="31.059701492537314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s v="US"/>
    <s v="USD"/>
    <n v="1442811600"/>
    <n v="1443934800"/>
    <b v="0"/>
    <b v="0"/>
    <s v="theater/plays"/>
    <n v="29.061611374407583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s v="US"/>
    <s v="USD"/>
    <n v="1497243600"/>
    <n v="1498539600"/>
    <b v="0"/>
    <b v="1"/>
    <s v="theater/plays"/>
    <n v="30.0859375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s v="CA"/>
    <s v="CAD"/>
    <n v="1342501200"/>
    <n v="1342760400"/>
    <b v="0"/>
    <b v="0"/>
    <s v="theater/plays"/>
    <n v="84.998125000000002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n v="1301720400"/>
    <b v="0"/>
    <b v="0"/>
    <s v="theater/plays"/>
    <n v="82.001775410563695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s v="US"/>
    <s v="USD"/>
    <n v="1433480400"/>
    <n v="1433566800"/>
    <b v="0"/>
    <b v="0"/>
    <s v="technology/web"/>
    <n v="58.040160642570278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s v="US"/>
    <s v="USD"/>
    <n v="1530507600"/>
    <n v="1531803600"/>
    <b v="0"/>
    <b v="1"/>
    <s v="technology/web"/>
    <n v="71.94736842105263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s v="US"/>
    <s v="USD"/>
    <n v="1296108000"/>
    <n v="1296712800"/>
    <b v="0"/>
    <b v="0"/>
    <s v="theater/plays"/>
    <n v="61.038135593220339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s v="US"/>
    <s v="USD"/>
    <n v="1428469200"/>
    <n v="1428901200"/>
    <b v="0"/>
    <b v="1"/>
    <s v="theater/plays"/>
    <n v="108.91666666666667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s v="GB"/>
    <s v="GBP"/>
    <n v="1264399200"/>
    <n v="1264831200"/>
    <b v="0"/>
    <b v="1"/>
    <s v="technology/wearables"/>
    <n v="29.001722017220171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s v="IT"/>
    <s v="EUR"/>
    <n v="1501131600"/>
    <n v="1505192400"/>
    <b v="0"/>
    <b v="1"/>
    <s v="theater/plays"/>
    <n v="58.975609756097562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s v="US"/>
    <s v="USD"/>
    <n v="1292738400"/>
    <n v="1295676000"/>
    <b v="0"/>
    <b v="0"/>
    <s v="theater/plays"/>
    <n v="111.82352941176471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s v="IT"/>
    <s v="EUR"/>
    <n v="1288674000"/>
    <n v="1292911200"/>
    <b v="0"/>
    <b v="1"/>
    <s v="theater/plays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n v="1575439200"/>
    <b v="0"/>
    <b v="0"/>
    <s v="theater/plays"/>
    <n v="85.315789473684205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s v="US"/>
    <s v="USD"/>
    <n v="1435726800"/>
    <n v="1438837200"/>
    <b v="0"/>
    <b v="0"/>
    <s v="film &amp; video/animation"/>
    <n v="74.481481481481481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s v="US"/>
    <s v="USD"/>
    <n v="1480226400"/>
    <n v="1480485600"/>
    <b v="0"/>
    <b v="0"/>
    <s v="music/jazz"/>
    <n v="105.14772727272727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s v="GB"/>
    <s v="GBP"/>
    <n v="1459054800"/>
    <n v="1459141200"/>
    <b v="0"/>
    <b v="0"/>
    <s v="music/metal"/>
    <n v="56.188235294117646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n v="1426222800"/>
    <b v="1"/>
    <b v="1"/>
    <s v="theater/plays"/>
    <n v="57.00296912114014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s v="US"/>
    <s v="USD"/>
    <n v="1285563600"/>
    <n v="1286773200"/>
    <b v="0"/>
    <b v="1"/>
    <s v="film &amp; video/animation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s v="US"/>
    <s v="USD"/>
    <n v="1523854800"/>
    <n v="1523941200"/>
    <b v="0"/>
    <b v="0"/>
    <s v="publishing/translations"/>
    <n v="41.018181818181816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s v="US"/>
    <s v="USD"/>
    <n v="1529125200"/>
    <n v="1529557200"/>
    <b v="0"/>
    <b v="0"/>
    <s v="theater/plays"/>
    <n v="48.004773269689736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n v="1506574800"/>
    <b v="0"/>
    <b v="0"/>
    <s v="games/video games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n v="1513576800"/>
    <b v="0"/>
    <b v="0"/>
    <s v="music/rock"/>
    <n v="92.109489051094897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s v="GB"/>
    <s v="GBP"/>
    <n v="1547704800"/>
    <n v="1548309600"/>
    <b v="0"/>
    <b v="1"/>
    <s v="games/video games"/>
    <n v="83.183333333333337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s v="US"/>
    <s v="USD"/>
    <n v="1469682000"/>
    <n v="1471582800"/>
    <b v="0"/>
    <b v="0"/>
    <s v="music/electric music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s v="US"/>
    <s v="USD"/>
    <n v="1343451600"/>
    <n v="1344315600"/>
    <b v="0"/>
    <b v="0"/>
    <s v="technology/wearables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n v="1316408400"/>
    <b v="0"/>
    <b v="0"/>
    <s v="music/indie rock"/>
    <n v="90.563380281690144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s v="US"/>
    <s v="USD"/>
    <n v="1430715600"/>
    <n v="1431838800"/>
    <b v="1"/>
    <b v="0"/>
    <s v="theater/plays"/>
    <n v="61.108374384236456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n v="1300510800"/>
    <b v="0"/>
    <b v="1"/>
    <s v="music/rock"/>
    <n v="83.022941970310384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s v="US"/>
    <s v="USD"/>
    <n v="1429160400"/>
    <n v="1431061200"/>
    <b v="0"/>
    <b v="0"/>
    <s v="publishing/translations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n v="1271480400"/>
    <b v="0"/>
    <b v="0"/>
    <s v="theater/plays"/>
    <n v="89.458333333333329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s v="US"/>
    <s v="USD"/>
    <n v="1456380000"/>
    <n v="1456380000"/>
    <b v="0"/>
    <b v="1"/>
    <s v="theater/plays"/>
    <n v="57.849056603773583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s v="IT"/>
    <s v="EUR"/>
    <n v="1470459600"/>
    <n v="1472878800"/>
    <b v="0"/>
    <b v="0"/>
    <s v="publishing/translations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n v="1277355600"/>
    <b v="0"/>
    <b v="1"/>
    <s v="games/video games"/>
    <n v="103.96586345381526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s v="US"/>
    <s v="USD"/>
    <n v="1350709200"/>
    <n v="1351054800"/>
    <b v="0"/>
    <b v="1"/>
    <s v="theater/plays"/>
    <n v="107.99508196721311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s v="GB"/>
    <s v="GBP"/>
    <n v="1554613200"/>
    <n v="1555563600"/>
    <b v="0"/>
    <b v="0"/>
    <s v="technology/web"/>
    <n v="48.927777777777777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s v="US"/>
    <s v="USD"/>
    <n v="1299736800"/>
    <n v="1300856400"/>
    <b v="0"/>
    <b v="0"/>
    <s v="theater/plays"/>
    <n v="64.999141999141997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s v="US"/>
    <s v="USD"/>
    <n v="1435208400"/>
    <n v="1439874000"/>
    <b v="0"/>
    <b v="0"/>
    <s v="food/food trucks"/>
    <n v="106.61061946902655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s v="AU"/>
    <s v="AUD"/>
    <n v="1437973200"/>
    <n v="1438318800"/>
    <b v="0"/>
    <b v="0"/>
    <s v="games/video games"/>
    <n v="27.009016393442622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s v="US"/>
    <s v="USD"/>
    <n v="1416895200"/>
    <n v="1419400800"/>
    <b v="0"/>
    <b v="0"/>
    <s v="theater/plays"/>
    <n v="91.16463414634147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s v="US"/>
    <s v="USD"/>
    <n v="1424498400"/>
    <n v="1425103200"/>
    <b v="0"/>
    <b v="1"/>
    <s v="music/electric music"/>
    <n v="56.054878048780488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s v="US"/>
    <s v="USD"/>
    <n v="1526274000"/>
    <n v="1526878800"/>
    <b v="0"/>
    <b v="1"/>
    <s v="technology/wearables"/>
    <n v="31.017857142857142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s v="IT"/>
    <s v="EUR"/>
    <n v="1287896400"/>
    <n v="1288674000"/>
    <b v="0"/>
    <b v="0"/>
    <s v="music/electric music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n v="1495602000"/>
    <b v="0"/>
    <b v="0"/>
    <s v="music/indie rock"/>
    <n v="89.005216484089729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s v="US"/>
    <s v="USD"/>
    <n v="1364878800"/>
    <n v="1366434000"/>
    <b v="0"/>
    <b v="0"/>
    <s v="technology/web"/>
    <n v="103.46315789473684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n v="1568350800"/>
    <b v="0"/>
    <b v="0"/>
    <s v="theater/plays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n v="1525928400"/>
    <b v="0"/>
    <b v="1"/>
    <s v="theater/plays"/>
    <n v="75.895348837209298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s v="US"/>
    <s v="USD"/>
    <n v="1389506400"/>
    <n v="1389679200"/>
    <b v="0"/>
    <b v="0"/>
    <s v="film &amp; video/television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n v="1538283600"/>
    <b v="0"/>
    <b v="0"/>
    <s v="food/food trucks"/>
    <n v="71.983108108108112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s v="US"/>
    <s v="USD"/>
    <n v="1505192400"/>
    <n v="1505797200"/>
    <b v="0"/>
    <b v="0"/>
    <s v="food/food trucks"/>
    <n v="94.938931297709928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s v="US"/>
    <s v="USD"/>
    <n v="1554786000"/>
    <n v="1554872400"/>
    <b v="0"/>
    <b v="1"/>
    <s v="technology/wearables"/>
    <n v="109.65079365079364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s v="IT"/>
    <s v="EUR"/>
    <n v="1510898400"/>
    <n v="1513922400"/>
    <b v="0"/>
    <b v="0"/>
    <s v="publishing/fiction"/>
    <n v="44.001815980629537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s v="US"/>
    <s v="USD"/>
    <n v="1442552400"/>
    <n v="1442638800"/>
    <b v="0"/>
    <b v="0"/>
    <s v="theater/plays"/>
    <n v="86.794520547945211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s v="US"/>
    <s v="USD"/>
    <n v="1429246800"/>
    <n v="1429592400"/>
    <b v="0"/>
    <b v="1"/>
    <s v="games/mobile games"/>
    <n v="63.003367003367003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s v="US"/>
    <s v="USD"/>
    <n v="1412485200"/>
    <n v="1413608400"/>
    <b v="0"/>
    <b v="0"/>
    <s v="games/video games"/>
    <n v="110.0343300110742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s v="US"/>
    <s v="USD"/>
    <n v="1417068000"/>
    <n v="1419400800"/>
    <b v="0"/>
    <b v="0"/>
    <s v="publishing/fiction"/>
    <n v="25.997933274284026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s v="CA"/>
    <s v="CAD"/>
    <n v="1448344800"/>
    <n v="1448604000"/>
    <b v="1"/>
    <b v="0"/>
    <s v="theater/plays"/>
    <n v="49.987915407854985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s v="US"/>
    <s v="USD"/>
    <n v="1537333200"/>
    <n v="1537678800"/>
    <b v="0"/>
    <b v="0"/>
    <s v="theater/plays"/>
    <n v="47.083333333333336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s v="US"/>
    <s v="USD"/>
    <n v="1471150800"/>
    <n v="1473570000"/>
    <b v="0"/>
    <b v="1"/>
    <s v="theater/plays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n v="1273899600"/>
    <b v="0"/>
    <b v="0"/>
    <s v="theater/plays"/>
    <n v="78.96875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s v="US"/>
    <s v="USD"/>
    <n v="1282885200"/>
    <n v="1284008400"/>
    <b v="0"/>
    <b v="0"/>
    <s v="music/rock"/>
    <n v="80.067669172932327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s v="AU"/>
    <s v="AUD"/>
    <n v="1422943200"/>
    <n v="1425103200"/>
    <b v="0"/>
    <b v="0"/>
    <s v="food/food trucks"/>
    <n v="86.472727272727269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s v="DK"/>
    <s v="DKK"/>
    <n v="1319605200"/>
    <n v="1320991200"/>
    <b v="0"/>
    <b v="0"/>
    <s v="film &amp; video/drama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n v="1386828000"/>
    <b v="0"/>
    <b v="0"/>
    <s v="technology/web"/>
    <n v="67.996725337699544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s v="US"/>
    <s v="USD"/>
    <n v="1515736800"/>
    <n v="1517119200"/>
    <b v="0"/>
    <b v="1"/>
    <s v="theater/plays"/>
    <n v="43.078651685393261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s v="US"/>
    <s v="USD"/>
    <n v="1313125200"/>
    <n v="1315026000"/>
    <b v="0"/>
    <b v="0"/>
    <s v="music/world music"/>
    <n v="87.95597484276729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s v="US"/>
    <s v="USD"/>
    <n v="1362636000"/>
    <n v="1363064400"/>
    <b v="0"/>
    <b v="1"/>
    <s v="theater/plays"/>
    <n v="46.905982905982903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s v="US"/>
    <s v="USD"/>
    <n v="1402117200"/>
    <n v="1403154000"/>
    <b v="0"/>
    <b v="1"/>
    <s v="film &amp; video/drama"/>
    <n v="46.913793103448278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s v="US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s v="US"/>
    <s v="USD"/>
    <n v="1348808400"/>
    <n v="1349326800"/>
    <b v="0"/>
    <b v="0"/>
    <s v="games/mobile games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n v="1430974800"/>
    <b v="0"/>
    <b v="1"/>
    <s v="technology/wearables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s v="US"/>
    <s v="USD"/>
    <n v="1434085200"/>
    <n v="1434603600"/>
    <b v="0"/>
    <b v="0"/>
    <s v="technology/web"/>
    <n v="60.992530345471522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s v="US"/>
    <s v="USD"/>
    <n v="1333688400"/>
    <n v="1337230800"/>
    <b v="0"/>
    <b v="0"/>
    <s v="technology/web"/>
    <n v="98.307692307692307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n v="1561438800"/>
    <b v="0"/>
    <b v="0"/>
    <s v="theater/plays"/>
    <n v="86.066666666666663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s v="CH"/>
    <s v="CHF"/>
    <n v="1410066000"/>
    <n v="1410498000"/>
    <b v="0"/>
    <b v="0"/>
    <s v="technology/wearables"/>
    <n v="76.989583333333329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s v="US"/>
    <s v="USD"/>
    <n v="1320732000"/>
    <n v="1322460000"/>
    <b v="0"/>
    <b v="0"/>
    <s v="theater/plays"/>
    <n v="29.764705882352942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n v="1466312400"/>
    <b v="0"/>
    <b v="1"/>
    <s v="theater/plays"/>
    <n v="46.91959798994975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s v="US"/>
    <s v="USD"/>
    <n v="1500958800"/>
    <n v="1501736400"/>
    <b v="0"/>
    <b v="0"/>
    <s v="technology/wearables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n v="1361512800"/>
    <b v="0"/>
    <b v="0"/>
    <s v="music/indie rock"/>
    <n v="69.907692307692301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s v="US"/>
    <s v="USD"/>
    <n v="1402290000"/>
    <n v="1406696400"/>
    <b v="0"/>
    <b v="0"/>
    <s v="music/electric music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n v="1487916000"/>
    <b v="0"/>
    <b v="0"/>
    <s v="music/indie rock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n v="1351141200"/>
    <b v="0"/>
    <b v="0"/>
    <s v="theater/plays"/>
    <n v="31.000176025347649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s v="US"/>
    <s v="USD"/>
    <n v="1463029200"/>
    <n v="1465016400"/>
    <b v="0"/>
    <b v="1"/>
    <s v="music/indie rock"/>
    <n v="95.042492917847028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s v="US"/>
    <s v="USD"/>
    <n v="1269493200"/>
    <n v="1270789200"/>
    <b v="0"/>
    <b v="0"/>
    <s v="theater/plays"/>
    <n v="75.968174204355108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s v="AU"/>
    <s v="AUD"/>
    <n v="1570251600"/>
    <n v="1572325200"/>
    <b v="0"/>
    <b v="0"/>
    <s v="music/rock"/>
    <n v="71.013192612137203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s v="US"/>
    <s v="USD"/>
    <n v="1449554400"/>
    <n v="1449640800"/>
    <b v="0"/>
    <b v="0"/>
    <s v="music/rock"/>
    <n v="113.17073170731707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s v="US"/>
    <s v="USD"/>
    <n v="1553662800"/>
    <n v="1555218000"/>
    <b v="0"/>
    <b v="1"/>
    <s v="theater/plays"/>
    <n v="105.00933552992861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s v="US"/>
    <s v="USD"/>
    <n v="1556341200"/>
    <n v="1557723600"/>
    <b v="0"/>
    <b v="0"/>
    <s v="technology/wearables"/>
    <n v="79.176829268292678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n v="1443502800"/>
    <b v="0"/>
    <b v="1"/>
    <s v="technology/web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n v="1546840800"/>
    <b v="0"/>
    <b v="0"/>
    <s v="music/rock"/>
    <n v="58.178343949044589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s v="US"/>
    <s v="USD"/>
    <n v="1507438800"/>
    <n v="1507525200"/>
    <b v="0"/>
    <b v="0"/>
    <s v="theater/plays"/>
    <n v="107.99068767908309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s v="US"/>
    <s v="USD"/>
    <n v="1501563600"/>
    <n v="1504328400"/>
    <b v="0"/>
    <b v="0"/>
    <s v="technology/web"/>
    <n v="44.005985634477256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s v="DK"/>
    <s v="DKK"/>
    <n v="1550815200"/>
    <n v="1552798800"/>
    <b v="0"/>
    <b v="1"/>
    <s v="music/indie rock"/>
    <n v="41.996858638743454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s v="US"/>
    <s v="USD"/>
    <n v="1339909200"/>
    <n v="1342328400"/>
    <b v="0"/>
    <b v="1"/>
    <s v="film &amp; video/shorts"/>
    <n v="77.988161010260455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s v="US"/>
    <s v="USD"/>
    <n v="1501736400"/>
    <n v="1502341200"/>
    <b v="0"/>
    <b v="0"/>
    <s v="music/indie rock"/>
    <n v="82.507462686567166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s v="US"/>
    <s v="USD"/>
    <n v="1368853200"/>
    <n v="1369371600"/>
    <b v="0"/>
    <b v="0"/>
    <s v="theater/plays"/>
    <n v="100.98334401024984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s v="US"/>
    <s v="USD"/>
    <n v="1444021200"/>
    <n v="1444107600"/>
    <b v="0"/>
    <b v="1"/>
    <s v="technology/wearables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n v="1474261200"/>
    <b v="0"/>
    <b v="0"/>
    <s v="theater/plays"/>
    <n v="41.999115044247787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n v="1473656400"/>
    <b v="0"/>
    <b v="0"/>
    <s v="theater/plays"/>
    <n v="110.05115089514067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n v="1291960800"/>
    <b v="0"/>
    <b v="0"/>
    <s v="theater/plays"/>
    <n v="58.997079225994888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s v="US"/>
    <s v="USD"/>
    <n v="1505970000"/>
    <n v="1506747600"/>
    <b v="0"/>
    <b v="0"/>
    <s v="food/food trucks"/>
    <n v="32.985714285714288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s v="CA"/>
    <s v="CAD"/>
    <n v="1363496400"/>
    <n v="1363582800"/>
    <b v="0"/>
    <b v="1"/>
    <s v="theater/plays"/>
    <n v="45.005654509471306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n v="1269666000"/>
    <b v="0"/>
    <b v="0"/>
    <s v="technology/wearables"/>
    <n v="81.98196487897485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s v="US"/>
    <s v="USD"/>
    <n v="1507093200"/>
    <n v="1508648400"/>
    <b v="0"/>
    <b v="0"/>
    <s v="technology/web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n v="1561957200"/>
    <b v="0"/>
    <b v="0"/>
    <s v="theater/plays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n v="1285131600"/>
    <b v="0"/>
    <b v="0"/>
    <s v="music/rock"/>
    <n v="40.988372093023258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n v="1556946000"/>
    <b v="0"/>
    <b v="0"/>
    <s v="theater/plays"/>
    <n v="31.029411764705884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s v="US"/>
    <s v="USD"/>
    <n v="1400821200"/>
    <n v="1402117200"/>
    <b v="0"/>
    <b v="0"/>
    <s v="theater/plays"/>
    <n v="32.006772009029348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s v="CA"/>
    <s v="CAD"/>
    <n v="1361599200"/>
    <n v="1364014800"/>
    <b v="0"/>
    <b v="1"/>
    <s v="film &amp; video/shorts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s v="US"/>
    <s v="USD"/>
    <n v="1457071200"/>
    <n v="1457071200"/>
    <b v="0"/>
    <b v="0"/>
    <s v="theater/plays"/>
    <n v="102.0498866213152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s v="US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s v="IT"/>
    <s v="EUR"/>
    <n v="1552366800"/>
    <n v="1552626000"/>
    <b v="0"/>
    <b v="0"/>
    <s v="theater/plays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n v="1404190800"/>
    <b v="0"/>
    <b v="0"/>
    <s v="music/rock"/>
    <n v="35.049382716049379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s v="US"/>
    <s v="USD"/>
    <n v="1523163600"/>
    <n v="1523509200"/>
    <b v="1"/>
    <b v="0"/>
    <s v="music/indie rock"/>
    <n v="46.338461538461537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s v="US"/>
    <s v="USD"/>
    <n v="1442206800"/>
    <n v="1443589200"/>
    <b v="0"/>
    <b v="0"/>
    <s v="music/metal"/>
    <n v="69.174603174603178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s v="US"/>
    <s v="USD"/>
    <n v="1532840400"/>
    <n v="1533445200"/>
    <b v="0"/>
    <b v="0"/>
    <s v="music/electric music"/>
    <n v="109.07824427480917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s v="DK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s v="US"/>
    <s v="USD"/>
    <n v="1498194000"/>
    <n v="1499403600"/>
    <b v="0"/>
    <b v="0"/>
    <s v="film &amp; video/drama"/>
    <n v="82.010055304172951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s v="US"/>
    <s v="USD"/>
    <n v="1281070800"/>
    <n v="1283576400"/>
    <b v="0"/>
    <b v="0"/>
    <s v="music/electric music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n v="1436590800"/>
    <b v="0"/>
    <b v="0"/>
    <s v="music/rock"/>
    <n v="74.461538461538467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n v="1407819600"/>
    <b v="0"/>
    <b v="0"/>
    <s v="technology/web"/>
    <n v="91.114649681528661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s v="US"/>
    <s v="USD"/>
    <n v="1317531600"/>
    <n v="1317877200"/>
    <b v="0"/>
    <b v="0"/>
    <s v="food/food trucks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n v="1484805600"/>
    <b v="0"/>
    <b v="0"/>
    <s v="theater/plays"/>
    <n v="42.999777678968428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s v="US"/>
    <s v="USD"/>
    <n v="1301806800"/>
    <n v="1302670800"/>
    <b v="0"/>
    <b v="0"/>
    <s v="music/jazz"/>
    <n v="63.225000000000001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s v="US"/>
    <s v="USD"/>
    <n v="1539752400"/>
    <n v="1540789200"/>
    <b v="1"/>
    <b v="0"/>
    <s v="theater/plays"/>
    <n v="70.174999999999997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n v="1268028000"/>
    <b v="0"/>
    <b v="0"/>
    <s v="publishing/fiction"/>
    <n v="61.333333333333336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s v="US"/>
    <s v="USD"/>
    <n v="1377579600"/>
    <n v="1379653200"/>
    <b v="0"/>
    <b v="0"/>
    <s v="theater/plays"/>
    <n v="60.984615384615381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s v="US"/>
    <s v="USD"/>
    <n v="1576389600"/>
    <n v="1580364000"/>
    <b v="0"/>
    <b v="0"/>
    <s v="theater/plays"/>
    <n v="73.214285714285708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n v="1289714400"/>
    <b v="0"/>
    <b v="1"/>
    <s v="music/indie rock"/>
    <n v="39.997435299603637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s v="US"/>
    <s v="USD"/>
    <n v="1282194000"/>
    <n v="1282712400"/>
    <b v="0"/>
    <b v="0"/>
    <s v="music/rock"/>
    <n v="86.812121212121212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n v="1550210400"/>
    <b v="0"/>
    <b v="0"/>
    <s v="theater/plays"/>
    <n v="42.125874125874127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n v="1322114400"/>
    <b v="0"/>
    <b v="0"/>
    <s v="theater/plays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s v="GB"/>
    <s v="GBP"/>
    <n v="1320991200"/>
    <n v="1323928800"/>
    <b v="0"/>
    <b v="1"/>
    <s v="film &amp; video/shorts"/>
    <n v="31.005037783375315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s v="US"/>
    <s v="USD"/>
    <n v="1309496400"/>
    <n v="1311051600"/>
    <b v="1"/>
    <b v="0"/>
    <s v="theater/plays"/>
    <n v="39.235294117647058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n v="1340427600"/>
    <b v="1"/>
    <b v="0"/>
    <s v="food/food trucks"/>
    <n v="54.993116108306566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n v="1459314000"/>
    <b v="0"/>
    <b v="0"/>
    <s v="theater/plays"/>
    <n v="87.966702470461868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s v="US"/>
    <s v="USD"/>
    <n v="1399093200"/>
    <n v="1399093200"/>
    <b v="1"/>
    <b v="0"/>
    <s v="music/rock"/>
    <n v="29.999659863945578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s v="US"/>
    <s v="USD"/>
    <n v="1431666000"/>
    <n v="1432184400"/>
    <b v="0"/>
    <b v="0"/>
    <s v="games/mobile games"/>
    <n v="108.96182396606575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s v="US"/>
    <s v="USD"/>
    <n v="1496293200"/>
    <n v="1500440400"/>
    <b v="0"/>
    <b v="1"/>
    <s v="games/mobile games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n v="1575612000"/>
    <b v="0"/>
    <b v="0"/>
    <s v="games/video games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n v="1374123600"/>
    <b v="0"/>
    <b v="0"/>
    <s v="theater/plays"/>
    <n v="82.432835820895519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s v="US"/>
    <s v="USD"/>
    <n v="1469422800"/>
    <n v="1469509200"/>
    <b v="0"/>
    <b v="0"/>
    <s v="theater/plays"/>
    <n v="63.293478260869563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s v="US"/>
    <s v="USD"/>
    <n v="1307854800"/>
    <n v="1309237200"/>
    <b v="0"/>
    <b v="0"/>
    <s v="film &amp; video/animation"/>
    <n v="96.774193548387103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s v="IT"/>
    <s v="EUR"/>
    <n v="1503378000"/>
    <n v="1503982800"/>
    <b v="0"/>
    <b v="1"/>
    <s v="games/video games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n v="1487397600"/>
    <b v="0"/>
    <b v="0"/>
    <s v="film &amp; video/animation"/>
    <n v="39.010869565217391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s v="AU"/>
    <s v="AUD"/>
    <n v="1561438800"/>
    <n v="1562043600"/>
    <b v="0"/>
    <b v="1"/>
    <s v="music/rock"/>
    <n v="75.84210526315789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s v="US"/>
    <s v="USD"/>
    <n v="1398402000"/>
    <n v="1398574800"/>
    <b v="0"/>
    <b v="0"/>
    <s v="film &amp; video/animation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n v="1515391200"/>
    <b v="0"/>
    <b v="1"/>
    <s v="theater/plays"/>
    <n v="104.51546391752578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s v="US"/>
    <s v="USD"/>
    <n v="1440824400"/>
    <n v="1441170000"/>
    <b v="0"/>
    <b v="0"/>
    <s v="technology/wearables"/>
    <n v="76.268292682926827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s v="US"/>
    <s v="USD"/>
    <n v="1281070800"/>
    <n v="1281157200"/>
    <b v="0"/>
    <b v="0"/>
    <s v="theater/plays"/>
    <n v="69.015695067264573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n v="1398229200"/>
    <b v="0"/>
    <b v="1"/>
    <s v="publishing/nonfiction"/>
    <n v="101.97684085510689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s v="US"/>
    <s v="USD"/>
    <n v="1494392400"/>
    <n v="1495256400"/>
    <b v="0"/>
    <b v="1"/>
    <s v="music/rock"/>
    <n v="42.915999999999997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s v="US"/>
    <s v="USD"/>
    <n v="1520143200"/>
    <n v="1520402400"/>
    <b v="0"/>
    <b v="0"/>
    <s v="theater/plays"/>
    <n v="43.025210084033617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s v="US"/>
    <s v="USD"/>
    <n v="1405314000"/>
    <n v="1409806800"/>
    <b v="0"/>
    <b v="0"/>
    <s v="theater/plays"/>
    <n v="75.245283018867923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s v="US"/>
    <s v="USD"/>
    <n v="1396846800"/>
    <n v="1396933200"/>
    <b v="0"/>
    <b v="0"/>
    <s v="theater/plays"/>
    <n v="69.023364485981304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s v="US"/>
    <s v="USD"/>
    <n v="1375678800"/>
    <n v="1376024400"/>
    <b v="0"/>
    <b v="0"/>
    <s v="technology/web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n v="1483682400"/>
    <b v="0"/>
    <b v="1"/>
    <s v="publishing/fiction"/>
    <n v="98.013800424628457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s v="AU"/>
    <s v="AUD"/>
    <n v="1420005600"/>
    <n v="1420437600"/>
    <b v="0"/>
    <b v="0"/>
    <s v="games/mobile games"/>
    <n v="60.105504587155963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s v="US"/>
    <s v="USD"/>
    <n v="1355032800"/>
    <n v="1355205600"/>
    <b v="0"/>
    <b v="0"/>
    <s v="theater/plays"/>
    <n v="38.019801980198018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s v="US"/>
    <s v="USD"/>
    <n v="1382677200"/>
    <n v="1383109200"/>
    <b v="0"/>
    <b v="0"/>
    <s v="theater/plays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n v="1303275600"/>
    <b v="0"/>
    <b v="0"/>
    <s v="film &amp; video/drama"/>
    <n v="81.019475655430711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s v="US"/>
    <s v="USD"/>
    <n v="1487656800"/>
    <n v="1487829600"/>
    <b v="0"/>
    <b v="0"/>
    <s v="publishing/nonfiction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n v="1298268000"/>
    <b v="0"/>
    <b v="1"/>
    <s v="music/rock"/>
    <n v="57.003535651149086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s v="GB"/>
    <s v="GBP"/>
    <n v="1453615200"/>
    <n v="1456812000"/>
    <b v="0"/>
    <b v="0"/>
    <s v="music/rock"/>
    <n v="63.93333333333333"/>
    <x v="1"/>
    <s v="rock"/>
    <x v="248"/>
    <d v="2016-03-01T06:00:00"/>
  </r>
  <r>
    <n v="257"/>
    <s v="Williams Inc"/>
    <s v="Decentralized exuding strategy"/>
    <n v="5700"/>
    <n v="8322"/>
    <n v="1.46"/>
    <x v="1"/>
    <n v="92"/>
    <s v="US"/>
    <s v="USD"/>
    <n v="1362463200"/>
    <n v="1363669200"/>
    <b v="0"/>
    <b v="0"/>
    <s v="theater/plays"/>
    <n v="90.456521739130437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n v="1482904800"/>
    <b v="0"/>
    <b v="1"/>
    <s v="theater/plays"/>
    <n v="72.172043010752688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s v="US"/>
    <s v="USD"/>
    <n v="1348808400"/>
    <n v="1349845200"/>
    <b v="0"/>
    <b v="0"/>
    <s v="music/rock"/>
    <n v="38.065134099616856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s v="US"/>
    <s v="USD"/>
    <n v="1282712400"/>
    <n v="1283058000"/>
    <b v="0"/>
    <b v="1"/>
    <s v="music/rock"/>
    <n v="57.936123348017624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s v="US"/>
    <s v="USD"/>
    <n v="1301979600"/>
    <n v="1304226000"/>
    <b v="0"/>
    <b v="1"/>
    <s v="music/indie rock"/>
    <n v="49.794392523364486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s v="US"/>
    <s v="USD"/>
    <n v="1360648800"/>
    <n v="1362031200"/>
    <b v="0"/>
    <b v="0"/>
    <s v="theater/plays"/>
    <n v="30.002721335268504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s v="US"/>
    <s v="USD"/>
    <n v="1451800800"/>
    <n v="1455602400"/>
    <b v="0"/>
    <b v="0"/>
    <s v="theater/plays"/>
    <n v="70.127906976744185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s v="IT"/>
    <s v="EUR"/>
    <n v="1415340000"/>
    <n v="1418191200"/>
    <b v="0"/>
    <b v="1"/>
    <s v="music/jazz"/>
    <n v="26.996228786926462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s v="AU"/>
    <s v="AUD"/>
    <n v="1351054800"/>
    <n v="1352440800"/>
    <b v="0"/>
    <b v="0"/>
    <s v="theater/plays"/>
    <n v="51.990606936416185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n v="1291442400"/>
    <b v="0"/>
    <b v="0"/>
    <s v="games/video games"/>
    <n v="25.005291005291006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n v="1564894800"/>
    <b v="0"/>
    <b v="1"/>
    <s v="theater/plays"/>
    <n v="82.021647307286173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s v="CA"/>
    <s v="CAD"/>
    <n v="1505624400"/>
    <n v="1505883600"/>
    <b v="0"/>
    <b v="0"/>
    <s v="theater/plays"/>
    <n v="37.957446808510639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s v="US"/>
    <s v="USD"/>
    <n v="1509948000"/>
    <n v="1510380000"/>
    <b v="0"/>
    <b v="0"/>
    <s v="theater/plays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n v="1555218000"/>
    <b v="0"/>
    <b v="0"/>
    <s v="publishing/translations"/>
    <n v="81.198275862068968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s v="US"/>
    <s v="USD"/>
    <n v="1334811600"/>
    <n v="1335243600"/>
    <b v="0"/>
    <b v="1"/>
    <s v="games/video games"/>
    <n v="40.030075187969928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s v="US"/>
    <s v="USD"/>
    <n v="1279515600"/>
    <n v="1279688400"/>
    <b v="0"/>
    <b v="0"/>
    <s v="theater/plays"/>
    <n v="89.939759036144579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n v="1356069600"/>
    <b v="0"/>
    <b v="0"/>
    <s v="technology/web"/>
    <n v="96.692307692307693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s v="US"/>
    <s v="USD"/>
    <n v="1535950800"/>
    <n v="1536210000"/>
    <b v="0"/>
    <b v="0"/>
    <s v="theater/plays"/>
    <n v="25.010989010989011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s v="US"/>
    <s v="USD"/>
    <n v="1511244000"/>
    <n v="1511762400"/>
    <b v="0"/>
    <b v="0"/>
    <s v="film &amp; video/animation"/>
    <n v="36.987277353689571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s v="US"/>
    <s v="USD"/>
    <n v="1331445600"/>
    <n v="1333256400"/>
    <b v="0"/>
    <b v="1"/>
    <s v="theater/plays"/>
    <n v="73.012609117361791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s v="DK"/>
    <s v="DKK"/>
    <n v="1464584400"/>
    <n v="1465016400"/>
    <b v="0"/>
    <b v="0"/>
    <s v="music/rock"/>
    <n v="52.310344827586206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s v="US"/>
    <s v="USD"/>
    <n v="1335848400"/>
    <n v="1336280400"/>
    <b v="0"/>
    <b v="0"/>
    <s v="technology/web"/>
    <n v="61.765151515151516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s v="US"/>
    <s v="USD"/>
    <n v="1473483600"/>
    <n v="1476766800"/>
    <b v="0"/>
    <b v="0"/>
    <s v="theater/plays"/>
    <n v="25.027559055118111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s v="US"/>
    <s v="USD"/>
    <n v="1479880800"/>
    <n v="1480485600"/>
    <b v="0"/>
    <b v="0"/>
    <s v="theater/plays"/>
    <n v="106.28804347826087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s v="US"/>
    <s v="USD"/>
    <n v="1430197200"/>
    <n v="1430197200"/>
    <b v="0"/>
    <b v="0"/>
    <s v="music/electric music"/>
    <n v="75.07386363636364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s v="DK"/>
    <s v="DKK"/>
    <n v="1331701200"/>
    <n v="1331787600"/>
    <b v="0"/>
    <b v="1"/>
    <s v="music/metal"/>
    <n v="39.970802919708028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n v="1438837200"/>
    <b v="0"/>
    <b v="0"/>
    <s v="theater/plays"/>
    <n v="39.982195845697326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s v="US"/>
    <s v="USD"/>
    <n v="1318654800"/>
    <n v="1319000400"/>
    <b v="1"/>
    <b v="0"/>
    <s v="technology/web"/>
    <n v="76.813084112149539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s v="IT"/>
    <s v="EUR"/>
    <n v="1286254800"/>
    <n v="1287032400"/>
    <b v="0"/>
    <b v="0"/>
    <s v="theater/plays"/>
    <n v="33.28125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s v="US"/>
    <s v="USD"/>
    <n v="1540530000"/>
    <n v="1541570400"/>
    <b v="0"/>
    <b v="0"/>
    <s v="theater/plays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n v="1383976800"/>
    <b v="0"/>
    <b v="0"/>
    <s v="theater/plays"/>
    <n v="36.004712041884815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s v="AU"/>
    <s v="AUD"/>
    <n v="1548655200"/>
    <n v="1550556000"/>
    <b v="0"/>
    <b v="0"/>
    <s v="theater/plays"/>
    <n v="88.21052631578948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n v="1390456800"/>
    <b v="0"/>
    <b v="1"/>
    <s v="theater/plays"/>
    <n v="65.240384615384613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s v="US"/>
    <s v="USD"/>
    <n v="1456466400"/>
    <n v="1458018000"/>
    <b v="0"/>
    <b v="1"/>
    <s v="music/rock"/>
    <n v="69.958333333333329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s v="US"/>
    <s v="USD"/>
    <n v="1456984800"/>
    <n v="1461819600"/>
    <b v="0"/>
    <b v="0"/>
    <s v="food/food trucks"/>
    <n v="39.877551020408163"/>
    <x v="0"/>
    <s v="food trucks"/>
    <x v="289"/>
    <d v="2016-04-28T05:00:00"/>
  </r>
  <r>
    <n v="300"/>
    <s v="Cooke PLC"/>
    <s v="Focused executive core"/>
    <n v="100"/>
    <n v="5"/>
    <n v="0.0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n v="1537074000"/>
    <b v="0"/>
    <b v="0"/>
    <s v="theater/plays"/>
    <n v="98.914285714285711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n v="1452578400"/>
    <b v="0"/>
    <b v="0"/>
    <s v="music/indie rock"/>
    <n v="87.78125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s v="US"/>
    <s v="USD"/>
    <n v="1458363600"/>
    <n v="1461906000"/>
    <b v="0"/>
    <b v="0"/>
    <s v="theater/plays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n v="1500267600"/>
    <b v="0"/>
    <b v="1"/>
    <s v="theater/plays"/>
    <n v="73.428571428571431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s v="DK"/>
    <s v="DKK"/>
    <n v="1338958800"/>
    <n v="1340686800"/>
    <b v="0"/>
    <b v="1"/>
    <s v="publishing/fiction"/>
    <n v="65.968133535660087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s v="US"/>
    <s v="USD"/>
    <n v="1303102800"/>
    <n v="1303189200"/>
    <b v="0"/>
    <b v="0"/>
    <s v="theater/plays"/>
    <n v="109.04109589041096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s v="US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n v="1272171600"/>
    <b v="0"/>
    <b v="0"/>
    <s v="games/video games"/>
    <n v="99.125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s v="US"/>
    <s v="USD"/>
    <n v="1297836000"/>
    <n v="1298872800"/>
    <b v="0"/>
    <b v="0"/>
    <s v="theater/plays"/>
    <n v="105.88429752066116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s v="US"/>
    <s v="USD"/>
    <n v="1382677200"/>
    <n v="1383282000"/>
    <b v="0"/>
    <b v="0"/>
    <s v="theater/plays"/>
    <n v="48.996525921966864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n v="1403413200"/>
    <b v="0"/>
    <b v="0"/>
    <s v="theater/plays"/>
    <n v="103.87096774193549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s v="IT"/>
    <s v="EUR"/>
    <n v="1574143200"/>
    <n v="1574229600"/>
    <b v="0"/>
    <b v="1"/>
    <s v="food/food trucks"/>
    <n v="59.268518518518519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n v="1392530400"/>
    <b v="0"/>
    <b v="0"/>
    <s v="music/rock"/>
    <n v="53.117647058823529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s v="US"/>
    <s v="USD"/>
    <n v="1281589200"/>
    <n v="1283662800"/>
    <b v="0"/>
    <b v="0"/>
    <s v="technology/web"/>
    <n v="50.796875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s v="US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n v="1302325200"/>
    <b v="0"/>
    <b v="0"/>
    <s v="film &amp; video/shorts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n v="1291788000"/>
    <b v="0"/>
    <b v="0"/>
    <s v="theater/plays"/>
    <n v="37.998645510835914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s v="US"/>
    <s v="USD"/>
    <n v="1434862800"/>
    <n v="1435899600"/>
    <b v="0"/>
    <b v="1"/>
    <s v="theater/plays"/>
    <n v="37.941368078175898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s v="US"/>
    <s v="USD"/>
    <n v="1529125200"/>
    <n v="1531112400"/>
    <b v="0"/>
    <b v="1"/>
    <s v="theater/plays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n v="1451628000"/>
    <b v="0"/>
    <b v="0"/>
    <s v="film &amp; video/animation"/>
    <n v="25.984375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n v="1567314000"/>
    <b v="0"/>
    <b v="1"/>
    <s v="theater/plays"/>
    <n v="30.363636363636363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s v="US"/>
    <s v="USD"/>
    <n v="1543557600"/>
    <n v="1544508000"/>
    <b v="0"/>
    <b v="0"/>
    <s v="music/rock"/>
    <n v="54.004916018025398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s v="US"/>
    <s v="USD"/>
    <n v="1481522400"/>
    <n v="1482472800"/>
    <b v="0"/>
    <b v="0"/>
    <s v="games/video games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s v="US"/>
    <s v="USD"/>
    <n v="1324274400"/>
    <n v="1324360800"/>
    <b v="0"/>
    <b v="0"/>
    <s v="food/food trucks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n v="1364533200"/>
    <b v="0"/>
    <b v="0"/>
    <s v="technology/wearables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n v="1545112800"/>
    <b v="0"/>
    <b v="0"/>
    <s v="theater/plays"/>
    <n v="47.035573122529641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s v="US"/>
    <s v="USD"/>
    <n v="1515564000"/>
    <n v="1516168800"/>
    <b v="0"/>
    <b v="0"/>
    <s v="music/rock"/>
    <n v="110.99550763701707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s v="US"/>
    <s v="USD"/>
    <n v="1573797600"/>
    <n v="1574920800"/>
    <b v="0"/>
    <b v="0"/>
    <s v="music/rock"/>
    <n v="87.003066141042481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s v="US"/>
    <s v="USD"/>
    <n v="1292392800"/>
    <n v="1292479200"/>
    <b v="0"/>
    <b v="1"/>
    <s v="music/rock"/>
    <n v="63.994402985074629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s v="US"/>
    <s v="USD"/>
    <n v="1573452000"/>
    <n v="1573538400"/>
    <b v="0"/>
    <b v="0"/>
    <s v="theater/plays"/>
    <n v="105.9945205479452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s v="US"/>
    <s v="USD"/>
    <n v="1317790800"/>
    <n v="1320382800"/>
    <b v="0"/>
    <b v="0"/>
    <s v="theater/plays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n v="1502859600"/>
    <b v="0"/>
    <b v="0"/>
    <s v="theater/plays"/>
    <n v="84.02004626060139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n v="1441342800"/>
    <b v="0"/>
    <b v="0"/>
    <s v="music/indie rock"/>
    <n v="76.990453460620529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s v="US"/>
    <s v="USD"/>
    <n v="1374296400"/>
    <n v="1375333200"/>
    <b v="0"/>
    <b v="0"/>
    <s v="theater/plays"/>
    <n v="97.146341463414629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s v="US"/>
    <s v="USD"/>
    <n v="1384840800"/>
    <n v="1389420000"/>
    <b v="0"/>
    <b v="0"/>
    <s v="theater/plays"/>
    <n v="33.013605442176868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n v="1520056800"/>
    <b v="0"/>
    <b v="0"/>
    <s v="games/video games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n v="1436504400"/>
    <b v="0"/>
    <b v="0"/>
    <s v="film &amp; video/drama"/>
    <n v="69.966767371601208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s v="US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s v="US"/>
    <s v="USD"/>
    <n v="1423634400"/>
    <n v="1425708000"/>
    <b v="0"/>
    <b v="0"/>
    <s v="technology/web"/>
    <n v="66.005235602094245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s v="US"/>
    <s v="USD"/>
    <n v="1487224800"/>
    <n v="1488348000"/>
    <b v="0"/>
    <b v="0"/>
    <s v="food/food trucks"/>
    <n v="41.005742176284812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s v="US"/>
    <s v="USD"/>
    <n v="1500008400"/>
    <n v="1502600400"/>
    <b v="0"/>
    <b v="0"/>
    <s v="theater/plays"/>
    <n v="103.96316359696641"/>
    <x v="3"/>
    <s v="plays"/>
    <x v="296"/>
    <d v="2017-08-13T05:00:00"/>
  </r>
  <r>
    <n v="350"/>
    <s v="Shannon Ltd"/>
    <s v="Pre-emptive neutral capacity"/>
    <n v="100"/>
    <n v="5"/>
    <n v="0.05"/>
    <x v="0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s v="US"/>
    <s v="USD"/>
    <n v="1440392400"/>
    <n v="1441602000"/>
    <b v="0"/>
    <b v="0"/>
    <s v="music/rock"/>
    <n v="47.009935419771487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s v="CA"/>
    <s v="CAD"/>
    <n v="1446876000"/>
    <n v="1447567200"/>
    <b v="0"/>
    <b v="0"/>
    <s v="theater/plays"/>
    <n v="29.606060606060606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s v="US"/>
    <s v="USD"/>
    <n v="1562302800"/>
    <n v="1562389200"/>
    <b v="0"/>
    <b v="0"/>
    <s v="theater/plays"/>
    <n v="81.010569583088667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s v="US"/>
    <s v="USD"/>
    <n v="1485064800"/>
    <n v="1488520800"/>
    <b v="0"/>
    <b v="0"/>
    <s v="technology/wearables"/>
    <n v="26.058139534883722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n v="1327298400"/>
    <b v="0"/>
    <b v="0"/>
    <s v="theater/plays"/>
    <n v="85.775000000000006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s v="US"/>
    <s v="USD"/>
    <n v="1441256400"/>
    <n v="1443416400"/>
    <b v="0"/>
    <b v="0"/>
    <s v="games/video games"/>
    <n v="103.73170731707317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s v="US"/>
    <s v="USD"/>
    <n v="1314421200"/>
    <n v="1315026000"/>
    <b v="0"/>
    <b v="0"/>
    <s v="film &amp; video/animation"/>
    <n v="63.893048128342244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s v="GB"/>
    <s v="GBP"/>
    <n v="1293861600"/>
    <n v="1295071200"/>
    <b v="0"/>
    <b v="1"/>
    <s v="theater/plays"/>
    <n v="47.002434782608695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s v="US"/>
    <s v="USD"/>
    <n v="1507352400"/>
    <n v="1509426000"/>
    <b v="0"/>
    <b v="0"/>
    <s v="theater/plays"/>
    <n v="108.47727272727273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s v="US"/>
    <s v="USD"/>
    <n v="1296108000"/>
    <n v="1299391200"/>
    <b v="0"/>
    <b v="0"/>
    <s v="music/rock"/>
    <n v="72.015706806282722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s v="US"/>
    <s v="USD"/>
    <n v="1324965600"/>
    <n v="1325052000"/>
    <b v="0"/>
    <b v="0"/>
    <s v="music/rock"/>
    <n v="59.928057553956833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s v="US"/>
    <s v="USD"/>
    <n v="1520229600"/>
    <n v="1522818000"/>
    <b v="0"/>
    <b v="0"/>
    <s v="music/indie rock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n v="1485324000"/>
    <b v="0"/>
    <b v="0"/>
    <s v="theater/plays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n v="1294120800"/>
    <b v="0"/>
    <b v="1"/>
    <s v="theater/plays"/>
    <n v="105.52475247524752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n v="1415685600"/>
    <b v="0"/>
    <b v="1"/>
    <s v="theater/plays"/>
    <n v="24.933333333333334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s v="US"/>
    <s v="USD"/>
    <n v="1555304400"/>
    <n v="1555822800"/>
    <b v="0"/>
    <b v="0"/>
    <s v="theater/plays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n v="1427778000"/>
    <b v="0"/>
    <b v="0"/>
    <s v="theater/plays"/>
    <n v="59.011948529411768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s v="US"/>
    <s v="USD"/>
    <n v="1502946000"/>
    <n v="1503637200"/>
    <b v="0"/>
    <b v="0"/>
    <s v="theater/plays"/>
    <n v="78.010921177587846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s v="US"/>
    <s v="USD"/>
    <n v="1404622800"/>
    <n v="1405141200"/>
    <b v="0"/>
    <b v="0"/>
    <s v="music/rock"/>
    <n v="93.702290076335885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n v="1572933600"/>
    <b v="0"/>
    <b v="0"/>
    <s v="theater/plays"/>
    <n v="40.14173228346457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n v="1320904800"/>
    <b v="0"/>
    <b v="0"/>
    <s v="theater/plays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n v="1372395600"/>
    <b v="0"/>
    <b v="0"/>
    <s v="theater/plays"/>
    <n v="47.714285714285715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n v="1437714000"/>
    <b v="0"/>
    <b v="0"/>
    <s v="theater/plays"/>
    <n v="62.896774193548389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s v="US"/>
    <s v="USD"/>
    <n v="1550037600"/>
    <n v="1550556000"/>
    <b v="0"/>
    <b v="1"/>
    <s v="food/food trucks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n v="1556600400"/>
    <b v="0"/>
    <b v="0"/>
    <s v="publishing/nonfiction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n v="1278565200"/>
    <b v="0"/>
    <b v="0"/>
    <s v="theater/plays"/>
    <n v="96.960674157303373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s v="US"/>
    <s v="USD"/>
    <n v="1339477200"/>
    <n v="1339909200"/>
    <b v="0"/>
    <b v="0"/>
    <s v="technology/wearables"/>
    <n v="100.93160377358491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s v="CH"/>
    <s v="CHF"/>
    <n v="1325656800"/>
    <n v="1325829600"/>
    <b v="0"/>
    <b v="0"/>
    <s v="music/indie rock"/>
    <n v="89.227586206896547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s v="US"/>
    <s v="USD"/>
    <n v="1288242000"/>
    <n v="1290578400"/>
    <b v="0"/>
    <b v="0"/>
    <s v="theater/plays"/>
    <n v="87.979166666666671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s v="US"/>
    <s v="USD"/>
    <n v="1389679200"/>
    <n v="1389852000"/>
    <b v="0"/>
    <b v="0"/>
    <s v="publishing/nonfiction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n v="1294466400"/>
    <b v="0"/>
    <b v="0"/>
    <s v="technology/wearables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n v="1500354000"/>
    <b v="0"/>
    <b v="0"/>
    <s v="music/jazz"/>
    <n v="47.004903563255965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s v="US"/>
    <s v="USD"/>
    <n v="1323324000"/>
    <n v="1323410400"/>
    <b v="1"/>
    <b v="0"/>
    <s v="theater/plays"/>
    <n v="41.990909090909092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s v="AU"/>
    <s v="AUD"/>
    <n v="1538715600"/>
    <n v="1539406800"/>
    <b v="0"/>
    <b v="0"/>
    <s v="film &amp; video/drama"/>
    <n v="48.012468827930178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s v="US"/>
    <s v="USD"/>
    <n v="1369285200"/>
    <n v="1369803600"/>
    <b v="0"/>
    <b v="0"/>
    <s v="music/rock"/>
    <n v="31.019823788546255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s v="IT"/>
    <s v="EUR"/>
    <n v="1525755600"/>
    <n v="1525928400"/>
    <b v="0"/>
    <b v="1"/>
    <s v="film &amp; video/animation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n v="1297231200"/>
    <b v="0"/>
    <b v="0"/>
    <s v="music/indie rock"/>
    <n v="66.022316684378325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s v="US"/>
    <s v="USD"/>
    <n v="1572152400"/>
    <n v="1572152400"/>
    <b v="0"/>
    <b v="0"/>
    <s v="theater/plays"/>
    <n v="46.060200668896321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s v="CA"/>
    <s v="CAD"/>
    <n v="1273640400"/>
    <n v="1276750800"/>
    <b v="0"/>
    <b v="1"/>
    <s v="theater/plays"/>
    <n v="55.99336650082919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s v="US"/>
    <s v="USD"/>
    <n v="1510639200"/>
    <n v="1510898400"/>
    <b v="0"/>
    <b v="0"/>
    <s v="theater/plays"/>
    <n v="68.985695127402778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s v="US"/>
    <s v="USD"/>
    <n v="1528088400"/>
    <n v="1532408400"/>
    <b v="0"/>
    <b v="0"/>
    <s v="theater/plays"/>
    <n v="60.981609195402299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s v="US"/>
    <s v="USD"/>
    <n v="1492491600"/>
    <n v="1492837200"/>
    <b v="0"/>
    <b v="0"/>
    <s v="music/rock"/>
    <n v="87.960784313725483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s v="US"/>
    <s v="USD"/>
    <n v="1430197200"/>
    <n v="1430197200"/>
    <b v="0"/>
    <b v="0"/>
    <s v="games/mobile games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s v="US"/>
    <s v="USD"/>
    <n v="1496034000"/>
    <n v="1496206800"/>
    <b v="0"/>
    <b v="0"/>
    <s v="theater/plays"/>
    <n v="99.524390243902445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s v="US"/>
    <s v="USD"/>
    <n v="1388728800"/>
    <n v="1389592800"/>
    <b v="0"/>
    <b v="0"/>
    <s v="publishing/fiction"/>
    <n v="104.82089552238806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s v="US"/>
    <s v="USD"/>
    <n v="1271739600"/>
    <n v="1272430800"/>
    <b v="0"/>
    <b v="1"/>
    <s v="food/food trucks"/>
    <n v="28.998544660724033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s v="US"/>
    <s v="USD"/>
    <n v="1326434400"/>
    <n v="1327903200"/>
    <b v="0"/>
    <b v="0"/>
    <s v="theater/plays"/>
    <n v="30.028708133971293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s v="US"/>
    <s v="USD"/>
    <n v="1541221200"/>
    <n v="1543298400"/>
    <b v="0"/>
    <b v="0"/>
    <s v="theater/plays"/>
    <n v="62.866666666666667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s v="US"/>
    <s v="USD"/>
    <n v="1324533600"/>
    <n v="1325052000"/>
    <b v="0"/>
    <b v="0"/>
    <s v="technology/web"/>
    <n v="26.997693638285604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s v="US"/>
    <s v="USD"/>
    <n v="1498366800"/>
    <n v="1499576400"/>
    <b v="0"/>
    <b v="0"/>
    <s v="theater/plays"/>
    <n v="68.329787234042556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s v="US"/>
    <s v="USD"/>
    <n v="1498712400"/>
    <n v="1501304400"/>
    <b v="0"/>
    <b v="1"/>
    <s v="technology/wearables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n v="1273208400"/>
    <b v="0"/>
    <b v="1"/>
    <s v="theater/plays"/>
    <n v="54.024390243902438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s v="US"/>
    <s v="USD"/>
    <n v="1316667600"/>
    <n v="1316840400"/>
    <b v="0"/>
    <b v="1"/>
    <s v="food/food trucks"/>
    <n v="97.055555555555557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s v="US"/>
    <s v="USD"/>
    <n v="1524027600"/>
    <n v="1524546000"/>
    <b v="0"/>
    <b v="0"/>
    <s v="music/indie rock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s v="US"/>
    <s v="USD"/>
    <n v="1361944800"/>
    <n v="1362549600"/>
    <b v="0"/>
    <b v="0"/>
    <s v="theater/plays"/>
    <n v="47.091324200913242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s v="US"/>
    <s v="USD"/>
    <n v="1410584400"/>
    <n v="1413349200"/>
    <b v="0"/>
    <b v="1"/>
    <s v="theater/plays"/>
    <n v="77.996041171813147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s v="US"/>
    <s v="USD"/>
    <n v="1297404000"/>
    <n v="1298008800"/>
    <b v="0"/>
    <b v="0"/>
    <s v="film &amp; video/animation"/>
    <n v="62.967871485943775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s v="US"/>
    <s v="USD"/>
    <n v="1569733200"/>
    <n v="1572670800"/>
    <b v="0"/>
    <b v="0"/>
    <s v="theater/plays"/>
    <n v="65.321428571428569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s v="US"/>
    <s v="USD"/>
    <n v="1529643600"/>
    <n v="1531112400"/>
    <b v="1"/>
    <b v="0"/>
    <s v="theater/plays"/>
    <n v="104.43617021276596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s v="US"/>
    <s v="USD"/>
    <n v="1399006800"/>
    <n v="1400734800"/>
    <b v="0"/>
    <b v="0"/>
    <s v="theater/plays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s v="IT"/>
    <s v="EUR"/>
    <n v="1418623200"/>
    <n v="1419660000"/>
    <b v="0"/>
    <b v="1"/>
    <s v="theater/plays"/>
    <n v="103.98131932282546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s v="US"/>
    <s v="USD"/>
    <n v="1555736400"/>
    <n v="1555822800"/>
    <b v="0"/>
    <b v="0"/>
    <s v="music/jazz"/>
    <n v="54.931726907630519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s v="US"/>
    <s v="USD"/>
    <n v="1442120400"/>
    <n v="1442379600"/>
    <b v="0"/>
    <b v="1"/>
    <s v="film &amp; video/animation"/>
    <n v="51.921875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n v="1364965200"/>
    <b v="0"/>
    <b v="0"/>
    <s v="theater/plays"/>
    <n v="60.02834008097166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n v="1505710800"/>
    <b v="0"/>
    <b v="0"/>
    <s v="theater/plays"/>
    <n v="75.04195804195804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s v="US"/>
    <s v="USD"/>
    <n v="1285822800"/>
    <n v="1287464400"/>
    <b v="0"/>
    <b v="0"/>
    <s v="theater/plays"/>
    <n v="35.911111111111111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s v="US"/>
    <s v="USD"/>
    <n v="1311483600"/>
    <n v="1311656400"/>
    <b v="0"/>
    <b v="1"/>
    <s v="music/indie rock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n v="1293170400"/>
    <b v="0"/>
    <b v="1"/>
    <s v="theater/plays"/>
    <n v="63.170588235294119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n v="1355983200"/>
    <b v="0"/>
    <b v="0"/>
    <s v="technology/wearables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s v="US"/>
    <s v="USD"/>
    <n v="1365915600"/>
    <n v="1366088400"/>
    <b v="0"/>
    <b v="1"/>
    <s v="games/video games"/>
    <n v="75.014876033057845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s v="DK"/>
    <s v="DKK"/>
    <n v="1551852000"/>
    <n v="1553317200"/>
    <b v="0"/>
    <b v="0"/>
    <s v="games/video games"/>
    <n v="101.19767441860465"/>
    <x v="6"/>
    <s v="video games"/>
    <x v="426"/>
    <d v="2019-03-23T05:00:00"/>
  </r>
  <r>
    <n v="450"/>
    <s v="Delgado-Hatfield"/>
    <s v="Up-sized composite success"/>
    <n v="100"/>
    <n v="4"/>
    <n v="0.0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s v="US"/>
    <s v="USD"/>
    <n v="1500440400"/>
    <n v="1503118800"/>
    <b v="0"/>
    <b v="0"/>
    <s v="music/rock"/>
    <n v="29.001272669424118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s v="US"/>
    <s v="USD"/>
    <n v="1278392400"/>
    <n v="1278478800"/>
    <b v="0"/>
    <b v="0"/>
    <s v="film &amp; video/drama"/>
    <n v="98.225806451612897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s v="US"/>
    <s v="USD"/>
    <n v="1382331600"/>
    <n v="1385445600"/>
    <b v="0"/>
    <b v="1"/>
    <s v="film &amp; video/drama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n v="1318741200"/>
    <b v="0"/>
    <b v="0"/>
    <s v="theater/plays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n v="1518242400"/>
    <b v="0"/>
    <b v="1"/>
    <s v="music/indie rock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n v="1476594000"/>
    <b v="0"/>
    <b v="0"/>
    <s v="theater/plays"/>
    <n v="28.956521739130434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s v="US"/>
    <s v="USD"/>
    <n v="1269752400"/>
    <n v="1273554000"/>
    <b v="0"/>
    <b v="0"/>
    <s v="theater/plays"/>
    <n v="55.993396226415094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s v="US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s v="US"/>
    <s v="USD"/>
    <n v="1398661200"/>
    <n v="1400389200"/>
    <b v="0"/>
    <b v="0"/>
    <s v="film &amp; video/drama"/>
    <n v="66.997115384615384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s v="US"/>
    <s v="USD"/>
    <n v="1359525600"/>
    <n v="1362808800"/>
    <b v="0"/>
    <b v="0"/>
    <s v="games/mobile games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s v="US"/>
    <s v="USD"/>
    <n v="1518328800"/>
    <n v="1519538400"/>
    <b v="0"/>
    <b v="0"/>
    <s v="theater/plays"/>
    <n v="39.006568144499177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s v="US"/>
    <s v="USD"/>
    <n v="1517032800"/>
    <n v="1517810400"/>
    <b v="0"/>
    <b v="0"/>
    <s v="publishing/translations"/>
    <n v="110.3625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s v="US"/>
    <s v="USD"/>
    <n v="1368594000"/>
    <n v="1370581200"/>
    <b v="0"/>
    <b v="1"/>
    <s v="technology/wearables"/>
    <n v="94.857142857142861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s v="CA"/>
    <s v="CAD"/>
    <n v="1448258400"/>
    <n v="1448863200"/>
    <b v="0"/>
    <b v="1"/>
    <s v="technology/web"/>
    <n v="57.935251798561154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s v="US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s v="US"/>
    <s v="USD"/>
    <n v="1431925200"/>
    <n v="1432098000"/>
    <b v="0"/>
    <b v="0"/>
    <s v="film &amp; video/drama"/>
    <n v="64.95597484276729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s v="US"/>
    <s v="USD"/>
    <n v="1481522400"/>
    <n v="1482127200"/>
    <b v="0"/>
    <b v="0"/>
    <s v="technology/wearables"/>
    <n v="27.00524934383202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s v="GB"/>
    <s v="GBP"/>
    <n v="1335934800"/>
    <n v="1335934800"/>
    <b v="0"/>
    <b v="1"/>
    <s v="food/food trucks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n v="1556946000"/>
    <b v="0"/>
    <b v="0"/>
    <s v="music/rock"/>
    <n v="104.94260869565217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s v="US"/>
    <s v="USD"/>
    <n v="1529989200"/>
    <n v="1530075600"/>
    <b v="0"/>
    <b v="0"/>
    <s v="music/electric music"/>
    <n v="84.028301886792448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n v="1534395600"/>
    <b v="0"/>
    <b v="0"/>
    <s v="publishing/fiction"/>
    <n v="51.001785714285717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s v="US"/>
    <s v="USD"/>
    <n v="1425877200"/>
    <n v="1426914000"/>
    <b v="0"/>
    <b v="0"/>
    <s v="technology/wearables"/>
    <n v="58.999637155297535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s v="GB"/>
    <s v="GBP"/>
    <n v="1501304400"/>
    <n v="1501477200"/>
    <b v="0"/>
    <b v="0"/>
    <s v="food/food trucks"/>
    <n v="71.156069364161851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s v="US"/>
    <s v="USD"/>
    <n v="1412139600"/>
    <n v="1415772000"/>
    <b v="0"/>
    <b v="1"/>
    <s v="theater/plays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n v="1331013600"/>
    <b v="0"/>
    <b v="1"/>
    <s v="publishing/fiction"/>
    <n v="76.555555555555557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s v="US"/>
    <s v="USD"/>
    <n v="1576130400"/>
    <n v="1576735200"/>
    <b v="0"/>
    <b v="0"/>
    <s v="theater/plays"/>
    <n v="87.068592057761734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s v="GB"/>
    <s v="GBP"/>
    <n v="1407128400"/>
    <n v="1411362000"/>
    <b v="0"/>
    <b v="1"/>
    <s v="food/food trucks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n v="1563685200"/>
    <b v="0"/>
    <b v="0"/>
    <s v="theater/plays"/>
    <n v="42.969135802469133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n v="1521867600"/>
    <b v="0"/>
    <b v="1"/>
    <s v="publishing/translations"/>
    <n v="33.428571428571431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s v="US"/>
    <s v="USD"/>
    <n v="1492664400"/>
    <n v="1495515600"/>
    <b v="0"/>
    <b v="0"/>
    <s v="theater/plays"/>
    <n v="83.982949701619773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n v="1455948000"/>
    <b v="0"/>
    <b v="0"/>
    <s v="theater/plays"/>
    <n v="101.41739130434783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s v="IT"/>
    <s v="EUR"/>
    <n v="1281934800"/>
    <n v="1282366800"/>
    <b v="0"/>
    <b v="0"/>
    <s v="technology/wearables"/>
    <n v="109.87058823529412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s v="US"/>
    <s v="USD"/>
    <n v="1573970400"/>
    <n v="1574575200"/>
    <b v="0"/>
    <b v="0"/>
    <s v="journalism/audio"/>
    <n v="31.916666666666668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n v="1374901200"/>
    <b v="0"/>
    <b v="1"/>
    <s v="food/food trucks"/>
    <n v="70.993450675399103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s v="US"/>
    <s v="USD"/>
    <n v="1275886800"/>
    <n v="1278910800"/>
    <b v="1"/>
    <b v="1"/>
    <s v="film &amp; video/shorts"/>
    <n v="77.026890756302521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s v="US"/>
    <s v="USD"/>
    <n v="1332392400"/>
    <n v="1332478800"/>
    <b v="0"/>
    <b v="0"/>
    <s v="technology/wearables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n v="1402722000"/>
    <b v="0"/>
    <b v="0"/>
    <s v="theater/plays"/>
    <n v="68.02051282051282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s v="US"/>
    <s v="USD"/>
    <n v="1495342800"/>
    <n v="1496811600"/>
    <b v="0"/>
    <b v="0"/>
    <s v="film &amp; video/animation"/>
    <n v="30.87037037037037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s v="US"/>
    <s v="USD"/>
    <n v="1482213600"/>
    <n v="1482213600"/>
    <b v="0"/>
    <b v="1"/>
    <s v="technology/wearables"/>
    <n v="27.908333333333335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s v="DK"/>
    <s v="DKK"/>
    <n v="1420092000"/>
    <n v="1420264800"/>
    <b v="0"/>
    <b v="0"/>
    <s v="technology/web"/>
    <n v="79.994818652849744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n v="0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s v="AU"/>
    <s v="AUD"/>
    <n v="1343365200"/>
    <n v="1345870800"/>
    <b v="0"/>
    <b v="1"/>
    <s v="games/video games"/>
    <n v="37.037634408602152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s v="US"/>
    <s v="USD"/>
    <n v="1435726800"/>
    <n v="1437454800"/>
    <b v="0"/>
    <b v="0"/>
    <s v="film &amp; video/drama"/>
    <n v="99.963043478260872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s v="IT"/>
    <s v="EUR"/>
    <n v="1431925200"/>
    <n v="1432011600"/>
    <b v="0"/>
    <b v="0"/>
    <s v="music/rock"/>
    <n v="111.6774193548387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n v="1512885600"/>
    <b v="0"/>
    <b v="1"/>
    <s v="theater/plays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n v="1369717200"/>
    <b v="0"/>
    <b v="1"/>
    <s v="technology/web"/>
    <n v="44.05263157894737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s v="US"/>
    <s v="USD"/>
    <n v="1532840400"/>
    <n v="1534654800"/>
    <b v="0"/>
    <b v="0"/>
    <s v="theater/plays"/>
    <n v="52.999726551818434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s v="AU"/>
    <s v="AUD"/>
    <n v="1527742800"/>
    <n v="1529816400"/>
    <b v="0"/>
    <b v="0"/>
    <s v="film &amp; video/drama"/>
    <n v="70.908396946564892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s v="US"/>
    <s v="USD"/>
    <n v="1564030800"/>
    <n v="1564894800"/>
    <b v="0"/>
    <b v="0"/>
    <s v="theater/plays"/>
    <n v="98.060773480662988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s v="US"/>
    <s v="USD"/>
    <n v="1404536400"/>
    <n v="1404622800"/>
    <b v="0"/>
    <b v="1"/>
    <s v="games/video games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n v="1386741600"/>
    <b v="0"/>
    <b v="1"/>
    <s v="music/rock"/>
    <n v="58.945075757575758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s v="CA"/>
    <s v="CAD"/>
    <n v="1324620000"/>
    <n v="1324792800"/>
    <b v="0"/>
    <b v="1"/>
    <s v="theater/plays"/>
    <n v="36.067669172932334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s v="US"/>
    <s v="USD"/>
    <n v="1281070800"/>
    <n v="1284354000"/>
    <b v="0"/>
    <b v="0"/>
    <s v="publishing/nonfiction"/>
    <n v="63.030732860520096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s v="US"/>
    <s v="USD"/>
    <n v="1493960400"/>
    <n v="1494392400"/>
    <b v="0"/>
    <b v="0"/>
    <s v="food/food trucks"/>
    <n v="84.717948717948715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s v="US"/>
    <s v="USD"/>
    <n v="1420696800"/>
    <n v="1421906400"/>
    <b v="0"/>
    <b v="1"/>
    <s v="music/rock"/>
    <n v="101.97518330513255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n v="1555909200"/>
    <b v="0"/>
    <b v="0"/>
    <s v="theater/plays"/>
    <n v="106.4375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s v="US"/>
    <s v="USD"/>
    <n v="1471928400"/>
    <n v="1472446800"/>
    <b v="0"/>
    <b v="1"/>
    <s v="film &amp; video/drama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n v="1342328400"/>
    <b v="0"/>
    <b v="0"/>
    <s v="film &amp; video/shorts"/>
    <n v="85.806282722513089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s v="US"/>
    <s v="USD"/>
    <n v="1267682400"/>
    <n v="1268114400"/>
    <b v="0"/>
    <b v="0"/>
    <s v="film &amp; video/shorts"/>
    <n v="70.82022471910112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s v="US"/>
    <s v="USD"/>
    <n v="1272258000"/>
    <n v="1273381200"/>
    <b v="0"/>
    <b v="0"/>
    <s v="theater/plays"/>
    <n v="40.998484082870135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n v="1290837600"/>
    <b v="0"/>
    <b v="0"/>
    <s v="technology/wearables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n v="1454306400"/>
    <b v="0"/>
    <b v="1"/>
    <s v="theater/plays"/>
    <n v="88.054421768707485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s v="GB"/>
    <s v="GBP"/>
    <n v="1385186400"/>
    <n v="1389074400"/>
    <b v="0"/>
    <b v="0"/>
    <s v="music/indie rock"/>
    <n v="90.337500000000006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s v="US"/>
    <s v="USD"/>
    <n v="1399698000"/>
    <n v="1402117200"/>
    <b v="0"/>
    <b v="0"/>
    <s v="games/video games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n v="1284440400"/>
    <b v="0"/>
    <b v="1"/>
    <s v="publishing/fiction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n v="1388988000"/>
    <b v="0"/>
    <b v="0"/>
    <s v="games/video games"/>
    <n v="48.993956043956047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s v="CA"/>
    <s v="CAD"/>
    <n v="1516860000"/>
    <n v="1516946400"/>
    <b v="0"/>
    <b v="0"/>
    <s v="theater/plays"/>
    <n v="63.857142857142854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n v="1377752400"/>
    <b v="0"/>
    <b v="0"/>
    <s v="music/indie rock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n v="1534568400"/>
    <b v="0"/>
    <b v="1"/>
    <s v="film &amp; video/drama"/>
    <n v="55.08230452674897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s v="IT"/>
    <s v="EUR"/>
    <n v="1528434000"/>
    <n v="1528606800"/>
    <b v="0"/>
    <b v="1"/>
    <s v="theater/plays"/>
    <n v="62.044554455445542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s v="IT"/>
    <s v="EUR"/>
    <n v="1282626000"/>
    <n v="1284872400"/>
    <b v="0"/>
    <b v="0"/>
    <s v="publishing/fiction"/>
    <n v="104.97857142857143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n v="1381208400"/>
    <b v="0"/>
    <b v="0"/>
    <s v="games/mobile games"/>
    <n v="44.007716049382715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s v="US"/>
    <s v="USD"/>
    <n v="1561957200"/>
    <n v="1562475600"/>
    <b v="0"/>
    <b v="1"/>
    <s v="food/food trucks"/>
    <n v="92.467532467532465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n v="1436158800"/>
    <b v="0"/>
    <b v="0"/>
    <s v="games/mobile games"/>
    <n v="109.07848101265823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s v="GB"/>
    <s v="GBP"/>
    <n v="1453442400"/>
    <n v="1456034400"/>
    <b v="0"/>
    <b v="0"/>
    <s v="music/indie rock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n v="1380171600"/>
    <b v="0"/>
    <b v="0"/>
    <s v="games/video games"/>
    <n v="77.022222222222226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s v="US"/>
    <s v="USD"/>
    <n v="1452232800"/>
    <n v="1453356000"/>
    <b v="0"/>
    <b v="0"/>
    <s v="music/rock"/>
    <n v="92.166666666666671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s v="US"/>
    <s v="USD"/>
    <n v="1577253600"/>
    <n v="1578981600"/>
    <b v="0"/>
    <b v="0"/>
    <s v="theater/plays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n v="1537419600"/>
    <b v="0"/>
    <b v="1"/>
    <s v="theater/plays"/>
    <n v="78.068181818181813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s v="US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s v="US"/>
    <s v="USD"/>
    <n v="1459486800"/>
    <n v="1460610000"/>
    <b v="0"/>
    <b v="0"/>
    <s v="theater/plays"/>
    <n v="59.991289782244557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n v="1370494800"/>
    <b v="0"/>
    <b v="0"/>
    <s v="technology/wearables"/>
    <n v="110.03018372703411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s v="AU"/>
    <s v="AUD"/>
    <n v="1419055200"/>
    <n v="1422511200"/>
    <b v="0"/>
    <b v="1"/>
    <s v="technology/web"/>
    <n v="37.99856063332134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n v="1480312800"/>
    <b v="0"/>
    <b v="0"/>
    <s v="theater/plays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n v="1294034400"/>
    <b v="0"/>
    <b v="0"/>
    <s v="music/rock"/>
    <n v="72.978599221789878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s v="CA"/>
    <s v="CAD"/>
    <n v="1482127200"/>
    <n v="1482645600"/>
    <b v="0"/>
    <b v="0"/>
    <s v="music/indie rock"/>
    <n v="26.007220216606498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s v="DK"/>
    <s v="DKK"/>
    <n v="1396414800"/>
    <n v="1399093200"/>
    <b v="0"/>
    <b v="0"/>
    <s v="music/rock"/>
    <n v="104.36296296296297"/>
    <x v="1"/>
    <s v="rock"/>
    <x v="519"/>
    <d v="2014-05-03T05:00:00"/>
  </r>
  <r>
    <n v="556"/>
    <s v="Smith and Sons"/>
    <s v="Grass-roots 24/7 attitude"/>
    <n v="5200"/>
    <n v="12467"/>
    <n v="2.3975"/>
    <x v="1"/>
    <n v="122"/>
    <s v="US"/>
    <s v="USD"/>
    <n v="1315285200"/>
    <n v="1315890000"/>
    <b v="0"/>
    <b v="1"/>
    <s v="publishing/translations"/>
    <n v="102.18852459016394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s v="US"/>
    <s v="USD"/>
    <n v="1456293600"/>
    <n v="1460005200"/>
    <b v="0"/>
    <b v="0"/>
    <s v="theater/plays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n v="1470718800"/>
    <b v="0"/>
    <b v="0"/>
    <s v="theater/plays"/>
    <n v="104.03228962818004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s v="CH"/>
    <s v="CHF"/>
    <n v="1318827600"/>
    <n v="1319000400"/>
    <b v="0"/>
    <b v="0"/>
    <s v="theater/plays"/>
    <n v="56.015151515151516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s v="CH"/>
    <s v="CHF"/>
    <n v="1552366800"/>
    <n v="1552539600"/>
    <b v="0"/>
    <b v="0"/>
    <s v="music/rock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n v="1427086800"/>
    <b v="0"/>
    <b v="0"/>
    <s v="theater/plays"/>
    <n v="78.990502793296088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s v="US"/>
    <s v="USD"/>
    <n v="1321336800"/>
    <n v="1323064800"/>
    <b v="0"/>
    <b v="0"/>
    <s v="theater/plays"/>
    <n v="53.99499443826474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s v="US"/>
    <s v="USD"/>
    <n v="1456293600"/>
    <n v="1458277200"/>
    <b v="0"/>
    <b v="1"/>
    <s v="music/electric music"/>
    <n v="111.45945945945945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s v="US"/>
    <s v="USD"/>
    <n v="1404968400"/>
    <n v="1405141200"/>
    <b v="0"/>
    <b v="0"/>
    <s v="music/rock"/>
    <n v="60.922131147540981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s v="US"/>
    <s v="USD"/>
    <n v="1279170000"/>
    <n v="1283058000"/>
    <b v="0"/>
    <b v="0"/>
    <s v="theater/plays"/>
    <n v="26.0015444015444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n v="1295762400"/>
    <b v="0"/>
    <b v="0"/>
    <s v="film &amp; video/animation"/>
    <n v="80.993208828522924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s v="US"/>
    <s v="USD"/>
    <n v="1419055200"/>
    <n v="1419573600"/>
    <b v="0"/>
    <b v="1"/>
    <s v="music/rock"/>
    <n v="34.995963302752294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s v="US"/>
    <s v="USD"/>
    <n v="1443416400"/>
    <n v="1444798800"/>
    <b v="0"/>
    <b v="1"/>
    <s v="music/rock"/>
    <n v="52.085106382978722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s v="US"/>
    <s v="USD"/>
    <n v="1399006800"/>
    <n v="1399179600"/>
    <b v="0"/>
    <b v="0"/>
    <s v="journalism/audio"/>
    <n v="24.986666666666668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s v="US"/>
    <s v="USD"/>
    <n v="1575698400"/>
    <n v="1576562400"/>
    <b v="0"/>
    <b v="1"/>
    <s v="food/food trucks"/>
    <n v="69.215277777777771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s v="US"/>
    <s v="USD"/>
    <n v="1400562000"/>
    <n v="1400821200"/>
    <b v="0"/>
    <b v="1"/>
    <s v="theater/plays"/>
    <n v="93.944444444444443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s v="US"/>
    <s v="USD"/>
    <n v="1509512400"/>
    <n v="1510984800"/>
    <b v="0"/>
    <b v="0"/>
    <s v="theater/plays"/>
    <n v="98.40625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s v="US"/>
    <s v="USD"/>
    <n v="1299823200"/>
    <n v="1302066000"/>
    <b v="0"/>
    <b v="0"/>
    <s v="music/jazz"/>
    <n v="41.783783783783782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s v="US"/>
    <s v="USD"/>
    <n v="1312693200"/>
    <n v="1313730000"/>
    <b v="0"/>
    <b v="0"/>
    <s v="music/jazz"/>
    <n v="72.05747126436782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s v="US"/>
    <s v="USD"/>
    <n v="1393394400"/>
    <n v="1394085600"/>
    <b v="0"/>
    <b v="0"/>
    <s v="theater/plays"/>
    <n v="48.003209242618745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s v="US"/>
    <s v="USD"/>
    <n v="1304053200"/>
    <n v="1305349200"/>
    <b v="0"/>
    <b v="0"/>
    <s v="technology/web"/>
    <n v="54.098591549295776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s v="US"/>
    <s v="USD"/>
    <n v="1433912400"/>
    <n v="1434344400"/>
    <b v="0"/>
    <b v="1"/>
    <s v="games/video games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s v="US"/>
    <s v="USD"/>
    <n v="1335330000"/>
    <n v="1336539600"/>
    <b v="0"/>
    <b v="0"/>
    <s v="technology/web"/>
    <n v="64.01425914445133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s v="US"/>
    <s v="USD"/>
    <n v="1268888400"/>
    <n v="1269752400"/>
    <b v="0"/>
    <b v="0"/>
    <s v="publishing/translations"/>
    <n v="96.066176470588232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s v="US"/>
    <s v="USD"/>
    <n v="1289973600"/>
    <n v="1291615200"/>
    <b v="0"/>
    <b v="0"/>
    <s v="music/rock"/>
    <n v="51.184615384615384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s v="CA"/>
    <s v="CAD"/>
    <n v="1547877600"/>
    <n v="1552366800"/>
    <b v="0"/>
    <b v="1"/>
    <s v="food/food trucks"/>
    <n v="43.92307692307692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s v="GB"/>
    <s v="GBP"/>
    <n v="1269493200"/>
    <n v="1272171600"/>
    <b v="0"/>
    <b v="0"/>
    <s v="theater/plays"/>
    <n v="91.021198830409361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s v="US"/>
    <s v="USD"/>
    <n v="1279083600"/>
    <n v="1279947600"/>
    <b v="0"/>
    <b v="0"/>
    <s v="games/video games"/>
    <n v="61.03921568627451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s v="US"/>
    <s v="USD"/>
    <n v="1401426000"/>
    <n v="1402203600"/>
    <b v="0"/>
    <b v="0"/>
    <s v="theater/plays"/>
    <n v="80.011857707509876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n v="1467262800"/>
    <b v="0"/>
    <b v="1"/>
    <s v="theater/plays"/>
    <n v="71.127388535031841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n v="1270530000"/>
    <b v="0"/>
    <b v="1"/>
    <s v="theater/plays"/>
    <n v="89.99079189686924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s v="US"/>
    <s v="USD"/>
    <n v="1457157600"/>
    <n v="1457762400"/>
    <b v="0"/>
    <b v="1"/>
    <s v="film &amp; video/drama"/>
    <n v="43.032786885245905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n v="1575525600"/>
    <b v="0"/>
    <b v="0"/>
    <s v="theater/plays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n v="1279083600"/>
    <b v="0"/>
    <b v="0"/>
    <s v="music/rock"/>
    <n v="73.004566210045667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d v="2015-02-20T06:00:00"/>
  </r>
  <r>
    <n v="600"/>
    <s v="Brown-George"/>
    <s v="Cross-platform tertiary array"/>
    <n v="100"/>
    <n v="5"/>
    <n v="0.0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s v="US"/>
    <s v="USD"/>
    <n v="1401426000"/>
    <n v="1402894800"/>
    <b v="1"/>
    <b v="0"/>
    <s v="technology/wearables"/>
    <n v="67.103092783505161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s v="US"/>
    <s v="USD"/>
    <n v="1433480400"/>
    <n v="1434430800"/>
    <b v="0"/>
    <b v="0"/>
    <s v="theater/plays"/>
    <n v="79.978947368421046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n v="1557896400"/>
    <b v="0"/>
    <b v="0"/>
    <s v="theater/plays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n v="1297490400"/>
    <b v="0"/>
    <b v="0"/>
    <s v="theater/plays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n v="1447394400"/>
    <b v="0"/>
    <b v="0"/>
    <s v="publishing/nonfiction"/>
    <n v="57.738317757009348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s v="GB"/>
    <s v="GBP"/>
    <n v="1457330400"/>
    <n v="1458277200"/>
    <b v="0"/>
    <b v="0"/>
    <s v="music/rock"/>
    <n v="40.03125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n v="1395723600"/>
    <b v="0"/>
    <b v="0"/>
    <s v="food/food trucks"/>
    <n v="81.016591928251117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s v="US"/>
    <s v="USD"/>
    <n v="1551852000"/>
    <n v="1552197600"/>
    <b v="0"/>
    <b v="1"/>
    <s v="music/jazz"/>
    <n v="35.047468354430379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n v="1356847200"/>
    <b v="0"/>
    <b v="0"/>
    <s v="theater/plays"/>
    <n v="27.998126756166094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s v="US"/>
    <s v="USD"/>
    <n v="1374728400"/>
    <n v="1375765200"/>
    <b v="0"/>
    <b v="0"/>
    <s v="theater/plays"/>
    <n v="75.733333333333334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s v="US"/>
    <s v="USD"/>
    <n v="1287810000"/>
    <n v="1289800800"/>
    <b v="0"/>
    <b v="0"/>
    <s v="music/electric music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s v="CA"/>
    <s v="CAD"/>
    <n v="1503723600"/>
    <n v="1504501200"/>
    <b v="0"/>
    <b v="0"/>
    <s v="theater/plays"/>
    <n v="73.615384615384613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n v="1485669600"/>
    <b v="0"/>
    <b v="0"/>
    <s v="theater/plays"/>
    <n v="56.991701244813278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n v="1462770000"/>
    <b v="0"/>
    <b v="0"/>
    <s v="theater/plays"/>
    <n v="85.223529411764702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s v="GB"/>
    <s v="GBP"/>
    <n v="1379653200"/>
    <n v="1379739600"/>
    <b v="0"/>
    <b v="1"/>
    <s v="music/indie rock"/>
    <n v="50.962184873949582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s v="US"/>
    <s v="USD"/>
    <n v="1401858000"/>
    <n v="1402722000"/>
    <b v="0"/>
    <b v="0"/>
    <s v="theater/plays"/>
    <n v="63.563636363636363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s v="US"/>
    <s v="USD"/>
    <n v="1367470800"/>
    <n v="1369285200"/>
    <b v="0"/>
    <b v="0"/>
    <s v="publishing/nonfiction"/>
    <n v="80.999165275459092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s v="US"/>
    <s v="USD"/>
    <n v="1304658000"/>
    <n v="1304744400"/>
    <b v="1"/>
    <b v="1"/>
    <s v="theater/plays"/>
    <n v="86.044753086419746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n v="1474174800"/>
    <b v="0"/>
    <b v="0"/>
    <s v="theater/plays"/>
    <n v="74.006063432835816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s v="US"/>
    <s v="USD"/>
    <n v="1523768400"/>
    <n v="1526014800"/>
    <b v="0"/>
    <b v="0"/>
    <s v="music/indie rock"/>
    <n v="92.4375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n v="1437454800"/>
    <b v="0"/>
    <b v="0"/>
    <s v="theater/plays"/>
    <n v="55.999257333828446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n v="1581314400"/>
    <b v="0"/>
    <b v="0"/>
    <s v="theater/plays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n v="1286427600"/>
    <b v="0"/>
    <b v="1"/>
    <s v="theater/plays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n v="1278738000"/>
    <b v="1"/>
    <b v="0"/>
    <s v="food/food trucks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n v="1286427600"/>
    <b v="0"/>
    <b v="0"/>
    <s v="music/indie rock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n v="1467954000"/>
    <b v="0"/>
    <b v="1"/>
    <s v="theater/plays"/>
    <n v="73.968000000000004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s v="US"/>
    <s v="USD"/>
    <n v="1556686800"/>
    <n v="1557637200"/>
    <b v="0"/>
    <b v="1"/>
    <s v="theater/plays"/>
    <n v="68.65517241379311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s v="US"/>
    <s v="USD"/>
    <n v="1553576400"/>
    <n v="1553922000"/>
    <b v="0"/>
    <b v="0"/>
    <s v="theater/plays"/>
    <n v="59.992164544564154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s v="US"/>
    <s v="USD"/>
    <n v="1414904400"/>
    <n v="1416463200"/>
    <b v="0"/>
    <b v="0"/>
    <s v="theater/plays"/>
    <n v="111.15827338129496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s v="US"/>
    <s v="USD"/>
    <n v="1446876000"/>
    <n v="1447221600"/>
    <b v="0"/>
    <b v="0"/>
    <s v="film &amp; video/animation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s v="US"/>
    <s v="USD"/>
    <n v="1479103200"/>
    <n v="1479794400"/>
    <b v="0"/>
    <b v="0"/>
    <s v="theater/plays"/>
    <n v="103.84615384615384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s v="US"/>
    <s v="USD"/>
    <n v="1280206800"/>
    <n v="1281243600"/>
    <b v="0"/>
    <b v="1"/>
    <s v="theater/plays"/>
    <n v="99.127659574468083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s v="US"/>
    <s v="USD"/>
    <n v="1532754000"/>
    <n v="1532754000"/>
    <b v="0"/>
    <b v="1"/>
    <s v="film &amp; video/drama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n v="1453356000"/>
    <b v="0"/>
    <b v="0"/>
    <s v="theater/plays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n v="1489986000"/>
    <b v="0"/>
    <b v="0"/>
    <s v="theater/plays"/>
    <n v="58.128865979381445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n v="1545804000"/>
    <b v="0"/>
    <b v="0"/>
    <s v="technology/wearables"/>
    <n v="103.73643410852713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s v="US"/>
    <s v="USD"/>
    <n v="1488348000"/>
    <n v="1489899600"/>
    <b v="0"/>
    <b v="0"/>
    <s v="theater/plays"/>
    <n v="87.962666666666664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n v="1539752400"/>
    <b v="0"/>
    <b v="1"/>
    <s v="music/rock"/>
    <n v="37.999361294443261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s v="US"/>
    <s v="USD"/>
    <n v="1363150800"/>
    <n v="1364101200"/>
    <b v="0"/>
    <b v="0"/>
    <s v="games/video games"/>
    <n v="29.999313893653515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s v="US"/>
    <s v="USD"/>
    <n v="1499317200"/>
    <n v="1500872400"/>
    <b v="1"/>
    <b v="0"/>
    <s v="food/food trucks"/>
    <n v="85.994467496542185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s v="CH"/>
    <s v="CHF"/>
    <n v="1287550800"/>
    <n v="1288501200"/>
    <b v="1"/>
    <b v="1"/>
    <s v="theater/plays"/>
    <n v="98.011627906976742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s v="IT"/>
    <s v="EUR"/>
    <n v="1393048800"/>
    <n v="1394344800"/>
    <b v="0"/>
    <b v="0"/>
    <s v="film &amp; video/shorts"/>
    <n v="44.994570837642193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s v="US"/>
    <s v="USD"/>
    <n v="1470373200"/>
    <n v="1474088400"/>
    <b v="0"/>
    <b v="0"/>
    <s v="technology/web"/>
    <n v="31.012224938875306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s v="US"/>
    <s v="USD"/>
    <n v="1460091600"/>
    <n v="1460264400"/>
    <b v="0"/>
    <b v="0"/>
    <s v="technology/web"/>
    <n v="59.970085470085472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n v="1440824400"/>
    <b v="0"/>
    <b v="0"/>
    <s v="music/metal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n v="1514872800"/>
    <b v="0"/>
    <b v="0"/>
    <s v="food/food trucks"/>
    <n v="98.966269841269835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n v="1442898000"/>
    <b v="0"/>
    <b v="0"/>
    <s v="music/rock"/>
    <n v="81.010256410256417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s v="US"/>
    <s v="USD"/>
    <n v="1440133200"/>
    <n v="1440910800"/>
    <b v="1"/>
    <b v="0"/>
    <s v="theater/plays"/>
    <n v="96.597402597402592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s v="DK"/>
    <s v="DKK"/>
    <n v="1332910800"/>
    <n v="1335502800"/>
    <b v="0"/>
    <b v="0"/>
    <s v="music/jazz"/>
    <n v="76.957446808510639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s v="US"/>
    <s v="USD"/>
    <n v="1544335200"/>
    <n v="1544680800"/>
    <b v="0"/>
    <b v="0"/>
    <s v="theater/plays"/>
    <n v="67.984732824427482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s v="US"/>
    <s v="USD"/>
    <n v="1286427600"/>
    <n v="1288414800"/>
    <b v="0"/>
    <b v="0"/>
    <s v="theater/plays"/>
    <n v="88.781609195402297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s v="US"/>
    <s v="USD"/>
    <n v="1329717600"/>
    <n v="1330581600"/>
    <b v="0"/>
    <b v="0"/>
    <s v="music/jazz"/>
    <n v="24.99623706491063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s v="US"/>
    <s v="USD"/>
    <n v="1410325200"/>
    <n v="1411102800"/>
    <b v="0"/>
    <b v="0"/>
    <s v="journalism/audio"/>
    <n v="29.009546539379475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n v="1344834000"/>
    <b v="0"/>
    <b v="0"/>
    <s v="theater/plays"/>
    <n v="73.59210526315789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n v="1499230800"/>
    <b v="0"/>
    <b v="0"/>
    <s v="theater/plays"/>
    <n v="107.97038864898211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n v="1457416800"/>
    <b v="0"/>
    <b v="0"/>
    <s v="music/indie rock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n v="1280898000"/>
    <b v="0"/>
    <b v="1"/>
    <s v="theater/plays"/>
    <n v="111.02236719478098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s v="AU"/>
    <s v="AUD"/>
    <n v="1521608400"/>
    <n v="1522472400"/>
    <b v="0"/>
    <b v="0"/>
    <s v="theater/plays"/>
    <n v="24.997515808491418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s v="IT"/>
    <s v="EUR"/>
    <n v="1460696400"/>
    <n v="1462510800"/>
    <b v="0"/>
    <b v="0"/>
    <s v="music/indie rock"/>
    <n v="42.155172413793103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s v="US"/>
    <s v="USD"/>
    <n v="1568178000"/>
    <n v="1568782800"/>
    <b v="0"/>
    <b v="0"/>
    <s v="journalism/audio"/>
    <n v="36.0392749244713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s v="US"/>
    <s v="USD"/>
    <n v="1468126800"/>
    <n v="1472446800"/>
    <b v="0"/>
    <b v="0"/>
    <s v="publishing/fiction"/>
    <n v="39.927927927927925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s v="US"/>
    <s v="USD"/>
    <n v="1547877600"/>
    <n v="1548050400"/>
    <b v="0"/>
    <b v="0"/>
    <s v="film &amp; video/drama"/>
    <n v="83.158139534883716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s v="US"/>
    <s v="USD"/>
    <n v="1571374800"/>
    <n v="1571806800"/>
    <b v="0"/>
    <b v="1"/>
    <s v="food/food trucks"/>
    <n v="39.97520661157025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n v="1576476000"/>
    <b v="0"/>
    <b v="1"/>
    <s v="games/mobile games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n v="1324965600"/>
    <b v="0"/>
    <b v="0"/>
    <s v="theater/plays"/>
    <n v="95.978877489438744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s v="US"/>
    <s v="USD"/>
    <n v="1386741600"/>
    <n v="1387519200"/>
    <b v="0"/>
    <b v="0"/>
    <s v="theater/plays"/>
    <n v="78.728155339805824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s v="US"/>
    <s v="USD"/>
    <n v="1537074000"/>
    <n v="1537246800"/>
    <b v="0"/>
    <b v="0"/>
    <s v="theater/plays"/>
    <n v="56.081632653061227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s v="CA"/>
    <s v="CAD"/>
    <n v="1277787600"/>
    <n v="1279515600"/>
    <b v="0"/>
    <b v="0"/>
    <s v="publishing/nonfiction"/>
    <n v="69.090909090909093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s v="CA"/>
    <s v="CAD"/>
    <n v="1440306000"/>
    <n v="1442379600"/>
    <b v="0"/>
    <b v="0"/>
    <s v="theater/plays"/>
    <n v="102.05291576673866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s v="US"/>
    <s v="USD"/>
    <n v="1522126800"/>
    <n v="1523077200"/>
    <b v="0"/>
    <b v="0"/>
    <s v="technology/wearables"/>
    <n v="107.32089552238806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s v="US"/>
    <s v="USD"/>
    <n v="1489298400"/>
    <n v="1489554000"/>
    <b v="0"/>
    <b v="0"/>
    <s v="theater/plays"/>
    <n v="51.970260223048328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s v="US"/>
    <s v="USD"/>
    <n v="1383022800"/>
    <n v="1384063200"/>
    <b v="0"/>
    <b v="0"/>
    <s v="technology/web"/>
    <n v="106.49275362318841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s v="GB"/>
    <s v="GBP"/>
    <n v="1562648400"/>
    <n v="1564203600"/>
    <b v="0"/>
    <b v="0"/>
    <s v="music/rock"/>
    <n v="70.623376623376629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n v="1509685200"/>
    <b v="0"/>
    <b v="0"/>
    <s v="theater/plays"/>
    <n v="66.016018306636155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s v="US"/>
    <s v="USD"/>
    <n v="1511762400"/>
    <n v="1514959200"/>
    <b v="0"/>
    <b v="0"/>
    <s v="theater/plays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n v="1448863200"/>
    <b v="1"/>
    <b v="0"/>
    <s v="music/rock"/>
    <n v="62.867346938775512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s v="US"/>
    <s v="USD"/>
    <n v="1429506000"/>
    <n v="1429592400"/>
    <b v="0"/>
    <b v="1"/>
    <s v="theater/plays"/>
    <n v="108.98537682789652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s v="US"/>
    <s v="USD"/>
    <n v="1522472400"/>
    <n v="1522645200"/>
    <b v="0"/>
    <b v="0"/>
    <s v="music/electric music"/>
    <n v="26.999314599040439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s v="CA"/>
    <s v="CAD"/>
    <n v="1322114400"/>
    <n v="1323324000"/>
    <b v="0"/>
    <b v="0"/>
    <s v="technology/wearables"/>
    <n v="65.004147943311438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s v="US"/>
    <s v="USD"/>
    <n v="1561438800"/>
    <n v="1561525200"/>
    <b v="0"/>
    <b v="0"/>
    <s v="film &amp; video/drama"/>
    <n v="111.51785714285714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s v="US"/>
    <s v="USD"/>
    <n v="1301202000"/>
    <n v="1301806800"/>
    <b v="1"/>
    <b v="0"/>
    <s v="theater/plays"/>
    <n v="110.99268292682927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s v="US"/>
    <s v="USD"/>
    <n v="1374469200"/>
    <n v="1374901200"/>
    <b v="0"/>
    <b v="0"/>
    <s v="technology/wearables"/>
    <n v="56.746987951807228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n v="1468904400"/>
    <b v="0"/>
    <b v="0"/>
    <s v="film &amp; video/animation"/>
    <n v="92.08620689655173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s v="GB"/>
    <s v="GBP"/>
    <n v="1386741600"/>
    <n v="1387087200"/>
    <b v="0"/>
    <b v="0"/>
    <s v="publishing/nonfiction"/>
    <n v="82.986666666666665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s v="AU"/>
    <s v="AUD"/>
    <n v="1546754400"/>
    <n v="1547445600"/>
    <b v="0"/>
    <b v="1"/>
    <s v="technology/web"/>
    <n v="103.03791821561339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n v="1547359200"/>
    <b v="0"/>
    <b v="0"/>
    <s v="film &amp; video/drama"/>
    <n v="68.922619047619051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s v="CH"/>
    <s v="CHF"/>
    <n v="1495429200"/>
    <n v="1496293200"/>
    <b v="0"/>
    <b v="0"/>
    <s v="theater/plays"/>
    <n v="87.737226277372258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n v="1335416400"/>
    <b v="0"/>
    <b v="0"/>
    <s v="theater/plays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n v="1532149200"/>
    <b v="0"/>
    <b v="1"/>
    <s v="theater/plays"/>
    <n v="50.863999999999997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s v="US"/>
    <s v="USD"/>
    <n v="1467954000"/>
    <n v="1471496400"/>
    <b v="0"/>
    <b v="0"/>
    <s v="theater/plays"/>
    <n v="72.896039603960389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s v="US"/>
    <s v="USD"/>
    <n v="1408424400"/>
    <n v="1408510800"/>
    <b v="0"/>
    <b v="0"/>
    <s v="music/rock"/>
    <n v="101.98095238095237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n v="1281589200"/>
    <b v="0"/>
    <b v="0"/>
    <s v="games/mobile games"/>
    <n v="44.009146341463413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s v="US"/>
    <s v="USD"/>
    <n v="1373432400"/>
    <n v="1375851600"/>
    <b v="0"/>
    <b v="1"/>
    <s v="theater/plays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s v="US"/>
    <s v="USD"/>
    <n v="1371445200"/>
    <n v="1373691600"/>
    <b v="0"/>
    <b v="0"/>
    <s v="technology/wearables"/>
    <n v="28.003367003367003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s v="US"/>
    <s v="USD"/>
    <n v="1338267600"/>
    <n v="1339218000"/>
    <b v="0"/>
    <b v="0"/>
    <s v="publishing/fiction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n v="1520402400"/>
    <b v="0"/>
    <b v="1"/>
    <s v="theater/plays"/>
    <n v="84.921052631578945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s v="US"/>
    <s v="USD"/>
    <n v="1522818000"/>
    <n v="1523336400"/>
    <b v="0"/>
    <b v="0"/>
    <s v="music/rock"/>
    <n v="90.483333333333334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s v="AU"/>
    <s v="AUD"/>
    <n v="1456898400"/>
    <n v="1458709200"/>
    <b v="0"/>
    <b v="0"/>
    <s v="theater/plays"/>
    <n v="92.013888888888886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s v="GB"/>
    <s v="GBP"/>
    <n v="1413954000"/>
    <n v="1414126800"/>
    <b v="0"/>
    <b v="1"/>
    <s v="theater/plays"/>
    <n v="93.066115702479337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s v="US"/>
    <s v="USD"/>
    <n v="1416031200"/>
    <n v="1416204000"/>
    <b v="0"/>
    <b v="0"/>
    <s v="games/mobile games"/>
    <n v="61.008145363408524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s v="US"/>
    <s v="USD"/>
    <n v="1287982800"/>
    <n v="1288501200"/>
    <b v="0"/>
    <b v="1"/>
    <s v="theater/plays"/>
    <n v="92.036259541984734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s v="US"/>
    <s v="USD"/>
    <n v="1547964000"/>
    <n v="1552971600"/>
    <b v="0"/>
    <b v="0"/>
    <s v="technology/web"/>
    <n v="81.132596685082873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s v="US"/>
    <s v="USD"/>
    <n v="1359957600"/>
    <n v="1360130400"/>
    <b v="0"/>
    <b v="0"/>
    <s v="film &amp; video/drama"/>
    <n v="85.221311475409834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s v="CA"/>
    <s v="CAD"/>
    <n v="1432357200"/>
    <n v="1432875600"/>
    <b v="0"/>
    <b v="0"/>
    <s v="technology/wearables"/>
    <n v="110.96825396825396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s v="US"/>
    <s v="USD"/>
    <n v="1500786000"/>
    <n v="1500872400"/>
    <b v="0"/>
    <b v="0"/>
    <s v="technology/web"/>
    <n v="32.968036529680369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n v="1492146000"/>
    <b v="0"/>
    <b v="1"/>
    <s v="music/rock"/>
    <n v="96.005352363960753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s v="US"/>
    <s v="USD"/>
    <n v="1406178000"/>
    <n v="1407301200"/>
    <b v="0"/>
    <b v="0"/>
    <s v="music/metal"/>
    <n v="84.96632653061225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s v="US"/>
    <s v="USD"/>
    <n v="1485583200"/>
    <n v="1486620000"/>
    <b v="0"/>
    <b v="1"/>
    <s v="theater/plays"/>
    <n v="25.007462686567163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s v="US"/>
    <s v="USD"/>
    <n v="1424412000"/>
    <n v="1424757600"/>
    <b v="0"/>
    <b v="0"/>
    <s v="publishing/nonfiction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n v="1479880800"/>
    <b v="0"/>
    <b v="0"/>
    <s v="music/indie rock"/>
    <n v="27.933333333333334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n v="10000"/>
    <n v="6100"/>
    <n v="0.61"/>
    <x v="0"/>
    <n v="191"/>
    <s v="US"/>
    <s v="USD"/>
    <n v="1340946000"/>
    <n v="1341032400"/>
    <b v="0"/>
    <b v="0"/>
    <s v="music/indie rock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s v="US"/>
    <s v="USD"/>
    <n v="1274590800"/>
    <n v="1274677200"/>
    <b v="0"/>
    <b v="0"/>
    <s v="theater/plays"/>
    <n v="108.84615384615384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s v="US"/>
    <s v="USD"/>
    <n v="1263880800"/>
    <n v="1267509600"/>
    <b v="0"/>
    <b v="0"/>
    <s v="music/electric music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s v="US"/>
    <s v="USD"/>
    <n v="1445403600"/>
    <n v="1445922000"/>
    <b v="0"/>
    <b v="1"/>
    <s v="theater/plays"/>
    <n v="29.647058823529413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s v="US"/>
    <s v="USD"/>
    <n v="1533877200"/>
    <n v="1534050000"/>
    <b v="0"/>
    <b v="1"/>
    <s v="theater/plays"/>
    <n v="101.71428571428571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s v="US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s v="US"/>
    <s v="USD"/>
    <n v="1267423200"/>
    <n v="1269579600"/>
    <b v="0"/>
    <b v="1"/>
    <s v="film &amp; video/animation"/>
    <n v="110.97231270358306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s v="IT"/>
    <s v="EUR"/>
    <n v="1412744400"/>
    <n v="1413781200"/>
    <b v="0"/>
    <b v="1"/>
    <s v="technology/wearables"/>
    <n v="36.959016393442624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s v="US"/>
    <s v="USD"/>
    <n v="1458190800"/>
    <n v="1459486800"/>
    <b v="1"/>
    <b v="1"/>
    <s v="publishing/nonfiction"/>
    <n v="30.974074074074075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s v="US"/>
    <s v="USD"/>
    <n v="1280984400"/>
    <n v="1282539600"/>
    <b v="0"/>
    <b v="1"/>
    <s v="theater/plays"/>
    <n v="47.035087719298247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s v="US"/>
    <s v="USD"/>
    <n v="1351400400"/>
    <n v="1355983200"/>
    <b v="0"/>
    <b v="0"/>
    <s v="theater/plays"/>
    <n v="37.005616224648989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s v="DK"/>
    <s v="DKK"/>
    <n v="1514354400"/>
    <n v="1515391200"/>
    <b v="0"/>
    <b v="1"/>
    <s v="theater/plays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n v="1422252000"/>
    <b v="0"/>
    <b v="0"/>
    <s v="theater/plays"/>
    <n v="67.817567567567565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s v="US"/>
    <s v="USD"/>
    <n v="1305176400"/>
    <n v="1305522000"/>
    <b v="0"/>
    <b v="0"/>
    <s v="film &amp; video/drama"/>
    <n v="49.964912280701753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s v="CA"/>
    <s v="CAD"/>
    <n v="1414126800"/>
    <n v="1414904400"/>
    <b v="0"/>
    <b v="0"/>
    <s v="music/rock"/>
    <n v="110.01646903820817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n v="1520402400"/>
    <b v="0"/>
    <b v="0"/>
    <s v="music/electric music"/>
    <n v="89.964678178963894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s v="IT"/>
    <s v="EUR"/>
    <n v="1564635600"/>
    <n v="1567141200"/>
    <b v="0"/>
    <b v="1"/>
    <s v="games/video games"/>
    <n v="79.009523809523813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s v="US"/>
    <s v="USD"/>
    <n v="1500699600"/>
    <n v="1501131600"/>
    <b v="0"/>
    <b v="0"/>
    <s v="music/rock"/>
    <n v="86.867469879518069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s v="AU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s v="US"/>
    <s v="USD"/>
    <n v="1336453200"/>
    <n v="1339477200"/>
    <b v="0"/>
    <b v="1"/>
    <s v="theater/plays"/>
    <n v="26.970212765957445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s v="US"/>
    <s v="USD"/>
    <n v="1305262800"/>
    <n v="1305954000"/>
    <b v="0"/>
    <b v="0"/>
    <s v="music/rock"/>
    <n v="54.121621621621621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s v="US"/>
    <s v="USD"/>
    <n v="1492232400"/>
    <n v="1494392400"/>
    <b v="1"/>
    <b v="1"/>
    <s v="music/indie rock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n v="1447999200"/>
    <b v="0"/>
    <b v="0"/>
    <s v="publishing/translations"/>
    <n v="107.93762183235867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s v="US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s v="US"/>
    <s v="USD"/>
    <n v="1376542800"/>
    <n v="1378789200"/>
    <b v="0"/>
    <b v="0"/>
    <s v="games/video games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n v="1398056400"/>
    <b v="0"/>
    <b v="1"/>
    <s v="theater/plays"/>
    <n v="53.898148148148145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s v="US"/>
    <s v="USD"/>
    <n v="1549692000"/>
    <n v="1550037600"/>
    <b v="0"/>
    <b v="0"/>
    <s v="music/indie rock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n v="1492923600"/>
    <b v="0"/>
    <b v="0"/>
    <s v="theater/plays"/>
    <n v="43.00254993625159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s v="IT"/>
    <s v="EUR"/>
    <n v="1463979600"/>
    <n v="1467522000"/>
    <b v="0"/>
    <b v="0"/>
    <s v="technology/web"/>
    <n v="86.858974358974365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s v="US"/>
    <s v="USD"/>
    <n v="1562216400"/>
    <n v="1563771600"/>
    <b v="0"/>
    <b v="0"/>
    <s v="theater/plays"/>
    <n v="32.995456610631528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s v="US"/>
    <s v="USD"/>
    <n v="1316754000"/>
    <n v="1319259600"/>
    <b v="0"/>
    <b v="0"/>
    <s v="theater/plays"/>
    <n v="68.028106508875737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s v="CH"/>
    <s v="CHF"/>
    <n v="1313211600"/>
    <n v="1313643600"/>
    <b v="0"/>
    <b v="0"/>
    <s v="film &amp; video/animation"/>
    <n v="58.867816091954026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s v="US"/>
    <s v="USD"/>
    <n v="1439528400"/>
    <n v="1440306000"/>
    <b v="0"/>
    <b v="1"/>
    <s v="theater/plays"/>
    <n v="105.04572803850782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s v="US"/>
    <s v="USD"/>
    <n v="1469163600"/>
    <n v="1470805200"/>
    <b v="0"/>
    <b v="1"/>
    <s v="film &amp; video/drama"/>
    <n v="33.054878048780488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s v="CH"/>
    <s v="CHF"/>
    <n v="1288501200"/>
    <n v="1292911200"/>
    <b v="0"/>
    <b v="0"/>
    <s v="theater/plays"/>
    <n v="78.821428571428569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s v="US"/>
    <s v="USD"/>
    <n v="1298959200"/>
    <n v="1301374800"/>
    <b v="0"/>
    <b v="1"/>
    <s v="film &amp; video/animation"/>
    <n v="68.204968944099377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s v="US"/>
    <s v="USD"/>
    <n v="1387260000"/>
    <n v="1387864800"/>
    <b v="0"/>
    <b v="0"/>
    <s v="music/rock"/>
    <n v="75.731884057971016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s v="US"/>
    <s v="USD"/>
    <n v="1457244000"/>
    <n v="1458190800"/>
    <b v="0"/>
    <b v="0"/>
    <s v="technology/web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n v="1559278800"/>
    <b v="0"/>
    <b v="1"/>
    <s v="film &amp; video/animation"/>
    <n v="101.88188976377953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s v="IT"/>
    <s v="EUR"/>
    <n v="1522126800"/>
    <n v="1522731600"/>
    <b v="0"/>
    <b v="1"/>
    <s v="music/jazz"/>
    <n v="52.879227053140099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s v="CA"/>
    <s v="CAD"/>
    <n v="1305954000"/>
    <n v="1306731600"/>
    <b v="0"/>
    <b v="0"/>
    <s v="music/rock"/>
    <n v="71.005820721769496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s v="US"/>
    <s v="USD"/>
    <n v="1350709200"/>
    <n v="1352527200"/>
    <b v="0"/>
    <b v="0"/>
    <s v="film &amp; video/animation"/>
    <n v="102.38709677419355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s v="US"/>
    <s v="USD"/>
    <n v="1401166800"/>
    <n v="1404363600"/>
    <b v="0"/>
    <b v="0"/>
    <s v="theater/plays"/>
    <n v="74.466666666666669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s v="US"/>
    <s v="USD"/>
    <n v="1266127200"/>
    <n v="1266645600"/>
    <b v="0"/>
    <b v="0"/>
    <s v="theater/plays"/>
    <n v="51.009883198562441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s v="US"/>
    <s v="USD"/>
    <n v="1372222800"/>
    <n v="1374642000"/>
    <b v="0"/>
    <b v="1"/>
    <s v="theater/plays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n v="1372482000"/>
    <b v="0"/>
    <b v="0"/>
    <s v="publishing/nonfiction"/>
    <n v="72.071823204419886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s v="US"/>
    <s v="USD"/>
    <n v="1513922400"/>
    <n v="1514959200"/>
    <b v="0"/>
    <b v="0"/>
    <s v="music/rock"/>
    <n v="75.236363636363635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s v="US"/>
    <s v="USD"/>
    <n v="1477976400"/>
    <n v="1478235600"/>
    <b v="0"/>
    <b v="0"/>
    <s v="film &amp; video/drama"/>
    <n v="32.967741935483872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s v="US"/>
    <s v="USD"/>
    <n v="1407474000"/>
    <n v="1408078800"/>
    <b v="0"/>
    <b v="1"/>
    <s v="games/mobile games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s v="US"/>
    <s v="USD"/>
    <n v="1546149600"/>
    <n v="1548136800"/>
    <b v="0"/>
    <b v="0"/>
    <s v="technology/web"/>
    <n v="45.037837837837834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s v="US"/>
    <s v="USD"/>
    <n v="1338440400"/>
    <n v="1340859600"/>
    <b v="0"/>
    <b v="1"/>
    <s v="theater/plays"/>
    <n v="52.958677685950413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s v="GB"/>
    <s v="GBP"/>
    <n v="1454133600"/>
    <n v="1454479200"/>
    <b v="0"/>
    <b v="0"/>
    <s v="theater/plays"/>
    <n v="60.017959183673469"/>
    <x v="3"/>
    <s v="plays"/>
    <x v="722"/>
    <d v="2016-02-03T06:00:00"/>
  </r>
  <r>
    <n v="800"/>
    <s v="Wallace LLC"/>
    <s v="Centralized regional function"/>
    <n v="100"/>
    <n v="1"/>
    <n v="0.0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s v="US"/>
    <s v="USD"/>
    <n v="1548568800"/>
    <n v="1551506400"/>
    <b v="0"/>
    <b v="0"/>
    <s v="theater/plays"/>
    <n v="28.012875536480685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s v="US"/>
    <s v="USD"/>
    <n v="1514872800"/>
    <n v="1516600800"/>
    <b v="0"/>
    <b v="0"/>
    <s v="music/rock"/>
    <n v="32.050458715596328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s v="US"/>
    <s v="USD"/>
    <n v="1330927200"/>
    <n v="1332997200"/>
    <b v="0"/>
    <b v="1"/>
    <s v="film &amp; video/drama"/>
    <n v="108.71052631578948"/>
    <x v="4"/>
    <s v="drama"/>
    <x v="726"/>
    <d v="2012-03-29T05:00:00"/>
  </r>
  <r>
    <n v="807"/>
    <s v="Walker-Taylor"/>
    <s v="Automated uniform concept"/>
    <n v="700"/>
    <n v="1848"/>
    <n v="2.64"/>
    <x v="1"/>
    <n v="43"/>
    <s v="US"/>
    <s v="USD"/>
    <n v="1571115600"/>
    <n v="1574920800"/>
    <b v="0"/>
    <b v="1"/>
    <s v="theater/plays"/>
    <n v="42.97674418604651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n v="1464930000"/>
    <b v="0"/>
    <b v="0"/>
    <s v="food/food trucks"/>
    <n v="83.315789473684205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s v="US"/>
    <s v="USD"/>
    <n v="1511848800"/>
    <n v="1512712800"/>
    <b v="0"/>
    <b v="1"/>
    <s v="theater/plays"/>
    <n v="55.927601809954751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s v="US"/>
    <s v="USD"/>
    <n v="1452319200"/>
    <n v="1452492000"/>
    <b v="0"/>
    <b v="1"/>
    <s v="games/video games"/>
    <n v="105.03681885125184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s v="US"/>
    <s v="USD"/>
    <n v="1346043600"/>
    <n v="1346907600"/>
    <b v="0"/>
    <b v="0"/>
    <s v="games/video games"/>
    <n v="112.66176470588235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s v="DK"/>
    <s v="DKK"/>
    <n v="1464325200"/>
    <n v="1464498000"/>
    <b v="0"/>
    <b v="1"/>
    <s v="music/rock"/>
    <n v="81.944444444444443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s v="CA"/>
    <s v="CAD"/>
    <n v="1511935200"/>
    <n v="1514181600"/>
    <b v="0"/>
    <b v="0"/>
    <s v="music/rock"/>
    <n v="64.049180327868854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n v="1392184800"/>
    <b v="1"/>
    <b v="1"/>
    <s v="theater/plays"/>
    <n v="106.39097744360902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s v="IT"/>
    <s v="EUR"/>
    <n v="1556946000"/>
    <n v="1559365200"/>
    <b v="0"/>
    <b v="1"/>
    <s v="publishing/nonfiction"/>
    <n v="76.011249497790274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s v="US"/>
    <s v="USD"/>
    <n v="1548050400"/>
    <n v="1549173600"/>
    <b v="0"/>
    <b v="1"/>
    <s v="theater/plays"/>
    <n v="111.07246376811594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s v="US"/>
    <s v="USD"/>
    <n v="1353736800"/>
    <n v="1355032800"/>
    <b v="1"/>
    <b v="0"/>
    <s v="games/video games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n v="1533963600"/>
    <b v="0"/>
    <b v="1"/>
    <s v="music/rock"/>
    <n v="43.043010752688176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s v="US"/>
    <s v="USD"/>
    <n v="1393567200"/>
    <n v="1395032400"/>
    <b v="0"/>
    <b v="0"/>
    <s v="music/rock"/>
    <n v="89.991428571428571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s v="US"/>
    <s v="USD"/>
    <n v="1410325200"/>
    <n v="1412485200"/>
    <b v="1"/>
    <b v="1"/>
    <s v="music/rock"/>
    <n v="58.095238095238095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n v="1279688400"/>
    <b v="0"/>
    <b v="1"/>
    <s v="publishing/nonfiction"/>
    <n v="83.996875000000003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s v="GB"/>
    <s v="GBP"/>
    <n v="1500958800"/>
    <n v="1501995600"/>
    <b v="0"/>
    <b v="0"/>
    <s v="film &amp; video/shorts"/>
    <n v="88.853503184713375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n v="1294639200"/>
    <b v="0"/>
    <b v="1"/>
    <s v="theater/plays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n v="1305435600"/>
    <b v="0"/>
    <b v="1"/>
    <s v="film &amp; video/drama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s v="US"/>
    <s v="USD"/>
    <n v="1535432400"/>
    <n v="1537592400"/>
    <b v="0"/>
    <b v="0"/>
    <s v="theater/plays"/>
    <n v="69.98571428571428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s v="US"/>
    <s v="USD"/>
    <n v="1433826000"/>
    <n v="1435122000"/>
    <b v="0"/>
    <b v="0"/>
    <s v="theater/plays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n v="1520056800"/>
    <b v="0"/>
    <b v="0"/>
    <s v="theater/plays"/>
    <n v="64.727272727272734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n v="1298613600"/>
    <b v="0"/>
    <b v="0"/>
    <s v="publishing/translations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n v="1372482000"/>
    <b v="0"/>
    <b v="0"/>
    <s v="theater/plays"/>
    <n v="94.352941176470594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s v="US"/>
    <s v="USD"/>
    <n v="1425103200"/>
    <n v="1425621600"/>
    <b v="0"/>
    <b v="0"/>
    <s v="technology/web"/>
    <n v="44.001706484641637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s v="US"/>
    <s v="USD"/>
    <n v="1265349600"/>
    <n v="1266300000"/>
    <b v="0"/>
    <b v="0"/>
    <s v="music/indie rock"/>
    <n v="64.744680851063833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s v="US"/>
    <s v="USD"/>
    <n v="1301202000"/>
    <n v="1305867600"/>
    <b v="0"/>
    <b v="0"/>
    <s v="music/jazz"/>
    <n v="84.00667779632721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s v="US"/>
    <s v="USD"/>
    <n v="1538024400"/>
    <n v="1538802000"/>
    <b v="0"/>
    <b v="0"/>
    <s v="theater/plays"/>
    <n v="34.061302681992338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s v="US"/>
    <s v="USD"/>
    <n v="1405486800"/>
    <n v="1405659600"/>
    <b v="0"/>
    <b v="1"/>
    <s v="theater/plays"/>
    <n v="32.998301726577978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n v="1457244000"/>
    <b v="0"/>
    <b v="0"/>
    <s v="technology/web"/>
    <n v="83.812903225806451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s v="IT"/>
    <s v="EUR"/>
    <n v="1529038800"/>
    <n v="1529298000"/>
    <b v="0"/>
    <b v="0"/>
    <s v="technology/wearables"/>
    <n v="63.992424242424242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s v="GB"/>
    <s v="GBP"/>
    <n v="1526360400"/>
    <n v="1529557200"/>
    <b v="0"/>
    <b v="0"/>
    <s v="technology/web"/>
    <n v="101.98449039881831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s v="US"/>
    <s v="USD"/>
    <n v="1532149200"/>
    <n v="1535259600"/>
    <b v="1"/>
    <b v="1"/>
    <s v="technology/web"/>
    <n v="105.9375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s v="US"/>
    <s v="USD"/>
    <n v="1515304800"/>
    <n v="1515564000"/>
    <b v="0"/>
    <b v="0"/>
    <s v="food/food trucks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n v="1277096400"/>
    <b v="0"/>
    <b v="0"/>
    <s v="film &amp; video/drama"/>
    <n v="62.970930232558139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s v="US"/>
    <s v="USD"/>
    <n v="1328767200"/>
    <n v="1329026400"/>
    <b v="0"/>
    <b v="1"/>
    <s v="music/indie rock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s v="US"/>
    <s v="USD"/>
    <n v="1335934800"/>
    <n v="1338786000"/>
    <b v="0"/>
    <b v="0"/>
    <s v="music/electric music"/>
    <n v="77.924999999999997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s v="US"/>
    <s v="USD"/>
    <n v="1310792400"/>
    <n v="1311656400"/>
    <b v="0"/>
    <b v="1"/>
    <s v="games/video games"/>
    <n v="80.806451612903231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s v="CA"/>
    <s v="CAD"/>
    <n v="1308546000"/>
    <n v="1308978000"/>
    <b v="0"/>
    <b v="1"/>
    <s v="music/indie rock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n v="1576389600"/>
    <b v="0"/>
    <b v="0"/>
    <s v="publishing/fiction"/>
    <n v="72.993613824192337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s v="US"/>
    <s v="USD"/>
    <n v="1335243600"/>
    <n v="1336712400"/>
    <b v="0"/>
    <b v="0"/>
    <s v="food/food trucks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n v="1330408800"/>
    <b v="1"/>
    <b v="0"/>
    <s v="film &amp; video/shorts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n v="1524891600"/>
    <b v="1"/>
    <b v="0"/>
    <s v="food/food trucks"/>
    <n v="79.371428571428567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s v="US"/>
    <s v="USD"/>
    <n v="1362117600"/>
    <n v="1363669200"/>
    <b v="0"/>
    <b v="1"/>
    <s v="theater/plays"/>
    <n v="41.174603174603178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s v="US"/>
    <s v="USD"/>
    <n v="1550556000"/>
    <n v="1551420000"/>
    <b v="0"/>
    <b v="1"/>
    <s v="technology/wearables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n v="1269838800"/>
    <b v="0"/>
    <b v="0"/>
    <s v="theater/plays"/>
    <n v="57.159509202453989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s v="US"/>
    <s v="USD"/>
    <n v="1312174800"/>
    <n v="1312520400"/>
    <b v="0"/>
    <b v="0"/>
    <s v="theater/plays"/>
    <n v="77.17647058823529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s v="US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n v="1411534800"/>
    <b v="0"/>
    <b v="0"/>
    <s v="theater/plays"/>
    <n v="46.000916870415651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n v="1382504400"/>
    <b v="0"/>
    <b v="0"/>
    <s v="theater/plays"/>
    <n v="102.69047619047619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s v="US"/>
    <s v="USD"/>
    <n v="1277096400"/>
    <n v="1278306000"/>
    <b v="0"/>
    <b v="0"/>
    <s v="film &amp; video/drama"/>
    <n v="72.958174904942965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s v="US"/>
    <s v="USD"/>
    <n v="1440392400"/>
    <n v="1442552400"/>
    <b v="0"/>
    <b v="0"/>
    <s v="theater/plays"/>
    <n v="57.190082644628099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n v="1511071200"/>
    <b v="0"/>
    <b v="1"/>
    <s v="theater/plays"/>
    <n v="84.013793103448279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s v="US"/>
    <s v="USD"/>
    <n v="1294898400"/>
    <n v="1294984800"/>
    <b v="0"/>
    <b v="0"/>
    <s v="music/rock"/>
    <n v="81.567164179104481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s v="US"/>
    <s v="USD"/>
    <n v="1469509200"/>
    <n v="1469595600"/>
    <b v="0"/>
    <b v="0"/>
    <s v="food/food trucks"/>
    <n v="103.033360455655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s v="IT"/>
    <s v="EUR"/>
    <n v="1579068000"/>
    <n v="1581141600"/>
    <b v="0"/>
    <b v="0"/>
    <s v="music/metal"/>
    <n v="84.333333333333329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s v="US"/>
    <s v="USD"/>
    <n v="1487743200"/>
    <n v="1488520800"/>
    <b v="0"/>
    <b v="0"/>
    <s v="publishing/nonfiction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n v="1563858000"/>
    <b v="0"/>
    <b v="0"/>
    <s v="music/electric music"/>
    <n v="79.992129246064621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s v="US"/>
    <s v="USD"/>
    <n v="1436418000"/>
    <n v="1438923600"/>
    <b v="0"/>
    <b v="1"/>
    <s v="theater/plays"/>
    <n v="70.055309734513273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n v="1277874000"/>
    <b v="0"/>
    <b v="0"/>
    <s v="film &amp; video/shorts"/>
    <n v="41.911917098445599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s v="US"/>
    <s v="USD"/>
    <n v="1399179600"/>
    <n v="1399352400"/>
    <b v="0"/>
    <b v="1"/>
    <s v="theater/plays"/>
    <n v="57.992576882290564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s v="US"/>
    <s v="USD"/>
    <n v="1275800400"/>
    <n v="1279083600"/>
    <b v="0"/>
    <b v="0"/>
    <s v="theater/plays"/>
    <n v="40.942307692307693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s v="US"/>
    <s v="USD"/>
    <n v="1282798800"/>
    <n v="1284354000"/>
    <b v="0"/>
    <b v="0"/>
    <s v="music/indie rock"/>
    <n v="69.9972602739726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s v="US"/>
    <s v="USD"/>
    <n v="1437109200"/>
    <n v="1441170000"/>
    <b v="0"/>
    <b v="1"/>
    <s v="theater/plays"/>
    <n v="73.838709677419359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s v="US"/>
    <s v="USD"/>
    <n v="1491886800"/>
    <n v="1493528400"/>
    <b v="0"/>
    <b v="0"/>
    <s v="theater/plays"/>
    <n v="41.979310344827589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s v="US"/>
    <s v="USD"/>
    <n v="1394600400"/>
    <n v="1395205200"/>
    <b v="0"/>
    <b v="1"/>
    <s v="music/electric music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n v="1561438800"/>
    <b v="0"/>
    <b v="0"/>
    <s v="music/indie rock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n v="1277960400"/>
    <b v="0"/>
    <b v="0"/>
    <s v="publishing/translations"/>
    <n v="76.016483516483518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n v="1518415200"/>
    <b v="0"/>
    <b v="0"/>
    <s v="theater/plays"/>
    <n v="103.81308411214954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n v="1310878800"/>
    <b v="0"/>
    <b v="1"/>
    <s v="food/food trucks"/>
    <n v="105.02602739726028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s v="US"/>
    <s v="USD"/>
    <n v="1556427600"/>
    <n v="1556600400"/>
    <b v="0"/>
    <b v="0"/>
    <s v="theater/plays"/>
    <n v="90.259259259259252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s v="CH"/>
    <s v="CHF"/>
    <n v="1381122000"/>
    <n v="1382677200"/>
    <b v="0"/>
    <b v="0"/>
    <s v="music/jazz"/>
    <n v="102.60162601626017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s v="US"/>
    <s v="USD"/>
    <n v="1531803600"/>
    <n v="1534654800"/>
    <b v="0"/>
    <b v="1"/>
    <s v="music/rock"/>
    <n v="55.0062893081761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s v="US"/>
    <s v="USD"/>
    <n v="1454133600"/>
    <n v="1457762400"/>
    <b v="0"/>
    <b v="0"/>
    <s v="technology/web"/>
    <n v="32.127272727272725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n v="1337490000"/>
    <b v="0"/>
    <b v="1"/>
    <s v="publishing/nonfiction"/>
    <n v="50.642857142857146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s v="US"/>
    <s v="USD"/>
    <n v="1379566800"/>
    <n v="1379826000"/>
    <b v="0"/>
    <b v="0"/>
    <s v="theater/plays"/>
    <n v="54.894067796610166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n v="1304485200"/>
    <b v="0"/>
    <b v="0"/>
    <s v="theater/plays"/>
    <n v="44.951219512195124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s v="US"/>
    <s v="USD"/>
    <n v="1335934800"/>
    <n v="1336885200"/>
    <b v="0"/>
    <b v="0"/>
    <s v="games/video games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n v="1530421200"/>
    <b v="0"/>
    <b v="1"/>
    <s v="theater/plays"/>
    <n v="107.7625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s v="US"/>
    <s v="USD"/>
    <n v="1421906400"/>
    <n v="1421992800"/>
    <b v="0"/>
    <b v="0"/>
    <s v="theater/plays"/>
    <n v="102.07770270270271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n v="1568178000"/>
    <b v="1"/>
    <b v="0"/>
    <s v="technology/web"/>
    <n v="24.976190476190474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s v="US"/>
    <s v="USD"/>
    <n v="1346821200"/>
    <n v="1347944400"/>
    <b v="1"/>
    <b v="0"/>
    <s v="film &amp; video/drama"/>
    <n v="79.944134078212286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s v="AU"/>
    <s v="AUD"/>
    <n v="1557637200"/>
    <n v="1558760400"/>
    <b v="0"/>
    <b v="0"/>
    <s v="film &amp; video/drama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n v="1376629200"/>
    <b v="0"/>
    <b v="0"/>
    <s v="theater/plays"/>
    <n v="26.070921985815602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s v="GB"/>
    <s v="GBP"/>
    <n v="1309237200"/>
    <n v="1311310800"/>
    <b v="0"/>
    <b v="1"/>
    <s v="film &amp; video/shorts"/>
    <n v="77.666666666666671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s v="AU"/>
    <s v="AUD"/>
    <n v="1507957200"/>
    <n v="1510725600"/>
    <b v="0"/>
    <b v="1"/>
    <s v="theater/plays"/>
    <n v="92.955555555555549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s v="US"/>
    <s v="USD"/>
    <n v="1549519200"/>
    <n v="1551247200"/>
    <b v="1"/>
    <b v="0"/>
    <s v="film &amp; video/animation"/>
    <n v="37.945098039215686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s v="US"/>
    <s v="USD"/>
    <n v="1329026400"/>
    <n v="1330236000"/>
    <b v="0"/>
    <b v="0"/>
    <s v="technology/web"/>
    <n v="31.842105263157894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s v="IT"/>
    <s v="EUR"/>
    <n v="1572498000"/>
    <n v="1573452000"/>
    <b v="0"/>
    <b v="0"/>
    <s v="theater/plays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n v="1507093200"/>
    <b v="0"/>
    <b v="0"/>
    <s v="theater/plays"/>
    <n v="103.41538461538461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s v="US"/>
    <s v="USD"/>
    <n v="1463029200"/>
    <n v="1463374800"/>
    <b v="0"/>
    <b v="0"/>
    <s v="food/food trucks"/>
    <n v="105.13333333333334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s v="US"/>
    <s v="USD"/>
    <n v="1342069200"/>
    <n v="1344574800"/>
    <b v="0"/>
    <b v="0"/>
    <s v="theater/plays"/>
    <n v="89.21621621621621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s v="IT"/>
    <s v="EUR"/>
    <n v="1388296800"/>
    <n v="1389074400"/>
    <b v="0"/>
    <b v="0"/>
    <s v="technology/web"/>
    <n v="51.995234312946785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s v="GB"/>
    <s v="GBP"/>
    <n v="1493787600"/>
    <n v="1494997200"/>
    <b v="0"/>
    <b v="0"/>
    <s v="theater/plays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n v="1425448800"/>
    <b v="0"/>
    <b v="1"/>
    <s v="theater/plays"/>
    <n v="46.235294117647058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n v="1404104400"/>
    <b v="0"/>
    <b v="1"/>
    <s v="theater/plays"/>
    <n v="51.151785714285715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n v="1394773200"/>
    <b v="0"/>
    <b v="0"/>
    <s v="music/rock"/>
    <n v="33.909722222222221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s v="US"/>
    <s v="USD"/>
    <n v="1365397200"/>
    <n v="1366520400"/>
    <b v="0"/>
    <b v="0"/>
    <s v="theater/plays"/>
    <n v="92.016298633017882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s v="US"/>
    <s v="USD"/>
    <n v="1456120800"/>
    <n v="1456639200"/>
    <b v="0"/>
    <b v="0"/>
    <s v="theater/plays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n v="1438318800"/>
    <b v="0"/>
    <b v="0"/>
    <s v="theater/plays"/>
    <n v="75.848484848484844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s v="US"/>
    <s v="USD"/>
    <n v="1563771600"/>
    <n v="1564030800"/>
    <b v="1"/>
    <b v="0"/>
    <s v="theater/plays"/>
    <n v="80.476190476190482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s v="US"/>
    <s v="USD"/>
    <n v="1528779600"/>
    <n v="1531890000"/>
    <b v="0"/>
    <b v="1"/>
    <s v="publishing/fiction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n v="1306213200"/>
    <b v="0"/>
    <b v="1"/>
    <s v="games/video games"/>
    <n v="57.298507462686565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s v="CA"/>
    <s v="CAD"/>
    <n v="1354341600"/>
    <n v="1356242400"/>
    <b v="0"/>
    <b v="0"/>
    <s v="technology/web"/>
    <n v="93.348484848484844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s v="US"/>
    <s v="USD"/>
    <n v="1294552800"/>
    <n v="1297576800"/>
    <b v="1"/>
    <b v="0"/>
    <s v="theater/plays"/>
    <n v="71.987179487179489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s v="AU"/>
    <s v="AUD"/>
    <n v="1295935200"/>
    <n v="1296194400"/>
    <b v="0"/>
    <b v="0"/>
    <s v="theater/plays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n v="1414558800"/>
    <b v="0"/>
    <b v="0"/>
    <s v="food/food trucks"/>
    <n v="104.99122807017544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n v="1308373200"/>
    <b v="0"/>
    <b v="0"/>
    <s v="theater/plays"/>
    <n v="84.187845303867405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s v="US"/>
    <s v="USD"/>
    <n v="1411707600"/>
    <n v="1412312400"/>
    <b v="0"/>
    <b v="0"/>
    <s v="theater/plays"/>
    <n v="73.92307692307692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s v="US"/>
    <s v="USD"/>
    <n v="1429333200"/>
    <n v="1430974800"/>
    <b v="0"/>
    <b v="0"/>
    <s v="technology/web"/>
    <n v="46.896551724137929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s v="US"/>
    <s v="USD"/>
    <n v="1482732000"/>
    <n v="1482818400"/>
    <b v="0"/>
    <b v="1"/>
    <s v="music/rock"/>
    <n v="102.02437459910199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n v="1350363600"/>
    <b v="0"/>
    <b v="0"/>
    <s v="technology/web"/>
    <n v="101.02325581395348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s v="US"/>
    <s v="USD"/>
    <n v="1353823200"/>
    <n v="1353996000"/>
    <b v="0"/>
    <b v="0"/>
    <s v="theater/plays"/>
    <n v="97.037499999999994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n v="1329631200"/>
    <b v="0"/>
    <b v="0"/>
    <s v="theater/plays"/>
    <n v="94.916030534351151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n v="1278997200"/>
    <b v="0"/>
    <b v="0"/>
    <s v="film &amp; video/animation"/>
    <n v="72.151785714285708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s v="US"/>
    <s v="USD"/>
    <n v="1277701200"/>
    <n v="1280120400"/>
    <b v="0"/>
    <b v="0"/>
    <s v="publishing/translations"/>
    <n v="51.007692307692309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n v="1298268000"/>
    <b v="0"/>
    <b v="0"/>
    <s v="publishing/translations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n v="1386223200"/>
    <b v="0"/>
    <b v="0"/>
    <s v="food/food trucks"/>
    <n v="40.063909774436091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n v="1431752400"/>
    <b v="0"/>
    <b v="0"/>
    <s v="theater/plays"/>
    <n v="84.92903225806451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s v="GB"/>
    <s v="GBP"/>
    <n v="1264399200"/>
    <n v="1267855200"/>
    <b v="0"/>
    <b v="0"/>
    <s v="music/rock"/>
    <n v="41.067632850241544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s v="US"/>
    <s v="USD"/>
    <n v="1497502800"/>
    <n v="1497675600"/>
    <b v="0"/>
    <b v="0"/>
    <s v="theater/plays"/>
    <n v="54.971428571428568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s v="US"/>
    <s v="USD"/>
    <n v="1333688400"/>
    <n v="1336885200"/>
    <b v="0"/>
    <b v="0"/>
    <s v="music/world music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n v="1295157600"/>
    <b v="0"/>
    <b v="0"/>
    <s v="food/food trucks"/>
    <n v="71.201754385964918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s v="US"/>
    <s v="USD"/>
    <n v="1576994400"/>
    <n v="1577599200"/>
    <b v="0"/>
    <b v="0"/>
    <s v="theater/plays"/>
    <n v="91.935483870967744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n v="1305003600"/>
    <b v="0"/>
    <b v="0"/>
    <s v="theater/plays"/>
    <n v="97.069023569023571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n v="1402462800"/>
    <b v="0"/>
    <b v="1"/>
    <s v="technology/web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n v="1292133600"/>
    <b v="0"/>
    <b v="1"/>
    <s v="theater/plays"/>
    <n v="103.87301587301587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s v="US"/>
    <s v="USD"/>
    <n v="1368853200"/>
    <n v="1368939600"/>
    <b v="0"/>
    <b v="0"/>
    <s v="music/indie rock"/>
    <n v="93.46875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s v="US"/>
    <s v="USD"/>
    <n v="1448776800"/>
    <n v="1452146400"/>
    <b v="0"/>
    <b v="1"/>
    <s v="theater/plays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n v="1296712800"/>
    <b v="0"/>
    <b v="1"/>
    <s v="theater/plays"/>
    <n v="92.042857142857144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s v="US"/>
    <s v="USD"/>
    <n v="1517983200"/>
    <n v="1520748000"/>
    <b v="0"/>
    <b v="0"/>
    <s v="food/food trucks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s v="US"/>
    <s v="USD"/>
    <n v="1478930400"/>
    <n v="1480831200"/>
    <b v="0"/>
    <b v="0"/>
    <s v="games/video games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n v="1426914000"/>
    <b v="0"/>
    <b v="0"/>
    <s v="theater/plays"/>
    <n v="84.969458128078813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s v="US"/>
    <s v="USD"/>
    <n v="1446181200"/>
    <n v="1446616800"/>
    <b v="1"/>
    <b v="0"/>
    <s v="publishing/nonfiction"/>
    <n v="105.97035040431267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s v="US"/>
    <s v="USD"/>
    <n v="1514181600"/>
    <n v="1517032800"/>
    <b v="0"/>
    <b v="0"/>
    <s v="technology/web"/>
    <n v="36.969040247678016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s v="US"/>
    <s v="USD"/>
    <n v="1567918800"/>
    <n v="1570165200"/>
    <b v="0"/>
    <b v="0"/>
    <s v="theater/plays"/>
    <n v="26.010498687664043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s v="US"/>
    <s v="USD"/>
    <n v="1386309600"/>
    <n v="1388556000"/>
    <b v="0"/>
    <b v="1"/>
    <s v="music/rock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n v="1303189200"/>
    <b v="0"/>
    <b v="0"/>
    <s v="music/rock"/>
    <n v="34.173913043478258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s v="US"/>
    <s v="USD"/>
    <n v="1555390800"/>
    <n v="1555822800"/>
    <b v="0"/>
    <b v="0"/>
    <s v="publishing/translations"/>
    <n v="53.053097345132741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s v="US"/>
    <s v="USD"/>
    <n v="1456984800"/>
    <n v="1458882000"/>
    <b v="0"/>
    <b v="1"/>
    <s v="film &amp; video/drama"/>
    <n v="106.859375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s v="US"/>
    <s v="USD"/>
    <n v="1411621200"/>
    <n v="1411966800"/>
    <b v="0"/>
    <b v="1"/>
    <s v="music/rock"/>
    <n v="46.020746887966808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s v="US"/>
    <s v="USD"/>
    <n v="1525669200"/>
    <n v="1526878800"/>
    <b v="0"/>
    <b v="1"/>
    <s v="film &amp; video/drama"/>
    <n v="100.17424242424242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n v="1414040400"/>
    <b v="0"/>
    <b v="1"/>
    <s v="publishing/translations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s v="US"/>
    <s v="USD"/>
    <n v="1541307600"/>
    <n v="1543816800"/>
    <b v="0"/>
    <b v="1"/>
    <s v="food/food trucks"/>
    <n v="74.995594713656388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s v="US"/>
    <s v="USD"/>
    <n v="1357106400"/>
    <n v="1359698400"/>
    <b v="0"/>
    <b v="0"/>
    <s v="theater/plays"/>
    <n v="42.982142857142854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s v="IT"/>
    <s v="EUR"/>
    <n v="1390197600"/>
    <n v="1390629600"/>
    <b v="0"/>
    <b v="0"/>
    <s v="theater/plays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n v="1267077600"/>
    <b v="0"/>
    <b v="1"/>
    <s v="music/indie rock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n v="1467781200"/>
    <b v="0"/>
    <b v="0"/>
    <s v="food/food trucks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D0D55-C640-4948-AB38-48AC229166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">
  <location ref="A3:F14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D6372-233A-B946-A878-56C9FEDB1E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3">
  <location ref="A4:F30" firstHeaderRow="1" firstDataRow="2" firstDataCol="1" rowPageCount="2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compact="0" outline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539B-1635-504D-BE8C-BE2E5C9C69F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K15" sqref="K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11" max="12" width="11.1640625" bestFit="1" customWidth="1"/>
    <col min="15" max="15" width="28" bestFit="1" customWidth="1"/>
    <col min="16" max="16" width="16" bestFit="1" customWidth="1"/>
    <col min="17" max="17" width="14.33203125" bestFit="1" customWidth="1"/>
    <col min="19" max="19" width="21.5" style="8" bestFit="1" customWidth="1"/>
    <col min="20" max="20" width="20.33203125" style="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7" t="s">
        <v>2070</v>
      </c>
      <c r="T1" s="7" t="s">
        <v>2071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5">
        <f>IFERROR(E2/H2,0)</f>
        <v>0</v>
      </c>
      <c r="Q2" t="str">
        <f>LEFT(O2,FIND("/",O2)-1)</f>
        <v>food</v>
      </c>
      <c r="R2" t="str">
        <f>RIGHT(O2,LEN(O2)-FIND("/",O2))</f>
        <v>food trucks</v>
      </c>
      <c r="S2" s="8">
        <f>(((K2/60)/60)/24)+DATE(1970,1,1)</f>
        <v>42336.25</v>
      </c>
      <c r="T2" s="8">
        <f>(((L2/60)/60)/24)+DATE(1970,1,1)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5">
        <f>IFERROR(E3/H3,0)</f>
        <v>92.151898734177209</v>
      </c>
      <c r="Q3" t="str">
        <f t="shared" ref="Q3:Q66" si="1">LEFT(O3,FIND("/",O3)-1)</f>
        <v>music</v>
      </c>
      <c r="R3" t="str">
        <f t="shared" ref="R3:R66" si="2">RIGHT(O3,LEN(O3)-FIND("/",O3))</f>
        <v>rock</v>
      </c>
      <c r="S3" s="8">
        <f t="shared" ref="S3:S66" si="3">(((K3/60)/60)/24)+DATE(1970,1,1)</f>
        <v>41870.208333333336</v>
      </c>
      <c r="T3" s="8">
        <f t="shared" ref="T3:T66" si="4">(((L3/60)/60)/24)+DATE(1970,1,1)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5">
        <f t="shared" ref="P4:P67" si="5">IFERROR(E4/H4,0)</f>
        <v>100.01614035087719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5">
        <f t="shared" si="5"/>
        <v>103.20833333333333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5">
        <f t="shared" si="5"/>
        <v>99.339622641509436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5">
        <f t="shared" si="5"/>
        <v>75.833333333333329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5">
        <f t="shared" si="5"/>
        <v>60.555555555555557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5">
        <f t="shared" si="5"/>
        <v>64.93832599118943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5">
        <f t="shared" si="5"/>
        <v>30.997175141242938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5">
        <f t="shared" si="5"/>
        <v>72.909090909090907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5">
        <f t="shared" si="5"/>
        <v>62.9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5">
        <f t="shared" si="5"/>
        <v>112.22222222222223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5">
        <f t="shared" si="5"/>
        <v>102.34545454545454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5">
        <f t="shared" si="5"/>
        <v>105.05102040816327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5">
        <f t="shared" si="5"/>
        <v>94.144999999999996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5">
        <f t="shared" si="5"/>
        <v>84.986725663716811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5">
        <f t="shared" si="5"/>
        <v>110.41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5">
        <f t="shared" si="5"/>
        <v>107.96236989591674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5">
        <f t="shared" si="5"/>
        <v>45.103703703703701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5">
        <f t="shared" si="5"/>
        <v>45.001483679525222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5">
        <f t="shared" si="5"/>
        <v>105.97134670487107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5">
        <f t="shared" si="5"/>
        <v>69.055555555555557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5">
        <f t="shared" si="5"/>
        <v>85.044943820224717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5">
        <f t="shared" si="5"/>
        <v>105.22535211267606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5">
        <f t="shared" si="5"/>
        <v>39.003741114852225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5">
        <f t="shared" si="5"/>
        <v>73.030674846625772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5">
        <f t="shared" si="5"/>
        <v>35.009459459459457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5">
        <f t="shared" si="5"/>
        <v>106.6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5">
        <f t="shared" si="5"/>
        <v>61.997747747747745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5">
        <f t="shared" si="5"/>
        <v>94.000622665006233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5">
        <f t="shared" si="5"/>
        <v>112.05426356589147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5">
        <f t="shared" si="5"/>
        <v>48.008849557522126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5">
        <f t="shared" si="5"/>
        <v>38.004334633723452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5">
        <f t="shared" si="5"/>
        <v>35.000184535892231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5">
        <f t="shared" si="5"/>
        <v>85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5">
        <f t="shared" si="5"/>
        <v>95.993893129770996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5">
        <f t="shared" si="5"/>
        <v>68.8125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5">
        <f t="shared" si="5"/>
        <v>105.97196261682242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5">
        <f t="shared" si="5"/>
        <v>75.261194029850742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5">
        <f t="shared" si="5"/>
        <v>57.125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5">
        <f t="shared" si="5"/>
        <v>75.141414141414145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5">
        <f t="shared" si="5"/>
        <v>107.42342342342343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5">
        <f t="shared" si="5"/>
        <v>35.995495495495497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5">
        <f t="shared" si="5"/>
        <v>26.998873148744366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5">
        <f t="shared" si="5"/>
        <v>107.56122448979592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5">
        <f t="shared" si="5"/>
        <v>94.375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5">
        <f t="shared" si="5"/>
        <v>46.163043478260867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5">
        <f t="shared" si="5"/>
        <v>47.845637583892618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5">
        <f t="shared" si="5"/>
        <v>53.007815713698065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5">
        <f t="shared" si="5"/>
        <v>45.059405940594061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5">
        <f t="shared" si="5"/>
        <v>2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5">
        <f t="shared" si="5"/>
        <v>99.006816632583508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5">
        <f t="shared" si="5"/>
        <v>32.786666666666669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5">
        <f t="shared" si="5"/>
        <v>59.119617224880386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5">
        <f t="shared" si="5"/>
        <v>44.93333333333333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5">
        <f t="shared" si="5"/>
        <v>89.664122137404576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5">
        <f t="shared" si="5"/>
        <v>70.079268292682926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5">
        <f t="shared" si="5"/>
        <v>31.059701492537314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5">
        <f t="shared" si="5"/>
        <v>29.061611374407583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5">
        <f t="shared" si="5"/>
        <v>30.0859375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5">
        <f t="shared" si="5"/>
        <v>84.998125000000002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5">
        <f t="shared" si="5"/>
        <v>82.001775410563695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5">
        <f t="shared" si="5"/>
        <v>58.040160642570278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5">
        <f t="shared" si="5"/>
        <v>111.4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6">E66/D66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5">
        <f t="shared" si="5"/>
        <v>71.94736842105263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6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5">
        <f t="shared" si="5"/>
        <v>61.038135593220339</v>
      </c>
      <c r="Q67" t="str">
        <f t="shared" ref="Q67:Q130" si="7">LEFT(O67,FIND("/",O67)-1)</f>
        <v>theater</v>
      </c>
      <c r="R67" t="str">
        <f t="shared" ref="R67:R130" si="8">RIGHT(O67,LEN(O67)-FIND("/",O67))</f>
        <v>plays</v>
      </c>
      <c r="S67" s="8">
        <f t="shared" ref="S67:S130" si="9">(((K67/60)/60)/24)+DATE(1970,1,1)</f>
        <v>40570.25</v>
      </c>
      <c r="T67" s="8">
        <f t="shared" ref="T67:T130" si="10">(((L67/60)/60)/24)+DATE(1970,1,1)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5">
        <f t="shared" ref="P68:P131" si="11">IFERROR(E68/H68,0)</f>
        <v>108.91666666666667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5">
        <f t="shared" si="11"/>
        <v>29.001722017220171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5">
        <f t="shared" si="11"/>
        <v>58.975609756097562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5">
        <f t="shared" si="11"/>
        <v>111.82352941176471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5">
        <f t="shared" si="11"/>
        <v>63.995555555555555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5">
        <f t="shared" si="11"/>
        <v>85.315789473684205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5">
        <f t="shared" si="11"/>
        <v>74.481481481481481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5">
        <f t="shared" si="11"/>
        <v>105.14772727272727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5">
        <f t="shared" si="11"/>
        <v>56.188235294117646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5">
        <f t="shared" si="11"/>
        <v>85.917647058823533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5">
        <f t="shared" si="11"/>
        <v>57.00296912114014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5">
        <f t="shared" si="11"/>
        <v>79.642857142857139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5">
        <f t="shared" si="11"/>
        <v>41.018181818181816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5">
        <f t="shared" si="11"/>
        <v>48.004773269689736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5">
        <f t="shared" si="11"/>
        <v>55.212598425196852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5">
        <f t="shared" si="11"/>
        <v>92.109489051094897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5">
        <f t="shared" si="11"/>
        <v>83.183333333333337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5">
        <f t="shared" si="11"/>
        <v>39.996000000000002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5">
        <f t="shared" si="11"/>
        <v>111.1336898395722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5">
        <f t="shared" si="11"/>
        <v>90.563380281690144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5">
        <f t="shared" si="11"/>
        <v>61.108374384236456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5">
        <f t="shared" si="11"/>
        <v>83.022941970310384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5">
        <f t="shared" si="11"/>
        <v>110.76106194690266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5">
        <f t="shared" si="11"/>
        <v>89.458333333333329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5">
        <f t="shared" si="11"/>
        <v>57.849056603773583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5">
        <f t="shared" si="11"/>
        <v>109.99705449189985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5">
        <f t="shared" si="11"/>
        <v>103.96586345381526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5">
        <f t="shared" si="11"/>
        <v>107.99508196721311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5">
        <f t="shared" si="11"/>
        <v>48.927777777777777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5">
        <f t="shared" si="11"/>
        <v>37.666666666666664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5">
        <f t="shared" si="11"/>
        <v>64.999141999141997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5">
        <f t="shared" si="11"/>
        <v>106.61061946902655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5">
        <f t="shared" si="11"/>
        <v>27.009016393442622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5">
        <f t="shared" si="11"/>
        <v>91.16463414634147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5">
        <f t="shared" si="11"/>
        <v>1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5">
        <f t="shared" si="11"/>
        <v>56.054878048780488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5">
        <f t="shared" si="11"/>
        <v>31.017857142857142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5">
        <f t="shared" si="11"/>
        <v>66.513513513513516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5">
        <f t="shared" si="11"/>
        <v>89.005216484089729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5">
        <f t="shared" si="11"/>
        <v>103.46315789473684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5">
        <f t="shared" si="11"/>
        <v>95.278911564625844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5">
        <f t="shared" si="11"/>
        <v>75.895348837209298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5">
        <f t="shared" si="11"/>
        <v>107.57831325301204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5">
        <f t="shared" si="11"/>
        <v>51.31666666666667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5">
        <f t="shared" si="11"/>
        <v>71.983108108108112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5">
        <f t="shared" si="11"/>
        <v>108.95414201183432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5">
        <f t="shared" si="11"/>
        <v>35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5">
        <f t="shared" si="11"/>
        <v>94.938931297709928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5">
        <f t="shared" si="11"/>
        <v>109.65079365079364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5">
        <f t="shared" si="11"/>
        <v>44.001815980629537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5">
        <f t="shared" si="11"/>
        <v>86.794520547945211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5">
        <f t="shared" si="11"/>
        <v>30.992727272727272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5">
        <f t="shared" si="11"/>
        <v>94.791044776119406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5">
        <f t="shared" si="11"/>
        <v>69.79220779220779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5">
        <f t="shared" si="11"/>
        <v>63.003367003367003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5">
        <f t="shared" si="11"/>
        <v>110.0343300110742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5">
        <f t="shared" si="11"/>
        <v>25.997933274284026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5">
        <f t="shared" si="11"/>
        <v>49.987915407854985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5">
        <f t="shared" si="11"/>
        <v>101.72340425531915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5">
        <f t="shared" si="11"/>
        <v>47.083333333333336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5">
        <f t="shared" si="11"/>
        <v>89.944444444444443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5">
        <f t="shared" si="11"/>
        <v>78.96875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2">E130/D130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5">
        <f t="shared" si="11"/>
        <v>80.067669172932327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5">
        <f t="shared" si="11"/>
        <v>86.472727272727269</v>
      </c>
      <c r="Q131" t="str">
        <f t="shared" ref="Q131:Q194" si="13">LEFT(O131,FIND("/",O131)-1)</f>
        <v>food</v>
      </c>
      <c r="R131" t="str">
        <f t="shared" ref="R131:R194" si="14">RIGHT(O131,LEN(O131)-FIND("/",O131))</f>
        <v>food trucks</v>
      </c>
      <c r="S131" s="8">
        <f t="shared" ref="S131:S194" si="15">(((K131/60)/60)/24)+DATE(1970,1,1)</f>
        <v>42038.25</v>
      </c>
      <c r="T131" s="8">
        <f t="shared" ref="T131:T194" si="16">(((L131/60)/60)/24)+DATE(1970,1,1)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5">
        <f t="shared" ref="P132:P195" si="17">IFERROR(E132/H132,0)</f>
        <v>28.001876172607879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5">
        <f t="shared" si="17"/>
        <v>67.996725337699544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5">
        <f t="shared" si="17"/>
        <v>43.078651685393261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5">
        <f t="shared" si="17"/>
        <v>87.95597484276729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5">
        <f t="shared" si="17"/>
        <v>94.987234042553197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5">
        <f t="shared" si="17"/>
        <v>46.905982905982903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5">
        <f t="shared" si="17"/>
        <v>46.913793103448278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5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5">
        <f t="shared" si="17"/>
        <v>80.139130434782615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5">
        <f t="shared" si="17"/>
        <v>59.036809815950917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5">
        <f t="shared" si="17"/>
        <v>65.989247311827953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5">
        <f t="shared" si="17"/>
        <v>60.992530345471522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5">
        <f t="shared" si="17"/>
        <v>98.307692307692307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5">
        <f t="shared" si="17"/>
        <v>104.6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5">
        <f t="shared" si="17"/>
        <v>86.066666666666663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5">
        <f t="shared" si="17"/>
        <v>76.989583333333329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5">
        <f t="shared" si="17"/>
        <v>29.764705882352942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5">
        <f t="shared" si="17"/>
        <v>46.91959798994975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5">
        <f t="shared" si="17"/>
        <v>105.18691588785046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5">
        <f t="shared" si="17"/>
        <v>69.907692307692301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5">
        <f t="shared" si="17"/>
        <v>1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5">
        <f t="shared" si="17"/>
        <v>60.011588275391958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5">
        <f t="shared" si="17"/>
        <v>52.006220379146917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5">
        <f t="shared" si="17"/>
        <v>31.000176025347649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5">
        <f t="shared" si="17"/>
        <v>95.042492917847028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5">
        <f t="shared" si="17"/>
        <v>75.968174204355108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5">
        <f t="shared" si="17"/>
        <v>71.013192612137203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5">
        <f t="shared" si="17"/>
        <v>73.733333333333334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5">
        <f t="shared" si="17"/>
        <v>113.17073170731707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5">
        <f t="shared" si="17"/>
        <v>105.00933552992861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5">
        <f t="shared" si="17"/>
        <v>79.176829268292678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5">
        <f t="shared" si="17"/>
        <v>57.333333333333336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5">
        <f t="shared" si="17"/>
        <v>58.178343949044589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5">
        <f t="shared" si="17"/>
        <v>36.032520325203251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5">
        <f t="shared" si="17"/>
        <v>107.99068767908309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5">
        <f t="shared" si="17"/>
        <v>44.005985634477256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5">
        <f t="shared" si="17"/>
        <v>55.077868852459019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5">
        <f t="shared" si="17"/>
        <v>74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5">
        <f t="shared" si="17"/>
        <v>41.996858638743454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5">
        <f t="shared" si="17"/>
        <v>77.988161010260455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5">
        <f t="shared" si="17"/>
        <v>82.507462686567166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5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5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5">
        <f t="shared" si="17"/>
        <v>100.98334401024984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5">
        <f t="shared" si="17"/>
        <v>111.83333333333333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5">
        <f t="shared" si="17"/>
        <v>41.999115044247787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5">
        <f t="shared" si="17"/>
        <v>110.05115089514067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5">
        <f t="shared" si="17"/>
        <v>58.997079225994888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5">
        <f t="shared" si="17"/>
        <v>32.985714285714288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5">
        <f t="shared" si="17"/>
        <v>45.005654509471306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5">
        <f t="shared" si="17"/>
        <v>81.98196487897485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5">
        <f t="shared" si="17"/>
        <v>39.080882352941174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5">
        <f t="shared" si="17"/>
        <v>58.996383363471971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5">
        <f t="shared" si="17"/>
        <v>40.988372093023258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5">
        <f t="shared" si="17"/>
        <v>31.029411764705884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5">
        <f t="shared" si="17"/>
        <v>37.789473684210527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5">
        <f t="shared" si="17"/>
        <v>32.006772009029348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5">
        <f t="shared" si="17"/>
        <v>95.966712898751737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5">
        <f t="shared" si="17"/>
        <v>75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5">
        <f t="shared" si="17"/>
        <v>102.0498866213152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5">
        <f t="shared" si="17"/>
        <v>105.75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5">
        <f t="shared" si="17"/>
        <v>37.069767441860463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8">E194/D194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5">
        <f t="shared" si="17"/>
        <v>35.049382716049379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8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5">
        <f t="shared" si="17"/>
        <v>46.338461538461537</v>
      </c>
      <c r="Q195" t="str">
        <f t="shared" ref="Q195:Q258" si="19">LEFT(O195,FIND("/",O195)-1)</f>
        <v>music</v>
      </c>
      <c r="R195" t="str">
        <f t="shared" ref="R195:R258" si="20">RIGHT(O195,LEN(O195)-FIND("/",O195))</f>
        <v>indie rock</v>
      </c>
      <c r="S195" s="8">
        <f t="shared" ref="S195:S258" si="21">(((K195/60)/60)/24)+DATE(1970,1,1)</f>
        <v>43198.208333333328</v>
      </c>
      <c r="T195" s="8">
        <f t="shared" ref="T195:T258" si="22">(((L195/60)/60)/24)+DATE(1970,1,1)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5">
        <f t="shared" ref="P196:P259" si="23">IFERROR(E196/H196,0)</f>
        <v>69.174603174603178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5">
        <f t="shared" si="23"/>
        <v>109.07824427480917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5">
        <f t="shared" si="23"/>
        <v>51.78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5">
        <f t="shared" si="23"/>
        <v>82.010055304172951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5">
        <f t="shared" si="23"/>
        <v>35.958333333333336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5">
        <f t="shared" si="23"/>
        <v>74.461538461538467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5">
        <f t="shared" si="23"/>
        <v>2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5">
        <f t="shared" si="23"/>
        <v>91.114649681528661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5">
        <f t="shared" si="23"/>
        <v>79.792682926829272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5">
        <f t="shared" si="23"/>
        <v>42.999777678968428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5">
        <f t="shared" si="23"/>
        <v>63.225000000000001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5">
        <f t="shared" si="23"/>
        <v>70.174999999999997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5">
        <f t="shared" si="23"/>
        <v>61.333333333333336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5">
        <f t="shared" si="23"/>
        <v>99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5">
        <f t="shared" si="23"/>
        <v>96.984900146127615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5">
        <f t="shared" si="23"/>
        <v>51.004950495049506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5">
        <f t="shared" si="23"/>
        <v>28.044247787610619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5">
        <f t="shared" si="23"/>
        <v>60.984615384615381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5">
        <f t="shared" si="23"/>
        <v>73.214285714285708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5">
        <f t="shared" si="23"/>
        <v>39.997435299603637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5">
        <f t="shared" si="23"/>
        <v>86.812121212121212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5">
        <f t="shared" si="23"/>
        <v>42.125874125874127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5">
        <f t="shared" si="23"/>
        <v>103.97851239669421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5">
        <f t="shared" si="23"/>
        <v>62.003211991434689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5">
        <f t="shared" si="23"/>
        <v>31.005037783375315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5">
        <f t="shared" si="23"/>
        <v>89.991552956465242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5">
        <f t="shared" si="23"/>
        <v>39.235294117647058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5">
        <f t="shared" si="23"/>
        <v>54.993116108306566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5">
        <f t="shared" si="23"/>
        <v>47.992753623188406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5">
        <f t="shared" si="23"/>
        <v>87.966702470461868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5">
        <f t="shared" si="23"/>
        <v>51.999165275459099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5">
        <f t="shared" si="23"/>
        <v>29.999659863945578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5">
        <f t="shared" si="23"/>
        <v>98.205357142857139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5">
        <f t="shared" si="23"/>
        <v>108.96182396606575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5">
        <f t="shared" si="23"/>
        <v>66.998379254457049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5">
        <f t="shared" si="23"/>
        <v>64.99333594668758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5">
        <f t="shared" si="23"/>
        <v>99.841584158415841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5">
        <f t="shared" si="23"/>
        <v>82.432835820895519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5">
        <f t="shared" si="23"/>
        <v>63.293478260869563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5">
        <f t="shared" si="23"/>
        <v>96.774193548387103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5">
        <f t="shared" si="23"/>
        <v>54.906040268456373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5">
        <f t="shared" si="23"/>
        <v>39.010869565217391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5">
        <f t="shared" si="23"/>
        <v>75.84210526315789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5">
        <f t="shared" si="23"/>
        <v>45.051671732522799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5">
        <f t="shared" si="23"/>
        <v>104.51546391752578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5">
        <f t="shared" si="23"/>
        <v>76.268292682926827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5">
        <f t="shared" si="23"/>
        <v>69.015695067264573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5">
        <f t="shared" si="23"/>
        <v>101.97684085510689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5">
        <f t="shared" si="23"/>
        <v>42.915999999999997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5">
        <f t="shared" si="23"/>
        <v>43.025210084033617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5">
        <f t="shared" si="23"/>
        <v>75.245283018867923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5">
        <f t="shared" si="23"/>
        <v>69.023364485981304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5">
        <f t="shared" si="23"/>
        <v>65.986486486486484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5">
        <f t="shared" si="23"/>
        <v>98.013800424628457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5">
        <f t="shared" si="23"/>
        <v>60.105504587155963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5">
        <f t="shared" si="23"/>
        <v>26.000773395204948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5">
        <f t="shared" si="23"/>
        <v>3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5">
        <f t="shared" si="23"/>
        <v>38.019801980198018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5">
        <f t="shared" si="23"/>
        <v>106.15254237288136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5">
        <f t="shared" si="23"/>
        <v>81.019475655430711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5">
        <f t="shared" si="23"/>
        <v>96.647727272727266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5">
        <f t="shared" si="23"/>
        <v>57.003535651149086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4">E258/D258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5">
        <f t="shared" si="23"/>
        <v>63.93333333333333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4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5">
        <f t="shared" si="23"/>
        <v>90.456521739130437</v>
      </c>
      <c r="Q259" t="str">
        <f t="shared" ref="Q259:Q322" si="25">LEFT(O259,FIND("/",O259)-1)</f>
        <v>theater</v>
      </c>
      <c r="R259" t="str">
        <f t="shared" ref="R259:R322" si="26">RIGHT(O259,LEN(O259)-FIND("/",O259))</f>
        <v>plays</v>
      </c>
      <c r="S259" s="8">
        <f t="shared" ref="S259:S322" si="27">(((K259/60)/60)/24)+DATE(1970,1,1)</f>
        <v>41338.25</v>
      </c>
      <c r="T259" s="8">
        <f t="shared" ref="T259:T322" si="28">(((L259/60)/60)/24)+DATE(1970,1,1)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5">
        <f t="shared" ref="P260:P323" si="29">IFERROR(E260/H260,0)</f>
        <v>72.172043010752688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5">
        <f t="shared" si="29"/>
        <v>77.934782608695656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5">
        <f t="shared" si="29"/>
        <v>38.065134099616856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5">
        <f t="shared" si="29"/>
        <v>57.936123348017624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5">
        <f t="shared" si="29"/>
        <v>49.794392523364486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5">
        <f t="shared" si="29"/>
        <v>54.050251256281406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5">
        <f t="shared" si="29"/>
        <v>30.002721335268504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5">
        <f t="shared" si="29"/>
        <v>70.127906976744185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5">
        <f t="shared" si="29"/>
        <v>26.996228786926462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5">
        <f t="shared" si="29"/>
        <v>51.990606936416185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5">
        <f t="shared" si="29"/>
        <v>56.416666666666664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5">
        <f t="shared" si="29"/>
        <v>101.63218390804597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5">
        <f t="shared" si="29"/>
        <v>25.005291005291006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5">
        <f t="shared" si="29"/>
        <v>32.016393442622949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5">
        <f t="shared" si="29"/>
        <v>82.021647307286173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5">
        <f t="shared" si="29"/>
        <v>37.957446808510639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5">
        <f t="shared" si="29"/>
        <v>51.533333333333331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5">
        <f t="shared" si="29"/>
        <v>81.198275862068968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5">
        <f t="shared" si="29"/>
        <v>40.030075187969928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5">
        <f t="shared" si="29"/>
        <v>89.939759036144579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5">
        <f t="shared" si="29"/>
        <v>96.692307692307693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5">
        <f t="shared" si="29"/>
        <v>25.010989010989011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5">
        <f t="shared" si="29"/>
        <v>36.987277353689571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5">
        <f t="shared" si="29"/>
        <v>73.012609117361791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5">
        <f t="shared" si="29"/>
        <v>68.240601503759393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5">
        <f t="shared" si="29"/>
        <v>52.310344827586206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5">
        <f t="shared" si="29"/>
        <v>61.765151515151516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5">
        <f t="shared" si="29"/>
        <v>25.027559055118111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5">
        <f t="shared" si="29"/>
        <v>106.28804347826087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5">
        <f t="shared" si="29"/>
        <v>75.07386363636364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5">
        <f t="shared" si="29"/>
        <v>39.970802919708028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5">
        <f t="shared" si="29"/>
        <v>39.982195845697326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5">
        <f t="shared" si="29"/>
        <v>101.01541850220265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5">
        <f t="shared" si="29"/>
        <v>76.813084112149539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5">
        <f t="shared" si="29"/>
        <v>71.7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5">
        <f t="shared" si="29"/>
        <v>33.28125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5">
        <f t="shared" si="29"/>
        <v>43.923497267759565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5">
        <f t="shared" si="29"/>
        <v>36.004712041884815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5">
        <f t="shared" si="29"/>
        <v>88.21052631578948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5">
        <f t="shared" si="29"/>
        <v>65.240384615384613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5">
        <f t="shared" si="29"/>
        <v>69.958333333333329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5">
        <f t="shared" si="29"/>
        <v>39.877551020408163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5">
        <f t="shared" si="29"/>
        <v>5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5">
        <f t="shared" si="29"/>
        <v>41.023728813559323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5">
        <f t="shared" si="29"/>
        <v>98.914285714285711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5">
        <f t="shared" si="29"/>
        <v>87.78125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5">
        <f t="shared" si="29"/>
        <v>80.767605633802816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5">
        <f t="shared" si="29"/>
        <v>94.28235294117647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5">
        <f t="shared" si="29"/>
        <v>73.428571428571431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5">
        <f t="shared" si="29"/>
        <v>65.968133535660087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5">
        <f t="shared" si="29"/>
        <v>109.04109589041096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5">
        <f t="shared" si="29"/>
        <v>41.16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5">
        <f t="shared" si="29"/>
        <v>99.125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5">
        <f t="shared" si="29"/>
        <v>105.88429752066116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5">
        <f t="shared" si="29"/>
        <v>48.996525921966864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5">
        <f t="shared" si="29"/>
        <v>39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5">
        <f t="shared" si="29"/>
        <v>31.022556390977442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5">
        <f t="shared" si="29"/>
        <v>103.87096774193549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5">
        <f t="shared" si="29"/>
        <v>59.268518518518519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5">
        <f t="shared" si="29"/>
        <v>42.3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5">
        <f t="shared" si="29"/>
        <v>53.117647058823529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5">
        <f t="shared" si="29"/>
        <v>50.796875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0">E322/D322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5">
        <f t="shared" si="29"/>
        <v>101.15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0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5">
        <f t="shared" si="29"/>
        <v>65.000810372771468</v>
      </c>
      <c r="Q323" t="str">
        <f t="shared" ref="Q323:Q386" si="31">LEFT(O323,FIND("/",O323)-1)</f>
        <v>film &amp; video</v>
      </c>
      <c r="R323" t="str">
        <f t="shared" ref="R323:R386" si="32">RIGHT(O323,LEN(O323)-FIND("/",O323))</f>
        <v>shorts</v>
      </c>
      <c r="S323" s="8">
        <f t="shared" ref="S323:S386" si="33">(((K323/60)/60)/24)+DATE(1970,1,1)</f>
        <v>40634.208333333336</v>
      </c>
      <c r="T323" s="8">
        <f t="shared" ref="T323:T386" si="34">(((L323/60)/60)/24)+DATE(1970,1,1)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5">
        <f t="shared" ref="P324:P387" si="35">IFERROR(E324/H324,0)</f>
        <v>37.998645510835914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5">
        <f t="shared" si="35"/>
        <v>82.615384615384613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5">
        <f t="shared" si="35"/>
        <v>37.941368078175898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5">
        <f t="shared" si="35"/>
        <v>80.780821917808225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5">
        <f t="shared" si="35"/>
        <v>25.984375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5">
        <f t="shared" si="35"/>
        <v>30.363636363636363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5">
        <f t="shared" si="35"/>
        <v>54.004916018025398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5">
        <f t="shared" si="35"/>
        <v>101.78672985781991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5">
        <f t="shared" si="35"/>
        <v>45.003610108303249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5">
        <f t="shared" si="35"/>
        <v>77.068421052631578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5">
        <f t="shared" si="35"/>
        <v>88.076595744680844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5">
        <f t="shared" si="35"/>
        <v>47.035573122529641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5">
        <f t="shared" si="35"/>
        <v>110.99550763701707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5">
        <f t="shared" si="35"/>
        <v>87.003066141042481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5">
        <f t="shared" si="35"/>
        <v>63.994402985074629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5">
        <f t="shared" si="35"/>
        <v>105.9945205479452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5">
        <f t="shared" si="35"/>
        <v>73.989349112426041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5">
        <f t="shared" si="35"/>
        <v>84.02004626060139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5">
        <f t="shared" si="35"/>
        <v>88.966921119592882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5">
        <f t="shared" si="35"/>
        <v>76.990453460620529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5">
        <f t="shared" si="35"/>
        <v>97.146341463414629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5">
        <f t="shared" si="35"/>
        <v>33.013605442176868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5">
        <f t="shared" si="35"/>
        <v>99.950602409638549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5">
        <f t="shared" si="35"/>
        <v>69.966767371601208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5">
        <f t="shared" si="35"/>
        <v>110.32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5">
        <f t="shared" si="35"/>
        <v>66.005235602094245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5">
        <f t="shared" si="35"/>
        <v>41.005742176284812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5">
        <f t="shared" si="35"/>
        <v>103.96316359696641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5">
        <f t="shared" si="35"/>
        <v>5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5">
        <f t="shared" si="35"/>
        <v>47.009935419771487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5">
        <f t="shared" si="35"/>
        <v>29.606060606060606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5">
        <f t="shared" si="35"/>
        <v>81.010569583088667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5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5">
        <f t="shared" si="35"/>
        <v>26.058139534883722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5">
        <f t="shared" si="35"/>
        <v>85.775000000000006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5">
        <f t="shared" si="35"/>
        <v>103.73170731707317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5">
        <f t="shared" si="35"/>
        <v>49.826086956521742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5">
        <f t="shared" si="35"/>
        <v>63.893048128342244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5">
        <f t="shared" si="35"/>
        <v>47.002434782608695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5">
        <f t="shared" si="35"/>
        <v>108.47727272727273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5">
        <f t="shared" si="35"/>
        <v>72.015706806282722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5">
        <f t="shared" si="35"/>
        <v>59.928057553956833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5">
        <f t="shared" si="35"/>
        <v>78.209677419354833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5">
        <f t="shared" si="35"/>
        <v>104.77678571428571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5">
        <f t="shared" si="35"/>
        <v>105.52475247524752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5">
        <f t="shared" si="35"/>
        <v>24.933333333333334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5">
        <f t="shared" si="35"/>
        <v>69.873786407766985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5">
        <f t="shared" si="35"/>
        <v>95.733766233766232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5">
        <f t="shared" si="35"/>
        <v>29.997485752598056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5">
        <f t="shared" si="35"/>
        <v>59.011948529411768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5">
        <f t="shared" si="35"/>
        <v>84.757396449704146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5">
        <f t="shared" si="35"/>
        <v>78.010921177587846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5">
        <f t="shared" si="35"/>
        <v>50.05215419501134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5">
        <f t="shared" si="35"/>
        <v>59.16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5">
        <f t="shared" si="35"/>
        <v>93.702290076335885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5">
        <f t="shared" si="35"/>
        <v>40.14173228346457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5">
        <f t="shared" si="35"/>
        <v>70.090140845070422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5">
        <f t="shared" si="35"/>
        <v>66.181818181818187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5">
        <f t="shared" si="35"/>
        <v>47.714285714285715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5">
        <f t="shared" si="35"/>
        <v>62.896774193548389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5">
        <f t="shared" si="35"/>
        <v>86.611940298507463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5">
        <f t="shared" si="35"/>
        <v>75.126984126984127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6">E386/D386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5">
        <f t="shared" si="35"/>
        <v>41.004167534903104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6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5">
        <f t="shared" si="35"/>
        <v>50.007915567282325</v>
      </c>
      <c r="Q387" t="str">
        <f t="shared" ref="Q387:Q450" si="37">LEFT(O387,FIND("/",O387)-1)</f>
        <v>publishing</v>
      </c>
      <c r="R387" t="str">
        <f t="shared" ref="R387:R450" si="38">RIGHT(O387,LEN(O387)-FIND("/",O387))</f>
        <v>nonfiction</v>
      </c>
      <c r="S387" s="8">
        <f t="shared" ref="S387:S450" si="39">(((K387/60)/60)/24)+DATE(1970,1,1)</f>
        <v>43553.208333333328</v>
      </c>
      <c r="T387" s="8">
        <f t="shared" ref="T387:T450" si="40">(((L387/60)/60)/24)+DATE(1970,1,1)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5">
        <f t="shared" ref="P388:P451" si="41">IFERROR(E388/H388,0)</f>
        <v>96.960674157303373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5">
        <f t="shared" si="41"/>
        <v>100.93160377358491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5">
        <f t="shared" si="41"/>
        <v>89.227586206896547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5">
        <f t="shared" si="41"/>
        <v>87.979166666666671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5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5">
        <f t="shared" si="41"/>
        <v>29.09271523178808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5">
        <f t="shared" si="41"/>
        <v>42.006218905472636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5">
        <f t="shared" si="41"/>
        <v>47.004903563255965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5">
        <f t="shared" si="41"/>
        <v>110.44117647058823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5">
        <f t="shared" si="41"/>
        <v>41.990909090909092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5">
        <f t="shared" si="41"/>
        <v>48.012468827930178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5">
        <f t="shared" si="41"/>
        <v>31.019823788546255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5">
        <f t="shared" si="41"/>
        <v>99.203252032520325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5">
        <f t="shared" si="41"/>
        <v>66.022316684378325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5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5">
        <f t="shared" si="41"/>
        <v>46.060200668896321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5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5">
        <f t="shared" si="41"/>
        <v>55.99336650082919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5">
        <f t="shared" si="41"/>
        <v>68.985695127402778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5">
        <f t="shared" si="41"/>
        <v>60.981609195402299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5">
        <f t="shared" si="41"/>
        <v>110.98139534883721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5">
        <f t="shared" si="41"/>
        <v>25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5">
        <f t="shared" si="41"/>
        <v>78.759740259740255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5">
        <f t="shared" si="41"/>
        <v>87.960784313725483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5">
        <f t="shared" si="41"/>
        <v>49.987398739873989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5">
        <f t="shared" si="41"/>
        <v>99.524390243902445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5">
        <f t="shared" si="41"/>
        <v>104.82089552238806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5">
        <f t="shared" si="41"/>
        <v>108.01469237832875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5">
        <f t="shared" si="41"/>
        <v>28.998544660724033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5">
        <f t="shared" si="41"/>
        <v>30.028708133971293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5">
        <f t="shared" si="41"/>
        <v>41.005559416261292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5">
        <f t="shared" si="41"/>
        <v>62.866666666666667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5">
        <f t="shared" si="41"/>
        <v>47.005002501250623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5">
        <f t="shared" si="41"/>
        <v>26.997693638285604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5">
        <f t="shared" si="41"/>
        <v>68.329787234042556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5">
        <f t="shared" si="41"/>
        <v>50.974576271186443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5">
        <f t="shared" si="41"/>
        <v>54.024390243902438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5">
        <f t="shared" si="41"/>
        <v>97.055555555555557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5">
        <f t="shared" si="41"/>
        <v>24.867469879518072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5">
        <f t="shared" si="41"/>
        <v>84.423913043478265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5">
        <f t="shared" si="41"/>
        <v>47.091324200913242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5">
        <f t="shared" si="41"/>
        <v>77.996041171813147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5">
        <f t="shared" si="41"/>
        <v>62.967871485943775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5">
        <f t="shared" si="41"/>
        <v>81.006080449017773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5">
        <f t="shared" si="41"/>
        <v>65.321428571428569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5">
        <f t="shared" si="41"/>
        <v>104.43617021276596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5">
        <f t="shared" si="41"/>
        <v>69.989010989010993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5">
        <f t="shared" si="41"/>
        <v>83.023989898989896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5">
        <f t="shared" si="41"/>
        <v>90.3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5">
        <f t="shared" si="41"/>
        <v>103.98131932282546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5">
        <f t="shared" si="41"/>
        <v>54.931726907630519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5">
        <f t="shared" si="41"/>
        <v>51.921875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5">
        <f t="shared" si="41"/>
        <v>60.02834008097166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5">
        <f t="shared" si="41"/>
        <v>44.003488879197555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5">
        <f t="shared" si="41"/>
        <v>53.003513254551258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5">
        <f t="shared" si="41"/>
        <v>54.5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5">
        <f t="shared" si="41"/>
        <v>75.04195804195804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5">
        <f t="shared" si="41"/>
        <v>35.911111111111111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5">
        <f t="shared" si="41"/>
        <v>36.952702702702702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5">
        <f t="shared" si="41"/>
        <v>63.170588235294119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5">
        <f t="shared" si="41"/>
        <v>29.99462365591398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5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2">E450/D450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5">
        <f t="shared" si="41"/>
        <v>75.014876033057845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2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5">
        <f t="shared" si="41"/>
        <v>101.19767441860465</v>
      </c>
      <c r="Q451" t="str">
        <f t="shared" ref="Q451:Q514" si="43">LEFT(O451,FIND("/",O451)-1)</f>
        <v>games</v>
      </c>
      <c r="R451" t="str">
        <f t="shared" ref="R451:R514" si="44">RIGHT(O451,LEN(O451)-FIND("/",O451))</f>
        <v>video games</v>
      </c>
      <c r="S451" s="8">
        <f t="shared" ref="S451:S514" si="45">(((K451/60)/60)/24)+DATE(1970,1,1)</f>
        <v>43530.25</v>
      </c>
      <c r="T451" s="8">
        <f t="shared" ref="T451:T514" si="46">(((L451/60)/60)/24)+DATE(1970,1,1)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5">
        <f t="shared" ref="P452:P515" si="47">IFERROR(E452/H452,0)</f>
        <v>4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5">
        <f t="shared" si="47"/>
        <v>29.001272669424118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5">
        <f t="shared" si="47"/>
        <v>98.225806451612897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5">
        <f t="shared" si="47"/>
        <v>87.001693480101608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5">
        <f t="shared" si="47"/>
        <v>45.205128205128204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5">
        <f t="shared" si="47"/>
        <v>37.001341561577675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5">
        <f t="shared" si="47"/>
        <v>94.976947040498445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5">
        <f t="shared" si="47"/>
        <v>28.956521739130434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5">
        <f t="shared" si="47"/>
        <v>55.993396226415094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5">
        <f t="shared" si="47"/>
        <v>54.038095238095238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5">
        <f t="shared" si="47"/>
        <v>82.38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5">
        <f t="shared" si="47"/>
        <v>66.997115384615384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5">
        <f t="shared" si="47"/>
        <v>107.91401869158878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5">
        <f t="shared" si="47"/>
        <v>69.009501187648453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5">
        <f t="shared" si="47"/>
        <v>39.006568144499177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5">
        <f t="shared" si="47"/>
        <v>110.3625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5">
        <f t="shared" si="47"/>
        <v>94.857142857142861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5">
        <f t="shared" si="47"/>
        <v>57.935251798561154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5">
        <f t="shared" si="47"/>
        <v>101.25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5">
        <f t="shared" si="47"/>
        <v>64.95597484276729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5">
        <f t="shared" si="47"/>
        <v>27.00524934383202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5">
        <f t="shared" si="47"/>
        <v>50.97422680412371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5">
        <f t="shared" si="47"/>
        <v>104.94260869565217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5">
        <f t="shared" si="47"/>
        <v>84.028301886792448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5">
        <f t="shared" si="47"/>
        <v>102.85915492957747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5">
        <f t="shared" si="47"/>
        <v>39.962085308056871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5">
        <f t="shared" si="47"/>
        <v>51.001785714285717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5">
        <f t="shared" si="47"/>
        <v>40.823008849557525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5">
        <f t="shared" si="47"/>
        <v>58.999637155297535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5">
        <f t="shared" si="47"/>
        <v>71.156069364161851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5">
        <f t="shared" si="47"/>
        <v>99.494252873563212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5">
        <f t="shared" si="47"/>
        <v>103.98634590377114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5">
        <f t="shared" si="47"/>
        <v>76.555555555555557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5">
        <f t="shared" si="47"/>
        <v>87.068592057761734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5">
        <f t="shared" si="47"/>
        <v>48.99554707379135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5">
        <f t="shared" si="47"/>
        <v>42.969135802469133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5">
        <f t="shared" si="47"/>
        <v>33.428571428571431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5">
        <f t="shared" si="47"/>
        <v>83.982949701619773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5">
        <f t="shared" si="47"/>
        <v>101.41739130434783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5">
        <f t="shared" si="47"/>
        <v>109.87058823529412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5">
        <f t="shared" si="47"/>
        <v>31.916666666666668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5">
        <f t="shared" si="47"/>
        <v>70.993450675399103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5">
        <f t="shared" si="47"/>
        <v>77.026890756302521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5">
        <f t="shared" si="47"/>
        <v>101.78125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5">
        <f t="shared" si="47"/>
        <v>51.059701492537314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5">
        <f t="shared" si="47"/>
        <v>68.02051282051282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5">
        <f t="shared" si="47"/>
        <v>30.87037037037037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5">
        <f t="shared" si="47"/>
        <v>27.908333333333335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5">
        <f t="shared" si="47"/>
        <v>79.994818652849744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5">
        <f t="shared" si="47"/>
        <v>38.003378378378379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5">
        <f t="shared" si="47"/>
        <v>0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5">
        <f t="shared" si="47"/>
        <v>59.990534521158132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5">
        <f t="shared" si="47"/>
        <v>37.037634408602152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5">
        <f t="shared" si="47"/>
        <v>99.963043478260872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5">
        <f t="shared" si="47"/>
        <v>111.6774193548387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5">
        <f t="shared" si="47"/>
        <v>36.014409221902014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5">
        <f t="shared" si="47"/>
        <v>66.010284810126578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5">
        <f t="shared" si="47"/>
        <v>44.05263157894737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5">
        <f t="shared" si="47"/>
        <v>52.999726551818434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5">
        <f t="shared" si="47"/>
        <v>95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5">
        <f t="shared" si="47"/>
        <v>70.908396946564892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5">
        <f t="shared" si="47"/>
        <v>98.060773480662988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8">E514/D514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5">
        <f t="shared" si="47"/>
        <v>53.046025104602514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8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5">
        <f t="shared" si="47"/>
        <v>93.142857142857139</v>
      </c>
      <c r="Q515" t="str">
        <f t="shared" ref="Q515:Q578" si="49">LEFT(O515,FIND("/",O515)-1)</f>
        <v>film &amp; video</v>
      </c>
      <c r="R515" t="str">
        <f t="shared" ref="R515:R578" si="50">RIGHT(O515,LEN(O515)-FIND("/",O515))</f>
        <v>television</v>
      </c>
      <c r="S515" s="8">
        <f t="shared" ref="S515:S578" si="51">(((K515/60)/60)/24)+DATE(1970,1,1)</f>
        <v>40430.208333333336</v>
      </c>
      <c r="T515" s="8">
        <f t="shared" ref="T515:T578" si="52">(((L515/60)/60)/24)+DATE(1970,1,1)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5">
        <f t="shared" ref="P516:P579" si="53">IFERROR(E516/H516,0)</f>
        <v>58.945075757575758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5">
        <f t="shared" si="53"/>
        <v>36.067669172932334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5">
        <f t="shared" si="53"/>
        <v>63.030732860520096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5">
        <f t="shared" si="53"/>
        <v>84.717948717948715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5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5">
        <f t="shared" si="53"/>
        <v>101.97518330513255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5">
        <f t="shared" si="53"/>
        <v>106.4375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5">
        <f t="shared" si="53"/>
        <v>29.975609756097562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5">
        <f t="shared" si="53"/>
        <v>85.806282722513089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5">
        <f t="shared" si="53"/>
        <v>70.82022471910112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5">
        <f t="shared" si="53"/>
        <v>40.998484082870135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5">
        <f t="shared" si="53"/>
        <v>28.063492063492063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5">
        <f t="shared" si="53"/>
        <v>88.054421768707485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5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5">
        <f t="shared" si="53"/>
        <v>90.337500000000006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5">
        <f t="shared" si="53"/>
        <v>63.777777777777779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5">
        <f t="shared" si="53"/>
        <v>53.995515695067262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5">
        <f t="shared" si="53"/>
        <v>48.993956043956047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5">
        <f t="shared" si="53"/>
        <v>63.857142857142854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5">
        <f t="shared" si="53"/>
        <v>82.996393146979258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5">
        <f t="shared" si="53"/>
        <v>55.08230452674897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5">
        <f t="shared" si="53"/>
        <v>62.044554455445542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5">
        <f t="shared" si="53"/>
        <v>104.97857142857143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5">
        <f t="shared" si="53"/>
        <v>94.044676806083643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5">
        <f t="shared" si="53"/>
        <v>44.007716049382715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5">
        <f t="shared" si="53"/>
        <v>92.467532467532465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5">
        <f t="shared" si="53"/>
        <v>57.072874493927124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5">
        <f t="shared" si="53"/>
        <v>109.07848101265823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5">
        <f t="shared" si="53"/>
        <v>39.387755102040813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5">
        <f t="shared" si="53"/>
        <v>77.022222222222226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5">
        <f t="shared" si="53"/>
        <v>92.166666666666671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5">
        <f t="shared" si="53"/>
        <v>61.007063197026021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5">
        <f t="shared" si="53"/>
        <v>78.068181818181813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5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5">
        <f t="shared" si="53"/>
        <v>59.991289782244557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5">
        <f t="shared" si="53"/>
        <v>110.03018372703411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5">
        <f t="shared" si="53"/>
        <v>4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5">
        <f t="shared" si="53"/>
        <v>37.99856063332134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5">
        <f t="shared" si="53"/>
        <v>96.369565217391298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5">
        <f t="shared" si="53"/>
        <v>72.978599221789878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5">
        <f t="shared" si="53"/>
        <v>26.007220216606498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5">
        <f t="shared" si="53"/>
        <v>104.36296296296297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5">
        <f t="shared" si="53"/>
        <v>102.18852459016394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5">
        <f t="shared" si="53"/>
        <v>54.117647058823529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5">
        <f t="shared" si="53"/>
        <v>63.222222222222221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5">
        <f t="shared" si="53"/>
        <v>104.03228962818004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5">
        <f t="shared" si="53"/>
        <v>49.994334277620396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5">
        <f t="shared" si="53"/>
        <v>56.015151515151516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5">
        <f t="shared" si="53"/>
        <v>48.807692307692307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5">
        <f t="shared" si="53"/>
        <v>60.082352941176474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5">
        <f t="shared" si="53"/>
        <v>78.990502793296088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5">
        <f t="shared" si="53"/>
        <v>53.99499443826474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5">
        <f t="shared" si="53"/>
        <v>111.45945945945945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5">
        <f t="shared" si="53"/>
        <v>60.922131147540981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5">
        <f t="shared" si="53"/>
        <v>26.0015444015444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5">
        <f t="shared" si="53"/>
        <v>80.993208828522924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5">
        <f t="shared" si="53"/>
        <v>34.995963302752294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5">
        <f t="shared" si="53"/>
        <v>94.142857142857139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5">
        <f t="shared" si="53"/>
        <v>52.085106382978722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5">
        <f t="shared" si="53"/>
        <v>24.986666666666668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5">
        <f t="shared" si="53"/>
        <v>69.215277777777771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5">
        <f t="shared" si="53"/>
        <v>93.944444444444443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54">E578/D578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5">
        <f t="shared" si="53"/>
        <v>98.40625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4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5">
        <f t="shared" si="53"/>
        <v>41.783783783783782</v>
      </c>
      <c r="Q579" t="str">
        <f t="shared" ref="Q579:Q642" si="55">LEFT(O579,FIND("/",O579)-1)</f>
        <v>music</v>
      </c>
      <c r="R579" t="str">
        <f t="shared" ref="R579:R642" si="56">RIGHT(O579,LEN(O579)-FIND("/",O579))</f>
        <v>jazz</v>
      </c>
      <c r="S579" s="8">
        <f t="shared" ref="S579:S642" si="57">(((K579/60)/60)/24)+DATE(1970,1,1)</f>
        <v>40613.25</v>
      </c>
      <c r="T579" s="8">
        <f t="shared" ref="T579:T642" si="58">(((L579/60)/60)/24)+DATE(1970,1,1)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5">
        <f t="shared" ref="P580:P643" si="59">IFERROR(E580/H580,0)</f>
        <v>65.991836734693877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5">
        <f t="shared" si="59"/>
        <v>72.05747126436782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5">
        <f t="shared" si="59"/>
        <v>48.003209242618745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5">
        <f t="shared" si="59"/>
        <v>54.098591549295776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5">
        <f t="shared" si="59"/>
        <v>107.88095238095238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5">
        <f t="shared" si="59"/>
        <v>67.034103410341032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5">
        <f t="shared" si="59"/>
        <v>64.01425914445133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5">
        <f t="shared" si="59"/>
        <v>96.066176470588232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5">
        <f t="shared" si="59"/>
        <v>51.184615384615384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5">
        <f t="shared" si="59"/>
        <v>43.92307692307692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5">
        <f t="shared" si="59"/>
        <v>91.021198830409361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5">
        <f t="shared" si="59"/>
        <v>50.127450980392155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5">
        <f t="shared" si="59"/>
        <v>67.720930232558146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5">
        <f t="shared" si="59"/>
        <v>61.03921568627451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5">
        <f t="shared" si="59"/>
        <v>80.011857707509876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5">
        <f t="shared" si="59"/>
        <v>47.001497753369947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5">
        <f t="shared" si="59"/>
        <v>71.127388535031841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5">
        <f t="shared" si="59"/>
        <v>89.99079189686924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5">
        <f t="shared" si="59"/>
        <v>43.032786885245905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5">
        <f t="shared" si="59"/>
        <v>67.997714808043881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5">
        <f t="shared" si="59"/>
        <v>73.004566210045667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5">
        <f t="shared" si="59"/>
        <v>62.341463414634148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5">
        <f t="shared" si="59"/>
        <v>5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5">
        <f t="shared" si="59"/>
        <v>67.103092783505161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5">
        <f t="shared" si="59"/>
        <v>79.978947368421046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5">
        <f t="shared" si="59"/>
        <v>62.176470588235297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5">
        <f t="shared" si="59"/>
        <v>53.005950297514879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5">
        <f t="shared" si="59"/>
        <v>57.738317757009348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5">
        <f t="shared" si="59"/>
        <v>40.03125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5">
        <f t="shared" si="59"/>
        <v>81.016591928251117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5">
        <f t="shared" si="59"/>
        <v>35.047468354430379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5">
        <f t="shared" si="59"/>
        <v>102.92307692307692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5">
        <f t="shared" si="59"/>
        <v>27.998126756166094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5">
        <f t="shared" si="59"/>
        <v>75.733333333333334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5">
        <f t="shared" si="59"/>
        <v>45.026041666666664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5">
        <f t="shared" si="59"/>
        <v>73.615384615384613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5">
        <f t="shared" si="59"/>
        <v>56.991701244813278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5">
        <f t="shared" si="59"/>
        <v>85.223529411764702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5">
        <f t="shared" si="59"/>
        <v>50.962184873949582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5">
        <f t="shared" si="59"/>
        <v>63.563636363636363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5">
        <f t="shared" si="59"/>
        <v>80.999165275459092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5">
        <f t="shared" si="59"/>
        <v>86.044753086419746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5">
        <f t="shared" si="59"/>
        <v>90.0390625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5">
        <f t="shared" si="59"/>
        <v>74.006063432835816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5">
        <f t="shared" si="59"/>
        <v>92.4375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5">
        <f t="shared" si="59"/>
        <v>55.999257333828446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5">
        <f t="shared" si="59"/>
        <v>32.983796296296298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5">
        <f t="shared" si="59"/>
        <v>93.596774193548384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5">
        <f t="shared" si="59"/>
        <v>69.867724867724874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5">
        <f t="shared" si="59"/>
        <v>72.129870129870127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5">
        <f t="shared" si="59"/>
        <v>30.041666666666668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5">
        <f t="shared" si="59"/>
        <v>73.968000000000004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5">
        <f t="shared" si="59"/>
        <v>68.65517241379311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5">
        <f t="shared" si="59"/>
        <v>59.992164544564154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5">
        <f t="shared" si="59"/>
        <v>111.15827338129496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5">
        <f t="shared" si="59"/>
        <v>53.038095238095238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5">
        <f t="shared" si="59"/>
        <v>55.985524728588658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5">
        <f t="shared" si="59"/>
        <v>69.986760812003524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5">
        <f t="shared" si="59"/>
        <v>48.998079877112133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5">
        <f t="shared" si="59"/>
        <v>103.84615384615384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5">
        <f t="shared" si="59"/>
        <v>99.127659574468083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5">
        <f t="shared" si="59"/>
        <v>107.37777777777778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60">E642/D642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5">
        <f t="shared" si="59"/>
        <v>76.922178988326849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6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5">
        <f t="shared" si="59"/>
        <v>58.128865979381445</v>
      </c>
      <c r="Q643" t="str">
        <f t="shared" ref="Q643:Q706" si="61">LEFT(O643,FIND("/",O643)-1)</f>
        <v>theater</v>
      </c>
      <c r="R643" t="str">
        <f t="shared" ref="R643:R706" si="62">RIGHT(O643,LEN(O643)-FIND("/",O643))</f>
        <v>plays</v>
      </c>
      <c r="S643" s="8">
        <f t="shared" ref="S643:S706" si="63">(((K643/60)/60)/24)+DATE(1970,1,1)</f>
        <v>42786.25</v>
      </c>
      <c r="T643" s="8">
        <f t="shared" ref="T643:T706" si="64">(((L643/60)/60)/24)+DATE(1970,1,1)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5">
        <f t="shared" ref="P644:P707" si="65">IFERROR(E644/H644,0)</f>
        <v>103.73643410852713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5">
        <f t="shared" si="65"/>
        <v>87.962666666666664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5">
        <f t="shared" si="65"/>
        <v>28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5">
        <f t="shared" si="65"/>
        <v>37.999361294443261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5">
        <f t="shared" si="65"/>
        <v>29.999313893653515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5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5">
        <f t="shared" si="65"/>
        <v>85.994467496542185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5">
        <f t="shared" si="65"/>
        <v>98.011627906976742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5">
        <f t="shared" si="65"/>
        <v>2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5">
        <f t="shared" si="65"/>
        <v>44.994570837642193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5">
        <f t="shared" si="65"/>
        <v>31.012224938875306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5">
        <f t="shared" si="65"/>
        <v>59.970085470085472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5">
        <f t="shared" si="65"/>
        <v>58.9973474801061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5">
        <f t="shared" si="65"/>
        <v>50.045454545454547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5">
        <f t="shared" si="65"/>
        <v>98.966269841269835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5">
        <f t="shared" si="65"/>
        <v>58.857142857142854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5">
        <f t="shared" si="65"/>
        <v>81.010256410256417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5">
        <f t="shared" si="65"/>
        <v>76.013333333333335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5">
        <f t="shared" si="65"/>
        <v>96.597402597402592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5">
        <f t="shared" si="65"/>
        <v>76.957446808510639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5">
        <f t="shared" si="65"/>
        <v>67.984732824427482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5">
        <f t="shared" si="65"/>
        <v>88.781609195402297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5">
        <f t="shared" si="65"/>
        <v>24.99623706491063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5">
        <f t="shared" si="65"/>
        <v>44.922794117647058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5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5">
        <f t="shared" si="65"/>
        <v>29.009546539379475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5">
        <f t="shared" si="65"/>
        <v>73.59210526315789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5">
        <f t="shared" si="65"/>
        <v>107.97038864898211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5">
        <f t="shared" si="65"/>
        <v>68.987284287011803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5">
        <f t="shared" si="65"/>
        <v>111.02236719478098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5">
        <f t="shared" si="65"/>
        <v>24.997515808491418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5">
        <f t="shared" si="65"/>
        <v>42.155172413793103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5">
        <f t="shared" si="65"/>
        <v>47.003284072249592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5">
        <f t="shared" si="65"/>
        <v>36.0392749244713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5">
        <f t="shared" si="65"/>
        <v>101.03760683760684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5">
        <f t="shared" si="65"/>
        <v>39.927927927927925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5">
        <f t="shared" si="65"/>
        <v>83.158139534883716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5">
        <f t="shared" si="65"/>
        <v>39.97520661157025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5">
        <f t="shared" si="65"/>
        <v>47.993908629441627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5">
        <f t="shared" si="65"/>
        <v>95.978877489438744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5">
        <f t="shared" si="65"/>
        <v>78.728155339805824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5">
        <f t="shared" si="65"/>
        <v>56.081632653061227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5">
        <f t="shared" si="65"/>
        <v>69.090909090909093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5">
        <f t="shared" si="65"/>
        <v>102.05291576673866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5">
        <f t="shared" si="65"/>
        <v>107.32089552238806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5">
        <f t="shared" si="65"/>
        <v>51.970260223048328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5">
        <f t="shared" si="65"/>
        <v>71.137142857142862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5">
        <f t="shared" si="65"/>
        <v>106.49275362318841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5">
        <f t="shared" si="65"/>
        <v>42.93684210526316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5">
        <f t="shared" si="65"/>
        <v>30.037974683544302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5">
        <f t="shared" si="65"/>
        <v>70.623376623376629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5">
        <f t="shared" si="65"/>
        <v>66.016018306636155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5">
        <f t="shared" si="65"/>
        <v>96.911392405063296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5">
        <f t="shared" si="65"/>
        <v>62.867346938775512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5">
        <f t="shared" si="65"/>
        <v>108.98537682789652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5">
        <f t="shared" si="65"/>
        <v>26.999314599040439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5">
        <f t="shared" si="65"/>
        <v>65.004147943311438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5">
        <f t="shared" si="65"/>
        <v>111.51785714285714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5">
        <f t="shared" si="65"/>
        <v>3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5">
        <f t="shared" si="65"/>
        <v>110.99268292682927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5">
        <f t="shared" si="65"/>
        <v>56.746987951807228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5">
        <f t="shared" si="65"/>
        <v>97.020608439646708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66">E706/D706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5">
        <f t="shared" si="65"/>
        <v>92.08620689655173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6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5">
        <f t="shared" si="65"/>
        <v>82.986666666666665</v>
      </c>
      <c r="Q707" t="str">
        <f t="shared" ref="Q707:Q770" si="67">LEFT(O707,FIND("/",O707)-1)</f>
        <v>publishing</v>
      </c>
      <c r="R707" t="str">
        <f t="shared" ref="R707:R770" si="68">RIGHT(O707,LEN(O707)-FIND("/",O707))</f>
        <v>nonfiction</v>
      </c>
      <c r="S707" s="8">
        <f t="shared" ref="S707:S770" si="69">(((K707/60)/60)/24)+DATE(1970,1,1)</f>
        <v>41619.25</v>
      </c>
      <c r="T707" s="8">
        <f t="shared" ref="T707:T770" si="70">(((L707/60)/60)/24)+DATE(1970,1,1)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5">
        <f t="shared" ref="P708:P771" si="71">IFERROR(E708/H708,0)</f>
        <v>103.03791821561339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5">
        <f t="shared" si="71"/>
        <v>68.922619047619051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5">
        <f t="shared" si="71"/>
        <v>87.737226277372258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5">
        <f t="shared" si="71"/>
        <v>75.021505376344081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5">
        <f t="shared" si="71"/>
        <v>50.863999999999997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5">
        <f t="shared" si="71"/>
        <v>90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5">
        <f t="shared" si="71"/>
        <v>72.896039603960389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5">
        <f t="shared" si="71"/>
        <v>108.48543689320388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5">
        <f t="shared" si="71"/>
        <v>101.98095238095237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5">
        <f t="shared" si="71"/>
        <v>44.009146341463413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5">
        <f t="shared" si="71"/>
        <v>65.942675159235662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5">
        <f t="shared" si="71"/>
        <v>24.987387387387386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5">
        <f t="shared" si="71"/>
        <v>28.003367003367003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5">
        <f t="shared" si="71"/>
        <v>85.829268292682926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5">
        <f t="shared" si="71"/>
        <v>84.921052631578945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5">
        <f t="shared" si="71"/>
        <v>90.483333333333334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5">
        <f t="shared" si="71"/>
        <v>25.00197628458498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5">
        <f t="shared" si="71"/>
        <v>92.013888888888886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5">
        <f t="shared" si="71"/>
        <v>93.066115702479337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5">
        <f t="shared" si="71"/>
        <v>61.008145363408524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5">
        <f t="shared" si="71"/>
        <v>92.036259541984734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5">
        <f t="shared" si="71"/>
        <v>81.132596685082873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5">
        <f t="shared" si="71"/>
        <v>73.5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5">
        <f t="shared" si="71"/>
        <v>85.221311475409834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5">
        <f t="shared" si="71"/>
        <v>110.96825396825396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5">
        <f t="shared" si="71"/>
        <v>32.968036529680369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5">
        <f t="shared" si="71"/>
        <v>96.005352363960753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5">
        <f t="shared" si="71"/>
        <v>84.96632653061225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5">
        <f t="shared" si="71"/>
        <v>25.007462686567163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5">
        <f t="shared" si="71"/>
        <v>65.998995479658461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5">
        <f t="shared" si="71"/>
        <v>87.34482758620689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5">
        <f t="shared" si="71"/>
        <v>27.933333333333334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5">
        <f t="shared" si="71"/>
        <v>103.8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5">
        <f t="shared" si="71"/>
        <v>31.937172774869111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5">
        <f t="shared" si="71"/>
        <v>99.5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5">
        <f t="shared" si="71"/>
        <v>108.84615384615384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5">
        <f t="shared" si="71"/>
        <v>110.76229508196721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5">
        <f t="shared" si="71"/>
        <v>29.647058823529413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5">
        <f t="shared" si="71"/>
        <v>101.71428571428571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5">
        <f t="shared" si="71"/>
        <v>61.5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5">
        <f t="shared" si="71"/>
        <v>35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5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5">
        <f t="shared" si="71"/>
        <v>110.97231270358306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5">
        <f t="shared" si="71"/>
        <v>36.959016393442624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5">
        <f t="shared" si="71"/>
        <v>1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5">
        <f t="shared" si="71"/>
        <v>30.974074074074075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5">
        <f t="shared" si="71"/>
        <v>47.035087719298247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5">
        <f t="shared" si="71"/>
        <v>88.065693430656935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5">
        <f t="shared" si="71"/>
        <v>37.005616224648989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5">
        <f t="shared" si="71"/>
        <v>26.027777777777779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5">
        <f t="shared" si="71"/>
        <v>67.817567567567565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5">
        <f t="shared" si="71"/>
        <v>49.964912280701753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5">
        <f t="shared" si="71"/>
        <v>110.01646903820817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5">
        <f t="shared" si="71"/>
        <v>89.964678178963894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5">
        <f t="shared" si="71"/>
        <v>79.009523809523813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5">
        <f t="shared" si="71"/>
        <v>86.867469879518069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5">
        <f t="shared" si="71"/>
        <v>62.04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5">
        <f t="shared" si="71"/>
        <v>26.970212765957445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5">
        <f t="shared" si="71"/>
        <v>54.121621621621621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5">
        <f t="shared" si="71"/>
        <v>41.035353535353536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5">
        <f t="shared" si="71"/>
        <v>55.052419354838712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5">
        <f t="shared" si="71"/>
        <v>107.93762183235867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72">E770/D770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5">
        <f t="shared" si="71"/>
        <v>73.92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2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5">
        <f t="shared" si="71"/>
        <v>31.995894428152493</v>
      </c>
      <c r="Q771" t="str">
        <f t="shared" ref="Q771:Q834" si="73">LEFT(O771,FIND("/",O771)-1)</f>
        <v>games</v>
      </c>
      <c r="R771" t="str">
        <f t="shared" ref="R771:R834" si="74">RIGHT(O771,LEN(O771)-FIND("/",O771))</f>
        <v>video games</v>
      </c>
      <c r="S771" s="8">
        <f t="shared" ref="S771:S834" si="75">(((K771/60)/60)/24)+DATE(1970,1,1)</f>
        <v>41501.208333333336</v>
      </c>
      <c r="T771" s="8">
        <f t="shared" ref="T771:T834" si="76">(((L771/60)/60)/24)+DATE(1970,1,1)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5">
        <f t="shared" ref="P772:P835" si="77">IFERROR(E772/H772,0)</f>
        <v>53.898148148148145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5">
        <f t="shared" si="77"/>
        <v>106.5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5">
        <f t="shared" si="77"/>
        <v>32.999805409612762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5">
        <f t="shared" si="77"/>
        <v>43.00254993625159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5">
        <f t="shared" si="77"/>
        <v>86.858974358974365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5">
        <f t="shared" si="77"/>
        <v>96.8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5">
        <f t="shared" si="77"/>
        <v>32.995456610631528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5">
        <f t="shared" si="77"/>
        <v>68.028106508875737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5">
        <f t="shared" si="77"/>
        <v>58.867816091954026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5">
        <f t="shared" si="77"/>
        <v>105.04572803850782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5">
        <f t="shared" si="77"/>
        <v>33.054878048780488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5">
        <f t="shared" si="77"/>
        <v>78.821428571428569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5">
        <f t="shared" si="77"/>
        <v>68.204968944099377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5">
        <f t="shared" si="77"/>
        <v>75.731884057971016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5">
        <f t="shared" si="77"/>
        <v>30.996070133010882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5">
        <f t="shared" si="77"/>
        <v>101.88188976377953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5">
        <f t="shared" si="77"/>
        <v>52.879227053140099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5">
        <f t="shared" si="77"/>
        <v>71.005820721769496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5">
        <f t="shared" si="77"/>
        <v>102.38709677419355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5">
        <f t="shared" si="77"/>
        <v>74.466666666666669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5">
        <f t="shared" si="77"/>
        <v>51.009883198562441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5">
        <f t="shared" si="77"/>
        <v>90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5">
        <f t="shared" si="77"/>
        <v>97.142857142857139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5">
        <f t="shared" si="77"/>
        <v>72.071823204419886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5">
        <f t="shared" si="77"/>
        <v>75.236363636363635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5">
        <f t="shared" si="77"/>
        <v>32.967741935483872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5">
        <f t="shared" si="77"/>
        <v>54.807692307692307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5">
        <f t="shared" si="77"/>
        <v>45.037837837837834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5">
        <f t="shared" si="77"/>
        <v>52.958677685950413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5">
        <f t="shared" si="77"/>
        <v>60.017959183673469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5">
        <f t="shared" si="77"/>
        <v>1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5">
        <f t="shared" si="77"/>
        <v>44.028301886792455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5">
        <f t="shared" si="77"/>
        <v>86.028169014084511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5">
        <f t="shared" si="77"/>
        <v>28.012875536480685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5">
        <f t="shared" si="77"/>
        <v>32.050458715596328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5">
        <f t="shared" si="77"/>
        <v>73.611940298507463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5">
        <f t="shared" si="77"/>
        <v>108.71052631578948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5">
        <f t="shared" si="77"/>
        <v>42.97674418604651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5">
        <f t="shared" si="77"/>
        <v>83.315789473684205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5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5">
        <f t="shared" si="77"/>
        <v>55.927601809954751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5">
        <f t="shared" si="77"/>
        <v>105.03681885125184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5">
        <f t="shared" si="77"/>
        <v>48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5">
        <f t="shared" si="77"/>
        <v>112.66176470588235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5">
        <f t="shared" si="77"/>
        <v>81.944444444444443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5">
        <f t="shared" si="77"/>
        <v>64.049180327868854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5">
        <f t="shared" si="77"/>
        <v>106.39097744360902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5">
        <f t="shared" si="77"/>
        <v>76.011249497790274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5">
        <f t="shared" si="77"/>
        <v>111.07246376811594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5">
        <f t="shared" si="77"/>
        <v>95.936170212765958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5">
        <f t="shared" si="77"/>
        <v>43.043010752688176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5">
        <f t="shared" si="77"/>
        <v>67.966666666666669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5">
        <f t="shared" si="77"/>
        <v>89.991428571428571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5">
        <f t="shared" si="77"/>
        <v>58.095238095238095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5">
        <f t="shared" si="77"/>
        <v>83.996875000000003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5">
        <f t="shared" si="77"/>
        <v>88.853503184713375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5">
        <f t="shared" si="77"/>
        <v>65.963917525773198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5">
        <f t="shared" si="77"/>
        <v>74.804878048780495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5">
        <f t="shared" si="77"/>
        <v>69.98571428571428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5">
        <f t="shared" si="77"/>
        <v>32.006493506493506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5">
        <f t="shared" si="77"/>
        <v>64.727272727272734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5">
        <f t="shared" si="77"/>
        <v>24.998110087408456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78">E834/D834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5">
        <f t="shared" si="77"/>
        <v>104.97764070932922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8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5">
        <f t="shared" si="77"/>
        <v>64.987878787878785</v>
      </c>
      <c r="Q835" t="str">
        <f t="shared" ref="Q835:Q898" si="79">LEFT(O835,FIND("/",O835)-1)</f>
        <v>publishing</v>
      </c>
      <c r="R835" t="str">
        <f t="shared" ref="R835:R898" si="80">RIGHT(O835,LEN(O835)-FIND("/",O835))</f>
        <v>translations</v>
      </c>
      <c r="S835" s="8">
        <f t="shared" ref="S835:S898" si="81">(((K835/60)/60)/24)+DATE(1970,1,1)</f>
        <v>40588.25</v>
      </c>
      <c r="T835" s="8">
        <f t="shared" ref="T835:T898" si="82">(((L835/60)/60)/24)+DATE(1970,1,1)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5">
        <f t="shared" ref="P836:P899" si="83">IFERROR(E836/H836,0)</f>
        <v>94.352941176470594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5">
        <f t="shared" si="83"/>
        <v>44.001706484641637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5">
        <f t="shared" si="83"/>
        <v>64.744680851063833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5">
        <f t="shared" si="83"/>
        <v>84.00667779632721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5">
        <f t="shared" si="83"/>
        <v>34.061302681992338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5">
        <f t="shared" si="83"/>
        <v>93.273885350318466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5">
        <f t="shared" si="83"/>
        <v>32.998301726577978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5">
        <f t="shared" si="83"/>
        <v>83.812903225806451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5">
        <f t="shared" si="83"/>
        <v>63.992424242424242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5">
        <f t="shared" si="83"/>
        <v>81.909090909090907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5">
        <f t="shared" si="83"/>
        <v>93.053191489361708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5">
        <f t="shared" si="83"/>
        <v>101.98449039881831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5">
        <f t="shared" si="83"/>
        <v>105.9375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5">
        <f t="shared" si="83"/>
        <v>101.58181818181818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5">
        <f t="shared" si="83"/>
        <v>62.970930232558139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5">
        <f t="shared" si="83"/>
        <v>29.045602605863191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5">
        <f t="shared" si="83"/>
        <v>1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5">
        <f t="shared" si="83"/>
        <v>77.924999999999997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5">
        <f t="shared" si="83"/>
        <v>80.806451612903231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5">
        <f t="shared" si="83"/>
        <v>76.006816632583508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5">
        <f t="shared" si="83"/>
        <v>72.993613824192337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5">
        <f t="shared" si="83"/>
        <v>53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5">
        <f t="shared" si="83"/>
        <v>54.164556962025316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5">
        <f t="shared" si="83"/>
        <v>32.946666666666665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5">
        <f t="shared" si="83"/>
        <v>79.371428571428567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5">
        <f t="shared" si="83"/>
        <v>41.174603174603178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5">
        <f t="shared" si="83"/>
        <v>77.430769230769229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5">
        <f t="shared" si="83"/>
        <v>57.159509202453989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5">
        <f t="shared" si="83"/>
        <v>77.17647058823529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5">
        <f t="shared" si="83"/>
        <v>24.953917050691246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5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5">
        <f t="shared" si="83"/>
        <v>46.000916870415651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5">
        <f t="shared" si="83"/>
        <v>88.023385300668153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5">
        <f t="shared" si="83"/>
        <v>25.99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5">
        <f t="shared" si="83"/>
        <v>102.69047619047619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5">
        <f t="shared" si="83"/>
        <v>72.958174904942965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5">
        <f t="shared" si="83"/>
        <v>57.190082644628099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5">
        <f t="shared" si="83"/>
        <v>84.013793103448279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5">
        <f t="shared" si="83"/>
        <v>98.666666666666671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5">
        <f t="shared" si="83"/>
        <v>42.007419183889773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5">
        <f t="shared" si="83"/>
        <v>32.002753556677376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5">
        <f t="shared" si="83"/>
        <v>81.567164179104481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5">
        <f t="shared" si="83"/>
        <v>37.035087719298247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5">
        <f t="shared" si="83"/>
        <v>103.033360455655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5">
        <f t="shared" si="83"/>
        <v>84.333333333333329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5">
        <f t="shared" si="83"/>
        <v>102.60377358490567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5">
        <f t="shared" si="83"/>
        <v>79.992129246064621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5">
        <f t="shared" si="83"/>
        <v>70.055309734513273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5">
        <f t="shared" si="83"/>
        <v>37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5">
        <f t="shared" si="83"/>
        <v>41.911917098445599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5">
        <f t="shared" si="83"/>
        <v>57.992576882290564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5">
        <f t="shared" si="83"/>
        <v>40.942307692307693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5">
        <f t="shared" si="83"/>
        <v>69.9972602739726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5">
        <f t="shared" si="83"/>
        <v>73.838709677419359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5">
        <f t="shared" si="83"/>
        <v>41.979310344827589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5">
        <f t="shared" si="83"/>
        <v>77.93442622950819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5">
        <f t="shared" si="83"/>
        <v>106.01972789115646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5">
        <f t="shared" si="83"/>
        <v>47.018181818181816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5">
        <f t="shared" si="83"/>
        <v>76.016483516483518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5">
        <f t="shared" si="83"/>
        <v>54.120603015075375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5">
        <f t="shared" si="83"/>
        <v>57.285714285714285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5">
        <f t="shared" si="83"/>
        <v>103.81308411214954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84">E898/D898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5">
        <f t="shared" si="83"/>
        <v>105.02602739726028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4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5">
        <f t="shared" si="83"/>
        <v>90.259259259259252</v>
      </c>
      <c r="Q899" t="str">
        <f t="shared" ref="Q899:Q962" si="85">LEFT(O899,FIND("/",O899)-1)</f>
        <v>theater</v>
      </c>
      <c r="R899" t="str">
        <f t="shared" ref="R899:R962" si="86">RIGHT(O899,LEN(O899)-FIND("/",O899))</f>
        <v>plays</v>
      </c>
      <c r="S899" s="8">
        <f t="shared" ref="S899:S962" si="87">(((K899/60)/60)/24)+DATE(1970,1,1)</f>
        <v>43583.208333333328</v>
      </c>
      <c r="T899" s="8">
        <f t="shared" ref="T899:T962" si="88">(((L899/60)/60)/24)+DATE(1970,1,1)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5">
        <f t="shared" ref="P900:P963" si="89">IFERROR(E900/H900,0)</f>
        <v>76.978705978705975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5">
        <f t="shared" si="89"/>
        <v>102.60162601626017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5">
        <f t="shared" si="89"/>
        <v>2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5">
        <f t="shared" si="89"/>
        <v>55.0062893081761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5">
        <f t="shared" si="89"/>
        <v>32.127272727272725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5">
        <f t="shared" si="89"/>
        <v>50.642857142857146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5">
        <f t="shared" si="89"/>
        <v>49.6875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5">
        <f t="shared" si="89"/>
        <v>54.894067796610166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5">
        <f t="shared" si="89"/>
        <v>46.931937172774866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5">
        <f t="shared" si="89"/>
        <v>44.951219512195124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5">
        <f t="shared" si="89"/>
        <v>30.99898322318251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5">
        <f t="shared" si="89"/>
        <v>107.7625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5">
        <f t="shared" si="89"/>
        <v>102.07770270270271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5">
        <f t="shared" si="89"/>
        <v>24.976190476190474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5">
        <f t="shared" si="89"/>
        <v>79.944134078212286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5">
        <f t="shared" si="89"/>
        <v>67.946462715105156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5">
        <f t="shared" si="89"/>
        <v>26.070921985815602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5">
        <f t="shared" si="89"/>
        <v>105.0032154340836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5">
        <f t="shared" si="89"/>
        <v>25.826923076923077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5">
        <f t="shared" si="89"/>
        <v>77.666666666666671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5">
        <f t="shared" si="89"/>
        <v>57.82692307692308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5">
        <f t="shared" si="89"/>
        <v>92.955555555555549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5">
        <f t="shared" si="89"/>
        <v>37.945098039215686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5">
        <f t="shared" si="89"/>
        <v>31.842105263157894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5">
        <f t="shared" si="89"/>
        <v>40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5">
        <f t="shared" si="89"/>
        <v>101.1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5">
        <f t="shared" si="89"/>
        <v>84.006989951944078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5">
        <f t="shared" si="89"/>
        <v>103.41538461538461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5">
        <f t="shared" si="89"/>
        <v>105.13333333333334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5">
        <f t="shared" si="89"/>
        <v>89.21621621621621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5">
        <f t="shared" si="89"/>
        <v>51.995234312946785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5">
        <f t="shared" si="89"/>
        <v>64.956521739130437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5">
        <f t="shared" si="89"/>
        <v>46.235294117647058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5">
        <f t="shared" si="89"/>
        <v>51.151785714285715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5">
        <f t="shared" si="89"/>
        <v>33.909722222222221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5">
        <f t="shared" si="89"/>
        <v>92.016298633017882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5">
        <f t="shared" si="89"/>
        <v>107.42857142857143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5">
        <f t="shared" si="89"/>
        <v>75.848484848484844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5">
        <f t="shared" si="89"/>
        <v>80.476190476190482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5">
        <f t="shared" si="89"/>
        <v>86.978483606557376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5">
        <f t="shared" si="89"/>
        <v>105.13541666666667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5">
        <f t="shared" si="89"/>
        <v>57.298507462686565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5">
        <f t="shared" si="89"/>
        <v>93.348484848484844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5">
        <f t="shared" si="89"/>
        <v>71.987179487179489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5">
        <f t="shared" si="89"/>
        <v>92.611940298507463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5">
        <f t="shared" si="89"/>
        <v>104.99122807017544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5">
        <f t="shared" si="89"/>
        <v>30.958174904942965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5">
        <f t="shared" si="89"/>
        <v>33.001182732111175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5">
        <f t="shared" si="89"/>
        <v>84.187845303867405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5">
        <f t="shared" si="89"/>
        <v>73.92307692307692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5">
        <f t="shared" si="89"/>
        <v>36.987499999999997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5">
        <f t="shared" si="89"/>
        <v>46.896551724137929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5">
        <f t="shared" si="89"/>
        <v>5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5">
        <f t="shared" si="89"/>
        <v>102.02437459910199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5">
        <f t="shared" si="89"/>
        <v>45.007502206531335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5">
        <f t="shared" si="89"/>
        <v>94.285714285714292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5">
        <f t="shared" si="89"/>
        <v>101.02325581395348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5">
        <f t="shared" si="89"/>
        <v>97.037499999999994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5">
        <f t="shared" si="89"/>
        <v>43.00963855421687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5">
        <f t="shared" si="89"/>
        <v>94.916030534351151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5">
        <f t="shared" si="89"/>
        <v>72.151785714285708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5">
        <f t="shared" si="89"/>
        <v>51.007692307692309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90">E962/D962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5">
        <f t="shared" si="89"/>
        <v>85.054545454545448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90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5">
        <f t="shared" si="89"/>
        <v>43.87096774193548</v>
      </c>
      <c r="Q963" t="str">
        <f t="shared" ref="Q963:Q1001" si="91">LEFT(O963,FIND("/",O963)-1)</f>
        <v>publishing</v>
      </c>
      <c r="R963" t="str">
        <f t="shared" ref="R963:R1001" si="92">RIGHT(O963,LEN(O963)-FIND("/",O963))</f>
        <v>translations</v>
      </c>
      <c r="S963" s="8">
        <f t="shared" ref="S963:S1001" si="93">(((K963/60)/60)/24)+DATE(1970,1,1)</f>
        <v>40591.25</v>
      </c>
      <c r="T963" s="8">
        <f t="shared" ref="T963:T1001" si="94">(((L963/60)/60)/24)+DATE(1970,1,1)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5">
        <f t="shared" ref="P964:P1001" si="95">IFERROR(E964/H964,0)</f>
        <v>40.063909774436091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5">
        <f t="shared" si="95"/>
        <v>43.833333333333336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5">
        <f t="shared" si="95"/>
        <v>84.92903225806451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5">
        <f t="shared" si="95"/>
        <v>41.067632850241544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5">
        <f t="shared" si="95"/>
        <v>54.971428571428568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5">
        <f t="shared" si="95"/>
        <v>77.010807374443743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5">
        <f t="shared" si="95"/>
        <v>71.201754385964918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5">
        <f t="shared" si="95"/>
        <v>91.935483870967744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5">
        <f t="shared" si="95"/>
        <v>97.069023569023571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5">
        <f t="shared" si="95"/>
        <v>58.916666666666664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5">
        <f t="shared" si="95"/>
        <v>58.015466983938133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5">
        <f t="shared" si="95"/>
        <v>103.87301587301587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5">
        <f t="shared" si="95"/>
        <v>93.46875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5">
        <f t="shared" si="95"/>
        <v>61.970370370370368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5">
        <f t="shared" si="95"/>
        <v>92.042857142857144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5">
        <f t="shared" si="95"/>
        <v>77.268656716417908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5">
        <f t="shared" si="95"/>
        <v>93.923913043478265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5">
        <f t="shared" si="95"/>
        <v>84.969458128078813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5">
        <f t="shared" si="95"/>
        <v>105.97035040431267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5">
        <f t="shared" si="95"/>
        <v>36.969040247678016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5">
        <f t="shared" si="95"/>
        <v>81.533333333333331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5">
        <f t="shared" si="95"/>
        <v>80.999140154772135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5">
        <f t="shared" si="95"/>
        <v>26.010498687664043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5">
        <f t="shared" si="95"/>
        <v>25.998410896708286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5">
        <f t="shared" si="95"/>
        <v>34.173913043478258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5">
        <f t="shared" si="95"/>
        <v>28.002083333333335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5">
        <f t="shared" si="95"/>
        <v>76.546875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5">
        <f t="shared" si="95"/>
        <v>53.053097345132741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5">
        <f t="shared" si="95"/>
        <v>106.859375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5">
        <f t="shared" si="95"/>
        <v>46.020746887966808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5">
        <f t="shared" si="95"/>
        <v>100.17424242424242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5">
        <f t="shared" si="95"/>
        <v>87.972684085510693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5">
        <f t="shared" si="95"/>
        <v>74.995594713656388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5">
        <f t="shared" si="95"/>
        <v>42.982142857142854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5">
        <f t="shared" si="95"/>
        <v>33.115107913669064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5">
        <f t="shared" si="95"/>
        <v>101.13101604278074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5">
        <f t="shared" si="95"/>
        <v>55.98841354723708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F2:F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G1:G1048576">
    <cfRule type="containsText" dxfId="11" priority="3" operator="containsText" text="successful">
      <formula>NOT(ISERROR(SEARCH("successful",G1)))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failed">
      <formula>NOT(ISERROR(SEARCH("failed",G1)))</formula>
    </cfRule>
    <cfRule type="containsText" dxfId="8" priority="6" operator="containsText" text="canceled">
      <formula>NOT(ISERROR(SEARCH("canceled",G1)))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0B43-1593-C24F-98CC-4A5BEA0886B8}">
  <dimension ref="A1:F14"/>
  <sheetViews>
    <sheetView zoomScale="120" zoomScaleNormal="120" workbookViewId="0">
      <selection activeCell="C18" sqref="C18"/>
    </sheetView>
  </sheetViews>
  <sheetFormatPr baseColWidth="10" defaultRowHeight="16" x14ac:dyDescent="0.2"/>
  <cols>
    <col min="1" max="1" width="16.83203125" bestFit="1" customWidth="1"/>
    <col min="2" max="3" width="10.83203125" bestFit="1" customWidth="1"/>
  </cols>
  <sheetData>
    <row r="1" spans="1:6" x14ac:dyDescent="0.2">
      <c r="A1" s="6" t="s">
        <v>6</v>
      </c>
      <c r="B1" t="s">
        <v>2045</v>
      </c>
    </row>
    <row r="3" spans="1:6" x14ac:dyDescent="0.2">
      <c r="A3" s="6" t="s">
        <v>2035</v>
      </c>
      <c r="B3" s="6" t="s">
        <v>4</v>
      </c>
    </row>
    <row r="4" spans="1:6" x14ac:dyDescent="0.2">
      <c r="A4" s="6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t="s">
        <v>2039</v>
      </c>
      <c r="E8">
        <v>4</v>
      </c>
      <c r="F8">
        <v>4</v>
      </c>
    </row>
    <row r="9" spans="1:6" x14ac:dyDescent="0.2">
      <c r="A9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3D94-8796-3044-B885-6B1F4DF1864B}">
  <dimension ref="A1:F30"/>
  <sheetViews>
    <sheetView workbookViewId="0">
      <selection activeCell="M31" sqref="M31"/>
    </sheetView>
  </sheetViews>
  <sheetFormatPr baseColWidth="10" defaultRowHeight="16" x14ac:dyDescent="0.2"/>
  <cols>
    <col min="1" max="1" width="16.6640625" bestFit="1" customWidth="1"/>
    <col min="2" max="3" width="10.83203125" bestFit="1" customWidth="1"/>
  </cols>
  <sheetData>
    <row r="1" spans="1:6" x14ac:dyDescent="0.2">
      <c r="A1" s="6" t="s">
        <v>6</v>
      </c>
      <c r="B1" t="s">
        <v>2045</v>
      </c>
    </row>
    <row r="2" spans="1:6" x14ac:dyDescent="0.2">
      <c r="A2" s="6" t="s">
        <v>2031</v>
      </c>
      <c r="B2" t="s">
        <v>2045</v>
      </c>
    </row>
    <row r="4" spans="1:6" x14ac:dyDescent="0.2">
      <c r="A4" s="6" t="s">
        <v>2035</v>
      </c>
      <c r="B4" s="6" t="s">
        <v>4</v>
      </c>
    </row>
    <row r="5" spans="1:6" x14ac:dyDescent="0.2">
      <c r="A5" s="6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t="s">
        <v>2055</v>
      </c>
      <c r="E7">
        <v>4</v>
      </c>
      <c r="F7">
        <v>4</v>
      </c>
    </row>
    <row r="8" spans="1:6" x14ac:dyDescent="0.2">
      <c r="A8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t="s">
        <v>2056</v>
      </c>
      <c r="C10">
        <v>8</v>
      </c>
      <c r="E10">
        <v>10</v>
      </c>
      <c r="F10">
        <v>18</v>
      </c>
    </row>
    <row r="11" spans="1:6" x14ac:dyDescent="0.2">
      <c r="A11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t="s">
        <v>2059</v>
      </c>
      <c r="C15">
        <v>3</v>
      </c>
      <c r="E15">
        <v>4</v>
      </c>
      <c r="F15">
        <v>7</v>
      </c>
    </row>
    <row r="16" spans="1:6" x14ac:dyDescent="0.2">
      <c r="A16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t="s">
        <v>2065</v>
      </c>
      <c r="C20">
        <v>4</v>
      </c>
      <c r="E20">
        <v>4</v>
      </c>
      <c r="F20">
        <v>8</v>
      </c>
    </row>
    <row r="21" spans="1:6" x14ac:dyDescent="0.2">
      <c r="A21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t="s">
        <v>2049</v>
      </c>
      <c r="C22">
        <v>9</v>
      </c>
      <c r="E22">
        <v>5</v>
      </c>
      <c r="F22">
        <v>14</v>
      </c>
    </row>
    <row r="23" spans="1:6" x14ac:dyDescent="0.2">
      <c r="A23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t="s">
        <v>2066</v>
      </c>
      <c r="C25">
        <v>7</v>
      </c>
      <c r="E25">
        <v>14</v>
      </c>
      <c r="F25">
        <v>21</v>
      </c>
    </row>
    <row r="26" spans="1:6" x14ac:dyDescent="0.2">
      <c r="A26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t="s">
        <v>2061</v>
      </c>
      <c r="E29">
        <v>3</v>
      </c>
      <c r="F29">
        <v>3</v>
      </c>
    </row>
    <row r="30" spans="1:6" x14ac:dyDescent="0.2">
      <c r="A30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9766-3A68-AF4B-B0E3-03157CC1BDA4}">
  <dimension ref="A1:E18"/>
  <sheetViews>
    <sheetView workbookViewId="0">
      <selection activeCell="P24" sqref="P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2045</v>
      </c>
    </row>
    <row r="2" spans="1:5" x14ac:dyDescent="0.2">
      <c r="A2" s="6" t="s">
        <v>2085</v>
      </c>
      <c r="B2" t="s">
        <v>2045</v>
      </c>
    </row>
    <row r="4" spans="1:5" x14ac:dyDescent="0.2">
      <c r="A4" s="6" t="s">
        <v>2035</v>
      </c>
      <c r="B4" s="6" t="s">
        <v>2072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9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9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9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9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9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9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9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9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9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9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9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9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9" t="s">
        <v>2034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7DC4-61F6-5243-BC99-966AF8545AC5}">
  <dimension ref="A1:H13"/>
  <sheetViews>
    <sheetView workbookViewId="0">
      <selection activeCell="J24" sqref="J24"/>
    </sheetView>
  </sheetViews>
  <sheetFormatPr baseColWidth="10" defaultRowHeight="16" x14ac:dyDescent="0.2"/>
  <cols>
    <col min="1" max="1" width="27" bestFit="1" customWidth="1"/>
    <col min="2" max="2" width="16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664062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2089</v>
      </c>
      <c r="B1" s="1" t="s">
        <v>2086</v>
      </c>
      <c r="C1" s="1" t="s">
        <v>2087</v>
      </c>
      <c r="D1" s="1" t="s">
        <v>2088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s="11" t="s">
        <v>2094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11" t="s">
        <v>2095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s="11" t="s">
        <v>2096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1" t="s">
        <v>2097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1" t="s">
        <v>2098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1" t="s">
        <v>2099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1" t="s">
        <v>2100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1" t="s">
        <v>2101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1" t="s">
        <v>2102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1" t="s">
        <v>2103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1" t="s">
        <v>2104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1" t="s">
        <v>2105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8398-757E-9740-A129-AE3492764184}">
  <dimension ref="A1:I566"/>
  <sheetViews>
    <sheetView workbookViewId="0">
      <selection activeCell="K27" sqref="K27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8" max="9" width="12.1640625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G1" s="12"/>
      <c r="H1" s="14" t="s">
        <v>2112</v>
      </c>
      <c r="I1" s="14" t="s">
        <v>2113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s="12" t="s">
        <v>2106</v>
      </c>
      <c r="H2" s="13">
        <f>AVERAGE(B2:B566)</f>
        <v>851.14690265486729</v>
      </c>
      <c r="I2" s="13">
        <f>AVERAGE(E2:E365)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s="12" t="s">
        <v>2107</v>
      </c>
      <c r="H3" s="12">
        <f>MEDIAN(B2:B566)</f>
        <v>201</v>
      </c>
      <c r="I3" s="12">
        <f>MEDIAN(E2:E365)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s="12" t="s">
        <v>2108</v>
      </c>
      <c r="H4" s="12">
        <f>MIN(B2:B566)</f>
        <v>16</v>
      </c>
      <c r="I4" s="12">
        <f>MIN(E2:E365)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s="12" t="s">
        <v>2109</v>
      </c>
      <c r="H5" s="12">
        <f>MAX(B2:B566)</f>
        <v>7295</v>
      </c>
      <c r="I5" s="12">
        <f>MAX(E2:E365)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s="12" t="s">
        <v>2110</v>
      </c>
      <c r="H6" s="12">
        <f>_xlfn.VAR.P(B2:B566)</f>
        <v>1603373.7324019109</v>
      </c>
      <c r="I6" s="12">
        <f>_xlfn.VAR.P(E2:E365)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s="12" t="s">
        <v>2111</v>
      </c>
      <c r="H7" s="12">
        <f>_xlfn.STDEV.P(B2:B566)</f>
        <v>1266.2439466397898</v>
      </c>
      <c r="I7" s="12">
        <f>_xlfn.STDEV.P(E2:E365)</f>
        <v>959.98681331637863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7" priority="5" operator="containsText" text="successful">
      <formula>NOT(ISERROR(SEARCH("successful",A1)))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canceled">
      <formula>NOT(ISERROR(SEARCH("canceled",A1)))</formula>
    </cfRule>
  </conditionalFormatting>
  <conditionalFormatting sqref="D1:D365">
    <cfRule type="containsText" dxfId="3" priority="1" operator="containsText" text="successful">
      <formula>NOT(ISERROR(SEARCH("successful",D1)))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canceled">
      <formula>NOT(ISERROR(SEARCH("canceled",D1)))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2023-04-27T20:45:38Z</dcterms:modified>
</cp:coreProperties>
</file>