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averia\Downloads\"/>
    </mc:Choice>
  </mc:AlternateContent>
  <bookViews>
    <workbookView xWindow="0" yWindow="0" windowWidth="28800" windowHeight="12315" activeTab="3"/>
  </bookViews>
  <sheets>
    <sheet name="Input Data" sheetId="2" r:id="rId1"/>
    <sheet name="Master Data" sheetId="1" r:id="rId2"/>
    <sheet name="Analysis" sheetId="3" r:id="rId3"/>
    <sheet name="Sheet1" sheetId="4"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3" l="1"/>
  <c r="V6" i="3" s="1"/>
  <c r="AF3" i="3"/>
  <c r="AF4" i="3"/>
  <c r="AF5" i="3"/>
  <c r="AF6" i="3"/>
  <c r="AF2" i="3"/>
  <c r="AE3" i="3"/>
  <c r="AE4" i="3"/>
  <c r="AE5" i="3"/>
  <c r="AE6" i="3"/>
  <c r="AE2" i="3"/>
  <c r="AC8" i="3"/>
  <c r="AB8" i="3" s="1"/>
  <c r="Y3" i="3"/>
  <c r="Y4" i="3"/>
  <c r="Y5" i="3"/>
  <c r="Y6" i="3"/>
  <c r="Y7" i="3"/>
  <c r="Y8" i="3"/>
  <c r="Y9" i="3"/>
  <c r="Y10" i="3"/>
  <c r="Y11" i="3"/>
  <c r="Y2" i="3"/>
  <c r="X2" i="3"/>
  <c r="X3" i="3"/>
  <c r="X4" i="3"/>
  <c r="X5" i="3"/>
  <c r="X6" i="3"/>
  <c r="X7" i="3"/>
  <c r="X8" i="3"/>
  <c r="X9" i="3"/>
  <c r="X10" i="3"/>
  <c r="X11" i="3"/>
  <c r="V4" i="3" l="1"/>
  <c r="V5" i="3"/>
  <c r="AF8" i="3"/>
  <c r="M4" i="3"/>
  <c r="N4" i="3" s="1"/>
  <c r="M5" i="3"/>
  <c r="N5" i="3" s="1"/>
  <c r="M6" i="3"/>
  <c r="N6" i="3" s="1"/>
  <c r="M7" i="3"/>
  <c r="N7" i="3" s="1"/>
  <c r="M8" i="3"/>
  <c r="N8" i="3" s="1"/>
  <c r="M9" i="3"/>
  <c r="N9" i="3" s="1"/>
  <c r="M10" i="3"/>
  <c r="N10" i="3" s="1"/>
  <c r="M11" i="3"/>
  <c r="N11" i="3" s="1"/>
  <c r="M12" i="3"/>
  <c r="N12" i="3" s="1"/>
  <c r="M13" i="3"/>
  <c r="N13" i="3" s="1"/>
  <c r="M14" i="3"/>
  <c r="N14" i="3" s="1"/>
  <c r="M3" i="3"/>
  <c r="N3" i="3" s="1"/>
  <c r="L4" i="3"/>
  <c r="L5" i="3"/>
  <c r="L6" i="3"/>
  <c r="L7" i="3"/>
  <c r="L8" i="3"/>
  <c r="L9" i="3"/>
  <c r="L10" i="3"/>
  <c r="L11" i="3"/>
  <c r="L12" i="3"/>
  <c r="L13" i="3"/>
  <c r="L14" i="3"/>
  <c r="L3" i="3"/>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3"/>
  <c r="E6" i="3"/>
  <c r="E7" i="3"/>
  <c r="AG6" i="3" l="1"/>
  <c r="AG5" i="3"/>
  <c r="AG3" i="3"/>
  <c r="AG4" i="3"/>
  <c r="AG2" i="3"/>
  <c r="AG8" i="3" l="1"/>
</calcChain>
</file>

<file path=xl/sharedStrings.xml><?xml version="1.0" encoding="utf-8"?>
<sst xmlns="http://schemas.openxmlformats.org/spreadsheetml/2006/main" count="1929" uniqueCount="142">
  <si>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</si>
  <si>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</si>
  <si>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</si>
  <si>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</si>
  <si>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</si>
  <si>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</si>
  <si>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</si>
  <si>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</si>
  <si>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</si>
  <si>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</si>
  <si>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</si>
  <si>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</si>
  <si>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</si>
  <si>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</si>
  <si>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</si>
  <si>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</si>
  <si>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</si>
  <si>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</si>
  <si>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</si>
  <si>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</si>
  <si>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</si>
  <si>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</si>
  <si>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</si>
  <si>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</si>
  <si>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</si>
  <si>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</si>
  <si>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</si>
  <si>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</si>
  <si>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</si>
  <si>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</si>
  <si>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</si>
  <si>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</si>
  <si>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</si>
  <si>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</si>
  <si>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</si>
  <si>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</si>
  <si>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</si>
  <si>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</si>
  <si>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</si>
  <si>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</si>
  <si>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</si>
  <si>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</si>
  <si>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</si>
  <si>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</si>
  <si>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</si>
  <si>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</si>
  <si>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</si>
  <si>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</si>
  <si>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</si>
  <si>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</si>
  <si>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</si>
  <si>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</si>
  <si>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</si>
  <si>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</si>
  <si>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</si>
  <si>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</si>
  <si>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</si>
  <si>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</si>
  <si>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</si>
  <si>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</si>
  <si>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</si>
  <si>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</si>
  <si>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</si>
  <si>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</si>
  <si>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</si>
  <si>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</si>
  <si>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</si>
  <si>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</si>
  <si>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</si>
  <si>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</si>
  <si>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</si>
  <si>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</si>
  <si>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</si>
  <si>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</si>
  <si>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</si>
  <si>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</si>
  <si>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</si>
  <si>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</si>
  <si>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</si>
  <si>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</si>
  <si>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</si>
  <si>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</si>
  <si>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</si>
  <si>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</si>
  <si>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</si>
  <si>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</si>
  <si>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</si>
  <si>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</si>
  <si>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</si>
  <si>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</si>
  <si>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</si>
  <si>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</si>
  <si>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</si>
  <si>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</si>
  <si>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</si>
  <si>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</si>
  <si>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</si>
  <si>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</si>
  <si>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</si>
  <si>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</si>
  <si>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</si>
  <si>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</si>
  <si>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</si>
  <si>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</si>
  <si>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</si>
  <si>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</si>
  <si>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</si>
  <si>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</si>
  <si>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</si>
  <si>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</si>
  <si>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</si>
  <si>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</si>
  <si>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</si>
  <si>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</si>
  <si>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</si>
  <si>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</si>
  <si>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BUYING PRICE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</si>
  <si>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</si>
  <si>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</si>
  <si>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</si>
  <si>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</si>
  <si>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</si>
  <si>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</si>
  <si>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</si>
  <si>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</si>
  <si>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</si>
  <si>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</si>
  <si>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</si>
  <si>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</si>
  <si>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</si>
  <si>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</si>
  <si>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</si>
  <si>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</si>
  <si>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</si>
  <si>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</si>
  <si>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</si>
  <si>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</si>
  <si>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</si>
  <si>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Percentage</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</si>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</sst>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0.0%"/>
    <numFmt numFmtId="165" formatCode="[$$-409]#,##0.00"/>
    <numFmt numFmtId="166" formatCode="&quot;$&quot;#,##0"/>
    <numFmt numFmtId="167" formatCode="&quot;$&quot;#,##0.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rgb="FF7030A0"/>
      <name val="Calibri"/>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3" fillId="4" borderId="1" xfId="0" applyFont="1" applyFill="1" applyBorder="1" applyAlignment="1">
      <alignment horizontal="center" vertical="center"/>
    </xf>
    <xf numFmtId="0" fontId="0" fillId="0" borderId="0" xfId="0" applyNumberFormat="1"/>
    <xf numFmtId="9" fontId="0" fillId="0" borderId="0" xfId="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7" fontId="0" fillId="0" borderId="0" xfId="2" applyNumberFormat="1" applyFont="1"/>
    <xf numFmtId="9" fontId="0" fillId="0" borderId="0" xfId="0" applyNumberFormat="1"/>
  </cellXfs>
  <cellStyles count="3">
    <cellStyle name="Currency" xfId="2" builtinId="4"/>
    <cellStyle name="Normal" xfId="0" builtinId="0"/>
    <cellStyle name="Percent" xfId="1" builtinId="5"/>
  </cellStyles>
  <dxfs count="46">
    <dxf>
      <numFmt numFmtId="167" formatCode="&quot;$&quot;#,##0.00"/>
    </dxf>
    <dxf>
      <numFmt numFmtId="167" formatCode="&quot;$&quot;#,##0.00"/>
    </dxf>
    <dxf>
      <numFmt numFmtId="167" formatCode="&quot;$&quot;#,##0.00"/>
    </dxf>
    <dxf>
      <numFmt numFmtId="165" formatCode="[$$-409]#,##0.0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color theme="0"/>
      </font>
      <fill>
        <patternFill patternType="none">
          <bgColor auto="1"/>
        </patternFill>
      </fill>
    </dxf>
    <dxf>
      <font>
        <color theme="0"/>
      </font>
      <fill>
        <patternFill patternType="none">
          <bgColor auto="1"/>
        </patternFill>
      </fill>
      <border diagonalUp="0" diagonalDown="0">
        <left/>
        <right/>
        <top/>
        <bottom/>
        <vertical/>
        <horizontal/>
      </border>
    </dxf>
    <dxf>
      <font>
        <b/>
        <i val="0"/>
        <sz val="10"/>
        <color theme="0"/>
        <name val="Poppins"/>
      </font>
      <fill>
        <patternFill patternType="solid">
          <fgColor auto="1"/>
          <bgColor rgb="FF54737E"/>
        </patternFill>
      </fill>
      <border diagonalUp="0" diagonalDown="0">
        <left/>
        <right/>
        <top/>
        <bottom/>
        <vertical/>
        <horizontal/>
      </border>
    </dxf>
    <dxf>
      <font>
        <sz val="9"/>
        <color theme="0"/>
        <name val="Poppins"/>
      </font>
      <fill>
        <patternFill patternType="solid">
          <fgColor auto="1"/>
          <bgColor rgb="FF54737E"/>
        </patternFill>
      </fill>
      <border diagonalUp="0" diagonalDown="0">
        <left/>
        <right/>
        <top/>
        <bottom/>
        <vertical/>
        <horizontal/>
      </border>
    </dxf>
    <dxf>
      <font>
        <b/>
        <i val="0"/>
        <sz val="10"/>
        <color theme="0"/>
        <name val="Poppins"/>
      </font>
      <fill>
        <gradientFill>
          <stop position="0">
            <color rgb="FF416570"/>
          </stop>
          <stop position="1">
            <color rgb="FF2B5360"/>
          </stop>
        </gradientFill>
      </fill>
      <border diagonalUp="0" diagonalDown="0">
        <left/>
        <right/>
        <top/>
        <bottom/>
        <vertical/>
        <horizontal/>
      </border>
    </dxf>
    <dxf>
      <font>
        <sz val="9"/>
        <color theme="0"/>
        <name val="Poppins"/>
      </font>
      <fill>
        <gradientFill>
          <stop position="0">
            <color rgb="FF416570"/>
          </stop>
          <stop position="1">
            <color rgb="FF2B5360"/>
          </stop>
        </gradientFill>
      </fill>
      <border diagonalUp="0" diagonalDown="0">
        <left/>
        <right/>
        <top/>
        <bottom/>
        <vertical/>
        <horizontal/>
      </border>
    </dxf>
    <dxf>
      <font>
        <b/>
        <i val="0"/>
        <sz val="10"/>
        <color theme="0"/>
        <name val="Poppins"/>
      </font>
      <fill>
        <gradientFill>
          <stop position="0">
            <color rgb="FF2C5461"/>
          </stop>
          <stop position="1">
            <color rgb="FF1B4754"/>
          </stop>
        </gradientFill>
      </fill>
      <border diagonalUp="0" diagonalDown="0">
        <left/>
        <right/>
        <top/>
        <bottom/>
        <vertical/>
        <horizontal/>
      </border>
    </dxf>
    <dxf>
      <font>
        <sz val="9"/>
        <color theme="0"/>
        <name val="Poppins"/>
      </font>
      <fill>
        <gradientFill>
          <stop position="0">
            <color rgb="FF2C5461"/>
          </stop>
          <stop position="1">
            <color rgb="FF1B4754"/>
          </stop>
        </gradientFill>
      </fill>
      <border diagonalUp="0" diagonalDown="0">
        <left/>
        <right/>
        <top/>
        <bottom/>
        <vertical/>
        <horizontal/>
      </border>
    </dxf>
    <dxf>
      <font>
        <b/>
        <i val="0"/>
        <sz val="10"/>
        <color theme="0"/>
        <name val="Poppins"/>
      </font>
      <fill>
        <gradientFill>
          <stop position="0">
            <color rgb="FF426671"/>
          </stop>
          <stop position="1">
            <color rgb="FF2C5461"/>
          </stop>
        </gradientFill>
      </fill>
      <border diagonalUp="0" diagonalDown="0">
        <left/>
        <right/>
        <top/>
        <bottom/>
        <vertical/>
        <horizontal/>
      </border>
    </dxf>
    <dxf>
      <font>
        <sz val="9"/>
        <color theme="0"/>
        <name val="Poppins"/>
      </font>
      <fill>
        <gradientFill>
          <stop position="0">
            <color rgb="FF426671"/>
          </stop>
          <stop position="1">
            <color rgb="FF2C5461"/>
          </stop>
        </gradientFill>
      </fill>
      <border diagonalUp="0" diagonalDown="0">
        <left/>
        <right/>
        <top/>
        <bottom/>
        <vertical/>
        <horizontal/>
      </border>
    </dxf>
    <dxf>
      <font>
        <b/>
        <i val="0"/>
        <sz val="10"/>
        <color theme="0"/>
        <name val="Poppins"/>
      </font>
      <fill>
        <gradientFill>
          <stop position="0">
            <color rgb="FF2B5360"/>
          </stop>
          <stop position="1">
            <color rgb="FF1B4754"/>
          </stop>
        </gradientFill>
      </fill>
      <border diagonalUp="0" diagonalDown="0">
        <left/>
        <right/>
        <top/>
        <bottom/>
        <vertical/>
        <horizontal/>
      </border>
    </dxf>
    <dxf>
      <font>
        <sz val="9"/>
        <color theme="0"/>
        <name val="Poppins"/>
      </font>
      <fill>
        <gradientFill>
          <stop position="0">
            <color rgb="FF2B5360"/>
          </stop>
          <stop position="1">
            <color rgb="FF1B4754"/>
          </stop>
        </gradient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7" defaultTableStyle="TableStyleMedium2" defaultPivotStyle="PivotStyleLight16">
    <tableStyle name="SLICER" pivot="0" table="0" count="10">
      <tableStyleElement type="wholeTable" dxfId="45"/>
      <tableStyleElement type="headerRow" dxfId="44"/>
    </tableStyle>
    <tableStyle name="SLICER 2" pivot="0" table="0" count="10">
      <tableStyleElement type="wholeTable" dxfId="43"/>
      <tableStyleElement type="headerRow" dxfId="42"/>
    </tableStyle>
    <tableStyle name="SLICER 2 2" pivot="0" table="0" count="10">
      <tableStyleElement type="wholeTable" dxfId="41"/>
      <tableStyleElement type="headerRow" dxfId="40"/>
    </tableStyle>
    <tableStyle name="SLICER 2 2 2" pivot="0" table="0" count="10">
      <tableStyleElement type="wholeTable" dxfId="39"/>
      <tableStyleElement type="headerRow" dxfId="38"/>
    </tableStyle>
    <tableStyle name="SLICER 2 3" pivot="0" table="0" count="10">
      <tableStyleElement type="wholeTable" dxfId="37"/>
      <tableStyleElement type="headerRow" dxfId="36"/>
    </tableStyle>
    <tableStyle name="SLICER 2 4" pivot="0" table="0" count="10">
      <tableStyleElement type="wholeTable" dxfId="35"/>
      <tableStyleElement type="headerRow" dxfId="34"/>
    </tableStyle>
    <tableStyle name="Slicer Style 1" pivot="0" table="0" count="2">
      <tableStyleElement type="wholeTable" dxfId="33"/>
      <tableStyleElement type="headerRow" dxfId="32"/>
    </tableStyle>
  </tableStyles>
  <colors>
    <mruColors>
      <color rgb="FF54737E"/>
      <color rgb="FF1B4754"/>
      <color rgb="FF2B5360"/>
      <color rgb="FF416570"/>
      <color rgb="FF426671"/>
      <color rgb="FF547388"/>
      <color rgb="FF07323F"/>
      <color rgb="FFE3C62D"/>
      <color rgb="FF2C5461"/>
      <color rgb="FFB8336A"/>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7323F"/>
          </font>
          <fill>
            <patternFill>
              <bgColor theme="0"/>
            </patternFill>
          </fill>
        </dxf>
        <dxf>
          <font>
            <color theme="0"/>
          </font>
          <fill>
            <patternFill>
              <bgColor rgb="FF07323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7323F"/>
          </font>
          <fill>
            <patternFill>
              <bgColor theme="0"/>
            </patternFill>
          </fill>
        </dxf>
        <dxf>
          <font>
            <color theme="0"/>
          </font>
          <fill>
            <patternFill>
              <bgColor rgb="FF07323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7323F"/>
          </font>
          <fill>
            <patternFill>
              <bgColor theme="0"/>
            </patternFill>
          </fill>
        </dxf>
        <dxf>
          <font>
            <color theme="0"/>
          </font>
          <fill>
            <patternFill>
              <bgColor rgb="FF07323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1054110304"/>
        <c:axId val="1054113568"/>
      </c:areaChart>
      <c:catAx>
        <c:axId val="105411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13568"/>
        <c:crosses val="autoZero"/>
        <c:auto val="1"/>
        <c:lblAlgn val="ctr"/>
        <c:lblOffset val="100"/>
        <c:noMultiLvlLbl val="0"/>
      </c:catAx>
      <c:valAx>
        <c:axId val="105411356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1030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74C4A7"/>
              </a:solidFill>
              <a:ln w="19050">
                <a:solidFill>
                  <a:schemeClr val="lt1"/>
                </a:solidFill>
              </a:ln>
              <a:effectLst/>
            </c:spPr>
          </c:dPt>
          <c:dPt>
            <c:idx val="1"/>
            <c:bubble3D val="0"/>
            <c:spPr>
              <a:solidFill>
                <a:srgbClr val="E7E08B"/>
              </a:solidFill>
              <a:ln w="19050">
                <a:solidFill>
                  <a:schemeClr val="lt1"/>
                </a:solidFill>
              </a:ln>
              <a:effectLst/>
            </c:spPr>
          </c:dPt>
          <c:dPt>
            <c:idx val="2"/>
            <c:bubble3D val="0"/>
            <c:spPr>
              <a:solidFill>
                <a:srgbClr val="D08A7B"/>
              </a:solidFill>
              <a:ln w="19050">
                <a:solidFill>
                  <a:schemeClr val="lt1"/>
                </a:solidFill>
              </a:ln>
              <a:effectLst/>
            </c:spPr>
          </c:dPt>
          <c:dPt>
            <c:idx val="3"/>
            <c:bubble3D val="0"/>
            <c:spPr>
              <a:solidFill>
                <a:srgbClr val="01A7C2"/>
              </a:solidFill>
              <a:ln w="19050">
                <a:solidFill>
                  <a:schemeClr val="lt1"/>
                </a:solidFill>
              </a:ln>
              <a:effectLst/>
            </c:spPr>
          </c:dPt>
          <c:dPt>
            <c:idx val="4"/>
            <c:bubble3D val="0"/>
            <c:spPr>
              <a:solidFill>
                <a:srgbClr val="B8336A"/>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Analysis!$AE$2:$AE$6</c:f>
              <c:strCache>
                <c:ptCount val="5"/>
                <c:pt idx="0">
                  <c:v>Category01</c:v>
                </c:pt>
                <c:pt idx="1">
                  <c:v>Category02</c:v>
                </c:pt>
                <c:pt idx="2">
                  <c:v>Category03</c:v>
                </c:pt>
                <c:pt idx="3">
                  <c:v>Category04</c:v>
                </c:pt>
                <c:pt idx="4">
                  <c:v>Category05</c:v>
                </c:pt>
              </c:strCache>
            </c:strRef>
          </c:cat>
          <c:val>
            <c:numRef>
              <c:f>Analysis!$AG$2:$AG$6</c:f>
              <c:numCache>
                <c:formatCode>0%</c:formatCode>
                <c:ptCount val="5"/>
                <c:pt idx="0">
                  <c:v>0.17254582275484001</c:v>
                </c:pt>
                <c:pt idx="1">
                  <c:v>0.23159220084944163</c:v>
                </c:pt>
                <c:pt idx="2">
                  <c:v>0.13028888130676339</c:v>
                </c:pt>
                <c:pt idx="3">
                  <c:v>0.23733575226166675</c:v>
                </c:pt>
                <c:pt idx="4">
                  <c:v>0.22823734282728825</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b"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 Type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rgbClr val="D08A7B"/>
          </a:solidFill>
          <a:ln w="19050">
            <a:solidFill>
              <a:schemeClr val="lt1"/>
            </a:solidFill>
          </a:ln>
          <a:effectLst/>
        </c:spPr>
      </c:pivotFmt>
      <c:pivotFmt>
        <c:idx val="6"/>
        <c:spPr>
          <a:solidFill>
            <a:srgbClr val="B8336A"/>
          </a:solidFill>
          <a:ln w="19050">
            <a:solidFill>
              <a:schemeClr val="lt1"/>
            </a:solidFill>
          </a:ln>
          <a:effectLst/>
        </c:spPr>
      </c:pivotFmt>
    </c:pivotFmts>
    <c:plotArea>
      <c:layout/>
      <c:pieChart>
        <c:varyColors val="1"/>
        <c:ser>
          <c:idx val="0"/>
          <c:order val="0"/>
          <c:tx>
            <c:strRef>
              <c:f>Analysis!$AN$1</c:f>
              <c:strCache>
                <c:ptCount val="1"/>
                <c:pt idx="0">
                  <c:v>Total</c:v>
                </c:pt>
              </c:strCache>
            </c:strRef>
          </c:tx>
          <c:dPt>
            <c:idx val="0"/>
            <c:bubble3D val="0"/>
            <c:spPr>
              <a:solidFill>
                <a:srgbClr val="D08A7B"/>
              </a:solidFill>
              <a:ln w="19050">
                <a:solidFill>
                  <a:schemeClr val="lt1"/>
                </a:solidFill>
              </a:ln>
              <a:effectLst/>
            </c:spPr>
          </c:dPt>
          <c:dPt>
            <c:idx val="1"/>
            <c:bubble3D val="0"/>
            <c:spPr>
              <a:solidFill>
                <a:srgbClr val="B8336A"/>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Analysis!$AM$2:$AM$3</c:f>
              <c:strCache>
                <c:ptCount val="2"/>
                <c:pt idx="0">
                  <c:v>Cash</c:v>
                </c:pt>
                <c:pt idx="1">
                  <c:v>Online</c:v>
                </c:pt>
              </c:strCache>
            </c:strRef>
          </c:cat>
          <c:val>
            <c:numRef>
              <c:f>Analysis!$AN$2:$AN$3</c:f>
              <c:numCache>
                <c:formatCode>"$"#,##0.00</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 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0422960725075456E-2"/>
              <c:y val="0.1151907586173118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2366565961732128E-2"/>
              <c:y val="7.487399310125257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5.2366565961732128E-2"/>
              <c:y val="-5.7595379308655908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0422960725075456E-2"/>
              <c:y val="0.1151907586173118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2366565961732128E-2"/>
              <c:y val="7.487399310125257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2366565961732128E-2"/>
              <c:y val="-5.7595379308655908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B8336A"/>
          </a:solidFill>
          <a:ln w="19050">
            <a:solidFill>
              <a:schemeClr val="lt1"/>
            </a:solidFill>
          </a:ln>
          <a:effectLst/>
        </c:spPr>
        <c:dLbl>
          <c:idx val="0"/>
          <c:layout>
            <c:manualLayout>
              <c:x val="6.0422960725075456E-2"/>
              <c:y val="0.1151907586173118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rgbClr val="E7E08B"/>
          </a:solidFill>
          <a:ln w="19050">
            <a:solidFill>
              <a:schemeClr val="lt1"/>
            </a:solidFill>
          </a:ln>
          <a:effectLst/>
        </c:spPr>
        <c:dLbl>
          <c:idx val="0"/>
          <c:layout>
            <c:manualLayout>
              <c:x val="-5.2366565961732128E-2"/>
              <c:y val="7.487399310125257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rgbClr val="D08A7B"/>
          </a:solidFill>
          <a:ln w="19050">
            <a:solidFill>
              <a:schemeClr val="lt1"/>
            </a:solidFill>
          </a:ln>
          <a:effectLst/>
        </c:spPr>
        <c:dLbl>
          <c:idx val="0"/>
          <c:layout>
            <c:manualLayout>
              <c:x val="-5.2366565961732128E-2"/>
              <c:y val="-5.759537930865590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Analysis!$AK$1</c:f>
              <c:strCache>
                <c:ptCount val="1"/>
                <c:pt idx="0">
                  <c:v>Total</c:v>
                </c:pt>
              </c:strCache>
            </c:strRef>
          </c:tx>
          <c:dPt>
            <c:idx val="0"/>
            <c:bubble3D val="0"/>
            <c:spPr>
              <a:solidFill>
                <a:srgbClr val="B8336A"/>
              </a:solidFill>
              <a:ln w="19050">
                <a:solidFill>
                  <a:schemeClr val="lt1"/>
                </a:solidFill>
              </a:ln>
              <a:effectLst/>
            </c:spPr>
          </c:dPt>
          <c:dPt>
            <c:idx val="1"/>
            <c:bubble3D val="0"/>
            <c:spPr>
              <a:solidFill>
                <a:srgbClr val="E7E08B"/>
              </a:solidFill>
              <a:ln w="19050">
                <a:solidFill>
                  <a:schemeClr val="lt1"/>
                </a:solidFill>
              </a:ln>
              <a:effectLst/>
            </c:spPr>
          </c:dPt>
          <c:dPt>
            <c:idx val="2"/>
            <c:bubble3D val="0"/>
            <c:spPr>
              <a:solidFill>
                <a:srgbClr val="D08A7B"/>
              </a:solidFill>
              <a:ln w="19050">
                <a:solidFill>
                  <a:schemeClr val="lt1"/>
                </a:solidFill>
              </a:ln>
              <a:effectLst/>
            </c:spPr>
          </c:dPt>
          <c:dLbls>
            <c:dLbl>
              <c:idx val="0"/>
              <c:layout>
                <c:manualLayout>
                  <c:x val="6.0422960725075456E-2"/>
                  <c:y val="0.1151907586173118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5.2366565961732128E-2"/>
                  <c:y val="7.4873993101252576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5.2366565961732128E-2"/>
                  <c:y val="-5.7595379308655908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Analysis!$AJ$2:$AJ$4</c:f>
              <c:strCache>
                <c:ptCount val="3"/>
                <c:pt idx="0">
                  <c:v>Direct Sales</c:v>
                </c:pt>
                <c:pt idx="1">
                  <c:v>Online</c:v>
                </c:pt>
                <c:pt idx="2">
                  <c:v>Wholesaler</c:v>
                </c:pt>
              </c:strCache>
            </c:strRef>
          </c:cat>
          <c:val>
            <c:numRef>
              <c:f>Analysis!$AK$2:$AK$4</c:f>
              <c:numCache>
                <c:formatCode>"$"#,##0.00</c:formatCode>
                <c:ptCount val="3"/>
                <c:pt idx="0">
                  <c:v>208140.15000000005</c:v>
                </c:pt>
                <c:pt idx="1">
                  <c:v>133923.87000000002</c:v>
                </c:pt>
                <c:pt idx="2">
                  <c:v>59347.900000000009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1559061785966246"/>
          <c:y val="0.64509640568386251"/>
          <c:w val="0.7688181874293718"/>
          <c:h val="0.27388717328707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er>
        <c:ser>
          <c:idx val="1"/>
          <c:order val="1"/>
          <c:tx>
            <c:strRef>
              <c:f>Analysis!$M$2</c:f>
              <c:strCache>
                <c:ptCount val="1"/>
                <c:pt idx="0">
                  <c:v>Profit</c:v>
                </c:pt>
              </c:strCache>
            </c:strRef>
          </c:tx>
          <c:spPr>
            <a:solidFill>
              <a:schemeClr val="accent2"/>
            </a:solidFill>
            <a:ln>
              <a:noFill/>
            </a:ln>
            <a:effectLst/>
          </c:spPr>
          <c:invertIfNegative val="0"/>
          <c:dLbls>
            <c:dLbl>
              <c:idx val="0"/>
              <c:tx>
                <c:rich>
                  <a:bodyPr/>
                  <a:lstStyle/>
                  <a:p>
                    <a:fld id="{EC7395C8-FD3D-448D-B32D-43735C35D8B3}" type="CELLRANGE">
                      <a:rPr lang="en-US"/>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75ACC48C-48F5-4E16-A7AA-E160B44BE6B2}"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994784E2-6010-43B4-A8A6-A6E5600ADD91}"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8CEF14EE-839A-48C9-A0C6-DBB65E2C7AF5}"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EE93A265-5579-40D3-B490-DA84BBD2174F}"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FE9984B9-FE56-4424-9757-041EE0AB9708}"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BDD24454-FA2B-426D-B701-50A77F340984}"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BA0F17FF-4792-4118-8E12-A431E922D8DC}"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701CE5DD-2602-4CE6-9C67-D44A42CDA9B9}"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156B2084-9593-465D-B665-34DB6D69050F}"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B27B95A4-3E6B-488E-83BE-74392B74F69C}"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FF89CA4B-B497-435D-B31A-2F429229032A}"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Lst>
        </c:ser>
        <c:dLbls>
          <c:showLegendKey val="0"/>
          <c:showVal val="0"/>
          <c:showCatName val="0"/>
          <c:showSerName val="0"/>
          <c:showPercent val="0"/>
          <c:showBubbleSize val="0"/>
        </c:dLbls>
        <c:gapWidth val="50"/>
        <c:overlap val="100"/>
        <c:axId val="1054116832"/>
        <c:axId val="1054108672"/>
      </c:barChart>
      <c:catAx>
        <c:axId val="105411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08672"/>
        <c:crosses val="autoZero"/>
        <c:auto val="1"/>
        <c:lblAlgn val="ctr"/>
        <c:lblOffset val="100"/>
        <c:noMultiLvlLbl val="0"/>
      </c:catAx>
      <c:valAx>
        <c:axId val="1054108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1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Analysis!$X$2:$X$11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Analysis!$Y$2:$Y$11</c:f>
              <c:numCache>
                <c:formatCode>"$"#,##0.00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ser>
        <c:dLbls>
          <c:dLblPos val="outEnd"/>
          <c:showLegendKey val="0"/>
          <c:showVal val="1"/>
          <c:showCatName val="0"/>
          <c:showSerName val="0"/>
          <c:showPercent val="0"/>
          <c:showBubbleSize val="0"/>
        </c:dLbls>
        <c:gapWidth val="50"/>
        <c:axId val="1054104320"/>
        <c:axId val="1054104864"/>
      </c:barChart>
      <c:catAx>
        <c:axId val="1054104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04864"/>
        <c:crosses val="autoZero"/>
        <c:auto val="1"/>
        <c:lblAlgn val="ctr"/>
        <c:lblOffset val="100"/>
        <c:noMultiLvlLbl val="0"/>
      </c:catAx>
      <c:valAx>
        <c:axId val="1054104864"/>
        <c:scaling>
          <c:orientation val="minMax"/>
        </c:scaling>
        <c:delete val="1"/>
        <c:axPos val="b"/>
        <c:numFmt formatCode="&quot;$&quot;#,##0.00" sourceLinked="1"/>
        <c:majorTickMark val="none"/>
        <c:minorTickMark val="none"/>
        <c:tickLblPos val="nextTo"/>
        <c:crossAx val="105410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Analysis!$AE$2:$AE$6</c:f>
              <c:strCache>
                <c:ptCount val="5"/>
                <c:pt idx="0">
                  <c:v>Category01</c:v>
                </c:pt>
                <c:pt idx="1">
                  <c:v>Category02</c:v>
                </c:pt>
                <c:pt idx="2">
                  <c:v>Category03</c:v>
                </c:pt>
                <c:pt idx="3">
                  <c:v>Category04</c:v>
                </c:pt>
                <c:pt idx="4">
                  <c:v>Category05</c:v>
                </c:pt>
              </c:strCache>
            </c:strRef>
          </c:cat>
          <c:val>
            <c:numRef>
              <c:f>Analysis!$AG$2:$AG$6</c:f>
              <c:numCache>
                <c:formatCode>0%</c:formatCode>
                <c:ptCount val="5"/>
                <c:pt idx="0">
                  <c:v>0.17254582275484001</c:v>
                </c:pt>
                <c:pt idx="1">
                  <c:v>0.23159220084944163</c:v>
                </c:pt>
                <c:pt idx="2">
                  <c:v>0.13028888130676339</c:v>
                </c:pt>
                <c:pt idx="3">
                  <c:v>0.23733575226166675</c:v>
                </c:pt>
                <c:pt idx="4">
                  <c:v>0.22823734282728825</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0422960725075456E-2"/>
              <c:y val="0.1151907586173118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2366565961732128E-2"/>
              <c:y val="7.487399310125257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2366565961732128E-2"/>
              <c:y val="-5.7595379308655908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Analysis!$AK$1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6.0422960725075456E-2"/>
                  <c:y val="0.1151907586173118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5.2366565961732128E-2"/>
                  <c:y val="7.4873993101252576E-2"/>
                </c:manualLayout>
              </c:layout>
              <c:showLegendKey val="0"/>
              <c:showVal val="0"/>
              <c:showCatName val="0"/>
              <c:showSerName val="0"/>
              <c:showPercent val="1"/>
              <c:showBubbleSize val="0"/>
              <c:extLst>
                <c:ext xmlns:c15="http://schemas.microsoft.com/office/drawing/2012/chart" uri="{CE6537A1-D6FC-4f65-9D91-7224C49458BB}"/>
              </c:extLst>
            </c:dLbl>
            <c:dLbl>
              <c:idx val="2"/>
              <c:layout>
                <c:manualLayout>
                  <c:x val="-5.2366565961732128E-2"/>
                  <c:y val="-5.7595379308655908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Analysis!$AJ$2:$AJ$4</c:f>
              <c:strCache>
                <c:ptCount val="3"/>
                <c:pt idx="0">
                  <c:v>Direct Sales</c:v>
                </c:pt>
                <c:pt idx="1">
                  <c:v>Online</c:v>
                </c:pt>
                <c:pt idx="2">
                  <c:v>Wholesaler</c:v>
                </c:pt>
              </c:strCache>
            </c:strRef>
          </c:cat>
          <c:val>
            <c:numRef>
              <c:f>Analysis!$AK$2:$AK$4</c:f>
              <c:numCache>
                <c:formatCode>"$"#,##0.00</c:formatCode>
                <c:ptCount val="3"/>
                <c:pt idx="0">
                  <c:v>208140.15000000005</c:v>
                </c:pt>
                <c:pt idx="1">
                  <c:v>133923.87000000002</c:v>
                </c:pt>
                <c:pt idx="2">
                  <c:v>59347.900000000009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 Type</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Analysis!$AN$1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Analysis!$AM$2:$AM$3</c:f>
              <c:strCache>
                <c:ptCount val="2"/>
                <c:pt idx="0">
                  <c:v>Cash</c:v>
                </c:pt>
                <c:pt idx="1">
                  <c:v>Online</c:v>
                </c:pt>
              </c:strCache>
            </c:strRef>
          </c:cat>
          <c:val>
            <c:numRef>
              <c:f>Analysis!$AN$2:$AN$3</c:f>
              <c:numCache>
                <c:formatCode>"$"#,##0.00</c:formatCode>
                <c:ptCount val="2"/>
                <c:pt idx="0">
                  <c:v>199516.90000000008</c:v>
                </c:pt>
                <c:pt idx="1">
                  <c:v>201895.01999999993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rgbClr val="E7E08B"/>
              </a:gs>
              <a:gs pos="100000">
                <a:srgbClr val="01A7C2"/>
              </a:gs>
            </a:gsLst>
            <a:lin ang="5400000" scaled="1"/>
          </a:gradFill>
          <a:ln>
            <a:noFill/>
          </a:ln>
          <a:effectLst/>
        </c:spPr>
        <c:marker>
          <c:symbol val="none"/>
        </c:marker>
      </c:pivotFmt>
    </c:pivotFmts>
    <c:plotArea>
      <c:layout/>
      <c:areaChart>
        <c:grouping val="standard"/>
        <c:varyColors val="0"/>
        <c:ser>
          <c:idx val="0"/>
          <c:order val="0"/>
          <c:tx>
            <c:strRef>
              <c:f>Analysis!$B$1</c:f>
              <c:strCache>
                <c:ptCount val="1"/>
                <c:pt idx="0">
                  <c:v>Total</c:v>
                </c:pt>
              </c:strCache>
            </c:strRef>
          </c:tx>
          <c:spPr>
            <a:gradFill>
              <a:gsLst>
                <a:gs pos="0">
                  <a:srgbClr val="E7E08B"/>
                </a:gs>
                <a:gs pos="100000">
                  <a:srgbClr val="01A7C2"/>
                </a:gs>
              </a:gsLst>
              <a:lin ang="5400000" scaled="1"/>
            </a:gra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1054107584"/>
        <c:axId val="1054109760"/>
      </c:areaChart>
      <c:catAx>
        <c:axId val="105410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109760"/>
        <c:crosses val="autoZero"/>
        <c:auto val="1"/>
        <c:lblAlgn val="ctr"/>
        <c:lblOffset val="100"/>
        <c:noMultiLvlLbl val="0"/>
      </c:catAx>
      <c:valAx>
        <c:axId val="1054109760"/>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1075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01A7C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er>
        <c:ser>
          <c:idx val="1"/>
          <c:order val="1"/>
          <c:tx>
            <c:strRef>
              <c:f>Analysis!$M$2</c:f>
              <c:strCache>
                <c:ptCount val="1"/>
                <c:pt idx="0">
                  <c:v>Profit</c:v>
                </c:pt>
              </c:strCache>
            </c:strRef>
          </c:tx>
          <c:spPr>
            <a:solidFill>
              <a:srgbClr val="E7E08B"/>
            </a:solidFill>
            <a:ln>
              <a:noFill/>
            </a:ln>
            <a:effectLst/>
          </c:spPr>
          <c:invertIfNegative val="0"/>
          <c:dLbls>
            <c:dLbl>
              <c:idx val="0"/>
              <c:layout/>
              <c:tx>
                <c:rich>
                  <a:bodyPr/>
                  <a:lstStyle/>
                  <a:p>
                    <a:fld id="{923D08D8-27BE-4EB3-B653-EA07043F4A72}" type="CELLRANGE">
                      <a:rPr lang="en-US"/>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7F240389-C8EE-4AA4-AB70-4324AE4DE003}"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AC4E1141-FFEF-4AF8-BF5E-7FB685AD0BC2}"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08D386BF-5C47-46F4-B0FD-9A3B10494A61}"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48B12ABD-64D9-40EE-A374-2A7E65860725}"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46462F99-3961-47A1-AE1D-D9FAB4AB0983}"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B1166443-D6C3-40CF-BBF5-3DC0D751901B}"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5571661A-3B6E-4586-9B0D-302FDF8FED4F}"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789E8E43-BC05-4627-8E82-4CBF38A32E68}"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247C670B-527C-4658-88F4-F927059BCF8D}"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A2202358-62E9-4313-9EEE-BDF601475783}"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CC4EFDB0-C4D9-4BDB-94BB-4EADABF3BED5}" type="CELLRANGE">
                      <a:rPr lang="en-CA"/>
                      <a:pPr/>
                      <a:t>[CELLRANGE]</a:t>
                    </a:fld>
                    <a:endParaRPr lang="en-CA"/>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Lst>
        </c:ser>
        <c:dLbls>
          <c:showLegendKey val="0"/>
          <c:showVal val="0"/>
          <c:showCatName val="0"/>
          <c:showSerName val="0"/>
          <c:showPercent val="0"/>
          <c:showBubbleSize val="0"/>
        </c:dLbls>
        <c:gapWidth val="50"/>
        <c:overlap val="100"/>
        <c:axId val="1054103232"/>
        <c:axId val="1054111936"/>
      </c:barChart>
      <c:catAx>
        <c:axId val="10541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54111936"/>
        <c:crosses val="autoZero"/>
        <c:auto val="1"/>
        <c:lblAlgn val="ctr"/>
        <c:lblOffset val="100"/>
        <c:noMultiLvlLbl val="0"/>
      </c:catAx>
      <c:valAx>
        <c:axId val="10541119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54103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rot="540000" vert="horz"/>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1A7C2"/>
            </a:solidFill>
            <a:ln>
              <a:noFill/>
            </a:ln>
            <a:effectLst/>
          </c:spPr>
          <c:invertIfNegative val="0"/>
          <c:cat>
            <c:strRef>
              <c:f>Analysis!$X$2:$X$11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Analysis!$Y$2:$Y$11</c:f>
              <c:numCache>
                <c:formatCode>"$"#,##0.00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ser>
        <c:dLbls>
          <c:showLegendKey val="0"/>
          <c:showVal val="0"/>
          <c:showCatName val="0"/>
          <c:showSerName val="0"/>
          <c:showPercent val="0"/>
          <c:showBubbleSize val="0"/>
        </c:dLbls>
        <c:gapWidth val="141"/>
        <c:axId val="1054115200"/>
        <c:axId val="1054103776"/>
      </c:barChart>
      <c:catAx>
        <c:axId val="105411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54103776"/>
        <c:crosses val="autoZero"/>
        <c:auto val="1"/>
        <c:lblAlgn val="ctr"/>
        <c:lblOffset val="100"/>
        <c:noMultiLvlLbl val="0"/>
      </c:catAx>
      <c:valAx>
        <c:axId val="1054103776"/>
        <c:scaling>
          <c:orientation val="minMax"/>
        </c:scaling>
        <c:delete val="1"/>
        <c:axPos val="b"/>
        <c:numFmt formatCode="&quot;$&quot;#,##0.00" sourceLinked="1"/>
        <c:majorTickMark val="none"/>
        <c:minorTickMark val="none"/>
        <c:tickLblPos val="nextTo"/>
        <c:crossAx val="1054115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CheckBox" checked="Checked" fmlaLink="Analysis!L$1" lockText="1" noThreeD="1"/>
</file>

<file path=xl/ctrlProps/ctrlProp5.xml><?xml version="1.0" encoding="utf-8"?>
<formControlPr xmlns="http://schemas.microsoft.com/office/spreadsheetml/2009/9/main" objectType="CheckBox" checked="Checked" fmlaLink="Analysis!$M$1" lockText="1" noThreeD="1"/>
</file>

<file path=xl/ctrlProps/ctrlProp6.xml><?xml version="1.0" encoding="utf-8"?>
<formControlPr xmlns="http://schemas.microsoft.com/office/spreadsheetml/2009/9/main" objectType="CheckBox" checked="Checked" fmlaLink="Analysis!N$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hyperlink" Target="https://github.com/javxzo" TargetMode="Externa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13</xdr:row>
      <xdr:rowOff>104775</xdr:rowOff>
    </xdr:from>
    <xdr:to>
      <xdr:col>3</xdr:col>
      <xdr:colOff>619125</xdr:colOff>
      <xdr:row>20</xdr:row>
      <xdr:rowOff>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895600" y="2581275"/>
              <a:ext cx="1047750" cy="1228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676275</xdr:colOff>
      <xdr:row>13</xdr:row>
      <xdr:rowOff>104776</xdr:rowOff>
    </xdr:from>
    <xdr:to>
      <xdr:col>3</xdr:col>
      <xdr:colOff>1828800</xdr:colOff>
      <xdr:row>19</xdr:row>
      <xdr:rowOff>171450</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000500" y="2581276"/>
              <a:ext cx="1152525" cy="12096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xdr:colOff>
      <xdr:row>13</xdr:row>
      <xdr:rowOff>114300</xdr:rowOff>
    </xdr:from>
    <xdr:to>
      <xdr:col>4</xdr:col>
      <xdr:colOff>1219200</xdr:colOff>
      <xdr:row>20</xdr:row>
      <xdr:rowOff>9525</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10175" y="2590800"/>
              <a:ext cx="1171575" cy="1228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1276350</xdr:colOff>
      <xdr:row>13</xdr:row>
      <xdr:rowOff>95250</xdr:rowOff>
    </xdr:from>
    <xdr:to>
      <xdr:col>5</xdr:col>
      <xdr:colOff>466725</xdr:colOff>
      <xdr:row>20</xdr:row>
      <xdr:rowOff>9525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38900" y="2571750"/>
              <a:ext cx="1028700" cy="1247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20</xdr:row>
      <xdr:rowOff>166686</xdr:rowOff>
    </xdr:from>
    <xdr:to>
      <xdr:col>3</xdr:col>
      <xdr:colOff>381001</xdr:colOff>
      <xdr:row>35</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17</xdr:row>
      <xdr:rowOff>23812</xdr:rowOff>
    </xdr:from>
    <xdr:to>
      <xdr:col>13</xdr:col>
      <xdr:colOff>466725</xdr:colOff>
      <xdr:row>31</xdr:row>
      <xdr:rowOff>100012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971550</xdr:colOff>
          <xdr:row>15</xdr:row>
          <xdr:rowOff>0</xdr:rowOff>
        </xdr:from>
        <xdr:to>
          <xdr:col>7</xdr:col>
          <xdr:colOff>1714500</xdr:colOff>
          <xdr:row>16</xdr:row>
          <xdr:rowOff>161925</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1123950</xdr:colOff>
          <xdr:row>15</xdr:row>
          <xdr:rowOff>152400</xdr:rowOff>
        </xdr:from>
        <xdr:to>
          <xdr:col>8</xdr:col>
          <xdr:colOff>28575</xdr:colOff>
          <xdr:row>17</xdr:row>
          <xdr:rowOff>123825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1276350</xdr:colOff>
          <xdr:row>16</xdr:row>
          <xdr:rowOff>114300</xdr:rowOff>
        </xdr:from>
        <xdr:to>
          <xdr:col>8</xdr:col>
          <xdr:colOff>180975</xdr:colOff>
          <xdr:row>18</xdr:row>
          <xdr:rowOff>85725</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22</xdr:col>
      <xdr:colOff>1123949</xdr:colOff>
      <xdr:row>12</xdr:row>
      <xdr:rowOff>185737</xdr:rowOff>
    </xdr:from>
    <xdr:to>
      <xdr:col>25</xdr:col>
      <xdr:colOff>781050</xdr:colOff>
      <xdr:row>27</xdr:row>
      <xdr:rowOff>71437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171450</xdr:colOff>
      <xdr:row>12</xdr:row>
      <xdr:rowOff>119062</xdr:rowOff>
    </xdr:from>
    <xdr:to>
      <xdr:col>32</xdr:col>
      <xdr:colOff>723900</xdr:colOff>
      <xdr:row>27</xdr:row>
      <xdr:rowOff>4762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0</xdr:colOff>
      <xdr:row>4</xdr:row>
      <xdr:rowOff>147637</xdr:rowOff>
    </xdr:from>
    <xdr:to>
      <xdr:col>36</xdr:col>
      <xdr:colOff>1800225</xdr:colOff>
      <xdr:row>16</xdr:row>
      <xdr:rowOff>47625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28575</xdr:colOff>
      <xdr:row>4</xdr:row>
      <xdr:rowOff>38100</xdr:rowOff>
    </xdr:from>
    <xdr:to>
      <xdr:col>40</xdr:col>
      <xdr:colOff>19050</xdr:colOff>
      <xdr:row>15</xdr:row>
      <xdr:rowOff>138112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21</xdr:col>
      <xdr:colOff>309036</xdr:colOff>
      <xdr:row>38</xdr:row>
      <xdr:rowOff>114300</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13072536" cy="7353300"/>
        </a:xfrm>
        <a:prstGeom prst="rect">
          <a:avLst/>
        </a:prstGeom>
      </xdr:spPr>
    </xdr:pic>
    <xdr:clientData/>
  </xdr:twoCellAnchor>
  <xdr:oneCellAnchor>
    <xdr:from>
      <xdr:col>3</xdr:col>
      <xdr:colOff>361949</xdr:colOff>
      <xdr:row>10</xdr:row>
      <xdr:rowOff>85725</xdr:rowOff>
    </xdr:from>
    <xdr:ext cx="1885951" cy="419100"/>
    <xdr:sp macro="" textlink="Analysis!E5">
      <xdr:nvSpPr>
        <xdr:cNvPr id="4" name="TextBox 3"/>
        <xdr:cNvSpPr txBox="1"/>
      </xdr:nvSpPr>
      <xdr:spPr>
        <a:xfrm>
          <a:off x="2190749" y="1990725"/>
          <a:ext cx="1885951"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649EE57-CF8A-4564-A311-8654FA108C61}" type="TxLink">
            <a:rPr lang="en-US" sz="22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t>$401,411.92</a:t>
          </a:fld>
          <a:endParaRPr lang="en-CA" sz="22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oneCellAnchor>
    <xdr:from>
      <xdr:col>7</xdr:col>
      <xdr:colOff>447673</xdr:colOff>
      <xdr:row>10</xdr:row>
      <xdr:rowOff>85725</xdr:rowOff>
    </xdr:from>
    <xdr:ext cx="1886400" cy="417600"/>
    <xdr:sp macro="" textlink="Analysis!E6">
      <xdr:nvSpPr>
        <xdr:cNvPr id="5" name="TextBox 4"/>
        <xdr:cNvSpPr txBox="1"/>
      </xdr:nvSpPr>
      <xdr:spPr>
        <a:xfrm>
          <a:off x="4714873" y="1990725"/>
          <a:ext cx="1886400" cy="417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07F1969-EEE4-491A-AF83-3F4D1377D2AD}" type="TxLink">
            <a:rPr lang="en-US" sz="2200" b="1" i="0" u="none" strike="noStrike">
              <a:solidFill>
                <a:schemeClr val="bg1"/>
              </a:solidFill>
              <a:latin typeface="Calibri"/>
              <a:ea typeface="Calibri"/>
              <a:cs typeface="Calibri"/>
            </a:rPr>
            <a:pPr/>
            <a:t>$68,907.92</a:t>
          </a:fld>
          <a:endParaRPr lang="en-CA" sz="2200" b="1">
            <a:solidFill>
              <a:schemeClr val="bg1"/>
            </a:solidFill>
          </a:endParaRPr>
        </a:p>
      </xdr:txBody>
    </xdr:sp>
    <xdr:clientData/>
  </xdr:oneCellAnchor>
  <xdr:oneCellAnchor>
    <xdr:from>
      <xdr:col>11</xdr:col>
      <xdr:colOff>552449</xdr:colOff>
      <xdr:row>10</xdr:row>
      <xdr:rowOff>76200</xdr:rowOff>
    </xdr:from>
    <xdr:ext cx="1076325" cy="417600"/>
    <xdr:sp macro="" textlink="Analysis!E7">
      <xdr:nvSpPr>
        <xdr:cNvPr id="6" name="TextBox 5"/>
        <xdr:cNvSpPr txBox="1"/>
      </xdr:nvSpPr>
      <xdr:spPr>
        <a:xfrm>
          <a:off x="7258049" y="1981200"/>
          <a:ext cx="1076325" cy="417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4AA6C0B-D50C-43D8-8F19-01F9F5EE68A9}" type="TxLink">
            <a:rPr lang="en-US" sz="2200" b="1" i="0" u="none" strike="noStrike">
              <a:solidFill>
                <a:schemeClr val="bg1"/>
              </a:solidFill>
              <a:latin typeface="Calibri"/>
              <a:ea typeface="Calibri"/>
              <a:cs typeface="Calibri"/>
            </a:rPr>
            <a:pPr/>
            <a:t>21%</a:t>
          </a:fld>
          <a:endParaRPr lang="en-CA" sz="2200" b="1">
            <a:solidFill>
              <a:schemeClr val="bg1"/>
            </a:solidFill>
          </a:endParaRPr>
        </a:p>
      </xdr:txBody>
    </xdr:sp>
    <xdr:clientData/>
  </xdr:oneCellAnchor>
  <xdr:oneCellAnchor>
    <xdr:from>
      <xdr:col>16</xdr:col>
      <xdr:colOff>142875</xdr:colOff>
      <xdr:row>11</xdr:row>
      <xdr:rowOff>95250</xdr:rowOff>
    </xdr:from>
    <xdr:ext cx="933450" cy="361950"/>
    <xdr:sp macro="" textlink="Analysis!V4">
      <xdr:nvSpPr>
        <xdr:cNvPr id="7" name="TextBox 6"/>
        <xdr:cNvSpPr txBox="1"/>
      </xdr:nvSpPr>
      <xdr:spPr>
        <a:xfrm>
          <a:off x="9896475" y="2190750"/>
          <a:ext cx="933450"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FF902BE-0B49-4964-BB13-4F25C8CF8BB2}" type="TxLink">
            <a:rPr lang="en-US" sz="1200" b="1" i="0" u="none" strike="noStrike">
              <a:solidFill>
                <a:schemeClr val="bg1"/>
              </a:solidFill>
              <a:latin typeface="Calibri"/>
              <a:ea typeface="Calibri"/>
              <a:cs typeface="Calibri"/>
            </a:rPr>
            <a:pPr algn="ctr"/>
            <a:t>Product41</a:t>
          </a:fld>
          <a:endParaRPr lang="en-CA" sz="1200" b="1">
            <a:solidFill>
              <a:schemeClr val="bg1"/>
            </a:solidFill>
          </a:endParaRPr>
        </a:p>
      </xdr:txBody>
    </xdr:sp>
    <xdr:clientData/>
  </xdr:oneCellAnchor>
  <xdr:oneCellAnchor>
    <xdr:from>
      <xdr:col>18</xdr:col>
      <xdr:colOff>276225</xdr:colOff>
      <xdr:row>11</xdr:row>
      <xdr:rowOff>114300</xdr:rowOff>
    </xdr:from>
    <xdr:ext cx="1000125" cy="304800"/>
    <xdr:sp macro="" textlink="Analysis!AB8">
      <xdr:nvSpPr>
        <xdr:cNvPr id="8" name="TextBox 7"/>
        <xdr:cNvSpPr txBox="1"/>
      </xdr:nvSpPr>
      <xdr:spPr>
        <a:xfrm>
          <a:off x="11249025" y="2209800"/>
          <a:ext cx="1000125"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1728566-13E8-4467-B563-453406D9876B}" type="TxLink">
            <a:rPr lang="en-US" sz="1200" b="1" i="0" u="none" strike="noStrike">
              <a:solidFill>
                <a:schemeClr val="bg1"/>
              </a:solidFill>
              <a:latin typeface="Calibri"/>
              <a:ea typeface="Calibri"/>
              <a:cs typeface="Calibri"/>
            </a:rPr>
            <a:pPr/>
            <a:t>Category04</a:t>
          </a:fld>
          <a:endParaRPr lang="en-CA" sz="1200" b="1">
            <a:solidFill>
              <a:schemeClr val="bg1"/>
            </a:solidFill>
          </a:endParaRPr>
        </a:p>
      </xdr:txBody>
    </xdr:sp>
    <xdr:clientData/>
  </xdr:oneCellAnchor>
  <xdr:oneCellAnchor>
    <xdr:from>
      <xdr:col>17</xdr:col>
      <xdr:colOff>123824</xdr:colOff>
      <xdr:row>12</xdr:row>
      <xdr:rowOff>85725</xdr:rowOff>
    </xdr:from>
    <xdr:ext cx="352425" cy="228600"/>
    <xdr:sp macro="" textlink="Analysis!V5">
      <xdr:nvSpPr>
        <xdr:cNvPr id="10" name="TextBox 9"/>
        <xdr:cNvSpPr txBox="1"/>
      </xdr:nvSpPr>
      <xdr:spPr>
        <a:xfrm>
          <a:off x="10487024" y="2371725"/>
          <a:ext cx="352425"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551A6F5-8241-41F5-BDC5-52DBF7A89E8E}" type="TxLink">
            <a:rPr lang="en-US" sz="1100" b="0" i="0" u="none" strike="noStrike">
              <a:solidFill>
                <a:schemeClr val="bg1"/>
              </a:solidFill>
              <a:latin typeface="Calibri"/>
              <a:ea typeface="Calibri"/>
              <a:cs typeface="Calibri"/>
            </a:rPr>
            <a:pPr algn="ctr"/>
            <a:t>Ft</a:t>
          </a:fld>
          <a:endParaRPr lang="en-CA" sz="900">
            <a:solidFill>
              <a:schemeClr val="bg1"/>
            </a:solidFill>
          </a:endParaRPr>
        </a:p>
      </xdr:txBody>
    </xdr:sp>
    <xdr:clientData/>
  </xdr:oneCellAnchor>
  <xdr:oneCellAnchor>
    <xdr:from>
      <xdr:col>16</xdr:col>
      <xdr:colOff>123823</xdr:colOff>
      <xdr:row>12</xdr:row>
      <xdr:rowOff>85725</xdr:rowOff>
    </xdr:from>
    <xdr:ext cx="447677" cy="247650"/>
    <xdr:sp macro="" textlink="Analysis!V6">
      <xdr:nvSpPr>
        <xdr:cNvPr id="11" name="TextBox 10"/>
        <xdr:cNvSpPr txBox="1"/>
      </xdr:nvSpPr>
      <xdr:spPr>
        <a:xfrm>
          <a:off x="9877423" y="2371725"/>
          <a:ext cx="447677"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492D995-13EA-4F3F-A866-60557A337455}" type="TxLink">
            <a:rPr lang="en-US" sz="1100" b="0" i="0" u="none" strike="noStrike">
              <a:solidFill>
                <a:schemeClr val="bg1"/>
              </a:solidFill>
              <a:latin typeface="Calibri"/>
              <a:ea typeface="Calibri"/>
              <a:cs typeface="Calibri"/>
            </a:rPr>
            <a:pPr algn="ctr"/>
            <a:t>132</a:t>
          </a:fld>
          <a:endParaRPr lang="en-CA" sz="900">
            <a:solidFill>
              <a:schemeClr val="bg1"/>
            </a:solidFill>
          </a:endParaRPr>
        </a:p>
      </xdr:txBody>
    </xdr:sp>
    <xdr:clientData/>
  </xdr:oneCellAnchor>
  <xdr:oneCellAnchor>
    <xdr:from>
      <xdr:col>16</xdr:col>
      <xdr:colOff>228600</xdr:colOff>
      <xdr:row>13</xdr:row>
      <xdr:rowOff>85725</xdr:rowOff>
    </xdr:from>
    <xdr:ext cx="762000" cy="247650"/>
    <xdr:sp macro="" textlink="Analysis!V2">
      <xdr:nvSpPr>
        <xdr:cNvPr id="13" name="TextBox 12"/>
        <xdr:cNvSpPr txBox="1"/>
      </xdr:nvSpPr>
      <xdr:spPr>
        <a:xfrm>
          <a:off x="9982200" y="2562225"/>
          <a:ext cx="7620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A49A6E1-7935-43D7-B9EF-AF9FFF718016}" type="TxLink">
            <a:rPr lang="en-US" sz="1100" b="1" i="1" u="none" strike="noStrike">
              <a:solidFill>
                <a:schemeClr val="bg1"/>
              </a:solidFill>
              <a:latin typeface="Calibri"/>
              <a:ea typeface="Calibri"/>
              <a:cs typeface="Calibri"/>
            </a:rPr>
            <a:pPr algn="ctr"/>
            <a:t>$22,952.16</a:t>
          </a:fld>
          <a:endParaRPr lang="en-CA" sz="900" b="1" i="1">
            <a:solidFill>
              <a:schemeClr val="bg1"/>
            </a:solidFill>
          </a:endParaRPr>
        </a:p>
      </xdr:txBody>
    </xdr:sp>
    <xdr:clientData/>
  </xdr:oneCellAnchor>
  <xdr:oneCellAnchor>
    <xdr:from>
      <xdr:col>18</xdr:col>
      <xdr:colOff>304800</xdr:colOff>
      <xdr:row>13</xdr:row>
      <xdr:rowOff>95250</xdr:rowOff>
    </xdr:from>
    <xdr:ext cx="857250" cy="304800"/>
    <xdr:sp macro="" textlink="Analysis!AC8">
      <xdr:nvSpPr>
        <xdr:cNvPr id="14" name="TextBox 13"/>
        <xdr:cNvSpPr txBox="1"/>
      </xdr:nvSpPr>
      <xdr:spPr>
        <a:xfrm>
          <a:off x="11277600" y="2571750"/>
          <a:ext cx="85725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D99A435-E945-454A-83AF-900876AD9E20}" type="TxLink">
            <a:rPr lang="en-US" sz="1100" b="1" i="1" u="none" strike="noStrike">
              <a:solidFill>
                <a:schemeClr val="bg1"/>
              </a:solidFill>
              <a:latin typeface="Calibri"/>
              <a:ea typeface="Calibri"/>
              <a:cs typeface="Calibri"/>
            </a:rPr>
            <a:pPr/>
            <a:t>$95,269.40</a:t>
          </a:fld>
          <a:endParaRPr lang="en-CA" sz="1100" b="1" i="1">
            <a:solidFill>
              <a:schemeClr val="bg1"/>
            </a:solidFill>
          </a:endParaRPr>
        </a:p>
      </xdr:txBody>
    </xdr:sp>
    <xdr:clientData/>
  </xdr:oneCellAnchor>
  <xdr:twoCellAnchor>
    <xdr:from>
      <xdr:col>19</xdr:col>
      <xdr:colOff>66676</xdr:colOff>
      <xdr:row>4</xdr:row>
      <xdr:rowOff>180975</xdr:rowOff>
    </xdr:from>
    <xdr:to>
      <xdr:col>19</xdr:col>
      <xdr:colOff>542926</xdr:colOff>
      <xdr:row>7</xdr:row>
      <xdr:rowOff>0</xdr:rowOff>
    </xdr:to>
    <xdr:sp macro="" textlink="">
      <xdr:nvSpPr>
        <xdr:cNvPr id="15" name="TextBox 14">
          <a:hlinkClick xmlns:r="http://schemas.openxmlformats.org/officeDocument/2006/relationships" r:id="rId2"/>
        </xdr:cNvPr>
        <xdr:cNvSpPr txBox="1"/>
      </xdr:nvSpPr>
      <xdr:spPr>
        <a:xfrm>
          <a:off x="11649076" y="942975"/>
          <a:ext cx="4762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p>
      </xdr:txBody>
    </xdr:sp>
    <xdr:clientData/>
  </xdr:twoCellAnchor>
  <xdr:twoCellAnchor>
    <xdr:from>
      <xdr:col>3</xdr:col>
      <xdr:colOff>438150</xdr:colOff>
      <xdr:row>27</xdr:row>
      <xdr:rowOff>85725</xdr:rowOff>
    </xdr:from>
    <xdr:to>
      <xdr:col>12</xdr:col>
      <xdr:colOff>28576</xdr:colOff>
      <xdr:row>34</xdr:row>
      <xdr:rowOff>61913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542924</xdr:colOff>
      <xdr:row>4</xdr:row>
      <xdr:rowOff>66677</xdr:rowOff>
    </xdr:from>
    <xdr:to>
      <xdr:col>14</xdr:col>
      <xdr:colOff>171450</xdr:colOff>
      <xdr:row>7</xdr:row>
      <xdr:rowOff>133351</xdr:rowOff>
    </xdr:to>
    <mc:AlternateContent xmlns:mc="http://schemas.openxmlformats.org/markup-compatibility/2006" xmlns:a14="http://schemas.microsoft.com/office/drawing/2010/main">
      <mc:Choice Requires="a14">
        <xdr:graphicFrame macro="">
          <xdr:nvGraphicFramePr>
            <xdr:cNvPr id="17"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419724" y="828677"/>
              <a:ext cx="3286126" cy="638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4</xdr:row>
      <xdr:rowOff>76199</xdr:rowOff>
    </xdr:from>
    <xdr:to>
      <xdr:col>18</xdr:col>
      <xdr:colOff>438150</xdr:colOff>
      <xdr:row>7</xdr:row>
      <xdr:rowOff>141899</xdr:rowOff>
    </xdr:to>
    <mc:AlternateContent xmlns:mc="http://schemas.openxmlformats.org/markup-compatibility/2006" xmlns:a14="http://schemas.microsoft.com/office/drawing/2010/main">
      <mc:Choice Requires="a14">
        <xdr:graphicFrame macro="">
          <xdr:nvGraphicFramePr>
            <xdr:cNvPr id="18"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743950" y="838199"/>
              <a:ext cx="2667000" cy="637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247651</xdr:colOff>
      <xdr:row>16</xdr:row>
      <xdr:rowOff>133350</xdr:rowOff>
    </xdr:from>
    <xdr:to>
      <xdr:col>3</xdr:col>
      <xdr:colOff>66675</xdr:colOff>
      <xdr:row>28</xdr:row>
      <xdr:rowOff>66675</xdr:rowOff>
    </xdr:to>
    <mc:AlternateContent xmlns:mc="http://schemas.openxmlformats.org/markup-compatibility/2006" xmlns:a14="http://schemas.microsoft.com/office/drawing/2010/main">
      <mc:Choice Requires="a14">
        <xdr:graphicFrame macro="">
          <xdr:nvGraphicFramePr>
            <xdr:cNvPr id="1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57251" y="3181350"/>
              <a:ext cx="1038224" cy="2219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276225</xdr:colOff>
      <xdr:row>9</xdr:row>
      <xdr:rowOff>104776</xdr:rowOff>
    </xdr:from>
    <xdr:to>
      <xdr:col>3</xdr:col>
      <xdr:colOff>85725</xdr:colOff>
      <xdr:row>14</xdr:row>
      <xdr:rowOff>171450</xdr:rowOff>
    </xdr:to>
    <mc:AlternateContent xmlns:mc="http://schemas.openxmlformats.org/markup-compatibility/2006" xmlns:a14="http://schemas.microsoft.com/office/drawing/2010/main">
      <mc:Choice Requires="a14">
        <xdr:graphicFrame macro="">
          <xdr:nvGraphicFramePr>
            <xdr:cNvPr id="2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85825" y="1819276"/>
              <a:ext cx="1028700" cy="1019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361951</xdr:colOff>
      <xdr:row>16</xdr:row>
      <xdr:rowOff>133351</xdr:rowOff>
    </xdr:from>
    <xdr:to>
      <xdr:col>9</xdr:col>
      <xdr:colOff>133351</xdr:colOff>
      <xdr:row>23</xdr:row>
      <xdr:rowOff>161925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514350</xdr:colOff>
          <xdr:row>14</xdr:row>
          <xdr:rowOff>85725</xdr:rowOff>
        </xdr:from>
        <xdr:to>
          <xdr:col>7</xdr:col>
          <xdr:colOff>38100</xdr:colOff>
          <xdr:row>16</xdr:row>
          <xdr:rowOff>57150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590550</xdr:colOff>
          <xdr:row>14</xdr:row>
          <xdr:rowOff>85725</xdr:rowOff>
        </xdr:from>
        <xdr:to>
          <xdr:col>8</xdr:col>
          <xdr:colOff>114300</xdr:colOff>
          <xdr:row>16</xdr:row>
          <xdr:rowOff>57150</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14</xdr:row>
          <xdr:rowOff>85725</xdr:rowOff>
        </xdr:from>
        <xdr:to>
          <xdr:col>9</xdr:col>
          <xdr:colOff>190500</xdr:colOff>
          <xdr:row>16</xdr:row>
          <xdr:rowOff>57150</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352423</xdr:colOff>
      <xdr:row>15</xdr:row>
      <xdr:rowOff>171449</xdr:rowOff>
    </xdr:from>
    <xdr:to>
      <xdr:col>12</xdr:col>
      <xdr:colOff>257174</xdr:colOff>
      <xdr:row>24</xdr:row>
      <xdr:rowOff>104775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495300</xdr:colOff>
      <xdr:row>20</xdr:row>
      <xdr:rowOff>142875</xdr:rowOff>
    </xdr:from>
    <xdr:to>
      <xdr:col>20</xdr:col>
      <xdr:colOff>133350</xdr:colOff>
      <xdr:row>34</xdr:row>
      <xdr:rowOff>114300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295274</xdr:colOff>
      <xdr:row>26</xdr:row>
      <xdr:rowOff>85725</xdr:rowOff>
    </xdr:from>
    <xdr:to>
      <xdr:col>15</xdr:col>
      <xdr:colOff>323850</xdr:colOff>
      <xdr:row>35</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466726</xdr:colOff>
      <xdr:row>16</xdr:row>
      <xdr:rowOff>104775</xdr:rowOff>
    </xdr:from>
    <xdr:to>
      <xdr:col>15</xdr:col>
      <xdr:colOff>371475</xdr:colOff>
      <xdr:row>24</xdr:row>
      <xdr:rowOff>76201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FA" refreshedDate="45542.772363657408" createdVersion="5" refreshedVersion="5"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x v="0"/>
    <n v="9"/>
    <x v="0"/>
    <x v="0"/>
    <n v="0"/>
    <x v="0"/>
    <x v="0"/>
    <x v="0"/>
    <n v="144"/>
    <x v="0"/>
    <n v="1296"/>
    <n v="1412.64"/>
    <x v="0"/>
    <x v="0"/>
    <x v="0"/>
  </r>
  <r>
    <d v="2021-01-02T00:00:00"/>
    <x v="1"/>
    <n v="15"/>
    <x v="1"/>
    <x v="1"/>
    <n v="0"/>
    <x v="1"/>
    <x v="1"/>
    <x v="1"/>
    <n v="72"/>
    <x v="1"/>
    <n v="1080"/>
    <n v="1198.8"/>
    <x v="1"/>
    <x v="0"/>
    <x v="0"/>
  </r>
  <r>
    <d v="2021-01-02T00:00:00"/>
    <x v="2"/>
    <n v="6"/>
    <x v="2"/>
    <x v="1"/>
    <n v="0"/>
    <x v="2"/>
    <x v="2"/>
    <x v="1"/>
    <n v="112"/>
    <x v="2"/>
    <n v="672"/>
    <n v="732.48"/>
    <x v="1"/>
    <x v="0"/>
    <x v="0"/>
  </r>
  <r>
    <d v="2021-01-03T00:00:00"/>
    <x v="3"/>
    <n v="5"/>
    <x v="2"/>
    <x v="0"/>
    <n v="0"/>
    <x v="3"/>
    <x v="3"/>
    <x v="2"/>
    <n v="44"/>
    <x v="3"/>
    <n v="220"/>
    <n v="244.20000000000002"/>
    <x v="2"/>
    <x v="0"/>
    <x v="0"/>
  </r>
  <r>
    <d v="2021-01-04T00:00:00"/>
    <x v="4"/>
    <n v="12"/>
    <x v="1"/>
    <x v="0"/>
    <n v="0"/>
    <x v="4"/>
    <x v="4"/>
    <x v="3"/>
    <n v="5"/>
    <x v="4"/>
    <n v="60"/>
    <n v="80.400000000000006"/>
    <x v="3"/>
    <x v="0"/>
    <x v="0"/>
  </r>
  <r>
    <d v="2021-01-09T00:00:00"/>
    <x v="5"/>
    <n v="1"/>
    <x v="2"/>
    <x v="1"/>
    <n v="0"/>
    <x v="5"/>
    <x v="4"/>
    <x v="1"/>
    <n v="93"/>
    <x v="5"/>
    <n v="93"/>
    <n v="104.16"/>
    <x v="4"/>
    <x v="0"/>
    <x v="0"/>
  </r>
  <r>
    <d v="2021-01-09T00:00:00"/>
    <x v="6"/>
    <n v="8"/>
    <x v="2"/>
    <x v="1"/>
    <n v="0"/>
    <x v="6"/>
    <x v="3"/>
    <x v="1"/>
    <n v="71"/>
    <x v="6"/>
    <n v="568"/>
    <n v="647.52"/>
    <x v="4"/>
    <x v="0"/>
    <x v="0"/>
  </r>
  <r>
    <d v="2021-01-09T00:00:00"/>
    <x v="7"/>
    <n v="4"/>
    <x v="2"/>
    <x v="0"/>
    <n v="0"/>
    <x v="7"/>
    <x v="0"/>
    <x v="3"/>
    <n v="7"/>
    <x v="7"/>
    <n v="28"/>
    <n v="33.32"/>
    <x v="4"/>
    <x v="0"/>
    <x v="0"/>
  </r>
  <r>
    <d v="2021-01-11T00:00:00"/>
    <x v="8"/>
    <n v="3"/>
    <x v="2"/>
    <x v="1"/>
    <n v="0"/>
    <x v="8"/>
    <x v="1"/>
    <x v="1"/>
    <n v="67"/>
    <x v="8"/>
    <n v="201"/>
    <n v="257.28000000000003"/>
    <x v="5"/>
    <x v="0"/>
    <x v="0"/>
  </r>
  <r>
    <d v="2021-01-11T00:00:00"/>
    <x v="9"/>
    <n v="4"/>
    <x v="0"/>
    <x v="0"/>
    <n v="0"/>
    <x v="9"/>
    <x v="2"/>
    <x v="1"/>
    <n v="112"/>
    <x v="9"/>
    <n v="448"/>
    <n v="586.88"/>
    <x v="5"/>
    <x v="0"/>
    <x v="0"/>
  </r>
  <r>
    <d v="2021-01-11T00:00:00"/>
    <x v="10"/>
    <n v="4"/>
    <x v="2"/>
    <x v="0"/>
    <n v="0"/>
    <x v="10"/>
    <x v="1"/>
    <x v="0"/>
    <n v="120"/>
    <x v="10"/>
    <n v="480"/>
    <n v="648"/>
    <x v="5"/>
    <x v="0"/>
    <x v="0"/>
  </r>
  <r>
    <d v="2021-01-12T00:00:00"/>
    <x v="10"/>
    <n v="10"/>
    <x v="1"/>
    <x v="1"/>
    <n v="0"/>
    <x v="10"/>
    <x v="1"/>
    <x v="0"/>
    <n v="120"/>
    <x v="10"/>
    <n v="1200"/>
    <n v="1620"/>
    <x v="6"/>
    <x v="0"/>
    <x v="0"/>
  </r>
  <r>
    <d v="2021-01-18T00:00:00"/>
    <x v="11"/>
    <n v="13"/>
    <x v="2"/>
    <x v="0"/>
    <n v="0"/>
    <x v="11"/>
    <x v="1"/>
    <x v="1"/>
    <n v="76"/>
    <x v="11"/>
    <n v="988"/>
    <n v="1067.04"/>
    <x v="7"/>
    <x v="0"/>
    <x v="0"/>
  </r>
  <r>
    <d v="2021-01-18T00:00:00"/>
    <x v="12"/>
    <n v="3"/>
    <x v="1"/>
    <x v="1"/>
    <n v="0"/>
    <x v="12"/>
    <x v="0"/>
    <x v="0"/>
    <n v="141"/>
    <x v="12"/>
    <n v="423"/>
    <n v="448.38"/>
    <x v="7"/>
    <x v="0"/>
    <x v="0"/>
  </r>
  <r>
    <d v="2021-01-19T00:00:00"/>
    <x v="4"/>
    <n v="6"/>
    <x v="2"/>
    <x v="1"/>
    <n v="0"/>
    <x v="4"/>
    <x v="4"/>
    <x v="3"/>
    <n v="5"/>
    <x v="4"/>
    <n v="30"/>
    <n v="40.200000000000003"/>
    <x v="8"/>
    <x v="0"/>
    <x v="0"/>
  </r>
  <r>
    <d v="2021-01-20T00:00:00"/>
    <x v="13"/>
    <n v="4"/>
    <x v="2"/>
    <x v="1"/>
    <n v="0"/>
    <x v="13"/>
    <x v="4"/>
    <x v="2"/>
    <n v="55"/>
    <x v="13"/>
    <n v="220"/>
    <n v="233.2"/>
    <x v="9"/>
    <x v="0"/>
    <x v="0"/>
  </r>
  <r>
    <d v="2021-01-20T00:00:00"/>
    <x v="14"/>
    <n v="4"/>
    <x v="2"/>
    <x v="1"/>
    <n v="0"/>
    <x v="14"/>
    <x v="0"/>
    <x v="2"/>
    <n v="61"/>
    <x v="14"/>
    <n v="244"/>
    <n v="305"/>
    <x v="9"/>
    <x v="0"/>
    <x v="0"/>
  </r>
  <r>
    <d v="2021-01-21T00:00:00"/>
    <x v="3"/>
    <n v="15"/>
    <x v="0"/>
    <x v="1"/>
    <n v="0"/>
    <x v="3"/>
    <x v="3"/>
    <x v="2"/>
    <n v="44"/>
    <x v="3"/>
    <n v="660"/>
    <n v="732.6"/>
    <x v="10"/>
    <x v="0"/>
    <x v="0"/>
  </r>
  <r>
    <d v="2021-01-21T00:00:00"/>
    <x v="6"/>
    <n v="9"/>
    <x v="2"/>
    <x v="0"/>
    <n v="0"/>
    <x v="6"/>
    <x v="3"/>
    <x v="1"/>
    <n v="71"/>
    <x v="6"/>
    <n v="639"/>
    <n v="728.46"/>
    <x v="10"/>
    <x v="0"/>
    <x v="0"/>
  </r>
  <r>
    <d v="2021-01-21T00:00:00"/>
    <x v="10"/>
    <n v="6"/>
    <x v="2"/>
    <x v="0"/>
    <n v="0"/>
    <x v="10"/>
    <x v="1"/>
    <x v="0"/>
    <n v="120"/>
    <x v="10"/>
    <n v="720"/>
    <n v="972"/>
    <x v="10"/>
    <x v="0"/>
    <x v="0"/>
  </r>
  <r>
    <d v="2021-01-25T00:00:00"/>
    <x v="13"/>
    <n v="6"/>
    <x v="2"/>
    <x v="1"/>
    <n v="0"/>
    <x v="13"/>
    <x v="4"/>
    <x v="2"/>
    <n v="55"/>
    <x v="13"/>
    <n v="330"/>
    <n v="349.79999999999995"/>
    <x v="11"/>
    <x v="0"/>
    <x v="0"/>
  </r>
  <r>
    <d v="2021-01-25T00:00:00"/>
    <x v="4"/>
    <n v="7"/>
    <x v="2"/>
    <x v="0"/>
    <n v="0"/>
    <x v="4"/>
    <x v="4"/>
    <x v="3"/>
    <n v="5"/>
    <x v="4"/>
    <n v="35"/>
    <n v="46.9"/>
    <x v="11"/>
    <x v="0"/>
    <x v="0"/>
  </r>
  <r>
    <d v="2021-01-25T00:00:00"/>
    <x v="5"/>
    <n v="14"/>
    <x v="2"/>
    <x v="0"/>
    <n v="0"/>
    <x v="5"/>
    <x v="4"/>
    <x v="1"/>
    <n v="93"/>
    <x v="5"/>
    <n v="1302"/>
    <n v="1458.24"/>
    <x v="11"/>
    <x v="0"/>
    <x v="0"/>
  </r>
  <r>
    <d v="2021-01-26T00:00:00"/>
    <x v="11"/>
    <n v="9"/>
    <x v="0"/>
    <x v="1"/>
    <n v="0"/>
    <x v="11"/>
    <x v="1"/>
    <x v="1"/>
    <n v="76"/>
    <x v="11"/>
    <n v="684"/>
    <n v="738.72"/>
    <x v="12"/>
    <x v="0"/>
    <x v="0"/>
  </r>
  <r>
    <d v="2021-01-26T00:00:00"/>
    <x v="15"/>
    <n v="7"/>
    <x v="1"/>
    <x v="1"/>
    <n v="0"/>
    <x v="15"/>
    <x v="3"/>
    <x v="1"/>
    <n v="75"/>
    <x v="15"/>
    <n v="525"/>
    <n v="598.5"/>
    <x v="12"/>
    <x v="0"/>
    <x v="0"/>
  </r>
  <r>
    <d v="2021-01-26T00:00:00"/>
    <x v="16"/>
    <n v="7"/>
    <x v="1"/>
    <x v="0"/>
    <n v="0"/>
    <x v="16"/>
    <x v="3"/>
    <x v="1"/>
    <n v="98"/>
    <x v="16"/>
    <n v="686"/>
    <n v="727.16"/>
    <x v="12"/>
    <x v="0"/>
    <x v="0"/>
  </r>
  <r>
    <d v="2021-01-27T00:00:00"/>
    <x v="17"/>
    <n v="7"/>
    <x v="0"/>
    <x v="0"/>
    <n v="0"/>
    <x v="17"/>
    <x v="1"/>
    <x v="1"/>
    <n v="90"/>
    <x v="17"/>
    <n v="630"/>
    <n v="806.4"/>
    <x v="13"/>
    <x v="0"/>
    <x v="0"/>
  </r>
  <r>
    <d v="2021-01-27T00:00:00"/>
    <x v="18"/>
    <n v="3"/>
    <x v="0"/>
    <x v="0"/>
    <n v="0"/>
    <x v="18"/>
    <x v="4"/>
    <x v="1"/>
    <n v="89"/>
    <x v="18"/>
    <n v="267"/>
    <n v="352.44"/>
    <x v="13"/>
    <x v="0"/>
    <x v="0"/>
  </r>
  <r>
    <d v="2021-01-28T00:00:00"/>
    <x v="3"/>
    <n v="10"/>
    <x v="1"/>
    <x v="1"/>
    <n v="0"/>
    <x v="3"/>
    <x v="3"/>
    <x v="2"/>
    <n v="44"/>
    <x v="3"/>
    <n v="440"/>
    <n v="488.40000000000003"/>
    <x v="14"/>
    <x v="0"/>
    <x v="0"/>
  </r>
  <r>
    <d v="2021-01-28T00:00:00"/>
    <x v="19"/>
    <n v="2"/>
    <x v="2"/>
    <x v="1"/>
    <n v="0"/>
    <x v="19"/>
    <x v="4"/>
    <x v="2"/>
    <n v="47"/>
    <x v="19"/>
    <n v="94"/>
    <n v="106.22"/>
    <x v="14"/>
    <x v="0"/>
    <x v="0"/>
  </r>
  <r>
    <d v="2021-02-02T00:00:00"/>
    <x v="20"/>
    <n v="7"/>
    <x v="1"/>
    <x v="0"/>
    <n v="0"/>
    <x v="20"/>
    <x v="2"/>
    <x v="0"/>
    <n v="148"/>
    <x v="20"/>
    <n v="1036"/>
    <n v="1149.96"/>
    <x v="1"/>
    <x v="1"/>
    <x v="0"/>
  </r>
  <r>
    <d v="2021-02-03T00:00:00"/>
    <x v="21"/>
    <n v="13"/>
    <x v="2"/>
    <x v="0"/>
    <n v="0"/>
    <x v="21"/>
    <x v="2"/>
    <x v="3"/>
    <n v="13"/>
    <x v="21"/>
    <n v="169"/>
    <n v="216.32"/>
    <x v="2"/>
    <x v="1"/>
    <x v="0"/>
  </r>
  <r>
    <d v="2021-02-03T00:00:00"/>
    <x v="22"/>
    <n v="2"/>
    <x v="0"/>
    <x v="1"/>
    <n v="0"/>
    <x v="22"/>
    <x v="0"/>
    <x v="0"/>
    <n v="121"/>
    <x v="22"/>
    <n v="242"/>
    <n v="283.14"/>
    <x v="2"/>
    <x v="1"/>
    <x v="0"/>
  </r>
  <r>
    <d v="2021-02-04T00:00:00"/>
    <x v="8"/>
    <n v="4"/>
    <x v="1"/>
    <x v="0"/>
    <n v="0"/>
    <x v="8"/>
    <x v="1"/>
    <x v="1"/>
    <n v="67"/>
    <x v="8"/>
    <n v="268"/>
    <n v="343.04"/>
    <x v="3"/>
    <x v="1"/>
    <x v="0"/>
  </r>
  <r>
    <d v="2021-02-05T00:00:00"/>
    <x v="23"/>
    <n v="7"/>
    <x v="1"/>
    <x v="1"/>
    <n v="0"/>
    <x v="23"/>
    <x v="1"/>
    <x v="1"/>
    <n v="67"/>
    <x v="23"/>
    <n v="469"/>
    <n v="581.55999999999995"/>
    <x v="15"/>
    <x v="1"/>
    <x v="0"/>
  </r>
  <r>
    <d v="2021-02-05T00:00:00"/>
    <x v="24"/>
    <n v="1"/>
    <x v="2"/>
    <x v="1"/>
    <n v="0"/>
    <x v="24"/>
    <x v="3"/>
    <x v="0"/>
    <n v="133"/>
    <x v="24"/>
    <n v="133"/>
    <n v="155.61000000000001"/>
    <x v="15"/>
    <x v="1"/>
    <x v="0"/>
  </r>
  <r>
    <d v="2021-02-05T00:00:00"/>
    <x v="23"/>
    <n v="9"/>
    <x v="2"/>
    <x v="1"/>
    <n v="0"/>
    <x v="23"/>
    <x v="1"/>
    <x v="1"/>
    <n v="67"/>
    <x v="23"/>
    <n v="603"/>
    <n v="747.72"/>
    <x v="15"/>
    <x v="1"/>
    <x v="0"/>
  </r>
  <r>
    <d v="2021-02-06T00:00:00"/>
    <x v="4"/>
    <n v="1"/>
    <x v="2"/>
    <x v="1"/>
    <n v="0"/>
    <x v="4"/>
    <x v="4"/>
    <x v="3"/>
    <n v="5"/>
    <x v="4"/>
    <n v="5"/>
    <n v="6.7"/>
    <x v="16"/>
    <x v="1"/>
    <x v="0"/>
  </r>
  <r>
    <d v="2021-02-09T00:00:00"/>
    <x v="13"/>
    <n v="14"/>
    <x v="2"/>
    <x v="0"/>
    <n v="0"/>
    <x v="13"/>
    <x v="4"/>
    <x v="2"/>
    <n v="55"/>
    <x v="13"/>
    <n v="770"/>
    <n v="816.19999999999993"/>
    <x v="4"/>
    <x v="1"/>
    <x v="0"/>
  </r>
  <r>
    <d v="2021-02-12T00:00:00"/>
    <x v="25"/>
    <n v="7"/>
    <x v="2"/>
    <x v="1"/>
    <n v="0"/>
    <x v="25"/>
    <x v="3"/>
    <x v="1"/>
    <n v="83"/>
    <x v="25"/>
    <n v="581"/>
    <n v="662.34"/>
    <x v="6"/>
    <x v="1"/>
    <x v="0"/>
  </r>
  <r>
    <d v="2021-02-12T00:00:00"/>
    <x v="12"/>
    <n v="9"/>
    <x v="1"/>
    <x v="1"/>
    <n v="0"/>
    <x v="12"/>
    <x v="0"/>
    <x v="0"/>
    <n v="141"/>
    <x v="12"/>
    <n v="1269"/>
    <n v="1345.14"/>
    <x v="6"/>
    <x v="1"/>
    <x v="0"/>
  </r>
  <r>
    <d v="2021-02-15T00:00:00"/>
    <x v="26"/>
    <n v="4"/>
    <x v="2"/>
    <x v="0"/>
    <n v="0"/>
    <x v="26"/>
    <x v="4"/>
    <x v="2"/>
    <n v="48"/>
    <x v="26"/>
    <n v="192"/>
    <n v="228.48000000000002"/>
    <x v="17"/>
    <x v="1"/>
    <x v="0"/>
  </r>
  <r>
    <d v="2021-02-18T00:00:00"/>
    <x v="27"/>
    <n v="6"/>
    <x v="1"/>
    <x v="1"/>
    <n v="0"/>
    <x v="27"/>
    <x v="2"/>
    <x v="3"/>
    <n v="12"/>
    <x v="27"/>
    <n v="72"/>
    <n v="94.32"/>
    <x v="7"/>
    <x v="1"/>
    <x v="0"/>
  </r>
  <r>
    <d v="2021-02-20T00:00:00"/>
    <x v="28"/>
    <n v="11"/>
    <x v="1"/>
    <x v="1"/>
    <n v="0"/>
    <x v="28"/>
    <x v="4"/>
    <x v="0"/>
    <n v="148"/>
    <x v="28"/>
    <n v="1628"/>
    <n v="2214.08"/>
    <x v="9"/>
    <x v="1"/>
    <x v="0"/>
  </r>
  <r>
    <d v="2021-02-22T00:00:00"/>
    <x v="2"/>
    <n v="5"/>
    <x v="1"/>
    <x v="1"/>
    <n v="0"/>
    <x v="2"/>
    <x v="2"/>
    <x v="1"/>
    <n v="112"/>
    <x v="2"/>
    <n v="560"/>
    <n v="610.4"/>
    <x v="18"/>
    <x v="1"/>
    <x v="0"/>
  </r>
  <r>
    <d v="2021-02-23T00:00:00"/>
    <x v="7"/>
    <n v="3"/>
    <x v="2"/>
    <x v="1"/>
    <n v="0"/>
    <x v="7"/>
    <x v="0"/>
    <x v="3"/>
    <n v="7"/>
    <x v="7"/>
    <n v="21"/>
    <n v="24.990000000000002"/>
    <x v="19"/>
    <x v="1"/>
    <x v="0"/>
  </r>
  <r>
    <d v="2021-02-23T00:00:00"/>
    <x v="24"/>
    <n v="2"/>
    <x v="2"/>
    <x v="0"/>
    <n v="0"/>
    <x v="24"/>
    <x v="3"/>
    <x v="0"/>
    <n v="133"/>
    <x v="24"/>
    <n v="266"/>
    <n v="311.22000000000003"/>
    <x v="19"/>
    <x v="1"/>
    <x v="0"/>
  </r>
  <r>
    <d v="2021-02-25T00:00:00"/>
    <x v="29"/>
    <n v="4"/>
    <x v="0"/>
    <x v="0"/>
    <n v="0"/>
    <x v="29"/>
    <x v="3"/>
    <x v="1"/>
    <n v="105"/>
    <x v="29"/>
    <n v="420"/>
    <n v="571.20000000000005"/>
    <x v="11"/>
    <x v="1"/>
    <x v="0"/>
  </r>
  <r>
    <d v="2021-02-25T00:00:00"/>
    <x v="18"/>
    <n v="11"/>
    <x v="1"/>
    <x v="1"/>
    <n v="0"/>
    <x v="18"/>
    <x v="4"/>
    <x v="1"/>
    <n v="89"/>
    <x v="18"/>
    <n v="979"/>
    <n v="1292.28"/>
    <x v="11"/>
    <x v="1"/>
    <x v="0"/>
  </r>
  <r>
    <d v="2021-02-25T00:00:00"/>
    <x v="28"/>
    <n v="2"/>
    <x v="2"/>
    <x v="0"/>
    <n v="0"/>
    <x v="28"/>
    <x v="4"/>
    <x v="0"/>
    <n v="148"/>
    <x v="28"/>
    <n v="296"/>
    <n v="402.56"/>
    <x v="11"/>
    <x v="1"/>
    <x v="0"/>
  </r>
  <r>
    <d v="2021-02-27T00:00:00"/>
    <x v="30"/>
    <n v="11"/>
    <x v="0"/>
    <x v="0"/>
    <n v="0"/>
    <x v="30"/>
    <x v="2"/>
    <x v="3"/>
    <n v="37"/>
    <x v="30"/>
    <n v="407"/>
    <n v="541.31000000000006"/>
    <x v="13"/>
    <x v="1"/>
    <x v="0"/>
  </r>
  <r>
    <d v="2021-03-03T00:00:00"/>
    <x v="31"/>
    <n v="1"/>
    <x v="2"/>
    <x v="0"/>
    <n v="0"/>
    <x v="31"/>
    <x v="2"/>
    <x v="2"/>
    <n v="44"/>
    <x v="31"/>
    <n v="44"/>
    <n v="48.4"/>
    <x v="2"/>
    <x v="2"/>
    <x v="0"/>
  </r>
  <r>
    <d v="2021-03-07T00:00:00"/>
    <x v="32"/>
    <n v="9"/>
    <x v="2"/>
    <x v="1"/>
    <n v="0"/>
    <x v="32"/>
    <x v="0"/>
    <x v="0"/>
    <n v="126"/>
    <x v="32"/>
    <n v="1134"/>
    <n v="1462.86"/>
    <x v="20"/>
    <x v="2"/>
    <x v="0"/>
  </r>
  <r>
    <d v="2021-03-08T00:00:00"/>
    <x v="26"/>
    <n v="6"/>
    <x v="1"/>
    <x v="1"/>
    <n v="0"/>
    <x v="26"/>
    <x v="4"/>
    <x v="2"/>
    <n v="48"/>
    <x v="26"/>
    <n v="288"/>
    <n v="342.72"/>
    <x v="21"/>
    <x v="2"/>
    <x v="0"/>
  </r>
  <r>
    <d v="2021-03-08T00:00:00"/>
    <x v="11"/>
    <n v="9"/>
    <x v="1"/>
    <x v="0"/>
    <n v="0"/>
    <x v="11"/>
    <x v="1"/>
    <x v="1"/>
    <n v="76"/>
    <x v="11"/>
    <n v="684"/>
    <n v="738.72"/>
    <x v="21"/>
    <x v="2"/>
    <x v="0"/>
  </r>
  <r>
    <d v="2021-03-09T00:00:00"/>
    <x v="19"/>
    <n v="6"/>
    <x v="0"/>
    <x v="0"/>
    <n v="0"/>
    <x v="19"/>
    <x v="4"/>
    <x v="2"/>
    <n v="47"/>
    <x v="19"/>
    <n v="282"/>
    <n v="318.65999999999997"/>
    <x v="4"/>
    <x v="2"/>
    <x v="0"/>
  </r>
  <r>
    <d v="2021-03-11T00:00:00"/>
    <x v="7"/>
    <n v="11"/>
    <x v="2"/>
    <x v="1"/>
    <n v="0"/>
    <x v="7"/>
    <x v="0"/>
    <x v="3"/>
    <n v="7"/>
    <x v="7"/>
    <n v="77"/>
    <n v="91.63"/>
    <x v="5"/>
    <x v="2"/>
    <x v="0"/>
  </r>
  <r>
    <d v="2021-03-13T00:00:00"/>
    <x v="33"/>
    <n v="10"/>
    <x v="0"/>
    <x v="1"/>
    <n v="0"/>
    <x v="33"/>
    <x v="4"/>
    <x v="3"/>
    <n v="37"/>
    <x v="33"/>
    <n v="370"/>
    <n v="418.1"/>
    <x v="22"/>
    <x v="2"/>
    <x v="0"/>
  </r>
  <r>
    <d v="2021-03-15T00:00:00"/>
    <x v="34"/>
    <n v="11"/>
    <x v="1"/>
    <x v="1"/>
    <n v="0"/>
    <x v="34"/>
    <x v="1"/>
    <x v="3"/>
    <n v="37"/>
    <x v="34"/>
    <n v="407"/>
    <n v="468.04999999999995"/>
    <x v="17"/>
    <x v="2"/>
    <x v="0"/>
  </r>
  <r>
    <d v="2021-03-16T00:00:00"/>
    <x v="35"/>
    <n v="14"/>
    <x v="2"/>
    <x v="1"/>
    <n v="0"/>
    <x v="35"/>
    <x v="2"/>
    <x v="1"/>
    <n v="73"/>
    <x v="35"/>
    <n v="1022"/>
    <n v="1318.38"/>
    <x v="23"/>
    <x v="2"/>
    <x v="0"/>
  </r>
  <r>
    <d v="2021-03-18T00:00:00"/>
    <x v="10"/>
    <n v="8"/>
    <x v="0"/>
    <x v="1"/>
    <n v="0"/>
    <x v="10"/>
    <x v="1"/>
    <x v="0"/>
    <n v="120"/>
    <x v="10"/>
    <n v="960"/>
    <n v="1296"/>
    <x v="7"/>
    <x v="2"/>
    <x v="0"/>
  </r>
  <r>
    <d v="2021-03-19T00:00:00"/>
    <x v="33"/>
    <n v="9"/>
    <x v="1"/>
    <x v="1"/>
    <n v="0"/>
    <x v="33"/>
    <x v="4"/>
    <x v="3"/>
    <n v="37"/>
    <x v="33"/>
    <n v="333"/>
    <n v="376.29"/>
    <x v="8"/>
    <x v="2"/>
    <x v="0"/>
  </r>
  <r>
    <d v="2021-03-21T00:00:00"/>
    <x v="14"/>
    <n v="13"/>
    <x v="1"/>
    <x v="0"/>
    <n v="0"/>
    <x v="14"/>
    <x v="0"/>
    <x v="2"/>
    <n v="61"/>
    <x v="14"/>
    <n v="793"/>
    <n v="991.25"/>
    <x v="10"/>
    <x v="2"/>
    <x v="0"/>
  </r>
  <r>
    <d v="2021-03-21T00:00:00"/>
    <x v="34"/>
    <n v="7"/>
    <x v="2"/>
    <x v="0"/>
    <n v="0"/>
    <x v="34"/>
    <x v="1"/>
    <x v="3"/>
    <n v="37"/>
    <x v="34"/>
    <n v="259"/>
    <n v="297.84999999999997"/>
    <x v="10"/>
    <x v="2"/>
    <x v="0"/>
  </r>
  <r>
    <d v="2021-03-22T00:00:00"/>
    <x v="29"/>
    <n v="8"/>
    <x v="1"/>
    <x v="0"/>
    <n v="0"/>
    <x v="29"/>
    <x v="3"/>
    <x v="1"/>
    <n v="105"/>
    <x v="29"/>
    <n v="840"/>
    <n v="1142.4000000000001"/>
    <x v="18"/>
    <x v="2"/>
    <x v="0"/>
  </r>
  <r>
    <d v="2021-03-22T00:00:00"/>
    <x v="35"/>
    <n v="4"/>
    <x v="1"/>
    <x v="0"/>
    <n v="0"/>
    <x v="35"/>
    <x v="2"/>
    <x v="1"/>
    <n v="73"/>
    <x v="35"/>
    <n v="292"/>
    <n v="376.68"/>
    <x v="18"/>
    <x v="2"/>
    <x v="0"/>
  </r>
  <r>
    <d v="2021-03-25T00:00:00"/>
    <x v="0"/>
    <n v="14"/>
    <x v="1"/>
    <x v="1"/>
    <n v="0"/>
    <x v="0"/>
    <x v="0"/>
    <x v="0"/>
    <n v="144"/>
    <x v="0"/>
    <n v="2016"/>
    <n v="2197.44"/>
    <x v="11"/>
    <x v="2"/>
    <x v="0"/>
  </r>
  <r>
    <d v="2021-03-25T00:00:00"/>
    <x v="15"/>
    <n v="4"/>
    <x v="2"/>
    <x v="1"/>
    <n v="0"/>
    <x v="15"/>
    <x v="3"/>
    <x v="1"/>
    <n v="75"/>
    <x v="15"/>
    <n v="300"/>
    <n v="342"/>
    <x v="11"/>
    <x v="2"/>
    <x v="0"/>
  </r>
  <r>
    <d v="2021-03-25T00:00:00"/>
    <x v="19"/>
    <n v="8"/>
    <x v="2"/>
    <x v="1"/>
    <n v="0"/>
    <x v="19"/>
    <x v="4"/>
    <x v="2"/>
    <n v="47"/>
    <x v="19"/>
    <n v="376"/>
    <n v="424.88"/>
    <x v="11"/>
    <x v="2"/>
    <x v="0"/>
  </r>
  <r>
    <d v="2021-03-25T00:00:00"/>
    <x v="1"/>
    <n v="2"/>
    <x v="2"/>
    <x v="0"/>
    <n v="0"/>
    <x v="1"/>
    <x v="1"/>
    <x v="1"/>
    <n v="72"/>
    <x v="1"/>
    <n v="144"/>
    <n v="159.84"/>
    <x v="11"/>
    <x v="2"/>
    <x v="0"/>
  </r>
  <r>
    <d v="2021-03-26T00:00:00"/>
    <x v="16"/>
    <n v="4"/>
    <x v="2"/>
    <x v="1"/>
    <n v="0"/>
    <x v="16"/>
    <x v="3"/>
    <x v="1"/>
    <n v="98"/>
    <x v="16"/>
    <n v="392"/>
    <n v="415.52"/>
    <x v="12"/>
    <x v="2"/>
    <x v="0"/>
  </r>
  <r>
    <d v="2021-03-26T00:00:00"/>
    <x v="10"/>
    <n v="1"/>
    <x v="2"/>
    <x v="1"/>
    <n v="0"/>
    <x v="10"/>
    <x v="1"/>
    <x v="0"/>
    <n v="120"/>
    <x v="10"/>
    <n v="120"/>
    <n v="162"/>
    <x v="12"/>
    <x v="2"/>
    <x v="0"/>
  </r>
  <r>
    <d v="2021-03-26T00:00:00"/>
    <x v="20"/>
    <n v="9"/>
    <x v="2"/>
    <x v="0"/>
    <n v="0"/>
    <x v="20"/>
    <x v="2"/>
    <x v="0"/>
    <n v="148"/>
    <x v="20"/>
    <n v="1332"/>
    <n v="1478.52"/>
    <x v="12"/>
    <x v="2"/>
    <x v="0"/>
  </r>
  <r>
    <d v="2021-03-27T00:00:00"/>
    <x v="28"/>
    <n v="3"/>
    <x v="2"/>
    <x v="0"/>
    <n v="0"/>
    <x v="28"/>
    <x v="4"/>
    <x v="0"/>
    <n v="148"/>
    <x v="28"/>
    <n v="444"/>
    <n v="603.84"/>
    <x v="13"/>
    <x v="2"/>
    <x v="0"/>
  </r>
  <r>
    <d v="2021-03-28T00:00:00"/>
    <x v="36"/>
    <n v="8"/>
    <x v="1"/>
    <x v="1"/>
    <n v="0"/>
    <x v="36"/>
    <x v="3"/>
    <x v="2"/>
    <n v="43"/>
    <x v="36"/>
    <n v="344"/>
    <n v="381.84000000000003"/>
    <x v="14"/>
    <x v="2"/>
    <x v="0"/>
  </r>
  <r>
    <d v="2021-03-30T00:00:00"/>
    <x v="1"/>
    <n v="1"/>
    <x v="1"/>
    <x v="1"/>
    <n v="0"/>
    <x v="1"/>
    <x v="1"/>
    <x v="1"/>
    <n v="72"/>
    <x v="1"/>
    <n v="72"/>
    <n v="79.92"/>
    <x v="24"/>
    <x v="2"/>
    <x v="0"/>
  </r>
  <r>
    <d v="2021-03-31T00:00:00"/>
    <x v="10"/>
    <n v="3"/>
    <x v="2"/>
    <x v="1"/>
    <n v="0"/>
    <x v="10"/>
    <x v="1"/>
    <x v="0"/>
    <n v="120"/>
    <x v="10"/>
    <n v="360"/>
    <n v="486"/>
    <x v="25"/>
    <x v="2"/>
    <x v="0"/>
  </r>
  <r>
    <d v="2021-04-04T00:00:00"/>
    <x v="17"/>
    <n v="4"/>
    <x v="2"/>
    <x v="1"/>
    <n v="0"/>
    <x v="17"/>
    <x v="1"/>
    <x v="1"/>
    <n v="90"/>
    <x v="17"/>
    <n v="360"/>
    <n v="460.8"/>
    <x v="3"/>
    <x v="3"/>
    <x v="0"/>
  </r>
  <r>
    <d v="2021-04-04T00:00:00"/>
    <x v="37"/>
    <n v="9"/>
    <x v="1"/>
    <x v="1"/>
    <n v="0"/>
    <x v="37"/>
    <x v="3"/>
    <x v="3"/>
    <n v="6"/>
    <x v="37"/>
    <n v="54"/>
    <n v="70.739999999999995"/>
    <x v="3"/>
    <x v="3"/>
    <x v="0"/>
  </r>
  <r>
    <d v="2021-04-05T00:00:00"/>
    <x v="5"/>
    <n v="15"/>
    <x v="1"/>
    <x v="0"/>
    <n v="0"/>
    <x v="5"/>
    <x v="4"/>
    <x v="1"/>
    <n v="93"/>
    <x v="5"/>
    <n v="1395"/>
    <n v="1562.3999999999999"/>
    <x v="15"/>
    <x v="3"/>
    <x v="0"/>
  </r>
  <r>
    <d v="2021-04-09T00:00:00"/>
    <x v="24"/>
    <n v="3"/>
    <x v="1"/>
    <x v="0"/>
    <n v="0"/>
    <x v="24"/>
    <x v="3"/>
    <x v="0"/>
    <n v="133"/>
    <x v="24"/>
    <n v="399"/>
    <n v="466.83000000000004"/>
    <x v="4"/>
    <x v="3"/>
    <x v="0"/>
  </r>
  <r>
    <d v="2021-04-10T00:00:00"/>
    <x v="22"/>
    <n v="14"/>
    <x v="2"/>
    <x v="0"/>
    <n v="0"/>
    <x v="22"/>
    <x v="0"/>
    <x v="0"/>
    <n v="121"/>
    <x v="22"/>
    <n v="1694"/>
    <n v="1981.98"/>
    <x v="26"/>
    <x v="3"/>
    <x v="0"/>
  </r>
  <r>
    <d v="2021-04-12T00:00:00"/>
    <x v="8"/>
    <n v="3"/>
    <x v="2"/>
    <x v="1"/>
    <n v="0"/>
    <x v="8"/>
    <x v="1"/>
    <x v="1"/>
    <n v="67"/>
    <x v="8"/>
    <n v="201"/>
    <n v="257.28000000000003"/>
    <x v="6"/>
    <x v="3"/>
    <x v="0"/>
  </r>
  <r>
    <d v="2021-04-12T00:00:00"/>
    <x v="19"/>
    <n v="4"/>
    <x v="2"/>
    <x v="0"/>
    <n v="0"/>
    <x v="19"/>
    <x v="4"/>
    <x v="2"/>
    <n v="47"/>
    <x v="19"/>
    <n v="188"/>
    <n v="212.44"/>
    <x v="6"/>
    <x v="3"/>
    <x v="0"/>
  </r>
  <r>
    <d v="2021-04-12T00:00:00"/>
    <x v="26"/>
    <n v="9"/>
    <x v="2"/>
    <x v="0"/>
    <n v="0"/>
    <x v="26"/>
    <x v="4"/>
    <x v="2"/>
    <n v="48"/>
    <x v="26"/>
    <n v="432"/>
    <n v="514.08000000000004"/>
    <x v="6"/>
    <x v="3"/>
    <x v="0"/>
  </r>
  <r>
    <d v="2021-04-12T00:00:00"/>
    <x v="38"/>
    <n v="13"/>
    <x v="2"/>
    <x v="1"/>
    <n v="0"/>
    <x v="38"/>
    <x v="4"/>
    <x v="1"/>
    <n v="95"/>
    <x v="38"/>
    <n v="1235"/>
    <n v="1556.1000000000001"/>
    <x v="6"/>
    <x v="3"/>
    <x v="0"/>
  </r>
  <r>
    <d v="2021-04-15T00:00:00"/>
    <x v="39"/>
    <n v="3"/>
    <x v="2"/>
    <x v="0"/>
    <n v="0"/>
    <x v="39"/>
    <x v="2"/>
    <x v="0"/>
    <n v="134"/>
    <x v="39"/>
    <n v="402"/>
    <n v="470.34000000000003"/>
    <x v="17"/>
    <x v="3"/>
    <x v="0"/>
  </r>
  <r>
    <d v="2021-04-16T00:00:00"/>
    <x v="30"/>
    <n v="15"/>
    <x v="2"/>
    <x v="1"/>
    <n v="0"/>
    <x v="30"/>
    <x v="2"/>
    <x v="3"/>
    <n v="37"/>
    <x v="30"/>
    <n v="555"/>
    <n v="738.15"/>
    <x v="23"/>
    <x v="3"/>
    <x v="0"/>
  </r>
  <r>
    <d v="2021-04-18T00:00:00"/>
    <x v="1"/>
    <n v="9"/>
    <x v="0"/>
    <x v="0"/>
    <n v="0"/>
    <x v="1"/>
    <x v="1"/>
    <x v="1"/>
    <n v="72"/>
    <x v="1"/>
    <n v="648"/>
    <n v="719.28"/>
    <x v="7"/>
    <x v="3"/>
    <x v="0"/>
  </r>
  <r>
    <d v="2021-04-18T00:00:00"/>
    <x v="40"/>
    <n v="13"/>
    <x v="2"/>
    <x v="1"/>
    <n v="0"/>
    <x v="40"/>
    <x v="2"/>
    <x v="0"/>
    <n v="150"/>
    <x v="40"/>
    <n v="1950"/>
    <n v="2730"/>
    <x v="7"/>
    <x v="3"/>
    <x v="0"/>
  </r>
  <r>
    <d v="2021-04-23T00:00:00"/>
    <x v="10"/>
    <n v="6"/>
    <x v="2"/>
    <x v="0"/>
    <n v="0"/>
    <x v="10"/>
    <x v="1"/>
    <x v="0"/>
    <n v="120"/>
    <x v="10"/>
    <n v="720"/>
    <n v="972"/>
    <x v="19"/>
    <x v="3"/>
    <x v="0"/>
  </r>
  <r>
    <d v="2021-04-23T00:00:00"/>
    <x v="33"/>
    <n v="10"/>
    <x v="2"/>
    <x v="0"/>
    <n v="0"/>
    <x v="33"/>
    <x v="4"/>
    <x v="3"/>
    <n v="37"/>
    <x v="33"/>
    <n v="370"/>
    <n v="418.1"/>
    <x v="19"/>
    <x v="3"/>
    <x v="0"/>
  </r>
  <r>
    <d v="2021-04-24T00:00:00"/>
    <x v="28"/>
    <n v="2"/>
    <x v="1"/>
    <x v="0"/>
    <n v="0"/>
    <x v="28"/>
    <x v="4"/>
    <x v="0"/>
    <n v="148"/>
    <x v="28"/>
    <n v="296"/>
    <n v="402.56"/>
    <x v="27"/>
    <x v="3"/>
    <x v="0"/>
  </r>
  <r>
    <d v="2021-04-26T00:00:00"/>
    <x v="8"/>
    <n v="3"/>
    <x v="2"/>
    <x v="0"/>
    <n v="0"/>
    <x v="8"/>
    <x v="1"/>
    <x v="1"/>
    <n v="67"/>
    <x v="8"/>
    <n v="201"/>
    <n v="257.28000000000003"/>
    <x v="12"/>
    <x v="3"/>
    <x v="0"/>
  </r>
  <r>
    <d v="2021-04-29T00:00:00"/>
    <x v="28"/>
    <n v="7"/>
    <x v="2"/>
    <x v="0"/>
    <n v="0"/>
    <x v="28"/>
    <x v="4"/>
    <x v="0"/>
    <n v="148"/>
    <x v="28"/>
    <n v="1036"/>
    <n v="1408.96"/>
    <x v="28"/>
    <x v="3"/>
    <x v="0"/>
  </r>
  <r>
    <d v="2021-04-30T00:00:00"/>
    <x v="19"/>
    <n v="1"/>
    <x v="2"/>
    <x v="0"/>
    <n v="0"/>
    <x v="19"/>
    <x v="4"/>
    <x v="2"/>
    <n v="47"/>
    <x v="19"/>
    <n v="47"/>
    <n v="53.11"/>
    <x v="24"/>
    <x v="3"/>
    <x v="0"/>
  </r>
  <r>
    <d v="2021-05-01T00:00:00"/>
    <x v="30"/>
    <n v="3"/>
    <x v="1"/>
    <x v="1"/>
    <n v="0"/>
    <x v="30"/>
    <x v="2"/>
    <x v="3"/>
    <n v="37"/>
    <x v="30"/>
    <n v="111"/>
    <n v="147.63"/>
    <x v="0"/>
    <x v="4"/>
    <x v="0"/>
  </r>
  <r>
    <d v="2021-05-01T00:00:00"/>
    <x v="10"/>
    <n v="1"/>
    <x v="1"/>
    <x v="1"/>
    <n v="0"/>
    <x v="10"/>
    <x v="1"/>
    <x v="0"/>
    <n v="120"/>
    <x v="10"/>
    <n v="120"/>
    <n v="162"/>
    <x v="0"/>
    <x v="4"/>
    <x v="0"/>
  </r>
  <r>
    <d v="2021-05-03T00:00:00"/>
    <x v="13"/>
    <n v="3"/>
    <x v="1"/>
    <x v="0"/>
    <n v="0"/>
    <x v="13"/>
    <x v="4"/>
    <x v="2"/>
    <n v="55"/>
    <x v="13"/>
    <n v="165"/>
    <n v="174.89999999999998"/>
    <x v="2"/>
    <x v="4"/>
    <x v="0"/>
  </r>
  <r>
    <d v="2021-05-04T00:00:00"/>
    <x v="27"/>
    <n v="13"/>
    <x v="1"/>
    <x v="0"/>
    <n v="0"/>
    <x v="27"/>
    <x v="2"/>
    <x v="3"/>
    <n v="12"/>
    <x v="27"/>
    <n v="156"/>
    <n v="204.35999999999999"/>
    <x v="3"/>
    <x v="4"/>
    <x v="0"/>
  </r>
  <r>
    <d v="2021-05-04T00:00:00"/>
    <x v="9"/>
    <n v="4"/>
    <x v="2"/>
    <x v="1"/>
    <n v="0"/>
    <x v="9"/>
    <x v="2"/>
    <x v="1"/>
    <n v="112"/>
    <x v="9"/>
    <n v="448"/>
    <n v="586.88"/>
    <x v="3"/>
    <x v="4"/>
    <x v="0"/>
  </r>
  <r>
    <d v="2021-05-05T00:00:00"/>
    <x v="37"/>
    <n v="13"/>
    <x v="2"/>
    <x v="1"/>
    <n v="0"/>
    <x v="37"/>
    <x v="3"/>
    <x v="3"/>
    <n v="6"/>
    <x v="37"/>
    <n v="78"/>
    <n v="102.17999999999999"/>
    <x v="15"/>
    <x v="4"/>
    <x v="0"/>
  </r>
  <r>
    <d v="2021-05-06T00:00:00"/>
    <x v="25"/>
    <n v="15"/>
    <x v="2"/>
    <x v="0"/>
    <n v="0"/>
    <x v="25"/>
    <x v="3"/>
    <x v="1"/>
    <n v="83"/>
    <x v="25"/>
    <n v="1245"/>
    <n v="1419.3000000000002"/>
    <x v="16"/>
    <x v="4"/>
    <x v="0"/>
  </r>
  <r>
    <d v="2021-05-06T00:00:00"/>
    <x v="37"/>
    <n v="6"/>
    <x v="1"/>
    <x v="0"/>
    <n v="0"/>
    <x v="37"/>
    <x v="3"/>
    <x v="3"/>
    <n v="6"/>
    <x v="37"/>
    <n v="36"/>
    <n v="47.16"/>
    <x v="16"/>
    <x v="4"/>
    <x v="0"/>
  </r>
  <r>
    <d v="2021-05-07T00:00:00"/>
    <x v="30"/>
    <n v="1"/>
    <x v="2"/>
    <x v="1"/>
    <n v="0"/>
    <x v="30"/>
    <x v="2"/>
    <x v="3"/>
    <n v="37"/>
    <x v="30"/>
    <n v="37"/>
    <n v="49.21"/>
    <x v="20"/>
    <x v="4"/>
    <x v="0"/>
  </r>
  <r>
    <d v="2021-05-09T00:00:00"/>
    <x v="21"/>
    <n v="6"/>
    <x v="1"/>
    <x v="0"/>
    <n v="0"/>
    <x v="21"/>
    <x v="2"/>
    <x v="3"/>
    <n v="13"/>
    <x v="21"/>
    <n v="78"/>
    <n v="99.84"/>
    <x v="4"/>
    <x v="4"/>
    <x v="0"/>
  </r>
  <r>
    <d v="2021-05-09T00:00:00"/>
    <x v="33"/>
    <n v="8"/>
    <x v="2"/>
    <x v="1"/>
    <n v="0"/>
    <x v="33"/>
    <x v="4"/>
    <x v="3"/>
    <n v="37"/>
    <x v="33"/>
    <n v="296"/>
    <n v="334.48"/>
    <x v="4"/>
    <x v="4"/>
    <x v="0"/>
  </r>
  <r>
    <d v="2021-05-12T00:00:00"/>
    <x v="21"/>
    <n v="3"/>
    <x v="2"/>
    <x v="0"/>
    <n v="0"/>
    <x v="21"/>
    <x v="2"/>
    <x v="3"/>
    <n v="13"/>
    <x v="21"/>
    <n v="39"/>
    <n v="49.92"/>
    <x v="6"/>
    <x v="4"/>
    <x v="0"/>
  </r>
  <r>
    <d v="2021-05-12T00:00:00"/>
    <x v="4"/>
    <n v="15"/>
    <x v="2"/>
    <x v="0"/>
    <n v="0"/>
    <x v="4"/>
    <x v="4"/>
    <x v="3"/>
    <n v="5"/>
    <x v="4"/>
    <n v="75"/>
    <n v="100.5"/>
    <x v="6"/>
    <x v="4"/>
    <x v="0"/>
  </r>
  <r>
    <d v="2021-05-13T00:00:00"/>
    <x v="19"/>
    <n v="4"/>
    <x v="2"/>
    <x v="0"/>
    <n v="0"/>
    <x v="19"/>
    <x v="4"/>
    <x v="2"/>
    <n v="47"/>
    <x v="19"/>
    <n v="188"/>
    <n v="212.44"/>
    <x v="22"/>
    <x v="4"/>
    <x v="0"/>
  </r>
  <r>
    <d v="2021-05-20T00:00:00"/>
    <x v="10"/>
    <n v="2"/>
    <x v="1"/>
    <x v="1"/>
    <n v="0"/>
    <x v="10"/>
    <x v="1"/>
    <x v="0"/>
    <n v="120"/>
    <x v="10"/>
    <n v="240"/>
    <n v="324"/>
    <x v="9"/>
    <x v="4"/>
    <x v="0"/>
  </r>
  <r>
    <d v="2021-05-23T00:00:00"/>
    <x v="17"/>
    <n v="11"/>
    <x v="2"/>
    <x v="0"/>
    <n v="0"/>
    <x v="17"/>
    <x v="1"/>
    <x v="1"/>
    <n v="90"/>
    <x v="17"/>
    <n v="990"/>
    <n v="1267.2"/>
    <x v="19"/>
    <x v="4"/>
    <x v="0"/>
  </r>
  <r>
    <d v="2021-05-30T00:00:00"/>
    <x v="12"/>
    <n v="13"/>
    <x v="1"/>
    <x v="0"/>
    <n v="0"/>
    <x v="12"/>
    <x v="0"/>
    <x v="0"/>
    <n v="141"/>
    <x v="12"/>
    <n v="1833"/>
    <n v="1942.98"/>
    <x v="24"/>
    <x v="4"/>
    <x v="0"/>
  </r>
  <r>
    <d v="2021-05-30T00:00:00"/>
    <x v="2"/>
    <n v="6"/>
    <x v="1"/>
    <x v="1"/>
    <n v="0"/>
    <x v="2"/>
    <x v="2"/>
    <x v="1"/>
    <n v="112"/>
    <x v="2"/>
    <n v="672"/>
    <n v="732.48"/>
    <x v="24"/>
    <x v="4"/>
    <x v="0"/>
  </r>
  <r>
    <d v="2021-06-03T00:00:00"/>
    <x v="32"/>
    <n v="10"/>
    <x v="2"/>
    <x v="1"/>
    <n v="0"/>
    <x v="32"/>
    <x v="0"/>
    <x v="0"/>
    <n v="126"/>
    <x v="32"/>
    <n v="1260"/>
    <n v="1625.3999999999999"/>
    <x v="2"/>
    <x v="5"/>
    <x v="0"/>
  </r>
  <r>
    <d v="2021-06-04T00:00:00"/>
    <x v="14"/>
    <n v="8"/>
    <x v="0"/>
    <x v="0"/>
    <n v="0"/>
    <x v="14"/>
    <x v="0"/>
    <x v="2"/>
    <n v="61"/>
    <x v="14"/>
    <n v="488"/>
    <n v="610"/>
    <x v="3"/>
    <x v="5"/>
    <x v="0"/>
  </r>
  <r>
    <d v="2021-06-04T00:00:00"/>
    <x v="14"/>
    <n v="12"/>
    <x v="1"/>
    <x v="1"/>
    <n v="0"/>
    <x v="14"/>
    <x v="0"/>
    <x v="2"/>
    <n v="61"/>
    <x v="14"/>
    <n v="732"/>
    <n v="915"/>
    <x v="3"/>
    <x v="5"/>
    <x v="0"/>
  </r>
  <r>
    <d v="2021-06-05T00:00:00"/>
    <x v="22"/>
    <n v="15"/>
    <x v="0"/>
    <x v="0"/>
    <n v="0"/>
    <x v="22"/>
    <x v="0"/>
    <x v="0"/>
    <n v="121"/>
    <x v="22"/>
    <n v="1815"/>
    <n v="2123.5499999999997"/>
    <x v="15"/>
    <x v="5"/>
    <x v="0"/>
  </r>
  <r>
    <d v="2021-06-05T00:00:00"/>
    <x v="4"/>
    <n v="10"/>
    <x v="2"/>
    <x v="0"/>
    <n v="0"/>
    <x v="4"/>
    <x v="4"/>
    <x v="3"/>
    <n v="5"/>
    <x v="4"/>
    <n v="50"/>
    <n v="67"/>
    <x v="15"/>
    <x v="5"/>
    <x v="0"/>
  </r>
  <r>
    <d v="2021-06-06T00:00:00"/>
    <x v="38"/>
    <n v="6"/>
    <x v="2"/>
    <x v="0"/>
    <n v="0"/>
    <x v="38"/>
    <x v="4"/>
    <x v="1"/>
    <n v="95"/>
    <x v="38"/>
    <n v="570"/>
    <n v="718.2"/>
    <x v="16"/>
    <x v="5"/>
    <x v="0"/>
  </r>
  <r>
    <d v="2021-06-08T00:00:00"/>
    <x v="33"/>
    <n v="11"/>
    <x v="2"/>
    <x v="0"/>
    <n v="0"/>
    <x v="33"/>
    <x v="4"/>
    <x v="3"/>
    <n v="37"/>
    <x v="33"/>
    <n v="407"/>
    <n v="459.91"/>
    <x v="21"/>
    <x v="5"/>
    <x v="0"/>
  </r>
  <r>
    <d v="2021-06-08T00:00:00"/>
    <x v="3"/>
    <n v="11"/>
    <x v="0"/>
    <x v="1"/>
    <n v="0"/>
    <x v="3"/>
    <x v="3"/>
    <x v="2"/>
    <n v="44"/>
    <x v="3"/>
    <n v="484"/>
    <n v="537.24"/>
    <x v="21"/>
    <x v="5"/>
    <x v="0"/>
  </r>
  <r>
    <d v="2021-06-09T00:00:00"/>
    <x v="16"/>
    <n v="7"/>
    <x v="2"/>
    <x v="0"/>
    <n v="0"/>
    <x v="16"/>
    <x v="3"/>
    <x v="1"/>
    <n v="98"/>
    <x v="16"/>
    <n v="686"/>
    <n v="727.16"/>
    <x v="4"/>
    <x v="5"/>
    <x v="0"/>
  </r>
  <r>
    <d v="2021-06-11T00:00:00"/>
    <x v="18"/>
    <n v="12"/>
    <x v="0"/>
    <x v="1"/>
    <n v="0"/>
    <x v="18"/>
    <x v="4"/>
    <x v="1"/>
    <n v="89"/>
    <x v="18"/>
    <n v="1068"/>
    <n v="1409.76"/>
    <x v="5"/>
    <x v="5"/>
    <x v="0"/>
  </r>
  <r>
    <d v="2021-06-12T00:00:00"/>
    <x v="41"/>
    <n v="6"/>
    <x v="2"/>
    <x v="0"/>
    <n v="0"/>
    <x v="41"/>
    <x v="1"/>
    <x v="0"/>
    <n v="138"/>
    <x v="41"/>
    <n v="828"/>
    <n v="1043.28"/>
    <x v="6"/>
    <x v="5"/>
    <x v="0"/>
  </r>
  <r>
    <d v="2021-06-14T00:00:00"/>
    <x v="7"/>
    <n v="10"/>
    <x v="1"/>
    <x v="1"/>
    <n v="0"/>
    <x v="7"/>
    <x v="0"/>
    <x v="3"/>
    <n v="7"/>
    <x v="7"/>
    <n v="70"/>
    <n v="83.3"/>
    <x v="29"/>
    <x v="5"/>
    <x v="0"/>
  </r>
  <r>
    <d v="2021-06-16T00:00:00"/>
    <x v="40"/>
    <n v="5"/>
    <x v="0"/>
    <x v="1"/>
    <n v="0"/>
    <x v="40"/>
    <x v="2"/>
    <x v="0"/>
    <n v="150"/>
    <x v="40"/>
    <n v="750"/>
    <n v="1050"/>
    <x v="23"/>
    <x v="5"/>
    <x v="0"/>
  </r>
  <r>
    <d v="2021-06-16T00:00:00"/>
    <x v="27"/>
    <n v="12"/>
    <x v="1"/>
    <x v="1"/>
    <n v="0"/>
    <x v="27"/>
    <x v="2"/>
    <x v="3"/>
    <n v="12"/>
    <x v="27"/>
    <n v="144"/>
    <n v="188.64"/>
    <x v="23"/>
    <x v="5"/>
    <x v="0"/>
  </r>
  <r>
    <d v="2021-06-16T00:00:00"/>
    <x v="34"/>
    <n v="11"/>
    <x v="2"/>
    <x v="1"/>
    <n v="0"/>
    <x v="34"/>
    <x v="1"/>
    <x v="3"/>
    <n v="37"/>
    <x v="34"/>
    <n v="407"/>
    <n v="468.04999999999995"/>
    <x v="23"/>
    <x v="5"/>
    <x v="0"/>
  </r>
  <r>
    <d v="2021-06-18T00:00:00"/>
    <x v="7"/>
    <n v="13"/>
    <x v="2"/>
    <x v="1"/>
    <n v="0"/>
    <x v="7"/>
    <x v="0"/>
    <x v="3"/>
    <n v="7"/>
    <x v="7"/>
    <n v="91"/>
    <n v="108.29"/>
    <x v="7"/>
    <x v="5"/>
    <x v="0"/>
  </r>
  <r>
    <d v="2021-06-19T00:00:00"/>
    <x v="41"/>
    <n v="5"/>
    <x v="2"/>
    <x v="0"/>
    <n v="0"/>
    <x v="41"/>
    <x v="1"/>
    <x v="0"/>
    <n v="138"/>
    <x v="41"/>
    <n v="690"/>
    <n v="869.4"/>
    <x v="8"/>
    <x v="5"/>
    <x v="0"/>
  </r>
  <r>
    <d v="2021-06-20T00:00:00"/>
    <x v="21"/>
    <n v="1"/>
    <x v="0"/>
    <x v="1"/>
    <n v="0"/>
    <x v="21"/>
    <x v="2"/>
    <x v="3"/>
    <n v="13"/>
    <x v="21"/>
    <n v="13"/>
    <n v="16.64"/>
    <x v="9"/>
    <x v="5"/>
    <x v="0"/>
  </r>
  <r>
    <d v="2021-06-23T00:00:00"/>
    <x v="21"/>
    <n v="4"/>
    <x v="2"/>
    <x v="0"/>
    <n v="0"/>
    <x v="21"/>
    <x v="2"/>
    <x v="3"/>
    <n v="13"/>
    <x v="21"/>
    <n v="52"/>
    <n v="66.56"/>
    <x v="19"/>
    <x v="5"/>
    <x v="0"/>
  </r>
  <r>
    <d v="2021-06-24T00:00:00"/>
    <x v="31"/>
    <n v="13"/>
    <x v="2"/>
    <x v="0"/>
    <n v="0"/>
    <x v="31"/>
    <x v="2"/>
    <x v="2"/>
    <n v="44"/>
    <x v="31"/>
    <n v="572"/>
    <n v="629.19999999999993"/>
    <x v="27"/>
    <x v="5"/>
    <x v="0"/>
  </r>
  <r>
    <d v="2021-06-26T00:00:00"/>
    <x v="37"/>
    <n v="7"/>
    <x v="1"/>
    <x v="0"/>
    <n v="0"/>
    <x v="37"/>
    <x v="3"/>
    <x v="3"/>
    <n v="6"/>
    <x v="37"/>
    <n v="42"/>
    <n v="55.019999999999996"/>
    <x v="12"/>
    <x v="5"/>
    <x v="0"/>
  </r>
  <r>
    <d v="2021-06-27T00:00:00"/>
    <x v="24"/>
    <n v="11"/>
    <x v="2"/>
    <x v="1"/>
    <n v="0"/>
    <x v="24"/>
    <x v="3"/>
    <x v="0"/>
    <n v="133"/>
    <x v="24"/>
    <n v="1463"/>
    <n v="1711.71"/>
    <x v="13"/>
    <x v="5"/>
    <x v="0"/>
  </r>
  <r>
    <d v="2021-06-28T00:00:00"/>
    <x v="32"/>
    <n v="2"/>
    <x v="1"/>
    <x v="1"/>
    <n v="0"/>
    <x v="32"/>
    <x v="0"/>
    <x v="0"/>
    <n v="126"/>
    <x v="32"/>
    <n v="252"/>
    <n v="325.08"/>
    <x v="14"/>
    <x v="5"/>
    <x v="0"/>
  </r>
  <r>
    <d v="2021-06-28T00:00:00"/>
    <x v="4"/>
    <n v="7"/>
    <x v="1"/>
    <x v="0"/>
    <n v="0"/>
    <x v="4"/>
    <x v="4"/>
    <x v="3"/>
    <n v="5"/>
    <x v="4"/>
    <n v="35"/>
    <n v="46.9"/>
    <x v="14"/>
    <x v="5"/>
    <x v="0"/>
  </r>
  <r>
    <d v="2021-06-29T00:00:00"/>
    <x v="9"/>
    <n v="4"/>
    <x v="2"/>
    <x v="0"/>
    <n v="0"/>
    <x v="9"/>
    <x v="2"/>
    <x v="1"/>
    <n v="112"/>
    <x v="9"/>
    <n v="448"/>
    <n v="586.88"/>
    <x v="28"/>
    <x v="5"/>
    <x v="0"/>
  </r>
  <r>
    <d v="2021-07-01T00:00:00"/>
    <x v="24"/>
    <n v="11"/>
    <x v="2"/>
    <x v="1"/>
    <n v="0"/>
    <x v="24"/>
    <x v="3"/>
    <x v="0"/>
    <n v="133"/>
    <x v="24"/>
    <n v="1463"/>
    <n v="1711.71"/>
    <x v="0"/>
    <x v="6"/>
    <x v="0"/>
  </r>
  <r>
    <d v="2021-07-02T00:00:00"/>
    <x v="20"/>
    <n v="11"/>
    <x v="2"/>
    <x v="1"/>
    <n v="0"/>
    <x v="20"/>
    <x v="2"/>
    <x v="0"/>
    <n v="148"/>
    <x v="20"/>
    <n v="1628"/>
    <n v="1807.08"/>
    <x v="1"/>
    <x v="6"/>
    <x v="0"/>
  </r>
  <r>
    <d v="2021-07-03T00:00:00"/>
    <x v="38"/>
    <n v="9"/>
    <x v="1"/>
    <x v="1"/>
    <n v="0"/>
    <x v="38"/>
    <x v="4"/>
    <x v="1"/>
    <n v="95"/>
    <x v="38"/>
    <n v="855"/>
    <n v="1077.3"/>
    <x v="2"/>
    <x v="6"/>
    <x v="0"/>
  </r>
  <r>
    <d v="2021-07-03T00:00:00"/>
    <x v="6"/>
    <n v="8"/>
    <x v="1"/>
    <x v="1"/>
    <n v="0"/>
    <x v="6"/>
    <x v="3"/>
    <x v="1"/>
    <n v="71"/>
    <x v="6"/>
    <n v="568"/>
    <n v="647.52"/>
    <x v="2"/>
    <x v="6"/>
    <x v="0"/>
  </r>
  <r>
    <d v="2021-07-05T00:00:00"/>
    <x v="29"/>
    <n v="8"/>
    <x v="2"/>
    <x v="0"/>
    <n v="0"/>
    <x v="29"/>
    <x v="3"/>
    <x v="1"/>
    <n v="105"/>
    <x v="29"/>
    <n v="840"/>
    <n v="1142.4000000000001"/>
    <x v="15"/>
    <x v="6"/>
    <x v="0"/>
  </r>
  <r>
    <d v="2021-07-06T00:00:00"/>
    <x v="41"/>
    <n v="15"/>
    <x v="2"/>
    <x v="1"/>
    <n v="0"/>
    <x v="41"/>
    <x v="1"/>
    <x v="0"/>
    <n v="138"/>
    <x v="41"/>
    <n v="2070"/>
    <n v="2608.1999999999998"/>
    <x v="16"/>
    <x v="6"/>
    <x v="0"/>
  </r>
  <r>
    <d v="2021-07-08T00:00:00"/>
    <x v="3"/>
    <n v="10"/>
    <x v="2"/>
    <x v="0"/>
    <n v="0"/>
    <x v="3"/>
    <x v="3"/>
    <x v="2"/>
    <n v="44"/>
    <x v="3"/>
    <n v="440"/>
    <n v="488.40000000000003"/>
    <x v="21"/>
    <x v="6"/>
    <x v="0"/>
  </r>
  <r>
    <d v="2021-07-10T00:00:00"/>
    <x v="13"/>
    <n v="6"/>
    <x v="0"/>
    <x v="1"/>
    <n v="0"/>
    <x v="13"/>
    <x v="4"/>
    <x v="2"/>
    <n v="55"/>
    <x v="13"/>
    <n v="330"/>
    <n v="349.79999999999995"/>
    <x v="26"/>
    <x v="6"/>
    <x v="0"/>
  </r>
  <r>
    <d v="2021-07-11T00:00:00"/>
    <x v="37"/>
    <n v="4"/>
    <x v="0"/>
    <x v="0"/>
    <n v="0"/>
    <x v="37"/>
    <x v="3"/>
    <x v="3"/>
    <n v="6"/>
    <x v="37"/>
    <n v="24"/>
    <n v="31.439999999999998"/>
    <x v="5"/>
    <x v="6"/>
    <x v="0"/>
  </r>
  <r>
    <d v="2021-07-13T00:00:00"/>
    <x v="40"/>
    <n v="1"/>
    <x v="2"/>
    <x v="1"/>
    <n v="0"/>
    <x v="40"/>
    <x v="2"/>
    <x v="0"/>
    <n v="150"/>
    <x v="40"/>
    <n v="150"/>
    <n v="210"/>
    <x v="22"/>
    <x v="6"/>
    <x v="0"/>
  </r>
  <r>
    <d v="2021-07-16T00:00:00"/>
    <x v="12"/>
    <n v="8"/>
    <x v="0"/>
    <x v="1"/>
    <n v="0"/>
    <x v="12"/>
    <x v="0"/>
    <x v="0"/>
    <n v="141"/>
    <x v="12"/>
    <n v="1128"/>
    <n v="1195.68"/>
    <x v="23"/>
    <x v="6"/>
    <x v="0"/>
  </r>
  <r>
    <d v="2021-07-18T00:00:00"/>
    <x v="26"/>
    <n v="14"/>
    <x v="1"/>
    <x v="0"/>
    <n v="0"/>
    <x v="26"/>
    <x v="4"/>
    <x v="2"/>
    <n v="48"/>
    <x v="26"/>
    <n v="672"/>
    <n v="799.68000000000006"/>
    <x v="7"/>
    <x v="6"/>
    <x v="0"/>
  </r>
  <r>
    <d v="2021-07-20T00:00:00"/>
    <x v="1"/>
    <n v="11"/>
    <x v="1"/>
    <x v="0"/>
    <n v="0"/>
    <x v="1"/>
    <x v="1"/>
    <x v="1"/>
    <n v="72"/>
    <x v="1"/>
    <n v="792"/>
    <n v="879.12"/>
    <x v="9"/>
    <x v="6"/>
    <x v="0"/>
  </r>
  <r>
    <d v="2021-07-20T00:00:00"/>
    <x v="23"/>
    <n v="5"/>
    <x v="2"/>
    <x v="0"/>
    <n v="0"/>
    <x v="23"/>
    <x v="1"/>
    <x v="1"/>
    <n v="67"/>
    <x v="23"/>
    <n v="335"/>
    <n v="415.4"/>
    <x v="9"/>
    <x v="6"/>
    <x v="0"/>
  </r>
  <r>
    <d v="2021-07-21T00:00:00"/>
    <x v="19"/>
    <n v="15"/>
    <x v="2"/>
    <x v="0"/>
    <n v="0"/>
    <x v="19"/>
    <x v="4"/>
    <x v="2"/>
    <n v="47"/>
    <x v="19"/>
    <n v="705"/>
    <n v="796.65"/>
    <x v="10"/>
    <x v="6"/>
    <x v="0"/>
  </r>
  <r>
    <d v="2021-07-22T00:00:00"/>
    <x v="42"/>
    <n v="3"/>
    <x v="0"/>
    <x v="1"/>
    <n v="0"/>
    <x v="42"/>
    <x v="4"/>
    <x v="3"/>
    <n v="18"/>
    <x v="42"/>
    <n v="54"/>
    <n v="73.98"/>
    <x v="18"/>
    <x v="6"/>
    <x v="0"/>
  </r>
  <r>
    <d v="2021-07-22T00:00:00"/>
    <x v="0"/>
    <n v="14"/>
    <x v="1"/>
    <x v="1"/>
    <n v="0"/>
    <x v="0"/>
    <x v="0"/>
    <x v="0"/>
    <n v="144"/>
    <x v="0"/>
    <n v="2016"/>
    <n v="2197.44"/>
    <x v="18"/>
    <x v="6"/>
    <x v="0"/>
  </r>
  <r>
    <d v="2021-07-23T00:00:00"/>
    <x v="43"/>
    <n v="7"/>
    <x v="0"/>
    <x v="0"/>
    <n v="0"/>
    <x v="43"/>
    <x v="4"/>
    <x v="1"/>
    <n v="90"/>
    <x v="43"/>
    <n v="630"/>
    <n v="674.1"/>
    <x v="19"/>
    <x v="6"/>
    <x v="0"/>
  </r>
  <r>
    <d v="2021-07-23T00:00:00"/>
    <x v="8"/>
    <n v="8"/>
    <x v="2"/>
    <x v="0"/>
    <n v="0"/>
    <x v="8"/>
    <x v="1"/>
    <x v="1"/>
    <n v="67"/>
    <x v="8"/>
    <n v="536"/>
    <n v="686.08"/>
    <x v="19"/>
    <x v="6"/>
    <x v="0"/>
  </r>
  <r>
    <d v="2021-07-24T00:00:00"/>
    <x v="37"/>
    <n v="4"/>
    <x v="1"/>
    <x v="1"/>
    <n v="0"/>
    <x v="37"/>
    <x v="3"/>
    <x v="3"/>
    <n v="6"/>
    <x v="37"/>
    <n v="24"/>
    <n v="31.439999999999998"/>
    <x v="27"/>
    <x v="6"/>
    <x v="0"/>
  </r>
  <r>
    <d v="2021-07-29T00:00:00"/>
    <x v="11"/>
    <n v="15"/>
    <x v="1"/>
    <x v="1"/>
    <n v="0"/>
    <x v="11"/>
    <x v="1"/>
    <x v="1"/>
    <n v="76"/>
    <x v="11"/>
    <n v="1140"/>
    <n v="1231.2"/>
    <x v="28"/>
    <x v="6"/>
    <x v="0"/>
  </r>
  <r>
    <d v="2021-08-01T00:00:00"/>
    <x v="16"/>
    <n v="11"/>
    <x v="2"/>
    <x v="1"/>
    <n v="0"/>
    <x v="16"/>
    <x v="3"/>
    <x v="1"/>
    <n v="98"/>
    <x v="16"/>
    <n v="1078"/>
    <n v="1142.6799999999998"/>
    <x v="0"/>
    <x v="7"/>
    <x v="0"/>
  </r>
  <r>
    <d v="2021-08-02T00:00:00"/>
    <x v="12"/>
    <n v="3"/>
    <x v="2"/>
    <x v="0"/>
    <n v="0"/>
    <x v="12"/>
    <x v="0"/>
    <x v="0"/>
    <n v="141"/>
    <x v="12"/>
    <n v="423"/>
    <n v="448.38"/>
    <x v="1"/>
    <x v="7"/>
    <x v="0"/>
  </r>
  <r>
    <d v="2021-08-03T00:00:00"/>
    <x v="22"/>
    <n v="13"/>
    <x v="1"/>
    <x v="0"/>
    <n v="0"/>
    <x v="22"/>
    <x v="0"/>
    <x v="0"/>
    <n v="121"/>
    <x v="22"/>
    <n v="1573"/>
    <n v="1840.4099999999999"/>
    <x v="2"/>
    <x v="7"/>
    <x v="0"/>
  </r>
  <r>
    <d v="2021-08-03T00:00:00"/>
    <x v="13"/>
    <n v="12"/>
    <x v="1"/>
    <x v="0"/>
    <n v="0"/>
    <x v="13"/>
    <x v="4"/>
    <x v="2"/>
    <n v="55"/>
    <x v="13"/>
    <n v="660"/>
    <n v="699.59999999999991"/>
    <x v="2"/>
    <x v="7"/>
    <x v="0"/>
  </r>
  <r>
    <d v="2021-08-05T00:00:00"/>
    <x v="33"/>
    <n v="14"/>
    <x v="2"/>
    <x v="1"/>
    <n v="0"/>
    <x v="33"/>
    <x v="4"/>
    <x v="3"/>
    <n v="37"/>
    <x v="33"/>
    <n v="518"/>
    <n v="585.34"/>
    <x v="15"/>
    <x v="7"/>
    <x v="0"/>
  </r>
  <r>
    <d v="2021-08-06T00:00:00"/>
    <x v="8"/>
    <n v="1"/>
    <x v="0"/>
    <x v="1"/>
    <n v="0"/>
    <x v="8"/>
    <x v="1"/>
    <x v="1"/>
    <n v="67"/>
    <x v="8"/>
    <n v="67"/>
    <n v="85.76"/>
    <x v="16"/>
    <x v="7"/>
    <x v="0"/>
  </r>
  <r>
    <d v="2021-08-10T00:00:00"/>
    <x v="24"/>
    <n v="4"/>
    <x v="0"/>
    <x v="1"/>
    <n v="0"/>
    <x v="24"/>
    <x v="3"/>
    <x v="0"/>
    <n v="133"/>
    <x v="24"/>
    <n v="532"/>
    <n v="622.44000000000005"/>
    <x v="26"/>
    <x v="7"/>
    <x v="0"/>
  </r>
  <r>
    <d v="2021-08-10T00:00:00"/>
    <x v="11"/>
    <n v="10"/>
    <x v="1"/>
    <x v="1"/>
    <n v="0"/>
    <x v="11"/>
    <x v="1"/>
    <x v="1"/>
    <n v="76"/>
    <x v="11"/>
    <n v="760"/>
    <n v="820.8"/>
    <x v="26"/>
    <x v="7"/>
    <x v="0"/>
  </r>
  <r>
    <d v="2021-08-10T00:00:00"/>
    <x v="15"/>
    <n v="6"/>
    <x v="2"/>
    <x v="1"/>
    <n v="0"/>
    <x v="15"/>
    <x v="3"/>
    <x v="1"/>
    <n v="75"/>
    <x v="15"/>
    <n v="450"/>
    <n v="513"/>
    <x v="26"/>
    <x v="7"/>
    <x v="0"/>
  </r>
  <r>
    <d v="2021-08-11T00:00:00"/>
    <x v="12"/>
    <n v="4"/>
    <x v="2"/>
    <x v="0"/>
    <n v="0"/>
    <x v="12"/>
    <x v="0"/>
    <x v="0"/>
    <n v="141"/>
    <x v="12"/>
    <n v="564"/>
    <n v="597.84"/>
    <x v="5"/>
    <x v="7"/>
    <x v="0"/>
  </r>
  <r>
    <d v="2021-08-13T00:00:00"/>
    <x v="31"/>
    <n v="13"/>
    <x v="2"/>
    <x v="0"/>
    <n v="0"/>
    <x v="31"/>
    <x v="2"/>
    <x v="2"/>
    <n v="44"/>
    <x v="31"/>
    <n v="572"/>
    <n v="629.19999999999993"/>
    <x v="22"/>
    <x v="7"/>
    <x v="0"/>
  </r>
  <r>
    <d v="2021-08-13T00:00:00"/>
    <x v="26"/>
    <n v="9"/>
    <x v="2"/>
    <x v="0"/>
    <n v="0"/>
    <x v="26"/>
    <x v="4"/>
    <x v="2"/>
    <n v="48"/>
    <x v="26"/>
    <n v="432"/>
    <n v="514.08000000000004"/>
    <x v="22"/>
    <x v="7"/>
    <x v="0"/>
  </r>
  <r>
    <d v="2021-08-16T00:00:00"/>
    <x v="6"/>
    <n v="3"/>
    <x v="1"/>
    <x v="0"/>
    <n v="0"/>
    <x v="6"/>
    <x v="3"/>
    <x v="1"/>
    <n v="71"/>
    <x v="6"/>
    <n v="213"/>
    <n v="242.82"/>
    <x v="23"/>
    <x v="7"/>
    <x v="0"/>
  </r>
  <r>
    <d v="2021-08-18T00:00:00"/>
    <x v="7"/>
    <n v="6"/>
    <x v="2"/>
    <x v="0"/>
    <n v="0"/>
    <x v="7"/>
    <x v="0"/>
    <x v="3"/>
    <n v="7"/>
    <x v="7"/>
    <n v="42"/>
    <n v="49.980000000000004"/>
    <x v="7"/>
    <x v="7"/>
    <x v="0"/>
  </r>
  <r>
    <d v="2021-08-20T00:00:00"/>
    <x v="14"/>
    <n v="15"/>
    <x v="2"/>
    <x v="1"/>
    <n v="0"/>
    <x v="14"/>
    <x v="0"/>
    <x v="2"/>
    <n v="61"/>
    <x v="14"/>
    <n v="915"/>
    <n v="1143.75"/>
    <x v="9"/>
    <x v="7"/>
    <x v="0"/>
  </r>
  <r>
    <d v="2021-08-20T00:00:00"/>
    <x v="5"/>
    <n v="9"/>
    <x v="2"/>
    <x v="0"/>
    <n v="0"/>
    <x v="5"/>
    <x v="4"/>
    <x v="1"/>
    <n v="93"/>
    <x v="5"/>
    <n v="837"/>
    <n v="937.43999999999994"/>
    <x v="9"/>
    <x v="7"/>
    <x v="0"/>
  </r>
  <r>
    <d v="2021-08-20T00:00:00"/>
    <x v="33"/>
    <n v="13"/>
    <x v="2"/>
    <x v="0"/>
    <n v="0"/>
    <x v="33"/>
    <x v="4"/>
    <x v="3"/>
    <n v="37"/>
    <x v="33"/>
    <n v="481"/>
    <n v="543.53"/>
    <x v="9"/>
    <x v="7"/>
    <x v="0"/>
  </r>
  <r>
    <d v="2021-08-26T00:00:00"/>
    <x v="34"/>
    <n v="4"/>
    <x v="2"/>
    <x v="0"/>
    <n v="0"/>
    <x v="34"/>
    <x v="1"/>
    <x v="3"/>
    <n v="37"/>
    <x v="34"/>
    <n v="148"/>
    <n v="170.2"/>
    <x v="12"/>
    <x v="7"/>
    <x v="0"/>
  </r>
  <r>
    <d v="2021-08-29T00:00:00"/>
    <x v="13"/>
    <n v="12"/>
    <x v="0"/>
    <x v="0"/>
    <n v="0"/>
    <x v="13"/>
    <x v="4"/>
    <x v="2"/>
    <n v="55"/>
    <x v="13"/>
    <n v="660"/>
    <n v="699.59999999999991"/>
    <x v="28"/>
    <x v="7"/>
    <x v="0"/>
  </r>
  <r>
    <d v="2021-08-30T00:00:00"/>
    <x v="2"/>
    <n v="13"/>
    <x v="2"/>
    <x v="0"/>
    <n v="0"/>
    <x v="2"/>
    <x v="2"/>
    <x v="1"/>
    <n v="112"/>
    <x v="2"/>
    <n v="1456"/>
    <n v="1587.04"/>
    <x v="24"/>
    <x v="7"/>
    <x v="0"/>
  </r>
  <r>
    <d v="2021-08-31T00:00:00"/>
    <x v="16"/>
    <n v="2"/>
    <x v="2"/>
    <x v="0"/>
    <n v="0"/>
    <x v="16"/>
    <x v="3"/>
    <x v="1"/>
    <n v="98"/>
    <x v="16"/>
    <n v="196"/>
    <n v="207.76"/>
    <x v="25"/>
    <x v="7"/>
    <x v="0"/>
  </r>
  <r>
    <d v="2021-08-31T00:00:00"/>
    <x v="4"/>
    <n v="11"/>
    <x v="2"/>
    <x v="0"/>
    <n v="0"/>
    <x v="4"/>
    <x v="4"/>
    <x v="3"/>
    <n v="5"/>
    <x v="4"/>
    <n v="55"/>
    <n v="73.7"/>
    <x v="25"/>
    <x v="7"/>
    <x v="0"/>
  </r>
  <r>
    <d v="2021-09-01T00:00:00"/>
    <x v="0"/>
    <n v="1"/>
    <x v="0"/>
    <x v="1"/>
    <n v="0"/>
    <x v="0"/>
    <x v="0"/>
    <x v="0"/>
    <n v="144"/>
    <x v="0"/>
    <n v="144"/>
    <n v="156.96"/>
    <x v="0"/>
    <x v="8"/>
    <x v="0"/>
  </r>
  <r>
    <d v="2021-09-01T00:00:00"/>
    <x v="6"/>
    <n v="14"/>
    <x v="1"/>
    <x v="0"/>
    <n v="0"/>
    <x v="6"/>
    <x v="3"/>
    <x v="1"/>
    <n v="71"/>
    <x v="6"/>
    <n v="994"/>
    <n v="1133.1599999999999"/>
    <x v="0"/>
    <x v="8"/>
    <x v="0"/>
  </r>
  <r>
    <d v="2021-09-03T00:00:00"/>
    <x v="41"/>
    <n v="8"/>
    <x v="2"/>
    <x v="0"/>
    <n v="0"/>
    <x v="41"/>
    <x v="1"/>
    <x v="0"/>
    <n v="138"/>
    <x v="41"/>
    <n v="1104"/>
    <n v="1391.04"/>
    <x v="2"/>
    <x v="8"/>
    <x v="0"/>
  </r>
  <r>
    <d v="2021-09-04T00:00:00"/>
    <x v="33"/>
    <n v="7"/>
    <x v="2"/>
    <x v="0"/>
    <n v="0"/>
    <x v="33"/>
    <x v="4"/>
    <x v="3"/>
    <n v="37"/>
    <x v="33"/>
    <n v="259"/>
    <n v="292.67"/>
    <x v="3"/>
    <x v="8"/>
    <x v="0"/>
  </r>
  <r>
    <d v="2021-09-04T00:00:00"/>
    <x v="12"/>
    <n v="15"/>
    <x v="2"/>
    <x v="0"/>
    <n v="0"/>
    <x v="12"/>
    <x v="0"/>
    <x v="0"/>
    <n v="141"/>
    <x v="12"/>
    <n v="2115"/>
    <n v="2241.9"/>
    <x v="3"/>
    <x v="8"/>
    <x v="0"/>
  </r>
  <r>
    <d v="2021-09-05T00:00:00"/>
    <x v="18"/>
    <n v="1"/>
    <x v="2"/>
    <x v="1"/>
    <n v="0"/>
    <x v="18"/>
    <x v="4"/>
    <x v="1"/>
    <n v="89"/>
    <x v="18"/>
    <n v="89"/>
    <n v="117.48"/>
    <x v="15"/>
    <x v="8"/>
    <x v="0"/>
  </r>
  <r>
    <d v="2021-09-07T00:00:00"/>
    <x v="40"/>
    <n v="5"/>
    <x v="2"/>
    <x v="0"/>
    <n v="0"/>
    <x v="40"/>
    <x v="2"/>
    <x v="0"/>
    <n v="150"/>
    <x v="40"/>
    <n v="750"/>
    <n v="1050"/>
    <x v="20"/>
    <x v="8"/>
    <x v="0"/>
  </r>
  <r>
    <d v="2021-09-09T00:00:00"/>
    <x v="11"/>
    <n v="4"/>
    <x v="2"/>
    <x v="0"/>
    <n v="0"/>
    <x v="11"/>
    <x v="1"/>
    <x v="1"/>
    <n v="76"/>
    <x v="11"/>
    <n v="304"/>
    <n v="328.32"/>
    <x v="4"/>
    <x v="8"/>
    <x v="0"/>
  </r>
  <r>
    <d v="2021-09-10T00:00:00"/>
    <x v="28"/>
    <n v="6"/>
    <x v="2"/>
    <x v="0"/>
    <n v="0"/>
    <x v="28"/>
    <x v="4"/>
    <x v="0"/>
    <n v="148"/>
    <x v="28"/>
    <n v="888"/>
    <n v="1207.68"/>
    <x v="26"/>
    <x v="8"/>
    <x v="0"/>
  </r>
  <r>
    <d v="2021-09-10T00:00:00"/>
    <x v="16"/>
    <n v="9"/>
    <x v="0"/>
    <x v="0"/>
    <n v="0"/>
    <x v="16"/>
    <x v="3"/>
    <x v="1"/>
    <n v="98"/>
    <x v="16"/>
    <n v="882"/>
    <n v="934.92"/>
    <x v="26"/>
    <x v="8"/>
    <x v="0"/>
  </r>
  <r>
    <d v="2021-09-10T00:00:00"/>
    <x v="42"/>
    <n v="2"/>
    <x v="2"/>
    <x v="0"/>
    <n v="0"/>
    <x v="42"/>
    <x v="4"/>
    <x v="3"/>
    <n v="18"/>
    <x v="42"/>
    <n v="36"/>
    <n v="49.32"/>
    <x v="26"/>
    <x v="8"/>
    <x v="0"/>
  </r>
  <r>
    <d v="2021-09-11T00:00:00"/>
    <x v="16"/>
    <n v="6"/>
    <x v="0"/>
    <x v="0"/>
    <n v="0"/>
    <x v="16"/>
    <x v="3"/>
    <x v="1"/>
    <n v="98"/>
    <x v="16"/>
    <n v="588"/>
    <n v="623.28"/>
    <x v="5"/>
    <x v="8"/>
    <x v="0"/>
  </r>
  <r>
    <d v="2021-09-13T00:00:00"/>
    <x v="41"/>
    <n v="7"/>
    <x v="2"/>
    <x v="1"/>
    <n v="0"/>
    <x v="41"/>
    <x v="1"/>
    <x v="0"/>
    <n v="138"/>
    <x v="41"/>
    <n v="966"/>
    <n v="1217.1599999999999"/>
    <x v="22"/>
    <x v="8"/>
    <x v="0"/>
  </r>
  <r>
    <d v="2021-09-15T00:00:00"/>
    <x v="10"/>
    <n v="6"/>
    <x v="2"/>
    <x v="0"/>
    <n v="0"/>
    <x v="10"/>
    <x v="1"/>
    <x v="0"/>
    <n v="120"/>
    <x v="10"/>
    <n v="720"/>
    <n v="972"/>
    <x v="17"/>
    <x v="8"/>
    <x v="0"/>
  </r>
  <r>
    <d v="2021-09-15T00:00:00"/>
    <x v="10"/>
    <n v="14"/>
    <x v="2"/>
    <x v="0"/>
    <n v="0"/>
    <x v="10"/>
    <x v="1"/>
    <x v="0"/>
    <n v="120"/>
    <x v="10"/>
    <n v="1680"/>
    <n v="2268"/>
    <x v="17"/>
    <x v="8"/>
    <x v="0"/>
  </r>
  <r>
    <d v="2021-09-21T00:00:00"/>
    <x v="14"/>
    <n v="7"/>
    <x v="0"/>
    <x v="1"/>
    <n v="0"/>
    <x v="14"/>
    <x v="0"/>
    <x v="2"/>
    <n v="61"/>
    <x v="14"/>
    <n v="427"/>
    <n v="533.75"/>
    <x v="10"/>
    <x v="8"/>
    <x v="0"/>
  </r>
  <r>
    <d v="2021-09-22T00:00:00"/>
    <x v="17"/>
    <n v="2"/>
    <x v="1"/>
    <x v="1"/>
    <n v="0"/>
    <x v="17"/>
    <x v="1"/>
    <x v="1"/>
    <n v="90"/>
    <x v="17"/>
    <n v="180"/>
    <n v="230.4"/>
    <x v="18"/>
    <x v="8"/>
    <x v="0"/>
  </r>
  <r>
    <d v="2021-09-22T00:00:00"/>
    <x v="29"/>
    <n v="4"/>
    <x v="2"/>
    <x v="1"/>
    <n v="0"/>
    <x v="29"/>
    <x v="3"/>
    <x v="1"/>
    <n v="105"/>
    <x v="29"/>
    <n v="420"/>
    <n v="571.20000000000005"/>
    <x v="18"/>
    <x v="8"/>
    <x v="0"/>
  </r>
  <r>
    <d v="2021-09-23T00:00:00"/>
    <x v="30"/>
    <n v="12"/>
    <x v="2"/>
    <x v="1"/>
    <n v="0"/>
    <x v="30"/>
    <x v="2"/>
    <x v="3"/>
    <n v="37"/>
    <x v="30"/>
    <n v="444"/>
    <n v="590.52"/>
    <x v="19"/>
    <x v="8"/>
    <x v="0"/>
  </r>
  <r>
    <d v="2021-09-23T00:00:00"/>
    <x v="32"/>
    <n v="7"/>
    <x v="1"/>
    <x v="0"/>
    <n v="0"/>
    <x v="32"/>
    <x v="0"/>
    <x v="0"/>
    <n v="126"/>
    <x v="32"/>
    <n v="882"/>
    <n v="1137.78"/>
    <x v="19"/>
    <x v="8"/>
    <x v="0"/>
  </r>
  <r>
    <d v="2021-09-27T00:00:00"/>
    <x v="13"/>
    <n v="1"/>
    <x v="2"/>
    <x v="1"/>
    <n v="0"/>
    <x v="13"/>
    <x v="4"/>
    <x v="2"/>
    <n v="55"/>
    <x v="13"/>
    <n v="55"/>
    <n v="58.3"/>
    <x v="13"/>
    <x v="8"/>
    <x v="0"/>
  </r>
  <r>
    <d v="2021-09-30T00:00:00"/>
    <x v="9"/>
    <n v="9"/>
    <x v="1"/>
    <x v="0"/>
    <n v="0"/>
    <x v="9"/>
    <x v="2"/>
    <x v="1"/>
    <n v="112"/>
    <x v="9"/>
    <n v="1008"/>
    <n v="1320.48"/>
    <x v="24"/>
    <x v="8"/>
    <x v="0"/>
  </r>
  <r>
    <d v="2021-09-30T00:00:00"/>
    <x v="15"/>
    <n v="5"/>
    <x v="1"/>
    <x v="0"/>
    <n v="0"/>
    <x v="15"/>
    <x v="3"/>
    <x v="1"/>
    <n v="75"/>
    <x v="15"/>
    <n v="375"/>
    <n v="427.5"/>
    <x v="24"/>
    <x v="8"/>
    <x v="0"/>
  </r>
  <r>
    <d v="2021-10-01T00:00:00"/>
    <x v="28"/>
    <n v="14"/>
    <x v="1"/>
    <x v="1"/>
    <n v="0"/>
    <x v="28"/>
    <x v="4"/>
    <x v="0"/>
    <n v="148"/>
    <x v="28"/>
    <n v="2072"/>
    <n v="2817.92"/>
    <x v="0"/>
    <x v="9"/>
    <x v="0"/>
  </r>
  <r>
    <d v="2021-10-02T00:00:00"/>
    <x v="9"/>
    <n v="15"/>
    <x v="2"/>
    <x v="0"/>
    <n v="0"/>
    <x v="9"/>
    <x v="2"/>
    <x v="1"/>
    <n v="112"/>
    <x v="9"/>
    <n v="1680"/>
    <n v="2200.8000000000002"/>
    <x v="1"/>
    <x v="9"/>
    <x v="0"/>
  </r>
  <r>
    <d v="2021-10-03T00:00:00"/>
    <x v="40"/>
    <n v="9"/>
    <x v="2"/>
    <x v="0"/>
    <n v="0"/>
    <x v="40"/>
    <x v="2"/>
    <x v="0"/>
    <n v="150"/>
    <x v="40"/>
    <n v="1350"/>
    <n v="1890"/>
    <x v="2"/>
    <x v="9"/>
    <x v="0"/>
  </r>
  <r>
    <d v="2021-10-06T00:00:00"/>
    <x v="4"/>
    <n v="1"/>
    <x v="2"/>
    <x v="0"/>
    <n v="0"/>
    <x v="4"/>
    <x v="4"/>
    <x v="3"/>
    <n v="5"/>
    <x v="4"/>
    <n v="5"/>
    <n v="6.7"/>
    <x v="16"/>
    <x v="9"/>
    <x v="0"/>
  </r>
  <r>
    <d v="2021-10-06T00:00:00"/>
    <x v="43"/>
    <n v="12"/>
    <x v="1"/>
    <x v="0"/>
    <n v="0"/>
    <x v="43"/>
    <x v="4"/>
    <x v="1"/>
    <n v="90"/>
    <x v="43"/>
    <n v="1080"/>
    <n v="1155.5999999999999"/>
    <x v="16"/>
    <x v="9"/>
    <x v="0"/>
  </r>
  <r>
    <d v="2021-10-07T00:00:00"/>
    <x v="42"/>
    <n v="6"/>
    <x v="2"/>
    <x v="1"/>
    <n v="0"/>
    <x v="42"/>
    <x v="4"/>
    <x v="3"/>
    <n v="18"/>
    <x v="42"/>
    <n v="108"/>
    <n v="147.96"/>
    <x v="20"/>
    <x v="9"/>
    <x v="0"/>
  </r>
  <r>
    <d v="2021-10-09T00:00:00"/>
    <x v="1"/>
    <n v="5"/>
    <x v="2"/>
    <x v="1"/>
    <n v="0"/>
    <x v="1"/>
    <x v="1"/>
    <x v="1"/>
    <n v="72"/>
    <x v="1"/>
    <n v="360"/>
    <n v="399.6"/>
    <x v="4"/>
    <x v="9"/>
    <x v="0"/>
  </r>
  <r>
    <d v="2021-10-09T00:00:00"/>
    <x v="18"/>
    <n v="11"/>
    <x v="1"/>
    <x v="1"/>
    <n v="0"/>
    <x v="18"/>
    <x v="4"/>
    <x v="1"/>
    <n v="89"/>
    <x v="18"/>
    <n v="979"/>
    <n v="1292.28"/>
    <x v="4"/>
    <x v="9"/>
    <x v="0"/>
  </r>
  <r>
    <d v="2021-10-10T00:00:00"/>
    <x v="4"/>
    <n v="14"/>
    <x v="2"/>
    <x v="1"/>
    <n v="0"/>
    <x v="4"/>
    <x v="4"/>
    <x v="3"/>
    <n v="5"/>
    <x v="4"/>
    <n v="70"/>
    <n v="93.8"/>
    <x v="26"/>
    <x v="9"/>
    <x v="0"/>
  </r>
  <r>
    <d v="2021-10-11T00:00:00"/>
    <x v="31"/>
    <n v="15"/>
    <x v="2"/>
    <x v="1"/>
    <n v="0"/>
    <x v="31"/>
    <x v="2"/>
    <x v="2"/>
    <n v="44"/>
    <x v="31"/>
    <n v="660"/>
    <n v="726"/>
    <x v="5"/>
    <x v="9"/>
    <x v="0"/>
  </r>
  <r>
    <d v="2021-10-12T00:00:00"/>
    <x v="26"/>
    <n v="8"/>
    <x v="1"/>
    <x v="0"/>
    <n v="0"/>
    <x v="26"/>
    <x v="4"/>
    <x v="2"/>
    <n v="48"/>
    <x v="26"/>
    <n v="384"/>
    <n v="456.96000000000004"/>
    <x v="6"/>
    <x v="9"/>
    <x v="0"/>
  </r>
  <r>
    <d v="2021-10-17T00:00:00"/>
    <x v="16"/>
    <n v="13"/>
    <x v="2"/>
    <x v="0"/>
    <n v="0"/>
    <x v="16"/>
    <x v="3"/>
    <x v="1"/>
    <n v="98"/>
    <x v="16"/>
    <n v="1274"/>
    <n v="1350.44"/>
    <x v="30"/>
    <x v="9"/>
    <x v="0"/>
  </r>
  <r>
    <d v="2021-10-18T00:00:00"/>
    <x v="7"/>
    <n v="6"/>
    <x v="1"/>
    <x v="1"/>
    <n v="0"/>
    <x v="7"/>
    <x v="0"/>
    <x v="3"/>
    <n v="7"/>
    <x v="7"/>
    <n v="42"/>
    <n v="49.980000000000004"/>
    <x v="7"/>
    <x v="9"/>
    <x v="0"/>
  </r>
  <r>
    <d v="2021-10-18T00:00:00"/>
    <x v="32"/>
    <n v="13"/>
    <x v="1"/>
    <x v="1"/>
    <n v="0"/>
    <x v="32"/>
    <x v="0"/>
    <x v="0"/>
    <n v="126"/>
    <x v="32"/>
    <n v="1638"/>
    <n v="2113.02"/>
    <x v="7"/>
    <x v="9"/>
    <x v="0"/>
  </r>
  <r>
    <d v="2021-10-22T00:00:00"/>
    <x v="31"/>
    <n v="7"/>
    <x v="2"/>
    <x v="1"/>
    <n v="0"/>
    <x v="31"/>
    <x v="2"/>
    <x v="2"/>
    <n v="44"/>
    <x v="31"/>
    <n v="308"/>
    <n v="338.8"/>
    <x v="18"/>
    <x v="9"/>
    <x v="0"/>
  </r>
  <r>
    <d v="2021-10-22T00:00:00"/>
    <x v="0"/>
    <n v="13"/>
    <x v="1"/>
    <x v="1"/>
    <n v="0"/>
    <x v="0"/>
    <x v="0"/>
    <x v="0"/>
    <n v="144"/>
    <x v="0"/>
    <n v="1872"/>
    <n v="2040.48"/>
    <x v="18"/>
    <x v="9"/>
    <x v="0"/>
  </r>
  <r>
    <d v="2021-10-22T00:00:00"/>
    <x v="37"/>
    <n v="1"/>
    <x v="2"/>
    <x v="1"/>
    <n v="0"/>
    <x v="37"/>
    <x v="3"/>
    <x v="3"/>
    <n v="6"/>
    <x v="37"/>
    <n v="6"/>
    <n v="7.8599999999999994"/>
    <x v="18"/>
    <x v="9"/>
    <x v="0"/>
  </r>
  <r>
    <d v="2021-10-24T00:00:00"/>
    <x v="31"/>
    <n v="3"/>
    <x v="0"/>
    <x v="1"/>
    <n v="0"/>
    <x v="31"/>
    <x v="2"/>
    <x v="2"/>
    <n v="44"/>
    <x v="31"/>
    <n v="132"/>
    <n v="145.19999999999999"/>
    <x v="27"/>
    <x v="9"/>
    <x v="0"/>
  </r>
  <r>
    <d v="2021-10-25T00:00:00"/>
    <x v="11"/>
    <n v="9"/>
    <x v="1"/>
    <x v="1"/>
    <n v="0"/>
    <x v="11"/>
    <x v="1"/>
    <x v="1"/>
    <n v="76"/>
    <x v="11"/>
    <n v="684"/>
    <n v="738.72"/>
    <x v="11"/>
    <x v="9"/>
    <x v="0"/>
  </r>
  <r>
    <d v="2021-10-26T00:00:00"/>
    <x v="3"/>
    <n v="6"/>
    <x v="0"/>
    <x v="1"/>
    <n v="0"/>
    <x v="3"/>
    <x v="3"/>
    <x v="2"/>
    <n v="44"/>
    <x v="3"/>
    <n v="264"/>
    <n v="293.04000000000002"/>
    <x v="12"/>
    <x v="9"/>
    <x v="0"/>
  </r>
  <r>
    <d v="2021-10-28T00:00:00"/>
    <x v="25"/>
    <n v="1"/>
    <x v="2"/>
    <x v="1"/>
    <n v="0"/>
    <x v="25"/>
    <x v="3"/>
    <x v="1"/>
    <n v="83"/>
    <x v="25"/>
    <n v="83"/>
    <n v="94.62"/>
    <x v="14"/>
    <x v="9"/>
    <x v="0"/>
  </r>
  <r>
    <d v="2021-10-29T00:00:00"/>
    <x v="1"/>
    <n v="14"/>
    <x v="1"/>
    <x v="0"/>
    <n v="0"/>
    <x v="1"/>
    <x v="1"/>
    <x v="1"/>
    <n v="72"/>
    <x v="1"/>
    <n v="1008"/>
    <n v="1118.8800000000001"/>
    <x v="28"/>
    <x v="9"/>
    <x v="0"/>
  </r>
  <r>
    <d v="2021-10-31T00:00:00"/>
    <x v="32"/>
    <n v="6"/>
    <x v="1"/>
    <x v="1"/>
    <n v="0"/>
    <x v="32"/>
    <x v="0"/>
    <x v="0"/>
    <n v="126"/>
    <x v="32"/>
    <n v="756"/>
    <n v="975.24"/>
    <x v="25"/>
    <x v="9"/>
    <x v="0"/>
  </r>
  <r>
    <d v="2021-11-03T00:00:00"/>
    <x v="2"/>
    <n v="12"/>
    <x v="2"/>
    <x v="1"/>
    <n v="0"/>
    <x v="2"/>
    <x v="2"/>
    <x v="1"/>
    <n v="112"/>
    <x v="2"/>
    <n v="1344"/>
    <n v="1464.96"/>
    <x v="2"/>
    <x v="10"/>
    <x v="0"/>
  </r>
  <r>
    <d v="2021-11-06T00:00:00"/>
    <x v="43"/>
    <n v="10"/>
    <x v="2"/>
    <x v="0"/>
    <n v="0"/>
    <x v="43"/>
    <x v="4"/>
    <x v="1"/>
    <n v="90"/>
    <x v="43"/>
    <n v="900"/>
    <n v="963"/>
    <x v="16"/>
    <x v="10"/>
    <x v="0"/>
  </r>
  <r>
    <d v="2021-11-08T00:00:00"/>
    <x v="36"/>
    <n v="15"/>
    <x v="2"/>
    <x v="0"/>
    <n v="0"/>
    <x v="36"/>
    <x v="3"/>
    <x v="2"/>
    <n v="43"/>
    <x v="36"/>
    <n v="645"/>
    <n v="715.95"/>
    <x v="21"/>
    <x v="10"/>
    <x v="0"/>
  </r>
  <r>
    <d v="2021-11-10T00:00:00"/>
    <x v="10"/>
    <n v="6"/>
    <x v="1"/>
    <x v="1"/>
    <n v="0"/>
    <x v="10"/>
    <x v="1"/>
    <x v="0"/>
    <n v="120"/>
    <x v="10"/>
    <n v="720"/>
    <n v="972"/>
    <x v="26"/>
    <x v="10"/>
    <x v="0"/>
  </r>
  <r>
    <d v="2021-11-11T00:00:00"/>
    <x v="17"/>
    <n v="12"/>
    <x v="0"/>
    <x v="0"/>
    <n v="0"/>
    <x v="17"/>
    <x v="1"/>
    <x v="1"/>
    <n v="90"/>
    <x v="17"/>
    <n v="1080"/>
    <n v="1382.4"/>
    <x v="5"/>
    <x v="10"/>
    <x v="0"/>
  </r>
  <r>
    <d v="2021-11-12T00:00:00"/>
    <x v="20"/>
    <n v="3"/>
    <x v="1"/>
    <x v="1"/>
    <n v="0"/>
    <x v="20"/>
    <x v="2"/>
    <x v="0"/>
    <n v="148"/>
    <x v="20"/>
    <n v="444"/>
    <n v="492.84000000000003"/>
    <x v="6"/>
    <x v="10"/>
    <x v="0"/>
  </r>
  <r>
    <d v="2021-11-20T00:00:00"/>
    <x v="13"/>
    <n v="14"/>
    <x v="1"/>
    <x v="0"/>
    <n v="0"/>
    <x v="13"/>
    <x v="4"/>
    <x v="2"/>
    <n v="55"/>
    <x v="13"/>
    <n v="770"/>
    <n v="816.19999999999993"/>
    <x v="9"/>
    <x v="10"/>
    <x v="0"/>
  </r>
  <r>
    <d v="2021-11-20T00:00:00"/>
    <x v="25"/>
    <n v="11"/>
    <x v="1"/>
    <x v="1"/>
    <n v="0"/>
    <x v="25"/>
    <x v="3"/>
    <x v="1"/>
    <n v="83"/>
    <x v="25"/>
    <n v="913"/>
    <n v="1040.8200000000002"/>
    <x v="9"/>
    <x v="10"/>
    <x v="0"/>
  </r>
  <r>
    <d v="2021-11-21T00:00:00"/>
    <x v="9"/>
    <n v="1"/>
    <x v="0"/>
    <x v="0"/>
    <n v="0"/>
    <x v="9"/>
    <x v="2"/>
    <x v="1"/>
    <n v="112"/>
    <x v="9"/>
    <n v="112"/>
    <n v="146.72"/>
    <x v="10"/>
    <x v="10"/>
    <x v="0"/>
  </r>
  <r>
    <d v="2021-11-21T00:00:00"/>
    <x v="15"/>
    <n v="1"/>
    <x v="1"/>
    <x v="1"/>
    <n v="0"/>
    <x v="15"/>
    <x v="3"/>
    <x v="1"/>
    <n v="75"/>
    <x v="15"/>
    <n v="75"/>
    <n v="85.5"/>
    <x v="10"/>
    <x v="10"/>
    <x v="0"/>
  </r>
  <r>
    <d v="2021-11-27T00:00:00"/>
    <x v="35"/>
    <n v="8"/>
    <x v="1"/>
    <x v="0"/>
    <n v="0"/>
    <x v="35"/>
    <x v="2"/>
    <x v="1"/>
    <n v="73"/>
    <x v="35"/>
    <n v="584"/>
    <n v="753.36"/>
    <x v="13"/>
    <x v="10"/>
    <x v="0"/>
  </r>
  <r>
    <d v="2021-11-28T00:00:00"/>
    <x v="17"/>
    <n v="2"/>
    <x v="2"/>
    <x v="1"/>
    <n v="0"/>
    <x v="17"/>
    <x v="1"/>
    <x v="1"/>
    <n v="90"/>
    <x v="17"/>
    <n v="180"/>
    <n v="230.4"/>
    <x v="14"/>
    <x v="10"/>
    <x v="0"/>
  </r>
  <r>
    <d v="2021-11-30T00:00:00"/>
    <x v="34"/>
    <n v="15"/>
    <x v="2"/>
    <x v="0"/>
    <n v="0"/>
    <x v="34"/>
    <x v="1"/>
    <x v="3"/>
    <n v="37"/>
    <x v="34"/>
    <n v="555"/>
    <n v="638.25"/>
    <x v="24"/>
    <x v="10"/>
    <x v="0"/>
  </r>
  <r>
    <d v="2021-12-02T00:00:00"/>
    <x v="21"/>
    <n v="10"/>
    <x v="2"/>
    <x v="1"/>
    <n v="0"/>
    <x v="21"/>
    <x v="2"/>
    <x v="3"/>
    <n v="13"/>
    <x v="21"/>
    <n v="130"/>
    <n v="166.4"/>
    <x v="1"/>
    <x v="11"/>
    <x v="0"/>
  </r>
  <r>
    <d v="2021-12-03T00:00:00"/>
    <x v="13"/>
    <n v="2"/>
    <x v="1"/>
    <x v="1"/>
    <n v="0"/>
    <x v="13"/>
    <x v="4"/>
    <x v="2"/>
    <n v="55"/>
    <x v="13"/>
    <n v="110"/>
    <n v="116.6"/>
    <x v="2"/>
    <x v="11"/>
    <x v="0"/>
  </r>
  <r>
    <d v="2021-12-03T00:00:00"/>
    <x v="40"/>
    <n v="8"/>
    <x v="1"/>
    <x v="0"/>
    <n v="0"/>
    <x v="40"/>
    <x v="2"/>
    <x v="0"/>
    <n v="150"/>
    <x v="40"/>
    <n v="1200"/>
    <n v="1680"/>
    <x v="2"/>
    <x v="11"/>
    <x v="0"/>
  </r>
  <r>
    <d v="2021-12-05T00:00:00"/>
    <x v="3"/>
    <n v="15"/>
    <x v="2"/>
    <x v="1"/>
    <n v="0"/>
    <x v="3"/>
    <x v="3"/>
    <x v="2"/>
    <n v="44"/>
    <x v="3"/>
    <n v="660"/>
    <n v="732.6"/>
    <x v="15"/>
    <x v="11"/>
    <x v="0"/>
  </r>
  <r>
    <d v="2021-12-05T00:00:00"/>
    <x v="20"/>
    <n v="1"/>
    <x v="2"/>
    <x v="0"/>
    <n v="0"/>
    <x v="20"/>
    <x v="2"/>
    <x v="0"/>
    <n v="148"/>
    <x v="20"/>
    <n v="148"/>
    <n v="164.28"/>
    <x v="15"/>
    <x v="11"/>
    <x v="0"/>
  </r>
  <r>
    <d v="2021-12-07T00:00:00"/>
    <x v="2"/>
    <n v="8"/>
    <x v="2"/>
    <x v="0"/>
    <n v="0"/>
    <x v="2"/>
    <x v="2"/>
    <x v="1"/>
    <n v="112"/>
    <x v="2"/>
    <n v="896"/>
    <n v="976.64"/>
    <x v="20"/>
    <x v="11"/>
    <x v="0"/>
  </r>
  <r>
    <d v="2021-12-08T00:00:00"/>
    <x v="11"/>
    <n v="14"/>
    <x v="2"/>
    <x v="0"/>
    <n v="0"/>
    <x v="11"/>
    <x v="1"/>
    <x v="1"/>
    <n v="76"/>
    <x v="11"/>
    <n v="1064"/>
    <n v="1149.1199999999999"/>
    <x v="21"/>
    <x v="11"/>
    <x v="0"/>
  </r>
  <r>
    <d v="2021-12-14T00:00:00"/>
    <x v="10"/>
    <n v="4"/>
    <x v="2"/>
    <x v="0"/>
    <n v="0"/>
    <x v="10"/>
    <x v="1"/>
    <x v="0"/>
    <n v="120"/>
    <x v="10"/>
    <n v="480"/>
    <n v="648"/>
    <x v="29"/>
    <x v="11"/>
    <x v="0"/>
  </r>
  <r>
    <d v="2021-12-18T00:00:00"/>
    <x v="6"/>
    <n v="2"/>
    <x v="2"/>
    <x v="1"/>
    <n v="0"/>
    <x v="6"/>
    <x v="3"/>
    <x v="1"/>
    <n v="71"/>
    <x v="6"/>
    <n v="142"/>
    <n v="161.88"/>
    <x v="7"/>
    <x v="11"/>
    <x v="0"/>
  </r>
  <r>
    <d v="2021-12-18T00:00:00"/>
    <x v="22"/>
    <n v="8"/>
    <x v="1"/>
    <x v="1"/>
    <n v="0"/>
    <x v="22"/>
    <x v="0"/>
    <x v="0"/>
    <n v="121"/>
    <x v="22"/>
    <n v="968"/>
    <n v="1132.56"/>
    <x v="7"/>
    <x v="11"/>
    <x v="0"/>
  </r>
  <r>
    <d v="2021-12-19T00:00:00"/>
    <x v="12"/>
    <n v="12"/>
    <x v="2"/>
    <x v="0"/>
    <n v="0"/>
    <x v="12"/>
    <x v="0"/>
    <x v="0"/>
    <n v="141"/>
    <x v="12"/>
    <n v="1692"/>
    <n v="1793.52"/>
    <x v="8"/>
    <x v="11"/>
    <x v="0"/>
  </r>
  <r>
    <d v="2021-12-19T00:00:00"/>
    <x v="19"/>
    <n v="3"/>
    <x v="0"/>
    <x v="0"/>
    <n v="0"/>
    <x v="19"/>
    <x v="4"/>
    <x v="2"/>
    <n v="47"/>
    <x v="19"/>
    <n v="141"/>
    <n v="159.32999999999998"/>
    <x v="8"/>
    <x v="11"/>
    <x v="0"/>
  </r>
  <r>
    <d v="2021-12-19T00:00:00"/>
    <x v="31"/>
    <n v="10"/>
    <x v="1"/>
    <x v="0"/>
    <n v="0"/>
    <x v="31"/>
    <x v="2"/>
    <x v="2"/>
    <n v="44"/>
    <x v="31"/>
    <n v="440"/>
    <n v="484"/>
    <x v="8"/>
    <x v="11"/>
    <x v="0"/>
  </r>
  <r>
    <d v="2021-12-20T00:00:00"/>
    <x v="35"/>
    <n v="14"/>
    <x v="2"/>
    <x v="0"/>
    <n v="0"/>
    <x v="35"/>
    <x v="2"/>
    <x v="1"/>
    <n v="73"/>
    <x v="35"/>
    <n v="1022"/>
    <n v="1318.38"/>
    <x v="9"/>
    <x v="11"/>
    <x v="0"/>
  </r>
  <r>
    <d v="2021-12-21T00:00:00"/>
    <x v="42"/>
    <n v="10"/>
    <x v="1"/>
    <x v="1"/>
    <n v="0"/>
    <x v="42"/>
    <x v="4"/>
    <x v="3"/>
    <n v="18"/>
    <x v="42"/>
    <n v="180"/>
    <n v="246.6"/>
    <x v="10"/>
    <x v="11"/>
    <x v="0"/>
  </r>
  <r>
    <d v="2021-12-24T00:00:00"/>
    <x v="10"/>
    <n v="8"/>
    <x v="0"/>
    <x v="1"/>
    <n v="0"/>
    <x v="10"/>
    <x v="1"/>
    <x v="0"/>
    <n v="120"/>
    <x v="10"/>
    <n v="960"/>
    <n v="1296"/>
    <x v="27"/>
    <x v="11"/>
    <x v="0"/>
  </r>
  <r>
    <d v="2021-12-24T00:00:00"/>
    <x v="43"/>
    <n v="8"/>
    <x v="0"/>
    <x v="0"/>
    <n v="0"/>
    <x v="43"/>
    <x v="4"/>
    <x v="1"/>
    <n v="90"/>
    <x v="43"/>
    <n v="720"/>
    <n v="770.4"/>
    <x v="27"/>
    <x v="11"/>
    <x v="0"/>
  </r>
  <r>
    <d v="2021-12-26T00:00:00"/>
    <x v="41"/>
    <n v="14"/>
    <x v="1"/>
    <x v="1"/>
    <n v="0"/>
    <x v="41"/>
    <x v="1"/>
    <x v="0"/>
    <n v="138"/>
    <x v="41"/>
    <n v="1932"/>
    <n v="2434.3199999999997"/>
    <x v="12"/>
    <x v="11"/>
    <x v="0"/>
  </r>
  <r>
    <d v="2021-12-27T00:00:00"/>
    <x v="19"/>
    <n v="14"/>
    <x v="2"/>
    <x v="1"/>
    <n v="0"/>
    <x v="19"/>
    <x v="4"/>
    <x v="2"/>
    <n v="47"/>
    <x v="19"/>
    <n v="658"/>
    <n v="743.54"/>
    <x v="13"/>
    <x v="11"/>
    <x v="0"/>
  </r>
  <r>
    <d v="2021-12-28T00:00:00"/>
    <x v="19"/>
    <n v="6"/>
    <x v="2"/>
    <x v="1"/>
    <n v="0"/>
    <x v="19"/>
    <x v="4"/>
    <x v="2"/>
    <n v="47"/>
    <x v="19"/>
    <n v="282"/>
    <n v="318.65999999999997"/>
    <x v="14"/>
    <x v="11"/>
    <x v="0"/>
  </r>
  <r>
    <d v="2021-12-30T00:00:00"/>
    <x v="20"/>
    <n v="13"/>
    <x v="1"/>
    <x v="0"/>
    <n v="0"/>
    <x v="20"/>
    <x v="2"/>
    <x v="0"/>
    <n v="148"/>
    <x v="20"/>
    <n v="1924"/>
    <n v="2135.64"/>
    <x v="24"/>
    <x v="11"/>
    <x v="0"/>
  </r>
  <r>
    <d v="2022-01-01T00:00:00"/>
    <x v="22"/>
    <n v="1"/>
    <x v="0"/>
    <x v="1"/>
    <n v="0"/>
    <x v="22"/>
    <x v="0"/>
    <x v="0"/>
    <n v="121"/>
    <x v="22"/>
    <n v="121"/>
    <n v="141.57"/>
    <x v="0"/>
    <x v="0"/>
    <x v="1"/>
  </r>
  <r>
    <d v="2022-01-02T00:00:00"/>
    <x v="20"/>
    <n v="7"/>
    <x v="2"/>
    <x v="1"/>
    <n v="0"/>
    <x v="20"/>
    <x v="2"/>
    <x v="0"/>
    <n v="148"/>
    <x v="20"/>
    <n v="1036"/>
    <n v="1149.96"/>
    <x v="1"/>
    <x v="0"/>
    <x v="1"/>
  </r>
  <r>
    <d v="2022-01-02T00:00:00"/>
    <x v="27"/>
    <n v="2"/>
    <x v="1"/>
    <x v="1"/>
    <n v="0"/>
    <x v="27"/>
    <x v="2"/>
    <x v="3"/>
    <n v="12"/>
    <x v="27"/>
    <n v="24"/>
    <n v="31.439999999999998"/>
    <x v="1"/>
    <x v="0"/>
    <x v="1"/>
  </r>
  <r>
    <d v="2022-01-02T00:00:00"/>
    <x v="38"/>
    <n v="1"/>
    <x v="2"/>
    <x v="1"/>
    <n v="0"/>
    <x v="38"/>
    <x v="4"/>
    <x v="1"/>
    <n v="95"/>
    <x v="38"/>
    <n v="95"/>
    <n v="119.7"/>
    <x v="1"/>
    <x v="0"/>
    <x v="1"/>
  </r>
  <r>
    <d v="2022-01-03T00:00:00"/>
    <x v="23"/>
    <n v="9"/>
    <x v="2"/>
    <x v="1"/>
    <n v="0"/>
    <x v="23"/>
    <x v="1"/>
    <x v="1"/>
    <n v="67"/>
    <x v="23"/>
    <n v="603"/>
    <n v="747.72"/>
    <x v="2"/>
    <x v="0"/>
    <x v="1"/>
  </r>
  <r>
    <d v="2022-01-04T00:00:00"/>
    <x v="35"/>
    <n v="8"/>
    <x v="2"/>
    <x v="0"/>
    <n v="0"/>
    <x v="35"/>
    <x v="2"/>
    <x v="1"/>
    <n v="73"/>
    <x v="35"/>
    <n v="584"/>
    <n v="753.36"/>
    <x v="3"/>
    <x v="0"/>
    <x v="1"/>
  </r>
  <r>
    <d v="2022-01-04T00:00:00"/>
    <x v="19"/>
    <n v="1"/>
    <x v="1"/>
    <x v="0"/>
    <n v="0"/>
    <x v="19"/>
    <x v="4"/>
    <x v="2"/>
    <n v="47"/>
    <x v="19"/>
    <n v="47"/>
    <n v="53.11"/>
    <x v="3"/>
    <x v="0"/>
    <x v="1"/>
  </r>
  <r>
    <d v="2022-01-09T00:00:00"/>
    <x v="18"/>
    <n v="12"/>
    <x v="2"/>
    <x v="0"/>
    <n v="0"/>
    <x v="18"/>
    <x v="4"/>
    <x v="1"/>
    <n v="89"/>
    <x v="18"/>
    <n v="1068"/>
    <n v="1409.76"/>
    <x v="4"/>
    <x v="0"/>
    <x v="1"/>
  </r>
  <r>
    <d v="2022-01-10T00:00:00"/>
    <x v="13"/>
    <n v="14"/>
    <x v="1"/>
    <x v="0"/>
    <n v="0"/>
    <x v="13"/>
    <x v="4"/>
    <x v="2"/>
    <n v="55"/>
    <x v="13"/>
    <n v="770"/>
    <n v="816.19999999999993"/>
    <x v="26"/>
    <x v="0"/>
    <x v="1"/>
  </r>
  <r>
    <d v="2022-01-11T00:00:00"/>
    <x v="18"/>
    <n v="2"/>
    <x v="2"/>
    <x v="0"/>
    <n v="0"/>
    <x v="18"/>
    <x v="4"/>
    <x v="1"/>
    <n v="89"/>
    <x v="18"/>
    <n v="178"/>
    <n v="234.96"/>
    <x v="5"/>
    <x v="0"/>
    <x v="1"/>
  </r>
  <r>
    <d v="2022-01-13T00:00:00"/>
    <x v="40"/>
    <n v="6"/>
    <x v="1"/>
    <x v="0"/>
    <n v="0"/>
    <x v="40"/>
    <x v="2"/>
    <x v="0"/>
    <n v="150"/>
    <x v="40"/>
    <n v="900"/>
    <n v="1260"/>
    <x v="22"/>
    <x v="0"/>
    <x v="1"/>
  </r>
  <r>
    <d v="2022-01-14T00:00:00"/>
    <x v="31"/>
    <n v="14"/>
    <x v="2"/>
    <x v="0"/>
    <n v="0"/>
    <x v="31"/>
    <x v="2"/>
    <x v="2"/>
    <n v="44"/>
    <x v="31"/>
    <n v="616"/>
    <n v="677.6"/>
    <x v="29"/>
    <x v="0"/>
    <x v="1"/>
  </r>
  <r>
    <d v="2022-01-15T00:00:00"/>
    <x v="22"/>
    <n v="10"/>
    <x v="2"/>
    <x v="1"/>
    <n v="0"/>
    <x v="22"/>
    <x v="0"/>
    <x v="0"/>
    <n v="121"/>
    <x v="22"/>
    <n v="1210"/>
    <n v="1415.6999999999998"/>
    <x v="17"/>
    <x v="0"/>
    <x v="1"/>
  </r>
  <r>
    <d v="2022-01-16T00:00:00"/>
    <x v="9"/>
    <n v="11"/>
    <x v="1"/>
    <x v="1"/>
    <n v="0"/>
    <x v="9"/>
    <x v="2"/>
    <x v="1"/>
    <n v="112"/>
    <x v="9"/>
    <n v="1232"/>
    <n v="1613.92"/>
    <x v="23"/>
    <x v="0"/>
    <x v="1"/>
  </r>
  <r>
    <d v="2022-01-17T00:00:00"/>
    <x v="17"/>
    <n v="4"/>
    <x v="1"/>
    <x v="0"/>
    <n v="0"/>
    <x v="17"/>
    <x v="1"/>
    <x v="1"/>
    <n v="90"/>
    <x v="17"/>
    <n v="360"/>
    <n v="460.8"/>
    <x v="30"/>
    <x v="0"/>
    <x v="1"/>
  </r>
  <r>
    <d v="2022-01-18T00:00:00"/>
    <x v="25"/>
    <n v="9"/>
    <x v="0"/>
    <x v="1"/>
    <n v="0"/>
    <x v="25"/>
    <x v="3"/>
    <x v="1"/>
    <n v="83"/>
    <x v="25"/>
    <n v="747"/>
    <n v="851.58"/>
    <x v="7"/>
    <x v="0"/>
    <x v="1"/>
  </r>
  <r>
    <d v="2022-01-20T00:00:00"/>
    <x v="32"/>
    <n v="2"/>
    <x v="2"/>
    <x v="1"/>
    <n v="0"/>
    <x v="32"/>
    <x v="0"/>
    <x v="0"/>
    <n v="126"/>
    <x v="32"/>
    <n v="252"/>
    <n v="325.08"/>
    <x v="9"/>
    <x v="0"/>
    <x v="1"/>
  </r>
  <r>
    <d v="2022-01-20T00:00:00"/>
    <x v="9"/>
    <n v="7"/>
    <x v="1"/>
    <x v="0"/>
    <n v="0"/>
    <x v="9"/>
    <x v="2"/>
    <x v="1"/>
    <n v="112"/>
    <x v="9"/>
    <n v="784"/>
    <n v="1027.04"/>
    <x v="9"/>
    <x v="0"/>
    <x v="1"/>
  </r>
  <r>
    <d v="2022-01-22T00:00:00"/>
    <x v="16"/>
    <n v="6"/>
    <x v="1"/>
    <x v="1"/>
    <n v="0"/>
    <x v="16"/>
    <x v="3"/>
    <x v="1"/>
    <n v="98"/>
    <x v="16"/>
    <n v="588"/>
    <n v="623.28"/>
    <x v="18"/>
    <x v="0"/>
    <x v="1"/>
  </r>
  <r>
    <d v="2022-01-23T00:00:00"/>
    <x v="29"/>
    <n v="5"/>
    <x v="0"/>
    <x v="1"/>
    <n v="0"/>
    <x v="29"/>
    <x v="3"/>
    <x v="1"/>
    <n v="105"/>
    <x v="29"/>
    <n v="525"/>
    <n v="714"/>
    <x v="19"/>
    <x v="0"/>
    <x v="1"/>
  </r>
  <r>
    <d v="2022-01-23T00:00:00"/>
    <x v="10"/>
    <n v="8"/>
    <x v="2"/>
    <x v="0"/>
    <n v="0"/>
    <x v="10"/>
    <x v="1"/>
    <x v="0"/>
    <n v="120"/>
    <x v="10"/>
    <n v="960"/>
    <n v="1296"/>
    <x v="19"/>
    <x v="0"/>
    <x v="1"/>
  </r>
  <r>
    <d v="2022-01-24T00:00:00"/>
    <x v="28"/>
    <n v="15"/>
    <x v="1"/>
    <x v="0"/>
    <n v="0"/>
    <x v="28"/>
    <x v="4"/>
    <x v="0"/>
    <n v="148"/>
    <x v="28"/>
    <n v="2220"/>
    <n v="3019.2"/>
    <x v="27"/>
    <x v="0"/>
    <x v="1"/>
  </r>
  <r>
    <d v="2022-01-25T00:00:00"/>
    <x v="39"/>
    <n v="14"/>
    <x v="2"/>
    <x v="1"/>
    <n v="0"/>
    <x v="39"/>
    <x v="2"/>
    <x v="0"/>
    <n v="134"/>
    <x v="39"/>
    <n v="1876"/>
    <n v="2194.92"/>
    <x v="11"/>
    <x v="0"/>
    <x v="1"/>
  </r>
  <r>
    <d v="2022-01-28T00:00:00"/>
    <x v="21"/>
    <n v="11"/>
    <x v="2"/>
    <x v="0"/>
    <n v="0"/>
    <x v="21"/>
    <x v="2"/>
    <x v="3"/>
    <n v="13"/>
    <x v="21"/>
    <n v="143"/>
    <n v="183.04000000000002"/>
    <x v="14"/>
    <x v="0"/>
    <x v="1"/>
  </r>
  <r>
    <d v="2022-01-31T00:00:00"/>
    <x v="12"/>
    <n v="6"/>
    <x v="1"/>
    <x v="1"/>
    <n v="0"/>
    <x v="12"/>
    <x v="0"/>
    <x v="0"/>
    <n v="141"/>
    <x v="12"/>
    <n v="846"/>
    <n v="896.76"/>
    <x v="25"/>
    <x v="0"/>
    <x v="1"/>
  </r>
  <r>
    <d v="2022-01-31T00:00:00"/>
    <x v="41"/>
    <n v="9"/>
    <x v="2"/>
    <x v="1"/>
    <n v="0"/>
    <x v="41"/>
    <x v="1"/>
    <x v="0"/>
    <n v="138"/>
    <x v="41"/>
    <n v="1242"/>
    <n v="1564.92"/>
    <x v="25"/>
    <x v="0"/>
    <x v="1"/>
  </r>
  <r>
    <d v="2022-02-01T00:00:00"/>
    <x v="24"/>
    <n v="9"/>
    <x v="2"/>
    <x v="1"/>
    <n v="0"/>
    <x v="24"/>
    <x v="3"/>
    <x v="0"/>
    <n v="133"/>
    <x v="24"/>
    <n v="1197"/>
    <n v="1400.4900000000002"/>
    <x v="0"/>
    <x v="1"/>
    <x v="1"/>
  </r>
  <r>
    <d v="2022-02-03T00:00:00"/>
    <x v="9"/>
    <n v="8"/>
    <x v="2"/>
    <x v="0"/>
    <n v="0"/>
    <x v="9"/>
    <x v="2"/>
    <x v="1"/>
    <n v="112"/>
    <x v="9"/>
    <n v="896"/>
    <n v="1173.76"/>
    <x v="2"/>
    <x v="1"/>
    <x v="1"/>
  </r>
  <r>
    <d v="2022-02-05T00:00:00"/>
    <x v="30"/>
    <n v="6"/>
    <x v="2"/>
    <x v="1"/>
    <n v="0"/>
    <x v="30"/>
    <x v="2"/>
    <x v="3"/>
    <n v="37"/>
    <x v="30"/>
    <n v="222"/>
    <n v="295.26"/>
    <x v="15"/>
    <x v="1"/>
    <x v="1"/>
  </r>
  <r>
    <d v="2022-02-06T00:00:00"/>
    <x v="29"/>
    <n v="6"/>
    <x v="2"/>
    <x v="1"/>
    <n v="0"/>
    <x v="29"/>
    <x v="3"/>
    <x v="1"/>
    <n v="105"/>
    <x v="29"/>
    <n v="630"/>
    <n v="856.80000000000007"/>
    <x v="16"/>
    <x v="1"/>
    <x v="1"/>
  </r>
  <r>
    <d v="2022-02-08T00:00:00"/>
    <x v="24"/>
    <n v="11"/>
    <x v="1"/>
    <x v="1"/>
    <n v="0"/>
    <x v="24"/>
    <x v="3"/>
    <x v="0"/>
    <n v="133"/>
    <x v="24"/>
    <n v="1463"/>
    <n v="1711.71"/>
    <x v="21"/>
    <x v="1"/>
    <x v="1"/>
  </r>
  <r>
    <d v="2022-02-08T00:00:00"/>
    <x v="3"/>
    <n v="3"/>
    <x v="1"/>
    <x v="1"/>
    <n v="0"/>
    <x v="3"/>
    <x v="3"/>
    <x v="2"/>
    <n v="44"/>
    <x v="3"/>
    <n v="132"/>
    <n v="146.52000000000001"/>
    <x v="21"/>
    <x v="1"/>
    <x v="1"/>
  </r>
  <r>
    <d v="2022-02-09T00:00:00"/>
    <x v="18"/>
    <n v="14"/>
    <x v="1"/>
    <x v="0"/>
    <n v="0"/>
    <x v="18"/>
    <x v="4"/>
    <x v="1"/>
    <n v="89"/>
    <x v="18"/>
    <n v="1246"/>
    <n v="1644.72"/>
    <x v="4"/>
    <x v="1"/>
    <x v="1"/>
  </r>
  <r>
    <d v="2022-02-12T00:00:00"/>
    <x v="20"/>
    <n v="13"/>
    <x v="2"/>
    <x v="1"/>
    <n v="0"/>
    <x v="20"/>
    <x v="2"/>
    <x v="0"/>
    <n v="148"/>
    <x v="20"/>
    <n v="1924"/>
    <n v="2135.64"/>
    <x v="6"/>
    <x v="1"/>
    <x v="1"/>
  </r>
  <r>
    <d v="2022-02-14T00:00:00"/>
    <x v="42"/>
    <n v="8"/>
    <x v="1"/>
    <x v="1"/>
    <n v="0"/>
    <x v="42"/>
    <x v="4"/>
    <x v="3"/>
    <n v="18"/>
    <x v="42"/>
    <n v="144"/>
    <n v="197.28"/>
    <x v="29"/>
    <x v="1"/>
    <x v="1"/>
  </r>
  <r>
    <d v="2022-02-14T00:00:00"/>
    <x v="33"/>
    <n v="3"/>
    <x v="2"/>
    <x v="1"/>
    <n v="0"/>
    <x v="33"/>
    <x v="4"/>
    <x v="3"/>
    <n v="37"/>
    <x v="33"/>
    <n v="111"/>
    <n v="125.43"/>
    <x v="29"/>
    <x v="1"/>
    <x v="1"/>
  </r>
  <r>
    <d v="2022-02-16T00:00:00"/>
    <x v="18"/>
    <n v="1"/>
    <x v="1"/>
    <x v="1"/>
    <n v="0"/>
    <x v="18"/>
    <x v="4"/>
    <x v="1"/>
    <n v="89"/>
    <x v="18"/>
    <n v="89"/>
    <n v="117.48"/>
    <x v="23"/>
    <x v="1"/>
    <x v="1"/>
  </r>
  <r>
    <d v="2022-02-19T00:00:00"/>
    <x v="29"/>
    <n v="13"/>
    <x v="1"/>
    <x v="1"/>
    <n v="0"/>
    <x v="29"/>
    <x v="3"/>
    <x v="1"/>
    <n v="105"/>
    <x v="29"/>
    <n v="1365"/>
    <n v="1856.4"/>
    <x v="8"/>
    <x v="1"/>
    <x v="1"/>
  </r>
  <r>
    <d v="2022-02-20T00:00:00"/>
    <x v="35"/>
    <n v="6"/>
    <x v="2"/>
    <x v="1"/>
    <n v="0"/>
    <x v="35"/>
    <x v="2"/>
    <x v="1"/>
    <n v="73"/>
    <x v="35"/>
    <n v="438"/>
    <n v="565.02"/>
    <x v="9"/>
    <x v="1"/>
    <x v="1"/>
  </r>
  <r>
    <d v="2022-02-23T00:00:00"/>
    <x v="2"/>
    <n v="6"/>
    <x v="1"/>
    <x v="0"/>
    <n v="0"/>
    <x v="2"/>
    <x v="2"/>
    <x v="1"/>
    <n v="112"/>
    <x v="2"/>
    <n v="672"/>
    <n v="732.48"/>
    <x v="19"/>
    <x v="1"/>
    <x v="1"/>
  </r>
  <r>
    <d v="2022-02-23T00:00:00"/>
    <x v="21"/>
    <n v="15"/>
    <x v="1"/>
    <x v="1"/>
    <n v="0"/>
    <x v="21"/>
    <x v="2"/>
    <x v="3"/>
    <n v="13"/>
    <x v="21"/>
    <n v="195"/>
    <n v="249.60000000000002"/>
    <x v="19"/>
    <x v="1"/>
    <x v="1"/>
  </r>
  <r>
    <d v="2022-02-23T00:00:00"/>
    <x v="43"/>
    <n v="8"/>
    <x v="2"/>
    <x v="0"/>
    <n v="0"/>
    <x v="43"/>
    <x v="4"/>
    <x v="1"/>
    <n v="90"/>
    <x v="43"/>
    <n v="720"/>
    <n v="770.4"/>
    <x v="19"/>
    <x v="1"/>
    <x v="1"/>
  </r>
  <r>
    <d v="2022-02-27T00:00:00"/>
    <x v="35"/>
    <n v="7"/>
    <x v="2"/>
    <x v="1"/>
    <n v="0"/>
    <x v="35"/>
    <x v="2"/>
    <x v="1"/>
    <n v="73"/>
    <x v="35"/>
    <n v="511"/>
    <n v="659.19"/>
    <x v="13"/>
    <x v="1"/>
    <x v="1"/>
  </r>
  <r>
    <d v="2022-02-27T00:00:00"/>
    <x v="24"/>
    <n v="15"/>
    <x v="2"/>
    <x v="0"/>
    <n v="0"/>
    <x v="24"/>
    <x v="3"/>
    <x v="0"/>
    <n v="133"/>
    <x v="24"/>
    <n v="1995"/>
    <n v="2334.15"/>
    <x v="13"/>
    <x v="1"/>
    <x v="1"/>
  </r>
  <r>
    <d v="2022-02-28T00:00:00"/>
    <x v="8"/>
    <n v="15"/>
    <x v="2"/>
    <x v="1"/>
    <n v="0"/>
    <x v="8"/>
    <x v="1"/>
    <x v="1"/>
    <n v="67"/>
    <x v="8"/>
    <n v="1005"/>
    <n v="1286.4000000000001"/>
    <x v="14"/>
    <x v="1"/>
    <x v="1"/>
  </r>
  <r>
    <d v="2022-03-04T00:00:00"/>
    <x v="42"/>
    <n v="13"/>
    <x v="0"/>
    <x v="0"/>
    <n v="0"/>
    <x v="42"/>
    <x v="4"/>
    <x v="3"/>
    <n v="18"/>
    <x v="42"/>
    <n v="234"/>
    <n v="320.58"/>
    <x v="3"/>
    <x v="2"/>
    <x v="1"/>
  </r>
  <r>
    <d v="2022-03-06T00:00:00"/>
    <x v="3"/>
    <n v="2"/>
    <x v="2"/>
    <x v="1"/>
    <n v="0"/>
    <x v="3"/>
    <x v="3"/>
    <x v="2"/>
    <n v="44"/>
    <x v="3"/>
    <n v="88"/>
    <n v="97.68"/>
    <x v="16"/>
    <x v="2"/>
    <x v="1"/>
  </r>
  <r>
    <d v="2022-03-07T00:00:00"/>
    <x v="6"/>
    <n v="1"/>
    <x v="2"/>
    <x v="1"/>
    <n v="0"/>
    <x v="6"/>
    <x v="3"/>
    <x v="1"/>
    <n v="71"/>
    <x v="6"/>
    <n v="71"/>
    <n v="80.94"/>
    <x v="20"/>
    <x v="2"/>
    <x v="1"/>
  </r>
  <r>
    <d v="2022-03-08T00:00:00"/>
    <x v="11"/>
    <n v="6"/>
    <x v="2"/>
    <x v="0"/>
    <n v="0"/>
    <x v="11"/>
    <x v="1"/>
    <x v="1"/>
    <n v="76"/>
    <x v="11"/>
    <n v="456"/>
    <n v="492.48"/>
    <x v="21"/>
    <x v="2"/>
    <x v="1"/>
  </r>
  <r>
    <d v="2022-03-09T00:00:00"/>
    <x v="28"/>
    <n v="3"/>
    <x v="2"/>
    <x v="0"/>
    <n v="0"/>
    <x v="28"/>
    <x v="4"/>
    <x v="0"/>
    <n v="148"/>
    <x v="28"/>
    <n v="444"/>
    <n v="603.84"/>
    <x v="4"/>
    <x v="2"/>
    <x v="1"/>
  </r>
  <r>
    <d v="2022-03-09T00:00:00"/>
    <x v="3"/>
    <n v="11"/>
    <x v="1"/>
    <x v="1"/>
    <n v="0"/>
    <x v="3"/>
    <x v="3"/>
    <x v="2"/>
    <n v="44"/>
    <x v="3"/>
    <n v="484"/>
    <n v="537.24"/>
    <x v="4"/>
    <x v="2"/>
    <x v="1"/>
  </r>
  <r>
    <d v="2022-03-10T00:00:00"/>
    <x v="38"/>
    <n v="12"/>
    <x v="0"/>
    <x v="0"/>
    <n v="0"/>
    <x v="38"/>
    <x v="4"/>
    <x v="1"/>
    <n v="95"/>
    <x v="38"/>
    <n v="1140"/>
    <n v="1436.4"/>
    <x v="26"/>
    <x v="2"/>
    <x v="1"/>
  </r>
  <r>
    <d v="2022-03-14T00:00:00"/>
    <x v="21"/>
    <n v="2"/>
    <x v="2"/>
    <x v="1"/>
    <n v="0"/>
    <x v="21"/>
    <x v="2"/>
    <x v="3"/>
    <n v="13"/>
    <x v="21"/>
    <n v="26"/>
    <n v="33.28"/>
    <x v="29"/>
    <x v="2"/>
    <x v="1"/>
  </r>
  <r>
    <d v="2022-03-14T00:00:00"/>
    <x v="42"/>
    <n v="13"/>
    <x v="2"/>
    <x v="0"/>
    <n v="0"/>
    <x v="42"/>
    <x v="4"/>
    <x v="3"/>
    <n v="18"/>
    <x v="42"/>
    <n v="234"/>
    <n v="320.58"/>
    <x v="29"/>
    <x v="2"/>
    <x v="1"/>
  </r>
  <r>
    <d v="2022-03-18T00:00:00"/>
    <x v="40"/>
    <n v="2"/>
    <x v="1"/>
    <x v="1"/>
    <n v="0"/>
    <x v="40"/>
    <x v="2"/>
    <x v="0"/>
    <n v="150"/>
    <x v="40"/>
    <n v="300"/>
    <n v="420"/>
    <x v="7"/>
    <x v="2"/>
    <x v="1"/>
  </r>
  <r>
    <d v="2022-03-18T00:00:00"/>
    <x v="26"/>
    <n v="10"/>
    <x v="2"/>
    <x v="1"/>
    <n v="0"/>
    <x v="26"/>
    <x v="4"/>
    <x v="2"/>
    <n v="48"/>
    <x v="26"/>
    <n v="480"/>
    <n v="571.20000000000005"/>
    <x v="7"/>
    <x v="2"/>
    <x v="1"/>
  </r>
  <r>
    <d v="2022-03-19T00:00:00"/>
    <x v="41"/>
    <n v="6"/>
    <x v="0"/>
    <x v="1"/>
    <n v="0"/>
    <x v="41"/>
    <x v="1"/>
    <x v="0"/>
    <n v="138"/>
    <x v="41"/>
    <n v="828"/>
    <n v="1043.28"/>
    <x v="8"/>
    <x v="2"/>
    <x v="1"/>
  </r>
  <r>
    <d v="2022-03-23T00:00:00"/>
    <x v="18"/>
    <n v="9"/>
    <x v="2"/>
    <x v="1"/>
    <n v="0"/>
    <x v="18"/>
    <x v="4"/>
    <x v="1"/>
    <n v="89"/>
    <x v="18"/>
    <n v="801"/>
    <n v="1057.32"/>
    <x v="19"/>
    <x v="2"/>
    <x v="1"/>
  </r>
  <r>
    <d v="2022-03-25T00:00:00"/>
    <x v="16"/>
    <n v="2"/>
    <x v="0"/>
    <x v="0"/>
    <n v="0"/>
    <x v="16"/>
    <x v="3"/>
    <x v="1"/>
    <n v="98"/>
    <x v="16"/>
    <n v="196"/>
    <n v="207.76"/>
    <x v="11"/>
    <x v="2"/>
    <x v="1"/>
  </r>
  <r>
    <d v="2022-03-25T00:00:00"/>
    <x v="28"/>
    <n v="11"/>
    <x v="2"/>
    <x v="0"/>
    <n v="0"/>
    <x v="28"/>
    <x v="4"/>
    <x v="0"/>
    <n v="148"/>
    <x v="28"/>
    <n v="1628"/>
    <n v="2214.08"/>
    <x v="11"/>
    <x v="2"/>
    <x v="1"/>
  </r>
  <r>
    <d v="2022-03-29T00:00:00"/>
    <x v="18"/>
    <n v="12"/>
    <x v="1"/>
    <x v="0"/>
    <n v="0"/>
    <x v="18"/>
    <x v="4"/>
    <x v="1"/>
    <n v="89"/>
    <x v="18"/>
    <n v="1068"/>
    <n v="1409.76"/>
    <x v="28"/>
    <x v="2"/>
    <x v="1"/>
  </r>
  <r>
    <d v="2022-03-30T00:00:00"/>
    <x v="16"/>
    <n v="13"/>
    <x v="1"/>
    <x v="1"/>
    <n v="0"/>
    <x v="16"/>
    <x v="3"/>
    <x v="1"/>
    <n v="98"/>
    <x v="16"/>
    <n v="1274"/>
    <n v="1350.44"/>
    <x v="24"/>
    <x v="2"/>
    <x v="1"/>
  </r>
  <r>
    <d v="2022-04-01T00:00:00"/>
    <x v="29"/>
    <n v="2"/>
    <x v="1"/>
    <x v="1"/>
    <n v="0"/>
    <x v="29"/>
    <x v="3"/>
    <x v="1"/>
    <n v="105"/>
    <x v="29"/>
    <n v="210"/>
    <n v="285.60000000000002"/>
    <x v="0"/>
    <x v="3"/>
    <x v="1"/>
  </r>
  <r>
    <d v="2022-04-02T00:00:00"/>
    <x v="29"/>
    <n v="3"/>
    <x v="2"/>
    <x v="1"/>
    <n v="0"/>
    <x v="29"/>
    <x v="3"/>
    <x v="1"/>
    <n v="105"/>
    <x v="29"/>
    <n v="315"/>
    <n v="428.40000000000003"/>
    <x v="1"/>
    <x v="3"/>
    <x v="1"/>
  </r>
  <r>
    <d v="2022-04-06T00:00:00"/>
    <x v="17"/>
    <n v="2"/>
    <x v="0"/>
    <x v="1"/>
    <n v="0"/>
    <x v="17"/>
    <x v="1"/>
    <x v="1"/>
    <n v="90"/>
    <x v="17"/>
    <n v="180"/>
    <n v="230.4"/>
    <x v="16"/>
    <x v="3"/>
    <x v="1"/>
  </r>
  <r>
    <d v="2022-04-07T00:00:00"/>
    <x v="42"/>
    <n v="7"/>
    <x v="2"/>
    <x v="0"/>
    <n v="0"/>
    <x v="42"/>
    <x v="4"/>
    <x v="3"/>
    <n v="18"/>
    <x v="42"/>
    <n v="126"/>
    <n v="172.62"/>
    <x v="20"/>
    <x v="3"/>
    <x v="1"/>
  </r>
  <r>
    <d v="2022-04-09T00:00:00"/>
    <x v="34"/>
    <n v="12"/>
    <x v="0"/>
    <x v="1"/>
    <n v="0"/>
    <x v="34"/>
    <x v="1"/>
    <x v="3"/>
    <n v="37"/>
    <x v="34"/>
    <n v="444"/>
    <n v="510.59999999999997"/>
    <x v="4"/>
    <x v="3"/>
    <x v="1"/>
  </r>
  <r>
    <d v="2022-04-09T00:00:00"/>
    <x v="29"/>
    <n v="9"/>
    <x v="1"/>
    <x v="0"/>
    <n v="0"/>
    <x v="29"/>
    <x v="3"/>
    <x v="1"/>
    <n v="105"/>
    <x v="29"/>
    <n v="945"/>
    <n v="1285.2"/>
    <x v="4"/>
    <x v="3"/>
    <x v="1"/>
  </r>
  <r>
    <d v="2022-04-13T00:00:00"/>
    <x v="21"/>
    <n v="14"/>
    <x v="0"/>
    <x v="0"/>
    <n v="0"/>
    <x v="21"/>
    <x v="2"/>
    <x v="3"/>
    <n v="13"/>
    <x v="21"/>
    <n v="182"/>
    <n v="232.96"/>
    <x v="22"/>
    <x v="3"/>
    <x v="1"/>
  </r>
  <r>
    <d v="2022-04-18T00:00:00"/>
    <x v="41"/>
    <n v="9"/>
    <x v="2"/>
    <x v="1"/>
    <n v="0"/>
    <x v="41"/>
    <x v="1"/>
    <x v="0"/>
    <n v="138"/>
    <x v="41"/>
    <n v="1242"/>
    <n v="1564.92"/>
    <x v="7"/>
    <x v="3"/>
    <x v="1"/>
  </r>
  <r>
    <d v="2022-04-20T00:00:00"/>
    <x v="30"/>
    <n v="2"/>
    <x v="0"/>
    <x v="0"/>
    <n v="0"/>
    <x v="30"/>
    <x v="2"/>
    <x v="3"/>
    <n v="37"/>
    <x v="30"/>
    <n v="74"/>
    <n v="98.42"/>
    <x v="9"/>
    <x v="3"/>
    <x v="1"/>
  </r>
  <r>
    <d v="2022-04-20T00:00:00"/>
    <x v="35"/>
    <n v="4"/>
    <x v="2"/>
    <x v="0"/>
    <n v="0"/>
    <x v="35"/>
    <x v="2"/>
    <x v="1"/>
    <n v="73"/>
    <x v="35"/>
    <n v="292"/>
    <n v="376.68"/>
    <x v="9"/>
    <x v="3"/>
    <x v="1"/>
  </r>
  <r>
    <d v="2022-04-21T00:00:00"/>
    <x v="28"/>
    <n v="2"/>
    <x v="2"/>
    <x v="1"/>
    <n v="0"/>
    <x v="28"/>
    <x v="4"/>
    <x v="0"/>
    <n v="148"/>
    <x v="28"/>
    <n v="296"/>
    <n v="402.56"/>
    <x v="10"/>
    <x v="3"/>
    <x v="1"/>
  </r>
  <r>
    <d v="2022-04-21T00:00:00"/>
    <x v="42"/>
    <n v="14"/>
    <x v="1"/>
    <x v="0"/>
    <n v="0"/>
    <x v="42"/>
    <x v="4"/>
    <x v="3"/>
    <n v="18"/>
    <x v="42"/>
    <n v="252"/>
    <n v="345.24"/>
    <x v="10"/>
    <x v="3"/>
    <x v="1"/>
  </r>
  <r>
    <d v="2022-04-23T00:00:00"/>
    <x v="11"/>
    <n v="15"/>
    <x v="1"/>
    <x v="0"/>
    <n v="0"/>
    <x v="11"/>
    <x v="1"/>
    <x v="1"/>
    <n v="76"/>
    <x v="11"/>
    <n v="1140"/>
    <n v="1231.2"/>
    <x v="19"/>
    <x v="3"/>
    <x v="1"/>
  </r>
  <r>
    <d v="2022-04-24T00:00:00"/>
    <x v="13"/>
    <n v="4"/>
    <x v="2"/>
    <x v="0"/>
    <n v="0"/>
    <x v="13"/>
    <x v="4"/>
    <x v="2"/>
    <n v="55"/>
    <x v="13"/>
    <n v="220"/>
    <n v="233.2"/>
    <x v="27"/>
    <x v="3"/>
    <x v="1"/>
  </r>
  <r>
    <d v="2022-04-25T00:00:00"/>
    <x v="3"/>
    <n v="9"/>
    <x v="2"/>
    <x v="1"/>
    <n v="0"/>
    <x v="3"/>
    <x v="3"/>
    <x v="2"/>
    <n v="44"/>
    <x v="3"/>
    <n v="396"/>
    <n v="439.56000000000006"/>
    <x v="11"/>
    <x v="3"/>
    <x v="1"/>
  </r>
  <r>
    <d v="2022-04-25T00:00:00"/>
    <x v="6"/>
    <n v="8"/>
    <x v="1"/>
    <x v="0"/>
    <n v="0"/>
    <x v="6"/>
    <x v="3"/>
    <x v="1"/>
    <n v="71"/>
    <x v="6"/>
    <n v="568"/>
    <n v="647.52"/>
    <x v="11"/>
    <x v="3"/>
    <x v="1"/>
  </r>
  <r>
    <d v="2022-04-26T00:00:00"/>
    <x v="26"/>
    <n v="2"/>
    <x v="2"/>
    <x v="1"/>
    <n v="0"/>
    <x v="26"/>
    <x v="4"/>
    <x v="2"/>
    <n v="48"/>
    <x v="26"/>
    <n v="96"/>
    <n v="114.24000000000001"/>
    <x v="12"/>
    <x v="3"/>
    <x v="1"/>
  </r>
  <r>
    <d v="2022-04-28T00:00:00"/>
    <x v="9"/>
    <n v="14"/>
    <x v="2"/>
    <x v="1"/>
    <n v="0"/>
    <x v="9"/>
    <x v="2"/>
    <x v="1"/>
    <n v="112"/>
    <x v="9"/>
    <n v="1568"/>
    <n v="2054.08"/>
    <x v="14"/>
    <x v="3"/>
    <x v="1"/>
  </r>
  <r>
    <d v="2022-04-30T00:00:00"/>
    <x v="21"/>
    <n v="13"/>
    <x v="1"/>
    <x v="0"/>
    <n v="0"/>
    <x v="21"/>
    <x v="2"/>
    <x v="3"/>
    <n v="13"/>
    <x v="21"/>
    <n v="169"/>
    <n v="216.32"/>
    <x v="24"/>
    <x v="3"/>
    <x v="1"/>
  </r>
  <r>
    <d v="2022-04-30T00:00:00"/>
    <x v="26"/>
    <n v="8"/>
    <x v="2"/>
    <x v="0"/>
    <n v="0"/>
    <x v="26"/>
    <x v="4"/>
    <x v="2"/>
    <n v="48"/>
    <x v="26"/>
    <n v="384"/>
    <n v="456.96000000000004"/>
    <x v="24"/>
    <x v="3"/>
    <x v="1"/>
  </r>
  <r>
    <d v="2022-05-01T00:00:00"/>
    <x v="13"/>
    <n v="9"/>
    <x v="0"/>
    <x v="0"/>
    <n v="0"/>
    <x v="13"/>
    <x v="4"/>
    <x v="2"/>
    <n v="55"/>
    <x v="13"/>
    <n v="495"/>
    <n v="524.69999999999993"/>
    <x v="0"/>
    <x v="4"/>
    <x v="1"/>
  </r>
  <r>
    <d v="2022-05-01T00:00:00"/>
    <x v="38"/>
    <n v="6"/>
    <x v="1"/>
    <x v="0"/>
    <n v="0"/>
    <x v="38"/>
    <x v="4"/>
    <x v="1"/>
    <n v="95"/>
    <x v="38"/>
    <n v="570"/>
    <n v="718.2"/>
    <x v="0"/>
    <x v="4"/>
    <x v="1"/>
  </r>
  <r>
    <d v="2022-05-02T00:00:00"/>
    <x v="2"/>
    <n v="4"/>
    <x v="1"/>
    <x v="1"/>
    <n v="0"/>
    <x v="2"/>
    <x v="2"/>
    <x v="1"/>
    <n v="112"/>
    <x v="2"/>
    <n v="448"/>
    <n v="488.32"/>
    <x v="1"/>
    <x v="4"/>
    <x v="1"/>
  </r>
  <r>
    <d v="2022-05-04T00:00:00"/>
    <x v="14"/>
    <n v="10"/>
    <x v="2"/>
    <x v="0"/>
    <n v="0"/>
    <x v="14"/>
    <x v="0"/>
    <x v="2"/>
    <n v="61"/>
    <x v="14"/>
    <n v="610"/>
    <n v="762.5"/>
    <x v="3"/>
    <x v="4"/>
    <x v="1"/>
  </r>
  <r>
    <d v="2022-05-06T00:00:00"/>
    <x v="13"/>
    <n v="7"/>
    <x v="2"/>
    <x v="0"/>
    <n v="0"/>
    <x v="13"/>
    <x v="4"/>
    <x v="2"/>
    <n v="55"/>
    <x v="13"/>
    <n v="385"/>
    <n v="408.09999999999997"/>
    <x v="16"/>
    <x v="4"/>
    <x v="1"/>
  </r>
  <r>
    <d v="2022-05-07T00:00:00"/>
    <x v="27"/>
    <n v="4"/>
    <x v="1"/>
    <x v="1"/>
    <n v="0"/>
    <x v="27"/>
    <x v="2"/>
    <x v="3"/>
    <n v="12"/>
    <x v="27"/>
    <n v="48"/>
    <n v="62.879999999999995"/>
    <x v="20"/>
    <x v="4"/>
    <x v="1"/>
  </r>
  <r>
    <d v="2022-05-07T00:00:00"/>
    <x v="26"/>
    <n v="1"/>
    <x v="1"/>
    <x v="0"/>
    <n v="0"/>
    <x v="26"/>
    <x v="4"/>
    <x v="2"/>
    <n v="48"/>
    <x v="26"/>
    <n v="48"/>
    <n v="57.120000000000005"/>
    <x v="20"/>
    <x v="4"/>
    <x v="1"/>
  </r>
  <r>
    <d v="2022-05-08T00:00:00"/>
    <x v="22"/>
    <n v="7"/>
    <x v="1"/>
    <x v="0"/>
    <n v="0"/>
    <x v="22"/>
    <x v="0"/>
    <x v="0"/>
    <n v="121"/>
    <x v="22"/>
    <n v="847"/>
    <n v="990.99"/>
    <x v="21"/>
    <x v="4"/>
    <x v="1"/>
  </r>
  <r>
    <d v="2022-05-09T00:00:00"/>
    <x v="39"/>
    <n v="12"/>
    <x v="0"/>
    <x v="1"/>
    <n v="0"/>
    <x v="39"/>
    <x v="2"/>
    <x v="0"/>
    <n v="134"/>
    <x v="39"/>
    <n v="1608"/>
    <n v="1881.3600000000001"/>
    <x v="4"/>
    <x v="4"/>
    <x v="1"/>
  </r>
  <r>
    <d v="2022-05-10T00:00:00"/>
    <x v="37"/>
    <n v="6"/>
    <x v="2"/>
    <x v="0"/>
    <n v="0"/>
    <x v="37"/>
    <x v="3"/>
    <x v="3"/>
    <n v="6"/>
    <x v="37"/>
    <n v="36"/>
    <n v="47.16"/>
    <x v="26"/>
    <x v="4"/>
    <x v="1"/>
  </r>
  <r>
    <d v="2022-05-12T00:00:00"/>
    <x v="31"/>
    <n v="7"/>
    <x v="1"/>
    <x v="1"/>
    <n v="0"/>
    <x v="31"/>
    <x v="2"/>
    <x v="2"/>
    <n v="44"/>
    <x v="31"/>
    <n v="308"/>
    <n v="338.8"/>
    <x v="6"/>
    <x v="4"/>
    <x v="1"/>
  </r>
  <r>
    <d v="2022-05-13T00:00:00"/>
    <x v="35"/>
    <n v="5"/>
    <x v="2"/>
    <x v="0"/>
    <n v="0"/>
    <x v="35"/>
    <x v="2"/>
    <x v="1"/>
    <n v="73"/>
    <x v="35"/>
    <n v="365"/>
    <n v="470.85"/>
    <x v="22"/>
    <x v="4"/>
    <x v="1"/>
  </r>
  <r>
    <d v="2022-05-14T00:00:00"/>
    <x v="25"/>
    <n v="14"/>
    <x v="2"/>
    <x v="1"/>
    <n v="0"/>
    <x v="25"/>
    <x v="3"/>
    <x v="1"/>
    <n v="83"/>
    <x v="25"/>
    <n v="1162"/>
    <n v="1324.68"/>
    <x v="29"/>
    <x v="4"/>
    <x v="1"/>
  </r>
  <r>
    <d v="2022-05-15T00:00:00"/>
    <x v="14"/>
    <n v="5"/>
    <x v="1"/>
    <x v="0"/>
    <n v="0"/>
    <x v="14"/>
    <x v="0"/>
    <x v="2"/>
    <n v="61"/>
    <x v="14"/>
    <n v="305"/>
    <n v="381.25"/>
    <x v="17"/>
    <x v="4"/>
    <x v="1"/>
  </r>
  <r>
    <d v="2022-05-16T00:00:00"/>
    <x v="20"/>
    <n v="13"/>
    <x v="2"/>
    <x v="1"/>
    <n v="0"/>
    <x v="20"/>
    <x v="2"/>
    <x v="0"/>
    <n v="148"/>
    <x v="20"/>
    <n v="1924"/>
    <n v="2135.64"/>
    <x v="23"/>
    <x v="4"/>
    <x v="1"/>
  </r>
  <r>
    <d v="2022-05-16T00:00:00"/>
    <x v="5"/>
    <n v="13"/>
    <x v="1"/>
    <x v="0"/>
    <n v="0"/>
    <x v="5"/>
    <x v="4"/>
    <x v="1"/>
    <n v="93"/>
    <x v="5"/>
    <n v="1209"/>
    <n v="1354.08"/>
    <x v="23"/>
    <x v="4"/>
    <x v="1"/>
  </r>
  <r>
    <d v="2022-05-17T00:00:00"/>
    <x v="26"/>
    <n v="8"/>
    <x v="2"/>
    <x v="1"/>
    <n v="0"/>
    <x v="26"/>
    <x v="4"/>
    <x v="2"/>
    <n v="48"/>
    <x v="26"/>
    <n v="384"/>
    <n v="456.96000000000004"/>
    <x v="30"/>
    <x v="4"/>
    <x v="1"/>
  </r>
  <r>
    <d v="2022-05-18T00:00:00"/>
    <x v="26"/>
    <n v="4"/>
    <x v="0"/>
    <x v="0"/>
    <n v="0"/>
    <x v="26"/>
    <x v="4"/>
    <x v="2"/>
    <n v="48"/>
    <x v="26"/>
    <n v="192"/>
    <n v="228.48000000000002"/>
    <x v="7"/>
    <x v="4"/>
    <x v="1"/>
  </r>
  <r>
    <d v="2022-05-18T00:00:00"/>
    <x v="1"/>
    <n v="8"/>
    <x v="0"/>
    <x v="0"/>
    <n v="0"/>
    <x v="1"/>
    <x v="1"/>
    <x v="1"/>
    <n v="72"/>
    <x v="1"/>
    <n v="576"/>
    <n v="639.36"/>
    <x v="7"/>
    <x v="4"/>
    <x v="1"/>
  </r>
  <r>
    <d v="2022-05-20T00:00:00"/>
    <x v="11"/>
    <n v="15"/>
    <x v="1"/>
    <x v="1"/>
    <n v="0"/>
    <x v="11"/>
    <x v="1"/>
    <x v="1"/>
    <n v="76"/>
    <x v="11"/>
    <n v="1140"/>
    <n v="1231.2"/>
    <x v="9"/>
    <x v="4"/>
    <x v="1"/>
  </r>
  <r>
    <d v="2022-05-22T00:00:00"/>
    <x v="27"/>
    <n v="12"/>
    <x v="2"/>
    <x v="0"/>
    <n v="0"/>
    <x v="27"/>
    <x v="2"/>
    <x v="3"/>
    <n v="12"/>
    <x v="27"/>
    <n v="144"/>
    <n v="188.64"/>
    <x v="18"/>
    <x v="4"/>
    <x v="1"/>
  </r>
  <r>
    <d v="2022-05-25T00:00:00"/>
    <x v="29"/>
    <n v="7"/>
    <x v="1"/>
    <x v="0"/>
    <n v="0"/>
    <x v="29"/>
    <x v="3"/>
    <x v="1"/>
    <n v="105"/>
    <x v="29"/>
    <n v="735"/>
    <n v="999.60000000000014"/>
    <x v="11"/>
    <x v="4"/>
    <x v="1"/>
  </r>
  <r>
    <d v="2022-05-26T00:00:00"/>
    <x v="33"/>
    <n v="2"/>
    <x v="2"/>
    <x v="0"/>
    <n v="0"/>
    <x v="33"/>
    <x v="4"/>
    <x v="3"/>
    <n v="37"/>
    <x v="33"/>
    <n v="74"/>
    <n v="83.62"/>
    <x v="12"/>
    <x v="4"/>
    <x v="1"/>
  </r>
  <r>
    <d v="2022-05-26T00:00:00"/>
    <x v="26"/>
    <n v="2"/>
    <x v="1"/>
    <x v="0"/>
    <n v="0"/>
    <x v="26"/>
    <x v="4"/>
    <x v="2"/>
    <n v="48"/>
    <x v="26"/>
    <n v="96"/>
    <n v="114.24000000000001"/>
    <x v="12"/>
    <x v="4"/>
    <x v="1"/>
  </r>
  <r>
    <d v="2022-05-28T00:00:00"/>
    <x v="41"/>
    <n v="10"/>
    <x v="0"/>
    <x v="1"/>
    <n v="0"/>
    <x v="41"/>
    <x v="1"/>
    <x v="0"/>
    <n v="138"/>
    <x v="41"/>
    <n v="1380"/>
    <n v="1738.8"/>
    <x v="14"/>
    <x v="4"/>
    <x v="1"/>
  </r>
  <r>
    <d v="2022-05-28T00:00:00"/>
    <x v="25"/>
    <n v="5"/>
    <x v="0"/>
    <x v="0"/>
    <n v="0"/>
    <x v="25"/>
    <x v="3"/>
    <x v="1"/>
    <n v="83"/>
    <x v="25"/>
    <n v="415"/>
    <n v="473.1"/>
    <x v="14"/>
    <x v="4"/>
    <x v="1"/>
  </r>
  <r>
    <d v="2022-05-28T00:00:00"/>
    <x v="20"/>
    <n v="9"/>
    <x v="1"/>
    <x v="1"/>
    <n v="0"/>
    <x v="20"/>
    <x v="2"/>
    <x v="0"/>
    <n v="148"/>
    <x v="20"/>
    <n v="1332"/>
    <n v="1478.52"/>
    <x v="14"/>
    <x v="4"/>
    <x v="1"/>
  </r>
  <r>
    <d v="2022-05-28T00:00:00"/>
    <x v="3"/>
    <n v="12"/>
    <x v="1"/>
    <x v="0"/>
    <n v="0"/>
    <x v="3"/>
    <x v="3"/>
    <x v="2"/>
    <n v="44"/>
    <x v="3"/>
    <n v="528"/>
    <n v="586.08000000000004"/>
    <x v="14"/>
    <x v="4"/>
    <x v="1"/>
  </r>
  <r>
    <d v="2022-05-28T00:00:00"/>
    <x v="14"/>
    <n v="14"/>
    <x v="2"/>
    <x v="1"/>
    <n v="0"/>
    <x v="14"/>
    <x v="0"/>
    <x v="2"/>
    <n v="61"/>
    <x v="14"/>
    <n v="854"/>
    <n v="1067.5"/>
    <x v="14"/>
    <x v="4"/>
    <x v="1"/>
  </r>
  <r>
    <d v="2022-05-30T00:00:00"/>
    <x v="11"/>
    <n v="9"/>
    <x v="2"/>
    <x v="0"/>
    <n v="0"/>
    <x v="11"/>
    <x v="1"/>
    <x v="1"/>
    <n v="76"/>
    <x v="11"/>
    <n v="684"/>
    <n v="738.72"/>
    <x v="24"/>
    <x v="4"/>
    <x v="1"/>
  </r>
  <r>
    <d v="2022-05-30T00:00:00"/>
    <x v="24"/>
    <n v="4"/>
    <x v="0"/>
    <x v="1"/>
    <n v="0"/>
    <x v="24"/>
    <x v="3"/>
    <x v="0"/>
    <n v="133"/>
    <x v="24"/>
    <n v="532"/>
    <n v="622.44000000000005"/>
    <x v="24"/>
    <x v="4"/>
    <x v="1"/>
  </r>
  <r>
    <d v="2022-05-30T00:00:00"/>
    <x v="38"/>
    <n v="3"/>
    <x v="1"/>
    <x v="1"/>
    <n v="0"/>
    <x v="38"/>
    <x v="4"/>
    <x v="1"/>
    <n v="95"/>
    <x v="38"/>
    <n v="285"/>
    <n v="359.1"/>
    <x v="24"/>
    <x v="4"/>
    <x v="1"/>
  </r>
  <r>
    <d v="2022-06-03T00:00:00"/>
    <x v="25"/>
    <n v="14"/>
    <x v="1"/>
    <x v="0"/>
    <n v="0"/>
    <x v="25"/>
    <x v="3"/>
    <x v="1"/>
    <n v="83"/>
    <x v="25"/>
    <n v="1162"/>
    <n v="1324.68"/>
    <x v="2"/>
    <x v="5"/>
    <x v="1"/>
  </r>
  <r>
    <d v="2022-06-10T00:00:00"/>
    <x v="33"/>
    <n v="8"/>
    <x v="0"/>
    <x v="0"/>
    <n v="0"/>
    <x v="33"/>
    <x v="4"/>
    <x v="3"/>
    <n v="37"/>
    <x v="33"/>
    <n v="296"/>
    <n v="334.48"/>
    <x v="26"/>
    <x v="5"/>
    <x v="1"/>
  </r>
  <r>
    <d v="2022-06-11T00:00:00"/>
    <x v="34"/>
    <n v="13"/>
    <x v="1"/>
    <x v="1"/>
    <n v="0"/>
    <x v="34"/>
    <x v="1"/>
    <x v="3"/>
    <n v="37"/>
    <x v="34"/>
    <n v="481"/>
    <n v="553.15"/>
    <x v="5"/>
    <x v="5"/>
    <x v="1"/>
  </r>
  <r>
    <d v="2022-06-11T00:00:00"/>
    <x v="32"/>
    <n v="6"/>
    <x v="2"/>
    <x v="0"/>
    <n v="0"/>
    <x v="32"/>
    <x v="0"/>
    <x v="0"/>
    <n v="126"/>
    <x v="32"/>
    <n v="756"/>
    <n v="975.24"/>
    <x v="5"/>
    <x v="5"/>
    <x v="1"/>
  </r>
  <r>
    <d v="2022-06-13T00:00:00"/>
    <x v="42"/>
    <n v="6"/>
    <x v="2"/>
    <x v="1"/>
    <n v="0"/>
    <x v="42"/>
    <x v="4"/>
    <x v="3"/>
    <n v="18"/>
    <x v="42"/>
    <n v="108"/>
    <n v="147.96"/>
    <x v="22"/>
    <x v="5"/>
    <x v="1"/>
  </r>
  <r>
    <d v="2022-06-15T00:00:00"/>
    <x v="10"/>
    <n v="15"/>
    <x v="0"/>
    <x v="0"/>
    <n v="0"/>
    <x v="10"/>
    <x v="1"/>
    <x v="0"/>
    <n v="120"/>
    <x v="10"/>
    <n v="1800"/>
    <n v="2430"/>
    <x v="17"/>
    <x v="5"/>
    <x v="1"/>
  </r>
  <r>
    <d v="2022-06-16T00:00:00"/>
    <x v="19"/>
    <n v="15"/>
    <x v="1"/>
    <x v="1"/>
    <n v="0"/>
    <x v="19"/>
    <x v="4"/>
    <x v="2"/>
    <n v="47"/>
    <x v="19"/>
    <n v="705"/>
    <n v="796.65"/>
    <x v="23"/>
    <x v="5"/>
    <x v="1"/>
  </r>
  <r>
    <d v="2022-06-19T00:00:00"/>
    <x v="29"/>
    <n v="8"/>
    <x v="2"/>
    <x v="1"/>
    <n v="0"/>
    <x v="29"/>
    <x v="3"/>
    <x v="1"/>
    <n v="105"/>
    <x v="29"/>
    <n v="840"/>
    <n v="1142.4000000000001"/>
    <x v="8"/>
    <x v="5"/>
    <x v="1"/>
  </r>
  <r>
    <d v="2022-06-21T00:00:00"/>
    <x v="39"/>
    <n v="14"/>
    <x v="2"/>
    <x v="1"/>
    <n v="0"/>
    <x v="39"/>
    <x v="2"/>
    <x v="0"/>
    <n v="134"/>
    <x v="39"/>
    <n v="1876"/>
    <n v="2194.92"/>
    <x v="10"/>
    <x v="5"/>
    <x v="1"/>
  </r>
  <r>
    <d v="2022-06-22T00:00:00"/>
    <x v="17"/>
    <n v="10"/>
    <x v="1"/>
    <x v="1"/>
    <n v="0"/>
    <x v="17"/>
    <x v="1"/>
    <x v="1"/>
    <n v="90"/>
    <x v="17"/>
    <n v="900"/>
    <n v="1152"/>
    <x v="18"/>
    <x v="5"/>
    <x v="1"/>
  </r>
  <r>
    <d v="2022-06-22T00:00:00"/>
    <x v="16"/>
    <n v="4"/>
    <x v="2"/>
    <x v="1"/>
    <n v="0"/>
    <x v="16"/>
    <x v="3"/>
    <x v="1"/>
    <n v="98"/>
    <x v="16"/>
    <n v="392"/>
    <n v="415.52"/>
    <x v="18"/>
    <x v="5"/>
    <x v="1"/>
  </r>
  <r>
    <d v="2022-06-23T00:00:00"/>
    <x v="3"/>
    <n v="8"/>
    <x v="2"/>
    <x v="0"/>
    <n v="0"/>
    <x v="3"/>
    <x v="3"/>
    <x v="2"/>
    <n v="44"/>
    <x v="3"/>
    <n v="352"/>
    <n v="390.72"/>
    <x v="19"/>
    <x v="5"/>
    <x v="1"/>
  </r>
  <r>
    <d v="2022-06-24T00:00:00"/>
    <x v="30"/>
    <n v="7"/>
    <x v="2"/>
    <x v="1"/>
    <n v="0"/>
    <x v="30"/>
    <x v="2"/>
    <x v="3"/>
    <n v="37"/>
    <x v="30"/>
    <n v="259"/>
    <n v="344.47"/>
    <x v="27"/>
    <x v="5"/>
    <x v="1"/>
  </r>
  <r>
    <d v="2022-06-25T00:00:00"/>
    <x v="35"/>
    <n v="7"/>
    <x v="1"/>
    <x v="0"/>
    <n v="0"/>
    <x v="35"/>
    <x v="2"/>
    <x v="1"/>
    <n v="73"/>
    <x v="35"/>
    <n v="511"/>
    <n v="659.19"/>
    <x v="11"/>
    <x v="5"/>
    <x v="1"/>
  </r>
  <r>
    <d v="2022-06-26T00:00:00"/>
    <x v="13"/>
    <n v="4"/>
    <x v="2"/>
    <x v="1"/>
    <n v="0"/>
    <x v="13"/>
    <x v="4"/>
    <x v="2"/>
    <n v="55"/>
    <x v="13"/>
    <n v="220"/>
    <n v="233.2"/>
    <x v="12"/>
    <x v="5"/>
    <x v="1"/>
  </r>
  <r>
    <d v="2022-06-26T00:00:00"/>
    <x v="23"/>
    <n v="12"/>
    <x v="2"/>
    <x v="0"/>
    <n v="0"/>
    <x v="23"/>
    <x v="1"/>
    <x v="1"/>
    <n v="67"/>
    <x v="23"/>
    <n v="804"/>
    <n v="996.96"/>
    <x v="12"/>
    <x v="5"/>
    <x v="1"/>
  </r>
  <r>
    <d v="2022-07-03T00:00:00"/>
    <x v="38"/>
    <n v="15"/>
    <x v="2"/>
    <x v="1"/>
    <n v="0"/>
    <x v="38"/>
    <x v="4"/>
    <x v="1"/>
    <n v="95"/>
    <x v="38"/>
    <n v="1425"/>
    <n v="1795.5"/>
    <x v="2"/>
    <x v="6"/>
    <x v="1"/>
  </r>
  <r>
    <d v="2022-07-04T00:00:00"/>
    <x v="36"/>
    <n v="7"/>
    <x v="2"/>
    <x v="0"/>
    <n v="0"/>
    <x v="36"/>
    <x v="3"/>
    <x v="2"/>
    <n v="43"/>
    <x v="36"/>
    <n v="301"/>
    <n v="334.11"/>
    <x v="3"/>
    <x v="6"/>
    <x v="1"/>
  </r>
  <r>
    <d v="2022-07-05T00:00:00"/>
    <x v="7"/>
    <n v="7"/>
    <x v="1"/>
    <x v="1"/>
    <n v="0"/>
    <x v="7"/>
    <x v="0"/>
    <x v="3"/>
    <n v="7"/>
    <x v="7"/>
    <n v="49"/>
    <n v="58.31"/>
    <x v="15"/>
    <x v="6"/>
    <x v="1"/>
  </r>
  <r>
    <d v="2022-07-05T00:00:00"/>
    <x v="27"/>
    <n v="8"/>
    <x v="2"/>
    <x v="0"/>
    <n v="0"/>
    <x v="27"/>
    <x v="2"/>
    <x v="3"/>
    <n v="12"/>
    <x v="27"/>
    <n v="96"/>
    <n v="125.75999999999999"/>
    <x v="15"/>
    <x v="6"/>
    <x v="1"/>
  </r>
  <r>
    <d v="2022-07-06T00:00:00"/>
    <x v="41"/>
    <n v="2"/>
    <x v="2"/>
    <x v="1"/>
    <n v="0"/>
    <x v="41"/>
    <x v="1"/>
    <x v="0"/>
    <n v="138"/>
    <x v="41"/>
    <n v="276"/>
    <n v="347.76"/>
    <x v="16"/>
    <x v="6"/>
    <x v="1"/>
  </r>
  <r>
    <d v="2022-07-08T00:00:00"/>
    <x v="30"/>
    <n v="2"/>
    <x v="2"/>
    <x v="0"/>
    <n v="0"/>
    <x v="30"/>
    <x v="2"/>
    <x v="3"/>
    <n v="37"/>
    <x v="30"/>
    <n v="74"/>
    <n v="98.42"/>
    <x v="21"/>
    <x v="6"/>
    <x v="1"/>
  </r>
  <r>
    <d v="2022-07-10T00:00:00"/>
    <x v="18"/>
    <n v="12"/>
    <x v="1"/>
    <x v="1"/>
    <n v="0"/>
    <x v="18"/>
    <x v="4"/>
    <x v="1"/>
    <n v="89"/>
    <x v="18"/>
    <n v="1068"/>
    <n v="1409.76"/>
    <x v="26"/>
    <x v="6"/>
    <x v="1"/>
  </r>
  <r>
    <d v="2022-07-12T00:00:00"/>
    <x v="33"/>
    <n v="12"/>
    <x v="2"/>
    <x v="1"/>
    <n v="0"/>
    <x v="33"/>
    <x v="4"/>
    <x v="3"/>
    <n v="37"/>
    <x v="33"/>
    <n v="444"/>
    <n v="501.72"/>
    <x v="6"/>
    <x v="6"/>
    <x v="1"/>
  </r>
  <r>
    <d v="2022-07-13T00:00:00"/>
    <x v="7"/>
    <n v="7"/>
    <x v="2"/>
    <x v="0"/>
    <n v="0"/>
    <x v="7"/>
    <x v="0"/>
    <x v="3"/>
    <n v="7"/>
    <x v="7"/>
    <n v="49"/>
    <n v="58.31"/>
    <x v="22"/>
    <x v="6"/>
    <x v="1"/>
  </r>
  <r>
    <d v="2022-07-14T00:00:00"/>
    <x v="38"/>
    <n v="9"/>
    <x v="2"/>
    <x v="0"/>
    <n v="0"/>
    <x v="38"/>
    <x v="4"/>
    <x v="1"/>
    <n v="95"/>
    <x v="38"/>
    <n v="855"/>
    <n v="1077.3"/>
    <x v="29"/>
    <x v="6"/>
    <x v="1"/>
  </r>
  <r>
    <d v="2022-07-15T00:00:00"/>
    <x v="3"/>
    <n v="2"/>
    <x v="1"/>
    <x v="0"/>
    <n v="0"/>
    <x v="3"/>
    <x v="3"/>
    <x v="2"/>
    <n v="44"/>
    <x v="3"/>
    <n v="88"/>
    <n v="97.68"/>
    <x v="17"/>
    <x v="6"/>
    <x v="1"/>
  </r>
  <r>
    <d v="2022-07-17T00:00:00"/>
    <x v="41"/>
    <n v="8"/>
    <x v="1"/>
    <x v="1"/>
    <n v="0"/>
    <x v="41"/>
    <x v="1"/>
    <x v="0"/>
    <n v="138"/>
    <x v="41"/>
    <n v="1104"/>
    <n v="1391.04"/>
    <x v="30"/>
    <x v="6"/>
    <x v="1"/>
  </r>
  <r>
    <d v="2022-07-18T00:00:00"/>
    <x v="20"/>
    <n v="12"/>
    <x v="2"/>
    <x v="0"/>
    <n v="0"/>
    <x v="20"/>
    <x v="2"/>
    <x v="0"/>
    <n v="148"/>
    <x v="20"/>
    <n v="1776"/>
    <n v="1971.3600000000001"/>
    <x v="7"/>
    <x v="6"/>
    <x v="1"/>
  </r>
  <r>
    <d v="2022-07-20T00:00:00"/>
    <x v="10"/>
    <n v="8"/>
    <x v="0"/>
    <x v="0"/>
    <n v="0"/>
    <x v="10"/>
    <x v="1"/>
    <x v="0"/>
    <n v="120"/>
    <x v="10"/>
    <n v="960"/>
    <n v="1296"/>
    <x v="9"/>
    <x v="6"/>
    <x v="1"/>
  </r>
  <r>
    <d v="2022-07-22T00:00:00"/>
    <x v="13"/>
    <n v="6"/>
    <x v="2"/>
    <x v="1"/>
    <n v="0"/>
    <x v="13"/>
    <x v="4"/>
    <x v="2"/>
    <n v="55"/>
    <x v="13"/>
    <n v="330"/>
    <n v="349.79999999999995"/>
    <x v="18"/>
    <x v="6"/>
    <x v="1"/>
  </r>
  <r>
    <d v="2022-07-23T00:00:00"/>
    <x v="30"/>
    <n v="2"/>
    <x v="1"/>
    <x v="0"/>
    <n v="0"/>
    <x v="30"/>
    <x v="2"/>
    <x v="3"/>
    <n v="37"/>
    <x v="30"/>
    <n v="74"/>
    <n v="98.42"/>
    <x v="19"/>
    <x v="6"/>
    <x v="1"/>
  </r>
  <r>
    <d v="2022-07-24T00:00:00"/>
    <x v="15"/>
    <n v="14"/>
    <x v="2"/>
    <x v="1"/>
    <n v="0"/>
    <x v="15"/>
    <x v="3"/>
    <x v="1"/>
    <n v="75"/>
    <x v="15"/>
    <n v="1050"/>
    <n v="1197"/>
    <x v="27"/>
    <x v="6"/>
    <x v="1"/>
  </r>
  <r>
    <d v="2022-07-24T00:00:00"/>
    <x v="26"/>
    <n v="1"/>
    <x v="1"/>
    <x v="0"/>
    <n v="0"/>
    <x v="26"/>
    <x v="4"/>
    <x v="2"/>
    <n v="48"/>
    <x v="26"/>
    <n v="48"/>
    <n v="57.120000000000005"/>
    <x v="27"/>
    <x v="6"/>
    <x v="1"/>
  </r>
  <r>
    <d v="2022-07-25T00:00:00"/>
    <x v="11"/>
    <n v="2"/>
    <x v="2"/>
    <x v="1"/>
    <n v="0"/>
    <x v="11"/>
    <x v="1"/>
    <x v="1"/>
    <n v="76"/>
    <x v="11"/>
    <n v="152"/>
    <n v="164.16"/>
    <x v="11"/>
    <x v="6"/>
    <x v="1"/>
  </r>
  <r>
    <d v="2022-07-25T00:00:00"/>
    <x v="39"/>
    <n v="12"/>
    <x v="2"/>
    <x v="1"/>
    <n v="0"/>
    <x v="39"/>
    <x v="2"/>
    <x v="0"/>
    <n v="134"/>
    <x v="39"/>
    <n v="1608"/>
    <n v="1881.3600000000001"/>
    <x v="11"/>
    <x v="6"/>
    <x v="1"/>
  </r>
  <r>
    <d v="2022-07-25T00:00:00"/>
    <x v="6"/>
    <n v="13"/>
    <x v="1"/>
    <x v="1"/>
    <n v="0"/>
    <x v="6"/>
    <x v="3"/>
    <x v="1"/>
    <n v="71"/>
    <x v="6"/>
    <n v="923"/>
    <n v="1052.22"/>
    <x v="11"/>
    <x v="6"/>
    <x v="1"/>
  </r>
  <r>
    <d v="2022-07-26T00:00:00"/>
    <x v="6"/>
    <n v="10"/>
    <x v="1"/>
    <x v="0"/>
    <n v="0"/>
    <x v="6"/>
    <x v="3"/>
    <x v="1"/>
    <n v="71"/>
    <x v="6"/>
    <n v="710"/>
    <n v="809.4"/>
    <x v="12"/>
    <x v="6"/>
    <x v="1"/>
  </r>
  <r>
    <d v="2022-07-26T00:00:00"/>
    <x v="42"/>
    <n v="1"/>
    <x v="1"/>
    <x v="1"/>
    <n v="0"/>
    <x v="42"/>
    <x v="4"/>
    <x v="3"/>
    <n v="18"/>
    <x v="42"/>
    <n v="18"/>
    <n v="24.66"/>
    <x v="12"/>
    <x v="6"/>
    <x v="1"/>
  </r>
  <r>
    <d v="2022-08-03T00:00:00"/>
    <x v="35"/>
    <n v="5"/>
    <x v="2"/>
    <x v="1"/>
    <n v="0"/>
    <x v="35"/>
    <x v="2"/>
    <x v="1"/>
    <n v="73"/>
    <x v="35"/>
    <n v="365"/>
    <n v="470.85"/>
    <x v="2"/>
    <x v="7"/>
    <x v="1"/>
  </r>
  <r>
    <d v="2022-08-06T00:00:00"/>
    <x v="21"/>
    <n v="9"/>
    <x v="1"/>
    <x v="0"/>
    <n v="0"/>
    <x v="21"/>
    <x v="2"/>
    <x v="3"/>
    <n v="13"/>
    <x v="21"/>
    <n v="117"/>
    <n v="149.76"/>
    <x v="16"/>
    <x v="7"/>
    <x v="1"/>
  </r>
  <r>
    <d v="2022-08-08T00:00:00"/>
    <x v="21"/>
    <n v="2"/>
    <x v="2"/>
    <x v="0"/>
    <n v="0"/>
    <x v="21"/>
    <x v="2"/>
    <x v="3"/>
    <n v="13"/>
    <x v="21"/>
    <n v="26"/>
    <n v="33.28"/>
    <x v="21"/>
    <x v="7"/>
    <x v="1"/>
  </r>
  <r>
    <d v="2022-08-08T00:00:00"/>
    <x v="18"/>
    <n v="12"/>
    <x v="2"/>
    <x v="1"/>
    <n v="0"/>
    <x v="18"/>
    <x v="4"/>
    <x v="1"/>
    <n v="89"/>
    <x v="18"/>
    <n v="1068"/>
    <n v="1409.76"/>
    <x v="21"/>
    <x v="7"/>
    <x v="1"/>
  </r>
  <r>
    <d v="2022-08-08T00:00:00"/>
    <x v="32"/>
    <n v="11"/>
    <x v="2"/>
    <x v="1"/>
    <n v="0"/>
    <x v="32"/>
    <x v="0"/>
    <x v="0"/>
    <n v="126"/>
    <x v="32"/>
    <n v="1386"/>
    <n v="1787.9399999999998"/>
    <x v="21"/>
    <x v="7"/>
    <x v="1"/>
  </r>
  <r>
    <d v="2022-08-14T00:00:00"/>
    <x v="28"/>
    <n v="14"/>
    <x v="2"/>
    <x v="1"/>
    <n v="0"/>
    <x v="28"/>
    <x v="4"/>
    <x v="0"/>
    <n v="148"/>
    <x v="28"/>
    <n v="2072"/>
    <n v="2817.92"/>
    <x v="29"/>
    <x v="7"/>
    <x v="1"/>
  </r>
  <r>
    <d v="2022-08-15T00:00:00"/>
    <x v="31"/>
    <n v="10"/>
    <x v="0"/>
    <x v="1"/>
    <n v="0"/>
    <x v="31"/>
    <x v="2"/>
    <x v="2"/>
    <n v="44"/>
    <x v="31"/>
    <n v="440"/>
    <n v="484"/>
    <x v="17"/>
    <x v="7"/>
    <x v="1"/>
  </r>
  <r>
    <d v="2022-08-15T00:00:00"/>
    <x v="27"/>
    <n v="7"/>
    <x v="2"/>
    <x v="0"/>
    <n v="0"/>
    <x v="27"/>
    <x v="2"/>
    <x v="3"/>
    <n v="12"/>
    <x v="27"/>
    <n v="84"/>
    <n v="110.03999999999999"/>
    <x v="17"/>
    <x v="7"/>
    <x v="1"/>
  </r>
  <r>
    <d v="2022-08-18T00:00:00"/>
    <x v="19"/>
    <n v="8"/>
    <x v="1"/>
    <x v="0"/>
    <n v="0"/>
    <x v="19"/>
    <x v="4"/>
    <x v="2"/>
    <n v="47"/>
    <x v="19"/>
    <n v="376"/>
    <n v="424.88"/>
    <x v="7"/>
    <x v="7"/>
    <x v="1"/>
  </r>
  <r>
    <d v="2022-08-18T00:00:00"/>
    <x v="20"/>
    <n v="2"/>
    <x v="1"/>
    <x v="1"/>
    <n v="0"/>
    <x v="20"/>
    <x v="2"/>
    <x v="0"/>
    <n v="148"/>
    <x v="20"/>
    <n v="296"/>
    <n v="328.56"/>
    <x v="7"/>
    <x v="7"/>
    <x v="1"/>
  </r>
  <r>
    <d v="2022-08-19T00:00:00"/>
    <x v="36"/>
    <n v="3"/>
    <x v="1"/>
    <x v="0"/>
    <n v="0"/>
    <x v="36"/>
    <x v="3"/>
    <x v="2"/>
    <n v="43"/>
    <x v="36"/>
    <n v="129"/>
    <n v="143.19"/>
    <x v="8"/>
    <x v="7"/>
    <x v="1"/>
  </r>
  <r>
    <d v="2022-08-20T00:00:00"/>
    <x v="12"/>
    <n v="13"/>
    <x v="2"/>
    <x v="0"/>
    <n v="0"/>
    <x v="12"/>
    <x v="0"/>
    <x v="0"/>
    <n v="141"/>
    <x v="12"/>
    <n v="1833"/>
    <n v="1942.98"/>
    <x v="9"/>
    <x v="7"/>
    <x v="1"/>
  </r>
  <r>
    <d v="2022-08-20T00:00:00"/>
    <x v="38"/>
    <n v="14"/>
    <x v="2"/>
    <x v="0"/>
    <n v="0"/>
    <x v="38"/>
    <x v="4"/>
    <x v="1"/>
    <n v="95"/>
    <x v="38"/>
    <n v="1330"/>
    <n v="1675.8"/>
    <x v="9"/>
    <x v="7"/>
    <x v="1"/>
  </r>
  <r>
    <d v="2022-08-21T00:00:00"/>
    <x v="21"/>
    <n v="4"/>
    <x v="2"/>
    <x v="0"/>
    <n v="0"/>
    <x v="21"/>
    <x v="2"/>
    <x v="3"/>
    <n v="13"/>
    <x v="21"/>
    <n v="52"/>
    <n v="66.56"/>
    <x v="10"/>
    <x v="7"/>
    <x v="1"/>
  </r>
  <r>
    <d v="2022-08-23T00:00:00"/>
    <x v="11"/>
    <n v="11"/>
    <x v="1"/>
    <x v="0"/>
    <n v="0"/>
    <x v="11"/>
    <x v="1"/>
    <x v="1"/>
    <n v="76"/>
    <x v="11"/>
    <n v="836"/>
    <n v="902.88"/>
    <x v="19"/>
    <x v="7"/>
    <x v="1"/>
  </r>
  <r>
    <d v="2022-08-23T00:00:00"/>
    <x v="19"/>
    <n v="14"/>
    <x v="2"/>
    <x v="1"/>
    <n v="0"/>
    <x v="19"/>
    <x v="4"/>
    <x v="2"/>
    <n v="47"/>
    <x v="19"/>
    <n v="658"/>
    <n v="743.54"/>
    <x v="19"/>
    <x v="7"/>
    <x v="1"/>
  </r>
  <r>
    <d v="2022-08-24T00:00:00"/>
    <x v="24"/>
    <n v="5"/>
    <x v="2"/>
    <x v="1"/>
    <n v="0"/>
    <x v="24"/>
    <x v="3"/>
    <x v="0"/>
    <n v="133"/>
    <x v="24"/>
    <n v="665"/>
    <n v="778.05000000000007"/>
    <x v="27"/>
    <x v="7"/>
    <x v="1"/>
  </r>
  <r>
    <d v="2022-08-26T00:00:00"/>
    <x v="40"/>
    <n v="13"/>
    <x v="0"/>
    <x v="1"/>
    <n v="0"/>
    <x v="40"/>
    <x v="2"/>
    <x v="0"/>
    <n v="150"/>
    <x v="40"/>
    <n v="1950"/>
    <n v="2730"/>
    <x v="12"/>
    <x v="7"/>
    <x v="1"/>
  </r>
  <r>
    <d v="2022-08-26T00:00:00"/>
    <x v="8"/>
    <n v="8"/>
    <x v="1"/>
    <x v="0"/>
    <n v="0"/>
    <x v="8"/>
    <x v="1"/>
    <x v="1"/>
    <n v="67"/>
    <x v="8"/>
    <n v="536"/>
    <n v="686.08"/>
    <x v="12"/>
    <x v="7"/>
    <x v="1"/>
  </r>
  <r>
    <d v="2022-08-27T00:00:00"/>
    <x v="34"/>
    <n v="15"/>
    <x v="0"/>
    <x v="0"/>
    <n v="0"/>
    <x v="34"/>
    <x v="1"/>
    <x v="3"/>
    <n v="37"/>
    <x v="34"/>
    <n v="555"/>
    <n v="638.25"/>
    <x v="13"/>
    <x v="7"/>
    <x v="1"/>
  </r>
  <r>
    <d v="2022-08-28T00:00:00"/>
    <x v="24"/>
    <n v="9"/>
    <x v="1"/>
    <x v="0"/>
    <n v="0"/>
    <x v="24"/>
    <x v="3"/>
    <x v="0"/>
    <n v="133"/>
    <x v="24"/>
    <n v="1197"/>
    <n v="1400.4900000000002"/>
    <x v="14"/>
    <x v="7"/>
    <x v="1"/>
  </r>
  <r>
    <d v="2022-08-28T00:00:00"/>
    <x v="34"/>
    <n v="5"/>
    <x v="2"/>
    <x v="0"/>
    <n v="0"/>
    <x v="34"/>
    <x v="1"/>
    <x v="3"/>
    <n v="37"/>
    <x v="34"/>
    <n v="185"/>
    <n v="212.75"/>
    <x v="14"/>
    <x v="7"/>
    <x v="1"/>
  </r>
  <r>
    <d v="2022-08-30T00:00:00"/>
    <x v="15"/>
    <n v="6"/>
    <x v="1"/>
    <x v="1"/>
    <n v="0"/>
    <x v="15"/>
    <x v="3"/>
    <x v="1"/>
    <n v="75"/>
    <x v="15"/>
    <n v="450"/>
    <n v="513"/>
    <x v="24"/>
    <x v="7"/>
    <x v="1"/>
  </r>
  <r>
    <d v="2022-08-30T00:00:00"/>
    <x v="23"/>
    <n v="6"/>
    <x v="2"/>
    <x v="1"/>
    <n v="0"/>
    <x v="23"/>
    <x v="1"/>
    <x v="1"/>
    <n v="67"/>
    <x v="23"/>
    <n v="402"/>
    <n v="498.48"/>
    <x v="24"/>
    <x v="7"/>
    <x v="1"/>
  </r>
  <r>
    <d v="2022-08-30T00:00:00"/>
    <x v="7"/>
    <n v="5"/>
    <x v="2"/>
    <x v="1"/>
    <n v="0"/>
    <x v="7"/>
    <x v="0"/>
    <x v="3"/>
    <n v="7"/>
    <x v="7"/>
    <n v="35"/>
    <n v="41.65"/>
    <x v="24"/>
    <x v="7"/>
    <x v="1"/>
  </r>
  <r>
    <d v="2022-08-31T00:00:00"/>
    <x v="27"/>
    <n v="13"/>
    <x v="2"/>
    <x v="1"/>
    <n v="0"/>
    <x v="27"/>
    <x v="2"/>
    <x v="3"/>
    <n v="12"/>
    <x v="27"/>
    <n v="156"/>
    <n v="204.35999999999999"/>
    <x v="25"/>
    <x v="7"/>
    <x v="1"/>
  </r>
  <r>
    <d v="2022-09-04T00:00:00"/>
    <x v="29"/>
    <n v="1"/>
    <x v="2"/>
    <x v="1"/>
    <n v="0"/>
    <x v="29"/>
    <x v="3"/>
    <x v="1"/>
    <n v="105"/>
    <x v="29"/>
    <n v="105"/>
    <n v="142.80000000000001"/>
    <x v="3"/>
    <x v="8"/>
    <x v="1"/>
  </r>
  <r>
    <d v="2022-09-06T00:00:00"/>
    <x v="24"/>
    <n v="12"/>
    <x v="0"/>
    <x v="0"/>
    <n v="0"/>
    <x v="24"/>
    <x v="3"/>
    <x v="0"/>
    <n v="133"/>
    <x v="24"/>
    <n v="1596"/>
    <n v="1867.3200000000002"/>
    <x v="16"/>
    <x v="8"/>
    <x v="1"/>
  </r>
  <r>
    <d v="2022-09-09T00:00:00"/>
    <x v="41"/>
    <n v="9"/>
    <x v="2"/>
    <x v="0"/>
    <n v="0"/>
    <x v="41"/>
    <x v="1"/>
    <x v="0"/>
    <n v="138"/>
    <x v="41"/>
    <n v="1242"/>
    <n v="1564.92"/>
    <x v="4"/>
    <x v="8"/>
    <x v="1"/>
  </r>
  <r>
    <d v="2022-09-09T00:00:00"/>
    <x v="6"/>
    <n v="3"/>
    <x v="2"/>
    <x v="0"/>
    <n v="0"/>
    <x v="6"/>
    <x v="3"/>
    <x v="1"/>
    <n v="71"/>
    <x v="6"/>
    <n v="213"/>
    <n v="242.82"/>
    <x v="4"/>
    <x v="8"/>
    <x v="1"/>
  </r>
  <r>
    <d v="2022-09-10T00:00:00"/>
    <x v="4"/>
    <n v="15"/>
    <x v="1"/>
    <x v="1"/>
    <n v="0"/>
    <x v="4"/>
    <x v="4"/>
    <x v="3"/>
    <n v="5"/>
    <x v="4"/>
    <n v="75"/>
    <n v="100.5"/>
    <x v="26"/>
    <x v="8"/>
    <x v="1"/>
  </r>
  <r>
    <d v="2022-09-10T00:00:00"/>
    <x v="1"/>
    <n v="4"/>
    <x v="2"/>
    <x v="1"/>
    <n v="0"/>
    <x v="1"/>
    <x v="1"/>
    <x v="1"/>
    <n v="72"/>
    <x v="1"/>
    <n v="288"/>
    <n v="319.68"/>
    <x v="26"/>
    <x v="8"/>
    <x v="1"/>
  </r>
  <r>
    <d v="2022-09-14T00:00:00"/>
    <x v="19"/>
    <n v="3"/>
    <x v="2"/>
    <x v="1"/>
    <n v="0"/>
    <x v="19"/>
    <x v="4"/>
    <x v="2"/>
    <n v="47"/>
    <x v="19"/>
    <n v="141"/>
    <n v="159.32999999999998"/>
    <x v="29"/>
    <x v="8"/>
    <x v="1"/>
  </r>
  <r>
    <d v="2022-09-15T00:00:00"/>
    <x v="8"/>
    <n v="15"/>
    <x v="1"/>
    <x v="0"/>
    <n v="0"/>
    <x v="8"/>
    <x v="1"/>
    <x v="1"/>
    <n v="67"/>
    <x v="8"/>
    <n v="1005"/>
    <n v="1286.4000000000001"/>
    <x v="17"/>
    <x v="8"/>
    <x v="1"/>
  </r>
  <r>
    <d v="2022-09-18T00:00:00"/>
    <x v="42"/>
    <n v="14"/>
    <x v="1"/>
    <x v="1"/>
    <n v="0"/>
    <x v="42"/>
    <x v="4"/>
    <x v="3"/>
    <n v="18"/>
    <x v="42"/>
    <n v="252"/>
    <n v="345.24"/>
    <x v="7"/>
    <x v="8"/>
    <x v="1"/>
  </r>
  <r>
    <d v="2022-09-19T00:00:00"/>
    <x v="38"/>
    <n v="8"/>
    <x v="0"/>
    <x v="1"/>
    <n v="0"/>
    <x v="38"/>
    <x v="4"/>
    <x v="1"/>
    <n v="95"/>
    <x v="38"/>
    <n v="760"/>
    <n v="957.6"/>
    <x v="8"/>
    <x v="8"/>
    <x v="1"/>
  </r>
  <r>
    <d v="2022-09-20T00:00:00"/>
    <x v="38"/>
    <n v="6"/>
    <x v="2"/>
    <x v="0"/>
    <n v="0"/>
    <x v="38"/>
    <x v="4"/>
    <x v="1"/>
    <n v="95"/>
    <x v="38"/>
    <n v="570"/>
    <n v="718.2"/>
    <x v="9"/>
    <x v="8"/>
    <x v="1"/>
  </r>
  <r>
    <d v="2022-09-20T00:00:00"/>
    <x v="16"/>
    <n v="10"/>
    <x v="2"/>
    <x v="0"/>
    <n v="0"/>
    <x v="16"/>
    <x v="3"/>
    <x v="1"/>
    <n v="98"/>
    <x v="16"/>
    <n v="980"/>
    <n v="1038.8"/>
    <x v="9"/>
    <x v="8"/>
    <x v="1"/>
  </r>
  <r>
    <d v="2022-09-21T00:00:00"/>
    <x v="30"/>
    <n v="14"/>
    <x v="1"/>
    <x v="0"/>
    <n v="0"/>
    <x v="30"/>
    <x v="2"/>
    <x v="3"/>
    <n v="37"/>
    <x v="30"/>
    <n v="518"/>
    <n v="688.94"/>
    <x v="10"/>
    <x v="8"/>
    <x v="1"/>
  </r>
  <r>
    <d v="2022-09-21T00:00:00"/>
    <x v="42"/>
    <n v="5"/>
    <x v="2"/>
    <x v="1"/>
    <n v="0"/>
    <x v="42"/>
    <x v="4"/>
    <x v="3"/>
    <n v="18"/>
    <x v="42"/>
    <n v="90"/>
    <n v="123.3"/>
    <x v="10"/>
    <x v="8"/>
    <x v="1"/>
  </r>
  <r>
    <d v="2022-09-22T00:00:00"/>
    <x v="23"/>
    <n v="12"/>
    <x v="1"/>
    <x v="0"/>
    <n v="0"/>
    <x v="23"/>
    <x v="1"/>
    <x v="1"/>
    <n v="67"/>
    <x v="23"/>
    <n v="804"/>
    <n v="996.96"/>
    <x v="18"/>
    <x v="8"/>
    <x v="1"/>
  </r>
  <r>
    <d v="2022-09-23T00:00:00"/>
    <x v="35"/>
    <n v="12"/>
    <x v="2"/>
    <x v="0"/>
    <n v="0"/>
    <x v="35"/>
    <x v="2"/>
    <x v="1"/>
    <n v="73"/>
    <x v="35"/>
    <n v="876"/>
    <n v="1130.04"/>
    <x v="19"/>
    <x v="8"/>
    <x v="1"/>
  </r>
  <r>
    <d v="2022-09-24T00:00:00"/>
    <x v="18"/>
    <n v="14"/>
    <x v="2"/>
    <x v="0"/>
    <n v="0"/>
    <x v="18"/>
    <x v="4"/>
    <x v="1"/>
    <n v="89"/>
    <x v="18"/>
    <n v="1246"/>
    <n v="1644.72"/>
    <x v="27"/>
    <x v="8"/>
    <x v="1"/>
  </r>
  <r>
    <d v="2022-09-24T00:00:00"/>
    <x v="18"/>
    <n v="8"/>
    <x v="2"/>
    <x v="1"/>
    <n v="0"/>
    <x v="18"/>
    <x v="4"/>
    <x v="1"/>
    <n v="89"/>
    <x v="18"/>
    <n v="712"/>
    <n v="939.84"/>
    <x v="27"/>
    <x v="8"/>
    <x v="1"/>
  </r>
  <r>
    <d v="2022-09-27T00:00:00"/>
    <x v="43"/>
    <n v="4"/>
    <x v="2"/>
    <x v="1"/>
    <n v="0"/>
    <x v="43"/>
    <x v="4"/>
    <x v="1"/>
    <n v="90"/>
    <x v="43"/>
    <n v="360"/>
    <n v="385.2"/>
    <x v="13"/>
    <x v="8"/>
    <x v="1"/>
  </r>
  <r>
    <d v="2022-09-27T00:00:00"/>
    <x v="11"/>
    <n v="9"/>
    <x v="2"/>
    <x v="1"/>
    <n v="0"/>
    <x v="11"/>
    <x v="1"/>
    <x v="1"/>
    <n v="76"/>
    <x v="11"/>
    <n v="684"/>
    <n v="738.72"/>
    <x v="13"/>
    <x v="8"/>
    <x v="1"/>
  </r>
  <r>
    <d v="2022-09-27T00:00:00"/>
    <x v="1"/>
    <n v="3"/>
    <x v="0"/>
    <x v="1"/>
    <n v="0"/>
    <x v="1"/>
    <x v="1"/>
    <x v="1"/>
    <n v="72"/>
    <x v="1"/>
    <n v="216"/>
    <n v="239.76"/>
    <x v="13"/>
    <x v="8"/>
    <x v="1"/>
  </r>
  <r>
    <d v="2022-09-29T00:00:00"/>
    <x v="13"/>
    <n v="13"/>
    <x v="2"/>
    <x v="0"/>
    <n v="0"/>
    <x v="13"/>
    <x v="4"/>
    <x v="2"/>
    <n v="55"/>
    <x v="13"/>
    <n v="715"/>
    <n v="757.9"/>
    <x v="28"/>
    <x v="8"/>
    <x v="1"/>
  </r>
  <r>
    <d v="2022-10-03T00:00:00"/>
    <x v="31"/>
    <n v="5"/>
    <x v="2"/>
    <x v="1"/>
    <n v="0"/>
    <x v="31"/>
    <x v="2"/>
    <x v="2"/>
    <n v="44"/>
    <x v="31"/>
    <n v="220"/>
    <n v="242"/>
    <x v="2"/>
    <x v="9"/>
    <x v="1"/>
  </r>
  <r>
    <d v="2022-10-04T00:00:00"/>
    <x v="36"/>
    <n v="15"/>
    <x v="2"/>
    <x v="0"/>
    <n v="0"/>
    <x v="36"/>
    <x v="3"/>
    <x v="2"/>
    <n v="43"/>
    <x v="36"/>
    <n v="645"/>
    <n v="715.95"/>
    <x v="3"/>
    <x v="9"/>
    <x v="1"/>
  </r>
  <r>
    <d v="2022-10-06T00:00:00"/>
    <x v="4"/>
    <n v="1"/>
    <x v="2"/>
    <x v="0"/>
    <n v="0"/>
    <x v="4"/>
    <x v="4"/>
    <x v="3"/>
    <n v="5"/>
    <x v="4"/>
    <n v="5"/>
    <n v="6.7"/>
    <x v="16"/>
    <x v="9"/>
    <x v="1"/>
  </r>
  <r>
    <d v="2022-10-09T00:00:00"/>
    <x v="1"/>
    <n v="14"/>
    <x v="1"/>
    <x v="0"/>
    <n v="0"/>
    <x v="1"/>
    <x v="1"/>
    <x v="1"/>
    <n v="72"/>
    <x v="1"/>
    <n v="1008"/>
    <n v="1118.8800000000001"/>
    <x v="4"/>
    <x v="9"/>
    <x v="1"/>
  </r>
  <r>
    <d v="2022-10-10T00:00:00"/>
    <x v="40"/>
    <n v="9"/>
    <x v="2"/>
    <x v="0"/>
    <n v="0"/>
    <x v="40"/>
    <x v="2"/>
    <x v="0"/>
    <n v="150"/>
    <x v="40"/>
    <n v="1350"/>
    <n v="1890"/>
    <x v="26"/>
    <x v="9"/>
    <x v="1"/>
  </r>
  <r>
    <d v="2022-10-10T00:00:00"/>
    <x v="11"/>
    <n v="12"/>
    <x v="1"/>
    <x v="0"/>
    <n v="0"/>
    <x v="11"/>
    <x v="1"/>
    <x v="1"/>
    <n v="76"/>
    <x v="11"/>
    <n v="912"/>
    <n v="984.96"/>
    <x v="26"/>
    <x v="9"/>
    <x v="1"/>
  </r>
  <r>
    <d v="2022-10-11T00:00:00"/>
    <x v="25"/>
    <n v="10"/>
    <x v="2"/>
    <x v="0"/>
    <n v="0"/>
    <x v="25"/>
    <x v="3"/>
    <x v="1"/>
    <n v="83"/>
    <x v="25"/>
    <n v="830"/>
    <n v="946.2"/>
    <x v="5"/>
    <x v="9"/>
    <x v="1"/>
  </r>
  <r>
    <d v="2022-10-13T00:00:00"/>
    <x v="29"/>
    <n v="15"/>
    <x v="1"/>
    <x v="0"/>
    <n v="0"/>
    <x v="29"/>
    <x v="3"/>
    <x v="1"/>
    <n v="105"/>
    <x v="29"/>
    <n v="1575"/>
    <n v="2142"/>
    <x v="22"/>
    <x v="9"/>
    <x v="1"/>
  </r>
  <r>
    <d v="2022-10-14T00:00:00"/>
    <x v="11"/>
    <n v="15"/>
    <x v="0"/>
    <x v="0"/>
    <n v="0"/>
    <x v="11"/>
    <x v="1"/>
    <x v="1"/>
    <n v="76"/>
    <x v="11"/>
    <n v="1140"/>
    <n v="1231.2"/>
    <x v="29"/>
    <x v="9"/>
    <x v="1"/>
  </r>
  <r>
    <d v="2022-10-15T00:00:00"/>
    <x v="27"/>
    <n v="10"/>
    <x v="2"/>
    <x v="1"/>
    <n v="0"/>
    <x v="27"/>
    <x v="2"/>
    <x v="3"/>
    <n v="12"/>
    <x v="27"/>
    <n v="120"/>
    <n v="157.19999999999999"/>
    <x v="17"/>
    <x v="9"/>
    <x v="1"/>
  </r>
  <r>
    <d v="2022-10-16T00:00:00"/>
    <x v="43"/>
    <n v="3"/>
    <x v="1"/>
    <x v="0"/>
    <n v="0"/>
    <x v="43"/>
    <x v="4"/>
    <x v="1"/>
    <n v="90"/>
    <x v="43"/>
    <n v="270"/>
    <n v="288.89999999999998"/>
    <x v="23"/>
    <x v="9"/>
    <x v="1"/>
  </r>
  <r>
    <d v="2022-10-23T00:00:00"/>
    <x v="0"/>
    <n v="14"/>
    <x v="1"/>
    <x v="1"/>
    <n v="0"/>
    <x v="0"/>
    <x v="0"/>
    <x v="0"/>
    <n v="144"/>
    <x v="0"/>
    <n v="2016"/>
    <n v="2197.44"/>
    <x v="19"/>
    <x v="9"/>
    <x v="1"/>
  </r>
  <r>
    <d v="2022-10-30T00:00:00"/>
    <x v="10"/>
    <n v="3"/>
    <x v="2"/>
    <x v="1"/>
    <n v="0"/>
    <x v="10"/>
    <x v="1"/>
    <x v="0"/>
    <n v="120"/>
    <x v="10"/>
    <n v="360"/>
    <n v="486"/>
    <x v="24"/>
    <x v="9"/>
    <x v="1"/>
  </r>
  <r>
    <d v="2022-10-31T00:00:00"/>
    <x v="1"/>
    <n v="8"/>
    <x v="2"/>
    <x v="0"/>
    <n v="0"/>
    <x v="1"/>
    <x v="1"/>
    <x v="1"/>
    <n v="72"/>
    <x v="1"/>
    <n v="576"/>
    <n v="639.36"/>
    <x v="25"/>
    <x v="9"/>
    <x v="1"/>
  </r>
  <r>
    <d v="2022-11-01T00:00:00"/>
    <x v="35"/>
    <n v="15"/>
    <x v="0"/>
    <x v="0"/>
    <n v="0"/>
    <x v="35"/>
    <x v="2"/>
    <x v="1"/>
    <n v="73"/>
    <x v="35"/>
    <n v="1095"/>
    <n v="1412.55"/>
    <x v="0"/>
    <x v="10"/>
    <x v="1"/>
  </r>
  <r>
    <d v="2022-11-02T00:00:00"/>
    <x v="27"/>
    <n v="15"/>
    <x v="0"/>
    <x v="1"/>
    <n v="0"/>
    <x v="27"/>
    <x v="2"/>
    <x v="3"/>
    <n v="12"/>
    <x v="27"/>
    <n v="180"/>
    <n v="235.79999999999998"/>
    <x v="1"/>
    <x v="10"/>
    <x v="1"/>
  </r>
  <r>
    <d v="2022-11-02T00:00:00"/>
    <x v="28"/>
    <n v="15"/>
    <x v="2"/>
    <x v="1"/>
    <n v="0"/>
    <x v="28"/>
    <x v="4"/>
    <x v="0"/>
    <n v="148"/>
    <x v="28"/>
    <n v="2220"/>
    <n v="3019.2"/>
    <x v="1"/>
    <x v="10"/>
    <x v="1"/>
  </r>
  <r>
    <d v="2022-11-02T00:00:00"/>
    <x v="4"/>
    <n v="5"/>
    <x v="2"/>
    <x v="1"/>
    <n v="0"/>
    <x v="4"/>
    <x v="4"/>
    <x v="3"/>
    <n v="5"/>
    <x v="4"/>
    <n v="25"/>
    <n v="33.5"/>
    <x v="1"/>
    <x v="10"/>
    <x v="1"/>
  </r>
  <r>
    <d v="2022-11-03T00:00:00"/>
    <x v="14"/>
    <n v="11"/>
    <x v="1"/>
    <x v="0"/>
    <n v="0"/>
    <x v="14"/>
    <x v="0"/>
    <x v="2"/>
    <n v="61"/>
    <x v="14"/>
    <n v="671"/>
    <n v="838.75"/>
    <x v="2"/>
    <x v="10"/>
    <x v="1"/>
  </r>
  <r>
    <d v="2022-11-04T00:00:00"/>
    <x v="25"/>
    <n v="10"/>
    <x v="2"/>
    <x v="0"/>
    <n v="0"/>
    <x v="25"/>
    <x v="3"/>
    <x v="1"/>
    <n v="83"/>
    <x v="25"/>
    <n v="830"/>
    <n v="946.2"/>
    <x v="3"/>
    <x v="10"/>
    <x v="1"/>
  </r>
  <r>
    <d v="2022-11-05T00:00:00"/>
    <x v="40"/>
    <n v="15"/>
    <x v="2"/>
    <x v="1"/>
    <n v="0"/>
    <x v="40"/>
    <x v="2"/>
    <x v="0"/>
    <n v="150"/>
    <x v="40"/>
    <n v="2250"/>
    <n v="3150"/>
    <x v="15"/>
    <x v="10"/>
    <x v="1"/>
  </r>
  <r>
    <d v="2022-11-06T00:00:00"/>
    <x v="23"/>
    <n v="13"/>
    <x v="2"/>
    <x v="1"/>
    <n v="0"/>
    <x v="23"/>
    <x v="1"/>
    <x v="1"/>
    <n v="67"/>
    <x v="23"/>
    <n v="871"/>
    <n v="1080.04"/>
    <x v="16"/>
    <x v="10"/>
    <x v="1"/>
  </r>
  <r>
    <d v="2022-11-06T00:00:00"/>
    <x v="27"/>
    <n v="13"/>
    <x v="1"/>
    <x v="0"/>
    <n v="0"/>
    <x v="27"/>
    <x v="2"/>
    <x v="3"/>
    <n v="12"/>
    <x v="27"/>
    <n v="156"/>
    <n v="204.35999999999999"/>
    <x v="16"/>
    <x v="10"/>
    <x v="1"/>
  </r>
  <r>
    <d v="2022-11-06T00:00:00"/>
    <x v="10"/>
    <n v="13"/>
    <x v="2"/>
    <x v="1"/>
    <n v="0"/>
    <x v="10"/>
    <x v="1"/>
    <x v="0"/>
    <n v="120"/>
    <x v="10"/>
    <n v="1560"/>
    <n v="2106"/>
    <x v="16"/>
    <x v="10"/>
    <x v="1"/>
  </r>
  <r>
    <d v="2022-11-07T00:00:00"/>
    <x v="17"/>
    <n v="13"/>
    <x v="1"/>
    <x v="1"/>
    <n v="0"/>
    <x v="17"/>
    <x v="1"/>
    <x v="1"/>
    <n v="90"/>
    <x v="17"/>
    <n v="1170"/>
    <n v="1497.6000000000001"/>
    <x v="20"/>
    <x v="10"/>
    <x v="1"/>
  </r>
  <r>
    <d v="2022-11-08T00:00:00"/>
    <x v="43"/>
    <n v="11"/>
    <x v="0"/>
    <x v="1"/>
    <n v="0"/>
    <x v="43"/>
    <x v="4"/>
    <x v="1"/>
    <n v="90"/>
    <x v="43"/>
    <n v="990"/>
    <n v="1059.3"/>
    <x v="21"/>
    <x v="10"/>
    <x v="1"/>
  </r>
  <r>
    <d v="2022-11-08T00:00:00"/>
    <x v="40"/>
    <n v="10"/>
    <x v="0"/>
    <x v="0"/>
    <n v="0"/>
    <x v="40"/>
    <x v="2"/>
    <x v="0"/>
    <n v="150"/>
    <x v="40"/>
    <n v="1500"/>
    <n v="2100"/>
    <x v="21"/>
    <x v="10"/>
    <x v="1"/>
  </r>
  <r>
    <d v="2022-11-09T00:00:00"/>
    <x v="26"/>
    <n v="8"/>
    <x v="1"/>
    <x v="1"/>
    <n v="0"/>
    <x v="26"/>
    <x v="4"/>
    <x v="2"/>
    <n v="48"/>
    <x v="26"/>
    <n v="384"/>
    <n v="456.96000000000004"/>
    <x v="4"/>
    <x v="10"/>
    <x v="1"/>
  </r>
  <r>
    <d v="2022-11-10T00:00:00"/>
    <x v="30"/>
    <n v="7"/>
    <x v="2"/>
    <x v="0"/>
    <n v="0"/>
    <x v="30"/>
    <x v="2"/>
    <x v="3"/>
    <n v="37"/>
    <x v="30"/>
    <n v="259"/>
    <n v="344.47"/>
    <x v="26"/>
    <x v="10"/>
    <x v="1"/>
  </r>
  <r>
    <d v="2022-11-13T00:00:00"/>
    <x v="26"/>
    <n v="10"/>
    <x v="0"/>
    <x v="1"/>
    <n v="0"/>
    <x v="26"/>
    <x v="4"/>
    <x v="2"/>
    <n v="48"/>
    <x v="26"/>
    <n v="480"/>
    <n v="571.20000000000005"/>
    <x v="22"/>
    <x v="10"/>
    <x v="1"/>
  </r>
  <r>
    <d v="2022-11-14T00:00:00"/>
    <x v="29"/>
    <n v="1"/>
    <x v="2"/>
    <x v="1"/>
    <n v="0"/>
    <x v="29"/>
    <x v="3"/>
    <x v="1"/>
    <n v="105"/>
    <x v="29"/>
    <n v="105"/>
    <n v="142.80000000000001"/>
    <x v="29"/>
    <x v="10"/>
    <x v="1"/>
  </r>
  <r>
    <d v="2022-11-15T00:00:00"/>
    <x v="35"/>
    <n v="14"/>
    <x v="2"/>
    <x v="1"/>
    <n v="0"/>
    <x v="35"/>
    <x v="2"/>
    <x v="1"/>
    <n v="73"/>
    <x v="35"/>
    <n v="1022"/>
    <n v="1318.38"/>
    <x v="17"/>
    <x v="10"/>
    <x v="1"/>
  </r>
  <r>
    <d v="2022-11-16T00:00:00"/>
    <x v="39"/>
    <n v="8"/>
    <x v="1"/>
    <x v="0"/>
    <n v="0"/>
    <x v="39"/>
    <x v="2"/>
    <x v="0"/>
    <n v="134"/>
    <x v="39"/>
    <n v="1072"/>
    <n v="1254.24"/>
    <x v="23"/>
    <x v="10"/>
    <x v="1"/>
  </r>
  <r>
    <d v="2022-11-18T00:00:00"/>
    <x v="13"/>
    <n v="8"/>
    <x v="2"/>
    <x v="1"/>
    <n v="0"/>
    <x v="13"/>
    <x v="4"/>
    <x v="2"/>
    <n v="55"/>
    <x v="13"/>
    <n v="440"/>
    <n v="466.4"/>
    <x v="7"/>
    <x v="10"/>
    <x v="1"/>
  </r>
  <r>
    <d v="2022-11-21T00:00:00"/>
    <x v="14"/>
    <n v="6"/>
    <x v="2"/>
    <x v="1"/>
    <n v="0"/>
    <x v="14"/>
    <x v="0"/>
    <x v="2"/>
    <n v="61"/>
    <x v="14"/>
    <n v="366"/>
    <n v="457.5"/>
    <x v="10"/>
    <x v="10"/>
    <x v="1"/>
  </r>
  <r>
    <d v="2022-11-23T00:00:00"/>
    <x v="43"/>
    <n v="12"/>
    <x v="1"/>
    <x v="0"/>
    <n v="0"/>
    <x v="43"/>
    <x v="4"/>
    <x v="1"/>
    <n v="90"/>
    <x v="43"/>
    <n v="1080"/>
    <n v="1155.5999999999999"/>
    <x v="19"/>
    <x v="10"/>
    <x v="1"/>
  </r>
  <r>
    <d v="2022-11-25T00:00:00"/>
    <x v="3"/>
    <n v="5"/>
    <x v="2"/>
    <x v="1"/>
    <n v="0"/>
    <x v="3"/>
    <x v="3"/>
    <x v="2"/>
    <n v="44"/>
    <x v="3"/>
    <n v="220"/>
    <n v="244.20000000000002"/>
    <x v="11"/>
    <x v="10"/>
    <x v="1"/>
  </r>
  <r>
    <d v="2022-11-26T00:00:00"/>
    <x v="18"/>
    <n v="5"/>
    <x v="2"/>
    <x v="0"/>
    <n v="0"/>
    <x v="18"/>
    <x v="4"/>
    <x v="1"/>
    <n v="89"/>
    <x v="18"/>
    <n v="445"/>
    <n v="587.4"/>
    <x v="12"/>
    <x v="10"/>
    <x v="1"/>
  </r>
  <r>
    <d v="2022-11-27T00:00:00"/>
    <x v="13"/>
    <n v="15"/>
    <x v="2"/>
    <x v="0"/>
    <n v="0"/>
    <x v="13"/>
    <x v="4"/>
    <x v="2"/>
    <n v="55"/>
    <x v="13"/>
    <n v="825"/>
    <n v="874.5"/>
    <x v="13"/>
    <x v="10"/>
    <x v="1"/>
  </r>
  <r>
    <d v="2022-11-28T00:00:00"/>
    <x v="5"/>
    <n v="8"/>
    <x v="2"/>
    <x v="1"/>
    <n v="0"/>
    <x v="5"/>
    <x v="4"/>
    <x v="1"/>
    <n v="93"/>
    <x v="5"/>
    <n v="744"/>
    <n v="833.28"/>
    <x v="14"/>
    <x v="10"/>
    <x v="1"/>
  </r>
  <r>
    <d v="2022-11-30T00:00:00"/>
    <x v="27"/>
    <n v="2"/>
    <x v="2"/>
    <x v="0"/>
    <n v="0"/>
    <x v="27"/>
    <x v="2"/>
    <x v="3"/>
    <n v="12"/>
    <x v="27"/>
    <n v="24"/>
    <n v="31.439999999999998"/>
    <x v="24"/>
    <x v="10"/>
    <x v="1"/>
  </r>
  <r>
    <d v="2022-12-03T00:00:00"/>
    <x v="33"/>
    <n v="5"/>
    <x v="0"/>
    <x v="1"/>
    <n v="0"/>
    <x v="33"/>
    <x v="4"/>
    <x v="3"/>
    <n v="37"/>
    <x v="33"/>
    <n v="185"/>
    <n v="209.05"/>
    <x v="2"/>
    <x v="11"/>
    <x v="1"/>
  </r>
  <r>
    <d v="2022-12-04T00:00:00"/>
    <x v="42"/>
    <n v="10"/>
    <x v="2"/>
    <x v="1"/>
    <n v="0"/>
    <x v="42"/>
    <x v="4"/>
    <x v="3"/>
    <n v="18"/>
    <x v="42"/>
    <n v="180"/>
    <n v="246.6"/>
    <x v="3"/>
    <x v="11"/>
    <x v="1"/>
  </r>
  <r>
    <d v="2022-12-04T00:00:00"/>
    <x v="11"/>
    <n v="15"/>
    <x v="2"/>
    <x v="1"/>
    <n v="0"/>
    <x v="11"/>
    <x v="1"/>
    <x v="1"/>
    <n v="76"/>
    <x v="11"/>
    <n v="1140"/>
    <n v="1231.2"/>
    <x v="3"/>
    <x v="11"/>
    <x v="1"/>
  </r>
  <r>
    <d v="2022-12-07T00:00:00"/>
    <x v="1"/>
    <n v="12"/>
    <x v="2"/>
    <x v="1"/>
    <n v="0"/>
    <x v="1"/>
    <x v="1"/>
    <x v="1"/>
    <n v="72"/>
    <x v="1"/>
    <n v="864"/>
    <n v="959.04"/>
    <x v="20"/>
    <x v="11"/>
    <x v="1"/>
  </r>
  <r>
    <d v="2022-12-07T00:00:00"/>
    <x v="21"/>
    <n v="13"/>
    <x v="2"/>
    <x v="0"/>
    <n v="0"/>
    <x v="21"/>
    <x v="2"/>
    <x v="3"/>
    <n v="13"/>
    <x v="21"/>
    <n v="169"/>
    <n v="216.32"/>
    <x v="20"/>
    <x v="11"/>
    <x v="1"/>
  </r>
  <r>
    <d v="2022-12-07T00:00:00"/>
    <x v="1"/>
    <n v="5"/>
    <x v="2"/>
    <x v="1"/>
    <n v="0"/>
    <x v="1"/>
    <x v="1"/>
    <x v="1"/>
    <n v="72"/>
    <x v="1"/>
    <n v="360"/>
    <n v="399.6"/>
    <x v="20"/>
    <x v="11"/>
    <x v="1"/>
  </r>
  <r>
    <d v="2022-12-11T00:00:00"/>
    <x v="26"/>
    <n v="5"/>
    <x v="2"/>
    <x v="0"/>
    <n v="0"/>
    <x v="26"/>
    <x v="4"/>
    <x v="2"/>
    <n v="48"/>
    <x v="26"/>
    <n v="240"/>
    <n v="285.60000000000002"/>
    <x v="5"/>
    <x v="11"/>
    <x v="1"/>
  </r>
  <r>
    <d v="2022-12-11T00:00:00"/>
    <x v="2"/>
    <n v="9"/>
    <x v="0"/>
    <x v="0"/>
    <n v="0"/>
    <x v="2"/>
    <x v="2"/>
    <x v="1"/>
    <n v="112"/>
    <x v="2"/>
    <n v="1008"/>
    <n v="1098.72"/>
    <x v="5"/>
    <x v="11"/>
    <x v="1"/>
  </r>
  <r>
    <d v="2022-12-11T00:00:00"/>
    <x v="9"/>
    <n v="10"/>
    <x v="1"/>
    <x v="1"/>
    <n v="0"/>
    <x v="9"/>
    <x v="2"/>
    <x v="1"/>
    <n v="112"/>
    <x v="9"/>
    <n v="1120"/>
    <n v="1467.2"/>
    <x v="5"/>
    <x v="11"/>
    <x v="1"/>
  </r>
  <r>
    <d v="2022-12-12T00:00:00"/>
    <x v="28"/>
    <n v="9"/>
    <x v="0"/>
    <x v="1"/>
    <n v="0"/>
    <x v="28"/>
    <x v="4"/>
    <x v="0"/>
    <n v="148"/>
    <x v="28"/>
    <n v="1332"/>
    <n v="1811.52"/>
    <x v="6"/>
    <x v="11"/>
    <x v="1"/>
  </r>
  <r>
    <d v="2022-12-12T00:00:00"/>
    <x v="41"/>
    <n v="10"/>
    <x v="0"/>
    <x v="0"/>
    <n v="0"/>
    <x v="41"/>
    <x v="1"/>
    <x v="0"/>
    <n v="138"/>
    <x v="41"/>
    <n v="1380"/>
    <n v="1738.8"/>
    <x v="6"/>
    <x v="11"/>
    <x v="1"/>
  </r>
  <r>
    <d v="2022-12-14T00:00:00"/>
    <x v="24"/>
    <n v="4"/>
    <x v="2"/>
    <x v="1"/>
    <n v="0"/>
    <x v="24"/>
    <x v="3"/>
    <x v="0"/>
    <n v="133"/>
    <x v="24"/>
    <n v="532"/>
    <n v="622.44000000000005"/>
    <x v="29"/>
    <x v="11"/>
    <x v="1"/>
  </r>
  <r>
    <d v="2022-12-15T00:00:00"/>
    <x v="37"/>
    <n v="13"/>
    <x v="2"/>
    <x v="0"/>
    <n v="0"/>
    <x v="37"/>
    <x v="3"/>
    <x v="3"/>
    <n v="6"/>
    <x v="37"/>
    <n v="78"/>
    <n v="102.17999999999999"/>
    <x v="17"/>
    <x v="11"/>
    <x v="1"/>
  </r>
  <r>
    <d v="2022-12-19T00:00:00"/>
    <x v="11"/>
    <n v="7"/>
    <x v="2"/>
    <x v="0"/>
    <n v="0"/>
    <x v="11"/>
    <x v="1"/>
    <x v="1"/>
    <n v="76"/>
    <x v="11"/>
    <n v="532"/>
    <n v="574.55999999999995"/>
    <x v="8"/>
    <x v="11"/>
    <x v="1"/>
  </r>
  <r>
    <d v="2022-12-19T00:00:00"/>
    <x v="31"/>
    <n v="14"/>
    <x v="2"/>
    <x v="1"/>
    <n v="0"/>
    <x v="31"/>
    <x v="2"/>
    <x v="2"/>
    <n v="44"/>
    <x v="31"/>
    <n v="616"/>
    <n v="677.6"/>
    <x v="8"/>
    <x v="11"/>
    <x v="1"/>
  </r>
  <r>
    <d v="2022-12-19T00:00:00"/>
    <x v="37"/>
    <n v="11"/>
    <x v="1"/>
    <x v="0"/>
    <n v="0"/>
    <x v="37"/>
    <x v="3"/>
    <x v="3"/>
    <n v="6"/>
    <x v="37"/>
    <n v="66"/>
    <n v="86.46"/>
    <x v="8"/>
    <x v="11"/>
    <x v="1"/>
  </r>
  <r>
    <d v="2022-12-21T00:00:00"/>
    <x v="15"/>
    <n v="10"/>
    <x v="2"/>
    <x v="0"/>
    <n v="0"/>
    <x v="15"/>
    <x v="3"/>
    <x v="1"/>
    <n v="75"/>
    <x v="15"/>
    <n v="750"/>
    <n v="855"/>
    <x v="10"/>
    <x v="11"/>
    <x v="1"/>
  </r>
  <r>
    <d v="2022-12-29T00:00:00"/>
    <x v="25"/>
    <n v="15"/>
    <x v="2"/>
    <x v="0"/>
    <n v="0"/>
    <x v="25"/>
    <x v="3"/>
    <x v="1"/>
    <n v="83"/>
    <x v="25"/>
    <n v="1245"/>
    <n v="1419.3000000000002"/>
    <x v="28"/>
    <x v="11"/>
    <x v="1"/>
  </r>
  <r>
    <d v="2022-12-29T00:00:00"/>
    <x v="10"/>
    <n v="1"/>
    <x v="0"/>
    <x v="1"/>
    <n v="0"/>
    <x v="10"/>
    <x v="1"/>
    <x v="0"/>
    <n v="120"/>
    <x v="10"/>
    <n v="120"/>
    <n v="162"/>
    <x v="28"/>
    <x v="11"/>
    <x v="1"/>
  </r>
  <r>
    <d v="2022-12-30T00:00:00"/>
    <x v="41"/>
    <n v="14"/>
    <x v="2"/>
    <x v="0"/>
    <n v="0"/>
    <x v="41"/>
    <x v="1"/>
    <x v="0"/>
    <n v="138"/>
    <x v="41"/>
    <n v="1932"/>
    <n v="2434.3199999999997"/>
    <x v="24"/>
    <x v="11"/>
    <x v="1"/>
  </r>
  <r>
    <d v="2022-12-31T00:00:00"/>
    <x v="38"/>
    <n v="12"/>
    <x v="1"/>
    <x v="0"/>
    <n v="0"/>
    <x v="38"/>
    <x v="4"/>
    <x v="1"/>
    <n v="95"/>
    <x v="38"/>
    <n v="1140"/>
    <n v="1436.4"/>
    <x v="25"/>
    <x v="11"/>
    <x v="1"/>
  </r>
  <r>
    <d v="2022-12-31T00:00:00"/>
    <x v="31"/>
    <n v="6"/>
    <x v="1"/>
    <x v="0"/>
    <n v="0"/>
    <x v="31"/>
    <x v="2"/>
    <x v="2"/>
    <n v="44"/>
    <x v="31"/>
    <n v="264"/>
    <n v="290.39999999999998"/>
    <x v="25"/>
    <x v="11"/>
    <x v="1"/>
  </r>
  <r>
    <d v="2022-12-31T00:00:00"/>
    <x v="31"/>
    <n v="3"/>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tegory Wis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B1:AC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7" baseItem="0" numFmtId="16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5" minRefreshableVersion="3" showDrill="0" useAutoFormatting="1" rowGrandTotals="0" itemPrintTitles="1" createdVersion="5" indent="0" compact="0" compactData="0" multipleFieldFilters="0">
  <location ref="Q1:T45" firstHeaderRow="0" firstDataRow="1" firstDataCol="2"/>
  <pivotFields count="16">
    <pivotField compact="0" numFmtId="14" outline="0" showAll="0" defaultSubtotal="0"/>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defaultSubtotal="0"/>
    <pivotField axis="axisRow" compact="0" outline="0" showAll="0" defaultSubtotal="0">
      <items count="4">
        <item x="0"/>
        <item sd="0" x="1"/>
        <item x="2"/>
        <item x="3"/>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31">
        <item x="0"/>
        <item x="1"/>
        <item x="2"/>
        <item x="3"/>
        <item x="15"/>
        <item x="16"/>
        <item x="20"/>
        <item x="21"/>
        <item x="4"/>
        <item x="26"/>
        <item x="5"/>
        <item x="6"/>
        <item x="22"/>
        <item x="29"/>
        <item x="17"/>
        <item x="23"/>
        <item x="30"/>
        <item x="7"/>
        <item x="8"/>
        <item x="9"/>
        <item x="10"/>
        <item x="18"/>
        <item x="19"/>
        <item x="27"/>
        <item x="11"/>
        <item x="12"/>
        <item x="13"/>
        <item x="14"/>
        <item x="28"/>
        <item x="24"/>
        <item x="25"/>
      </items>
    </pivotField>
    <pivotField compact="0" outline="0" showAll="0" defaultSubtotal="0">
      <items count="12">
        <item x="0"/>
        <item x="1"/>
        <item x="2"/>
        <item x="3"/>
        <item x="4"/>
        <item x="5"/>
        <item x="6"/>
        <item x="7"/>
        <item x="8"/>
        <item x="9"/>
        <item x="10"/>
        <item x="11"/>
      </items>
    </pivotField>
    <pivotField compact="0" outline="0" showAll="0" defaultSubtotal="0">
      <items count="2">
        <item x="0"/>
        <item x="1"/>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ayment 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AM1:AN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numFmtId="167"/>
  </dataFields>
  <formats count="1">
    <format dxfId="1">
      <pivotArea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J1:AK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numFmtId="167"/>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2">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Category Wise"/>
    <pivotTable tabId="3" name="Monthly"/>
    <pivotTable tabId="3" name="Payment Type"/>
    <pivotTable tabId="3" name="ProductWise"/>
    <pivotTable tabId="3"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 Wise"/>
    <pivotTable tabId="3" name="Monthly"/>
    <pivotTable tabId="3" name="ProductWise"/>
    <pivotTable tabId="3" name="Sales Type"/>
    <pivotTable tabId="3"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 Wise"/>
    <pivotTable tabId="3" name="Payment Type"/>
    <pivotTable tabId="3" name="ProductWise"/>
    <pivotTable tabId="3" name="Sales Type"/>
    <pivotTable tabId="3" name="Total 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 Wise"/>
    <pivotTable tabId="3" name="Monthly"/>
    <pivotTable tabId="3" name="Payment Type"/>
    <pivotTable tabId="3" name="ProductWise"/>
    <pivotTable tabId="3" name="Sales Type"/>
    <pivotTable tabId="3" name="Total 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 2 3" rowHeight="241300"/>
  <slicer name="PAYMENT MODE 1" cache="Slicer_PAYMENT_MODE" caption="PAYMENT MODE" columnCount="2" style="SLICER 2" rowHeight="241300"/>
  <slicer name="MONTH 1" cache="Slicer_MONTH" caption="MONTH" style="SLICER 2 4" rowHeight="241300"/>
  <slicer name="YEAR 1" cache="Slicer_YEAR" caption="YEAR" style="SLICER 2 4" rowHeight="241300"/>
</slicers>
</file>

<file path=xl/tables/table1.xml><?xml version="1.0" encoding="utf-8"?>
<table xmlns="http://schemas.openxmlformats.org/spreadsheetml/2006/main" id="2" name="InputData" displayName="InputData" ref="A1:P528" totalsRowShown="0" headerRowDxfId="31" headerRowBorderDxfId="30">
  <autoFilter ref="A1:P528"/>
  <sortState ref="A2:E527">
    <sortCondition ref="A1:A527"/>
  </sortState>
  <tableColumns count="16">
    <tableColumn id="1" name="DATE" dataDxfId="29"/>
    <tableColumn id="3" name="PRODUCT ID" dataDxfId="28"/>
    <tableColumn id="2" name="QUANTITY" dataDxfId="27"/>
    <tableColumn id="4" name="SALE TYPE" dataDxfId="26"/>
    <tableColumn id="5" name="PAYMENT MODE" dataDxfId="25"/>
    <tableColumn id="6" name="DISCOUNT %" dataDxfId="24"/>
    <tableColumn id="8" name="PRODUCT" dataDxfId="23">
      <calculatedColumnFormula>VLOOKUP(InputData[[#This Row],[PRODUCT ID]],MasterData[],2,0)</calculatedColumnFormula>
    </tableColumn>
    <tableColumn id="9" name="CATEGORY" dataDxfId="22">
      <calculatedColumnFormula>VLOOKUP(InputData[[#This Row],[PRODUCT ID]],MasterData[],3,0)</calculatedColumnFormula>
    </tableColumn>
    <tableColumn id="10" name="UOM" dataDxfId="21">
      <calculatedColumnFormula>VLOOKUP(InputData[[#This Row],[PRODUCT ID]],MasterData[],4,0)</calculatedColumnFormula>
    </tableColumn>
    <tableColumn id="11" name="BUYING PRICE" dataDxfId="20">
      <calculatedColumnFormula>VLOOKUP(InputData[[#This Row],[PRODUCT ID]],MasterData[],5,0)</calculatedColumnFormula>
    </tableColumn>
    <tableColumn id="12" name="SELLING PRICE" dataDxfId="19">
      <calculatedColumnFormula>VLOOKUP(InputData[[#This Row],[PRODUCT ID]],MasterData[],6,0)</calculatedColumnFormula>
    </tableColumn>
    <tableColumn id="13" name="TOTAL BUYING VALUE" dataDxfId="18">
      <calculatedColumnFormula>InputData[[#This Row],[BUYING PRICE]]*InputData[[#This Row],[QUANTITY]]</calculatedColumnFormula>
    </tableColumn>
    <tableColumn id="14" name="TOTAL SELLING VALUE" dataDxfId="17">
      <calculatedColumnFormula xml:space="preserve"> InputData[[#This Row],[SELLING PRICE]]*InputData[[#This Row],[QUANTITY]]*(1-InputData[[#This Row],[DISCOUNT %]])</calculatedColumnFormula>
    </tableColumn>
    <tableColumn id="15" name="DAY" dataDxfId="16">
      <calculatedColumnFormula>DAY(InputData[[#This Row],[DATE]])</calculatedColumnFormula>
    </tableColumn>
    <tableColumn id="16" name="MONTH" dataDxfId="15">
      <calculatedColumnFormula>TEXT(InputData[[#This Row],[DATE]],"mmm")</calculatedColumnFormula>
    </tableColumn>
    <tableColumn id="17" name="YEAR" dataDxfId="14">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13" dataDxfId="11" headerRowBorderDxfId="12">
  <autoFilter ref="A1:F46"/>
  <tableColumns count="6">
    <tableColumn id="1" name="PRODUCT ID" dataDxfId="10"/>
    <tableColumn id="2" name="PRODUCT" dataDxfId="9"/>
    <tableColumn id="3" name="CATEGORY" dataDxfId="8"/>
    <tableColumn id="4" name="UOM" dataDxfId="7"/>
    <tableColumn id="5" name="BUYING PRIZE" dataDxfId="6"/>
    <tableColumn id="6" name="SELLING PRICE" dataDxfId="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 Id="rId6" Type="http://schemas.microsoft.com/office/2007/relationships/slicer" Target="../slicers/slicer2.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B1" workbookViewId="0">
      <selection activeCell="Q1" sqref="Q1"/>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42578125" bestFit="1" customWidth="1"/>
    <col min="8" max="8" width="15.140625" bestFit="1" customWidth="1"/>
    <col min="9" max="9" width="17.28515625" bestFit="1" customWidth="1"/>
    <col min="10" max="10" width="17.7109375" bestFit="1" customWidth="1"/>
    <col min="11" max="11" width="24.28515625" bestFit="1" customWidth="1"/>
    <col min="12" max="12" width="24.5703125" bestFit="1" customWidth="1"/>
    <col min="13" max="13" width="25.28515625" bestFit="1" customWidth="1"/>
  </cols>
  <sheetData>
    <row r="1" spans="1:16" ht="15.75" thickBot="1" x14ac:dyDescent="0.3">
      <c r="A1" s="2" t="s">
        <v>100</v>
      </c>
      <c r="B1" s="2" t="s">
        <v>0</v>
      </c>
      <c r="C1" s="2" t="s">
        <v>101</v>
      </c>
      <c r="D1" s="2" t="s">
        <v>102</v>
      </c>
      <c r="E1" s="2" t="s">
        <v>103</v>
      </c>
      <c r="F1" s="2" t="s">
        <v>104</v>
      </c>
      <c r="G1" s="11" t="s">
        <v>1</v>
      </c>
      <c r="H1" s="11" t="s">
        <v>2</v>
      </c>
      <c r="I1" s="11" t="s">
        <v>3</v>
      </c>
      <c r="J1" s="11" t="s">
        <v>116</v>
      </c>
      <c r="K1" s="11" t="s">
        <v>5</v>
      </c>
      <c r="L1" s="11" t="s">
        <v>114</v>
      </c>
      <c r="M1" s="11" t="s">
        <v>115</v>
      </c>
      <c r="N1" s="11" t="s">
        <v>117</v>
      </c>
      <c r="O1" s="11" t="s">
        <v>118</v>
      </c>
      <c r="P1" s="11" t="s">
        <v>119</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f>VLOOKUP(InputData[[#This Row],[PRODUCT ID]],MasterData[],5,0)</f>
        <v>144</v>
      </c>
      <c r="K2">
        <f>VLOOKUP(InputData[[#This Row],[PRODUCT ID]],MasterData[],6,0)</f>
        <v>156.96</v>
      </c>
      <c r="L2" s="12">
        <f>InputData[[#This Row],[BUYING PRICE]]*InputData[[#This Row],[QUANTITY]]</f>
        <v>1296</v>
      </c>
      <c r="M2" s="12">
        <f xml:space="preserve"> InputData[[#This Row],[SELLING PRICE]]*InputData[[#This Row],[QUANTITY]]*(1-InputData[[#This Row],[DISCOUNT %]])</f>
        <v>1412.64</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f>VLOOKUP(InputData[[#This Row],[PRODUCT ID]],MasterData[],5,0)</f>
        <v>72</v>
      </c>
      <c r="K3">
        <f>VLOOKUP(InputData[[#This Row],[PRODUCT ID]],MasterData[],6,0)</f>
        <v>79.92</v>
      </c>
      <c r="L3" s="12">
        <f>InputData[[#This Row],[BUYING PRICE]]*InputData[[#This Row],[QUANTITY]]</f>
        <v>1080</v>
      </c>
      <c r="M3" s="12">
        <f xml:space="preserve"> InputData[[#This Row],[SELLING PRICE]]*InputData[[#This Row],[QUANTITY]]*(1-InputData[[#This Row],[DISCOUNT %]])</f>
        <v>1198.8</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f>VLOOKUP(InputData[[#This Row],[PRODUCT ID]],MasterData[],5,0)</f>
        <v>112</v>
      </c>
      <c r="K4">
        <f>VLOOKUP(InputData[[#This Row],[PRODUCT ID]],MasterData[],6,0)</f>
        <v>122.08</v>
      </c>
      <c r="L4" s="12">
        <f>InputData[[#This Row],[BUYING PRICE]]*InputData[[#This Row],[QUANTITY]]</f>
        <v>672</v>
      </c>
      <c r="M4" s="12">
        <f xml:space="preserve"> InputData[[#This Row],[SELLING PRICE]]*InputData[[#This Row],[QUANTITY]]*(1-InputData[[#This Row],[DISCOUNT %]])</f>
        <v>732.48</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f>VLOOKUP(InputData[[#This Row],[PRODUCT ID]],MasterData[],5,0)</f>
        <v>44</v>
      </c>
      <c r="K5">
        <f>VLOOKUP(InputData[[#This Row],[PRODUCT ID]],MasterData[],6,0)</f>
        <v>48.84</v>
      </c>
      <c r="L5" s="12">
        <f>InputData[[#This Row],[BUYING PRICE]]*InputData[[#This Row],[QUANTITY]]</f>
        <v>220</v>
      </c>
      <c r="M5" s="12">
        <f xml:space="preserve"> InputData[[#This Row],[SELLING PRICE]]*InputData[[#This Row],[QUANTITY]]*(1-InputData[[#This Row],[DISCOUNT %]])</f>
        <v>244.20000000000002</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f>VLOOKUP(InputData[[#This Row],[PRODUCT ID]],MasterData[],5,0)</f>
        <v>5</v>
      </c>
      <c r="K6">
        <f>VLOOKUP(InputData[[#This Row],[PRODUCT ID]],MasterData[],6,0)</f>
        <v>6.7</v>
      </c>
      <c r="L6" s="12">
        <f>InputData[[#This Row],[BUYING PRICE]]*InputData[[#This Row],[QUANTITY]]</f>
        <v>60</v>
      </c>
      <c r="M6" s="12">
        <f xml:space="preserve"> InputData[[#This Row],[SELLING PRICE]]*InputData[[#This Row],[QUANTITY]]*(1-InputData[[#This Row],[DISCOUNT %]])</f>
        <v>80.400000000000006</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f>VLOOKUP(InputData[[#This Row],[PRODUCT ID]],MasterData[],5,0)</f>
        <v>93</v>
      </c>
      <c r="K7">
        <f>VLOOKUP(InputData[[#This Row],[PRODUCT ID]],MasterData[],6,0)</f>
        <v>104.16</v>
      </c>
      <c r="L7" s="12">
        <f>InputData[[#This Row],[BUYING PRICE]]*InputData[[#This Row],[QUANTITY]]</f>
        <v>93</v>
      </c>
      <c r="M7" s="12">
        <f xml:space="preserve"> InputData[[#This Row],[SELLING PRICE]]*InputData[[#This Row],[QUANTITY]]*(1-InputData[[#This Row],[DISCOUNT %]])</f>
        <v>104.16</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f>VLOOKUP(InputData[[#This Row],[PRODUCT ID]],MasterData[],5,0)</f>
        <v>71</v>
      </c>
      <c r="K8">
        <f>VLOOKUP(InputData[[#This Row],[PRODUCT ID]],MasterData[],6,0)</f>
        <v>80.94</v>
      </c>
      <c r="L8" s="12">
        <f>InputData[[#This Row],[BUYING PRICE]]*InputData[[#This Row],[QUANTITY]]</f>
        <v>568</v>
      </c>
      <c r="M8" s="12">
        <f xml:space="preserve"> InputData[[#This Row],[SELLING PRICE]]*InputData[[#This Row],[QUANTITY]]*(1-InputData[[#This Row],[DISCOUNT %]])</f>
        <v>647.52</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f>VLOOKUP(InputData[[#This Row],[PRODUCT ID]],MasterData[],5,0)</f>
        <v>7</v>
      </c>
      <c r="K9">
        <f>VLOOKUP(InputData[[#This Row],[PRODUCT ID]],MasterData[],6,0)</f>
        <v>8.33</v>
      </c>
      <c r="L9" s="12">
        <f>InputData[[#This Row],[BUYING PRICE]]*InputData[[#This Row],[QUANTITY]]</f>
        <v>28</v>
      </c>
      <c r="M9" s="12">
        <f xml:space="preserve"> InputData[[#This Row],[SELLING PRICE]]*InputData[[#This Row],[QUANTITY]]*(1-InputData[[#This Row],[DISCOUNT %]])</f>
        <v>33.32</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f>VLOOKUP(InputData[[#This Row],[PRODUCT ID]],MasterData[],5,0)</f>
        <v>67</v>
      </c>
      <c r="K10">
        <f>VLOOKUP(InputData[[#This Row],[PRODUCT ID]],MasterData[],6,0)</f>
        <v>85.76</v>
      </c>
      <c r="L10" s="12">
        <f>InputData[[#This Row],[BUYING PRICE]]*InputData[[#This Row],[QUANTITY]]</f>
        <v>201</v>
      </c>
      <c r="M10" s="12">
        <f xml:space="preserve"> InputData[[#This Row],[SELLING PRICE]]*InputData[[#This Row],[QUANTITY]]*(1-InputData[[#This Row],[DISCOUNT %]])</f>
        <v>257.28000000000003</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f>VLOOKUP(InputData[[#This Row],[PRODUCT ID]],MasterData[],5,0)</f>
        <v>112</v>
      </c>
      <c r="K11">
        <f>VLOOKUP(InputData[[#This Row],[PRODUCT ID]],MasterData[],6,0)</f>
        <v>146.72</v>
      </c>
      <c r="L11" s="12">
        <f>InputData[[#This Row],[BUYING PRICE]]*InputData[[#This Row],[QUANTITY]]</f>
        <v>448</v>
      </c>
      <c r="M11" s="12">
        <f xml:space="preserve"> InputData[[#This Row],[SELLING PRICE]]*InputData[[#This Row],[QUANTITY]]*(1-InputData[[#This Row],[DISCOUNT %]])</f>
        <v>586.88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f>VLOOKUP(InputData[[#This Row],[PRODUCT ID]],MasterData[],5,0)</f>
        <v>120</v>
      </c>
      <c r="K12">
        <f>VLOOKUP(InputData[[#This Row],[PRODUCT ID]],MasterData[],6,0)</f>
        <v>162</v>
      </c>
      <c r="L12" s="12">
        <f>InputData[[#This Row],[BUYING PRICE]]*InputData[[#This Row],[QUANTITY]]</f>
        <v>480</v>
      </c>
      <c r="M12" s="12">
        <f xml:space="preserve"> InputData[[#This Row],[SELLING PRICE]]*InputData[[#This Row],[QUANTITY]]*(1-InputData[[#This Row],[DISCOUNT %]])</f>
        <v>648</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f>VLOOKUP(InputData[[#This Row],[PRODUCT ID]],MasterData[],5,0)</f>
        <v>120</v>
      </c>
      <c r="K13">
        <f>VLOOKUP(InputData[[#This Row],[PRODUCT ID]],MasterData[],6,0)</f>
        <v>162</v>
      </c>
      <c r="L13" s="12">
        <f>InputData[[#This Row],[BUYING PRICE]]*InputData[[#This Row],[QUANTITY]]</f>
        <v>1200</v>
      </c>
      <c r="M13" s="12">
        <f xml:space="preserve"> InputData[[#This Row],[SELLING PRICE]]*InputData[[#This Row],[QUANTITY]]*(1-InputData[[#This Row],[DISCOUNT %]])</f>
        <v>1620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f>VLOOKUP(InputData[[#This Row],[PRODUCT ID]],MasterData[],5,0)</f>
        <v>76</v>
      </c>
      <c r="K14">
        <f>VLOOKUP(InputData[[#This Row],[PRODUCT ID]],MasterData[],6,0)</f>
        <v>82.08</v>
      </c>
      <c r="L14" s="12">
        <f>InputData[[#This Row],[BUYING PRICE]]*InputData[[#This Row],[QUANTITY]]</f>
        <v>988</v>
      </c>
      <c r="M14" s="12">
        <f xml:space="preserve"> InputData[[#This Row],[SELLING PRICE]]*InputData[[#This Row],[QUANTITY]]*(1-InputData[[#This Row],[DISCOUNT %]])</f>
        <v>1067.04</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f>VLOOKUP(InputData[[#This Row],[PRODUCT ID]],MasterData[],5,0)</f>
        <v>141</v>
      </c>
      <c r="K15">
        <f>VLOOKUP(InputData[[#This Row],[PRODUCT ID]],MasterData[],6,0)</f>
        <v>149.46</v>
      </c>
      <c r="L15" s="12">
        <f>InputData[[#This Row],[BUYING PRICE]]*InputData[[#This Row],[QUANTITY]]</f>
        <v>423</v>
      </c>
      <c r="M15" s="12">
        <f xml:space="preserve"> InputData[[#This Row],[SELLING PRICE]]*InputData[[#This Row],[QUANTITY]]*(1-InputData[[#This Row],[DISCOUNT %]])</f>
        <v>448.38</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f>VLOOKUP(InputData[[#This Row],[PRODUCT ID]],MasterData[],5,0)</f>
        <v>5</v>
      </c>
      <c r="K16">
        <f>VLOOKUP(InputData[[#This Row],[PRODUCT ID]],MasterData[],6,0)</f>
        <v>6.7</v>
      </c>
      <c r="L16" s="12">
        <f>InputData[[#This Row],[BUYING PRICE]]*InputData[[#This Row],[QUANTITY]]</f>
        <v>30</v>
      </c>
      <c r="M16" s="12">
        <f xml:space="preserve"> InputData[[#This Row],[SELLING PRICE]]*InputData[[#This Row],[QUANTITY]]*(1-InputData[[#This Row],[DISCOUNT %]])</f>
        <v>40.200000000000003</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f>VLOOKUP(InputData[[#This Row],[PRODUCT ID]],MasterData[],5,0)</f>
        <v>55</v>
      </c>
      <c r="K17">
        <f>VLOOKUP(InputData[[#This Row],[PRODUCT ID]],MasterData[],6,0)</f>
        <v>58.3</v>
      </c>
      <c r="L17" s="12">
        <f>InputData[[#This Row],[BUYING PRICE]]*InputData[[#This Row],[QUANTITY]]</f>
        <v>220</v>
      </c>
      <c r="M17" s="12">
        <f xml:space="preserve"> InputData[[#This Row],[SELLING PRICE]]*InputData[[#This Row],[QUANTITY]]*(1-InputData[[#This Row],[DISCOUNT %]])</f>
        <v>233.2</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f>VLOOKUP(InputData[[#This Row],[PRODUCT ID]],MasterData[],5,0)</f>
        <v>61</v>
      </c>
      <c r="K18">
        <f>VLOOKUP(InputData[[#This Row],[PRODUCT ID]],MasterData[],6,0)</f>
        <v>76.25</v>
      </c>
      <c r="L18" s="12">
        <f>InputData[[#This Row],[BUYING PRICE]]*InputData[[#This Row],[QUANTITY]]</f>
        <v>244</v>
      </c>
      <c r="M18" s="12">
        <f xml:space="preserve"> InputData[[#This Row],[SELLING PRICE]]*InputData[[#This Row],[QUANTITY]]*(1-InputData[[#This Row],[DISCOUNT %]])</f>
        <v>305</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f>VLOOKUP(InputData[[#This Row],[PRODUCT ID]],MasterData[],5,0)</f>
        <v>44</v>
      </c>
      <c r="K19">
        <f>VLOOKUP(InputData[[#This Row],[PRODUCT ID]],MasterData[],6,0)</f>
        <v>48.84</v>
      </c>
      <c r="L19" s="12">
        <f>InputData[[#This Row],[BUYING PRICE]]*InputData[[#This Row],[QUANTITY]]</f>
        <v>660</v>
      </c>
      <c r="M19" s="12">
        <f xml:space="preserve"> InputData[[#This Row],[SELLING PRICE]]*InputData[[#This Row],[QUANTITY]]*(1-InputData[[#This Row],[DISCOUNT %]])</f>
        <v>732.6</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f>VLOOKUP(InputData[[#This Row],[PRODUCT ID]],MasterData[],5,0)</f>
        <v>71</v>
      </c>
      <c r="K20">
        <f>VLOOKUP(InputData[[#This Row],[PRODUCT ID]],MasterData[],6,0)</f>
        <v>80.94</v>
      </c>
      <c r="L20" s="12">
        <f>InputData[[#This Row],[BUYING PRICE]]*InputData[[#This Row],[QUANTITY]]</f>
        <v>639</v>
      </c>
      <c r="M20" s="12">
        <f xml:space="preserve"> InputData[[#This Row],[SELLING PRICE]]*InputData[[#This Row],[QUANTITY]]*(1-InputData[[#This Row],[DISCOUNT %]])</f>
        <v>728.46</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f>VLOOKUP(InputData[[#This Row],[PRODUCT ID]],MasterData[],5,0)</f>
        <v>120</v>
      </c>
      <c r="K21">
        <f>VLOOKUP(InputData[[#This Row],[PRODUCT ID]],MasterData[],6,0)</f>
        <v>162</v>
      </c>
      <c r="L21" s="12">
        <f>InputData[[#This Row],[BUYING PRICE]]*InputData[[#This Row],[QUANTITY]]</f>
        <v>720</v>
      </c>
      <c r="M21" s="12">
        <f xml:space="preserve"> InputData[[#This Row],[SELLING PRICE]]*InputData[[#This Row],[QUANTITY]]*(1-InputData[[#This Row],[DISCOUNT %]])</f>
        <v>972</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f>VLOOKUP(InputData[[#This Row],[PRODUCT ID]],MasterData[],5,0)</f>
        <v>55</v>
      </c>
      <c r="K22">
        <f>VLOOKUP(InputData[[#This Row],[PRODUCT ID]],MasterData[],6,0)</f>
        <v>58.3</v>
      </c>
      <c r="L22" s="12">
        <f>InputData[[#This Row],[BUYING PRICE]]*InputData[[#This Row],[QUANTITY]]</f>
        <v>330</v>
      </c>
      <c r="M22" s="12">
        <f xml:space="preserve"> InputData[[#This Row],[SELLING PRICE]]*InputData[[#This Row],[QUANTITY]]*(1-InputData[[#This Row],[DISCOUNT %]])</f>
        <v>349.79999999999995</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f>VLOOKUP(InputData[[#This Row],[PRODUCT ID]],MasterData[],5,0)</f>
        <v>5</v>
      </c>
      <c r="K23">
        <f>VLOOKUP(InputData[[#This Row],[PRODUCT ID]],MasterData[],6,0)</f>
        <v>6.7</v>
      </c>
      <c r="L23" s="12">
        <f>InputData[[#This Row],[BUYING PRICE]]*InputData[[#This Row],[QUANTITY]]</f>
        <v>35</v>
      </c>
      <c r="M23" s="12">
        <f xml:space="preserve"> InputData[[#This Row],[SELLING PRICE]]*InputData[[#This Row],[QUANTITY]]*(1-InputData[[#This Row],[DISCOUNT %]])</f>
        <v>46.9</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f>VLOOKUP(InputData[[#This Row],[PRODUCT ID]],MasterData[],5,0)</f>
        <v>93</v>
      </c>
      <c r="K24">
        <f>VLOOKUP(InputData[[#This Row],[PRODUCT ID]],MasterData[],6,0)</f>
        <v>104.16</v>
      </c>
      <c r="L24" s="12">
        <f>InputData[[#This Row],[BUYING PRICE]]*InputData[[#This Row],[QUANTITY]]</f>
        <v>1302</v>
      </c>
      <c r="M24" s="12">
        <f xml:space="preserve"> InputData[[#This Row],[SELLING PRICE]]*InputData[[#This Row],[QUANTITY]]*(1-InputData[[#This Row],[DISCOUNT %]])</f>
        <v>1458.24</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f>VLOOKUP(InputData[[#This Row],[PRODUCT ID]],MasterData[],5,0)</f>
        <v>76</v>
      </c>
      <c r="K25">
        <f>VLOOKUP(InputData[[#This Row],[PRODUCT ID]],MasterData[],6,0)</f>
        <v>82.08</v>
      </c>
      <c r="L25" s="12">
        <f>InputData[[#This Row],[BUYING PRICE]]*InputData[[#This Row],[QUANTITY]]</f>
        <v>684</v>
      </c>
      <c r="M25" s="12">
        <f xml:space="preserve"> InputData[[#This Row],[SELLING PRICE]]*InputData[[#This Row],[QUANTITY]]*(1-InputData[[#This Row],[DISCOUNT %]])</f>
        <v>738.72</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f>VLOOKUP(InputData[[#This Row],[PRODUCT ID]],MasterData[],5,0)</f>
        <v>75</v>
      </c>
      <c r="K26">
        <f>VLOOKUP(InputData[[#This Row],[PRODUCT ID]],MasterData[],6,0)</f>
        <v>85.5</v>
      </c>
      <c r="L26" s="12">
        <f>InputData[[#This Row],[BUYING PRICE]]*InputData[[#This Row],[QUANTITY]]</f>
        <v>525</v>
      </c>
      <c r="M26" s="12">
        <f xml:space="preserve"> InputData[[#This Row],[SELLING PRICE]]*InputData[[#This Row],[QUANTITY]]*(1-InputData[[#This Row],[DISCOUNT %]])</f>
        <v>598.5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f>VLOOKUP(InputData[[#This Row],[PRODUCT ID]],MasterData[],5,0)</f>
        <v>98</v>
      </c>
      <c r="K27">
        <f>VLOOKUP(InputData[[#This Row],[PRODUCT ID]],MasterData[],6,0)</f>
        <v>103.88</v>
      </c>
      <c r="L27" s="12">
        <f>InputData[[#This Row],[BUYING PRICE]]*InputData[[#This Row],[QUANTITY]]</f>
        <v>686</v>
      </c>
      <c r="M27" s="12">
        <f xml:space="preserve"> InputData[[#This Row],[SELLING PRICE]]*InputData[[#This Row],[QUANTITY]]*(1-InputData[[#This Row],[DISCOUNT %]])</f>
        <v>727.16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f>VLOOKUP(InputData[[#This Row],[PRODUCT ID]],MasterData[],5,0)</f>
        <v>90</v>
      </c>
      <c r="K28">
        <f>VLOOKUP(InputData[[#This Row],[PRODUCT ID]],MasterData[],6,0)</f>
        <v>115.2</v>
      </c>
      <c r="L28" s="12">
        <f>InputData[[#This Row],[BUYING PRICE]]*InputData[[#This Row],[QUANTITY]]</f>
        <v>630</v>
      </c>
      <c r="M28" s="12">
        <f xml:space="preserve"> InputData[[#This Row],[SELLING PRICE]]*InputData[[#This Row],[QUANTITY]]*(1-InputData[[#This Row],[DISCOUNT %]])</f>
        <v>806.4</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f>VLOOKUP(InputData[[#This Row],[PRODUCT ID]],MasterData[],5,0)</f>
        <v>89</v>
      </c>
      <c r="K29">
        <f>VLOOKUP(InputData[[#This Row],[PRODUCT ID]],MasterData[],6,0)</f>
        <v>117.48</v>
      </c>
      <c r="L29" s="12">
        <f>InputData[[#This Row],[BUYING PRICE]]*InputData[[#This Row],[QUANTITY]]</f>
        <v>267</v>
      </c>
      <c r="M29" s="12">
        <f xml:space="preserve"> InputData[[#This Row],[SELLING PRICE]]*InputData[[#This Row],[QUANTITY]]*(1-InputData[[#This Row],[DISCOUNT %]])</f>
        <v>352.44</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f>VLOOKUP(InputData[[#This Row],[PRODUCT ID]],MasterData[],5,0)</f>
        <v>44</v>
      </c>
      <c r="K30">
        <f>VLOOKUP(InputData[[#This Row],[PRODUCT ID]],MasterData[],6,0)</f>
        <v>48.84</v>
      </c>
      <c r="L30" s="12">
        <f>InputData[[#This Row],[BUYING PRICE]]*InputData[[#This Row],[QUANTITY]]</f>
        <v>440</v>
      </c>
      <c r="M30" s="12">
        <f xml:space="preserve"> InputData[[#This Row],[SELLING PRICE]]*InputData[[#This Row],[QUANTITY]]*(1-InputData[[#This Row],[DISCOUNT %]])</f>
        <v>488.40000000000003</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f>VLOOKUP(InputData[[#This Row],[PRODUCT ID]],MasterData[],5,0)</f>
        <v>47</v>
      </c>
      <c r="K31">
        <f>VLOOKUP(InputData[[#This Row],[PRODUCT ID]],MasterData[],6,0)</f>
        <v>53.11</v>
      </c>
      <c r="L31" s="12">
        <f>InputData[[#This Row],[BUYING PRICE]]*InputData[[#This Row],[QUANTITY]]</f>
        <v>94</v>
      </c>
      <c r="M31" s="12">
        <f xml:space="preserve"> InputData[[#This Row],[SELLING PRICE]]*InputData[[#This Row],[QUANTITY]]*(1-InputData[[#This Row],[DISCOUNT %]])</f>
        <v>106.22</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f>VLOOKUP(InputData[[#This Row],[PRODUCT ID]],MasterData[],5,0)</f>
        <v>148</v>
      </c>
      <c r="K32">
        <f>VLOOKUP(InputData[[#This Row],[PRODUCT ID]],MasterData[],6,0)</f>
        <v>164.28</v>
      </c>
      <c r="L32" s="12">
        <f>InputData[[#This Row],[BUYING PRICE]]*InputData[[#This Row],[QUANTITY]]</f>
        <v>1036</v>
      </c>
      <c r="M32" s="12">
        <f xml:space="preserve"> InputData[[#This Row],[SELLING PRICE]]*InputData[[#This Row],[QUANTITY]]*(1-InputData[[#This Row],[DISCOUNT %]])</f>
        <v>1149.96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f>VLOOKUP(InputData[[#This Row],[PRODUCT ID]],MasterData[],5,0)</f>
        <v>13</v>
      </c>
      <c r="K33">
        <f>VLOOKUP(InputData[[#This Row],[PRODUCT ID]],MasterData[],6,0)</f>
        <v>16.64</v>
      </c>
      <c r="L33" s="12">
        <f>InputData[[#This Row],[BUYING PRICE]]*InputData[[#This Row],[QUANTITY]]</f>
        <v>169</v>
      </c>
      <c r="M33" s="12">
        <f xml:space="preserve"> InputData[[#This Row],[SELLING PRICE]]*InputData[[#This Row],[QUANTITY]]*(1-InputData[[#This Row],[DISCOUNT %]])</f>
        <v>216.32</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f>VLOOKUP(InputData[[#This Row],[PRODUCT ID]],MasterData[],5,0)</f>
        <v>121</v>
      </c>
      <c r="K34">
        <f>VLOOKUP(InputData[[#This Row],[PRODUCT ID]],MasterData[],6,0)</f>
        <v>141.57</v>
      </c>
      <c r="L34" s="12">
        <f>InputData[[#This Row],[BUYING PRICE]]*InputData[[#This Row],[QUANTITY]]</f>
        <v>242</v>
      </c>
      <c r="M34" s="12">
        <f xml:space="preserve"> InputData[[#This Row],[SELLING PRICE]]*InputData[[#This Row],[QUANTITY]]*(1-InputData[[#This Row],[DISCOUNT %]])</f>
        <v>283.14</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f>VLOOKUP(InputData[[#This Row],[PRODUCT ID]],MasterData[],5,0)</f>
        <v>67</v>
      </c>
      <c r="K35">
        <f>VLOOKUP(InputData[[#This Row],[PRODUCT ID]],MasterData[],6,0)</f>
        <v>85.76</v>
      </c>
      <c r="L35" s="12">
        <f>InputData[[#This Row],[BUYING PRICE]]*InputData[[#This Row],[QUANTITY]]</f>
        <v>268</v>
      </c>
      <c r="M35" s="12">
        <f xml:space="preserve"> InputData[[#This Row],[SELLING PRICE]]*InputData[[#This Row],[QUANTITY]]*(1-InputData[[#This Row],[DISCOUNT %]])</f>
        <v>343.04</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f>VLOOKUP(InputData[[#This Row],[PRODUCT ID]],MasterData[],5,0)</f>
        <v>67</v>
      </c>
      <c r="K36">
        <f>VLOOKUP(InputData[[#This Row],[PRODUCT ID]],MasterData[],6,0)</f>
        <v>83.08</v>
      </c>
      <c r="L36" s="12">
        <f>InputData[[#This Row],[BUYING PRICE]]*InputData[[#This Row],[QUANTITY]]</f>
        <v>469</v>
      </c>
      <c r="M36" s="12">
        <f xml:space="preserve"> InputData[[#This Row],[SELLING PRICE]]*InputData[[#This Row],[QUANTITY]]*(1-InputData[[#This Row],[DISCOUNT %]])</f>
        <v>581.55999999999995</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f>VLOOKUP(InputData[[#This Row],[PRODUCT ID]],MasterData[],5,0)</f>
        <v>133</v>
      </c>
      <c r="K37">
        <f>VLOOKUP(InputData[[#This Row],[PRODUCT ID]],MasterData[],6,0)</f>
        <v>155.61000000000001</v>
      </c>
      <c r="L37" s="12">
        <f>InputData[[#This Row],[BUYING PRICE]]*InputData[[#This Row],[QUANTITY]]</f>
        <v>133</v>
      </c>
      <c r="M37" s="12">
        <f xml:space="preserve"> InputData[[#This Row],[SELLING PRICE]]*InputData[[#This Row],[QUANTITY]]*(1-InputData[[#This Row],[DISCOUNT %]])</f>
        <v>155.61000000000001</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f>VLOOKUP(InputData[[#This Row],[PRODUCT ID]],MasterData[],5,0)</f>
        <v>67</v>
      </c>
      <c r="K38">
        <f>VLOOKUP(InputData[[#This Row],[PRODUCT ID]],MasterData[],6,0)</f>
        <v>83.08</v>
      </c>
      <c r="L38" s="12">
        <f>InputData[[#This Row],[BUYING PRICE]]*InputData[[#This Row],[QUANTITY]]</f>
        <v>603</v>
      </c>
      <c r="M38" s="12">
        <f xml:space="preserve"> InputData[[#This Row],[SELLING PRICE]]*InputData[[#This Row],[QUANTITY]]*(1-InputData[[#This Row],[DISCOUNT %]])</f>
        <v>747.72</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f>VLOOKUP(InputData[[#This Row],[PRODUCT ID]],MasterData[],5,0)</f>
        <v>5</v>
      </c>
      <c r="K39">
        <f>VLOOKUP(InputData[[#This Row],[PRODUCT ID]],MasterData[],6,0)</f>
        <v>6.7</v>
      </c>
      <c r="L39" s="12">
        <f>InputData[[#This Row],[BUYING PRICE]]*InputData[[#This Row],[QUANTITY]]</f>
        <v>5</v>
      </c>
      <c r="M39" s="12">
        <f xml:space="preserve"> InputData[[#This Row],[SELLING PRICE]]*InputData[[#This Row],[QUANTITY]]*(1-InputData[[#This Row],[DISCOUNT %]])</f>
        <v>6.7</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f>VLOOKUP(InputData[[#This Row],[PRODUCT ID]],MasterData[],5,0)</f>
        <v>55</v>
      </c>
      <c r="K40">
        <f>VLOOKUP(InputData[[#This Row],[PRODUCT ID]],MasterData[],6,0)</f>
        <v>58.3</v>
      </c>
      <c r="L40" s="12">
        <f>InputData[[#This Row],[BUYING PRICE]]*InputData[[#This Row],[QUANTITY]]</f>
        <v>770</v>
      </c>
      <c r="M40" s="12">
        <f xml:space="preserve"> InputData[[#This Row],[SELLING PRICE]]*InputData[[#This Row],[QUANTITY]]*(1-InputData[[#This Row],[DISCOUNT %]])</f>
        <v>816.19999999999993</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f>VLOOKUP(InputData[[#This Row],[PRODUCT ID]],MasterData[],5,0)</f>
        <v>83</v>
      </c>
      <c r="K41">
        <f>VLOOKUP(InputData[[#This Row],[PRODUCT ID]],MasterData[],6,0)</f>
        <v>94.62</v>
      </c>
      <c r="L41" s="12">
        <f>InputData[[#This Row],[BUYING PRICE]]*InputData[[#This Row],[QUANTITY]]</f>
        <v>581</v>
      </c>
      <c r="M41" s="12">
        <f xml:space="preserve"> InputData[[#This Row],[SELLING PRICE]]*InputData[[#This Row],[QUANTITY]]*(1-InputData[[#This Row],[DISCOUNT %]])</f>
        <v>662.34</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f>VLOOKUP(InputData[[#This Row],[PRODUCT ID]],MasterData[],5,0)</f>
        <v>141</v>
      </c>
      <c r="K42">
        <f>VLOOKUP(InputData[[#This Row],[PRODUCT ID]],MasterData[],6,0)</f>
        <v>149.46</v>
      </c>
      <c r="L42" s="12">
        <f>InputData[[#This Row],[BUYING PRICE]]*InputData[[#This Row],[QUANTITY]]</f>
        <v>1269</v>
      </c>
      <c r="M42" s="12">
        <f xml:space="preserve"> InputData[[#This Row],[SELLING PRICE]]*InputData[[#This Row],[QUANTITY]]*(1-InputData[[#This Row],[DISCOUNT %]])</f>
        <v>1345.14</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f>VLOOKUP(InputData[[#This Row],[PRODUCT ID]],MasterData[],5,0)</f>
        <v>48</v>
      </c>
      <c r="K43">
        <f>VLOOKUP(InputData[[#This Row],[PRODUCT ID]],MasterData[],6,0)</f>
        <v>57.120000000000005</v>
      </c>
      <c r="L43" s="12">
        <f>InputData[[#This Row],[BUYING PRICE]]*InputData[[#This Row],[QUANTITY]]</f>
        <v>192</v>
      </c>
      <c r="M43" s="12">
        <f xml:space="preserve"> InputData[[#This Row],[SELLING PRICE]]*InputData[[#This Row],[QUANTITY]]*(1-InputData[[#This Row],[DISCOUNT %]])</f>
        <v>228.48000000000002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f>VLOOKUP(InputData[[#This Row],[PRODUCT ID]],MasterData[],5,0)</f>
        <v>12</v>
      </c>
      <c r="K44">
        <f>VLOOKUP(InputData[[#This Row],[PRODUCT ID]],MasterData[],6,0)</f>
        <v>15.719999999999999</v>
      </c>
      <c r="L44" s="12">
        <f>InputData[[#This Row],[BUYING PRICE]]*InputData[[#This Row],[QUANTITY]]</f>
        <v>72</v>
      </c>
      <c r="M44" s="12">
        <f xml:space="preserve"> InputData[[#This Row],[SELLING PRICE]]*InputData[[#This Row],[QUANTITY]]*(1-InputData[[#This Row],[DISCOUNT %]])</f>
        <v>94.32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f>VLOOKUP(InputData[[#This Row],[PRODUCT ID]],MasterData[],5,0)</f>
        <v>148</v>
      </c>
      <c r="K45">
        <f>VLOOKUP(InputData[[#This Row],[PRODUCT ID]],MasterData[],6,0)</f>
        <v>201.28</v>
      </c>
      <c r="L45" s="12">
        <f>InputData[[#This Row],[BUYING PRICE]]*InputData[[#This Row],[QUANTITY]]</f>
        <v>1628</v>
      </c>
      <c r="M45" s="12">
        <f xml:space="preserve"> InputData[[#This Row],[SELLING PRICE]]*InputData[[#This Row],[QUANTITY]]*(1-InputData[[#This Row],[DISCOUNT %]])</f>
        <v>2214.08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f>VLOOKUP(InputData[[#This Row],[PRODUCT ID]],MasterData[],5,0)</f>
        <v>112</v>
      </c>
      <c r="K46">
        <f>VLOOKUP(InputData[[#This Row],[PRODUCT ID]],MasterData[],6,0)</f>
        <v>122.08</v>
      </c>
      <c r="L46" s="12">
        <f>InputData[[#This Row],[BUYING PRICE]]*InputData[[#This Row],[QUANTITY]]</f>
        <v>560</v>
      </c>
      <c r="M46" s="12">
        <f xml:space="preserve"> InputData[[#This Row],[SELLING PRICE]]*InputData[[#This Row],[QUANTITY]]*(1-InputData[[#This Row],[DISCOUNT %]])</f>
        <v>610.4</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f>VLOOKUP(InputData[[#This Row],[PRODUCT ID]],MasterData[],5,0)</f>
        <v>7</v>
      </c>
      <c r="K47">
        <f>VLOOKUP(InputData[[#This Row],[PRODUCT ID]],MasterData[],6,0)</f>
        <v>8.33</v>
      </c>
      <c r="L47" s="12">
        <f>InputData[[#This Row],[BUYING PRICE]]*InputData[[#This Row],[QUANTITY]]</f>
        <v>21</v>
      </c>
      <c r="M47" s="12">
        <f xml:space="preserve"> InputData[[#This Row],[SELLING PRICE]]*InputData[[#This Row],[QUANTITY]]*(1-InputData[[#This Row],[DISCOUNT %]])</f>
        <v>24.990000000000002</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f>VLOOKUP(InputData[[#This Row],[PRODUCT ID]],MasterData[],5,0)</f>
        <v>133</v>
      </c>
      <c r="K48">
        <f>VLOOKUP(InputData[[#This Row],[PRODUCT ID]],MasterData[],6,0)</f>
        <v>155.61000000000001</v>
      </c>
      <c r="L48" s="12">
        <f>InputData[[#This Row],[BUYING PRICE]]*InputData[[#This Row],[QUANTITY]]</f>
        <v>266</v>
      </c>
      <c r="M48" s="12">
        <f xml:space="preserve"> InputData[[#This Row],[SELLING PRICE]]*InputData[[#This Row],[QUANTITY]]*(1-InputData[[#This Row],[DISCOUNT %]])</f>
        <v>311.22000000000003</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f>VLOOKUP(InputData[[#This Row],[PRODUCT ID]],MasterData[],5,0)</f>
        <v>105</v>
      </c>
      <c r="K49">
        <f>VLOOKUP(InputData[[#This Row],[PRODUCT ID]],MasterData[],6,0)</f>
        <v>142.80000000000001</v>
      </c>
      <c r="L49" s="12">
        <f>InputData[[#This Row],[BUYING PRICE]]*InputData[[#This Row],[QUANTITY]]</f>
        <v>420</v>
      </c>
      <c r="M49" s="12">
        <f xml:space="preserve"> InputData[[#This Row],[SELLING PRICE]]*InputData[[#This Row],[QUANTITY]]*(1-InputData[[#This Row],[DISCOUNT %]])</f>
        <v>571.20000000000005</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f>VLOOKUP(InputData[[#This Row],[PRODUCT ID]],MasterData[],5,0)</f>
        <v>89</v>
      </c>
      <c r="K50">
        <f>VLOOKUP(InputData[[#This Row],[PRODUCT ID]],MasterData[],6,0)</f>
        <v>117.48</v>
      </c>
      <c r="L50" s="12">
        <f>InputData[[#This Row],[BUYING PRICE]]*InputData[[#This Row],[QUANTITY]]</f>
        <v>979</v>
      </c>
      <c r="M50" s="12">
        <f xml:space="preserve"> InputData[[#This Row],[SELLING PRICE]]*InputData[[#This Row],[QUANTITY]]*(1-InputData[[#This Row],[DISCOUNT %]])</f>
        <v>1292.28</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f>VLOOKUP(InputData[[#This Row],[PRODUCT ID]],MasterData[],5,0)</f>
        <v>148</v>
      </c>
      <c r="K51">
        <f>VLOOKUP(InputData[[#This Row],[PRODUCT ID]],MasterData[],6,0)</f>
        <v>201.28</v>
      </c>
      <c r="L51" s="12">
        <f>InputData[[#This Row],[BUYING PRICE]]*InputData[[#This Row],[QUANTITY]]</f>
        <v>296</v>
      </c>
      <c r="M51" s="12">
        <f xml:space="preserve"> InputData[[#This Row],[SELLING PRICE]]*InputData[[#This Row],[QUANTITY]]*(1-InputData[[#This Row],[DISCOUNT %]])</f>
        <v>402.56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f>VLOOKUP(InputData[[#This Row],[PRODUCT ID]],MasterData[],5,0)</f>
        <v>37</v>
      </c>
      <c r="K52">
        <f>VLOOKUP(InputData[[#This Row],[PRODUCT ID]],MasterData[],6,0)</f>
        <v>49.21</v>
      </c>
      <c r="L52" s="12">
        <f>InputData[[#This Row],[BUYING PRICE]]*InputData[[#This Row],[QUANTITY]]</f>
        <v>407</v>
      </c>
      <c r="M52" s="12">
        <f xml:space="preserve"> InputData[[#This Row],[SELLING PRICE]]*InputData[[#This Row],[QUANTITY]]*(1-InputData[[#This Row],[DISCOUNT %]])</f>
        <v>541.31000000000006</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f>VLOOKUP(InputData[[#This Row],[PRODUCT ID]],MasterData[],5,0)</f>
        <v>44</v>
      </c>
      <c r="K53">
        <f>VLOOKUP(InputData[[#This Row],[PRODUCT ID]],MasterData[],6,0)</f>
        <v>48.4</v>
      </c>
      <c r="L53" s="12">
        <f>InputData[[#This Row],[BUYING PRICE]]*InputData[[#This Row],[QUANTITY]]</f>
        <v>44</v>
      </c>
      <c r="M53" s="12">
        <f xml:space="preserve"> InputData[[#This Row],[SELLING PRICE]]*InputData[[#This Row],[QUANTITY]]*(1-InputData[[#This Row],[DISCOUNT %]])</f>
        <v>48.4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f>VLOOKUP(InputData[[#This Row],[PRODUCT ID]],MasterData[],5,0)</f>
        <v>126</v>
      </c>
      <c r="K54">
        <f>VLOOKUP(InputData[[#This Row],[PRODUCT ID]],MasterData[],6,0)</f>
        <v>162.54</v>
      </c>
      <c r="L54" s="12">
        <f>InputData[[#This Row],[BUYING PRICE]]*InputData[[#This Row],[QUANTITY]]</f>
        <v>1134</v>
      </c>
      <c r="M54" s="12">
        <f xml:space="preserve"> InputData[[#This Row],[SELLING PRICE]]*InputData[[#This Row],[QUANTITY]]*(1-InputData[[#This Row],[DISCOUNT %]])</f>
        <v>1462.86</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f>VLOOKUP(InputData[[#This Row],[PRODUCT ID]],MasterData[],5,0)</f>
        <v>48</v>
      </c>
      <c r="K55">
        <f>VLOOKUP(InputData[[#This Row],[PRODUCT ID]],MasterData[],6,0)</f>
        <v>57.120000000000005</v>
      </c>
      <c r="L55" s="12">
        <f>InputData[[#This Row],[BUYING PRICE]]*InputData[[#This Row],[QUANTITY]]</f>
        <v>288</v>
      </c>
      <c r="M55" s="12">
        <f xml:space="preserve"> InputData[[#This Row],[SELLING PRICE]]*InputData[[#This Row],[QUANTITY]]*(1-InputData[[#This Row],[DISCOUNT %]])</f>
        <v>342.72</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f>VLOOKUP(InputData[[#This Row],[PRODUCT ID]],MasterData[],5,0)</f>
        <v>76</v>
      </c>
      <c r="K56">
        <f>VLOOKUP(InputData[[#This Row],[PRODUCT ID]],MasterData[],6,0)</f>
        <v>82.08</v>
      </c>
      <c r="L56" s="12">
        <f>InputData[[#This Row],[BUYING PRICE]]*InputData[[#This Row],[QUANTITY]]</f>
        <v>684</v>
      </c>
      <c r="M56" s="12">
        <f xml:space="preserve"> InputData[[#This Row],[SELLING PRICE]]*InputData[[#This Row],[QUANTITY]]*(1-InputData[[#This Row],[DISCOUNT %]])</f>
        <v>738.72</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f>VLOOKUP(InputData[[#This Row],[PRODUCT ID]],MasterData[],5,0)</f>
        <v>47</v>
      </c>
      <c r="K57">
        <f>VLOOKUP(InputData[[#This Row],[PRODUCT ID]],MasterData[],6,0)</f>
        <v>53.11</v>
      </c>
      <c r="L57" s="12">
        <f>InputData[[#This Row],[BUYING PRICE]]*InputData[[#This Row],[QUANTITY]]</f>
        <v>282</v>
      </c>
      <c r="M57" s="12">
        <f xml:space="preserve"> InputData[[#This Row],[SELLING PRICE]]*InputData[[#This Row],[QUANTITY]]*(1-InputData[[#This Row],[DISCOUNT %]])</f>
        <v>318.65999999999997</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f>VLOOKUP(InputData[[#This Row],[PRODUCT ID]],MasterData[],5,0)</f>
        <v>7</v>
      </c>
      <c r="K58">
        <f>VLOOKUP(InputData[[#This Row],[PRODUCT ID]],MasterData[],6,0)</f>
        <v>8.33</v>
      </c>
      <c r="L58" s="12">
        <f>InputData[[#This Row],[BUYING PRICE]]*InputData[[#This Row],[QUANTITY]]</f>
        <v>77</v>
      </c>
      <c r="M58" s="12">
        <f xml:space="preserve"> InputData[[#This Row],[SELLING PRICE]]*InputData[[#This Row],[QUANTITY]]*(1-InputData[[#This Row],[DISCOUNT %]])</f>
        <v>91.63</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f>VLOOKUP(InputData[[#This Row],[PRODUCT ID]],MasterData[],5,0)</f>
        <v>37</v>
      </c>
      <c r="K59">
        <f>VLOOKUP(InputData[[#This Row],[PRODUCT ID]],MasterData[],6,0)</f>
        <v>41.81</v>
      </c>
      <c r="L59" s="12">
        <f>InputData[[#This Row],[BUYING PRICE]]*InputData[[#This Row],[QUANTITY]]</f>
        <v>370</v>
      </c>
      <c r="M59" s="12">
        <f xml:space="preserve"> InputData[[#This Row],[SELLING PRICE]]*InputData[[#This Row],[QUANTITY]]*(1-InputData[[#This Row],[DISCOUNT %]])</f>
        <v>418.1</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f>VLOOKUP(InputData[[#This Row],[PRODUCT ID]],MasterData[],5,0)</f>
        <v>37</v>
      </c>
      <c r="K60">
        <f>VLOOKUP(InputData[[#This Row],[PRODUCT ID]],MasterData[],6,0)</f>
        <v>42.55</v>
      </c>
      <c r="L60" s="12">
        <f>InputData[[#This Row],[BUYING PRICE]]*InputData[[#This Row],[QUANTITY]]</f>
        <v>407</v>
      </c>
      <c r="M60" s="12">
        <f xml:space="preserve"> InputData[[#This Row],[SELLING PRICE]]*InputData[[#This Row],[QUANTITY]]*(1-InputData[[#This Row],[DISCOUNT %]])</f>
        <v>468.04999999999995</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f>VLOOKUP(InputData[[#This Row],[PRODUCT ID]],MasterData[],5,0)</f>
        <v>73</v>
      </c>
      <c r="K61">
        <f>VLOOKUP(InputData[[#This Row],[PRODUCT ID]],MasterData[],6,0)</f>
        <v>94.17</v>
      </c>
      <c r="L61" s="12">
        <f>InputData[[#This Row],[BUYING PRICE]]*InputData[[#This Row],[QUANTITY]]</f>
        <v>1022</v>
      </c>
      <c r="M61" s="12">
        <f xml:space="preserve"> InputData[[#This Row],[SELLING PRICE]]*InputData[[#This Row],[QUANTITY]]*(1-InputData[[#This Row],[DISCOUNT %]])</f>
        <v>1318.38</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f>VLOOKUP(InputData[[#This Row],[PRODUCT ID]],MasterData[],5,0)</f>
        <v>120</v>
      </c>
      <c r="K62">
        <f>VLOOKUP(InputData[[#This Row],[PRODUCT ID]],MasterData[],6,0)</f>
        <v>162</v>
      </c>
      <c r="L62" s="12">
        <f>InputData[[#This Row],[BUYING PRICE]]*InputData[[#This Row],[QUANTITY]]</f>
        <v>960</v>
      </c>
      <c r="M62" s="12">
        <f xml:space="preserve"> InputData[[#This Row],[SELLING PRICE]]*InputData[[#This Row],[QUANTITY]]*(1-InputData[[#This Row],[DISCOUNT %]])</f>
        <v>1296</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f>VLOOKUP(InputData[[#This Row],[PRODUCT ID]],MasterData[],5,0)</f>
        <v>37</v>
      </c>
      <c r="K63">
        <f>VLOOKUP(InputData[[#This Row],[PRODUCT ID]],MasterData[],6,0)</f>
        <v>41.81</v>
      </c>
      <c r="L63" s="12">
        <f>InputData[[#This Row],[BUYING PRICE]]*InputData[[#This Row],[QUANTITY]]</f>
        <v>333</v>
      </c>
      <c r="M63" s="12">
        <f xml:space="preserve"> InputData[[#This Row],[SELLING PRICE]]*InputData[[#This Row],[QUANTITY]]*(1-InputData[[#This Row],[DISCOUNT %]])</f>
        <v>376.29</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f>VLOOKUP(InputData[[#This Row],[PRODUCT ID]],MasterData[],5,0)</f>
        <v>61</v>
      </c>
      <c r="K64">
        <f>VLOOKUP(InputData[[#This Row],[PRODUCT ID]],MasterData[],6,0)</f>
        <v>76.25</v>
      </c>
      <c r="L64" s="12">
        <f>InputData[[#This Row],[BUYING PRICE]]*InputData[[#This Row],[QUANTITY]]</f>
        <v>793</v>
      </c>
      <c r="M64" s="12">
        <f xml:space="preserve"> InputData[[#This Row],[SELLING PRICE]]*InputData[[#This Row],[QUANTITY]]*(1-InputData[[#This Row],[DISCOUNT %]])</f>
        <v>991.25</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f>VLOOKUP(InputData[[#This Row],[PRODUCT ID]],MasterData[],5,0)</f>
        <v>37</v>
      </c>
      <c r="K65">
        <f>VLOOKUP(InputData[[#This Row],[PRODUCT ID]],MasterData[],6,0)</f>
        <v>42.55</v>
      </c>
      <c r="L65" s="12">
        <f>InputData[[#This Row],[BUYING PRICE]]*InputData[[#This Row],[QUANTITY]]</f>
        <v>259</v>
      </c>
      <c r="M65" s="12">
        <f xml:space="preserve"> InputData[[#This Row],[SELLING PRICE]]*InputData[[#This Row],[QUANTITY]]*(1-InputData[[#This Row],[DISCOUNT %]])</f>
        <v>297.84999999999997</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f>VLOOKUP(InputData[[#This Row],[PRODUCT ID]],MasterData[],5,0)</f>
        <v>105</v>
      </c>
      <c r="K66">
        <f>VLOOKUP(InputData[[#This Row],[PRODUCT ID]],MasterData[],6,0)</f>
        <v>142.80000000000001</v>
      </c>
      <c r="L66" s="12">
        <f>InputData[[#This Row],[BUYING PRICE]]*InputData[[#This Row],[QUANTITY]]</f>
        <v>840</v>
      </c>
      <c r="M66" s="12">
        <f xml:space="preserve"> InputData[[#This Row],[SELLING PRICE]]*InputData[[#This Row],[QUANTITY]]*(1-InputData[[#This Row],[DISCOUNT %]])</f>
        <v>1142.4000000000001</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f>VLOOKUP(InputData[[#This Row],[PRODUCT ID]],MasterData[],5,0)</f>
        <v>73</v>
      </c>
      <c r="K67">
        <f>VLOOKUP(InputData[[#This Row],[PRODUCT ID]],MasterData[],6,0)</f>
        <v>94.17</v>
      </c>
      <c r="L67" s="12">
        <f>InputData[[#This Row],[BUYING PRICE]]*InputData[[#This Row],[QUANTITY]]</f>
        <v>292</v>
      </c>
      <c r="M67" s="12">
        <f xml:space="preserve"> InputData[[#This Row],[SELLING PRICE]]*InputData[[#This Row],[QUANTITY]]*(1-InputData[[#This Row],[DISCOUNT %]])</f>
        <v>376.68</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f>VLOOKUP(InputData[[#This Row],[PRODUCT ID]],MasterData[],5,0)</f>
        <v>144</v>
      </c>
      <c r="K68">
        <f>VLOOKUP(InputData[[#This Row],[PRODUCT ID]],MasterData[],6,0)</f>
        <v>156.96</v>
      </c>
      <c r="L68" s="12">
        <f>InputData[[#This Row],[BUYING PRICE]]*InputData[[#This Row],[QUANTITY]]</f>
        <v>2016</v>
      </c>
      <c r="M68" s="12">
        <f xml:space="preserve"> InputData[[#This Row],[SELLING PRICE]]*InputData[[#This Row],[QUANTITY]]*(1-InputData[[#This Row],[DISCOUNT %]])</f>
        <v>2197.44</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f>VLOOKUP(InputData[[#This Row],[PRODUCT ID]],MasterData[],5,0)</f>
        <v>75</v>
      </c>
      <c r="K69">
        <f>VLOOKUP(InputData[[#This Row],[PRODUCT ID]],MasterData[],6,0)</f>
        <v>85.5</v>
      </c>
      <c r="L69" s="12">
        <f>InputData[[#This Row],[BUYING PRICE]]*InputData[[#This Row],[QUANTITY]]</f>
        <v>300</v>
      </c>
      <c r="M69" s="12">
        <f xml:space="preserve"> InputData[[#This Row],[SELLING PRICE]]*InputData[[#This Row],[QUANTITY]]*(1-InputData[[#This Row],[DISCOUNT %]])</f>
        <v>342</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f>VLOOKUP(InputData[[#This Row],[PRODUCT ID]],MasterData[],5,0)</f>
        <v>47</v>
      </c>
      <c r="K70">
        <f>VLOOKUP(InputData[[#This Row],[PRODUCT ID]],MasterData[],6,0)</f>
        <v>53.11</v>
      </c>
      <c r="L70" s="12">
        <f>InputData[[#This Row],[BUYING PRICE]]*InputData[[#This Row],[QUANTITY]]</f>
        <v>376</v>
      </c>
      <c r="M70" s="12">
        <f xml:space="preserve"> InputData[[#This Row],[SELLING PRICE]]*InputData[[#This Row],[QUANTITY]]*(1-InputData[[#This Row],[DISCOUNT %]])</f>
        <v>424.88</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f>VLOOKUP(InputData[[#This Row],[PRODUCT ID]],MasterData[],5,0)</f>
        <v>72</v>
      </c>
      <c r="K71">
        <f>VLOOKUP(InputData[[#This Row],[PRODUCT ID]],MasterData[],6,0)</f>
        <v>79.92</v>
      </c>
      <c r="L71" s="12">
        <f>InputData[[#This Row],[BUYING PRICE]]*InputData[[#This Row],[QUANTITY]]</f>
        <v>144</v>
      </c>
      <c r="M71" s="12">
        <f xml:space="preserve"> InputData[[#This Row],[SELLING PRICE]]*InputData[[#This Row],[QUANTITY]]*(1-InputData[[#This Row],[DISCOUNT %]])</f>
        <v>159.84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f>VLOOKUP(InputData[[#This Row],[PRODUCT ID]],MasterData[],5,0)</f>
        <v>98</v>
      </c>
      <c r="K72">
        <f>VLOOKUP(InputData[[#This Row],[PRODUCT ID]],MasterData[],6,0)</f>
        <v>103.88</v>
      </c>
      <c r="L72" s="12">
        <f>InputData[[#This Row],[BUYING PRICE]]*InputData[[#This Row],[QUANTITY]]</f>
        <v>392</v>
      </c>
      <c r="M72" s="12">
        <f xml:space="preserve"> InputData[[#This Row],[SELLING PRICE]]*InputData[[#This Row],[QUANTITY]]*(1-InputData[[#This Row],[DISCOUNT %]])</f>
        <v>415.52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f>VLOOKUP(InputData[[#This Row],[PRODUCT ID]],MasterData[],5,0)</f>
        <v>120</v>
      </c>
      <c r="K73">
        <f>VLOOKUP(InputData[[#This Row],[PRODUCT ID]],MasterData[],6,0)</f>
        <v>162</v>
      </c>
      <c r="L73" s="12">
        <f>InputData[[#This Row],[BUYING PRICE]]*InputData[[#This Row],[QUANTITY]]</f>
        <v>120</v>
      </c>
      <c r="M73" s="12">
        <f xml:space="preserve"> InputData[[#This Row],[SELLING PRICE]]*InputData[[#This Row],[QUANTITY]]*(1-InputData[[#This Row],[DISCOUNT %]])</f>
        <v>162</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f>VLOOKUP(InputData[[#This Row],[PRODUCT ID]],MasterData[],5,0)</f>
        <v>148</v>
      </c>
      <c r="K74">
        <f>VLOOKUP(InputData[[#This Row],[PRODUCT ID]],MasterData[],6,0)</f>
        <v>164.28</v>
      </c>
      <c r="L74" s="12">
        <f>InputData[[#This Row],[BUYING PRICE]]*InputData[[#This Row],[QUANTITY]]</f>
        <v>1332</v>
      </c>
      <c r="M74" s="12">
        <f xml:space="preserve"> InputData[[#This Row],[SELLING PRICE]]*InputData[[#This Row],[QUANTITY]]*(1-InputData[[#This Row],[DISCOUNT %]])</f>
        <v>1478.52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f>VLOOKUP(InputData[[#This Row],[PRODUCT ID]],MasterData[],5,0)</f>
        <v>148</v>
      </c>
      <c r="K75">
        <f>VLOOKUP(InputData[[#This Row],[PRODUCT ID]],MasterData[],6,0)</f>
        <v>201.28</v>
      </c>
      <c r="L75" s="12">
        <f>InputData[[#This Row],[BUYING PRICE]]*InputData[[#This Row],[QUANTITY]]</f>
        <v>444</v>
      </c>
      <c r="M75" s="12">
        <f xml:space="preserve"> InputData[[#This Row],[SELLING PRICE]]*InputData[[#This Row],[QUANTITY]]*(1-InputData[[#This Row],[DISCOUNT %]])</f>
        <v>603.84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f>VLOOKUP(InputData[[#This Row],[PRODUCT ID]],MasterData[],5,0)</f>
        <v>43</v>
      </c>
      <c r="K76">
        <f>VLOOKUP(InputData[[#This Row],[PRODUCT ID]],MasterData[],6,0)</f>
        <v>47.730000000000004</v>
      </c>
      <c r="L76" s="12">
        <f>InputData[[#This Row],[BUYING PRICE]]*InputData[[#This Row],[QUANTITY]]</f>
        <v>344</v>
      </c>
      <c r="M76" s="12">
        <f xml:space="preserve"> InputData[[#This Row],[SELLING PRICE]]*InputData[[#This Row],[QUANTITY]]*(1-InputData[[#This Row],[DISCOUNT %]])</f>
        <v>381.84000000000003</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f>VLOOKUP(InputData[[#This Row],[PRODUCT ID]],MasterData[],5,0)</f>
        <v>72</v>
      </c>
      <c r="K77">
        <f>VLOOKUP(InputData[[#This Row],[PRODUCT ID]],MasterData[],6,0)</f>
        <v>79.92</v>
      </c>
      <c r="L77" s="12">
        <f>InputData[[#This Row],[BUYING PRICE]]*InputData[[#This Row],[QUANTITY]]</f>
        <v>72</v>
      </c>
      <c r="M77" s="12">
        <f xml:space="preserve"> InputData[[#This Row],[SELLING PRICE]]*InputData[[#This Row],[QUANTITY]]*(1-InputData[[#This Row],[DISCOUNT %]])</f>
        <v>79.92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f>VLOOKUP(InputData[[#This Row],[PRODUCT ID]],MasterData[],5,0)</f>
        <v>120</v>
      </c>
      <c r="K78">
        <f>VLOOKUP(InputData[[#This Row],[PRODUCT ID]],MasterData[],6,0)</f>
        <v>162</v>
      </c>
      <c r="L78" s="12">
        <f>InputData[[#This Row],[BUYING PRICE]]*InputData[[#This Row],[QUANTITY]]</f>
        <v>360</v>
      </c>
      <c r="M78" s="12">
        <f xml:space="preserve"> InputData[[#This Row],[SELLING PRICE]]*InputData[[#This Row],[QUANTITY]]*(1-InputData[[#This Row],[DISCOUNT %]])</f>
        <v>486</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f>VLOOKUP(InputData[[#This Row],[PRODUCT ID]],MasterData[],5,0)</f>
        <v>90</v>
      </c>
      <c r="K79">
        <f>VLOOKUP(InputData[[#This Row],[PRODUCT ID]],MasterData[],6,0)</f>
        <v>115.2</v>
      </c>
      <c r="L79" s="12">
        <f>InputData[[#This Row],[BUYING PRICE]]*InputData[[#This Row],[QUANTITY]]</f>
        <v>360</v>
      </c>
      <c r="M79" s="12">
        <f xml:space="preserve"> InputData[[#This Row],[SELLING PRICE]]*InputData[[#This Row],[QUANTITY]]*(1-InputData[[#This Row],[DISCOUNT %]])</f>
        <v>460.8</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f>VLOOKUP(InputData[[#This Row],[PRODUCT ID]],MasterData[],5,0)</f>
        <v>6</v>
      </c>
      <c r="K80">
        <f>VLOOKUP(InputData[[#This Row],[PRODUCT ID]],MasterData[],6,0)</f>
        <v>7.8599999999999994</v>
      </c>
      <c r="L80" s="12">
        <f>InputData[[#This Row],[BUYING PRICE]]*InputData[[#This Row],[QUANTITY]]</f>
        <v>54</v>
      </c>
      <c r="M80" s="12">
        <f xml:space="preserve"> InputData[[#This Row],[SELLING PRICE]]*InputData[[#This Row],[QUANTITY]]*(1-InputData[[#This Row],[DISCOUNT %]])</f>
        <v>70.739999999999995</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f>VLOOKUP(InputData[[#This Row],[PRODUCT ID]],MasterData[],5,0)</f>
        <v>93</v>
      </c>
      <c r="K81">
        <f>VLOOKUP(InputData[[#This Row],[PRODUCT ID]],MasterData[],6,0)</f>
        <v>104.16</v>
      </c>
      <c r="L81" s="12">
        <f>InputData[[#This Row],[BUYING PRICE]]*InputData[[#This Row],[QUANTITY]]</f>
        <v>1395</v>
      </c>
      <c r="M81" s="12">
        <f xml:space="preserve"> InputData[[#This Row],[SELLING PRICE]]*InputData[[#This Row],[QUANTITY]]*(1-InputData[[#This Row],[DISCOUNT %]])</f>
        <v>1562.3999999999999</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f>VLOOKUP(InputData[[#This Row],[PRODUCT ID]],MasterData[],5,0)</f>
        <v>133</v>
      </c>
      <c r="K82">
        <f>VLOOKUP(InputData[[#This Row],[PRODUCT ID]],MasterData[],6,0)</f>
        <v>155.61000000000001</v>
      </c>
      <c r="L82" s="12">
        <f>InputData[[#This Row],[BUYING PRICE]]*InputData[[#This Row],[QUANTITY]]</f>
        <v>399</v>
      </c>
      <c r="M82" s="12">
        <f xml:space="preserve"> InputData[[#This Row],[SELLING PRICE]]*InputData[[#This Row],[QUANTITY]]*(1-InputData[[#This Row],[DISCOUNT %]])</f>
        <v>466.83000000000004</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f>VLOOKUP(InputData[[#This Row],[PRODUCT ID]],MasterData[],5,0)</f>
        <v>121</v>
      </c>
      <c r="K83">
        <f>VLOOKUP(InputData[[#This Row],[PRODUCT ID]],MasterData[],6,0)</f>
        <v>141.57</v>
      </c>
      <c r="L83" s="12">
        <f>InputData[[#This Row],[BUYING PRICE]]*InputData[[#This Row],[QUANTITY]]</f>
        <v>1694</v>
      </c>
      <c r="M83" s="12">
        <f xml:space="preserve"> InputData[[#This Row],[SELLING PRICE]]*InputData[[#This Row],[QUANTITY]]*(1-InputData[[#This Row],[DISCOUNT %]])</f>
        <v>1981.98</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f>VLOOKUP(InputData[[#This Row],[PRODUCT ID]],MasterData[],5,0)</f>
        <v>67</v>
      </c>
      <c r="K84">
        <f>VLOOKUP(InputData[[#This Row],[PRODUCT ID]],MasterData[],6,0)</f>
        <v>85.76</v>
      </c>
      <c r="L84" s="12">
        <f>InputData[[#This Row],[BUYING PRICE]]*InputData[[#This Row],[QUANTITY]]</f>
        <v>201</v>
      </c>
      <c r="M84" s="12">
        <f xml:space="preserve"> InputData[[#This Row],[SELLING PRICE]]*InputData[[#This Row],[QUANTITY]]*(1-InputData[[#This Row],[DISCOUNT %]])</f>
        <v>257.28000000000003</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f>VLOOKUP(InputData[[#This Row],[PRODUCT ID]],MasterData[],5,0)</f>
        <v>47</v>
      </c>
      <c r="K85">
        <f>VLOOKUP(InputData[[#This Row],[PRODUCT ID]],MasterData[],6,0)</f>
        <v>53.11</v>
      </c>
      <c r="L85" s="12">
        <f>InputData[[#This Row],[BUYING PRICE]]*InputData[[#This Row],[QUANTITY]]</f>
        <v>188</v>
      </c>
      <c r="M85" s="12">
        <f xml:space="preserve"> InputData[[#This Row],[SELLING PRICE]]*InputData[[#This Row],[QUANTITY]]*(1-InputData[[#This Row],[DISCOUNT %]])</f>
        <v>212.44</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f>VLOOKUP(InputData[[#This Row],[PRODUCT ID]],MasterData[],5,0)</f>
        <v>48</v>
      </c>
      <c r="K86">
        <f>VLOOKUP(InputData[[#This Row],[PRODUCT ID]],MasterData[],6,0)</f>
        <v>57.120000000000005</v>
      </c>
      <c r="L86" s="12">
        <f>InputData[[#This Row],[BUYING PRICE]]*InputData[[#This Row],[QUANTITY]]</f>
        <v>432</v>
      </c>
      <c r="M86" s="12">
        <f xml:space="preserve"> InputData[[#This Row],[SELLING PRICE]]*InputData[[#This Row],[QUANTITY]]*(1-InputData[[#This Row],[DISCOUNT %]])</f>
        <v>514.08000000000004</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f>VLOOKUP(InputData[[#This Row],[PRODUCT ID]],MasterData[],5,0)</f>
        <v>95</v>
      </c>
      <c r="K87">
        <f>VLOOKUP(InputData[[#This Row],[PRODUCT ID]],MasterData[],6,0)</f>
        <v>119.7</v>
      </c>
      <c r="L87" s="12">
        <f>InputData[[#This Row],[BUYING PRICE]]*InputData[[#This Row],[QUANTITY]]</f>
        <v>1235</v>
      </c>
      <c r="M87" s="12">
        <f xml:space="preserve"> InputData[[#This Row],[SELLING PRICE]]*InputData[[#This Row],[QUANTITY]]*(1-InputData[[#This Row],[DISCOUNT %]])</f>
        <v>1556.1000000000001</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f>VLOOKUP(InputData[[#This Row],[PRODUCT ID]],MasterData[],5,0)</f>
        <v>134</v>
      </c>
      <c r="K88">
        <f>VLOOKUP(InputData[[#This Row],[PRODUCT ID]],MasterData[],6,0)</f>
        <v>156.78</v>
      </c>
      <c r="L88" s="12">
        <f>InputData[[#This Row],[BUYING PRICE]]*InputData[[#This Row],[QUANTITY]]</f>
        <v>402</v>
      </c>
      <c r="M88" s="12">
        <f xml:space="preserve"> InputData[[#This Row],[SELLING PRICE]]*InputData[[#This Row],[QUANTITY]]*(1-InputData[[#This Row],[DISCOUNT %]])</f>
        <v>470.34000000000003</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f>VLOOKUP(InputData[[#This Row],[PRODUCT ID]],MasterData[],5,0)</f>
        <v>37</v>
      </c>
      <c r="K89">
        <f>VLOOKUP(InputData[[#This Row],[PRODUCT ID]],MasterData[],6,0)</f>
        <v>49.21</v>
      </c>
      <c r="L89" s="12">
        <f>InputData[[#This Row],[BUYING PRICE]]*InputData[[#This Row],[QUANTITY]]</f>
        <v>555</v>
      </c>
      <c r="M89" s="12">
        <f xml:space="preserve"> InputData[[#This Row],[SELLING PRICE]]*InputData[[#This Row],[QUANTITY]]*(1-InputData[[#This Row],[DISCOUNT %]])</f>
        <v>738.15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f>VLOOKUP(InputData[[#This Row],[PRODUCT ID]],MasterData[],5,0)</f>
        <v>72</v>
      </c>
      <c r="K90">
        <f>VLOOKUP(InputData[[#This Row],[PRODUCT ID]],MasterData[],6,0)</f>
        <v>79.92</v>
      </c>
      <c r="L90" s="12">
        <f>InputData[[#This Row],[BUYING PRICE]]*InputData[[#This Row],[QUANTITY]]</f>
        <v>648</v>
      </c>
      <c r="M90" s="12">
        <f xml:space="preserve"> InputData[[#This Row],[SELLING PRICE]]*InputData[[#This Row],[QUANTITY]]*(1-InputData[[#This Row],[DISCOUNT %]])</f>
        <v>719.28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f>VLOOKUP(InputData[[#This Row],[PRODUCT ID]],MasterData[],5,0)</f>
        <v>150</v>
      </c>
      <c r="K91">
        <f>VLOOKUP(InputData[[#This Row],[PRODUCT ID]],MasterData[],6,0)</f>
        <v>210</v>
      </c>
      <c r="L91" s="12">
        <f>InputData[[#This Row],[BUYING PRICE]]*InputData[[#This Row],[QUANTITY]]</f>
        <v>1950</v>
      </c>
      <c r="M91" s="12">
        <f xml:space="preserve"> InputData[[#This Row],[SELLING PRICE]]*InputData[[#This Row],[QUANTITY]]*(1-InputData[[#This Row],[DISCOUNT %]])</f>
        <v>2730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f>VLOOKUP(InputData[[#This Row],[PRODUCT ID]],MasterData[],5,0)</f>
        <v>120</v>
      </c>
      <c r="K92">
        <f>VLOOKUP(InputData[[#This Row],[PRODUCT ID]],MasterData[],6,0)</f>
        <v>162</v>
      </c>
      <c r="L92" s="12">
        <f>InputData[[#This Row],[BUYING PRICE]]*InputData[[#This Row],[QUANTITY]]</f>
        <v>720</v>
      </c>
      <c r="M92" s="12">
        <f xml:space="preserve"> InputData[[#This Row],[SELLING PRICE]]*InputData[[#This Row],[QUANTITY]]*(1-InputData[[#This Row],[DISCOUNT %]])</f>
        <v>972</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f>VLOOKUP(InputData[[#This Row],[PRODUCT ID]],MasterData[],5,0)</f>
        <v>37</v>
      </c>
      <c r="K93">
        <f>VLOOKUP(InputData[[#This Row],[PRODUCT ID]],MasterData[],6,0)</f>
        <v>41.81</v>
      </c>
      <c r="L93" s="12">
        <f>InputData[[#This Row],[BUYING PRICE]]*InputData[[#This Row],[QUANTITY]]</f>
        <v>370</v>
      </c>
      <c r="M93" s="12">
        <f xml:space="preserve"> InputData[[#This Row],[SELLING PRICE]]*InputData[[#This Row],[QUANTITY]]*(1-InputData[[#This Row],[DISCOUNT %]])</f>
        <v>418.1</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f>VLOOKUP(InputData[[#This Row],[PRODUCT ID]],MasterData[],5,0)</f>
        <v>148</v>
      </c>
      <c r="K94">
        <f>VLOOKUP(InputData[[#This Row],[PRODUCT ID]],MasterData[],6,0)</f>
        <v>201.28</v>
      </c>
      <c r="L94" s="12">
        <f>InputData[[#This Row],[BUYING PRICE]]*InputData[[#This Row],[QUANTITY]]</f>
        <v>296</v>
      </c>
      <c r="M94" s="12">
        <f xml:space="preserve"> InputData[[#This Row],[SELLING PRICE]]*InputData[[#This Row],[QUANTITY]]*(1-InputData[[#This Row],[DISCOUNT %]])</f>
        <v>402.56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f>VLOOKUP(InputData[[#This Row],[PRODUCT ID]],MasterData[],5,0)</f>
        <v>67</v>
      </c>
      <c r="K95">
        <f>VLOOKUP(InputData[[#This Row],[PRODUCT ID]],MasterData[],6,0)</f>
        <v>85.76</v>
      </c>
      <c r="L95" s="12">
        <f>InputData[[#This Row],[BUYING PRICE]]*InputData[[#This Row],[QUANTITY]]</f>
        <v>201</v>
      </c>
      <c r="M95" s="12">
        <f xml:space="preserve"> InputData[[#This Row],[SELLING PRICE]]*InputData[[#This Row],[QUANTITY]]*(1-InputData[[#This Row],[DISCOUNT %]])</f>
        <v>257.28000000000003</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f>VLOOKUP(InputData[[#This Row],[PRODUCT ID]],MasterData[],5,0)</f>
        <v>148</v>
      </c>
      <c r="K96">
        <f>VLOOKUP(InputData[[#This Row],[PRODUCT ID]],MasterData[],6,0)</f>
        <v>201.28</v>
      </c>
      <c r="L96" s="12">
        <f>InputData[[#This Row],[BUYING PRICE]]*InputData[[#This Row],[QUANTITY]]</f>
        <v>1036</v>
      </c>
      <c r="M96" s="12">
        <f xml:space="preserve"> InputData[[#This Row],[SELLING PRICE]]*InputData[[#This Row],[QUANTITY]]*(1-InputData[[#This Row],[DISCOUNT %]])</f>
        <v>1408.96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f>VLOOKUP(InputData[[#This Row],[PRODUCT ID]],MasterData[],5,0)</f>
        <v>47</v>
      </c>
      <c r="K97">
        <f>VLOOKUP(InputData[[#This Row],[PRODUCT ID]],MasterData[],6,0)</f>
        <v>53.11</v>
      </c>
      <c r="L97" s="12">
        <f>InputData[[#This Row],[BUYING PRICE]]*InputData[[#This Row],[QUANTITY]]</f>
        <v>47</v>
      </c>
      <c r="M97" s="12">
        <f xml:space="preserve"> InputData[[#This Row],[SELLING PRICE]]*InputData[[#This Row],[QUANTITY]]*(1-InputData[[#This Row],[DISCOUNT %]])</f>
        <v>53.11</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f>VLOOKUP(InputData[[#This Row],[PRODUCT ID]],MasterData[],5,0)</f>
        <v>37</v>
      </c>
      <c r="K98">
        <f>VLOOKUP(InputData[[#This Row],[PRODUCT ID]],MasterData[],6,0)</f>
        <v>49.21</v>
      </c>
      <c r="L98" s="12">
        <f>InputData[[#This Row],[BUYING PRICE]]*InputData[[#This Row],[QUANTITY]]</f>
        <v>111</v>
      </c>
      <c r="M98" s="12">
        <f xml:space="preserve"> InputData[[#This Row],[SELLING PRICE]]*InputData[[#This Row],[QUANTITY]]*(1-InputData[[#This Row],[DISCOUNT %]])</f>
        <v>147.63</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f>VLOOKUP(InputData[[#This Row],[PRODUCT ID]],MasterData[],5,0)</f>
        <v>120</v>
      </c>
      <c r="K99">
        <f>VLOOKUP(InputData[[#This Row],[PRODUCT ID]],MasterData[],6,0)</f>
        <v>162</v>
      </c>
      <c r="L99" s="12">
        <f>InputData[[#This Row],[BUYING PRICE]]*InputData[[#This Row],[QUANTITY]]</f>
        <v>120</v>
      </c>
      <c r="M99" s="12">
        <f xml:space="preserve"> InputData[[#This Row],[SELLING PRICE]]*InputData[[#This Row],[QUANTITY]]*(1-InputData[[#This Row],[DISCOUNT %]])</f>
        <v>162</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f>VLOOKUP(InputData[[#This Row],[PRODUCT ID]],MasterData[],5,0)</f>
        <v>55</v>
      </c>
      <c r="K100">
        <f>VLOOKUP(InputData[[#This Row],[PRODUCT ID]],MasterData[],6,0)</f>
        <v>58.3</v>
      </c>
      <c r="L100" s="12">
        <f>InputData[[#This Row],[BUYING PRICE]]*InputData[[#This Row],[QUANTITY]]</f>
        <v>165</v>
      </c>
      <c r="M100" s="12">
        <f xml:space="preserve"> InputData[[#This Row],[SELLING PRICE]]*InputData[[#This Row],[QUANTITY]]*(1-InputData[[#This Row],[DISCOUNT %]])</f>
        <v>174.89999999999998</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f>VLOOKUP(InputData[[#This Row],[PRODUCT ID]],MasterData[],5,0)</f>
        <v>12</v>
      </c>
      <c r="K101">
        <f>VLOOKUP(InputData[[#This Row],[PRODUCT ID]],MasterData[],6,0)</f>
        <v>15.719999999999999</v>
      </c>
      <c r="L101" s="12">
        <f>InputData[[#This Row],[BUYING PRICE]]*InputData[[#This Row],[QUANTITY]]</f>
        <v>156</v>
      </c>
      <c r="M101" s="12">
        <f xml:space="preserve"> InputData[[#This Row],[SELLING PRICE]]*InputData[[#This Row],[QUANTITY]]*(1-InputData[[#This Row],[DISCOUNT %]])</f>
        <v>204.35999999999999</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f>VLOOKUP(InputData[[#This Row],[PRODUCT ID]],MasterData[],5,0)</f>
        <v>112</v>
      </c>
      <c r="K102">
        <f>VLOOKUP(InputData[[#This Row],[PRODUCT ID]],MasterData[],6,0)</f>
        <v>146.72</v>
      </c>
      <c r="L102" s="12">
        <f>InputData[[#This Row],[BUYING PRICE]]*InputData[[#This Row],[QUANTITY]]</f>
        <v>448</v>
      </c>
      <c r="M102" s="12">
        <f xml:space="preserve"> InputData[[#This Row],[SELLING PRICE]]*InputData[[#This Row],[QUANTITY]]*(1-InputData[[#This Row],[DISCOUNT %]])</f>
        <v>586.88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f>VLOOKUP(InputData[[#This Row],[PRODUCT ID]],MasterData[],5,0)</f>
        <v>6</v>
      </c>
      <c r="K103">
        <f>VLOOKUP(InputData[[#This Row],[PRODUCT ID]],MasterData[],6,0)</f>
        <v>7.8599999999999994</v>
      </c>
      <c r="L103" s="12">
        <f>InputData[[#This Row],[BUYING PRICE]]*InputData[[#This Row],[QUANTITY]]</f>
        <v>78</v>
      </c>
      <c r="M103" s="12">
        <f xml:space="preserve"> InputData[[#This Row],[SELLING PRICE]]*InputData[[#This Row],[QUANTITY]]*(1-InputData[[#This Row],[DISCOUNT %]])</f>
        <v>102.17999999999999</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f>VLOOKUP(InputData[[#This Row],[PRODUCT ID]],MasterData[],5,0)</f>
        <v>83</v>
      </c>
      <c r="K104">
        <f>VLOOKUP(InputData[[#This Row],[PRODUCT ID]],MasterData[],6,0)</f>
        <v>94.62</v>
      </c>
      <c r="L104" s="12">
        <f>InputData[[#This Row],[BUYING PRICE]]*InputData[[#This Row],[QUANTITY]]</f>
        <v>1245</v>
      </c>
      <c r="M104" s="12">
        <f xml:space="preserve"> InputData[[#This Row],[SELLING PRICE]]*InputData[[#This Row],[QUANTITY]]*(1-InputData[[#This Row],[DISCOUNT %]])</f>
        <v>1419.3000000000002</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f>VLOOKUP(InputData[[#This Row],[PRODUCT ID]],MasterData[],5,0)</f>
        <v>6</v>
      </c>
      <c r="K105">
        <f>VLOOKUP(InputData[[#This Row],[PRODUCT ID]],MasterData[],6,0)</f>
        <v>7.8599999999999994</v>
      </c>
      <c r="L105" s="12">
        <f>InputData[[#This Row],[BUYING PRICE]]*InputData[[#This Row],[QUANTITY]]</f>
        <v>36</v>
      </c>
      <c r="M105" s="12">
        <f xml:space="preserve"> InputData[[#This Row],[SELLING PRICE]]*InputData[[#This Row],[QUANTITY]]*(1-InputData[[#This Row],[DISCOUNT %]])</f>
        <v>47.16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f>VLOOKUP(InputData[[#This Row],[PRODUCT ID]],MasterData[],5,0)</f>
        <v>37</v>
      </c>
      <c r="K106">
        <f>VLOOKUP(InputData[[#This Row],[PRODUCT ID]],MasterData[],6,0)</f>
        <v>49.21</v>
      </c>
      <c r="L106" s="12">
        <f>InputData[[#This Row],[BUYING PRICE]]*InputData[[#This Row],[QUANTITY]]</f>
        <v>37</v>
      </c>
      <c r="M106" s="12">
        <f xml:space="preserve"> InputData[[#This Row],[SELLING PRICE]]*InputData[[#This Row],[QUANTITY]]*(1-InputData[[#This Row],[DISCOUNT %]])</f>
        <v>49.21</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f>VLOOKUP(InputData[[#This Row],[PRODUCT ID]],MasterData[],5,0)</f>
        <v>13</v>
      </c>
      <c r="K107">
        <f>VLOOKUP(InputData[[#This Row],[PRODUCT ID]],MasterData[],6,0)</f>
        <v>16.64</v>
      </c>
      <c r="L107" s="12">
        <f>InputData[[#This Row],[BUYING PRICE]]*InputData[[#This Row],[QUANTITY]]</f>
        <v>78</v>
      </c>
      <c r="M107" s="12">
        <f xml:space="preserve"> InputData[[#This Row],[SELLING PRICE]]*InputData[[#This Row],[QUANTITY]]*(1-InputData[[#This Row],[DISCOUNT %]])</f>
        <v>99.84</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f>VLOOKUP(InputData[[#This Row],[PRODUCT ID]],MasterData[],5,0)</f>
        <v>37</v>
      </c>
      <c r="K108">
        <f>VLOOKUP(InputData[[#This Row],[PRODUCT ID]],MasterData[],6,0)</f>
        <v>41.81</v>
      </c>
      <c r="L108" s="12">
        <f>InputData[[#This Row],[BUYING PRICE]]*InputData[[#This Row],[QUANTITY]]</f>
        <v>296</v>
      </c>
      <c r="M108" s="12">
        <f xml:space="preserve"> InputData[[#This Row],[SELLING PRICE]]*InputData[[#This Row],[QUANTITY]]*(1-InputData[[#This Row],[DISCOUNT %]])</f>
        <v>334.48</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f>VLOOKUP(InputData[[#This Row],[PRODUCT ID]],MasterData[],5,0)</f>
        <v>13</v>
      </c>
      <c r="K109">
        <f>VLOOKUP(InputData[[#This Row],[PRODUCT ID]],MasterData[],6,0)</f>
        <v>16.64</v>
      </c>
      <c r="L109" s="12">
        <f>InputData[[#This Row],[BUYING PRICE]]*InputData[[#This Row],[QUANTITY]]</f>
        <v>39</v>
      </c>
      <c r="M109" s="12">
        <f xml:space="preserve"> InputData[[#This Row],[SELLING PRICE]]*InputData[[#This Row],[QUANTITY]]*(1-InputData[[#This Row],[DISCOUNT %]])</f>
        <v>49.92</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f>VLOOKUP(InputData[[#This Row],[PRODUCT ID]],MasterData[],5,0)</f>
        <v>5</v>
      </c>
      <c r="K110">
        <f>VLOOKUP(InputData[[#This Row],[PRODUCT ID]],MasterData[],6,0)</f>
        <v>6.7</v>
      </c>
      <c r="L110" s="12">
        <f>InputData[[#This Row],[BUYING PRICE]]*InputData[[#This Row],[QUANTITY]]</f>
        <v>75</v>
      </c>
      <c r="M110" s="12">
        <f xml:space="preserve"> InputData[[#This Row],[SELLING PRICE]]*InputData[[#This Row],[QUANTITY]]*(1-InputData[[#This Row],[DISCOUNT %]])</f>
        <v>100.5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f>VLOOKUP(InputData[[#This Row],[PRODUCT ID]],MasterData[],5,0)</f>
        <v>47</v>
      </c>
      <c r="K111">
        <f>VLOOKUP(InputData[[#This Row],[PRODUCT ID]],MasterData[],6,0)</f>
        <v>53.11</v>
      </c>
      <c r="L111" s="12">
        <f>InputData[[#This Row],[BUYING PRICE]]*InputData[[#This Row],[QUANTITY]]</f>
        <v>188</v>
      </c>
      <c r="M111" s="12">
        <f xml:space="preserve"> InputData[[#This Row],[SELLING PRICE]]*InputData[[#This Row],[QUANTITY]]*(1-InputData[[#This Row],[DISCOUNT %]])</f>
        <v>212.44</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f>VLOOKUP(InputData[[#This Row],[PRODUCT ID]],MasterData[],5,0)</f>
        <v>120</v>
      </c>
      <c r="K112">
        <f>VLOOKUP(InputData[[#This Row],[PRODUCT ID]],MasterData[],6,0)</f>
        <v>162</v>
      </c>
      <c r="L112" s="12">
        <f>InputData[[#This Row],[BUYING PRICE]]*InputData[[#This Row],[QUANTITY]]</f>
        <v>240</v>
      </c>
      <c r="M112" s="12">
        <f xml:space="preserve"> InputData[[#This Row],[SELLING PRICE]]*InputData[[#This Row],[QUANTITY]]*(1-InputData[[#This Row],[DISCOUNT %]])</f>
        <v>324</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f>VLOOKUP(InputData[[#This Row],[PRODUCT ID]],MasterData[],5,0)</f>
        <v>90</v>
      </c>
      <c r="K113">
        <f>VLOOKUP(InputData[[#This Row],[PRODUCT ID]],MasterData[],6,0)</f>
        <v>115.2</v>
      </c>
      <c r="L113" s="12">
        <f>InputData[[#This Row],[BUYING PRICE]]*InputData[[#This Row],[QUANTITY]]</f>
        <v>990</v>
      </c>
      <c r="M113" s="12">
        <f xml:space="preserve"> InputData[[#This Row],[SELLING PRICE]]*InputData[[#This Row],[QUANTITY]]*(1-InputData[[#This Row],[DISCOUNT %]])</f>
        <v>1267.2</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f>VLOOKUP(InputData[[#This Row],[PRODUCT ID]],MasterData[],5,0)</f>
        <v>141</v>
      </c>
      <c r="K114">
        <f>VLOOKUP(InputData[[#This Row],[PRODUCT ID]],MasterData[],6,0)</f>
        <v>149.46</v>
      </c>
      <c r="L114" s="12">
        <f>InputData[[#This Row],[BUYING PRICE]]*InputData[[#This Row],[QUANTITY]]</f>
        <v>1833</v>
      </c>
      <c r="M114" s="12">
        <f xml:space="preserve"> InputData[[#This Row],[SELLING PRICE]]*InputData[[#This Row],[QUANTITY]]*(1-InputData[[#This Row],[DISCOUNT %]])</f>
        <v>1942.98</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f>VLOOKUP(InputData[[#This Row],[PRODUCT ID]],MasterData[],5,0)</f>
        <v>112</v>
      </c>
      <c r="K115">
        <f>VLOOKUP(InputData[[#This Row],[PRODUCT ID]],MasterData[],6,0)</f>
        <v>122.08</v>
      </c>
      <c r="L115" s="12">
        <f>InputData[[#This Row],[BUYING PRICE]]*InputData[[#This Row],[QUANTITY]]</f>
        <v>672</v>
      </c>
      <c r="M115" s="12">
        <f xml:space="preserve"> InputData[[#This Row],[SELLING PRICE]]*InputData[[#This Row],[QUANTITY]]*(1-InputData[[#This Row],[DISCOUNT %]])</f>
        <v>732.48</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f>VLOOKUP(InputData[[#This Row],[PRODUCT ID]],MasterData[],5,0)</f>
        <v>126</v>
      </c>
      <c r="K116">
        <f>VLOOKUP(InputData[[#This Row],[PRODUCT ID]],MasterData[],6,0)</f>
        <v>162.54</v>
      </c>
      <c r="L116" s="12">
        <f>InputData[[#This Row],[BUYING PRICE]]*InputData[[#This Row],[QUANTITY]]</f>
        <v>1260</v>
      </c>
      <c r="M116" s="12">
        <f xml:space="preserve"> InputData[[#This Row],[SELLING PRICE]]*InputData[[#This Row],[QUANTITY]]*(1-InputData[[#This Row],[DISCOUNT %]])</f>
        <v>1625.3999999999999</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f>VLOOKUP(InputData[[#This Row],[PRODUCT ID]],MasterData[],5,0)</f>
        <v>61</v>
      </c>
      <c r="K117">
        <f>VLOOKUP(InputData[[#This Row],[PRODUCT ID]],MasterData[],6,0)</f>
        <v>76.25</v>
      </c>
      <c r="L117" s="12">
        <f>InputData[[#This Row],[BUYING PRICE]]*InputData[[#This Row],[QUANTITY]]</f>
        <v>488</v>
      </c>
      <c r="M117" s="12">
        <f xml:space="preserve"> InputData[[#This Row],[SELLING PRICE]]*InputData[[#This Row],[QUANTITY]]*(1-InputData[[#This Row],[DISCOUNT %]])</f>
        <v>610</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f>VLOOKUP(InputData[[#This Row],[PRODUCT ID]],MasterData[],5,0)</f>
        <v>61</v>
      </c>
      <c r="K118">
        <f>VLOOKUP(InputData[[#This Row],[PRODUCT ID]],MasterData[],6,0)</f>
        <v>76.25</v>
      </c>
      <c r="L118" s="12">
        <f>InputData[[#This Row],[BUYING PRICE]]*InputData[[#This Row],[QUANTITY]]</f>
        <v>732</v>
      </c>
      <c r="M118" s="12">
        <f xml:space="preserve"> InputData[[#This Row],[SELLING PRICE]]*InputData[[#This Row],[QUANTITY]]*(1-InputData[[#This Row],[DISCOUNT %]])</f>
        <v>915</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f>VLOOKUP(InputData[[#This Row],[PRODUCT ID]],MasterData[],5,0)</f>
        <v>121</v>
      </c>
      <c r="K119">
        <f>VLOOKUP(InputData[[#This Row],[PRODUCT ID]],MasterData[],6,0)</f>
        <v>141.57</v>
      </c>
      <c r="L119" s="12">
        <f>InputData[[#This Row],[BUYING PRICE]]*InputData[[#This Row],[QUANTITY]]</f>
        <v>1815</v>
      </c>
      <c r="M119" s="12">
        <f xml:space="preserve"> InputData[[#This Row],[SELLING PRICE]]*InputData[[#This Row],[QUANTITY]]*(1-InputData[[#This Row],[DISCOUNT %]])</f>
        <v>2123.5499999999997</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f>VLOOKUP(InputData[[#This Row],[PRODUCT ID]],MasterData[],5,0)</f>
        <v>5</v>
      </c>
      <c r="K120">
        <f>VLOOKUP(InputData[[#This Row],[PRODUCT ID]],MasterData[],6,0)</f>
        <v>6.7</v>
      </c>
      <c r="L120" s="12">
        <f>InputData[[#This Row],[BUYING PRICE]]*InputData[[#This Row],[QUANTITY]]</f>
        <v>50</v>
      </c>
      <c r="M120" s="12">
        <f xml:space="preserve"> InputData[[#This Row],[SELLING PRICE]]*InputData[[#This Row],[QUANTITY]]*(1-InputData[[#This Row],[DISCOUNT %]])</f>
        <v>67</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f>VLOOKUP(InputData[[#This Row],[PRODUCT ID]],MasterData[],5,0)</f>
        <v>95</v>
      </c>
      <c r="K121">
        <f>VLOOKUP(InputData[[#This Row],[PRODUCT ID]],MasterData[],6,0)</f>
        <v>119.7</v>
      </c>
      <c r="L121" s="12">
        <f>InputData[[#This Row],[BUYING PRICE]]*InputData[[#This Row],[QUANTITY]]</f>
        <v>570</v>
      </c>
      <c r="M121" s="12">
        <f xml:space="preserve"> InputData[[#This Row],[SELLING PRICE]]*InputData[[#This Row],[QUANTITY]]*(1-InputData[[#This Row],[DISCOUNT %]])</f>
        <v>718.2</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f>VLOOKUP(InputData[[#This Row],[PRODUCT ID]],MasterData[],5,0)</f>
        <v>37</v>
      </c>
      <c r="K122">
        <f>VLOOKUP(InputData[[#This Row],[PRODUCT ID]],MasterData[],6,0)</f>
        <v>41.81</v>
      </c>
      <c r="L122" s="12">
        <f>InputData[[#This Row],[BUYING PRICE]]*InputData[[#This Row],[QUANTITY]]</f>
        <v>407</v>
      </c>
      <c r="M122" s="12">
        <f xml:space="preserve"> InputData[[#This Row],[SELLING PRICE]]*InputData[[#This Row],[QUANTITY]]*(1-InputData[[#This Row],[DISCOUNT %]])</f>
        <v>459.91</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f>VLOOKUP(InputData[[#This Row],[PRODUCT ID]],MasterData[],5,0)</f>
        <v>44</v>
      </c>
      <c r="K123">
        <f>VLOOKUP(InputData[[#This Row],[PRODUCT ID]],MasterData[],6,0)</f>
        <v>48.84</v>
      </c>
      <c r="L123" s="12">
        <f>InputData[[#This Row],[BUYING PRICE]]*InputData[[#This Row],[QUANTITY]]</f>
        <v>484</v>
      </c>
      <c r="M123" s="12">
        <f xml:space="preserve"> InputData[[#This Row],[SELLING PRICE]]*InputData[[#This Row],[QUANTITY]]*(1-InputData[[#This Row],[DISCOUNT %]])</f>
        <v>537.24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f>VLOOKUP(InputData[[#This Row],[PRODUCT ID]],MasterData[],5,0)</f>
        <v>98</v>
      </c>
      <c r="K124">
        <f>VLOOKUP(InputData[[#This Row],[PRODUCT ID]],MasterData[],6,0)</f>
        <v>103.88</v>
      </c>
      <c r="L124" s="12">
        <f>InputData[[#This Row],[BUYING PRICE]]*InputData[[#This Row],[QUANTITY]]</f>
        <v>686</v>
      </c>
      <c r="M124" s="12">
        <f xml:space="preserve"> InputData[[#This Row],[SELLING PRICE]]*InputData[[#This Row],[QUANTITY]]*(1-InputData[[#This Row],[DISCOUNT %]])</f>
        <v>727.16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f>VLOOKUP(InputData[[#This Row],[PRODUCT ID]],MasterData[],5,0)</f>
        <v>89</v>
      </c>
      <c r="K125">
        <f>VLOOKUP(InputData[[#This Row],[PRODUCT ID]],MasterData[],6,0)</f>
        <v>117.48</v>
      </c>
      <c r="L125" s="12">
        <f>InputData[[#This Row],[BUYING PRICE]]*InputData[[#This Row],[QUANTITY]]</f>
        <v>1068</v>
      </c>
      <c r="M125" s="12">
        <f xml:space="preserve"> InputData[[#This Row],[SELLING PRICE]]*InputData[[#This Row],[QUANTITY]]*(1-InputData[[#This Row],[DISCOUNT %]])</f>
        <v>1409.76</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f>VLOOKUP(InputData[[#This Row],[PRODUCT ID]],MasterData[],5,0)</f>
        <v>138</v>
      </c>
      <c r="K126">
        <f>VLOOKUP(InputData[[#This Row],[PRODUCT ID]],MasterData[],6,0)</f>
        <v>173.88</v>
      </c>
      <c r="L126" s="12">
        <f>InputData[[#This Row],[BUYING PRICE]]*InputData[[#This Row],[QUANTITY]]</f>
        <v>828</v>
      </c>
      <c r="M126" s="12">
        <f xml:space="preserve"> InputData[[#This Row],[SELLING PRICE]]*InputData[[#This Row],[QUANTITY]]*(1-InputData[[#This Row],[DISCOUNT %]])</f>
        <v>1043.28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f>VLOOKUP(InputData[[#This Row],[PRODUCT ID]],MasterData[],5,0)</f>
        <v>7</v>
      </c>
      <c r="K127">
        <f>VLOOKUP(InputData[[#This Row],[PRODUCT ID]],MasterData[],6,0)</f>
        <v>8.33</v>
      </c>
      <c r="L127" s="12">
        <f>InputData[[#This Row],[BUYING PRICE]]*InputData[[#This Row],[QUANTITY]]</f>
        <v>70</v>
      </c>
      <c r="M127" s="12">
        <f xml:space="preserve"> InputData[[#This Row],[SELLING PRICE]]*InputData[[#This Row],[QUANTITY]]*(1-InputData[[#This Row],[DISCOUNT %]])</f>
        <v>83.3</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f>VLOOKUP(InputData[[#This Row],[PRODUCT ID]],MasterData[],5,0)</f>
        <v>150</v>
      </c>
      <c r="K128">
        <f>VLOOKUP(InputData[[#This Row],[PRODUCT ID]],MasterData[],6,0)</f>
        <v>210</v>
      </c>
      <c r="L128" s="12">
        <f>InputData[[#This Row],[BUYING PRICE]]*InputData[[#This Row],[QUANTITY]]</f>
        <v>750</v>
      </c>
      <c r="M128" s="12">
        <f xml:space="preserve"> InputData[[#This Row],[SELLING PRICE]]*InputData[[#This Row],[QUANTITY]]*(1-InputData[[#This Row],[DISCOUNT %]])</f>
        <v>1050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f>VLOOKUP(InputData[[#This Row],[PRODUCT ID]],MasterData[],5,0)</f>
        <v>12</v>
      </c>
      <c r="K129">
        <f>VLOOKUP(InputData[[#This Row],[PRODUCT ID]],MasterData[],6,0)</f>
        <v>15.719999999999999</v>
      </c>
      <c r="L129" s="12">
        <f>InputData[[#This Row],[BUYING PRICE]]*InputData[[#This Row],[QUANTITY]]</f>
        <v>144</v>
      </c>
      <c r="M129" s="12">
        <f xml:space="preserve"> InputData[[#This Row],[SELLING PRICE]]*InputData[[#This Row],[QUANTITY]]*(1-InputData[[#This Row],[DISCOUNT %]])</f>
        <v>188.64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f>VLOOKUP(InputData[[#This Row],[PRODUCT ID]],MasterData[],5,0)</f>
        <v>37</v>
      </c>
      <c r="K130">
        <f>VLOOKUP(InputData[[#This Row],[PRODUCT ID]],MasterData[],6,0)</f>
        <v>42.55</v>
      </c>
      <c r="L130" s="12">
        <f>InputData[[#This Row],[BUYING PRICE]]*InputData[[#This Row],[QUANTITY]]</f>
        <v>407</v>
      </c>
      <c r="M130" s="12">
        <f xml:space="preserve"> InputData[[#This Row],[SELLING PRICE]]*InputData[[#This Row],[QUANTITY]]*(1-InputData[[#This Row],[DISCOUNT %]])</f>
        <v>468.04999999999995</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f>VLOOKUP(InputData[[#This Row],[PRODUCT ID]],MasterData[],5,0)</f>
        <v>7</v>
      </c>
      <c r="K131">
        <f>VLOOKUP(InputData[[#This Row],[PRODUCT ID]],MasterData[],6,0)</f>
        <v>8.33</v>
      </c>
      <c r="L131" s="12">
        <f>InputData[[#This Row],[BUYING PRICE]]*InputData[[#This Row],[QUANTITY]]</f>
        <v>91</v>
      </c>
      <c r="M131" s="12">
        <f xml:space="preserve"> InputData[[#This Row],[SELLING PRICE]]*InputData[[#This Row],[QUANTITY]]*(1-InputData[[#This Row],[DISCOUNT %]])</f>
        <v>108.29</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f>VLOOKUP(InputData[[#This Row],[PRODUCT ID]],MasterData[],5,0)</f>
        <v>138</v>
      </c>
      <c r="K132">
        <f>VLOOKUP(InputData[[#This Row],[PRODUCT ID]],MasterData[],6,0)</f>
        <v>173.88</v>
      </c>
      <c r="L132" s="12">
        <f>InputData[[#This Row],[BUYING PRICE]]*InputData[[#This Row],[QUANTITY]]</f>
        <v>690</v>
      </c>
      <c r="M132" s="12">
        <f xml:space="preserve"> InputData[[#This Row],[SELLING PRICE]]*InputData[[#This Row],[QUANTITY]]*(1-InputData[[#This Row],[DISCOUNT %]])</f>
        <v>869.4</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f>VLOOKUP(InputData[[#This Row],[PRODUCT ID]],MasterData[],5,0)</f>
        <v>13</v>
      </c>
      <c r="K133">
        <f>VLOOKUP(InputData[[#This Row],[PRODUCT ID]],MasterData[],6,0)</f>
        <v>16.64</v>
      </c>
      <c r="L133" s="12">
        <f>InputData[[#This Row],[BUYING PRICE]]*InputData[[#This Row],[QUANTITY]]</f>
        <v>13</v>
      </c>
      <c r="M133" s="12">
        <f xml:space="preserve"> InputData[[#This Row],[SELLING PRICE]]*InputData[[#This Row],[QUANTITY]]*(1-InputData[[#This Row],[DISCOUNT %]])</f>
        <v>16.64</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f>VLOOKUP(InputData[[#This Row],[PRODUCT ID]],MasterData[],5,0)</f>
        <v>13</v>
      </c>
      <c r="K134">
        <f>VLOOKUP(InputData[[#This Row],[PRODUCT ID]],MasterData[],6,0)</f>
        <v>16.64</v>
      </c>
      <c r="L134" s="12">
        <f>InputData[[#This Row],[BUYING PRICE]]*InputData[[#This Row],[QUANTITY]]</f>
        <v>52</v>
      </c>
      <c r="M134" s="12">
        <f xml:space="preserve"> InputData[[#This Row],[SELLING PRICE]]*InputData[[#This Row],[QUANTITY]]*(1-InputData[[#This Row],[DISCOUNT %]])</f>
        <v>66.56</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f>VLOOKUP(InputData[[#This Row],[PRODUCT ID]],MasterData[],5,0)</f>
        <v>44</v>
      </c>
      <c r="K135">
        <f>VLOOKUP(InputData[[#This Row],[PRODUCT ID]],MasterData[],6,0)</f>
        <v>48.4</v>
      </c>
      <c r="L135" s="12">
        <f>InputData[[#This Row],[BUYING PRICE]]*InputData[[#This Row],[QUANTITY]]</f>
        <v>572</v>
      </c>
      <c r="M135" s="12">
        <f xml:space="preserve"> InputData[[#This Row],[SELLING PRICE]]*InputData[[#This Row],[QUANTITY]]*(1-InputData[[#This Row],[DISCOUNT %]])</f>
        <v>629.19999999999993</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f>VLOOKUP(InputData[[#This Row],[PRODUCT ID]],MasterData[],5,0)</f>
        <v>6</v>
      </c>
      <c r="K136">
        <f>VLOOKUP(InputData[[#This Row],[PRODUCT ID]],MasterData[],6,0)</f>
        <v>7.8599999999999994</v>
      </c>
      <c r="L136" s="12">
        <f>InputData[[#This Row],[BUYING PRICE]]*InputData[[#This Row],[QUANTITY]]</f>
        <v>42</v>
      </c>
      <c r="M136" s="12">
        <f xml:space="preserve"> InputData[[#This Row],[SELLING PRICE]]*InputData[[#This Row],[QUANTITY]]*(1-InputData[[#This Row],[DISCOUNT %]])</f>
        <v>55.019999999999996</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f>VLOOKUP(InputData[[#This Row],[PRODUCT ID]],MasterData[],5,0)</f>
        <v>133</v>
      </c>
      <c r="K137">
        <f>VLOOKUP(InputData[[#This Row],[PRODUCT ID]],MasterData[],6,0)</f>
        <v>155.61000000000001</v>
      </c>
      <c r="L137" s="12">
        <f>InputData[[#This Row],[BUYING PRICE]]*InputData[[#This Row],[QUANTITY]]</f>
        <v>1463</v>
      </c>
      <c r="M137" s="12">
        <f xml:space="preserve"> InputData[[#This Row],[SELLING PRICE]]*InputData[[#This Row],[QUANTITY]]*(1-InputData[[#This Row],[DISCOUNT %]])</f>
        <v>1711.71</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f>VLOOKUP(InputData[[#This Row],[PRODUCT ID]],MasterData[],5,0)</f>
        <v>126</v>
      </c>
      <c r="K138">
        <f>VLOOKUP(InputData[[#This Row],[PRODUCT ID]],MasterData[],6,0)</f>
        <v>162.54</v>
      </c>
      <c r="L138" s="12">
        <f>InputData[[#This Row],[BUYING PRICE]]*InputData[[#This Row],[QUANTITY]]</f>
        <v>252</v>
      </c>
      <c r="M138" s="12">
        <f xml:space="preserve"> InputData[[#This Row],[SELLING PRICE]]*InputData[[#This Row],[QUANTITY]]*(1-InputData[[#This Row],[DISCOUNT %]])</f>
        <v>325.08</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f>VLOOKUP(InputData[[#This Row],[PRODUCT ID]],MasterData[],5,0)</f>
        <v>5</v>
      </c>
      <c r="K139">
        <f>VLOOKUP(InputData[[#This Row],[PRODUCT ID]],MasterData[],6,0)</f>
        <v>6.7</v>
      </c>
      <c r="L139" s="12">
        <f>InputData[[#This Row],[BUYING PRICE]]*InputData[[#This Row],[QUANTITY]]</f>
        <v>35</v>
      </c>
      <c r="M139" s="12">
        <f xml:space="preserve"> InputData[[#This Row],[SELLING PRICE]]*InputData[[#This Row],[QUANTITY]]*(1-InputData[[#This Row],[DISCOUNT %]])</f>
        <v>46.9</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f>VLOOKUP(InputData[[#This Row],[PRODUCT ID]],MasterData[],5,0)</f>
        <v>112</v>
      </c>
      <c r="K140">
        <f>VLOOKUP(InputData[[#This Row],[PRODUCT ID]],MasterData[],6,0)</f>
        <v>146.72</v>
      </c>
      <c r="L140" s="12">
        <f>InputData[[#This Row],[BUYING PRICE]]*InputData[[#This Row],[QUANTITY]]</f>
        <v>448</v>
      </c>
      <c r="M140" s="12">
        <f xml:space="preserve"> InputData[[#This Row],[SELLING PRICE]]*InputData[[#This Row],[QUANTITY]]*(1-InputData[[#This Row],[DISCOUNT %]])</f>
        <v>586.88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f>VLOOKUP(InputData[[#This Row],[PRODUCT ID]],MasterData[],5,0)</f>
        <v>133</v>
      </c>
      <c r="K141">
        <f>VLOOKUP(InputData[[#This Row],[PRODUCT ID]],MasterData[],6,0)</f>
        <v>155.61000000000001</v>
      </c>
      <c r="L141" s="12">
        <f>InputData[[#This Row],[BUYING PRICE]]*InputData[[#This Row],[QUANTITY]]</f>
        <v>1463</v>
      </c>
      <c r="M141" s="12">
        <f xml:space="preserve"> InputData[[#This Row],[SELLING PRICE]]*InputData[[#This Row],[QUANTITY]]*(1-InputData[[#This Row],[DISCOUNT %]])</f>
        <v>1711.71</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f>VLOOKUP(InputData[[#This Row],[PRODUCT ID]],MasterData[],5,0)</f>
        <v>148</v>
      </c>
      <c r="K142">
        <f>VLOOKUP(InputData[[#This Row],[PRODUCT ID]],MasterData[],6,0)</f>
        <v>164.28</v>
      </c>
      <c r="L142" s="12">
        <f>InputData[[#This Row],[BUYING PRICE]]*InputData[[#This Row],[QUANTITY]]</f>
        <v>1628</v>
      </c>
      <c r="M142" s="12">
        <f xml:space="preserve"> InputData[[#This Row],[SELLING PRICE]]*InputData[[#This Row],[QUANTITY]]*(1-InputData[[#This Row],[DISCOUNT %]])</f>
        <v>1807.08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f>VLOOKUP(InputData[[#This Row],[PRODUCT ID]],MasterData[],5,0)</f>
        <v>95</v>
      </c>
      <c r="K143">
        <f>VLOOKUP(InputData[[#This Row],[PRODUCT ID]],MasterData[],6,0)</f>
        <v>119.7</v>
      </c>
      <c r="L143" s="12">
        <f>InputData[[#This Row],[BUYING PRICE]]*InputData[[#This Row],[QUANTITY]]</f>
        <v>855</v>
      </c>
      <c r="M143" s="12">
        <f xml:space="preserve"> InputData[[#This Row],[SELLING PRICE]]*InputData[[#This Row],[QUANTITY]]*(1-InputData[[#This Row],[DISCOUNT %]])</f>
        <v>1077.3</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f>VLOOKUP(InputData[[#This Row],[PRODUCT ID]],MasterData[],5,0)</f>
        <v>71</v>
      </c>
      <c r="K144">
        <f>VLOOKUP(InputData[[#This Row],[PRODUCT ID]],MasterData[],6,0)</f>
        <v>80.94</v>
      </c>
      <c r="L144" s="12">
        <f>InputData[[#This Row],[BUYING PRICE]]*InputData[[#This Row],[QUANTITY]]</f>
        <v>568</v>
      </c>
      <c r="M144" s="12">
        <f xml:space="preserve"> InputData[[#This Row],[SELLING PRICE]]*InputData[[#This Row],[QUANTITY]]*(1-InputData[[#This Row],[DISCOUNT %]])</f>
        <v>647.52</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f>VLOOKUP(InputData[[#This Row],[PRODUCT ID]],MasterData[],5,0)</f>
        <v>105</v>
      </c>
      <c r="K145">
        <f>VLOOKUP(InputData[[#This Row],[PRODUCT ID]],MasterData[],6,0)</f>
        <v>142.80000000000001</v>
      </c>
      <c r="L145" s="12">
        <f>InputData[[#This Row],[BUYING PRICE]]*InputData[[#This Row],[QUANTITY]]</f>
        <v>840</v>
      </c>
      <c r="M145" s="12">
        <f xml:space="preserve"> InputData[[#This Row],[SELLING PRICE]]*InputData[[#This Row],[QUANTITY]]*(1-InputData[[#This Row],[DISCOUNT %]])</f>
        <v>1142.4000000000001</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f>VLOOKUP(InputData[[#This Row],[PRODUCT ID]],MasterData[],5,0)</f>
        <v>138</v>
      </c>
      <c r="K146">
        <f>VLOOKUP(InputData[[#This Row],[PRODUCT ID]],MasterData[],6,0)</f>
        <v>173.88</v>
      </c>
      <c r="L146" s="12">
        <f>InputData[[#This Row],[BUYING PRICE]]*InputData[[#This Row],[QUANTITY]]</f>
        <v>2070</v>
      </c>
      <c r="M146" s="12">
        <f xml:space="preserve"> InputData[[#This Row],[SELLING PRICE]]*InputData[[#This Row],[QUANTITY]]*(1-InputData[[#This Row],[DISCOUNT %]])</f>
        <v>2608.1999999999998</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f>VLOOKUP(InputData[[#This Row],[PRODUCT ID]],MasterData[],5,0)</f>
        <v>44</v>
      </c>
      <c r="K147">
        <f>VLOOKUP(InputData[[#This Row],[PRODUCT ID]],MasterData[],6,0)</f>
        <v>48.84</v>
      </c>
      <c r="L147" s="12">
        <f>InputData[[#This Row],[BUYING PRICE]]*InputData[[#This Row],[QUANTITY]]</f>
        <v>440</v>
      </c>
      <c r="M147" s="12">
        <f xml:space="preserve"> InputData[[#This Row],[SELLING PRICE]]*InputData[[#This Row],[QUANTITY]]*(1-InputData[[#This Row],[DISCOUNT %]])</f>
        <v>488.40000000000003</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f>VLOOKUP(InputData[[#This Row],[PRODUCT ID]],MasterData[],5,0)</f>
        <v>55</v>
      </c>
      <c r="K148">
        <f>VLOOKUP(InputData[[#This Row],[PRODUCT ID]],MasterData[],6,0)</f>
        <v>58.3</v>
      </c>
      <c r="L148" s="12">
        <f>InputData[[#This Row],[BUYING PRICE]]*InputData[[#This Row],[QUANTITY]]</f>
        <v>330</v>
      </c>
      <c r="M148" s="12">
        <f xml:space="preserve"> InputData[[#This Row],[SELLING PRICE]]*InputData[[#This Row],[QUANTITY]]*(1-InputData[[#This Row],[DISCOUNT %]])</f>
        <v>349.79999999999995</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f>VLOOKUP(InputData[[#This Row],[PRODUCT ID]],MasterData[],5,0)</f>
        <v>6</v>
      </c>
      <c r="K149">
        <f>VLOOKUP(InputData[[#This Row],[PRODUCT ID]],MasterData[],6,0)</f>
        <v>7.8599999999999994</v>
      </c>
      <c r="L149" s="12">
        <f>InputData[[#This Row],[BUYING PRICE]]*InputData[[#This Row],[QUANTITY]]</f>
        <v>24</v>
      </c>
      <c r="M149" s="12">
        <f xml:space="preserve"> InputData[[#This Row],[SELLING PRICE]]*InputData[[#This Row],[QUANTITY]]*(1-InputData[[#This Row],[DISCOUNT %]])</f>
        <v>31.439999999999998</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f>VLOOKUP(InputData[[#This Row],[PRODUCT ID]],MasterData[],5,0)</f>
        <v>150</v>
      </c>
      <c r="K150">
        <f>VLOOKUP(InputData[[#This Row],[PRODUCT ID]],MasterData[],6,0)</f>
        <v>210</v>
      </c>
      <c r="L150" s="12">
        <f>InputData[[#This Row],[BUYING PRICE]]*InputData[[#This Row],[QUANTITY]]</f>
        <v>150</v>
      </c>
      <c r="M150" s="12">
        <f xml:space="preserve"> InputData[[#This Row],[SELLING PRICE]]*InputData[[#This Row],[QUANTITY]]*(1-InputData[[#This Row],[DISCOUNT %]])</f>
        <v>210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f>VLOOKUP(InputData[[#This Row],[PRODUCT ID]],MasterData[],5,0)</f>
        <v>141</v>
      </c>
      <c r="K151">
        <f>VLOOKUP(InputData[[#This Row],[PRODUCT ID]],MasterData[],6,0)</f>
        <v>149.46</v>
      </c>
      <c r="L151" s="12">
        <f>InputData[[#This Row],[BUYING PRICE]]*InputData[[#This Row],[QUANTITY]]</f>
        <v>1128</v>
      </c>
      <c r="M151" s="12">
        <f xml:space="preserve"> InputData[[#This Row],[SELLING PRICE]]*InputData[[#This Row],[QUANTITY]]*(1-InputData[[#This Row],[DISCOUNT %]])</f>
        <v>1195.68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f>VLOOKUP(InputData[[#This Row],[PRODUCT ID]],MasterData[],5,0)</f>
        <v>48</v>
      </c>
      <c r="K152">
        <f>VLOOKUP(InputData[[#This Row],[PRODUCT ID]],MasterData[],6,0)</f>
        <v>57.120000000000005</v>
      </c>
      <c r="L152" s="12">
        <f>InputData[[#This Row],[BUYING PRICE]]*InputData[[#This Row],[QUANTITY]]</f>
        <v>672</v>
      </c>
      <c r="M152" s="12">
        <f xml:space="preserve"> InputData[[#This Row],[SELLING PRICE]]*InputData[[#This Row],[QUANTITY]]*(1-InputData[[#This Row],[DISCOUNT %]])</f>
        <v>799.68000000000006</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f>VLOOKUP(InputData[[#This Row],[PRODUCT ID]],MasterData[],5,0)</f>
        <v>72</v>
      </c>
      <c r="K153">
        <f>VLOOKUP(InputData[[#This Row],[PRODUCT ID]],MasterData[],6,0)</f>
        <v>79.92</v>
      </c>
      <c r="L153" s="12">
        <f>InputData[[#This Row],[BUYING PRICE]]*InputData[[#This Row],[QUANTITY]]</f>
        <v>792</v>
      </c>
      <c r="M153" s="12">
        <f xml:space="preserve"> InputData[[#This Row],[SELLING PRICE]]*InputData[[#This Row],[QUANTITY]]*(1-InputData[[#This Row],[DISCOUNT %]])</f>
        <v>879.12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f>VLOOKUP(InputData[[#This Row],[PRODUCT ID]],MasterData[],5,0)</f>
        <v>67</v>
      </c>
      <c r="K154">
        <f>VLOOKUP(InputData[[#This Row],[PRODUCT ID]],MasterData[],6,0)</f>
        <v>83.08</v>
      </c>
      <c r="L154" s="12">
        <f>InputData[[#This Row],[BUYING PRICE]]*InputData[[#This Row],[QUANTITY]]</f>
        <v>335</v>
      </c>
      <c r="M154" s="12">
        <f xml:space="preserve"> InputData[[#This Row],[SELLING PRICE]]*InputData[[#This Row],[QUANTITY]]*(1-InputData[[#This Row],[DISCOUNT %]])</f>
        <v>415.4</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f>VLOOKUP(InputData[[#This Row],[PRODUCT ID]],MasterData[],5,0)</f>
        <v>47</v>
      </c>
      <c r="K155">
        <f>VLOOKUP(InputData[[#This Row],[PRODUCT ID]],MasterData[],6,0)</f>
        <v>53.11</v>
      </c>
      <c r="L155" s="12">
        <f>InputData[[#This Row],[BUYING PRICE]]*InputData[[#This Row],[QUANTITY]]</f>
        <v>705</v>
      </c>
      <c r="M155" s="12">
        <f xml:space="preserve"> InputData[[#This Row],[SELLING PRICE]]*InputData[[#This Row],[QUANTITY]]*(1-InputData[[#This Row],[DISCOUNT %]])</f>
        <v>796.65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f>VLOOKUP(InputData[[#This Row],[PRODUCT ID]],MasterData[],5,0)</f>
        <v>18</v>
      </c>
      <c r="K156">
        <f>VLOOKUP(InputData[[#This Row],[PRODUCT ID]],MasterData[],6,0)</f>
        <v>24.66</v>
      </c>
      <c r="L156" s="12">
        <f>InputData[[#This Row],[BUYING PRICE]]*InputData[[#This Row],[QUANTITY]]</f>
        <v>54</v>
      </c>
      <c r="M156" s="12">
        <f xml:space="preserve"> InputData[[#This Row],[SELLING PRICE]]*InputData[[#This Row],[QUANTITY]]*(1-InputData[[#This Row],[DISCOUNT %]])</f>
        <v>73.98</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f>VLOOKUP(InputData[[#This Row],[PRODUCT ID]],MasterData[],5,0)</f>
        <v>144</v>
      </c>
      <c r="K157">
        <f>VLOOKUP(InputData[[#This Row],[PRODUCT ID]],MasterData[],6,0)</f>
        <v>156.96</v>
      </c>
      <c r="L157" s="12">
        <f>InputData[[#This Row],[BUYING PRICE]]*InputData[[#This Row],[QUANTITY]]</f>
        <v>2016</v>
      </c>
      <c r="M157" s="12">
        <f xml:space="preserve"> InputData[[#This Row],[SELLING PRICE]]*InputData[[#This Row],[QUANTITY]]*(1-InputData[[#This Row],[DISCOUNT %]])</f>
        <v>2197.44</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f>VLOOKUP(InputData[[#This Row],[PRODUCT ID]],MasterData[],5,0)</f>
        <v>90</v>
      </c>
      <c r="K158">
        <f>VLOOKUP(InputData[[#This Row],[PRODUCT ID]],MasterData[],6,0)</f>
        <v>96.3</v>
      </c>
      <c r="L158" s="12">
        <f>InputData[[#This Row],[BUYING PRICE]]*InputData[[#This Row],[QUANTITY]]</f>
        <v>630</v>
      </c>
      <c r="M158" s="12">
        <f xml:space="preserve"> InputData[[#This Row],[SELLING PRICE]]*InputData[[#This Row],[QUANTITY]]*(1-InputData[[#This Row],[DISCOUNT %]])</f>
        <v>674.1</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f>VLOOKUP(InputData[[#This Row],[PRODUCT ID]],MasterData[],5,0)</f>
        <v>67</v>
      </c>
      <c r="K159">
        <f>VLOOKUP(InputData[[#This Row],[PRODUCT ID]],MasterData[],6,0)</f>
        <v>85.76</v>
      </c>
      <c r="L159" s="12">
        <f>InputData[[#This Row],[BUYING PRICE]]*InputData[[#This Row],[QUANTITY]]</f>
        <v>536</v>
      </c>
      <c r="M159" s="12">
        <f xml:space="preserve"> InputData[[#This Row],[SELLING PRICE]]*InputData[[#This Row],[QUANTITY]]*(1-InputData[[#This Row],[DISCOUNT %]])</f>
        <v>686.08</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f>VLOOKUP(InputData[[#This Row],[PRODUCT ID]],MasterData[],5,0)</f>
        <v>6</v>
      </c>
      <c r="K160">
        <f>VLOOKUP(InputData[[#This Row],[PRODUCT ID]],MasterData[],6,0)</f>
        <v>7.8599999999999994</v>
      </c>
      <c r="L160" s="12">
        <f>InputData[[#This Row],[BUYING PRICE]]*InputData[[#This Row],[QUANTITY]]</f>
        <v>24</v>
      </c>
      <c r="M160" s="12">
        <f xml:space="preserve"> InputData[[#This Row],[SELLING PRICE]]*InputData[[#This Row],[QUANTITY]]*(1-InputData[[#This Row],[DISCOUNT %]])</f>
        <v>31.439999999999998</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f>VLOOKUP(InputData[[#This Row],[PRODUCT ID]],MasterData[],5,0)</f>
        <v>76</v>
      </c>
      <c r="K161">
        <f>VLOOKUP(InputData[[#This Row],[PRODUCT ID]],MasterData[],6,0)</f>
        <v>82.08</v>
      </c>
      <c r="L161" s="12">
        <f>InputData[[#This Row],[BUYING PRICE]]*InputData[[#This Row],[QUANTITY]]</f>
        <v>1140</v>
      </c>
      <c r="M161" s="12">
        <f xml:space="preserve"> InputData[[#This Row],[SELLING PRICE]]*InputData[[#This Row],[QUANTITY]]*(1-InputData[[#This Row],[DISCOUNT %]])</f>
        <v>1231.2</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f>VLOOKUP(InputData[[#This Row],[PRODUCT ID]],MasterData[],5,0)</f>
        <v>98</v>
      </c>
      <c r="K162">
        <f>VLOOKUP(InputData[[#This Row],[PRODUCT ID]],MasterData[],6,0)</f>
        <v>103.88</v>
      </c>
      <c r="L162" s="12">
        <f>InputData[[#This Row],[BUYING PRICE]]*InputData[[#This Row],[QUANTITY]]</f>
        <v>1078</v>
      </c>
      <c r="M162" s="12">
        <f xml:space="preserve"> InputData[[#This Row],[SELLING PRICE]]*InputData[[#This Row],[QUANTITY]]*(1-InputData[[#This Row],[DISCOUNT %]])</f>
        <v>1142.6799999999998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f>VLOOKUP(InputData[[#This Row],[PRODUCT ID]],MasterData[],5,0)</f>
        <v>141</v>
      </c>
      <c r="K163">
        <f>VLOOKUP(InputData[[#This Row],[PRODUCT ID]],MasterData[],6,0)</f>
        <v>149.46</v>
      </c>
      <c r="L163" s="12">
        <f>InputData[[#This Row],[BUYING PRICE]]*InputData[[#This Row],[QUANTITY]]</f>
        <v>423</v>
      </c>
      <c r="M163" s="12">
        <f xml:space="preserve"> InputData[[#This Row],[SELLING PRICE]]*InputData[[#This Row],[QUANTITY]]*(1-InputData[[#This Row],[DISCOUNT %]])</f>
        <v>448.38</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f>VLOOKUP(InputData[[#This Row],[PRODUCT ID]],MasterData[],5,0)</f>
        <v>121</v>
      </c>
      <c r="K164">
        <f>VLOOKUP(InputData[[#This Row],[PRODUCT ID]],MasterData[],6,0)</f>
        <v>141.57</v>
      </c>
      <c r="L164" s="12">
        <f>InputData[[#This Row],[BUYING PRICE]]*InputData[[#This Row],[QUANTITY]]</f>
        <v>1573</v>
      </c>
      <c r="M164" s="12">
        <f xml:space="preserve"> InputData[[#This Row],[SELLING PRICE]]*InputData[[#This Row],[QUANTITY]]*(1-InputData[[#This Row],[DISCOUNT %]])</f>
        <v>1840.4099999999999</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f>VLOOKUP(InputData[[#This Row],[PRODUCT ID]],MasterData[],5,0)</f>
        <v>55</v>
      </c>
      <c r="K165">
        <f>VLOOKUP(InputData[[#This Row],[PRODUCT ID]],MasterData[],6,0)</f>
        <v>58.3</v>
      </c>
      <c r="L165" s="12">
        <f>InputData[[#This Row],[BUYING PRICE]]*InputData[[#This Row],[QUANTITY]]</f>
        <v>660</v>
      </c>
      <c r="M165" s="12">
        <f xml:space="preserve"> InputData[[#This Row],[SELLING PRICE]]*InputData[[#This Row],[QUANTITY]]*(1-InputData[[#This Row],[DISCOUNT %]])</f>
        <v>699.59999999999991</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f>VLOOKUP(InputData[[#This Row],[PRODUCT ID]],MasterData[],5,0)</f>
        <v>37</v>
      </c>
      <c r="K166">
        <f>VLOOKUP(InputData[[#This Row],[PRODUCT ID]],MasterData[],6,0)</f>
        <v>41.81</v>
      </c>
      <c r="L166" s="12">
        <f>InputData[[#This Row],[BUYING PRICE]]*InputData[[#This Row],[QUANTITY]]</f>
        <v>518</v>
      </c>
      <c r="M166" s="12">
        <f xml:space="preserve"> InputData[[#This Row],[SELLING PRICE]]*InputData[[#This Row],[QUANTITY]]*(1-InputData[[#This Row],[DISCOUNT %]])</f>
        <v>585.34</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f>VLOOKUP(InputData[[#This Row],[PRODUCT ID]],MasterData[],5,0)</f>
        <v>67</v>
      </c>
      <c r="K167">
        <f>VLOOKUP(InputData[[#This Row],[PRODUCT ID]],MasterData[],6,0)</f>
        <v>85.76</v>
      </c>
      <c r="L167" s="12">
        <f>InputData[[#This Row],[BUYING PRICE]]*InputData[[#This Row],[QUANTITY]]</f>
        <v>67</v>
      </c>
      <c r="M167" s="12">
        <f xml:space="preserve"> InputData[[#This Row],[SELLING PRICE]]*InputData[[#This Row],[QUANTITY]]*(1-InputData[[#This Row],[DISCOUNT %]])</f>
        <v>85.76</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f>VLOOKUP(InputData[[#This Row],[PRODUCT ID]],MasterData[],5,0)</f>
        <v>133</v>
      </c>
      <c r="K168">
        <f>VLOOKUP(InputData[[#This Row],[PRODUCT ID]],MasterData[],6,0)</f>
        <v>155.61000000000001</v>
      </c>
      <c r="L168" s="12">
        <f>InputData[[#This Row],[BUYING PRICE]]*InputData[[#This Row],[QUANTITY]]</f>
        <v>532</v>
      </c>
      <c r="M168" s="12">
        <f xml:space="preserve"> InputData[[#This Row],[SELLING PRICE]]*InputData[[#This Row],[QUANTITY]]*(1-InputData[[#This Row],[DISCOUNT %]])</f>
        <v>622.44000000000005</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f>VLOOKUP(InputData[[#This Row],[PRODUCT ID]],MasterData[],5,0)</f>
        <v>76</v>
      </c>
      <c r="K169">
        <f>VLOOKUP(InputData[[#This Row],[PRODUCT ID]],MasterData[],6,0)</f>
        <v>82.08</v>
      </c>
      <c r="L169" s="12">
        <f>InputData[[#This Row],[BUYING PRICE]]*InputData[[#This Row],[QUANTITY]]</f>
        <v>760</v>
      </c>
      <c r="M169" s="12">
        <f xml:space="preserve"> InputData[[#This Row],[SELLING PRICE]]*InputData[[#This Row],[QUANTITY]]*(1-InputData[[#This Row],[DISCOUNT %]])</f>
        <v>820.8</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f>VLOOKUP(InputData[[#This Row],[PRODUCT ID]],MasterData[],5,0)</f>
        <v>75</v>
      </c>
      <c r="K170">
        <f>VLOOKUP(InputData[[#This Row],[PRODUCT ID]],MasterData[],6,0)</f>
        <v>85.5</v>
      </c>
      <c r="L170" s="12">
        <f>InputData[[#This Row],[BUYING PRICE]]*InputData[[#This Row],[QUANTITY]]</f>
        <v>450</v>
      </c>
      <c r="M170" s="12">
        <f xml:space="preserve"> InputData[[#This Row],[SELLING PRICE]]*InputData[[#This Row],[QUANTITY]]*(1-InputData[[#This Row],[DISCOUNT %]])</f>
        <v>513</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f>VLOOKUP(InputData[[#This Row],[PRODUCT ID]],MasterData[],5,0)</f>
        <v>141</v>
      </c>
      <c r="K171">
        <f>VLOOKUP(InputData[[#This Row],[PRODUCT ID]],MasterData[],6,0)</f>
        <v>149.46</v>
      </c>
      <c r="L171" s="12">
        <f>InputData[[#This Row],[BUYING PRICE]]*InputData[[#This Row],[QUANTITY]]</f>
        <v>564</v>
      </c>
      <c r="M171" s="12">
        <f xml:space="preserve"> InputData[[#This Row],[SELLING PRICE]]*InputData[[#This Row],[QUANTITY]]*(1-InputData[[#This Row],[DISCOUNT %]])</f>
        <v>597.84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f>VLOOKUP(InputData[[#This Row],[PRODUCT ID]],MasterData[],5,0)</f>
        <v>44</v>
      </c>
      <c r="K172">
        <f>VLOOKUP(InputData[[#This Row],[PRODUCT ID]],MasterData[],6,0)</f>
        <v>48.4</v>
      </c>
      <c r="L172" s="12">
        <f>InputData[[#This Row],[BUYING PRICE]]*InputData[[#This Row],[QUANTITY]]</f>
        <v>572</v>
      </c>
      <c r="M172" s="12">
        <f xml:space="preserve"> InputData[[#This Row],[SELLING PRICE]]*InputData[[#This Row],[QUANTITY]]*(1-InputData[[#This Row],[DISCOUNT %]])</f>
        <v>629.19999999999993</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f>VLOOKUP(InputData[[#This Row],[PRODUCT ID]],MasterData[],5,0)</f>
        <v>48</v>
      </c>
      <c r="K173">
        <f>VLOOKUP(InputData[[#This Row],[PRODUCT ID]],MasterData[],6,0)</f>
        <v>57.120000000000005</v>
      </c>
      <c r="L173" s="12">
        <f>InputData[[#This Row],[BUYING PRICE]]*InputData[[#This Row],[QUANTITY]]</f>
        <v>432</v>
      </c>
      <c r="M173" s="12">
        <f xml:space="preserve"> InputData[[#This Row],[SELLING PRICE]]*InputData[[#This Row],[QUANTITY]]*(1-InputData[[#This Row],[DISCOUNT %]])</f>
        <v>514.08000000000004</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f>VLOOKUP(InputData[[#This Row],[PRODUCT ID]],MasterData[],5,0)</f>
        <v>71</v>
      </c>
      <c r="K174">
        <f>VLOOKUP(InputData[[#This Row],[PRODUCT ID]],MasterData[],6,0)</f>
        <v>80.94</v>
      </c>
      <c r="L174" s="12">
        <f>InputData[[#This Row],[BUYING PRICE]]*InputData[[#This Row],[QUANTITY]]</f>
        <v>213</v>
      </c>
      <c r="M174" s="12">
        <f xml:space="preserve"> InputData[[#This Row],[SELLING PRICE]]*InputData[[#This Row],[QUANTITY]]*(1-InputData[[#This Row],[DISCOUNT %]])</f>
        <v>242.82</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f>VLOOKUP(InputData[[#This Row],[PRODUCT ID]],MasterData[],5,0)</f>
        <v>7</v>
      </c>
      <c r="K175">
        <f>VLOOKUP(InputData[[#This Row],[PRODUCT ID]],MasterData[],6,0)</f>
        <v>8.33</v>
      </c>
      <c r="L175" s="12">
        <f>InputData[[#This Row],[BUYING PRICE]]*InputData[[#This Row],[QUANTITY]]</f>
        <v>42</v>
      </c>
      <c r="M175" s="12">
        <f xml:space="preserve"> InputData[[#This Row],[SELLING PRICE]]*InputData[[#This Row],[QUANTITY]]*(1-InputData[[#This Row],[DISCOUNT %]])</f>
        <v>49.980000000000004</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f>VLOOKUP(InputData[[#This Row],[PRODUCT ID]],MasterData[],5,0)</f>
        <v>61</v>
      </c>
      <c r="K176">
        <f>VLOOKUP(InputData[[#This Row],[PRODUCT ID]],MasterData[],6,0)</f>
        <v>76.25</v>
      </c>
      <c r="L176" s="12">
        <f>InputData[[#This Row],[BUYING PRICE]]*InputData[[#This Row],[QUANTITY]]</f>
        <v>915</v>
      </c>
      <c r="M176" s="12">
        <f xml:space="preserve"> InputData[[#This Row],[SELLING PRICE]]*InputData[[#This Row],[QUANTITY]]*(1-InputData[[#This Row],[DISCOUNT %]])</f>
        <v>1143.75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f>VLOOKUP(InputData[[#This Row],[PRODUCT ID]],MasterData[],5,0)</f>
        <v>93</v>
      </c>
      <c r="K177">
        <f>VLOOKUP(InputData[[#This Row],[PRODUCT ID]],MasterData[],6,0)</f>
        <v>104.16</v>
      </c>
      <c r="L177" s="12">
        <f>InputData[[#This Row],[BUYING PRICE]]*InputData[[#This Row],[QUANTITY]]</f>
        <v>837</v>
      </c>
      <c r="M177" s="12">
        <f xml:space="preserve"> InputData[[#This Row],[SELLING PRICE]]*InputData[[#This Row],[QUANTITY]]*(1-InputData[[#This Row],[DISCOUNT %]])</f>
        <v>937.43999999999994</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f>VLOOKUP(InputData[[#This Row],[PRODUCT ID]],MasterData[],5,0)</f>
        <v>37</v>
      </c>
      <c r="K178">
        <f>VLOOKUP(InputData[[#This Row],[PRODUCT ID]],MasterData[],6,0)</f>
        <v>41.81</v>
      </c>
      <c r="L178" s="12">
        <f>InputData[[#This Row],[BUYING PRICE]]*InputData[[#This Row],[QUANTITY]]</f>
        <v>481</v>
      </c>
      <c r="M178" s="12">
        <f xml:space="preserve"> InputData[[#This Row],[SELLING PRICE]]*InputData[[#This Row],[QUANTITY]]*(1-InputData[[#This Row],[DISCOUNT %]])</f>
        <v>543.53</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f>VLOOKUP(InputData[[#This Row],[PRODUCT ID]],MasterData[],5,0)</f>
        <v>37</v>
      </c>
      <c r="K179">
        <f>VLOOKUP(InputData[[#This Row],[PRODUCT ID]],MasterData[],6,0)</f>
        <v>42.55</v>
      </c>
      <c r="L179" s="12">
        <f>InputData[[#This Row],[BUYING PRICE]]*InputData[[#This Row],[QUANTITY]]</f>
        <v>148</v>
      </c>
      <c r="M179" s="12">
        <f xml:space="preserve"> InputData[[#This Row],[SELLING PRICE]]*InputData[[#This Row],[QUANTITY]]*(1-InputData[[#This Row],[DISCOUNT %]])</f>
        <v>170.2</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f>VLOOKUP(InputData[[#This Row],[PRODUCT ID]],MasterData[],5,0)</f>
        <v>55</v>
      </c>
      <c r="K180">
        <f>VLOOKUP(InputData[[#This Row],[PRODUCT ID]],MasterData[],6,0)</f>
        <v>58.3</v>
      </c>
      <c r="L180" s="12">
        <f>InputData[[#This Row],[BUYING PRICE]]*InputData[[#This Row],[QUANTITY]]</f>
        <v>660</v>
      </c>
      <c r="M180" s="12">
        <f xml:space="preserve"> InputData[[#This Row],[SELLING PRICE]]*InputData[[#This Row],[QUANTITY]]*(1-InputData[[#This Row],[DISCOUNT %]])</f>
        <v>699.59999999999991</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f>VLOOKUP(InputData[[#This Row],[PRODUCT ID]],MasterData[],5,0)</f>
        <v>112</v>
      </c>
      <c r="K181">
        <f>VLOOKUP(InputData[[#This Row],[PRODUCT ID]],MasterData[],6,0)</f>
        <v>122.08</v>
      </c>
      <c r="L181" s="12">
        <f>InputData[[#This Row],[BUYING PRICE]]*InputData[[#This Row],[QUANTITY]]</f>
        <v>1456</v>
      </c>
      <c r="M181" s="12">
        <f xml:space="preserve"> InputData[[#This Row],[SELLING PRICE]]*InputData[[#This Row],[QUANTITY]]*(1-InputData[[#This Row],[DISCOUNT %]])</f>
        <v>1587.04</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f>VLOOKUP(InputData[[#This Row],[PRODUCT ID]],MasterData[],5,0)</f>
        <v>98</v>
      </c>
      <c r="K182">
        <f>VLOOKUP(InputData[[#This Row],[PRODUCT ID]],MasterData[],6,0)</f>
        <v>103.88</v>
      </c>
      <c r="L182" s="12">
        <f>InputData[[#This Row],[BUYING PRICE]]*InputData[[#This Row],[QUANTITY]]</f>
        <v>196</v>
      </c>
      <c r="M182" s="12">
        <f xml:space="preserve"> InputData[[#This Row],[SELLING PRICE]]*InputData[[#This Row],[QUANTITY]]*(1-InputData[[#This Row],[DISCOUNT %]])</f>
        <v>207.76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f>VLOOKUP(InputData[[#This Row],[PRODUCT ID]],MasterData[],5,0)</f>
        <v>5</v>
      </c>
      <c r="K183">
        <f>VLOOKUP(InputData[[#This Row],[PRODUCT ID]],MasterData[],6,0)</f>
        <v>6.7</v>
      </c>
      <c r="L183" s="12">
        <f>InputData[[#This Row],[BUYING PRICE]]*InputData[[#This Row],[QUANTITY]]</f>
        <v>55</v>
      </c>
      <c r="M183" s="12">
        <f xml:space="preserve"> InputData[[#This Row],[SELLING PRICE]]*InputData[[#This Row],[QUANTITY]]*(1-InputData[[#This Row],[DISCOUNT %]])</f>
        <v>73.7</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f>VLOOKUP(InputData[[#This Row],[PRODUCT ID]],MasterData[],5,0)</f>
        <v>144</v>
      </c>
      <c r="K184">
        <f>VLOOKUP(InputData[[#This Row],[PRODUCT ID]],MasterData[],6,0)</f>
        <v>156.96</v>
      </c>
      <c r="L184" s="12">
        <f>InputData[[#This Row],[BUYING PRICE]]*InputData[[#This Row],[QUANTITY]]</f>
        <v>144</v>
      </c>
      <c r="M184" s="12">
        <f xml:space="preserve"> InputData[[#This Row],[SELLING PRICE]]*InputData[[#This Row],[QUANTITY]]*(1-InputData[[#This Row],[DISCOUNT %]])</f>
        <v>156.96</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f>VLOOKUP(InputData[[#This Row],[PRODUCT ID]],MasterData[],5,0)</f>
        <v>71</v>
      </c>
      <c r="K185">
        <f>VLOOKUP(InputData[[#This Row],[PRODUCT ID]],MasterData[],6,0)</f>
        <v>80.94</v>
      </c>
      <c r="L185" s="12">
        <f>InputData[[#This Row],[BUYING PRICE]]*InputData[[#This Row],[QUANTITY]]</f>
        <v>994</v>
      </c>
      <c r="M185" s="12">
        <f xml:space="preserve"> InputData[[#This Row],[SELLING PRICE]]*InputData[[#This Row],[QUANTITY]]*(1-InputData[[#This Row],[DISCOUNT %]])</f>
        <v>1133.1599999999999</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f>VLOOKUP(InputData[[#This Row],[PRODUCT ID]],MasterData[],5,0)</f>
        <v>138</v>
      </c>
      <c r="K186">
        <f>VLOOKUP(InputData[[#This Row],[PRODUCT ID]],MasterData[],6,0)</f>
        <v>173.88</v>
      </c>
      <c r="L186" s="12">
        <f>InputData[[#This Row],[BUYING PRICE]]*InputData[[#This Row],[QUANTITY]]</f>
        <v>1104</v>
      </c>
      <c r="M186" s="12">
        <f xml:space="preserve"> InputData[[#This Row],[SELLING PRICE]]*InputData[[#This Row],[QUANTITY]]*(1-InputData[[#This Row],[DISCOUNT %]])</f>
        <v>1391.04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f>VLOOKUP(InputData[[#This Row],[PRODUCT ID]],MasterData[],5,0)</f>
        <v>37</v>
      </c>
      <c r="K187">
        <f>VLOOKUP(InputData[[#This Row],[PRODUCT ID]],MasterData[],6,0)</f>
        <v>41.81</v>
      </c>
      <c r="L187" s="12">
        <f>InputData[[#This Row],[BUYING PRICE]]*InputData[[#This Row],[QUANTITY]]</f>
        <v>259</v>
      </c>
      <c r="M187" s="12">
        <f xml:space="preserve"> InputData[[#This Row],[SELLING PRICE]]*InputData[[#This Row],[QUANTITY]]*(1-InputData[[#This Row],[DISCOUNT %]])</f>
        <v>292.67</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f>VLOOKUP(InputData[[#This Row],[PRODUCT ID]],MasterData[],5,0)</f>
        <v>141</v>
      </c>
      <c r="K188">
        <f>VLOOKUP(InputData[[#This Row],[PRODUCT ID]],MasterData[],6,0)</f>
        <v>149.46</v>
      </c>
      <c r="L188" s="12">
        <f>InputData[[#This Row],[BUYING PRICE]]*InputData[[#This Row],[QUANTITY]]</f>
        <v>2115</v>
      </c>
      <c r="M188" s="12">
        <f xml:space="preserve"> InputData[[#This Row],[SELLING PRICE]]*InputData[[#This Row],[QUANTITY]]*(1-InputData[[#This Row],[DISCOUNT %]])</f>
        <v>2241.9</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f>VLOOKUP(InputData[[#This Row],[PRODUCT ID]],MasterData[],5,0)</f>
        <v>89</v>
      </c>
      <c r="K189">
        <f>VLOOKUP(InputData[[#This Row],[PRODUCT ID]],MasterData[],6,0)</f>
        <v>117.48</v>
      </c>
      <c r="L189" s="12">
        <f>InputData[[#This Row],[BUYING PRICE]]*InputData[[#This Row],[QUANTITY]]</f>
        <v>89</v>
      </c>
      <c r="M189" s="12">
        <f xml:space="preserve"> InputData[[#This Row],[SELLING PRICE]]*InputData[[#This Row],[QUANTITY]]*(1-InputData[[#This Row],[DISCOUNT %]])</f>
        <v>117.48</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f>VLOOKUP(InputData[[#This Row],[PRODUCT ID]],MasterData[],5,0)</f>
        <v>150</v>
      </c>
      <c r="K190">
        <f>VLOOKUP(InputData[[#This Row],[PRODUCT ID]],MasterData[],6,0)</f>
        <v>210</v>
      </c>
      <c r="L190" s="12">
        <f>InputData[[#This Row],[BUYING PRICE]]*InputData[[#This Row],[QUANTITY]]</f>
        <v>750</v>
      </c>
      <c r="M190" s="12">
        <f xml:space="preserve"> InputData[[#This Row],[SELLING PRICE]]*InputData[[#This Row],[QUANTITY]]*(1-InputData[[#This Row],[DISCOUNT %]])</f>
        <v>1050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f>VLOOKUP(InputData[[#This Row],[PRODUCT ID]],MasterData[],5,0)</f>
        <v>76</v>
      </c>
      <c r="K191">
        <f>VLOOKUP(InputData[[#This Row],[PRODUCT ID]],MasterData[],6,0)</f>
        <v>82.08</v>
      </c>
      <c r="L191" s="12">
        <f>InputData[[#This Row],[BUYING PRICE]]*InputData[[#This Row],[QUANTITY]]</f>
        <v>304</v>
      </c>
      <c r="M191" s="12">
        <f xml:space="preserve"> InputData[[#This Row],[SELLING PRICE]]*InputData[[#This Row],[QUANTITY]]*(1-InputData[[#This Row],[DISCOUNT %]])</f>
        <v>328.32</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f>VLOOKUP(InputData[[#This Row],[PRODUCT ID]],MasterData[],5,0)</f>
        <v>148</v>
      </c>
      <c r="K192">
        <f>VLOOKUP(InputData[[#This Row],[PRODUCT ID]],MasterData[],6,0)</f>
        <v>201.28</v>
      </c>
      <c r="L192" s="12">
        <f>InputData[[#This Row],[BUYING PRICE]]*InputData[[#This Row],[QUANTITY]]</f>
        <v>888</v>
      </c>
      <c r="M192" s="12">
        <f xml:space="preserve"> InputData[[#This Row],[SELLING PRICE]]*InputData[[#This Row],[QUANTITY]]*(1-InputData[[#This Row],[DISCOUNT %]])</f>
        <v>1207.68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f>VLOOKUP(InputData[[#This Row],[PRODUCT ID]],MasterData[],5,0)</f>
        <v>98</v>
      </c>
      <c r="K193">
        <f>VLOOKUP(InputData[[#This Row],[PRODUCT ID]],MasterData[],6,0)</f>
        <v>103.88</v>
      </c>
      <c r="L193" s="12">
        <f>InputData[[#This Row],[BUYING PRICE]]*InputData[[#This Row],[QUANTITY]]</f>
        <v>882</v>
      </c>
      <c r="M193" s="12">
        <f xml:space="preserve"> InputData[[#This Row],[SELLING PRICE]]*InputData[[#This Row],[QUANTITY]]*(1-InputData[[#This Row],[DISCOUNT %]])</f>
        <v>934.92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f>VLOOKUP(InputData[[#This Row],[PRODUCT ID]],MasterData[],5,0)</f>
        <v>18</v>
      </c>
      <c r="K194">
        <f>VLOOKUP(InputData[[#This Row],[PRODUCT ID]],MasterData[],6,0)</f>
        <v>24.66</v>
      </c>
      <c r="L194" s="12">
        <f>InputData[[#This Row],[BUYING PRICE]]*InputData[[#This Row],[QUANTITY]]</f>
        <v>36</v>
      </c>
      <c r="M194" s="12">
        <f xml:space="preserve"> InputData[[#This Row],[SELLING PRICE]]*InputData[[#This Row],[QUANTITY]]*(1-InputData[[#This Row],[DISCOUNT %]])</f>
        <v>49.32</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f>VLOOKUP(InputData[[#This Row],[PRODUCT ID]],MasterData[],5,0)</f>
        <v>98</v>
      </c>
      <c r="K195">
        <f>VLOOKUP(InputData[[#This Row],[PRODUCT ID]],MasterData[],6,0)</f>
        <v>103.88</v>
      </c>
      <c r="L195" s="12">
        <f>InputData[[#This Row],[BUYING PRICE]]*InputData[[#This Row],[QUANTITY]]</f>
        <v>588</v>
      </c>
      <c r="M195" s="12">
        <f xml:space="preserve"> InputData[[#This Row],[SELLING PRICE]]*InputData[[#This Row],[QUANTITY]]*(1-InputData[[#This Row],[DISCOUNT %]])</f>
        <v>623.28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f>VLOOKUP(InputData[[#This Row],[PRODUCT ID]],MasterData[],5,0)</f>
        <v>138</v>
      </c>
      <c r="K196">
        <f>VLOOKUP(InputData[[#This Row],[PRODUCT ID]],MasterData[],6,0)</f>
        <v>173.88</v>
      </c>
      <c r="L196" s="12">
        <f>InputData[[#This Row],[BUYING PRICE]]*InputData[[#This Row],[QUANTITY]]</f>
        <v>966</v>
      </c>
      <c r="M196" s="12">
        <f xml:space="preserve"> InputData[[#This Row],[SELLING PRICE]]*InputData[[#This Row],[QUANTITY]]*(1-InputData[[#This Row],[DISCOUNT %]])</f>
        <v>1217.1599999999999</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f>VLOOKUP(InputData[[#This Row],[PRODUCT ID]],MasterData[],5,0)</f>
        <v>120</v>
      </c>
      <c r="K197">
        <f>VLOOKUP(InputData[[#This Row],[PRODUCT ID]],MasterData[],6,0)</f>
        <v>162</v>
      </c>
      <c r="L197" s="12">
        <f>InputData[[#This Row],[BUYING PRICE]]*InputData[[#This Row],[QUANTITY]]</f>
        <v>720</v>
      </c>
      <c r="M197" s="12">
        <f xml:space="preserve"> InputData[[#This Row],[SELLING PRICE]]*InputData[[#This Row],[QUANTITY]]*(1-InputData[[#This Row],[DISCOUNT %]])</f>
        <v>972</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f>VLOOKUP(InputData[[#This Row],[PRODUCT ID]],MasterData[],5,0)</f>
        <v>120</v>
      </c>
      <c r="K198">
        <f>VLOOKUP(InputData[[#This Row],[PRODUCT ID]],MasterData[],6,0)</f>
        <v>162</v>
      </c>
      <c r="L198" s="12">
        <f>InputData[[#This Row],[BUYING PRICE]]*InputData[[#This Row],[QUANTITY]]</f>
        <v>1680</v>
      </c>
      <c r="M198" s="12">
        <f xml:space="preserve"> InputData[[#This Row],[SELLING PRICE]]*InputData[[#This Row],[QUANTITY]]*(1-InputData[[#This Row],[DISCOUNT %]])</f>
        <v>2268</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f>VLOOKUP(InputData[[#This Row],[PRODUCT ID]],MasterData[],5,0)</f>
        <v>61</v>
      </c>
      <c r="K199">
        <f>VLOOKUP(InputData[[#This Row],[PRODUCT ID]],MasterData[],6,0)</f>
        <v>76.25</v>
      </c>
      <c r="L199" s="12">
        <f>InputData[[#This Row],[BUYING PRICE]]*InputData[[#This Row],[QUANTITY]]</f>
        <v>427</v>
      </c>
      <c r="M199" s="12">
        <f xml:space="preserve"> InputData[[#This Row],[SELLING PRICE]]*InputData[[#This Row],[QUANTITY]]*(1-InputData[[#This Row],[DISCOUNT %]])</f>
        <v>533.75</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f>VLOOKUP(InputData[[#This Row],[PRODUCT ID]],MasterData[],5,0)</f>
        <v>90</v>
      </c>
      <c r="K200">
        <f>VLOOKUP(InputData[[#This Row],[PRODUCT ID]],MasterData[],6,0)</f>
        <v>115.2</v>
      </c>
      <c r="L200" s="12">
        <f>InputData[[#This Row],[BUYING PRICE]]*InputData[[#This Row],[QUANTITY]]</f>
        <v>180</v>
      </c>
      <c r="M200" s="12">
        <f xml:space="preserve"> InputData[[#This Row],[SELLING PRICE]]*InputData[[#This Row],[QUANTITY]]*(1-InputData[[#This Row],[DISCOUNT %]])</f>
        <v>230.4</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f>VLOOKUP(InputData[[#This Row],[PRODUCT ID]],MasterData[],5,0)</f>
        <v>105</v>
      </c>
      <c r="K201">
        <f>VLOOKUP(InputData[[#This Row],[PRODUCT ID]],MasterData[],6,0)</f>
        <v>142.80000000000001</v>
      </c>
      <c r="L201" s="12">
        <f>InputData[[#This Row],[BUYING PRICE]]*InputData[[#This Row],[QUANTITY]]</f>
        <v>420</v>
      </c>
      <c r="M201" s="12">
        <f xml:space="preserve"> InputData[[#This Row],[SELLING PRICE]]*InputData[[#This Row],[QUANTITY]]*(1-InputData[[#This Row],[DISCOUNT %]])</f>
        <v>571.20000000000005</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f>VLOOKUP(InputData[[#This Row],[PRODUCT ID]],MasterData[],5,0)</f>
        <v>37</v>
      </c>
      <c r="K202">
        <f>VLOOKUP(InputData[[#This Row],[PRODUCT ID]],MasterData[],6,0)</f>
        <v>49.21</v>
      </c>
      <c r="L202" s="12">
        <f>InputData[[#This Row],[BUYING PRICE]]*InputData[[#This Row],[QUANTITY]]</f>
        <v>444</v>
      </c>
      <c r="M202" s="12">
        <f xml:space="preserve"> InputData[[#This Row],[SELLING PRICE]]*InputData[[#This Row],[QUANTITY]]*(1-InputData[[#This Row],[DISCOUNT %]])</f>
        <v>590.52</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f>VLOOKUP(InputData[[#This Row],[PRODUCT ID]],MasterData[],5,0)</f>
        <v>126</v>
      </c>
      <c r="K203">
        <f>VLOOKUP(InputData[[#This Row],[PRODUCT ID]],MasterData[],6,0)</f>
        <v>162.54</v>
      </c>
      <c r="L203" s="12">
        <f>InputData[[#This Row],[BUYING PRICE]]*InputData[[#This Row],[QUANTITY]]</f>
        <v>882</v>
      </c>
      <c r="M203" s="12">
        <f xml:space="preserve"> InputData[[#This Row],[SELLING PRICE]]*InputData[[#This Row],[QUANTITY]]*(1-InputData[[#This Row],[DISCOUNT %]])</f>
        <v>1137.78</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f>VLOOKUP(InputData[[#This Row],[PRODUCT ID]],MasterData[],5,0)</f>
        <v>55</v>
      </c>
      <c r="K204">
        <f>VLOOKUP(InputData[[#This Row],[PRODUCT ID]],MasterData[],6,0)</f>
        <v>58.3</v>
      </c>
      <c r="L204" s="12">
        <f>InputData[[#This Row],[BUYING PRICE]]*InputData[[#This Row],[QUANTITY]]</f>
        <v>55</v>
      </c>
      <c r="M204" s="12">
        <f xml:space="preserve"> InputData[[#This Row],[SELLING PRICE]]*InputData[[#This Row],[QUANTITY]]*(1-InputData[[#This Row],[DISCOUNT %]])</f>
        <v>58.3</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f>VLOOKUP(InputData[[#This Row],[PRODUCT ID]],MasterData[],5,0)</f>
        <v>112</v>
      </c>
      <c r="K205">
        <f>VLOOKUP(InputData[[#This Row],[PRODUCT ID]],MasterData[],6,0)</f>
        <v>146.72</v>
      </c>
      <c r="L205" s="12">
        <f>InputData[[#This Row],[BUYING PRICE]]*InputData[[#This Row],[QUANTITY]]</f>
        <v>1008</v>
      </c>
      <c r="M205" s="12">
        <f xml:space="preserve"> InputData[[#This Row],[SELLING PRICE]]*InputData[[#This Row],[QUANTITY]]*(1-InputData[[#This Row],[DISCOUNT %]])</f>
        <v>1320.48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f>VLOOKUP(InputData[[#This Row],[PRODUCT ID]],MasterData[],5,0)</f>
        <v>75</v>
      </c>
      <c r="K206">
        <f>VLOOKUP(InputData[[#This Row],[PRODUCT ID]],MasterData[],6,0)</f>
        <v>85.5</v>
      </c>
      <c r="L206" s="12">
        <f>InputData[[#This Row],[BUYING PRICE]]*InputData[[#This Row],[QUANTITY]]</f>
        <v>375</v>
      </c>
      <c r="M206" s="12">
        <f xml:space="preserve"> InputData[[#This Row],[SELLING PRICE]]*InputData[[#This Row],[QUANTITY]]*(1-InputData[[#This Row],[DISCOUNT %]])</f>
        <v>427.5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f>VLOOKUP(InputData[[#This Row],[PRODUCT ID]],MasterData[],5,0)</f>
        <v>148</v>
      </c>
      <c r="K207">
        <f>VLOOKUP(InputData[[#This Row],[PRODUCT ID]],MasterData[],6,0)</f>
        <v>201.28</v>
      </c>
      <c r="L207" s="12">
        <f>InputData[[#This Row],[BUYING PRICE]]*InputData[[#This Row],[QUANTITY]]</f>
        <v>2072</v>
      </c>
      <c r="M207" s="12">
        <f xml:space="preserve"> InputData[[#This Row],[SELLING PRICE]]*InputData[[#This Row],[QUANTITY]]*(1-InputData[[#This Row],[DISCOUNT %]])</f>
        <v>2817.92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f>VLOOKUP(InputData[[#This Row],[PRODUCT ID]],MasterData[],5,0)</f>
        <v>112</v>
      </c>
      <c r="K208">
        <f>VLOOKUP(InputData[[#This Row],[PRODUCT ID]],MasterData[],6,0)</f>
        <v>146.72</v>
      </c>
      <c r="L208" s="12">
        <f>InputData[[#This Row],[BUYING PRICE]]*InputData[[#This Row],[QUANTITY]]</f>
        <v>1680</v>
      </c>
      <c r="M208" s="12">
        <f xml:space="preserve"> InputData[[#This Row],[SELLING PRICE]]*InputData[[#This Row],[QUANTITY]]*(1-InputData[[#This Row],[DISCOUNT %]])</f>
        <v>2200.8000000000002</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f>VLOOKUP(InputData[[#This Row],[PRODUCT ID]],MasterData[],5,0)</f>
        <v>150</v>
      </c>
      <c r="K209">
        <f>VLOOKUP(InputData[[#This Row],[PRODUCT ID]],MasterData[],6,0)</f>
        <v>210</v>
      </c>
      <c r="L209" s="12">
        <f>InputData[[#This Row],[BUYING PRICE]]*InputData[[#This Row],[QUANTITY]]</f>
        <v>1350</v>
      </c>
      <c r="M209" s="12">
        <f xml:space="preserve"> InputData[[#This Row],[SELLING PRICE]]*InputData[[#This Row],[QUANTITY]]*(1-InputData[[#This Row],[DISCOUNT %]])</f>
        <v>1890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f>VLOOKUP(InputData[[#This Row],[PRODUCT ID]],MasterData[],5,0)</f>
        <v>5</v>
      </c>
      <c r="K210">
        <f>VLOOKUP(InputData[[#This Row],[PRODUCT ID]],MasterData[],6,0)</f>
        <v>6.7</v>
      </c>
      <c r="L210" s="12">
        <f>InputData[[#This Row],[BUYING PRICE]]*InputData[[#This Row],[QUANTITY]]</f>
        <v>5</v>
      </c>
      <c r="M210" s="12">
        <f xml:space="preserve"> InputData[[#This Row],[SELLING PRICE]]*InputData[[#This Row],[QUANTITY]]*(1-InputData[[#This Row],[DISCOUNT %]])</f>
        <v>6.7</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f>VLOOKUP(InputData[[#This Row],[PRODUCT ID]],MasterData[],5,0)</f>
        <v>90</v>
      </c>
      <c r="K211">
        <f>VLOOKUP(InputData[[#This Row],[PRODUCT ID]],MasterData[],6,0)</f>
        <v>96.3</v>
      </c>
      <c r="L211" s="12">
        <f>InputData[[#This Row],[BUYING PRICE]]*InputData[[#This Row],[QUANTITY]]</f>
        <v>1080</v>
      </c>
      <c r="M211" s="12">
        <f xml:space="preserve"> InputData[[#This Row],[SELLING PRICE]]*InputData[[#This Row],[QUANTITY]]*(1-InputData[[#This Row],[DISCOUNT %]])</f>
        <v>1155.5999999999999</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f>VLOOKUP(InputData[[#This Row],[PRODUCT ID]],MasterData[],5,0)</f>
        <v>18</v>
      </c>
      <c r="K212">
        <f>VLOOKUP(InputData[[#This Row],[PRODUCT ID]],MasterData[],6,0)</f>
        <v>24.66</v>
      </c>
      <c r="L212" s="12">
        <f>InputData[[#This Row],[BUYING PRICE]]*InputData[[#This Row],[QUANTITY]]</f>
        <v>108</v>
      </c>
      <c r="M212" s="12">
        <f xml:space="preserve"> InputData[[#This Row],[SELLING PRICE]]*InputData[[#This Row],[QUANTITY]]*(1-InputData[[#This Row],[DISCOUNT %]])</f>
        <v>147.96</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f>VLOOKUP(InputData[[#This Row],[PRODUCT ID]],MasterData[],5,0)</f>
        <v>72</v>
      </c>
      <c r="K213">
        <f>VLOOKUP(InputData[[#This Row],[PRODUCT ID]],MasterData[],6,0)</f>
        <v>79.92</v>
      </c>
      <c r="L213" s="12">
        <f>InputData[[#This Row],[BUYING PRICE]]*InputData[[#This Row],[QUANTITY]]</f>
        <v>360</v>
      </c>
      <c r="M213" s="12">
        <f xml:space="preserve"> InputData[[#This Row],[SELLING PRICE]]*InputData[[#This Row],[QUANTITY]]*(1-InputData[[#This Row],[DISCOUNT %]])</f>
        <v>399.6</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f>VLOOKUP(InputData[[#This Row],[PRODUCT ID]],MasterData[],5,0)</f>
        <v>89</v>
      </c>
      <c r="K214">
        <f>VLOOKUP(InputData[[#This Row],[PRODUCT ID]],MasterData[],6,0)</f>
        <v>117.48</v>
      </c>
      <c r="L214" s="12">
        <f>InputData[[#This Row],[BUYING PRICE]]*InputData[[#This Row],[QUANTITY]]</f>
        <v>979</v>
      </c>
      <c r="M214" s="12">
        <f xml:space="preserve"> InputData[[#This Row],[SELLING PRICE]]*InputData[[#This Row],[QUANTITY]]*(1-InputData[[#This Row],[DISCOUNT %]])</f>
        <v>1292.28</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f>VLOOKUP(InputData[[#This Row],[PRODUCT ID]],MasterData[],5,0)</f>
        <v>5</v>
      </c>
      <c r="K215">
        <f>VLOOKUP(InputData[[#This Row],[PRODUCT ID]],MasterData[],6,0)</f>
        <v>6.7</v>
      </c>
      <c r="L215" s="12">
        <f>InputData[[#This Row],[BUYING PRICE]]*InputData[[#This Row],[QUANTITY]]</f>
        <v>70</v>
      </c>
      <c r="M215" s="12">
        <f xml:space="preserve"> InputData[[#This Row],[SELLING PRICE]]*InputData[[#This Row],[QUANTITY]]*(1-InputData[[#This Row],[DISCOUNT %]])</f>
        <v>93.8</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f>VLOOKUP(InputData[[#This Row],[PRODUCT ID]],MasterData[],5,0)</f>
        <v>44</v>
      </c>
      <c r="K216">
        <f>VLOOKUP(InputData[[#This Row],[PRODUCT ID]],MasterData[],6,0)</f>
        <v>48.4</v>
      </c>
      <c r="L216" s="12">
        <f>InputData[[#This Row],[BUYING PRICE]]*InputData[[#This Row],[QUANTITY]]</f>
        <v>660</v>
      </c>
      <c r="M216" s="12">
        <f xml:space="preserve"> InputData[[#This Row],[SELLING PRICE]]*InputData[[#This Row],[QUANTITY]]*(1-InputData[[#This Row],[DISCOUNT %]])</f>
        <v>726</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f>VLOOKUP(InputData[[#This Row],[PRODUCT ID]],MasterData[],5,0)</f>
        <v>48</v>
      </c>
      <c r="K217">
        <f>VLOOKUP(InputData[[#This Row],[PRODUCT ID]],MasterData[],6,0)</f>
        <v>57.120000000000005</v>
      </c>
      <c r="L217" s="12">
        <f>InputData[[#This Row],[BUYING PRICE]]*InputData[[#This Row],[QUANTITY]]</f>
        <v>384</v>
      </c>
      <c r="M217" s="12">
        <f xml:space="preserve"> InputData[[#This Row],[SELLING PRICE]]*InputData[[#This Row],[QUANTITY]]*(1-InputData[[#This Row],[DISCOUNT %]])</f>
        <v>456.96000000000004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f>VLOOKUP(InputData[[#This Row],[PRODUCT ID]],MasterData[],5,0)</f>
        <v>98</v>
      </c>
      <c r="K218">
        <f>VLOOKUP(InputData[[#This Row],[PRODUCT ID]],MasterData[],6,0)</f>
        <v>103.88</v>
      </c>
      <c r="L218" s="12">
        <f>InputData[[#This Row],[BUYING PRICE]]*InputData[[#This Row],[QUANTITY]]</f>
        <v>1274</v>
      </c>
      <c r="M218" s="12">
        <f xml:space="preserve"> InputData[[#This Row],[SELLING PRICE]]*InputData[[#This Row],[QUANTITY]]*(1-InputData[[#This Row],[DISCOUNT %]])</f>
        <v>1350.44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f>VLOOKUP(InputData[[#This Row],[PRODUCT ID]],MasterData[],5,0)</f>
        <v>7</v>
      </c>
      <c r="K219">
        <f>VLOOKUP(InputData[[#This Row],[PRODUCT ID]],MasterData[],6,0)</f>
        <v>8.33</v>
      </c>
      <c r="L219" s="12">
        <f>InputData[[#This Row],[BUYING PRICE]]*InputData[[#This Row],[QUANTITY]]</f>
        <v>42</v>
      </c>
      <c r="M219" s="12">
        <f xml:space="preserve"> InputData[[#This Row],[SELLING PRICE]]*InputData[[#This Row],[QUANTITY]]*(1-InputData[[#This Row],[DISCOUNT %]])</f>
        <v>49.980000000000004</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f>VLOOKUP(InputData[[#This Row],[PRODUCT ID]],MasterData[],5,0)</f>
        <v>126</v>
      </c>
      <c r="K220">
        <f>VLOOKUP(InputData[[#This Row],[PRODUCT ID]],MasterData[],6,0)</f>
        <v>162.54</v>
      </c>
      <c r="L220" s="12">
        <f>InputData[[#This Row],[BUYING PRICE]]*InputData[[#This Row],[QUANTITY]]</f>
        <v>1638</v>
      </c>
      <c r="M220" s="12">
        <f xml:space="preserve"> InputData[[#This Row],[SELLING PRICE]]*InputData[[#This Row],[QUANTITY]]*(1-InputData[[#This Row],[DISCOUNT %]])</f>
        <v>2113.02</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f>VLOOKUP(InputData[[#This Row],[PRODUCT ID]],MasterData[],5,0)</f>
        <v>44</v>
      </c>
      <c r="K221">
        <f>VLOOKUP(InputData[[#This Row],[PRODUCT ID]],MasterData[],6,0)</f>
        <v>48.4</v>
      </c>
      <c r="L221" s="12">
        <f>InputData[[#This Row],[BUYING PRICE]]*InputData[[#This Row],[QUANTITY]]</f>
        <v>308</v>
      </c>
      <c r="M221" s="12">
        <f xml:space="preserve"> InputData[[#This Row],[SELLING PRICE]]*InputData[[#This Row],[QUANTITY]]*(1-InputData[[#This Row],[DISCOUNT %]])</f>
        <v>338.8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f>VLOOKUP(InputData[[#This Row],[PRODUCT ID]],MasterData[],5,0)</f>
        <v>144</v>
      </c>
      <c r="K222">
        <f>VLOOKUP(InputData[[#This Row],[PRODUCT ID]],MasterData[],6,0)</f>
        <v>156.96</v>
      </c>
      <c r="L222" s="12">
        <f>InputData[[#This Row],[BUYING PRICE]]*InputData[[#This Row],[QUANTITY]]</f>
        <v>1872</v>
      </c>
      <c r="M222" s="12">
        <f xml:space="preserve"> InputData[[#This Row],[SELLING PRICE]]*InputData[[#This Row],[QUANTITY]]*(1-InputData[[#This Row],[DISCOUNT %]])</f>
        <v>2040.48</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f>VLOOKUP(InputData[[#This Row],[PRODUCT ID]],MasterData[],5,0)</f>
        <v>6</v>
      </c>
      <c r="K223">
        <f>VLOOKUP(InputData[[#This Row],[PRODUCT ID]],MasterData[],6,0)</f>
        <v>7.8599999999999994</v>
      </c>
      <c r="L223" s="12">
        <f>InputData[[#This Row],[BUYING PRICE]]*InputData[[#This Row],[QUANTITY]]</f>
        <v>6</v>
      </c>
      <c r="M223" s="12">
        <f xml:space="preserve"> InputData[[#This Row],[SELLING PRICE]]*InputData[[#This Row],[QUANTITY]]*(1-InputData[[#This Row],[DISCOUNT %]])</f>
        <v>7.8599999999999994</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f>VLOOKUP(InputData[[#This Row],[PRODUCT ID]],MasterData[],5,0)</f>
        <v>44</v>
      </c>
      <c r="K224">
        <f>VLOOKUP(InputData[[#This Row],[PRODUCT ID]],MasterData[],6,0)</f>
        <v>48.4</v>
      </c>
      <c r="L224" s="12">
        <f>InputData[[#This Row],[BUYING PRICE]]*InputData[[#This Row],[QUANTITY]]</f>
        <v>132</v>
      </c>
      <c r="M224" s="12">
        <f xml:space="preserve"> InputData[[#This Row],[SELLING PRICE]]*InputData[[#This Row],[QUANTITY]]*(1-InputData[[#This Row],[DISCOUNT %]])</f>
        <v>145.19999999999999</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f>VLOOKUP(InputData[[#This Row],[PRODUCT ID]],MasterData[],5,0)</f>
        <v>76</v>
      </c>
      <c r="K225">
        <f>VLOOKUP(InputData[[#This Row],[PRODUCT ID]],MasterData[],6,0)</f>
        <v>82.08</v>
      </c>
      <c r="L225" s="12">
        <f>InputData[[#This Row],[BUYING PRICE]]*InputData[[#This Row],[QUANTITY]]</f>
        <v>684</v>
      </c>
      <c r="M225" s="12">
        <f xml:space="preserve"> InputData[[#This Row],[SELLING PRICE]]*InputData[[#This Row],[QUANTITY]]*(1-InputData[[#This Row],[DISCOUNT %]])</f>
        <v>738.72</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f>VLOOKUP(InputData[[#This Row],[PRODUCT ID]],MasterData[],5,0)</f>
        <v>44</v>
      </c>
      <c r="K226">
        <f>VLOOKUP(InputData[[#This Row],[PRODUCT ID]],MasterData[],6,0)</f>
        <v>48.84</v>
      </c>
      <c r="L226" s="12">
        <f>InputData[[#This Row],[BUYING PRICE]]*InputData[[#This Row],[QUANTITY]]</f>
        <v>264</v>
      </c>
      <c r="M226" s="12">
        <f xml:space="preserve"> InputData[[#This Row],[SELLING PRICE]]*InputData[[#This Row],[QUANTITY]]*(1-InputData[[#This Row],[DISCOUNT %]])</f>
        <v>293.04000000000002</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f>VLOOKUP(InputData[[#This Row],[PRODUCT ID]],MasterData[],5,0)</f>
        <v>83</v>
      </c>
      <c r="K227">
        <f>VLOOKUP(InputData[[#This Row],[PRODUCT ID]],MasterData[],6,0)</f>
        <v>94.62</v>
      </c>
      <c r="L227" s="12">
        <f>InputData[[#This Row],[BUYING PRICE]]*InputData[[#This Row],[QUANTITY]]</f>
        <v>83</v>
      </c>
      <c r="M227" s="12">
        <f xml:space="preserve"> InputData[[#This Row],[SELLING PRICE]]*InputData[[#This Row],[QUANTITY]]*(1-InputData[[#This Row],[DISCOUNT %]])</f>
        <v>94.62</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f>VLOOKUP(InputData[[#This Row],[PRODUCT ID]],MasterData[],5,0)</f>
        <v>72</v>
      </c>
      <c r="K228">
        <f>VLOOKUP(InputData[[#This Row],[PRODUCT ID]],MasterData[],6,0)</f>
        <v>79.92</v>
      </c>
      <c r="L228" s="12">
        <f>InputData[[#This Row],[BUYING PRICE]]*InputData[[#This Row],[QUANTITY]]</f>
        <v>1008</v>
      </c>
      <c r="M228" s="12">
        <f xml:space="preserve"> InputData[[#This Row],[SELLING PRICE]]*InputData[[#This Row],[QUANTITY]]*(1-InputData[[#This Row],[DISCOUNT %]])</f>
        <v>1118.8800000000001</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f>VLOOKUP(InputData[[#This Row],[PRODUCT ID]],MasterData[],5,0)</f>
        <v>126</v>
      </c>
      <c r="K229">
        <f>VLOOKUP(InputData[[#This Row],[PRODUCT ID]],MasterData[],6,0)</f>
        <v>162.54</v>
      </c>
      <c r="L229" s="12">
        <f>InputData[[#This Row],[BUYING PRICE]]*InputData[[#This Row],[QUANTITY]]</f>
        <v>756</v>
      </c>
      <c r="M229" s="12">
        <f xml:space="preserve"> InputData[[#This Row],[SELLING PRICE]]*InputData[[#This Row],[QUANTITY]]*(1-InputData[[#This Row],[DISCOUNT %]])</f>
        <v>975.24</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f>VLOOKUP(InputData[[#This Row],[PRODUCT ID]],MasterData[],5,0)</f>
        <v>112</v>
      </c>
      <c r="K230">
        <f>VLOOKUP(InputData[[#This Row],[PRODUCT ID]],MasterData[],6,0)</f>
        <v>122.08</v>
      </c>
      <c r="L230" s="12">
        <f>InputData[[#This Row],[BUYING PRICE]]*InputData[[#This Row],[QUANTITY]]</f>
        <v>1344</v>
      </c>
      <c r="M230" s="12">
        <f xml:space="preserve"> InputData[[#This Row],[SELLING PRICE]]*InputData[[#This Row],[QUANTITY]]*(1-InputData[[#This Row],[DISCOUNT %]])</f>
        <v>1464.96</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f>VLOOKUP(InputData[[#This Row],[PRODUCT ID]],MasterData[],5,0)</f>
        <v>90</v>
      </c>
      <c r="K231">
        <f>VLOOKUP(InputData[[#This Row],[PRODUCT ID]],MasterData[],6,0)</f>
        <v>96.3</v>
      </c>
      <c r="L231" s="12">
        <f>InputData[[#This Row],[BUYING PRICE]]*InputData[[#This Row],[QUANTITY]]</f>
        <v>900</v>
      </c>
      <c r="M231" s="12">
        <f xml:space="preserve"> InputData[[#This Row],[SELLING PRICE]]*InputData[[#This Row],[QUANTITY]]*(1-InputData[[#This Row],[DISCOUNT %]])</f>
        <v>963</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f>VLOOKUP(InputData[[#This Row],[PRODUCT ID]],MasterData[],5,0)</f>
        <v>43</v>
      </c>
      <c r="K232">
        <f>VLOOKUP(InputData[[#This Row],[PRODUCT ID]],MasterData[],6,0)</f>
        <v>47.730000000000004</v>
      </c>
      <c r="L232" s="12">
        <f>InputData[[#This Row],[BUYING PRICE]]*InputData[[#This Row],[QUANTITY]]</f>
        <v>645</v>
      </c>
      <c r="M232" s="12">
        <f xml:space="preserve"> InputData[[#This Row],[SELLING PRICE]]*InputData[[#This Row],[QUANTITY]]*(1-InputData[[#This Row],[DISCOUNT %]])</f>
        <v>715.95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f>VLOOKUP(InputData[[#This Row],[PRODUCT ID]],MasterData[],5,0)</f>
        <v>120</v>
      </c>
      <c r="K233">
        <f>VLOOKUP(InputData[[#This Row],[PRODUCT ID]],MasterData[],6,0)</f>
        <v>162</v>
      </c>
      <c r="L233" s="12">
        <f>InputData[[#This Row],[BUYING PRICE]]*InputData[[#This Row],[QUANTITY]]</f>
        <v>720</v>
      </c>
      <c r="M233" s="12">
        <f xml:space="preserve"> InputData[[#This Row],[SELLING PRICE]]*InputData[[#This Row],[QUANTITY]]*(1-InputData[[#This Row],[DISCOUNT %]])</f>
        <v>972</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f>VLOOKUP(InputData[[#This Row],[PRODUCT ID]],MasterData[],5,0)</f>
        <v>90</v>
      </c>
      <c r="K234">
        <f>VLOOKUP(InputData[[#This Row],[PRODUCT ID]],MasterData[],6,0)</f>
        <v>115.2</v>
      </c>
      <c r="L234" s="12">
        <f>InputData[[#This Row],[BUYING PRICE]]*InputData[[#This Row],[QUANTITY]]</f>
        <v>1080</v>
      </c>
      <c r="M234" s="12">
        <f xml:space="preserve"> InputData[[#This Row],[SELLING PRICE]]*InputData[[#This Row],[QUANTITY]]*(1-InputData[[#This Row],[DISCOUNT %]])</f>
        <v>1382.4</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f>VLOOKUP(InputData[[#This Row],[PRODUCT ID]],MasterData[],5,0)</f>
        <v>148</v>
      </c>
      <c r="K235">
        <f>VLOOKUP(InputData[[#This Row],[PRODUCT ID]],MasterData[],6,0)</f>
        <v>164.28</v>
      </c>
      <c r="L235" s="12">
        <f>InputData[[#This Row],[BUYING PRICE]]*InputData[[#This Row],[QUANTITY]]</f>
        <v>444</v>
      </c>
      <c r="M235" s="12">
        <f xml:space="preserve"> InputData[[#This Row],[SELLING PRICE]]*InputData[[#This Row],[QUANTITY]]*(1-InputData[[#This Row],[DISCOUNT %]])</f>
        <v>492.84000000000003</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f>VLOOKUP(InputData[[#This Row],[PRODUCT ID]],MasterData[],5,0)</f>
        <v>55</v>
      </c>
      <c r="K236">
        <f>VLOOKUP(InputData[[#This Row],[PRODUCT ID]],MasterData[],6,0)</f>
        <v>58.3</v>
      </c>
      <c r="L236" s="12">
        <f>InputData[[#This Row],[BUYING PRICE]]*InputData[[#This Row],[QUANTITY]]</f>
        <v>770</v>
      </c>
      <c r="M236" s="12">
        <f xml:space="preserve"> InputData[[#This Row],[SELLING PRICE]]*InputData[[#This Row],[QUANTITY]]*(1-InputData[[#This Row],[DISCOUNT %]])</f>
        <v>816.19999999999993</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f>VLOOKUP(InputData[[#This Row],[PRODUCT ID]],MasterData[],5,0)</f>
        <v>83</v>
      </c>
      <c r="K237">
        <f>VLOOKUP(InputData[[#This Row],[PRODUCT ID]],MasterData[],6,0)</f>
        <v>94.62</v>
      </c>
      <c r="L237" s="12">
        <f>InputData[[#This Row],[BUYING PRICE]]*InputData[[#This Row],[QUANTITY]]</f>
        <v>913</v>
      </c>
      <c r="M237" s="12">
        <f xml:space="preserve"> InputData[[#This Row],[SELLING PRICE]]*InputData[[#This Row],[QUANTITY]]*(1-InputData[[#This Row],[DISCOUNT %]])</f>
        <v>1040.8200000000002</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f>VLOOKUP(InputData[[#This Row],[PRODUCT ID]],MasterData[],5,0)</f>
        <v>112</v>
      </c>
      <c r="K238">
        <f>VLOOKUP(InputData[[#This Row],[PRODUCT ID]],MasterData[],6,0)</f>
        <v>146.72</v>
      </c>
      <c r="L238" s="12">
        <f>InputData[[#This Row],[BUYING PRICE]]*InputData[[#This Row],[QUANTITY]]</f>
        <v>112</v>
      </c>
      <c r="M238" s="12">
        <f xml:space="preserve"> InputData[[#This Row],[SELLING PRICE]]*InputData[[#This Row],[QUANTITY]]*(1-InputData[[#This Row],[DISCOUNT %]])</f>
        <v>146.72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f>VLOOKUP(InputData[[#This Row],[PRODUCT ID]],MasterData[],5,0)</f>
        <v>75</v>
      </c>
      <c r="K239">
        <f>VLOOKUP(InputData[[#This Row],[PRODUCT ID]],MasterData[],6,0)</f>
        <v>85.5</v>
      </c>
      <c r="L239" s="12">
        <f>InputData[[#This Row],[BUYING PRICE]]*InputData[[#This Row],[QUANTITY]]</f>
        <v>75</v>
      </c>
      <c r="M239" s="12">
        <f xml:space="preserve"> InputData[[#This Row],[SELLING PRICE]]*InputData[[#This Row],[QUANTITY]]*(1-InputData[[#This Row],[DISCOUNT %]])</f>
        <v>85.5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f>VLOOKUP(InputData[[#This Row],[PRODUCT ID]],MasterData[],5,0)</f>
        <v>73</v>
      </c>
      <c r="K240">
        <f>VLOOKUP(InputData[[#This Row],[PRODUCT ID]],MasterData[],6,0)</f>
        <v>94.17</v>
      </c>
      <c r="L240" s="12">
        <f>InputData[[#This Row],[BUYING PRICE]]*InputData[[#This Row],[QUANTITY]]</f>
        <v>584</v>
      </c>
      <c r="M240" s="12">
        <f xml:space="preserve"> InputData[[#This Row],[SELLING PRICE]]*InputData[[#This Row],[QUANTITY]]*(1-InputData[[#This Row],[DISCOUNT %]])</f>
        <v>753.36</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f>VLOOKUP(InputData[[#This Row],[PRODUCT ID]],MasterData[],5,0)</f>
        <v>90</v>
      </c>
      <c r="K241">
        <f>VLOOKUP(InputData[[#This Row],[PRODUCT ID]],MasterData[],6,0)</f>
        <v>115.2</v>
      </c>
      <c r="L241" s="12">
        <f>InputData[[#This Row],[BUYING PRICE]]*InputData[[#This Row],[QUANTITY]]</f>
        <v>180</v>
      </c>
      <c r="M241" s="12">
        <f xml:space="preserve"> InputData[[#This Row],[SELLING PRICE]]*InputData[[#This Row],[QUANTITY]]*(1-InputData[[#This Row],[DISCOUNT %]])</f>
        <v>230.4</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f>VLOOKUP(InputData[[#This Row],[PRODUCT ID]],MasterData[],5,0)</f>
        <v>37</v>
      </c>
      <c r="K242">
        <f>VLOOKUP(InputData[[#This Row],[PRODUCT ID]],MasterData[],6,0)</f>
        <v>42.55</v>
      </c>
      <c r="L242" s="12">
        <f>InputData[[#This Row],[BUYING PRICE]]*InputData[[#This Row],[QUANTITY]]</f>
        <v>555</v>
      </c>
      <c r="M242" s="12">
        <f xml:space="preserve"> InputData[[#This Row],[SELLING PRICE]]*InputData[[#This Row],[QUANTITY]]*(1-InputData[[#This Row],[DISCOUNT %]])</f>
        <v>638.25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f>VLOOKUP(InputData[[#This Row],[PRODUCT ID]],MasterData[],5,0)</f>
        <v>13</v>
      </c>
      <c r="K243">
        <f>VLOOKUP(InputData[[#This Row],[PRODUCT ID]],MasterData[],6,0)</f>
        <v>16.64</v>
      </c>
      <c r="L243" s="12">
        <f>InputData[[#This Row],[BUYING PRICE]]*InputData[[#This Row],[QUANTITY]]</f>
        <v>130</v>
      </c>
      <c r="M243" s="12">
        <f xml:space="preserve"> InputData[[#This Row],[SELLING PRICE]]*InputData[[#This Row],[QUANTITY]]*(1-InputData[[#This Row],[DISCOUNT %]])</f>
        <v>166.4</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f>VLOOKUP(InputData[[#This Row],[PRODUCT ID]],MasterData[],5,0)</f>
        <v>55</v>
      </c>
      <c r="K244">
        <f>VLOOKUP(InputData[[#This Row],[PRODUCT ID]],MasterData[],6,0)</f>
        <v>58.3</v>
      </c>
      <c r="L244" s="12">
        <f>InputData[[#This Row],[BUYING PRICE]]*InputData[[#This Row],[QUANTITY]]</f>
        <v>110</v>
      </c>
      <c r="M244" s="12">
        <f xml:space="preserve"> InputData[[#This Row],[SELLING PRICE]]*InputData[[#This Row],[QUANTITY]]*(1-InputData[[#This Row],[DISCOUNT %]])</f>
        <v>116.6</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f>VLOOKUP(InputData[[#This Row],[PRODUCT ID]],MasterData[],5,0)</f>
        <v>150</v>
      </c>
      <c r="K245">
        <f>VLOOKUP(InputData[[#This Row],[PRODUCT ID]],MasterData[],6,0)</f>
        <v>210</v>
      </c>
      <c r="L245" s="12">
        <f>InputData[[#This Row],[BUYING PRICE]]*InputData[[#This Row],[QUANTITY]]</f>
        <v>1200</v>
      </c>
      <c r="M245" s="12">
        <f xml:space="preserve"> InputData[[#This Row],[SELLING PRICE]]*InputData[[#This Row],[QUANTITY]]*(1-InputData[[#This Row],[DISCOUNT %]])</f>
        <v>1680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f>VLOOKUP(InputData[[#This Row],[PRODUCT ID]],MasterData[],5,0)</f>
        <v>44</v>
      </c>
      <c r="K246">
        <f>VLOOKUP(InputData[[#This Row],[PRODUCT ID]],MasterData[],6,0)</f>
        <v>48.84</v>
      </c>
      <c r="L246" s="12">
        <f>InputData[[#This Row],[BUYING PRICE]]*InputData[[#This Row],[QUANTITY]]</f>
        <v>660</v>
      </c>
      <c r="M246" s="12">
        <f xml:space="preserve"> InputData[[#This Row],[SELLING PRICE]]*InputData[[#This Row],[QUANTITY]]*(1-InputData[[#This Row],[DISCOUNT %]])</f>
        <v>732.6</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f>VLOOKUP(InputData[[#This Row],[PRODUCT ID]],MasterData[],5,0)</f>
        <v>148</v>
      </c>
      <c r="K247">
        <f>VLOOKUP(InputData[[#This Row],[PRODUCT ID]],MasterData[],6,0)</f>
        <v>164.28</v>
      </c>
      <c r="L247" s="12">
        <f>InputData[[#This Row],[BUYING PRICE]]*InputData[[#This Row],[QUANTITY]]</f>
        <v>148</v>
      </c>
      <c r="M247" s="12">
        <f xml:space="preserve"> InputData[[#This Row],[SELLING PRICE]]*InputData[[#This Row],[QUANTITY]]*(1-InputData[[#This Row],[DISCOUNT %]])</f>
        <v>164.28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f>VLOOKUP(InputData[[#This Row],[PRODUCT ID]],MasterData[],5,0)</f>
        <v>112</v>
      </c>
      <c r="K248">
        <f>VLOOKUP(InputData[[#This Row],[PRODUCT ID]],MasterData[],6,0)</f>
        <v>122.08</v>
      </c>
      <c r="L248" s="12">
        <f>InputData[[#This Row],[BUYING PRICE]]*InputData[[#This Row],[QUANTITY]]</f>
        <v>896</v>
      </c>
      <c r="M248" s="12">
        <f xml:space="preserve"> InputData[[#This Row],[SELLING PRICE]]*InputData[[#This Row],[QUANTITY]]*(1-InputData[[#This Row],[DISCOUNT %]])</f>
        <v>976.64</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f>VLOOKUP(InputData[[#This Row],[PRODUCT ID]],MasterData[],5,0)</f>
        <v>76</v>
      </c>
      <c r="K249">
        <f>VLOOKUP(InputData[[#This Row],[PRODUCT ID]],MasterData[],6,0)</f>
        <v>82.08</v>
      </c>
      <c r="L249" s="12">
        <f>InputData[[#This Row],[BUYING PRICE]]*InputData[[#This Row],[QUANTITY]]</f>
        <v>1064</v>
      </c>
      <c r="M249" s="12">
        <f xml:space="preserve"> InputData[[#This Row],[SELLING PRICE]]*InputData[[#This Row],[QUANTITY]]*(1-InputData[[#This Row],[DISCOUNT %]])</f>
        <v>1149.1199999999999</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f>VLOOKUP(InputData[[#This Row],[PRODUCT ID]],MasterData[],5,0)</f>
        <v>120</v>
      </c>
      <c r="K250">
        <f>VLOOKUP(InputData[[#This Row],[PRODUCT ID]],MasterData[],6,0)</f>
        <v>162</v>
      </c>
      <c r="L250" s="12">
        <f>InputData[[#This Row],[BUYING PRICE]]*InputData[[#This Row],[QUANTITY]]</f>
        <v>480</v>
      </c>
      <c r="M250" s="12">
        <f xml:space="preserve"> InputData[[#This Row],[SELLING PRICE]]*InputData[[#This Row],[QUANTITY]]*(1-InputData[[#This Row],[DISCOUNT %]])</f>
        <v>648</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f>VLOOKUP(InputData[[#This Row],[PRODUCT ID]],MasterData[],5,0)</f>
        <v>71</v>
      </c>
      <c r="K251">
        <f>VLOOKUP(InputData[[#This Row],[PRODUCT ID]],MasterData[],6,0)</f>
        <v>80.94</v>
      </c>
      <c r="L251" s="12">
        <f>InputData[[#This Row],[BUYING PRICE]]*InputData[[#This Row],[QUANTITY]]</f>
        <v>142</v>
      </c>
      <c r="M251" s="12">
        <f xml:space="preserve"> InputData[[#This Row],[SELLING PRICE]]*InputData[[#This Row],[QUANTITY]]*(1-InputData[[#This Row],[DISCOUNT %]])</f>
        <v>161.88</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f>VLOOKUP(InputData[[#This Row],[PRODUCT ID]],MasterData[],5,0)</f>
        <v>121</v>
      </c>
      <c r="K252">
        <f>VLOOKUP(InputData[[#This Row],[PRODUCT ID]],MasterData[],6,0)</f>
        <v>141.57</v>
      </c>
      <c r="L252" s="12">
        <f>InputData[[#This Row],[BUYING PRICE]]*InputData[[#This Row],[QUANTITY]]</f>
        <v>968</v>
      </c>
      <c r="M252" s="12">
        <f xml:space="preserve"> InputData[[#This Row],[SELLING PRICE]]*InputData[[#This Row],[QUANTITY]]*(1-InputData[[#This Row],[DISCOUNT %]])</f>
        <v>1132.56</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f>VLOOKUP(InputData[[#This Row],[PRODUCT ID]],MasterData[],5,0)</f>
        <v>141</v>
      </c>
      <c r="K253">
        <f>VLOOKUP(InputData[[#This Row],[PRODUCT ID]],MasterData[],6,0)</f>
        <v>149.46</v>
      </c>
      <c r="L253" s="12">
        <f>InputData[[#This Row],[BUYING PRICE]]*InputData[[#This Row],[QUANTITY]]</f>
        <v>1692</v>
      </c>
      <c r="M253" s="12">
        <f xml:space="preserve"> InputData[[#This Row],[SELLING PRICE]]*InputData[[#This Row],[QUANTITY]]*(1-InputData[[#This Row],[DISCOUNT %]])</f>
        <v>1793.52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f>VLOOKUP(InputData[[#This Row],[PRODUCT ID]],MasterData[],5,0)</f>
        <v>47</v>
      </c>
      <c r="K254">
        <f>VLOOKUP(InputData[[#This Row],[PRODUCT ID]],MasterData[],6,0)</f>
        <v>53.11</v>
      </c>
      <c r="L254" s="12">
        <f>InputData[[#This Row],[BUYING PRICE]]*InputData[[#This Row],[QUANTITY]]</f>
        <v>141</v>
      </c>
      <c r="M254" s="12">
        <f xml:space="preserve"> InputData[[#This Row],[SELLING PRICE]]*InputData[[#This Row],[QUANTITY]]*(1-InputData[[#This Row],[DISCOUNT %]])</f>
        <v>159.32999999999998</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f>VLOOKUP(InputData[[#This Row],[PRODUCT ID]],MasterData[],5,0)</f>
        <v>44</v>
      </c>
      <c r="K255">
        <f>VLOOKUP(InputData[[#This Row],[PRODUCT ID]],MasterData[],6,0)</f>
        <v>48.4</v>
      </c>
      <c r="L255" s="12">
        <f>InputData[[#This Row],[BUYING PRICE]]*InputData[[#This Row],[QUANTITY]]</f>
        <v>440</v>
      </c>
      <c r="M255" s="12">
        <f xml:space="preserve"> InputData[[#This Row],[SELLING PRICE]]*InputData[[#This Row],[QUANTITY]]*(1-InputData[[#This Row],[DISCOUNT %]])</f>
        <v>484</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f>VLOOKUP(InputData[[#This Row],[PRODUCT ID]],MasterData[],5,0)</f>
        <v>73</v>
      </c>
      <c r="K256">
        <f>VLOOKUP(InputData[[#This Row],[PRODUCT ID]],MasterData[],6,0)</f>
        <v>94.17</v>
      </c>
      <c r="L256" s="12">
        <f>InputData[[#This Row],[BUYING PRICE]]*InputData[[#This Row],[QUANTITY]]</f>
        <v>1022</v>
      </c>
      <c r="M256" s="12">
        <f xml:space="preserve"> InputData[[#This Row],[SELLING PRICE]]*InputData[[#This Row],[QUANTITY]]*(1-InputData[[#This Row],[DISCOUNT %]])</f>
        <v>1318.38</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f>VLOOKUP(InputData[[#This Row],[PRODUCT ID]],MasterData[],5,0)</f>
        <v>18</v>
      </c>
      <c r="K257">
        <f>VLOOKUP(InputData[[#This Row],[PRODUCT ID]],MasterData[],6,0)</f>
        <v>24.66</v>
      </c>
      <c r="L257" s="12">
        <f>InputData[[#This Row],[BUYING PRICE]]*InputData[[#This Row],[QUANTITY]]</f>
        <v>180</v>
      </c>
      <c r="M257" s="12">
        <f xml:space="preserve"> InputData[[#This Row],[SELLING PRICE]]*InputData[[#This Row],[QUANTITY]]*(1-InputData[[#This Row],[DISCOUNT %]])</f>
        <v>246.6</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f>VLOOKUP(InputData[[#This Row],[PRODUCT ID]],MasterData[],5,0)</f>
        <v>120</v>
      </c>
      <c r="K258">
        <f>VLOOKUP(InputData[[#This Row],[PRODUCT ID]],MasterData[],6,0)</f>
        <v>162</v>
      </c>
      <c r="L258" s="12">
        <f>InputData[[#This Row],[BUYING PRICE]]*InputData[[#This Row],[QUANTITY]]</f>
        <v>960</v>
      </c>
      <c r="M258" s="12">
        <f xml:space="preserve"> InputData[[#This Row],[SELLING PRICE]]*InputData[[#This Row],[QUANTITY]]*(1-InputData[[#This Row],[DISCOUNT %]])</f>
        <v>1296</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f>VLOOKUP(InputData[[#This Row],[PRODUCT ID]],MasterData[],5,0)</f>
        <v>90</v>
      </c>
      <c r="K259">
        <f>VLOOKUP(InputData[[#This Row],[PRODUCT ID]],MasterData[],6,0)</f>
        <v>96.3</v>
      </c>
      <c r="L259" s="12">
        <f>InputData[[#This Row],[BUYING PRICE]]*InputData[[#This Row],[QUANTITY]]</f>
        <v>720</v>
      </c>
      <c r="M259" s="12">
        <f xml:space="preserve"> InputData[[#This Row],[SELLING PRICE]]*InputData[[#This Row],[QUANTITY]]*(1-InputData[[#This Row],[DISCOUNT %]])</f>
        <v>770.4</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f>VLOOKUP(InputData[[#This Row],[PRODUCT ID]],MasterData[],5,0)</f>
        <v>138</v>
      </c>
      <c r="K260">
        <f>VLOOKUP(InputData[[#This Row],[PRODUCT ID]],MasterData[],6,0)</f>
        <v>173.88</v>
      </c>
      <c r="L260" s="12">
        <f>InputData[[#This Row],[BUYING PRICE]]*InputData[[#This Row],[QUANTITY]]</f>
        <v>1932</v>
      </c>
      <c r="M260" s="12">
        <f xml:space="preserve"> InputData[[#This Row],[SELLING PRICE]]*InputData[[#This Row],[QUANTITY]]*(1-InputData[[#This Row],[DISCOUNT %]])</f>
        <v>2434.3199999999997</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f>VLOOKUP(InputData[[#This Row],[PRODUCT ID]],MasterData[],5,0)</f>
        <v>47</v>
      </c>
      <c r="K261">
        <f>VLOOKUP(InputData[[#This Row],[PRODUCT ID]],MasterData[],6,0)</f>
        <v>53.11</v>
      </c>
      <c r="L261" s="12">
        <f>InputData[[#This Row],[BUYING PRICE]]*InputData[[#This Row],[QUANTITY]]</f>
        <v>658</v>
      </c>
      <c r="M261" s="12">
        <f xml:space="preserve"> InputData[[#This Row],[SELLING PRICE]]*InputData[[#This Row],[QUANTITY]]*(1-InputData[[#This Row],[DISCOUNT %]])</f>
        <v>743.54</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f>VLOOKUP(InputData[[#This Row],[PRODUCT ID]],MasterData[],5,0)</f>
        <v>47</v>
      </c>
      <c r="K262">
        <f>VLOOKUP(InputData[[#This Row],[PRODUCT ID]],MasterData[],6,0)</f>
        <v>53.11</v>
      </c>
      <c r="L262" s="12">
        <f>InputData[[#This Row],[BUYING PRICE]]*InputData[[#This Row],[QUANTITY]]</f>
        <v>282</v>
      </c>
      <c r="M262" s="12">
        <f xml:space="preserve"> InputData[[#This Row],[SELLING PRICE]]*InputData[[#This Row],[QUANTITY]]*(1-InputData[[#This Row],[DISCOUNT %]])</f>
        <v>318.65999999999997</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f>VLOOKUP(InputData[[#This Row],[PRODUCT ID]],MasterData[],5,0)</f>
        <v>148</v>
      </c>
      <c r="K263">
        <f>VLOOKUP(InputData[[#This Row],[PRODUCT ID]],MasterData[],6,0)</f>
        <v>164.28</v>
      </c>
      <c r="L263" s="12">
        <f>InputData[[#This Row],[BUYING PRICE]]*InputData[[#This Row],[QUANTITY]]</f>
        <v>1924</v>
      </c>
      <c r="M263" s="12">
        <f xml:space="preserve"> InputData[[#This Row],[SELLING PRICE]]*InputData[[#This Row],[QUANTITY]]*(1-InputData[[#This Row],[DISCOUNT %]])</f>
        <v>2135.64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f>VLOOKUP(InputData[[#This Row],[PRODUCT ID]],MasterData[],5,0)</f>
        <v>121</v>
      </c>
      <c r="K264">
        <f>VLOOKUP(InputData[[#This Row],[PRODUCT ID]],MasterData[],6,0)</f>
        <v>141.57</v>
      </c>
      <c r="L264" s="12">
        <f>InputData[[#This Row],[BUYING PRICE]]*InputData[[#This Row],[QUANTITY]]</f>
        <v>121</v>
      </c>
      <c r="M264" s="12">
        <f xml:space="preserve"> InputData[[#This Row],[SELLING PRICE]]*InputData[[#This Row],[QUANTITY]]*(1-InputData[[#This Row],[DISCOUNT %]])</f>
        <v>141.57</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f>VLOOKUP(InputData[[#This Row],[PRODUCT ID]],MasterData[],5,0)</f>
        <v>148</v>
      </c>
      <c r="K265">
        <f>VLOOKUP(InputData[[#This Row],[PRODUCT ID]],MasterData[],6,0)</f>
        <v>164.28</v>
      </c>
      <c r="L265" s="12">
        <f>InputData[[#This Row],[BUYING PRICE]]*InputData[[#This Row],[QUANTITY]]</f>
        <v>1036</v>
      </c>
      <c r="M265" s="12">
        <f xml:space="preserve"> InputData[[#This Row],[SELLING PRICE]]*InputData[[#This Row],[QUANTITY]]*(1-InputData[[#This Row],[DISCOUNT %]])</f>
        <v>1149.96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f>VLOOKUP(InputData[[#This Row],[PRODUCT ID]],MasterData[],5,0)</f>
        <v>12</v>
      </c>
      <c r="K266">
        <f>VLOOKUP(InputData[[#This Row],[PRODUCT ID]],MasterData[],6,0)</f>
        <v>15.719999999999999</v>
      </c>
      <c r="L266" s="12">
        <f>InputData[[#This Row],[BUYING PRICE]]*InputData[[#This Row],[QUANTITY]]</f>
        <v>24</v>
      </c>
      <c r="M266" s="12">
        <f xml:space="preserve"> InputData[[#This Row],[SELLING PRICE]]*InputData[[#This Row],[QUANTITY]]*(1-InputData[[#This Row],[DISCOUNT %]])</f>
        <v>31.439999999999998</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f>VLOOKUP(InputData[[#This Row],[PRODUCT ID]],MasterData[],5,0)</f>
        <v>95</v>
      </c>
      <c r="K267">
        <f>VLOOKUP(InputData[[#This Row],[PRODUCT ID]],MasterData[],6,0)</f>
        <v>119.7</v>
      </c>
      <c r="L267" s="12">
        <f>InputData[[#This Row],[BUYING PRICE]]*InputData[[#This Row],[QUANTITY]]</f>
        <v>95</v>
      </c>
      <c r="M267" s="12">
        <f xml:space="preserve"> InputData[[#This Row],[SELLING PRICE]]*InputData[[#This Row],[QUANTITY]]*(1-InputData[[#This Row],[DISCOUNT %]])</f>
        <v>119.7</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f>VLOOKUP(InputData[[#This Row],[PRODUCT ID]],MasterData[],5,0)</f>
        <v>67</v>
      </c>
      <c r="K268">
        <f>VLOOKUP(InputData[[#This Row],[PRODUCT ID]],MasterData[],6,0)</f>
        <v>83.08</v>
      </c>
      <c r="L268" s="12">
        <f>InputData[[#This Row],[BUYING PRICE]]*InputData[[#This Row],[QUANTITY]]</f>
        <v>603</v>
      </c>
      <c r="M268" s="12">
        <f xml:space="preserve"> InputData[[#This Row],[SELLING PRICE]]*InputData[[#This Row],[QUANTITY]]*(1-InputData[[#This Row],[DISCOUNT %]])</f>
        <v>747.72</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f>VLOOKUP(InputData[[#This Row],[PRODUCT ID]],MasterData[],5,0)</f>
        <v>73</v>
      </c>
      <c r="K269">
        <f>VLOOKUP(InputData[[#This Row],[PRODUCT ID]],MasterData[],6,0)</f>
        <v>94.17</v>
      </c>
      <c r="L269" s="12">
        <f>InputData[[#This Row],[BUYING PRICE]]*InputData[[#This Row],[QUANTITY]]</f>
        <v>584</v>
      </c>
      <c r="M269" s="12">
        <f xml:space="preserve"> InputData[[#This Row],[SELLING PRICE]]*InputData[[#This Row],[QUANTITY]]*(1-InputData[[#This Row],[DISCOUNT %]])</f>
        <v>753.36</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f>VLOOKUP(InputData[[#This Row],[PRODUCT ID]],MasterData[],5,0)</f>
        <v>47</v>
      </c>
      <c r="K270">
        <f>VLOOKUP(InputData[[#This Row],[PRODUCT ID]],MasterData[],6,0)</f>
        <v>53.11</v>
      </c>
      <c r="L270" s="12">
        <f>InputData[[#This Row],[BUYING PRICE]]*InputData[[#This Row],[QUANTITY]]</f>
        <v>47</v>
      </c>
      <c r="M270" s="12">
        <f xml:space="preserve"> InputData[[#This Row],[SELLING PRICE]]*InputData[[#This Row],[QUANTITY]]*(1-InputData[[#This Row],[DISCOUNT %]])</f>
        <v>53.11</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f>VLOOKUP(InputData[[#This Row],[PRODUCT ID]],MasterData[],5,0)</f>
        <v>89</v>
      </c>
      <c r="K271">
        <f>VLOOKUP(InputData[[#This Row],[PRODUCT ID]],MasterData[],6,0)</f>
        <v>117.48</v>
      </c>
      <c r="L271" s="12">
        <f>InputData[[#This Row],[BUYING PRICE]]*InputData[[#This Row],[QUANTITY]]</f>
        <v>1068</v>
      </c>
      <c r="M271" s="12">
        <f xml:space="preserve"> InputData[[#This Row],[SELLING PRICE]]*InputData[[#This Row],[QUANTITY]]*(1-InputData[[#This Row],[DISCOUNT %]])</f>
        <v>1409.76</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f>VLOOKUP(InputData[[#This Row],[PRODUCT ID]],MasterData[],5,0)</f>
        <v>55</v>
      </c>
      <c r="K272">
        <f>VLOOKUP(InputData[[#This Row],[PRODUCT ID]],MasterData[],6,0)</f>
        <v>58.3</v>
      </c>
      <c r="L272" s="12">
        <f>InputData[[#This Row],[BUYING PRICE]]*InputData[[#This Row],[QUANTITY]]</f>
        <v>770</v>
      </c>
      <c r="M272" s="12">
        <f xml:space="preserve"> InputData[[#This Row],[SELLING PRICE]]*InputData[[#This Row],[QUANTITY]]*(1-InputData[[#This Row],[DISCOUNT %]])</f>
        <v>816.19999999999993</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f>VLOOKUP(InputData[[#This Row],[PRODUCT ID]],MasterData[],5,0)</f>
        <v>89</v>
      </c>
      <c r="K273">
        <f>VLOOKUP(InputData[[#This Row],[PRODUCT ID]],MasterData[],6,0)</f>
        <v>117.48</v>
      </c>
      <c r="L273" s="12">
        <f>InputData[[#This Row],[BUYING PRICE]]*InputData[[#This Row],[QUANTITY]]</f>
        <v>178</v>
      </c>
      <c r="M273" s="12">
        <f xml:space="preserve"> InputData[[#This Row],[SELLING PRICE]]*InputData[[#This Row],[QUANTITY]]*(1-InputData[[#This Row],[DISCOUNT %]])</f>
        <v>234.96</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f>VLOOKUP(InputData[[#This Row],[PRODUCT ID]],MasterData[],5,0)</f>
        <v>150</v>
      </c>
      <c r="K274">
        <f>VLOOKUP(InputData[[#This Row],[PRODUCT ID]],MasterData[],6,0)</f>
        <v>210</v>
      </c>
      <c r="L274" s="12">
        <f>InputData[[#This Row],[BUYING PRICE]]*InputData[[#This Row],[QUANTITY]]</f>
        <v>900</v>
      </c>
      <c r="M274" s="12">
        <f xml:space="preserve"> InputData[[#This Row],[SELLING PRICE]]*InputData[[#This Row],[QUANTITY]]*(1-InputData[[#This Row],[DISCOUNT %]])</f>
        <v>1260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f>VLOOKUP(InputData[[#This Row],[PRODUCT ID]],MasterData[],5,0)</f>
        <v>44</v>
      </c>
      <c r="K275">
        <f>VLOOKUP(InputData[[#This Row],[PRODUCT ID]],MasterData[],6,0)</f>
        <v>48.4</v>
      </c>
      <c r="L275" s="12">
        <f>InputData[[#This Row],[BUYING PRICE]]*InputData[[#This Row],[QUANTITY]]</f>
        <v>616</v>
      </c>
      <c r="M275" s="12">
        <f xml:space="preserve"> InputData[[#This Row],[SELLING PRICE]]*InputData[[#This Row],[QUANTITY]]*(1-InputData[[#This Row],[DISCOUNT %]])</f>
        <v>677.6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f>VLOOKUP(InputData[[#This Row],[PRODUCT ID]],MasterData[],5,0)</f>
        <v>121</v>
      </c>
      <c r="K276">
        <f>VLOOKUP(InputData[[#This Row],[PRODUCT ID]],MasterData[],6,0)</f>
        <v>141.57</v>
      </c>
      <c r="L276" s="12">
        <f>InputData[[#This Row],[BUYING PRICE]]*InputData[[#This Row],[QUANTITY]]</f>
        <v>1210</v>
      </c>
      <c r="M276" s="12">
        <f xml:space="preserve"> InputData[[#This Row],[SELLING PRICE]]*InputData[[#This Row],[QUANTITY]]*(1-InputData[[#This Row],[DISCOUNT %]])</f>
        <v>1415.6999999999998</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f>VLOOKUP(InputData[[#This Row],[PRODUCT ID]],MasterData[],5,0)</f>
        <v>112</v>
      </c>
      <c r="K277">
        <f>VLOOKUP(InputData[[#This Row],[PRODUCT ID]],MasterData[],6,0)</f>
        <v>146.72</v>
      </c>
      <c r="L277" s="12">
        <f>InputData[[#This Row],[BUYING PRICE]]*InputData[[#This Row],[QUANTITY]]</f>
        <v>1232</v>
      </c>
      <c r="M277" s="12">
        <f xml:space="preserve"> InputData[[#This Row],[SELLING PRICE]]*InputData[[#This Row],[QUANTITY]]*(1-InputData[[#This Row],[DISCOUNT %]])</f>
        <v>1613.92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f>VLOOKUP(InputData[[#This Row],[PRODUCT ID]],MasterData[],5,0)</f>
        <v>90</v>
      </c>
      <c r="K278">
        <f>VLOOKUP(InputData[[#This Row],[PRODUCT ID]],MasterData[],6,0)</f>
        <v>115.2</v>
      </c>
      <c r="L278" s="12">
        <f>InputData[[#This Row],[BUYING PRICE]]*InputData[[#This Row],[QUANTITY]]</f>
        <v>360</v>
      </c>
      <c r="M278" s="12">
        <f xml:space="preserve"> InputData[[#This Row],[SELLING PRICE]]*InputData[[#This Row],[QUANTITY]]*(1-InputData[[#This Row],[DISCOUNT %]])</f>
        <v>460.8</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f>VLOOKUP(InputData[[#This Row],[PRODUCT ID]],MasterData[],5,0)</f>
        <v>83</v>
      </c>
      <c r="K279">
        <f>VLOOKUP(InputData[[#This Row],[PRODUCT ID]],MasterData[],6,0)</f>
        <v>94.62</v>
      </c>
      <c r="L279" s="12">
        <f>InputData[[#This Row],[BUYING PRICE]]*InputData[[#This Row],[QUANTITY]]</f>
        <v>747</v>
      </c>
      <c r="M279" s="12">
        <f xml:space="preserve"> InputData[[#This Row],[SELLING PRICE]]*InputData[[#This Row],[QUANTITY]]*(1-InputData[[#This Row],[DISCOUNT %]])</f>
        <v>851.58</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f>VLOOKUP(InputData[[#This Row],[PRODUCT ID]],MasterData[],5,0)</f>
        <v>126</v>
      </c>
      <c r="K280">
        <f>VLOOKUP(InputData[[#This Row],[PRODUCT ID]],MasterData[],6,0)</f>
        <v>162.54</v>
      </c>
      <c r="L280" s="12">
        <f>InputData[[#This Row],[BUYING PRICE]]*InputData[[#This Row],[QUANTITY]]</f>
        <v>252</v>
      </c>
      <c r="M280" s="12">
        <f xml:space="preserve"> InputData[[#This Row],[SELLING PRICE]]*InputData[[#This Row],[QUANTITY]]*(1-InputData[[#This Row],[DISCOUNT %]])</f>
        <v>325.08</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f>VLOOKUP(InputData[[#This Row],[PRODUCT ID]],MasterData[],5,0)</f>
        <v>112</v>
      </c>
      <c r="K281">
        <f>VLOOKUP(InputData[[#This Row],[PRODUCT ID]],MasterData[],6,0)</f>
        <v>146.72</v>
      </c>
      <c r="L281" s="12">
        <f>InputData[[#This Row],[BUYING PRICE]]*InputData[[#This Row],[QUANTITY]]</f>
        <v>784</v>
      </c>
      <c r="M281" s="12">
        <f xml:space="preserve"> InputData[[#This Row],[SELLING PRICE]]*InputData[[#This Row],[QUANTITY]]*(1-InputData[[#This Row],[DISCOUNT %]])</f>
        <v>1027.04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f>VLOOKUP(InputData[[#This Row],[PRODUCT ID]],MasterData[],5,0)</f>
        <v>98</v>
      </c>
      <c r="K282">
        <f>VLOOKUP(InputData[[#This Row],[PRODUCT ID]],MasterData[],6,0)</f>
        <v>103.88</v>
      </c>
      <c r="L282" s="12">
        <f>InputData[[#This Row],[BUYING PRICE]]*InputData[[#This Row],[QUANTITY]]</f>
        <v>588</v>
      </c>
      <c r="M282" s="12">
        <f xml:space="preserve"> InputData[[#This Row],[SELLING PRICE]]*InputData[[#This Row],[QUANTITY]]*(1-InputData[[#This Row],[DISCOUNT %]])</f>
        <v>623.28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f>VLOOKUP(InputData[[#This Row],[PRODUCT ID]],MasterData[],5,0)</f>
        <v>105</v>
      </c>
      <c r="K283">
        <f>VLOOKUP(InputData[[#This Row],[PRODUCT ID]],MasterData[],6,0)</f>
        <v>142.80000000000001</v>
      </c>
      <c r="L283" s="12">
        <f>InputData[[#This Row],[BUYING PRICE]]*InputData[[#This Row],[QUANTITY]]</f>
        <v>525</v>
      </c>
      <c r="M283" s="12">
        <f xml:space="preserve"> InputData[[#This Row],[SELLING PRICE]]*InputData[[#This Row],[QUANTITY]]*(1-InputData[[#This Row],[DISCOUNT %]])</f>
        <v>714</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f>VLOOKUP(InputData[[#This Row],[PRODUCT ID]],MasterData[],5,0)</f>
        <v>120</v>
      </c>
      <c r="K284">
        <f>VLOOKUP(InputData[[#This Row],[PRODUCT ID]],MasterData[],6,0)</f>
        <v>162</v>
      </c>
      <c r="L284" s="12">
        <f>InputData[[#This Row],[BUYING PRICE]]*InputData[[#This Row],[QUANTITY]]</f>
        <v>960</v>
      </c>
      <c r="M284" s="12">
        <f xml:space="preserve"> InputData[[#This Row],[SELLING PRICE]]*InputData[[#This Row],[QUANTITY]]*(1-InputData[[#This Row],[DISCOUNT %]])</f>
        <v>1296</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f>VLOOKUP(InputData[[#This Row],[PRODUCT ID]],MasterData[],5,0)</f>
        <v>148</v>
      </c>
      <c r="K285">
        <f>VLOOKUP(InputData[[#This Row],[PRODUCT ID]],MasterData[],6,0)</f>
        <v>201.28</v>
      </c>
      <c r="L285" s="12">
        <f>InputData[[#This Row],[BUYING PRICE]]*InputData[[#This Row],[QUANTITY]]</f>
        <v>2220</v>
      </c>
      <c r="M285" s="12">
        <f xml:space="preserve"> InputData[[#This Row],[SELLING PRICE]]*InputData[[#This Row],[QUANTITY]]*(1-InputData[[#This Row],[DISCOUNT %]])</f>
        <v>3019.2</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f>VLOOKUP(InputData[[#This Row],[PRODUCT ID]],MasterData[],5,0)</f>
        <v>134</v>
      </c>
      <c r="K286">
        <f>VLOOKUP(InputData[[#This Row],[PRODUCT ID]],MasterData[],6,0)</f>
        <v>156.78</v>
      </c>
      <c r="L286" s="12">
        <f>InputData[[#This Row],[BUYING PRICE]]*InputData[[#This Row],[QUANTITY]]</f>
        <v>1876</v>
      </c>
      <c r="M286" s="12">
        <f xml:space="preserve"> InputData[[#This Row],[SELLING PRICE]]*InputData[[#This Row],[QUANTITY]]*(1-InputData[[#This Row],[DISCOUNT %]])</f>
        <v>2194.92</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f>VLOOKUP(InputData[[#This Row],[PRODUCT ID]],MasterData[],5,0)</f>
        <v>13</v>
      </c>
      <c r="K287">
        <f>VLOOKUP(InputData[[#This Row],[PRODUCT ID]],MasterData[],6,0)</f>
        <v>16.64</v>
      </c>
      <c r="L287" s="12">
        <f>InputData[[#This Row],[BUYING PRICE]]*InputData[[#This Row],[QUANTITY]]</f>
        <v>143</v>
      </c>
      <c r="M287" s="12">
        <f xml:space="preserve"> InputData[[#This Row],[SELLING PRICE]]*InputData[[#This Row],[QUANTITY]]*(1-InputData[[#This Row],[DISCOUNT %]])</f>
        <v>183.04000000000002</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f>VLOOKUP(InputData[[#This Row],[PRODUCT ID]],MasterData[],5,0)</f>
        <v>141</v>
      </c>
      <c r="K288">
        <f>VLOOKUP(InputData[[#This Row],[PRODUCT ID]],MasterData[],6,0)</f>
        <v>149.46</v>
      </c>
      <c r="L288" s="12">
        <f>InputData[[#This Row],[BUYING PRICE]]*InputData[[#This Row],[QUANTITY]]</f>
        <v>846</v>
      </c>
      <c r="M288" s="12">
        <f xml:space="preserve"> InputData[[#This Row],[SELLING PRICE]]*InputData[[#This Row],[QUANTITY]]*(1-InputData[[#This Row],[DISCOUNT %]])</f>
        <v>896.76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f>VLOOKUP(InputData[[#This Row],[PRODUCT ID]],MasterData[],5,0)</f>
        <v>138</v>
      </c>
      <c r="K289">
        <f>VLOOKUP(InputData[[#This Row],[PRODUCT ID]],MasterData[],6,0)</f>
        <v>173.88</v>
      </c>
      <c r="L289" s="12">
        <f>InputData[[#This Row],[BUYING PRICE]]*InputData[[#This Row],[QUANTITY]]</f>
        <v>1242</v>
      </c>
      <c r="M289" s="12">
        <f xml:space="preserve"> InputData[[#This Row],[SELLING PRICE]]*InputData[[#This Row],[QUANTITY]]*(1-InputData[[#This Row],[DISCOUNT %]])</f>
        <v>1564.92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f>VLOOKUP(InputData[[#This Row],[PRODUCT ID]],MasterData[],5,0)</f>
        <v>133</v>
      </c>
      <c r="K290">
        <f>VLOOKUP(InputData[[#This Row],[PRODUCT ID]],MasterData[],6,0)</f>
        <v>155.61000000000001</v>
      </c>
      <c r="L290" s="12">
        <f>InputData[[#This Row],[BUYING PRICE]]*InputData[[#This Row],[QUANTITY]]</f>
        <v>1197</v>
      </c>
      <c r="M290" s="12">
        <f xml:space="preserve"> InputData[[#This Row],[SELLING PRICE]]*InputData[[#This Row],[QUANTITY]]*(1-InputData[[#This Row],[DISCOUNT %]])</f>
        <v>1400.4900000000002</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f>VLOOKUP(InputData[[#This Row],[PRODUCT ID]],MasterData[],5,0)</f>
        <v>112</v>
      </c>
      <c r="K291">
        <f>VLOOKUP(InputData[[#This Row],[PRODUCT ID]],MasterData[],6,0)</f>
        <v>146.72</v>
      </c>
      <c r="L291" s="12">
        <f>InputData[[#This Row],[BUYING PRICE]]*InputData[[#This Row],[QUANTITY]]</f>
        <v>896</v>
      </c>
      <c r="M291" s="12">
        <f xml:space="preserve"> InputData[[#This Row],[SELLING PRICE]]*InputData[[#This Row],[QUANTITY]]*(1-InputData[[#This Row],[DISCOUNT %]])</f>
        <v>1173.76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f>VLOOKUP(InputData[[#This Row],[PRODUCT ID]],MasterData[],5,0)</f>
        <v>37</v>
      </c>
      <c r="K292">
        <f>VLOOKUP(InputData[[#This Row],[PRODUCT ID]],MasterData[],6,0)</f>
        <v>49.21</v>
      </c>
      <c r="L292" s="12">
        <f>InputData[[#This Row],[BUYING PRICE]]*InputData[[#This Row],[QUANTITY]]</f>
        <v>222</v>
      </c>
      <c r="M292" s="12">
        <f xml:space="preserve"> InputData[[#This Row],[SELLING PRICE]]*InputData[[#This Row],[QUANTITY]]*(1-InputData[[#This Row],[DISCOUNT %]])</f>
        <v>295.26</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f>VLOOKUP(InputData[[#This Row],[PRODUCT ID]],MasterData[],5,0)</f>
        <v>105</v>
      </c>
      <c r="K293">
        <f>VLOOKUP(InputData[[#This Row],[PRODUCT ID]],MasterData[],6,0)</f>
        <v>142.80000000000001</v>
      </c>
      <c r="L293" s="12">
        <f>InputData[[#This Row],[BUYING PRICE]]*InputData[[#This Row],[QUANTITY]]</f>
        <v>630</v>
      </c>
      <c r="M293" s="12">
        <f xml:space="preserve"> InputData[[#This Row],[SELLING PRICE]]*InputData[[#This Row],[QUANTITY]]*(1-InputData[[#This Row],[DISCOUNT %]])</f>
        <v>856.80000000000007</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f>VLOOKUP(InputData[[#This Row],[PRODUCT ID]],MasterData[],5,0)</f>
        <v>133</v>
      </c>
      <c r="K294">
        <f>VLOOKUP(InputData[[#This Row],[PRODUCT ID]],MasterData[],6,0)</f>
        <v>155.61000000000001</v>
      </c>
      <c r="L294" s="12">
        <f>InputData[[#This Row],[BUYING PRICE]]*InputData[[#This Row],[QUANTITY]]</f>
        <v>1463</v>
      </c>
      <c r="M294" s="12">
        <f xml:space="preserve"> InputData[[#This Row],[SELLING PRICE]]*InputData[[#This Row],[QUANTITY]]*(1-InputData[[#This Row],[DISCOUNT %]])</f>
        <v>1711.71</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f>VLOOKUP(InputData[[#This Row],[PRODUCT ID]],MasterData[],5,0)</f>
        <v>44</v>
      </c>
      <c r="K295">
        <f>VLOOKUP(InputData[[#This Row],[PRODUCT ID]],MasterData[],6,0)</f>
        <v>48.84</v>
      </c>
      <c r="L295" s="12">
        <f>InputData[[#This Row],[BUYING PRICE]]*InputData[[#This Row],[QUANTITY]]</f>
        <v>132</v>
      </c>
      <c r="M295" s="12">
        <f xml:space="preserve"> InputData[[#This Row],[SELLING PRICE]]*InputData[[#This Row],[QUANTITY]]*(1-InputData[[#This Row],[DISCOUNT %]])</f>
        <v>146.52000000000001</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f>VLOOKUP(InputData[[#This Row],[PRODUCT ID]],MasterData[],5,0)</f>
        <v>89</v>
      </c>
      <c r="K296">
        <f>VLOOKUP(InputData[[#This Row],[PRODUCT ID]],MasterData[],6,0)</f>
        <v>117.48</v>
      </c>
      <c r="L296" s="12">
        <f>InputData[[#This Row],[BUYING PRICE]]*InputData[[#This Row],[QUANTITY]]</f>
        <v>1246</v>
      </c>
      <c r="M296" s="12">
        <f xml:space="preserve"> InputData[[#This Row],[SELLING PRICE]]*InputData[[#This Row],[QUANTITY]]*(1-InputData[[#This Row],[DISCOUNT %]])</f>
        <v>1644.72</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f>VLOOKUP(InputData[[#This Row],[PRODUCT ID]],MasterData[],5,0)</f>
        <v>148</v>
      </c>
      <c r="K297">
        <f>VLOOKUP(InputData[[#This Row],[PRODUCT ID]],MasterData[],6,0)</f>
        <v>164.28</v>
      </c>
      <c r="L297" s="12">
        <f>InputData[[#This Row],[BUYING PRICE]]*InputData[[#This Row],[QUANTITY]]</f>
        <v>1924</v>
      </c>
      <c r="M297" s="12">
        <f xml:space="preserve"> InputData[[#This Row],[SELLING PRICE]]*InputData[[#This Row],[QUANTITY]]*(1-InputData[[#This Row],[DISCOUNT %]])</f>
        <v>2135.64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f>VLOOKUP(InputData[[#This Row],[PRODUCT ID]],MasterData[],5,0)</f>
        <v>18</v>
      </c>
      <c r="K298">
        <f>VLOOKUP(InputData[[#This Row],[PRODUCT ID]],MasterData[],6,0)</f>
        <v>24.66</v>
      </c>
      <c r="L298" s="12">
        <f>InputData[[#This Row],[BUYING PRICE]]*InputData[[#This Row],[QUANTITY]]</f>
        <v>144</v>
      </c>
      <c r="M298" s="12">
        <f xml:space="preserve"> InputData[[#This Row],[SELLING PRICE]]*InputData[[#This Row],[QUANTITY]]*(1-InputData[[#This Row],[DISCOUNT %]])</f>
        <v>197.28</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f>VLOOKUP(InputData[[#This Row],[PRODUCT ID]],MasterData[],5,0)</f>
        <v>37</v>
      </c>
      <c r="K299">
        <f>VLOOKUP(InputData[[#This Row],[PRODUCT ID]],MasterData[],6,0)</f>
        <v>41.81</v>
      </c>
      <c r="L299" s="12">
        <f>InputData[[#This Row],[BUYING PRICE]]*InputData[[#This Row],[QUANTITY]]</f>
        <v>111</v>
      </c>
      <c r="M299" s="12">
        <f xml:space="preserve"> InputData[[#This Row],[SELLING PRICE]]*InputData[[#This Row],[QUANTITY]]*(1-InputData[[#This Row],[DISCOUNT %]])</f>
        <v>125.43</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f>VLOOKUP(InputData[[#This Row],[PRODUCT ID]],MasterData[],5,0)</f>
        <v>89</v>
      </c>
      <c r="K300">
        <f>VLOOKUP(InputData[[#This Row],[PRODUCT ID]],MasterData[],6,0)</f>
        <v>117.48</v>
      </c>
      <c r="L300" s="12">
        <f>InputData[[#This Row],[BUYING PRICE]]*InputData[[#This Row],[QUANTITY]]</f>
        <v>89</v>
      </c>
      <c r="M300" s="12">
        <f xml:space="preserve"> InputData[[#This Row],[SELLING PRICE]]*InputData[[#This Row],[QUANTITY]]*(1-InputData[[#This Row],[DISCOUNT %]])</f>
        <v>117.48</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f>VLOOKUP(InputData[[#This Row],[PRODUCT ID]],MasterData[],5,0)</f>
        <v>105</v>
      </c>
      <c r="K301">
        <f>VLOOKUP(InputData[[#This Row],[PRODUCT ID]],MasterData[],6,0)</f>
        <v>142.80000000000001</v>
      </c>
      <c r="L301" s="12">
        <f>InputData[[#This Row],[BUYING PRICE]]*InputData[[#This Row],[QUANTITY]]</f>
        <v>1365</v>
      </c>
      <c r="M301" s="12">
        <f xml:space="preserve"> InputData[[#This Row],[SELLING PRICE]]*InputData[[#This Row],[QUANTITY]]*(1-InputData[[#This Row],[DISCOUNT %]])</f>
        <v>1856.4</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f>VLOOKUP(InputData[[#This Row],[PRODUCT ID]],MasterData[],5,0)</f>
        <v>73</v>
      </c>
      <c r="K302">
        <f>VLOOKUP(InputData[[#This Row],[PRODUCT ID]],MasterData[],6,0)</f>
        <v>94.17</v>
      </c>
      <c r="L302" s="12">
        <f>InputData[[#This Row],[BUYING PRICE]]*InputData[[#This Row],[QUANTITY]]</f>
        <v>438</v>
      </c>
      <c r="M302" s="12">
        <f xml:space="preserve"> InputData[[#This Row],[SELLING PRICE]]*InputData[[#This Row],[QUANTITY]]*(1-InputData[[#This Row],[DISCOUNT %]])</f>
        <v>565.02</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f>VLOOKUP(InputData[[#This Row],[PRODUCT ID]],MasterData[],5,0)</f>
        <v>112</v>
      </c>
      <c r="K303">
        <f>VLOOKUP(InputData[[#This Row],[PRODUCT ID]],MasterData[],6,0)</f>
        <v>122.08</v>
      </c>
      <c r="L303" s="12">
        <f>InputData[[#This Row],[BUYING PRICE]]*InputData[[#This Row],[QUANTITY]]</f>
        <v>672</v>
      </c>
      <c r="M303" s="12">
        <f xml:space="preserve"> InputData[[#This Row],[SELLING PRICE]]*InputData[[#This Row],[QUANTITY]]*(1-InputData[[#This Row],[DISCOUNT %]])</f>
        <v>732.48</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f>VLOOKUP(InputData[[#This Row],[PRODUCT ID]],MasterData[],5,0)</f>
        <v>13</v>
      </c>
      <c r="K304">
        <f>VLOOKUP(InputData[[#This Row],[PRODUCT ID]],MasterData[],6,0)</f>
        <v>16.64</v>
      </c>
      <c r="L304" s="12">
        <f>InputData[[#This Row],[BUYING PRICE]]*InputData[[#This Row],[QUANTITY]]</f>
        <v>195</v>
      </c>
      <c r="M304" s="12">
        <f xml:space="preserve"> InputData[[#This Row],[SELLING PRICE]]*InputData[[#This Row],[QUANTITY]]*(1-InputData[[#This Row],[DISCOUNT %]])</f>
        <v>249.60000000000002</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f>VLOOKUP(InputData[[#This Row],[PRODUCT ID]],MasterData[],5,0)</f>
        <v>90</v>
      </c>
      <c r="K305">
        <f>VLOOKUP(InputData[[#This Row],[PRODUCT ID]],MasterData[],6,0)</f>
        <v>96.3</v>
      </c>
      <c r="L305" s="12">
        <f>InputData[[#This Row],[BUYING PRICE]]*InputData[[#This Row],[QUANTITY]]</f>
        <v>720</v>
      </c>
      <c r="M305" s="12">
        <f xml:space="preserve"> InputData[[#This Row],[SELLING PRICE]]*InputData[[#This Row],[QUANTITY]]*(1-InputData[[#This Row],[DISCOUNT %]])</f>
        <v>770.4</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f>VLOOKUP(InputData[[#This Row],[PRODUCT ID]],MasterData[],5,0)</f>
        <v>73</v>
      </c>
      <c r="K306">
        <f>VLOOKUP(InputData[[#This Row],[PRODUCT ID]],MasterData[],6,0)</f>
        <v>94.17</v>
      </c>
      <c r="L306" s="12">
        <f>InputData[[#This Row],[BUYING PRICE]]*InputData[[#This Row],[QUANTITY]]</f>
        <v>511</v>
      </c>
      <c r="M306" s="12">
        <f xml:space="preserve"> InputData[[#This Row],[SELLING PRICE]]*InputData[[#This Row],[QUANTITY]]*(1-InputData[[#This Row],[DISCOUNT %]])</f>
        <v>659.19</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f>VLOOKUP(InputData[[#This Row],[PRODUCT ID]],MasterData[],5,0)</f>
        <v>133</v>
      </c>
      <c r="K307">
        <f>VLOOKUP(InputData[[#This Row],[PRODUCT ID]],MasterData[],6,0)</f>
        <v>155.61000000000001</v>
      </c>
      <c r="L307" s="12">
        <f>InputData[[#This Row],[BUYING PRICE]]*InputData[[#This Row],[QUANTITY]]</f>
        <v>1995</v>
      </c>
      <c r="M307" s="12">
        <f xml:space="preserve"> InputData[[#This Row],[SELLING PRICE]]*InputData[[#This Row],[QUANTITY]]*(1-InputData[[#This Row],[DISCOUNT %]])</f>
        <v>2334.15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f>VLOOKUP(InputData[[#This Row],[PRODUCT ID]],MasterData[],5,0)</f>
        <v>67</v>
      </c>
      <c r="K308">
        <f>VLOOKUP(InputData[[#This Row],[PRODUCT ID]],MasterData[],6,0)</f>
        <v>85.76</v>
      </c>
      <c r="L308" s="12">
        <f>InputData[[#This Row],[BUYING PRICE]]*InputData[[#This Row],[QUANTITY]]</f>
        <v>1005</v>
      </c>
      <c r="M308" s="12">
        <f xml:space="preserve"> InputData[[#This Row],[SELLING PRICE]]*InputData[[#This Row],[QUANTITY]]*(1-InputData[[#This Row],[DISCOUNT %]])</f>
        <v>1286.4000000000001</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f>VLOOKUP(InputData[[#This Row],[PRODUCT ID]],MasterData[],5,0)</f>
        <v>18</v>
      </c>
      <c r="K309">
        <f>VLOOKUP(InputData[[#This Row],[PRODUCT ID]],MasterData[],6,0)</f>
        <v>24.66</v>
      </c>
      <c r="L309" s="12">
        <f>InputData[[#This Row],[BUYING PRICE]]*InputData[[#This Row],[QUANTITY]]</f>
        <v>234</v>
      </c>
      <c r="M309" s="12">
        <f xml:space="preserve"> InputData[[#This Row],[SELLING PRICE]]*InputData[[#This Row],[QUANTITY]]*(1-InputData[[#This Row],[DISCOUNT %]])</f>
        <v>320.58</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f>VLOOKUP(InputData[[#This Row],[PRODUCT ID]],MasterData[],5,0)</f>
        <v>44</v>
      </c>
      <c r="K310">
        <f>VLOOKUP(InputData[[#This Row],[PRODUCT ID]],MasterData[],6,0)</f>
        <v>48.84</v>
      </c>
      <c r="L310" s="12">
        <f>InputData[[#This Row],[BUYING PRICE]]*InputData[[#This Row],[QUANTITY]]</f>
        <v>88</v>
      </c>
      <c r="M310" s="12">
        <f xml:space="preserve"> InputData[[#This Row],[SELLING PRICE]]*InputData[[#This Row],[QUANTITY]]*(1-InputData[[#This Row],[DISCOUNT %]])</f>
        <v>97.68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f>VLOOKUP(InputData[[#This Row],[PRODUCT ID]],MasterData[],5,0)</f>
        <v>71</v>
      </c>
      <c r="K311">
        <f>VLOOKUP(InputData[[#This Row],[PRODUCT ID]],MasterData[],6,0)</f>
        <v>80.94</v>
      </c>
      <c r="L311" s="12">
        <f>InputData[[#This Row],[BUYING PRICE]]*InputData[[#This Row],[QUANTITY]]</f>
        <v>71</v>
      </c>
      <c r="M311" s="12">
        <f xml:space="preserve"> InputData[[#This Row],[SELLING PRICE]]*InputData[[#This Row],[QUANTITY]]*(1-InputData[[#This Row],[DISCOUNT %]])</f>
        <v>80.94</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f>VLOOKUP(InputData[[#This Row],[PRODUCT ID]],MasterData[],5,0)</f>
        <v>76</v>
      </c>
      <c r="K312">
        <f>VLOOKUP(InputData[[#This Row],[PRODUCT ID]],MasterData[],6,0)</f>
        <v>82.08</v>
      </c>
      <c r="L312" s="12">
        <f>InputData[[#This Row],[BUYING PRICE]]*InputData[[#This Row],[QUANTITY]]</f>
        <v>456</v>
      </c>
      <c r="M312" s="12">
        <f xml:space="preserve"> InputData[[#This Row],[SELLING PRICE]]*InputData[[#This Row],[QUANTITY]]*(1-InputData[[#This Row],[DISCOUNT %]])</f>
        <v>492.48</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f>VLOOKUP(InputData[[#This Row],[PRODUCT ID]],MasterData[],5,0)</f>
        <v>148</v>
      </c>
      <c r="K313">
        <f>VLOOKUP(InputData[[#This Row],[PRODUCT ID]],MasterData[],6,0)</f>
        <v>201.28</v>
      </c>
      <c r="L313" s="12">
        <f>InputData[[#This Row],[BUYING PRICE]]*InputData[[#This Row],[QUANTITY]]</f>
        <v>444</v>
      </c>
      <c r="M313" s="12">
        <f xml:space="preserve"> InputData[[#This Row],[SELLING PRICE]]*InputData[[#This Row],[QUANTITY]]*(1-InputData[[#This Row],[DISCOUNT %]])</f>
        <v>603.84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f>VLOOKUP(InputData[[#This Row],[PRODUCT ID]],MasterData[],5,0)</f>
        <v>44</v>
      </c>
      <c r="K314">
        <f>VLOOKUP(InputData[[#This Row],[PRODUCT ID]],MasterData[],6,0)</f>
        <v>48.84</v>
      </c>
      <c r="L314" s="12">
        <f>InputData[[#This Row],[BUYING PRICE]]*InputData[[#This Row],[QUANTITY]]</f>
        <v>484</v>
      </c>
      <c r="M314" s="12">
        <f xml:space="preserve"> InputData[[#This Row],[SELLING PRICE]]*InputData[[#This Row],[QUANTITY]]*(1-InputData[[#This Row],[DISCOUNT %]])</f>
        <v>537.24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f>VLOOKUP(InputData[[#This Row],[PRODUCT ID]],MasterData[],5,0)</f>
        <v>95</v>
      </c>
      <c r="K315">
        <f>VLOOKUP(InputData[[#This Row],[PRODUCT ID]],MasterData[],6,0)</f>
        <v>119.7</v>
      </c>
      <c r="L315" s="12">
        <f>InputData[[#This Row],[BUYING PRICE]]*InputData[[#This Row],[QUANTITY]]</f>
        <v>1140</v>
      </c>
      <c r="M315" s="12">
        <f xml:space="preserve"> InputData[[#This Row],[SELLING PRICE]]*InputData[[#This Row],[QUANTITY]]*(1-InputData[[#This Row],[DISCOUNT %]])</f>
        <v>1436.4</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f>VLOOKUP(InputData[[#This Row],[PRODUCT ID]],MasterData[],5,0)</f>
        <v>13</v>
      </c>
      <c r="K316">
        <f>VLOOKUP(InputData[[#This Row],[PRODUCT ID]],MasterData[],6,0)</f>
        <v>16.64</v>
      </c>
      <c r="L316" s="12">
        <f>InputData[[#This Row],[BUYING PRICE]]*InputData[[#This Row],[QUANTITY]]</f>
        <v>26</v>
      </c>
      <c r="M316" s="12">
        <f xml:space="preserve"> InputData[[#This Row],[SELLING PRICE]]*InputData[[#This Row],[QUANTITY]]*(1-InputData[[#This Row],[DISCOUNT %]])</f>
        <v>33.28</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f>VLOOKUP(InputData[[#This Row],[PRODUCT ID]],MasterData[],5,0)</f>
        <v>18</v>
      </c>
      <c r="K317">
        <f>VLOOKUP(InputData[[#This Row],[PRODUCT ID]],MasterData[],6,0)</f>
        <v>24.66</v>
      </c>
      <c r="L317" s="12">
        <f>InputData[[#This Row],[BUYING PRICE]]*InputData[[#This Row],[QUANTITY]]</f>
        <v>234</v>
      </c>
      <c r="M317" s="12">
        <f xml:space="preserve"> InputData[[#This Row],[SELLING PRICE]]*InputData[[#This Row],[QUANTITY]]*(1-InputData[[#This Row],[DISCOUNT %]])</f>
        <v>320.58</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f>VLOOKUP(InputData[[#This Row],[PRODUCT ID]],MasterData[],5,0)</f>
        <v>150</v>
      </c>
      <c r="K318">
        <f>VLOOKUP(InputData[[#This Row],[PRODUCT ID]],MasterData[],6,0)</f>
        <v>210</v>
      </c>
      <c r="L318" s="12">
        <f>InputData[[#This Row],[BUYING PRICE]]*InputData[[#This Row],[QUANTITY]]</f>
        <v>300</v>
      </c>
      <c r="M318" s="12">
        <f xml:space="preserve"> InputData[[#This Row],[SELLING PRICE]]*InputData[[#This Row],[QUANTITY]]*(1-InputData[[#This Row],[DISCOUNT %]])</f>
        <v>420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f>VLOOKUP(InputData[[#This Row],[PRODUCT ID]],MasterData[],5,0)</f>
        <v>48</v>
      </c>
      <c r="K319">
        <f>VLOOKUP(InputData[[#This Row],[PRODUCT ID]],MasterData[],6,0)</f>
        <v>57.120000000000005</v>
      </c>
      <c r="L319" s="12">
        <f>InputData[[#This Row],[BUYING PRICE]]*InputData[[#This Row],[QUANTITY]]</f>
        <v>480</v>
      </c>
      <c r="M319" s="12">
        <f xml:space="preserve"> InputData[[#This Row],[SELLING PRICE]]*InputData[[#This Row],[QUANTITY]]*(1-InputData[[#This Row],[DISCOUNT %]])</f>
        <v>571.20000000000005</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f>VLOOKUP(InputData[[#This Row],[PRODUCT ID]],MasterData[],5,0)</f>
        <v>138</v>
      </c>
      <c r="K320">
        <f>VLOOKUP(InputData[[#This Row],[PRODUCT ID]],MasterData[],6,0)</f>
        <v>173.88</v>
      </c>
      <c r="L320" s="12">
        <f>InputData[[#This Row],[BUYING PRICE]]*InputData[[#This Row],[QUANTITY]]</f>
        <v>828</v>
      </c>
      <c r="M320" s="12">
        <f xml:space="preserve"> InputData[[#This Row],[SELLING PRICE]]*InputData[[#This Row],[QUANTITY]]*(1-InputData[[#This Row],[DISCOUNT %]])</f>
        <v>1043.28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f>VLOOKUP(InputData[[#This Row],[PRODUCT ID]],MasterData[],5,0)</f>
        <v>89</v>
      </c>
      <c r="K321">
        <f>VLOOKUP(InputData[[#This Row],[PRODUCT ID]],MasterData[],6,0)</f>
        <v>117.48</v>
      </c>
      <c r="L321" s="12">
        <f>InputData[[#This Row],[BUYING PRICE]]*InputData[[#This Row],[QUANTITY]]</f>
        <v>801</v>
      </c>
      <c r="M321" s="12">
        <f xml:space="preserve"> InputData[[#This Row],[SELLING PRICE]]*InputData[[#This Row],[QUANTITY]]*(1-InputData[[#This Row],[DISCOUNT %]])</f>
        <v>1057.32</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f>VLOOKUP(InputData[[#This Row],[PRODUCT ID]],MasterData[],5,0)</f>
        <v>98</v>
      </c>
      <c r="K322">
        <f>VLOOKUP(InputData[[#This Row],[PRODUCT ID]],MasterData[],6,0)</f>
        <v>103.88</v>
      </c>
      <c r="L322" s="12">
        <f>InputData[[#This Row],[BUYING PRICE]]*InputData[[#This Row],[QUANTITY]]</f>
        <v>196</v>
      </c>
      <c r="M322" s="12">
        <f xml:space="preserve"> InputData[[#This Row],[SELLING PRICE]]*InputData[[#This Row],[QUANTITY]]*(1-InputData[[#This Row],[DISCOUNT %]])</f>
        <v>207.76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f>VLOOKUP(InputData[[#This Row],[PRODUCT ID]],MasterData[],5,0)</f>
        <v>148</v>
      </c>
      <c r="K323">
        <f>VLOOKUP(InputData[[#This Row],[PRODUCT ID]],MasterData[],6,0)</f>
        <v>201.28</v>
      </c>
      <c r="L323" s="12">
        <f>InputData[[#This Row],[BUYING PRICE]]*InputData[[#This Row],[QUANTITY]]</f>
        <v>1628</v>
      </c>
      <c r="M323" s="12">
        <f xml:space="preserve"> InputData[[#This Row],[SELLING PRICE]]*InputData[[#This Row],[QUANTITY]]*(1-InputData[[#This Row],[DISCOUNT %]])</f>
        <v>2214.08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f>VLOOKUP(InputData[[#This Row],[PRODUCT ID]],MasterData[],5,0)</f>
        <v>89</v>
      </c>
      <c r="K324">
        <f>VLOOKUP(InputData[[#This Row],[PRODUCT ID]],MasterData[],6,0)</f>
        <v>117.48</v>
      </c>
      <c r="L324" s="12">
        <f>InputData[[#This Row],[BUYING PRICE]]*InputData[[#This Row],[QUANTITY]]</f>
        <v>1068</v>
      </c>
      <c r="M324" s="12">
        <f xml:space="preserve"> InputData[[#This Row],[SELLING PRICE]]*InputData[[#This Row],[QUANTITY]]*(1-InputData[[#This Row],[DISCOUNT %]])</f>
        <v>1409.76</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f>VLOOKUP(InputData[[#This Row],[PRODUCT ID]],MasterData[],5,0)</f>
        <v>98</v>
      </c>
      <c r="K325">
        <f>VLOOKUP(InputData[[#This Row],[PRODUCT ID]],MasterData[],6,0)</f>
        <v>103.88</v>
      </c>
      <c r="L325" s="12">
        <f>InputData[[#This Row],[BUYING PRICE]]*InputData[[#This Row],[QUANTITY]]</f>
        <v>1274</v>
      </c>
      <c r="M325" s="12">
        <f xml:space="preserve"> InputData[[#This Row],[SELLING PRICE]]*InputData[[#This Row],[QUANTITY]]*(1-InputData[[#This Row],[DISCOUNT %]])</f>
        <v>1350.44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f>VLOOKUP(InputData[[#This Row],[PRODUCT ID]],MasterData[],5,0)</f>
        <v>105</v>
      </c>
      <c r="K326">
        <f>VLOOKUP(InputData[[#This Row],[PRODUCT ID]],MasterData[],6,0)</f>
        <v>142.80000000000001</v>
      </c>
      <c r="L326" s="12">
        <f>InputData[[#This Row],[BUYING PRICE]]*InputData[[#This Row],[QUANTITY]]</f>
        <v>210</v>
      </c>
      <c r="M326" s="12">
        <f xml:space="preserve"> InputData[[#This Row],[SELLING PRICE]]*InputData[[#This Row],[QUANTITY]]*(1-InputData[[#This Row],[DISCOUNT %]])</f>
        <v>285.60000000000002</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f>VLOOKUP(InputData[[#This Row],[PRODUCT ID]],MasterData[],5,0)</f>
        <v>105</v>
      </c>
      <c r="K327">
        <f>VLOOKUP(InputData[[#This Row],[PRODUCT ID]],MasterData[],6,0)</f>
        <v>142.80000000000001</v>
      </c>
      <c r="L327" s="12">
        <f>InputData[[#This Row],[BUYING PRICE]]*InputData[[#This Row],[QUANTITY]]</f>
        <v>315</v>
      </c>
      <c r="M327" s="12">
        <f xml:space="preserve"> InputData[[#This Row],[SELLING PRICE]]*InputData[[#This Row],[QUANTITY]]*(1-InputData[[#This Row],[DISCOUNT %]])</f>
        <v>428.40000000000003</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f>VLOOKUP(InputData[[#This Row],[PRODUCT ID]],MasterData[],5,0)</f>
        <v>90</v>
      </c>
      <c r="K328">
        <f>VLOOKUP(InputData[[#This Row],[PRODUCT ID]],MasterData[],6,0)</f>
        <v>115.2</v>
      </c>
      <c r="L328" s="12">
        <f>InputData[[#This Row],[BUYING PRICE]]*InputData[[#This Row],[QUANTITY]]</f>
        <v>180</v>
      </c>
      <c r="M328" s="12">
        <f xml:space="preserve"> InputData[[#This Row],[SELLING PRICE]]*InputData[[#This Row],[QUANTITY]]*(1-InputData[[#This Row],[DISCOUNT %]])</f>
        <v>230.4</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f>VLOOKUP(InputData[[#This Row],[PRODUCT ID]],MasterData[],5,0)</f>
        <v>18</v>
      </c>
      <c r="K329">
        <f>VLOOKUP(InputData[[#This Row],[PRODUCT ID]],MasterData[],6,0)</f>
        <v>24.66</v>
      </c>
      <c r="L329" s="12">
        <f>InputData[[#This Row],[BUYING PRICE]]*InputData[[#This Row],[QUANTITY]]</f>
        <v>126</v>
      </c>
      <c r="M329" s="12">
        <f xml:space="preserve"> InputData[[#This Row],[SELLING PRICE]]*InputData[[#This Row],[QUANTITY]]*(1-InputData[[#This Row],[DISCOUNT %]])</f>
        <v>172.62</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f>VLOOKUP(InputData[[#This Row],[PRODUCT ID]],MasterData[],5,0)</f>
        <v>37</v>
      </c>
      <c r="K330">
        <f>VLOOKUP(InputData[[#This Row],[PRODUCT ID]],MasterData[],6,0)</f>
        <v>42.55</v>
      </c>
      <c r="L330" s="12">
        <f>InputData[[#This Row],[BUYING PRICE]]*InputData[[#This Row],[QUANTITY]]</f>
        <v>444</v>
      </c>
      <c r="M330" s="12">
        <f xml:space="preserve"> InputData[[#This Row],[SELLING PRICE]]*InputData[[#This Row],[QUANTITY]]*(1-InputData[[#This Row],[DISCOUNT %]])</f>
        <v>510.59999999999997</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f>VLOOKUP(InputData[[#This Row],[PRODUCT ID]],MasterData[],5,0)</f>
        <v>105</v>
      </c>
      <c r="K331">
        <f>VLOOKUP(InputData[[#This Row],[PRODUCT ID]],MasterData[],6,0)</f>
        <v>142.80000000000001</v>
      </c>
      <c r="L331" s="12">
        <f>InputData[[#This Row],[BUYING PRICE]]*InputData[[#This Row],[QUANTITY]]</f>
        <v>945</v>
      </c>
      <c r="M331" s="12">
        <f xml:space="preserve"> InputData[[#This Row],[SELLING PRICE]]*InputData[[#This Row],[QUANTITY]]*(1-InputData[[#This Row],[DISCOUNT %]])</f>
        <v>1285.2</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f>VLOOKUP(InputData[[#This Row],[PRODUCT ID]],MasterData[],5,0)</f>
        <v>13</v>
      </c>
      <c r="K332">
        <f>VLOOKUP(InputData[[#This Row],[PRODUCT ID]],MasterData[],6,0)</f>
        <v>16.64</v>
      </c>
      <c r="L332" s="12">
        <f>InputData[[#This Row],[BUYING PRICE]]*InputData[[#This Row],[QUANTITY]]</f>
        <v>182</v>
      </c>
      <c r="M332" s="12">
        <f xml:space="preserve"> InputData[[#This Row],[SELLING PRICE]]*InputData[[#This Row],[QUANTITY]]*(1-InputData[[#This Row],[DISCOUNT %]])</f>
        <v>232.96</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f>VLOOKUP(InputData[[#This Row],[PRODUCT ID]],MasterData[],5,0)</f>
        <v>138</v>
      </c>
      <c r="K333">
        <f>VLOOKUP(InputData[[#This Row],[PRODUCT ID]],MasterData[],6,0)</f>
        <v>173.88</v>
      </c>
      <c r="L333" s="12">
        <f>InputData[[#This Row],[BUYING PRICE]]*InputData[[#This Row],[QUANTITY]]</f>
        <v>1242</v>
      </c>
      <c r="M333" s="12">
        <f xml:space="preserve"> InputData[[#This Row],[SELLING PRICE]]*InputData[[#This Row],[QUANTITY]]*(1-InputData[[#This Row],[DISCOUNT %]])</f>
        <v>1564.92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f>VLOOKUP(InputData[[#This Row],[PRODUCT ID]],MasterData[],5,0)</f>
        <v>37</v>
      </c>
      <c r="K334">
        <f>VLOOKUP(InputData[[#This Row],[PRODUCT ID]],MasterData[],6,0)</f>
        <v>49.21</v>
      </c>
      <c r="L334" s="12">
        <f>InputData[[#This Row],[BUYING PRICE]]*InputData[[#This Row],[QUANTITY]]</f>
        <v>74</v>
      </c>
      <c r="M334" s="12">
        <f xml:space="preserve"> InputData[[#This Row],[SELLING PRICE]]*InputData[[#This Row],[QUANTITY]]*(1-InputData[[#This Row],[DISCOUNT %]])</f>
        <v>98.42</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f>VLOOKUP(InputData[[#This Row],[PRODUCT ID]],MasterData[],5,0)</f>
        <v>73</v>
      </c>
      <c r="K335">
        <f>VLOOKUP(InputData[[#This Row],[PRODUCT ID]],MasterData[],6,0)</f>
        <v>94.17</v>
      </c>
      <c r="L335" s="12">
        <f>InputData[[#This Row],[BUYING PRICE]]*InputData[[#This Row],[QUANTITY]]</f>
        <v>292</v>
      </c>
      <c r="M335" s="12">
        <f xml:space="preserve"> InputData[[#This Row],[SELLING PRICE]]*InputData[[#This Row],[QUANTITY]]*(1-InputData[[#This Row],[DISCOUNT %]])</f>
        <v>376.68</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f>VLOOKUP(InputData[[#This Row],[PRODUCT ID]],MasterData[],5,0)</f>
        <v>148</v>
      </c>
      <c r="K336">
        <f>VLOOKUP(InputData[[#This Row],[PRODUCT ID]],MasterData[],6,0)</f>
        <v>201.28</v>
      </c>
      <c r="L336" s="12">
        <f>InputData[[#This Row],[BUYING PRICE]]*InputData[[#This Row],[QUANTITY]]</f>
        <v>296</v>
      </c>
      <c r="M336" s="12">
        <f xml:space="preserve"> InputData[[#This Row],[SELLING PRICE]]*InputData[[#This Row],[QUANTITY]]*(1-InputData[[#This Row],[DISCOUNT %]])</f>
        <v>402.56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f>VLOOKUP(InputData[[#This Row],[PRODUCT ID]],MasterData[],5,0)</f>
        <v>18</v>
      </c>
      <c r="K337">
        <f>VLOOKUP(InputData[[#This Row],[PRODUCT ID]],MasterData[],6,0)</f>
        <v>24.66</v>
      </c>
      <c r="L337" s="12">
        <f>InputData[[#This Row],[BUYING PRICE]]*InputData[[#This Row],[QUANTITY]]</f>
        <v>252</v>
      </c>
      <c r="M337" s="12">
        <f xml:space="preserve"> InputData[[#This Row],[SELLING PRICE]]*InputData[[#This Row],[QUANTITY]]*(1-InputData[[#This Row],[DISCOUNT %]])</f>
        <v>345.24</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f>VLOOKUP(InputData[[#This Row],[PRODUCT ID]],MasterData[],5,0)</f>
        <v>76</v>
      </c>
      <c r="K338">
        <f>VLOOKUP(InputData[[#This Row],[PRODUCT ID]],MasterData[],6,0)</f>
        <v>82.08</v>
      </c>
      <c r="L338" s="12">
        <f>InputData[[#This Row],[BUYING PRICE]]*InputData[[#This Row],[QUANTITY]]</f>
        <v>1140</v>
      </c>
      <c r="M338" s="12">
        <f xml:space="preserve"> InputData[[#This Row],[SELLING PRICE]]*InputData[[#This Row],[QUANTITY]]*(1-InputData[[#This Row],[DISCOUNT %]])</f>
        <v>1231.2</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f>VLOOKUP(InputData[[#This Row],[PRODUCT ID]],MasterData[],5,0)</f>
        <v>55</v>
      </c>
      <c r="K339">
        <f>VLOOKUP(InputData[[#This Row],[PRODUCT ID]],MasterData[],6,0)</f>
        <v>58.3</v>
      </c>
      <c r="L339" s="12">
        <f>InputData[[#This Row],[BUYING PRICE]]*InputData[[#This Row],[QUANTITY]]</f>
        <v>220</v>
      </c>
      <c r="M339" s="12">
        <f xml:space="preserve"> InputData[[#This Row],[SELLING PRICE]]*InputData[[#This Row],[QUANTITY]]*(1-InputData[[#This Row],[DISCOUNT %]])</f>
        <v>233.2</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f>VLOOKUP(InputData[[#This Row],[PRODUCT ID]],MasterData[],5,0)</f>
        <v>44</v>
      </c>
      <c r="K340">
        <f>VLOOKUP(InputData[[#This Row],[PRODUCT ID]],MasterData[],6,0)</f>
        <v>48.84</v>
      </c>
      <c r="L340" s="12">
        <f>InputData[[#This Row],[BUYING PRICE]]*InputData[[#This Row],[QUANTITY]]</f>
        <v>396</v>
      </c>
      <c r="M340" s="12">
        <f xml:space="preserve"> InputData[[#This Row],[SELLING PRICE]]*InputData[[#This Row],[QUANTITY]]*(1-InputData[[#This Row],[DISCOUNT %]])</f>
        <v>439.56000000000006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f>VLOOKUP(InputData[[#This Row],[PRODUCT ID]],MasterData[],5,0)</f>
        <v>71</v>
      </c>
      <c r="K341">
        <f>VLOOKUP(InputData[[#This Row],[PRODUCT ID]],MasterData[],6,0)</f>
        <v>80.94</v>
      </c>
      <c r="L341" s="12">
        <f>InputData[[#This Row],[BUYING PRICE]]*InputData[[#This Row],[QUANTITY]]</f>
        <v>568</v>
      </c>
      <c r="M341" s="12">
        <f xml:space="preserve"> InputData[[#This Row],[SELLING PRICE]]*InputData[[#This Row],[QUANTITY]]*(1-InputData[[#This Row],[DISCOUNT %]])</f>
        <v>647.52</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f>VLOOKUP(InputData[[#This Row],[PRODUCT ID]],MasterData[],5,0)</f>
        <v>48</v>
      </c>
      <c r="K342">
        <f>VLOOKUP(InputData[[#This Row],[PRODUCT ID]],MasterData[],6,0)</f>
        <v>57.120000000000005</v>
      </c>
      <c r="L342" s="12">
        <f>InputData[[#This Row],[BUYING PRICE]]*InputData[[#This Row],[QUANTITY]]</f>
        <v>96</v>
      </c>
      <c r="M342" s="12">
        <f xml:space="preserve"> InputData[[#This Row],[SELLING PRICE]]*InputData[[#This Row],[QUANTITY]]*(1-InputData[[#This Row],[DISCOUNT %]])</f>
        <v>114.24000000000001</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f>VLOOKUP(InputData[[#This Row],[PRODUCT ID]],MasterData[],5,0)</f>
        <v>112</v>
      </c>
      <c r="K343">
        <f>VLOOKUP(InputData[[#This Row],[PRODUCT ID]],MasterData[],6,0)</f>
        <v>146.72</v>
      </c>
      <c r="L343" s="12">
        <f>InputData[[#This Row],[BUYING PRICE]]*InputData[[#This Row],[QUANTITY]]</f>
        <v>1568</v>
      </c>
      <c r="M343" s="12">
        <f xml:space="preserve"> InputData[[#This Row],[SELLING PRICE]]*InputData[[#This Row],[QUANTITY]]*(1-InputData[[#This Row],[DISCOUNT %]])</f>
        <v>2054.08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f>VLOOKUP(InputData[[#This Row],[PRODUCT ID]],MasterData[],5,0)</f>
        <v>13</v>
      </c>
      <c r="K344">
        <f>VLOOKUP(InputData[[#This Row],[PRODUCT ID]],MasterData[],6,0)</f>
        <v>16.64</v>
      </c>
      <c r="L344" s="12">
        <f>InputData[[#This Row],[BUYING PRICE]]*InputData[[#This Row],[QUANTITY]]</f>
        <v>169</v>
      </c>
      <c r="M344" s="12">
        <f xml:space="preserve"> InputData[[#This Row],[SELLING PRICE]]*InputData[[#This Row],[QUANTITY]]*(1-InputData[[#This Row],[DISCOUNT %]])</f>
        <v>216.32</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f>VLOOKUP(InputData[[#This Row],[PRODUCT ID]],MasterData[],5,0)</f>
        <v>48</v>
      </c>
      <c r="K345">
        <f>VLOOKUP(InputData[[#This Row],[PRODUCT ID]],MasterData[],6,0)</f>
        <v>57.120000000000005</v>
      </c>
      <c r="L345" s="12">
        <f>InputData[[#This Row],[BUYING PRICE]]*InputData[[#This Row],[QUANTITY]]</f>
        <v>384</v>
      </c>
      <c r="M345" s="12">
        <f xml:space="preserve"> InputData[[#This Row],[SELLING PRICE]]*InputData[[#This Row],[QUANTITY]]*(1-InputData[[#This Row],[DISCOUNT %]])</f>
        <v>456.96000000000004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f>VLOOKUP(InputData[[#This Row],[PRODUCT ID]],MasterData[],5,0)</f>
        <v>55</v>
      </c>
      <c r="K346">
        <f>VLOOKUP(InputData[[#This Row],[PRODUCT ID]],MasterData[],6,0)</f>
        <v>58.3</v>
      </c>
      <c r="L346" s="12">
        <f>InputData[[#This Row],[BUYING PRICE]]*InputData[[#This Row],[QUANTITY]]</f>
        <v>495</v>
      </c>
      <c r="M346" s="12">
        <f xml:space="preserve"> InputData[[#This Row],[SELLING PRICE]]*InputData[[#This Row],[QUANTITY]]*(1-InputData[[#This Row],[DISCOUNT %]])</f>
        <v>524.69999999999993</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f>VLOOKUP(InputData[[#This Row],[PRODUCT ID]],MasterData[],5,0)</f>
        <v>95</v>
      </c>
      <c r="K347">
        <f>VLOOKUP(InputData[[#This Row],[PRODUCT ID]],MasterData[],6,0)</f>
        <v>119.7</v>
      </c>
      <c r="L347" s="12">
        <f>InputData[[#This Row],[BUYING PRICE]]*InputData[[#This Row],[QUANTITY]]</f>
        <v>570</v>
      </c>
      <c r="M347" s="12">
        <f xml:space="preserve"> InputData[[#This Row],[SELLING PRICE]]*InputData[[#This Row],[QUANTITY]]*(1-InputData[[#This Row],[DISCOUNT %]])</f>
        <v>718.2</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f>VLOOKUP(InputData[[#This Row],[PRODUCT ID]],MasterData[],5,0)</f>
        <v>112</v>
      </c>
      <c r="K348">
        <f>VLOOKUP(InputData[[#This Row],[PRODUCT ID]],MasterData[],6,0)</f>
        <v>122.08</v>
      </c>
      <c r="L348" s="12">
        <f>InputData[[#This Row],[BUYING PRICE]]*InputData[[#This Row],[QUANTITY]]</f>
        <v>448</v>
      </c>
      <c r="M348" s="12">
        <f xml:space="preserve"> InputData[[#This Row],[SELLING PRICE]]*InputData[[#This Row],[QUANTITY]]*(1-InputData[[#This Row],[DISCOUNT %]])</f>
        <v>488.32</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f>VLOOKUP(InputData[[#This Row],[PRODUCT ID]],MasterData[],5,0)</f>
        <v>61</v>
      </c>
      <c r="K349">
        <f>VLOOKUP(InputData[[#This Row],[PRODUCT ID]],MasterData[],6,0)</f>
        <v>76.25</v>
      </c>
      <c r="L349" s="12">
        <f>InputData[[#This Row],[BUYING PRICE]]*InputData[[#This Row],[QUANTITY]]</f>
        <v>610</v>
      </c>
      <c r="M349" s="12">
        <f xml:space="preserve"> InputData[[#This Row],[SELLING PRICE]]*InputData[[#This Row],[QUANTITY]]*(1-InputData[[#This Row],[DISCOUNT %]])</f>
        <v>762.5</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f>VLOOKUP(InputData[[#This Row],[PRODUCT ID]],MasterData[],5,0)</f>
        <v>55</v>
      </c>
      <c r="K350">
        <f>VLOOKUP(InputData[[#This Row],[PRODUCT ID]],MasterData[],6,0)</f>
        <v>58.3</v>
      </c>
      <c r="L350" s="12">
        <f>InputData[[#This Row],[BUYING PRICE]]*InputData[[#This Row],[QUANTITY]]</f>
        <v>385</v>
      </c>
      <c r="M350" s="12">
        <f xml:space="preserve"> InputData[[#This Row],[SELLING PRICE]]*InputData[[#This Row],[QUANTITY]]*(1-InputData[[#This Row],[DISCOUNT %]])</f>
        <v>408.09999999999997</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f>VLOOKUP(InputData[[#This Row],[PRODUCT ID]],MasterData[],5,0)</f>
        <v>12</v>
      </c>
      <c r="K351">
        <f>VLOOKUP(InputData[[#This Row],[PRODUCT ID]],MasterData[],6,0)</f>
        <v>15.719999999999999</v>
      </c>
      <c r="L351" s="12">
        <f>InputData[[#This Row],[BUYING PRICE]]*InputData[[#This Row],[QUANTITY]]</f>
        <v>48</v>
      </c>
      <c r="M351" s="12">
        <f xml:space="preserve"> InputData[[#This Row],[SELLING PRICE]]*InputData[[#This Row],[QUANTITY]]*(1-InputData[[#This Row],[DISCOUNT %]])</f>
        <v>62.879999999999995</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f>VLOOKUP(InputData[[#This Row],[PRODUCT ID]],MasterData[],5,0)</f>
        <v>48</v>
      </c>
      <c r="K352">
        <f>VLOOKUP(InputData[[#This Row],[PRODUCT ID]],MasterData[],6,0)</f>
        <v>57.120000000000005</v>
      </c>
      <c r="L352" s="12">
        <f>InputData[[#This Row],[BUYING PRICE]]*InputData[[#This Row],[QUANTITY]]</f>
        <v>48</v>
      </c>
      <c r="M352" s="12">
        <f xml:space="preserve"> InputData[[#This Row],[SELLING PRICE]]*InputData[[#This Row],[QUANTITY]]*(1-InputData[[#This Row],[DISCOUNT %]])</f>
        <v>57.120000000000005</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f>VLOOKUP(InputData[[#This Row],[PRODUCT ID]],MasterData[],5,0)</f>
        <v>121</v>
      </c>
      <c r="K353">
        <f>VLOOKUP(InputData[[#This Row],[PRODUCT ID]],MasterData[],6,0)</f>
        <v>141.57</v>
      </c>
      <c r="L353" s="12">
        <f>InputData[[#This Row],[BUYING PRICE]]*InputData[[#This Row],[QUANTITY]]</f>
        <v>847</v>
      </c>
      <c r="M353" s="12">
        <f xml:space="preserve"> InputData[[#This Row],[SELLING PRICE]]*InputData[[#This Row],[QUANTITY]]*(1-InputData[[#This Row],[DISCOUNT %]])</f>
        <v>990.99</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f>VLOOKUP(InputData[[#This Row],[PRODUCT ID]],MasterData[],5,0)</f>
        <v>134</v>
      </c>
      <c r="K354">
        <f>VLOOKUP(InputData[[#This Row],[PRODUCT ID]],MasterData[],6,0)</f>
        <v>156.78</v>
      </c>
      <c r="L354" s="12">
        <f>InputData[[#This Row],[BUYING PRICE]]*InputData[[#This Row],[QUANTITY]]</f>
        <v>1608</v>
      </c>
      <c r="M354" s="12">
        <f xml:space="preserve"> InputData[[#This Row],[SELLING PRICE]]*InputData[[#This Row],[QUANTITY]]*(1-InputData[[#This Row],[DISCOUNT %]])</f>
        <v>1881.3600000000001</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f>VLOOKUP(InputData[[#This Row],[PRODUCT ID]],MasterData[],5,0)</f>
        <v>6</v>
      </c>
      <c r="K355">
        <f>VLOOKUP(InputData[[#This Row],[PRODUCT ID]],MasterData[],6,0)</f>
        <v>7.8599999999999994</v>
      </c>
      <c r="L355" s="12">
        <f>InputData[[#This Row],[BUYING PRICE]]*InputData[[#This Row],[QUANTITY]]</f>
        <v>36</v>
      </c>
      <c r="M355" s="12">
        <f xml:space="preserve"> InputData[[#This Row],[SELLING PRICE]]*InputData[[#This Row],[QUANTITY]]*(1-InputData[[#This Row],[DISCOUNT %]])</f>
        <v>47.16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f>VLOOKUP(InputData[[#This Row],[PRODUCT ID]],MasterData[],5,0)</f>
        <v>44</v>
      </c>
      <c r="K356">
        <f>VLOOKUP(InputData[[#This Row],[PRODUCT ID]],MasterData[],6,0)</f>
        <v>48.4</v>
      </c>
      <c r="L356" s="12">
        <f>InputData[[#This Row],[BUYING PRICE]]*InputData[[#This Row],[QUANTITY]]</f>
        <v>308</v>
      </c>
      <c r="M356" s="12">
        <f xml:space="preserve"> InputData[[#This Row],[SELLING PRICE]]*InputData[[#This Row],[QUANTITY]]*(1-InputData[[#This Row],[DISCOUNT %]])</f>
        <v>338.8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f>VLOOKUP(InputData[[#This Row],[PRODUCT ID]],MasterData[],5,0)</f>
        <v>73</v>
      </c>
      <c r="K357">
        <f>VLOOKUP(InputData[[#This Row],[PRODUCT ID]],MasterData[],6,0)</f>
        <v>94.17</v>
      </c>
      <c r="L357" s="12">
        <f>InputData[[#This Row],[BUYING PRICE]]*InputData[[#This Row],[QUANTITY]]</f>
        <v>365</v>
      </c>
      <c r="M357" s="12">
        <f xml:space="preserve"> InputData[[#This Row],[SELLING PRICE]]*InputData[[#This Row],[QUANTITY]]*(1-InputData[[#This Row],[DISCOUNT %]])</f>
        <v>470.85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f>VLOOKUP(InputData[[#This Row],[PRODUCT ID]],MasterData[],5,0)</f>
        <v>83</v>
      </c>
      <c r="K358">
        <f>VLOOKUP(InputData[[#This Row],[PRODUCT ID]],MasterData[],6,0)</f>
        <v>94.62</v>
      </c>
      <c r="L358" s="12">
        <f>InputData[[#This Row],[BUYING PRICE]]*InputData[[#This Row],[QUANTITY]]</f>
        <v>1162</v>
      </c>
      <c r="M358" s="12">
        <f xml:space="preserve"> InputData[[#This Row],[SELLING PRICE]]*InputData[[#This Row],[QUANTITY]]*(1-InputData[[#This Row],[DISCOUNT %]])</f>
        <v>1324.68</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f>VLOOKUP(InputData[[#This Row],[PRODUCT ID]],MasterData[],5,0)</f>
        <v>61</v>
      </c>
      <c r="K359">
        <f>VLOOKUP(InputData[[#This Row],[PRODUCT ID]],MasterData[],6,0)</f>
        <v>76.25</v>
      </c>
      <c r="L359" s="12">
        <f>InputData[[#This Row],[BUYING PRICE]]*InputData[[#This Row],[QUANTITY]]</f>
        <v>305</v>
      </c>
      <c r="M359" s="12">
        <f xml:space="preserve"> InputData[[#This Row],[SELLING PRICE]]*InputData[[#This Row],[QUANTITY]]*(1-InputData[[#This Row],[DISCOUNT %]])</f>
        <v>381.25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f>VLOOKUP(InputData[[#This Row],[PRODUCT ID]],MasterData[],5,0)</f>
        <v>148</v>
      </c>
      <c r="K360">
        <f>VLOOKUP(InputData[[#This Row],[PRODUCT ID]],MasterData[],6,0)</f>
        <v>164.28</v>
      </c>
      <c r="L360" s="12">
        <f>InputData[[#This Row],[BUYING PRICE]]*InputData[[#This Row],[QUANTITY]]</f>
        <v>1924</v>
      </c>
      <c r="M360" s="12">
        <f xml:space="preserve"> InputData[[#This Row],[SELLING PRICE]]*InputData[[#This Row],[QUANTITY]]*(1-InputData[[#This Row],[DISCOUNT %]])</f>
        <v>2135.64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f>VLOOKUP(InputData[[#This Row],[PRODUCT ID]],MasterData[],5,0)</f>
        <v>93</v>
      </c>
      <c r="K361">
        <f>VLOOKUP(InputData[[#This Row],[PRODUCT ID]],MasterData[],6,0)</f>
        <v>104.16</v>
      </c>
      <c r="L361" s="12">
        <f>InputData[[#This Row],[BUYING PRICE]]*InputData[[#This Row],[QUANTITY]]</f>
        <v>1209</v>
      </c>
      <c r="M361" s="12">
        <f xml:space="preserve"> InputData[[#This Row],[SELLING PRICE]]*InputData[[#This Row],[QUANTITY]]*(1-InputData[[#This Row],[DISCOUNT %]])</f>
        <v>1354.08</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f>VLOOKUP(InputData[[#This Row],[PRODUCT ID]],MasterData[],5,0)</f>
        <v>48</v>
      </c>
      <c r="K362">
        <f>VLOOKUP(InputData[[#This Row],[PRODUCT ID]],MasterData[],6,0)</f>
        <v>57.120000000000005</v>
      </c>
      <c r="L362" s="12">
        <f>InputData[[#This Row],[BUYING PRICE]]*InputData[[#This Row],[QUANTITY]]</f>
        <v>384</v>
      </c>
      <c r="M362" s="12">
        <f xml:space="preserve"> InputData[[#This Row],[SELLING PRICE]]*InputData[[#This Row],[QUANTITY]]*(1-InputData[[#This Row],[DISCOUNT %]])</f>
        <v>456.96000000000004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f>VLOOKUP(InputData[[#This Row],[PRODUCT ID]],MasterData[],5,0)</f>
        <v>48</v>
      </c>
      <c r="K363">
        <f>VLOOKUP(InputData[[#This Row],[PRODUCT ID]],MasterData[],6,0)</f>
        <v>57.120000000000005</v>
      </c>
      <c r="L363" s="12">
        <f>InputData[[#This Row],[BUYING PRICE]]*InputData[[#This Row],[QUANTITY]]</f>
        <v>192</v>
      </c>
      <c r="M363" s="12">
        <f xml:space="preserve"> InputData[[#This Row],[SELLING PRICE]]*InputData[[#This Row],[QUANTITY]]*(1-InputData[[#This Row],[DISCOUNT %]])</f>
        <v>228.48000000000002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f>VLOOKUP(InputData[[#This Row],[PRODUCT ID]],MasterData[],5,0)</f>
        <v>72</v>
      </c>
      <c r="K364">
        <f>VLOOKUP(InputData[[#This Row],[PRODUCT ID]],MasterData[],6,0)</f>
        <v>79.92</v>
      </c>
      <c r="L364" s="12">
        <f>InputData[[#This Row],[BUYING PRICE]]*InputData[[#This Row],[QUANTITY]]</f>
        <v>576</v>
      </c>
      <c r="M364" s="12">
        <f xml:space="preserve"> InputData[[#This Row],[SELLING PRICE]]*InputData[[#This Row],[QUANTITY]]*(1-InputData[[#This Row],[DISCOUNT %]])</f>
        <v>639.36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f>VLOOKUP(InputData[[#This Row],[PRODUCT ID]],MasterData[],5,0)</f>
        <v>76</v>
      </c>
      <c r="K365">
        <f>VLOOKUP(InputData[[#This Row],[PRODUCT ID]],MasterData[],6,0)</f>
        <v>82.08</v>
      </c>
      <c r="L365" s="12">
        <f>InputData[[#This Row],[BUYING PRICE]]*InputData[[#This Row],[QUANTITY]]</f>
        <v>1140</v>
      </c>
      <c r="M365" s="12">
        <f xml:space="preserve"> InputData[[#This Row],[SELLING PRICE]]*InputData[[#This Row],[QUANTITY]]*(1-InputData[[#This Row],[DISCOUNT %]])</f>
        <v>1231.2</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f>VLOOKUP(InputData[[#This Row],[PRODUCT ID]],MasterData[],5,0)</f>
        <v>12</v>
      </c>
      <c r="K366">
        <f>VLOOKUP(InputData[[#This Row],[PRODUCT ID]],MasterData[],6,0)</f>
        <v>15.719999999999999</v>
      </c>
      <c r="L366" s="12">
        <f>InputData[[#This Row],[BUYING PRICE]]*InputData[[#This Row],[QUANTITY]]</f>
        <v>144</v>
      </c>
      <c r="M366" s="12">
        <f xml:space="preserve"> InputData[[#This Row],[SELLING PRICE]]*InputData[[#This Row],[QUANTITY]]*(1-InputData[[#This Row],[DISCOUNT %]])</f>
        <v>188.64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f>VLOOKUP(InputData[[#This Row],[PRODUCT ID]],MasterData[],5,0)</f>
        <v>105</v>
      </c>
      <c r="K367">
        <f>VLOOKUP(InputData[[#This Row],[PRODUCT ID]],MasterData[],6,0)</f>
        <v>142.80000000000001</v>
      </c>
      <c r="L367" s="12">
        <f>InputData[[#This Row],[BUYING PRICE]]*InputData[[#This Row],[QUANTITY]]</f>
        <v>735</v>
      </c>
      <c r="M367" s="12">
        <f xml:space="preserve"> InputData[[#This Row],[SELLING PRICE]]*InputData[[#This Row],[QUANTITY]]*(1-InputData[[#This Row],[DISCOUNT %]])</f>
        <v>999.60000000000014</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f>VLOOKUP(InputData[[#This Row],[PRODUCT ID]],MasterData[],5,0)</f>
        <v>37</v>
      </c>
      <c r="K368">
        <f>VLOOKUP(InputData[[#This Row],[PRODUCT ID]],MasterData[],6,0)</f>
        <v>41.81</v>
      </c>
      <c r="L368" s="12">
        <f>InputData[[#This Row],[BUYING PRICE]]*InputData[[#This Row],[QUANTITY]]</f>
        <v>74</v>
      </c>
      <c r="M368" s="12">
        <f xml:space="preserve"> InputData[[#This Row],[SELLING PRICE]]*InputData[[#This Row],[QUANTITY]]*(1-InputData[[#This Row],[DISCOUNT %]])</f>
        <v>83.62</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f>VLOOKUP(InputData[[#This Row],[PRODUCT ID]],MasterData[],5,0)</f>
        <v>48</v>
      </c>
      <c r="K369">
        <f>VLOOKUP(InputData[[#This Row],[PRODUCT ID]],MasterData[],6,0)</f>
        <v>57.120000000000005</v>
      </c>
      <c r="L369" s="12">
        <f>InputData[[#This Row],[BUYING PRICE]]*InputData[[#This Row],[QUANTITY]]</f>
        <v>96</v>
      </c>
      <c r="M369" s="12">
        <f xml:space="preserve"> InputData[[#This Row],[SELLING PRICE]]*InputData[[#This Row],[QUANTITY]]*(1-InputData[[#This Row],[DISCOUNT %]])</f>
        <v>114.24000000000001</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f>VLOOKUP(InputData[[#This Row],[PRODUCT ID]],MasterData[],5,0)</f>
        <v>138</v>
      </c>
      <c r="K370">
        <f>VLOOKUP(InputData[[#This Row],[PRODUCT ID]],MasterData[],6,0)</f>
        <v>173.88</v>
      </c>
      <c r="L370" s="12">
        <f>InputData[[#This Row],[BUYING PRICE]]*InputData[[#This Row],[QUANTITY]]</f>
        <v>1380</v>
      </c>
      <c r="M370" s="12">
        <f xml:space="preserve"> InputData[[#This Row],[SELLING PRICE]]*InputData[[#This Row],[QUANTITY]]*(1-InputData[[#This Row],[DISCOUNT %]])</f>
        <v>1738.8</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f>VLOOKUP(InputData[[#This Row],[PRODUCT ID]],MasterData[],5,0)</f>
        <v>83</v>
      </c>
      <c r="K371">
        <f>VLOOKUP(InputData[[#This Row],[PRODUCT ID]],MasterData[],6,0)</f>
        <v>94.62</v>
      </c>
      <c r="L371" s="12">
        <f>InputData[[#This Row],[BUYING PRICE]]*InputData[[#This Row],[QUANTITY]]</f>
        <v>415</v>
      </c>
      <c r="M371" s="12">
        <f xml:space="preserve"> InputData[[#This Row],[SELLING PRICE]]*InputData[[#This Row],[QUANTITY]]*(1-InputData[[#This Row],[DISCOUNT %]])</f>
        <v>473.1</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f>VLOOKUP(InputData[[#This Row],[PRODUCT ID]],MasterData[],5,0)</f>
        <v>148</v>
      </c>
      <c r="K372">
        <f>VLOOKUP(InputData[[#This Row],[PRODUCT ID]],MasterData[],6,0)</f>
        <v>164.28</v>
      </c>
      <c r="L372" s="12">
        <f>InputData[[#This Row],[BUYING PRICE]]*InputData[[#This Row],[QUANTITY]]</f>
        <v>1332</v>
      </c>
      <c r="M372" s="12">
        <f xml:space="preserve"> InputData[[#This Row],[SELLING PRICE]]*InputData[[#This Row],[QUANTITY]]*(1-InputData[[#This Row],[DISCOUNT %]])</f>
        <v>1478.52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f>VLOOKUP(InputData[[#This Row],[PRODUCT ID]],MasterData[],5,0)</f>
        <v>44</v>
      </c>
      <c r="K373">
        <f>VLOOKUP(InputData[[#This Row],[PRODUCT ID]],MasterData[],6,0)</f>
        <v>48.84</v>
      </c>
      <c r="L373" s="12">
        <f>InputData[[#This Row],[BUYING PRICE]]*InputData[[#This Row],[QUANTITY]]</f>
        <v>528</v>
      </c>
      <c r="M373" s="12">
        <f xml:space="preserve"> InputData[[#This Row],[SELLING PRICE]]*InputData[[#This Row],[QUANTITY]]*(1-InputData[[#This Row],[DISCOUNT %]])</f>
        <v>586.08000000000004</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f>VLOOKUP(InputData[[#This Row],[PRODUCT ID]],MasterData[],5,0)</f>
        <v>61</v>
      </c>
      <c r="K374">
        <f>VLOOKUP(InputData[[#This Row],[PRODUCT ID]],MasterData[],6,0)</f>
        <v>76.25</v>
      </c>
      <c r="L374" s="12">
        <f>InputData[[#This Row],[BUYING PRICE]]*InputData[[#This Row],[QUANTITY]]</f>
        <v>854</v>
      </c>
      <c r="M374" s="12">
        <f xml:space="preserve"> InputData[[#This Row],[SELLING PRICE]]*InputData[[#This Row],[QUANTITY]]*(1-InputData[[#This Row],[DISCOUNT %]])</f>
        <v>1067.5</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f>VLOOKUP(InputData[[#This Row],[PRODUCT ID]],MasterData[],5,0)</f>
        <v>76</v>
      </c>
      <c r="K375">
        <f>VLOOKUP(InputData[[#This Row],[PRODUCT ID]],MasterData[],6,0)</f>
        <v>82.08</v>
      </c>
      <c r="L375" s="12">
        <f>InputData[[#This Row],[BUYING PRICE]]*InputData[[#This Row],[QUANTITY]]</f>
        <v>684</v>
      </c>
      <c r="M375" s="12">
        <f xml:space="preserve"> InputData[[#This Row],[SELLING PRICE]]*InputData[[#This Row],[QUANTITY]]*(1-InputData[[#This Row],[DISCOUNT %]])</f>
        <v>738.72</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f>VLOOKUP(InputData[[#This Row],[PRODUCT ID]],MasterData[],5,0)</f>
        <v>133</v>
      </c>
      <c r="K376">
        <f>VLOOKUP(InputData[[#This Row],[PRODUCT ID]],MasterData[],6,0)</f>
        <v>155.61000000000001</v>
      </c>
      <c r="L376" s="12">
        <f>InputData[[#This Row],[BUYING PRICE]]*InputData[[#This Row],[QUANTITY]]</f>
        <v>532</v>
      </c>
      <c r="M376" s="12">
        <f xml:space="preserve"> InputData[[#This Row],[SELLING PRICE]]*InputData[[#This Row],[QUANTITY]]*(1-InputData[[#This Row],[DISCOUNT %]])</f>
        <v>622.44000000000005</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f>VLOOKUP(InputData[[#This Row],[PRODUCT ID]],MasterData[],5,0)</f>
        <v>95</v>
      </c>
      <c r="K377">
        <f>VLOOKUP(InputData[[#This Row],[PRODUCT ID]],MasterData[],6,0)</f>
        <v>119.7</v>
      </c>
      <c r="L377" s="12">
        <f>InputData[[#This Row],[BUYING PRICE]]*InputData[[#This Row],[QUANTITY]]</f>
        <v>285</v>
      </c>
      <c r="M377" s="12">
        <f xml:space="preserve"> InputData[[#This Row],[SELLING PRICE]]*InputData[[#This Row],[QUANTITY]]*(1-InputData[[#This Row],[DISCOUNT %]])</f>
        <v>359.1</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f>VLOOKUP(InputData[[#This Row],[PRODUCT ID]],MasterData[],5,0)</f>
        <v>83</v>
      </c>
      <c r="K378">
        <f>VLOOKUP(InputData[[#This Row],[PRODUCT ID]],MasterData[],6,0)</f>
        <v>94.62</v>
      </c>
      <c r="L378" s="12">
        <f>InputData[[#This Row],[BUYING PRICE]]*InputData[[#This Row],[QUANTITY]]</f>
        <v>1162</v>
      </c>
      <c r="M378" s="12">
        <f xml:space="preserve"> InputData[[#This Row],[SELLING PRICE]]*InputData[[#This Row],[QUANTITY]]*(1-InputData[[#This Row],[DISCOUNT %]])</f>
        <v>1324.68</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f>VLOOKUP(InputData[[#This Row],[PRODUCT ID]],MasterData[],5,0)</f>
        <v>37</v>
      </c>
      <c r="K379">
        <f>VLOOKUP(InputData[[#This Row],[PRODUCT ID]],MasterData[],6,0)</f>
        <v>41.81</v>
      </c>
      <c r="L379" s="12">
        <f>InputData[[#This Row],[BUYING PRICE]]*InputData[[#This Row],[QUANTITY]]</f>
        <v>296</v>
      </c>
      <c r="M379" s="12">
        <f xml:space="preserve"> InputData[[#This Row],[SELLING PRICE]]*InputData[[#This Row],[QUANTITY]]*(1-InputData[[#This Row],[DISCOUNT %]])</f>
        <v>334.48</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f>VLOOKUP(InputData[[#This Row],[PRODUCT ID]],MasterData[],5,0)</f>
        <v>37</v>
      </c>
      <c r="K380">
        <f>VLOOKUP(InputData[[#This Row],[PRODUCT ID]],MasterData[],6,0)</f>
        <v>42.55</v>
      </c>
      <c r="L380" s="12">
        <f>InputData[[#This Row],[BUYING PRICE]]*InputData[[#This Row],[QUANTITY]]</f>
        <v>481</v>
      </c>
      <c r="M380" s="12">
        <f xml:space="preserve"> InputData[[#This Row],[SELLING PRICE]]*InputData[[#This Row],[QUANTITY]]*(1-InputData[[#This Row],[DISCOUNT %]])</f>
        <v>553.15</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f>VLOOKUP(InputData[[#This Row],[PRODUCT ID]],MasterData[],5,0)</f>
        <v>126</v>
      </c>
      <c r="K381">
        <f>VLOOKUP(InputData[[#This Row],[PRODUCT ID]],MasterData[],6,0)</f>
        <v>162.54</v>
      </c>
      <c r="L381" s="12">
        <f>InputData[[#This Row],[BUYING PRICE]]*InputData[[#This Row],[QUANTITY]]</f>
        <v>756</v>
      </c>
      <c r="M381" s="12">
        <f xml:space="preserve"> InputData[[#This Row],[SELLING PRICE]]*InputData[[#This Row],[QUANTITY]]*(1-InputData[[#This Row],[DISCOUNT %]])</f>
        <v>975.24</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f>VLOOKUP(InputData[[#This Row],[PRODUCT ID]],MasterData[],5,0)</f>
        <v>18</v>
      </c>
      <c r="K382">
        <f>VLOOKUP(InputData[[#This Row],[PRODUCT ID]],MasterData[],6,0)</f>
        <v>24.66</v>
      </c>
      <c r="L382" s="12">
        <f>InputData[[#This Row],[BUYING PRICE]]*InputData[[#This Row],[QUANTITY]]</f>
        <v>108</v>
      </c>
      <c r="M382" s="12">
        <f xml:space="preserve"> InputData[[#This Row],[SELLING PRICE]]*InputData[[#This Row],[QUANTITY]]*(1-InputData[[#This Row],[DISCOUNT %]])</f>
        <v>147.96</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f>VLOOKUP(InputData[[#This Row],[PRODUCT ID]],MasterData[],5,0)</f>
        <v>120</v>
      </c>
      <c r="K383">
        <f>VLOOKUP(InputData[[#This Row],[PRODUCT ID]],MasterData[],6,0)</f>
        <v>162</v>
      </c>
      <c r="L383" s="12">
        <f>InputData[[#This Row],[BUYING PRICE]]*InputData[[#This Row],[QUANTITY]]</f>
        <v>1800</v>
      </c>
      <c r="M383" s="12">
        <f xml:space="preserve"> InputData[[#This Row],[SELLING PRICE]]*InputData[[#This Row],[QUANTITY]]*(1-InputData[[#This Row],[DISCOUNT %]])</f>
        <v>2430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f>VLOOKUP(InputData[[#This Row],[PRODUCT ID]],MasterData[],5,0)</f>
        <v>47</v>
      </c>
      <c r="K384">
        <f>VLOOKUP(InputData[[#This Row],[PRODUCT ID]],MasterData[],6,0)</f>
        <v>53.11</v>
      </c>
      <c r="L384" s="12">
        <f>InputData[[#This Row],[BUYING PRICE]]*InputData[[#This Row],[QUANTITY]]</f>
        <v>705</v>
      </c>
      <c r="M384" s="12">
        <f xml:space="preserve"> InputData[[#This Row],[SELLING PRICE]]*InputData[[#This Row],[QUANTITY]]*(1-InputData[[#This Row],[DISCOUNT %]])</f>
        <v>796.65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f>VLOOKUP(InputData[[#This Row],[PRODUCT ID]],MasterData[],5,0)</f>
        <v>105</v>
      </c>
      <c r="K385">
        <f>VLOOKUP(InputData[[#This Row],[PRODUCT ID]],MasterData[],6,0)</f>
        <v>142.80000000000001</v>
      </c>
      <c r="L385" s="12">
        <f>InputData[[#This Row],[BUYING PRICE]]*InputData[[#This Row],[QUANTITY]]</f>
        <v>840</v>
      </c>
      <c r="M385" s="12">
        <f xml:space="preserve"> InputData[[#This Row],[SELLING PRICE]]*InputData[[#This Row],[QUANTITY]]*(1-InputData[[#This Row],[DISCOUNT %]])</f>
        <v>1142.4000000000001</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f>VLOOKUP(InputData[[#This Row],[PRODUCT ID]],MasterData[],5,0)</f>
        <v>134</v>
      </c>
      <c r="K386">
        <f>VLOOKUP(InputData[[#This Row],[PRODUCT ID]],MasterData[],6,0)</f>
        <v>156.78</v>
      </c>
      <c r="L386" s="12">
        <f>InputData[[#This Row],[BUYING PRICE]]*InputData[[#This Row],[QUANTITY]]</f>
        <v>1876</v>
      </c>
      <c r="M386" s="12">
        <f xml:space="preserve"> InputData[[#This Row],[SELLING PRICE]]*InputData[[#This Row],[QUANTITY]]*(1-InputData[[#This Row],[DISCOUNT %]])</f>
        <v>2194.92</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f>VLOOKUP(InputData[[#This Row],[PRODUCT ID]],MasterData[],5,0)</f>
        <v>90</v>
      </c>
      <c r="K387">
        <f>VLOOKUP(InputData[[#This Row],[PRODUCT ID]],MasterData[],6,0)</f>
        <v>115.2</v>
      </c>
      <c r="L387" s="12">
        <f>InputData[[#This Row],[BUYING PRICE]]*InputData[[#This Row],[QUANTITY]]</f>
        <v>900</v>
      </c>
      <c r="M387" s="12">
        <f xml:space="preserve"> InputData[[#This Row],[SELLING PRICE]]*InputData[[#This Row],[QUANTITY]]*(1-InputData[[#This Row],[DISCOUNT %]])</f>
        <v>1152</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f>VLOOKUP(InputData[[#This Row],[PRODUCT ID]],MasterData[],5,0)</f>
        <v>98</v>
      </c>
      <c r="K388">
        <f>VLOOKUP(InputData[[#This Row],[PRODUCT ID]],MasterData[],6,0)</f>
        <v>103.88</v>
      </c>
      <c r="L388" s="12">
        <f>InputData[[#This Row],[BUYING PRICE]]*InputData[[#This Row],[QUANTITY]]</f>
        <v>392</v>
      </c>
      <c r="M388" s="12">
        <f xml:space="preserve"> InputData[[#This Row],[SELLING PRICE]]*InputData[[#This Row],[QUANTITY]]*(1-InputData[[#This Row],[DISCOUNT %]])</f>
        <v>415.52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f>VLOOKUP(InputData[[#This Row],[PRODUCT ID]],MasterData[],5,0)</f>
        <v>44</v>
      </c>
      <c r="K389">
        <f>VLOOKUP(InputData[[#This Row],[PRODUCT ID]],MasterData[],6,0)</f>
        <v>48.84</v>
      </c>
      <c r="L389" s="12">
        <f>InputData[[#This Row],[BUYING PRICE]]*InputData[[#This Row],[QUANTITY]]</f>
        <v>352</v>
      </c>
      <c r="M389" s="12">
        <f xml:space="preserve"> InputData[[#This Row],[SELLING PRICE]]*InputData[[#This Row],[QUANTITY]]*(1-InputData[[#This Row],[DISCOUNT %]])</f>
        <v>390.72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f>VLOOKUP(InputData[[#This Row],[PRODUCT ID]],MasterData[],5,0)</f>
        <v>37</v>
      </c>
      <c r="K390">
        <f>VLOOKUP(InputData[[#This Row],[PRODUCT ID]],MasterData[],6,0)</f>
        <v>49.21</v>
      </c>
      <c r="L390" s="12">
        <f>InputData[[#This Row],[BUYING PRICE]]*InputData[[#This Row],[QUANTITY]]</f>
        <v>259</v>
      </c>
      <c r="M390" s="12">
        <f xml:space="preserve"> InputData[[#This Row],[SELLING PRICE]]*InputData[[#This Row],[QUANTITY]]*(1-InputData[[#This Row],[DISCOUNT %]])</f>
        <v>344.47</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f>VLOOKUP(InputData[[#This Row],[PRODUCT ID]],MasterData[],5,0)</f>
        <v>73</v>
      </c>
      <c r="K391">
        <f>VLOOKUP(InputData[[#This Row],[PRODUCT ID]],MasterData[],6,0)</f>
        <v>94.17</v>
      </c>
      <c r="L391" s="12">
        <f>InputData[[#This Row],[BUYING PRICE]]*InputData[[#This Row],[QUANTITY]]</f>
        <v>511</v>
      </c>
      <c r="M391" s="12">
        <f xml:space="preserve"> InputData[[#This Row],[SELLING PRICE]]*InputData[[#This Row],[QUANTITY]]*(1-InputData[[#This Row],[DISCOUNT %]])</f>
        <v>659.19</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f>VLOOKUP(InputData[[#This Row],[PRODUCT ID]],MasterData[],5,0)</f>
        <v>55</v>
      </c>
      <c r="K392">
        <f>VLOOKUP(InputData[[#This Row],[PRODUCT ID]],MasterData[],6,0)</f>
        <v>58.3</v>
      </c>
      <c r="L392" s="12">
        <f>InputData[[#This Row],[BUYING PRICE]]*InputData[[#This Row],[QUANTITY]]</f>
        <v>220</v>
      </c>
      <c r="M392" s="12">
        <f xml:space="preserve"> InputData[[#This Row],[SELLING PRICE]]*InputData[[#This Row],[QUANTITY]]*(1-InputData[[#This Row],[DISCOUNT %]])</f>
        <v>233.2</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f>VLOOKUP(InputData[[#This Row],[PRODUCT ID]],MasterData[],5,0)</f>
        <v>67</v>
      </c>
      <c r="K393">
        <f>VLOOKUP(InputData[[#This Row],[PRODUCT ID]],MasterData[],6,0)</f>
        <v>83.08</v>
      </c>
      <c r="L393" s="12">
        <f>InputData[[#This Row],[BUYING PRICE]]*InputData[[#This Row],[QUANTITY]]</f>
        <v>804</v>
      </c>
      <c r="M393" s="12">
        <f xml:space="preserve"> InputData[[#This Row],[SELLING PRICE]]*InputData[[#This Row],[QUANTITY]]*(1-InputData[[#This Row],[DISCOUNT %]])</f>
        <v>996.96</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f>VLOOKUP(InputData[[#This Row],[PRODUCT ID]],MasterData[],5,0)</f>
        <v>95</v>
      </c>
      <c r="K394">
        <f>VLOOKUP(InputData[[#This Row],[PRODUCT ID]],MasterData[],6,0)</f>
        <v>119.7</v>
      </c>
      <c r="L394" s="12">
        <f>InputData[[#This Row],[BUYING PRICE]]*InputData[[#This Row],[QUANTITY]]</f>
        <v>1425</v>
      </c>
      <c r="M394" s="12">
        <f xml:space="preserve"> InputData[[#This Row],[SELLING PRICE]]*InputData[[#This Row],[QUANTITY]]*(1-InputData[[#This Row],[DISCOUNT %]])</f>
        <v>1795.5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f>VLOOKUP(InputData[[#This Row],[PRODUCT ID]],MasterData[],5,0)</f>
        <v>43</v>
      </c>
      <c r="K395">
        <f>VLOOKUP(InputData[[#This Row],[PRODUCT ID]],MasterData[],6,0)</f>
        <v>47.730000000000004</v>
      </c>
      <c r="L395" s="12">
        <f>InputData[[#This Row],[BUYING PRICE]]*InputData[[#This Row],[QUANTITY]]</f>
        <v>301</v>
      </c>
      <c r="M395" s="12">
        <f xml:space="preserve"> InputData[[#This Row],[SELLING PRICE]]*InputData[[#This Row],[QUANTITY]]*(1-InputData[[#This Row],[DISCOUNT %]])</f>
        <v>334.11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f>VLOOKUP(InputData[[#This Row],[PRODUCT ID]],MasterData[],5,0)</f>
        <v>7</v>
      </c>
      <c r="K396">
        <f>VLOOKUP(InputData[[#This Row],[PRODUCT ID]],MasterData[],6,0)</f>
        <v>8.33</v>
      </c>
      <c r="L396" s="12">
        <f>InputData[[#This Row],[BUYING PRICE]]*InputData[[#This Row],[QUANTITY]]</f>
        <v>49</v>
      </c>
      <c r="M396" s="12">
        <f xml:space="preserve"> InputData[[#This Row],[SELLING PRICE]]*InputData[[#This Row],[QUANTITY]]*(1-InputData[[#This Row],[DISCOUNT %]])</f>
        <v>58.31</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f>VLOOKUP(InputData[[#This Row],[PRODUCT ID]],MasterData[],5,0)</f>
        <v>12</v>
      </c>
      <c r="K397">
        <f>VLOOKUP(InputData[[#This Row],[PRODUCT ID]],MasterData[],6,0)</f>
        <v>15.719999999999999</v>
      </c>
      <c r="L397" s="12">
        <f>InputData[[#This Row],[BUYING PRICE]]*InputData[[#This Row],[QUANTITY]]</f>
        <v>96</v>
      </c>
      <c r="M397" s="12">
        <f xml:space="preserve"> InputData[[#This Row],[SELLING PRICE]]*InputData[[#This Row],[QUANTITY]]*(1-InputData[[#This Row],[DISCOUNT %]])</f>
        <v>125.75999999999999</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f>VLOOKUP(InputData[[#This Row],[PRODUCT ID]],MasterData[],5,0)</f>
        <v>138</v>
      </c>
      <c r="K398">
        <f>VLOOKUP(InputData[[#This Row],[PRODUCT ID]],MasterData[],6,0)</f>
        <v>173.88</v>
      </c>
      <c r="L398" s="12">
        <f>InputData[[#This Row],[BUYING PRICE]]*InputData[[#This Row],[QUANTITY]]</f>
        <v>276</v>
      </c>
      <c r="M398" s="12">
        <f xml:space="preserve"> InputData[[#This Row],[SELLING PRICE]]*InputData[[#This Row],[QUANTITY]]*(1-InputData[[#This Row],[DISCOUNT %]])</f>
        <v>347.76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f>VLOOKUP(InputData[[#This Row],[PRODUCT ID]],MasterData[],5,0)</f>
        <v>37</v>
      </c>
      <c r="K399">
        <f>VLOOKUP(InputData[[#This Row],[PRODUCT ID]],MasterData[],6,0)</f>
        <v>49.21</v>
      </c>
      <c r="L399" s="12">
        <f>InputData[[#This Row],[BUYING PRICE]]*InputData[[#This Row],[QUANTITY]]</f>
        <v>74</v>
      </c>
      <c r="M399" s="12">
        <f xml:space="preserve"> InputData[[#This Row],[SELLING PRICE]]*InputData[[#This Row],[QUANTITY]]*(1-InputData[[#This Row],[DISCOUNT %]])</f>
        <v>98.42</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f>VLOOKUP(InputData[[#This Row],[PRODUCT ID]],MasterData[],5,0)</f>
        <v>89</v>
      </c>
      <c r="K400">
        <f>VLOOKUP(InputData[[#This Row],[PRODUCT ID]],MasterData[],6,0)</f>
        <v>117.48</v>
      </c>
      <c r="L400" s="12">
        <f>InputData[[#This Row],[BUYING PRICE]]*InputData[[#This Row],[QUANTITY]]</f>
        <v>1068</v>
      </c>
      <c r="M400" s="12">
        <f xml:space="preserve"> InputData[[#This Row],[SELLING PRICE]]*InputData[[#This Row],[QUANTITY]]*(1-InputData[[#This Row],[DISCOUNT %]])</f>
        <v>1409.76</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f>VLOOKUP(InputData[[#This Row],[PRODUCT ID]],MasterData[],5,0)</f>
        <v>37</v>
      </c>
      <c r="K401">
        <f>VLOOKUP(InputData[[#This Row],[PRODUCT ID]],MasterData[],6,0)</f>
        <v>41.81</v>
      </c>
      <c r="L401" s="12">
        <f>InputData[[#This Row],[BUYING PRICE]]*InputData[[#This Row],[QUANTITY]]</f>
        <v>444</v>
      </c>
      <c r="M401" s="12">
        <f xml:space="preserve"> InputData[[#This Row],[SELLING PRICE]]*InputData[[#This Row],[QUANTITY]]*(1-InputData[[#This Row],[DISCOUNT %]])</f>
        <v>501.72</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f>VLOOKUP(InputData[[#This Row],[PRODUCT ID]],MasterData[],5,0)</f>
        <v>7</v>
      </c>
      <c r="K402">
        <f>VLOOKUP(InputData[[#This Row],[PRODUCT ID]],MasterData[],6,0)</f>
        <v>8.33</v>
      </c>
      <c r="L402" s="12">
        <f>InputData[[#This Row],[BUYING PRICE]]*InputData[[#This Row],[QUANTITY]]</f>
        <v>49</v>
      </c>
      <c r="M402" s="12">
        <f xml:space="preserve"> InputData[[#This Row],[SELLING PRICE]]*InputData[[#This Row],[QUANTITY]]*(1-InputData[[#This Row],[DISCOUNT %]])</f>
        <v>58.31</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f>VLOOKUP(InputData[[#This Row],[PRODUCT ID]],MasterData[],5,0)</f>
        <v>95</v>
      </c>
      <c r="K403">
        <f>VLOOKUP(InputData[[#This Row],[PRODUCT ID]],MasterData[],6,0)</f>
        <v>119.7</v>
      </c>
      <c r="L403" s="12">
        <f>InputData[[#This Row],[BUYING PRICE]]*InputData[[#This Row],[QUANTITY]]</f>
        <v>855</v>
      </c>
      <c r="M403" s="12">
        <f xml:space="preserve"> InputData[[#This Row],[SELLING PRICE]]*InputData[[#This Row],[QUANTITY]]*(1-InputData[[#This Row],[DISCOUNT %]])</f>
        <v>1077.3</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f>VLOOKUP(InputData[[#This Row],[PRODUCT ID]],MasterData[],5,0)</f>
        <v>44</v>
      </c>
      <c r="K404">
        <f>VLOOKUP(InputData[[#This Row],[PRODUCT ID]],MasterData[],6,0)</f>
        <v>48.84</v>
      </c>
      <c r="L404" s="12">
        <f>InputData[[#This Row],[BUYING PRICE]]*InputData[[#This Row],[QUANTITY]]</f>
        <v>88</v>
      </c>
      <c r="M404" s="12">
        <f xml:space="preserve"> InputData[[#This Row],[SELLING PRICE]]*InputData[[#This Row],[QUANTITY]]*(1-InputData[[#This Row],[DISCOUNT %]])</f>
        <v>97.68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f>VLOOKUP(InputData[[#This Row],[PRODUCT ID]],MasterData[],5,0)</f>
        <v>138</v>
      </c>
      <c r="K405">
        <f>VLOOKUP(InputData[[#This Row],[PRODUCT ID]],MasterData[],6,0)</f>
        <v>173.88</v>
      </c>
      <c r="L405" s="12">
        <f>InputData[[#This Row],[BUYING PRICE]]*InputData[[#This Row],[QUANTITY]]</f>
        <v>1104</v>
      </c>
      <c r="M405" s="12">
        <f xml:space="preserve"> InputData[[#This Row],[SELLING PRICE]]*InputData[[#This Row],[QUANTITY]]*(1-InputData[[#This Row],[DISCOUNT %]])</f>
        <v>1391.04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f>VLOOKUP(InputData[[#This Row],[PRODUCT ID]],MasterData[],5,0)</f>
        <v>148</v>
      </c>
      <c r="K406">
        <f>VLOOKUP(InputData[[#This Row],[PRODUCT ID]],MasterData[],6,0)</f>
        <v>164.28</v>
      </c>
      <c r="L406" s="12">
        <f>InputData[[#This Row],[BUYING PRICE]]*InputData[[#This Row],[QUANTITY]]</f>
        <v>1776</v>
      </c>
      <c r="M406" s="12">
        <f xml:space="preserve"> InputData[[#This Row],[SELLING PRICE]]*InputData[[#This Row],[QUANTITY]]*(1-InputData[[#This Row],[DISCOUNT %]])</f>
        <v>1971.3600000000001</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f>VLOOKUP(InputData[[#This Row],[PRODUCT ID]],MasterData[],5,0)</f>
        <v>120</v>
      </c>
      <c r="K407">
        <f>VLOOKUP(InputData[[#This Row],[PRODUCT ID]],MasterData[],6,0)</f>
        <v>162</v>
      </c>
      <c r="L407" s="12">
        <f>InputData[[#This Row],[BUYING PRICE]]*InputData[[#This Row],[QUANTITY]]</f>
        <v>960</v>
      </c>
      <c r="M407" s="12">
        <f xml:space="preserve"> InputData[[#This Row],[SELLING PRICE]]*InputData[[#This Row],[QUANTITY]]*(1-InputData[[#This Row],[DISCOUNT %]])</f>
        <v>1296</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f>VLOOKUP(InputData[[#This Row],[PRODUCT ID]],MasterData[],5,0)</f>
        <v>55</v>
      </c>
      <c r="K408">
        <f>VLOOKUP(InputData[[#This Row],[PRODUCT ID]],MasterData[],6,0)</f>
        <v>58.3</v>
      </c>
      <c r="L408" s="12">
        <f>InputData[[#This Row],[BUYING PRICE]]*InputData[[#This Row],[QUANTITY]]</f>
        <v>330</v>
      </c>
      <c r="M408" s="12">
        <f xml:space="preserve"> InputData[[#This Row],[SELLING PRICE]]*InputData[[#This Row],[QUANTITY]]*(1-InputData[[#This Row],[DISCOUNT %]])</f>
        <v>349.79999999999995</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f>VLOOKUP(InputData[[#This Row],[PRODUCT ID]],MasterData[],5,0)</f>
        <v>37</v>
      </c>
      <c r="K409">
        <f>VLOOKUP(InputData[[#This Row],[PRODUCT ID]],MasterData[],6,0)</f>
        <v>49.21</v>
      </c>
      <c r="L409" s="12">
        <f>InputData[[#This Row],[BUYING PRICE]]*InputData[[#This Row],[QUANTITY]]</f>
        <v>74</v>
      </c>
      <c r="M409" s="12">
        <f xml:space="preserve"> InputData[[#This Row],[SELLING PRICE]]*InputData[[#This Row],[QUANTITY]]*(1-InputData[[#This Row],[DISCOUNT %]])</f>
        <v>98.42</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f>VLOOKUP(InputData[[#This Row],[PRODUCT ID]],MasterData[],5,0)</f>
        <v>75</v>
      </c>
      <c r="K410">
        <f>VLOOKUP(InputData[[#This Row],[PRODUCT ID]],MasterData[],6,0)</f>
        <v>85.5</v>
      </c>
      <c r="L410" s="12">
        <f>InputData[[#This Row],[BUYING PRICE]]*InputData[[#This Row],[QUANTITY]]</f>
        <v>1050</v>
      </c>
      <c r="M410" s="12">
        <f xml:space="preserve"> InputData[[#This Row],[SELLING PRICE]]*InputData[[#This Row],[QUANTITY]]*(1-InputData[[#This Row],[DISCOUNT %]])</f>
        <v>1197</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f>VLOOKUP(InputData[[#This Row],[PRODUCT ID]],MasterData[],5,0)</f>
        <v>48</v>
      </c>
      <c r="K411">
        <f>VLOOKUP(InputData[[#This Row],[PRODUCT ID]],MasterData[],6,0)</f>
        <v>57.120000000000005</v>
      </c>
      <c r="L411" s="12">
        <f>InputData[[#This Row],[BUYING PRICE]]*InputData[[#This Row],[QUANTITY]]</f>
        <v>48</v>
      </c>
      <c r="M411" s="12">
        <f xml:space="preserve"> InputData[[#This Row],[SELLING PRICE]]*InputData[[#This Row],[QUANTITY]]*(1-InputData[[#This Row],[DISCOUNT %]])</f>
        <v>57.120000000000005</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f>VLOOKUP(InputData[[#This Row],[PRODUCT ID]],MasterData[],5,0)</f>
        <v>76</v>
      </c>
      <c r="K412">
        <f>VLOOKUP(InputData[[#This Row],[PRODUCT ID]],MasterData[],6,0)</f>
        <v>82.08</v>
      </c>
      <c r="L412" s="12">
        <f>InputData[[#This Row],[BUYING PRICE]]*InputData[[#This Row],[QUANTITY]]</f>
        <v>152</v>
      </c>
      <c r="M412" s="12">
        <f xml:space="preserve"> InputData[[#This Row],[SELLING PRICE]]*InputData[[#This Row],[QUANTITY]]*(1-InputData[[#This Row],[DISCOUNT %]])</f>
        <v>164.16</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f>VLOOKUP(InputData[[#This Row],[PRODUCT ID]],MasterData[],5,0)</f>
        <v>134</v>
      </c>
      <c r="K413">
        <f>VLOOKUP(InputData[[#This Row],[PRODUCT ID]],MasterData[],6,0)</f>
        <v>156.78</v>
      </c>
      <c r="L413" s="12">
        <f>InputData[[#This Row],[BUYING PRICE]]*InputData[[#This Row],[QUANTITY]]</f>
        <v>1608</v>
      </c>
      <c r="M413" s="12">
        <f xml:space="preserve"> InputData[[#This Row],[SELLING PRICE]]*InputData[[#This Row],[QUANTITY]]*(1-InputData[[#This Row],[DISCOUNT %]])</f>
        <v>1881.3600000000001</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f>VLOOKUP(InputData[[#This Row],[PRODUCT ID]],MasterData[],5,0)</f>
        <v>71</v>
      </c>
      <c r="K414">
        <f>VLOOKUP(InputData[[#This Row],[PRODUCT ID]],MasterData[],6,0)</f>
        <v>80.94</v>
      </c>
      <c r="L414" s="12">
        <f>InputData[[#This Row],[BUYING PRICE]]*InputData[[#This Row],[QUANTITY]]</f>
        <v>923</v>
      </c>
      <c r="M414" s="12">
        <f xml:space="preserve"> InputData[[#This Row],[SELLING PRICE]]*InputData[[#This Row],[QUANTITY]]*(1-InputData[[#This Row],[DISCOUNT %]])</f>
        <v>1052.22</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f>VLOOKUP(InputData[[#This Row],[PRODUCT ID]],MasterData[],5,0)</f>
        <v>71</v>
      </c>
      <c r="K415">
        <f>VLOOKUP(InputData[[#This Row],[PRODUCT ID]],MasterData[],6,0)</f>
        <v>80.94</v>
      </c>
      <c r="L415" s="12">
        <f>InputData[[#This Row],[BUYING PRICE]]*InputData[[#This Row],[QUANTITY]]</f>
        <v>710</v>
      </c>
      <c r="M415" s="12">
        <f xml:space="preserve"> InputData[[#This Row],[SELLING PRICE]]*InputData[[#This Row],[QUANTITY]]*(1-InputData[[#This Row],[DISCOUNT %]])</f>
        <v>809.4</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f>VLOOKUP(InputData[[#This Row],[PRODUCT ID]],MasterData[],5,0)</f>
        <v>18</v>
      </c>
      <c r="K416">
        <f>VLOOKUP(InputData[[#This Row],[PRODUCT ID]],MasterData[],6,0)</f>
        <v>24.66</v>
      </c>
      <c r="L416" s="12">
        <f>InputData[[#This Row],[BUYING PRICE]]*InputData[[#This Row],[QUANTITY]]</f>
        <v>18</v>
      </c>
      <c r="M416" s="12">
        <f xml:space="preserve"> InputData[[#This Row],[SELLING PRICE]]*InputData[[#This Row],[QUANTITY]]*(1-InputData[[#This Row],[DISCOUNT %]])</f>
        <v>24.66</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f>VLOOKUP(InputData[[#This Row],[PRODUCT ID]],MasterData[],5,0)</f>
        <v>73</v>
      </c>
      <c r="K417">
        <f>VLOOKUP(InputData[[#This Row],[PRODUCT ID]],MasterData[],6,0)</f>
        <v>94.17</v>
      </c>
      <c r="L417" s="12">
        <f>InputData[[#This Row],[BUYING PRICE]]*InputData[[#This Row],[QUANTITY]]</f>
        <v>365</v>
      </c>
      <c r="M417" s="12">
        <f xml:space="preserve"> InputData[[#This Row],[SELLING PRICE]]*InputData[[#This Row],[QUANTITY]]*(1-InputData[[#This Row],[DISCOUNT %]])</f>
        <v>470.85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f>VLOOKUP(InputData[[#This Row],[PRODUCT ID]],MasterData[],5,0)</f>
        <v>13</v>
      </c>
      <c r="K418">
        <f>VLOOKUP(InputData[[#This Row],[PRODUCT ID]],MasterData[],6,0)</f>
        <v>16.64</v>
      </c>
      <c r="L418" s="12">
        <f>InputData[[#This Row],[BUYING PRICE]]*InputData[[#This Row],[QUANTITY]]</f>
        <v>117</v>
      </c>
      <c r="M418" s="12">
        <f xml:space="preserve"> InputData[[#This Row],[SELLING PRICE]]*InputData[[#This Row],[QUANTITY]]*(1-InputData[[#This Row],[DISCOUNT %]])</f>
        <v>149.76</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f>VLOOKUP(InputData[[#This Row],[PRODUCT ID]],MasterData[],5,0)</f>
        <v>13</v>
      </c>
      <c r="K419">
        <f>VLOOKUP(InputData[[#This Row],[PRODUCT ID]],MasterData[],6,0)</f>
        <v>16.64</v>
      </c>
      <c r="L419" s="12">
        <f>InputData[[#This Row],[BUYING PRICE]]*InputData[[#This Row],[QUANTITY]]</f>
        <v>26</v>
      </c>
      <c r="M419" s="12">
        <f xml:space="preserve"> InputData[[#This Row],[SELLING PRICE]]*InputData[[#This Row],[QUANTITY]]*(1-InputData[[#This Row],[DISCOUNT %]])</f>
        <v>33.28</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f>VLOOKUP(InputData[[#This Row],[PRODUCT ID]],MasterData[],5,0)</f>
        <v>89</v>
      </c>
      <c r="K420">
        <f>VLOOKUP(InputData[[#This Row],[PRODUCT ID]],MasterData[],6,0)</f>
        <v>117.48</v>
      </c>
      <c r="L420" s="12">
        <f>InputData[[#This Row],[BUYING PRICE]]*InputData[[#This Row],[QUANTITY]]</f>
        <v>1068</v>
      </c>
      <c r="M420" s="12">
        <f xml:space="preserve"> InputData[[#This Row],[SELLING PRICE]]*InputData[[#This Row],[QUANTITY]]*(1-InputData[[#This Row],[DISCOUNT %]])</f>
        <v>1409.76</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f>VLOOKUP(InputData[[#This Row],[PRODUCT ID]],MasterData[],5,0)</f>
        <v>126</v>
      </c>
      <c r="K421">
        <f>VLOOKUP(InputData[[#This Row],[PRODUCT ID]],MasterData[],6,0)</f>
        <v>162.54</v>
      </c>
      <c r="L421" s="12">
        <f>InputData[[#This Row],[BUYING PRICE]]*InputData[[#This Row],[QUANTITY]]</f>
        <v>1386</v>
      </c>
      <c r="M421" s="12">
        <f xml:space="preserve"> InputData[[#This Row],[SELLING PRICE]]*InputData[[#This Row],[QUANTITY]]*(1-InputData[[#This Row],[DISCOUNT %]])</f>
        <v>1787.9399999999998</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f>VLOOKUP(InputData[[#This Row],[PRODUCT ID]],MasterData[],5,0)</f>
        <v>148</v>
      </c>
      <c r="K422">
        <f>VLOOKUP(InputData[[#This Row],[PRODUCT ID]],MasterData[],6,0)</f>
        <v>201.28</v>
      </c>
      <c r="L422" s="12">
        <f>InputData[[#This Row],[BUYING PRICE]]*InputData[[#This Row],[QUANTITY]]</f>
        <v>2072</v>
      </c>
      <c r="M422" s="12">
        <f xml:space="preserve"> InputData[[#This Row],[SELLING PRICE]]*InputData[[#This Row],[QUANTITY]]*(1-InputData[[#This Row],[DISCOUNT %]])</f>
        <v>2817.92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f>VLOOKUP(InputData[[#This Row],[PRODUCT ID]],MasterData[],5,0)</f>
        <v>44</v>
      </c>
      <c r="K423">
        <f>VLOOKUP(InputData[[#This Row],[PRODUCT ID]],MasterData[],6,0)</f>
        <v>48.4</v>
      </c>
      <c r="L423" s="12">
        <f>InputData[[#This Row],[BUYING PRICE]]*InputData[[#This Row],[QUANTITY]]</f>
        <v>440</v>
      </c>
      <c r="M423" s="12">
        <f xml:space="preserve"> InputData[[#This Row],[SELLING PRICE]]*InputData[[#This Row],[QUANTITY]]*(1-InputData[[#This Row],[DISCOUNT %]])</f>
        <v>484</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f>VLOOKUP(InputData[[#This Row],[PRODUCT ID]],MasterData[],5,0)</f>
        <v>12</v>
      </c>
      <c r="K424">
        <f>VLOOKUP(InputData[[#This Row],[PRODUCT ID]],MasterData[],6,0)</f>
        <v>15.719999999999999</v>
      </c>
      <c r="L424" s="12">
        <f>InputData[[#This Row],[BUYING PRICE]]*InputData[[#This Row],[QUANTITY]]</f>
        <v>84</v>
      </c>
      <c r="M424" s="12">
        <f xml:space="preserve"> InputData[[#This Row],[SELLING PRICE]]*InputData[[#This Row],[QUANTITY]]*(1-InputData[[#This Row],[DISCOUNT %]])</f>
        <v>110.03999999999999</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f>VLOOKUP(InputData[[#This Row],[PRODUCT ID]],MasterData[],5,0)</f>
        <v>47</v>
      </c>
      <c r="K425">
        <f>VLOOKUP(InputData[[#This Row],[PRODUCT ID]],MasterData[],6,0)</f>
        <v>53.11</v>
      </c>
      <c r="L425" s="12">
        <f>InputData[[#This Row],[BUYING PRICE]]*InputData[[#This Row],[QUANTITY]]</f>
        <v>376</v>
      </c>
      <c r="M425" s="12">
        <f xml:space="preserve"> InputData[[#This Row],[SELLING PRICE]]*InputData[[#This Row],[QUANTITY]]*(1-InputData[[#This Row],[DISCOUNT %]])</f>
        <v>424.88</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f>VLOOKUP(InputData[[#This Row],[PRODUCT ID]],MasterData[],5,0)</f>
        <v>148</v>
      </c>
      <c r="K426">
        <f>VLOOKUP(InputData[[#This Row],[PRODUCT ID]],MasterData[],6,0)</f>
        <v>164.28</v>
      </c>
      <c r="L426" s="12">
        <f>InputData[[#This Row],[BUYING PRICE]]*InputData[[#This Row],[QUANTITY]]</f>
        <v>296</v>
      </c>
      <c r="M426" s="12">
        <f xml:space="preserve"> InputData[[#This Row],[SELLING PRICE]]*InputData[[#This Row],[QUANTITY]]*(1-InputData[[#This Row],[DISCOUNT %]])</f>
        <v>328.56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f>VLOOKUP(InputData[[#This Row],[PRODUCT ID]],MasterData[],5,0)</f>
        <v>43</v>
      </c>
      <c r="K427">
        <f>VLOOKUP(InputData[[#This Row],[PRODUCT ID]],MasterData[],6,0)</f>
        <v>47.730000000000004</v>
      </c>
      <c r="L427" s="12">
        <f>InputData[[#This Row],[BUYING PRICE]]*InputData[[#This Row],[QUANTITY]]</f>
        <v>129</v>
      </c>
      <c r="M427" s="12">
        <f xml:space="preserve"> InputData[[#This Row],[SELLING PRICE]]*InputData[[#This Row],[QUANTITY]]*(1-InputData[[#This Row],[DISCOUNT %]])</f>
        <v>143.19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f>VLOOKUP(InputData[[#This Row],[PRODUCT ID]],MasterData[],5,0)</f>
        <v>141</v>
      </c>
      <c r="K428">
        <f>VLOOKUP(InputData[[#This Row],[PRODUCT ID]],MasterData[],6,0)</f>
        <v>149.46</v>
      </c>
      <c r="L428" s="12">
        <f>InputData[[#This Row],[BUYING PRICE]]*InputData[[#This Row],[QUANTITY]]</f>
        <v>1833</v>
      </c>
      <c r="M428" s="12">
        <f xml:space="preserve"> InputData[[#This Row],[SELLING PRICE]]*InputData[[#This Row],[QUANTITY]]*(1-InputData[[#This Row],[DISCOUNT %]])</f>
        <v>1942.98</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f>VLOOKUP(InputData[[#This Row],[PRODUCT ID]],MasterData[],5,0)</f>
        <v>95</v>
      </c>
      <c r="K429">
        <f>VLOOKUP(InputData[[#This Row],[PRODUCT ID]],MasterData[],6,0)</f>
        <v>119.7</v>
      </c>
      <c r="L429" s="12">
        <f>InputData[[#This Row],[BUYING PRICE]]*InputData[[#This Row],[QUANTITY]]</f>
        <v>1330</v>
      </c>
      <c r="M429" s="12">
        <f xml:space="preserve"> InputData[[#This Row],[SELLING PRICE]]*InputData[[#This Row],[QUANTITY]]*(1-InputData[[#This Row],[DISCOUNT %]])</f>
        <v>1675.8</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f>VLOOKUP(InputData[[#This Row],[PRODUCT ID]],MasterData[],5,0)</f>
        <v>13</v>
      </c>
      <c r="K430">
        <f>VLOOKUP(InputData[[#This Row],[PRODUCT ID]],MasterData[],6,0)</f>
        <v>16.64</v>
      </c>
      <c r="L430" s="12">
        <f>InputData[[#This Row],[BUYING PRICE]]*InputData[[#This Row],[QUANTITY]]</f>
        <v>52</v>
      </c>
      <c r="M430" s="12">
        <f xml:space="preserve"> InputData[[#This Row],[SELLING PRICE]]*InputData[[#This Row],[QUANTITY]]*(1-InputData[[#This Row],[DISCOUNT %]])</f>
        <v>66.56</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f>VLOOKUP(InputData[[#This Row],[PRODUCT ID]],MasterData[],5,0)</f>
        <v>76</v>
      </c>
      <c r="K431">
        <f>VLOOKUP(InputData[[#This Row],[PRODUCT ID]],MasterData[],6,0)</f>
        <v>82.08</v>
      </c>
      <c r="L431" s="12">
        <f>InputData[[#This Row],[BUYING PRICE]]*InputData[[#This Row],[QUANTITY]]</f>
        <v>836</v>
      </c>
      <c r="M431" s="12">
        <f xml:space="preserve"> InputData[[#This Row],[SELLING PRICE]]*InputData[[#This Row],[QUANTITY]]*(1-InputData[[#This Row],[DISCOUNT %]])</f>
        <v>902.88</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f>VLOOKUP(InputData[[#This Row],[PRODUCT ID]],MasterData[],5,0)</f>
        <v>47</v>
      </c>
      <c r="K432">
        <f>VLOOKUP(InputData[[#This Row],[PRODUCT ID]],MasterData[],6,0)</f>
        <v>53.11</v>
      </c>
      <c r="L432" s="12">
        <f>InputData[[#This Row],[BUYING PRICE]]*InputData[[#This Row],[QUANTITY]]</f>
        <v>658</v>
      </c>
      <c r="M432" s="12">
        <f xml:space="preserve"> InputData[[#This Row],[SELLING PRICE]]*InputData[[#This Row],[QUANTITY]]*(1-InputData[[#This Row],[DISCOUNT %]])</f>
        <v>743.54</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f>VLOOKUP(InputData[[#This Row],[PRODUCT ID]],MasterData[],5,0)</f>
        <v>133</v>
      </c>
      <c r="K433">
        <f>VLOOKUP(InputData[[#This Row],[PRODUCT ID]],MasterData[],6,0)</f>
        <v>155.61000000000001</v>
      </c>
      <c r="L433" s="12">
        <f>InputData[[#This Row],[BUYING PRICE]]*InputData[[#This Row],[QUANTITY]]</f>
        <v>665</v>
      </c>
      <c r="M433" s="12">
        <f xml:space="preserve"> InputData[[#This Row],[SELLING PRICE]]*InputData[[#This Row],[QUANTITY]]*(1-InputData[[#This Row],[DISCOUNT %]])</f>
        <v>778.05000000000007</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f>VLOOKUP(InputData[[#This Row],[PRODUCT ID]],MasterData[],5,0)</f>
        <v>150</v>
      </c>
      <c r="K434">
        <f>VLOOKUP(InputData[[#This Row],[PRODUCT ID]],MasterData[],6,0)</f>
        <v>210</v>
      </c>
      <c r="L434" s="12">
        <f>InputData[[#This Row],[BUYING PRICE]]*InputData[[#This Row],[QUANTITY]]</f>
        <v>1950</v>
      </c>
      <c r="M434" s="12">
        <f xml:space="preserve"> InputData[[#This Row],[SELLING PRICE]]*InputData[[#This Row],[QUANTITY]]*(1-InputData[[#This Row],[DISCOUNT %]])</f>
        <v>2730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f>VLOOKUP(InputData[[#This Row],[PRODUCT ID]],MasterData[],5,0)</f>
        <v>67</v>
      </c>
      <c r="K435">
        <f>VLOOKUP(InputData[[#This Row],[PRODUCT ID]],MasterData[],6,0)</f>
        <v>85.76</v>
      </c>
      <c r="L435" s="12">
        <f>InputData[[#This Row],[BUYING PRICE]]*InputData[[#This Row],[QUANTITY]]</f>
        <v>536</v>
      </c>
      <c r="M435" s="12">
        <f xml:space="preserve"> InputData[[#This Row],[SELLING PRICE]]*InputData[[#This Row],[QUANTITY]]*(1-InputData[[#This Row],[DISCOUNT %]])</f>
        <v>686.08</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f>VLOOKUP(InputData[[#This Row],[PRODUCT ID]],MasterData[],5,0)</f>
        <v>37</v>
      </c>
      <c r="K436">
        <f>VLOOKUP(InputData[[#This Row],[PRODUCT ID]],MasterData[],6,0)</f>
        <v>42.55</v>
      </c>
      <c r="L436" s="12">
        <f>InputData[[#This Row],[BUYING PRICE]]*InputData[[#This Row],[QUANTITY]]</f>
        <v>555</v>
      </c>
      <c r="M436" s="12">
        <f xml:space="preserve"> InputData[[#This Row],[SELLING PRICE]]*InputData[[#This Row],[QUANTITY]]*(1-InputData[[#This Row],[DISCOUNT %]])</f>
        <v>638.25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f>VLOOKUP(InputData[[#This Row],[PRODUCT ID]],MasterData[],5,0)</f>
        <v>133</v>
      </c>
      <c r="K437">
        <f>VLOOKUP(InputData[[#This Row],[PRODUCT ID]],MasterData[],6,0)</f>
        <v>155.61000000000001</v>
      </c>
      <c r="L437" s="12">
        <f>InputData[[#This Row],[BUYING PRICE]]*InputData[[#This Row],[QUANTITY]]</f>
        <v>1197</v>
      </c>
      <c r="M437" s="12">
        <f xml:space="preserve"> InputData[[#This Row],[SELLING PRICE]]*InputData[[#This Row],[QUANTITY]]*(1-InputData[[#This Row],[DISCOUNT %]])</f>
        <v>1400.4900000000002</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f>VLOOKUP(InputData[[#This Row],[PRODUCT ID]],MasterData[],5,0)</f>
        <v>37</v>
      </c>
      <c r="K438">
        <f>VLOOKUP(InputData[[#This Row],[PRODUCT ID]],MasterData[],6,0)</f>
        <v>42.55</v>
      </c>
      <c r="L438" s="12">
        <f>InputData[[#This Row],[BUYING PRICE]]*InputData[[#This Row],[QUANTITY]]</f>
        <v>185</v>
      </c>
      <c r="M438" s="12">
        <f xml:space="preserve"> InputData[[#This Row],[SELLING PRICE]]*InputData[[#This Row],[QUANTITY]]*(1-InputData[[#This Row],[DISCOUNT %]])</f>
        <v>212.75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f>VLOOKUP(InputData[[#This Row],[PRODUCT ID]],MasterData[],5,0)</f>
        <v>75</v>
      </c>
      <c r="K439">
        <f>VLOOKUP(InputData[[#This Row],[PRODUCT ID]],MasterData[],6,0)</f>
        <v>85.5</v>
      </c>
      <c r="L439" s="12">
        <f>InputData[[#This Row],[BUYING PRICE]]*InputData[[#This Row],[QUANTITY]]</f>
        <v>450</v>
      </c>
      <c r="M439" s="12">
        <f xml:space="preserve"> InputData[[#This Row],[SELLING PRICE]]*InputData[[#This Row],[QUANTITY]]*(1-InputData[[#This Row],[DISCOUNT %]])</f>
        <v>513</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f>VLOOKUP(InputData[[#This Row],[PRODUCT ID]],MasterData[],5,0)</f>
        <v>67</v>
      </c>
      <c r="K440">
        <f>VLOOKUP(InputData[[#This Row],[PRODUCT ID]],MasterData[],6,0)</f>
        <v>83.08</v>
      </c>
      <c r="L440" s="12">
        <f>InputData[[#This Row],[BUYING PRICE]]*InputData[[#This Row],[QUANTITY]]</f>
        <v>402</v>
      </c>
      <c r="M440" s="12">
        <f xml:space="preserve"> InputData[[#This Row],[SELLING PRICE]]*InputData[[#This Row],[QUANTITY]]*(1-InputData[[#This Row],[DISCOUNT %]])</f>
        <v>498.48</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f>VLOOKUP(InputData[[#This Row],[PRODUCT ID]],MasterData[],5,0)</f>
        <v>7</v>
      </c>
      <c r="K441">
        <f>VLOOKUP(InputData[[#This Row],[PRODUCT ID]],MasterData[],6,0)</f>
        <v>8.33</v>
      </c>
      <c r="L441" s="12">
        <f>InputData[[#This Row],[BUYING PRICE]]*InputData[[#This Row],[QUANTITY]]</f>
        <v>35</v>
      </c>
      <c r="M441" s="12">
        <f xml:space="preserve"> InputData[[#This Row],[SELLING PRICE]]*InputData[[#This Row],[QUANTITY]]*(1-InputData[[#This Row],[DISCOUNT %]])</f>
        <v>41.65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f>VLOOKUP(InputData[[#This Row],[PRODUCT ID]],MasterData[],5,0)</f>
        <v>12</v>
      </c>
      <c r="K442">
        <f>VLOOKUP(InputData[[#This Row],[PRODUCT ID]],MasterData[],6,0)</f>
        <v>15.719999999999999</v>
      </c>
      <c r="L442" s="12">
        <f>InputData[[#This Row],[BUYING PRICE]]*InputData[[#This Row],[QUANTITY]]</f>
        <v>156</v>
      </c>
      <c r="M442" s="12">
        <f xml:space="preserve"> InputData[[#This Row],[SELLING PRICE]]*InputData[[#This Row],[QUANTITY]]*(1-InputData[[#This Row],[DISCOUNT %]])</f>
        <v>204.35999999999999</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f>VLOOKUP(InputData[[#This Row],[PRODUCT ID]],MasterData[],5,0)</f>
        <v>105</v>
      </c>
      <c r="K443">
        <f>VLOOKUP(InputData[[#This Row],[PRODUCT ID]],MasterData[],6,0)</f>
        <v>142.80000000000001</v>
      </c>
      <c r="L443" s="12">
        <f>InputData[[#This Row],[BUYING PRICE]]*InputData[[#This Row],[QUANTITY]]</f>
        <v>105</v>
      </c>
      <c r="M443" s="12">
        <f xml:space="preserve"> InputData[[#This Row],[SELLING PRICE]]*InputData[[#This Row],[QUANTITY]]*(1-InputData[[#This Row],[DISCOUNT %]])</f>
        <v>142.80000000000001</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f>VLOOKUP(InputData[[#This Row],[PRODUCT ID]],MasterData[],5,0)</f>
        <v>133</v>
      </c>
      <c r="K444">
        <f>VLOOKUP(InputData[[#This Row],[PRODUCT ID]],MasterData[],6,0)</f>
        <v>155.61000000000001</v>
      </c>
      <c r="L444" s="12">
        <f>InputData[[#This Row],[BUYING PRICE]]*InputData[[#This Row],[QUANTITY]]</f>
        <v>1596</v>
      </c>
      <c r="M444" s="12">
        <f xml:space="preserve"> InputData[[#This Row],[SELLING PRICE]]*InputData[[#This Row],[QUANTITY]]*(1-InputData[[#This Row],[DISCOUNT %]])</f>
        <v>1867.3200000000002</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f>VLOOKUP(InputData[[#This Row],[PRODUCT ID]],MasterData[],5,0)</f>
        <v>138</v>
      </c>
      <c r="K445">
        <f>VLOOKUP(InputData[[#This Row],[PRODUCT ID]],MasterData[],6,0)</f>
        <v>173.88</v>
      </c>
      <c r="L445" s="12">
        <f>InputData[[#This Row],[BUYING PRICE]]*InputData[[#This Row],[QUANTITY]]</f>
        <v>1242</v>
      </c>
      <c r="M445" s="12">
        <f xml:space="preserve"> InputData[[#This Row],[SELLING PRICE]]*InputData[[#This Row],[QUANTITY]]*(1-InputData[[#This Row],[DISCOUNT %]])</f>
        <v>1564.92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f>VLOOKUP(InputData[[#This Row],[PRODUCT ID]],MasterData[],5,0)</f>
        <v>71</v>
      </c>
      <c r="K446">
        <f>VLOOKUP(InputData[[#This Row],[PRODUCT ID]],MasterData[],6,0)</f>
        <v>80.94</v>
      </c>
      <c r="L446" s="12">
        <f>InputData[[#This Row],[BUYING PRICE]]*InputData[[#This Row],[QUANTITY]]</f>
        <v>213</v>
      </c>
      <c r="M446" s="12">
        <f xml:space="preserve"> InputData[[#This Row],[SELLING PRICE]]*InputData[[#This Row],[QUANTITY]]*(1-InputData[[#This Row],[DISCOUNT %]])</f>
        <v>242.82</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f>VLOOKUP(InputData[[#This Row],[PRODUCT ID]],MasterData[],5,0)</f>
        <v>5</v>
      </c>
      <c r="K447">
        <f>VLOOKUP(InputData[[#This Row],[PRODUCT ID]],MasterData[],6,0)</f>
        <v>6.7</v>
      </c>
      <c r="L447" s="12">
        <f>InputData[[#This Row],[BUYING PRICE]]*InputData[[#This Row],[QUANTITY]]</f>
        <v>75</v>
      </c>
      <c r="M447" s="12">
        <f xml:space="preserve"> InputData[[#This Row],[SELLING PRICE]]*InputData[[#This Row],[QUANTITY]]*(1-InputData[[#This Row],[DISCOUNT %]])</f>
        <v>100.5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f>VLOOKUP(InputData[[#This Row],[PRODUCT ID]],MasterData[],5,0)</f>
        <v>72</v>
      </c>
      <c r="K448">
        <f>VLOOKUP(InputData[[#This Row],[PRODUCT ID]],MasterData[],6,0)</f>
        <v>79.92</v>
      </c>
      <c r="L448" s="12">
        <f>InputData[[#This Row],[BUYING PRICE]]*InputData[[#This Row],[QUANTITY]]</f>
        <v>288</v>
      </c>
      <c r="M448" s="12">
        <f xml:space="preserve"> InputData[[#This Row],[SELLING PRICE]]*InputData[[#This Row],[QUANTITY]]*(1-InputData[[#This Row],[DISCOUNT %]])</f>
        <v>319.68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f>VLOOKUP(InputData[[#This Row],[PRODUCT ID]],MasterData[],5,0)</f>
        <v>47</v>
      </c>
      <c r="K449">
        <f>VLOOKUP(InputData[[#This Row],[PRODUCT ID]],MasterData[],6,0)</f>
        <v>53.11</v>
      </c>
      <c r="L449" s="12">
        <f>InputData[[#This Row],[BUYING PRICE]]*InputData[[#This Row],[QUANTITY]]</f>
        <v>141</v>
      </c>
      <c r="M449" s="12">
        <f xml:space="preserve"> InputData[[#This Row],[SELLING PRICE]]*InputData[[#This Row],[QUANTITY]]*(1-InputData[[#This Row],[DISCOUNT %]])</f>
        <v>159.32999999999998</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f>VLOOKUP(InputData[[#This Row],[PRODUCT ID]],MasterData[],5,0)</f>
        <v>67</v>
      </c>
      <c r="K450">
        <f>VLOOKUP(InputData[[#This Row],[PRODUCT ID]],MasterData[],6,0)</f>
        <v>85.76</v>
      </c>
      <c r="L450" s="12">
        <f>InputData[[#This Row],[BUYING PRICE]]*InputData[[#This Row],[QUANTITY]]</f>
        <v>1005</v>
      </c>
      <c r="M450" s="12">
        <f xml:space="preserve"> InputData[[#This Row],[SELLING PRICE]]*InputData[[#This Row],[QUANTITY]]*(1-InputData[[#This Row],[DISCOUNT %]])</f>
        <v>1286.4000000000001</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f>VLOOKUP(InputData[[#This Row],[PRODUCT ID]],MasterData[],5,0)</f>
        <v>18</v>
      </c>
      <c r="K451">
        <f>VLOOKUP(InputData[[#This Row],[PRODUCT ID]],MasterData[],6,0)</f>
        <v>24.66</v>
      </c>
      <c r="L451" s="12">
        <f>InputData[[#This Row],[BUYING PRICE]]*InputData[[#This Row],[QUANTITY]]</f>
        <v>252</v>
      </c>
      <c r="M451" s="12">
        <f xml:space="preserve"> InputData[[#This Row],[SELLING PRICE]]*InputData[[#This Row],[QUANTITY]]*(1-InputData[[#This Row],[DISCOUNT %]])</f>
        <v>345.24</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f>VLOOKUP(InputData[[#This Row],[PRODUCT ID]],MasterData[],5,0)</f>
        <v>95</v>
      </c>
      <c r="K452">
        <f>VLOOKUP(InputData[[#This Row],[PRODUCT ID]],MasterData[],6,0)</f>
        <v>119.7</v>
      </c>
      <c r="L452" s="12">
        <f>InputData[[#This Row],[BUYING PRICE]]*InputData[[#This Row],[QUANTITY]]</f>
        <v>760</v>
      </c>
      <c r="M452" s="12">
        <f xml:space="preserve"> InputData[[#This Row],[SELLING PRICE]]*InputData[[#This Row],[QUANTITY]]*(1-InputData[[#This Row],[DISCOUNT %]])</f>
        <v>957.6</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f>VLOOKUP(InputData[[#This Row],[PRODUCT ID]],MasterData[],5,0)</f>
        <v>95</v>
      </c>
      <c r="K453">
        <f>VLOOKUP(InputData[[#This Row],[PRODUCT ID]],MasterData[],6,0)</f>
        <v>119.7</v>
      </c>
      <c r="L453" s="12">
        <f>InputData[[#This Row],[BUYING PRICE]]*InputData[[#This Row],[QUANTITY]]</f>
        <v>570</v>
      </c>
      <c r="M453" s="12">
        <f xml:space="preserve"> InputData[[#This Row],[SELLING PRICE]]*InputData[[#This Row],[QUANTITY]]*(1-InputData[[#This Row],[DISCOUNT %]])</f>
        <v>718.2</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f>VLOOKUP(InputData[[#This Row],[PRODUCT ID]],MasterData[],5,0)</f>
        <v>98</v>
      </c>
      <c r="K454">
        <f>VLOOKUP(InputData[[#This Row],[PRODUCT ID]],MasterData[],6,0)</f>
        <v>103.88</v>
      </c>
      <c r="L454" s="12">
        <f>InputData[[#This Row],[BUYING PRICE]]*InputData[[#This Row],[QUANTITY]]</f>
        <v>980</v>
      </c>
      <c r="M454" s="12">
        <f xml:space="preserve"> InputData[[#This Row],[SELLING PRICE]]*InputData[[#This Row],[QUANTITY]]*(1-InputData[[#This Row],[DISCOUNT %]])</f>
        <v>1038.8</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f>VLOOKUP(InputData[[#This Row],[PRODUCT ID]],MasterData[],5,0)</f>
        <v>37</v>
      </c>
      <c r="K455">
        <f>VLOOKUP(InputData[[#This Row],[PRODUCT ID]],MasterData[],6,0)</f>
        <v>49.21</v>
      </c>
      <c r="L455" s="12">
        <f>InputData[[#This Row],[BUYING PRICE]]*InputData[[#This Row],[QUANTITY]]</f>
        <v>518</v>
      </c>
      <c r="M455" s="12">
        <f xml:space="preserve"> InputData[[#This Row],[SELLING PRICE]]*InputData[[#This Row],[QUANTITY]]*(1-InputData[[#This Row],[DISCOUNT %]])</f>
        <v>688.94</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f>VLOOKUP(InputData[[#This Row],[PRODUCT ID]],MasterData[],5,0)</f>
        <v>18</v>
      </c>
      <c r="K456">
        <f>VLOOKUP(InputData[[#This Row],[PRODUCT ID]],MasterData[],6,0)</f>
        <v>24.66</v>
      </c>
      <c r="L456" s="12">
        <f>InputData[[#This Row],[BUYING PRICE]]*InputData[[#This Row],[QUANTITY]]</f>
        <v>90</v>
      </c>
      <c r="M456" s="12">
        <f xml:space="preserve"> InputData[[#This Row],[SELLING PRICE]]*InputData[[#This Row],[QUANTITY]]*(1-InputData[[#This Row],[DISCOUNT %]])</f>
        <v>123.3</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f>VLOOKUP(InputData[[#This Row],[PRODUCT ID]],MasterData[],5,0)</f>
        <v>67</v>
      </c>
      <c r="K457">
        <f>VLOOKUP(InputData[[#This Row],[PRODUCT ID]],MasterData[],6,0)</f>
        <v>83.08</v>
      </c>
      <c r="L457" s="12">
        <f>InputData[[#This Row],[BUYING PRICE]]*InputData[[#This Row],[QUANTITY]]</f>
        <v>804</v>
      </c>
      <c r="M457" s="12">
        <f xml:space="preserve"> InputData[[#This Row],[SELLING PRICE]]*InputData[[#This Row],[QUANTITY]]*(1-InputData[[#This Row],[DISCOUNT %]])</f>
        <v>996.96</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f>VLOOKUP(InputData[[#This Row],[PRODUCT ID]],MasterData[],5,0)</f>
        <v>73</v>
      </c>
      <c r="K458">
        <f>VLOOKUP(InputData[[#This Row],[PRODUCT ID]],MasterData[],6,0)</f>
        <v>94.17</v>
      </c>
      <c r="L458" s="12">
        <f>InputData[[#This Row],[BUYING PRICE]]*InputData[[#This Row],[QUANTITY]]</f>
        <v>876</v>
      </c>
      <c r="M458" s="12">
        <f xml:space="preserve"> InputData[[#This Row],[SELLING PRICE]]*InputData[[#This Row],[QUANTITY]]*(1-InputData[[#This Row],[DISCOUNT %]])</f>
        <v>1130.04</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f>VLOOKUP(InputData[[#This Row],[PRODUCT ID]],MasterData[],5,0)</f>
        <v>89</v>
      </c>
      <c r="K459">
        <f>VLOOKUP(InputData[[#This Row],[PRODUCT ID]],MasterData[],6,0)</f>
        <v>117.48</v>
      </c>
      <c r="L459" s="12">
        <f>InputData[[#This Row],[BUYING PRICE]]*InputData[[#This Row],[QUANTITY]]</f>
        <v>1246</v>
      </c>
      <c r="M459" s="12">
        <f xml:space="preserve"> InputData[[#This Row],[SELLING PRICE]]*InputData[[#This Row],[QUANTITY]]*(1-InputData[[#This Row],[DISCOUNT %]])</f>
        <v>1644.72</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f>VLOOKUP(InputData[[#This Row],[PRODUCT ID]],MasterData[],5,0)</f>
        <v>89</v>
      </c>
      <c r="K460">
        <f>VLOOKUP(InputData[[#This Row],[PRODUCT ID]],MasterData[],6,0)</f>
        <v>117.48</v>
      </c>
      <c r="L460" s="12">
        <f>InputData[[#This Row],[BUYING PRICE]]*InputData[[#This Row],[QUANTITY]]</f>
        <v>712</v>
      </c>
      <c r="M460" s="12">
        <f xml:space="preserve"> InputData[[#This Row],[SELLING PRICE]]*InputData[[#This Row],[QUANTITY]]*(1-InputData[[#This Row],[DISCOUNT %]])</f>
        <v>939.84</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f>VLOOKUP(InputData[[#This Row],[PRODUCT ID]],MasterData[],5,0)</f>
        <v>90</v>
      </c>
      <c r="K461">
        <f>VLOOKUP(InputData[[#This Row],[PRODUCT ID]],MasterData[],6,0)</f>
        <v>96.3</v>
      </c>
      <c r="L461" s="12">
        <f>InputData[[#This Row],[BUYING PRICE]]*InputData[[#This Row],[QUANTITY]]</f>
        <v>360</v>
      </c>
      <c r="M461" s="12">
        <f xml:space="preserve"> InputData[[#This Row],[SELLING PRICE]]*InputData[[#This Row],[QUANTITY]]*(1-InputData[[#This Row],[DISCOUNT %]])</f>
        <v>385.2</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f>VLOOKUP(InputData[[#This Row],[PRODUCT ID]],MasterData[],5,0)</f>
        <v>76</v>
      </c>
      <c r="K462">
        <f>VLOOKUP(InputData[[#This Row],[PRODUCT ID]],MasterData[],6,0)</f>
        <v>82.08</v>
      </c>
      <c r="L462" s="12">
        <f>InputData[[#This Row],[BUYING PRICE]]*InputData[[#This Row],[QUANTITY]]</f>
        <v>684</v>
      </c>
      <c r="M462" s="12">
        <f xml:space="preserve"> InputData[[#This Row],[SELLING PRICE]]*InputData[[#This Row],[QUANTITY]]*(1-InputData[[#This Row],[DISCOUNT %]])</f>
        <v>738.72</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f>VLOOKUP(InputData[[#This Row],[PRODUCT ID]],MasterData[],5,0)</f>
        <v>72</v>
      </c>
      <c r="K463">
        <f>VLOOKUP(InputData[[#This Row],[PRODUCT ID]],MasterData[],6,0)</f>
        <v>79.92</v>
      </c>
      <c r="L463" s="12">
        <f>InputData[[#This Row],[BUYING PRICE]]*InputData[[#This Row],[QUANTITY]]</f>
        <v>216</v>
      </c>
      <c r="M463" s="12">
        <f xml:space="preserve"> InputData[[#This Row],[SELLING PRICE]]*InputData[[#This Row],[QUANTITY]]*(1-InputData[[#This Row],[DISCOUNT %]])</f>
        <v>239.76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f>VLOOKUP(InputData[[#This Row],[PRODUCT ID]],MasterData[],5,0)</f>
        <v>55</v>
      </c>
      <c r="K464">
        <f>VLOOKUP(InputData[[#This Row],[PRODUCT ID]],MasterData[],6,0)</f>
        <v>58.3</v>
      </c>
      <c r="L464" s="12">
        <f>InputData[[#This Row],[BUYING PRICE]]*InputData[[#This Row],[QUANTITY]]</f>
        <v>715</v>
      </c>
      <c r="M464" s="12">
        <f xml:space="preserve"> InputData[[#This Row],[SELLING PRICE]]*InputData[[#This Row],[QUANTITY]]*(1-InputData[[#This Row],[DISCOUNT %]])</f>
        <v>757.9</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f>VLOOKUP(InputData[[#This Row],[PRODUCT ID]],MasterData[],5,0)</f>
        <v>44</v>
      </c>
      <c r="K465">
        <f>VLOOKUP(InputData[[#This Row],[PRODUCT ID]],MasterData[],6,0)</f>
        <v>48.4</v>
      </c>
      <c r="L465" s="12">
        <f>InputData[[#This Row],[BUYING PRICE]]*InputData[[#This Row],[QUANTITY]]</f>
        <v>220</v>
      </c>
      <c r="M465" s="12">
        <f xml:space="preserve"> InputData[[#This Row],[SELLING PRICE]]*InputData[[#This Row],[QUANTITY]]*(1-InputData[[#This Row],[DISCOUNT %]])</f>
        <v>242</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f>VLOOKUP(InputData[[#This Row],[PRODUCT ID]],MasterData[],5,0)</f>
        <v>43</v>
      </c>
      <c r="K466">
        <f>VLOOKUP(InputData[[#This Row],[PRODUCT ID]],MasterData[],6,0)</f>
        <v>47.730000000000004</v>
      </c>
      <c r="L466" s="12">
        <f>InputData[[#This Row],[BUYING PRICE]]*InputData[[#This Row],[QUANTITY]]</f>
        <v>645</v>
      </c>
      <c r="M466" s="12">
        <f xml:space="preserve"> InputData[[#This Row],[SELLING PRICE]]*InputData[[#This Row],[QUANTITY]]*(1-InputData[[#This Row],[DISCOUNT %]])</f>
        <v>715.95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f>VLOOKUP(InputData[[#This Row],[PRODUCT ID]],MasterData[],5,0)</f>
        <v>5</v>
      </c>
      <c r="K467">
        <f>VLOOKUP(InputData[[#This Row],[PRODUCT ID]],MasterData[],6,0)</f>
        <v>6.7</v>
      </c>
      <c r="L467" s="12">
        <f>InputData[[#This Row],[BUYING PRICE]]*InputData[[#This Row],[QUANTITY]]</f>
        <v>5</v>
      </c>
      <c r="M467" s="12">
        <f xml:space="preserve"> InputData[[#This Row],[SELLING PRICE]]*InputData[[#This Row],[QUANTITY]]*(1-InputData[[#This Row],[DISCOUNT %]])</f>
        <v>6.7</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f>VLOOKUP(InputData[[#This Row],[PRODUCT ID]],MasterData[],5,0)</f>
        <v>72</v>
      </c>
      <c r="K468">
        <f>VLOOKUP(InputData[[#This Row],[PRODUCT ID]],MasterData[],6,0)</f>
        <v>79.92</v>
      </c>
      <c r="L468" s="12">
        <f>InputData[[#This Row],[BUYING PRICE]]*InputData[[#This Row],[QUANTITY]]</f>
        <v>1008</v>
      </c>
      <c r="M468" s="12">
        <f xml:space="preserve"> InputData[[#This Row],[SELLING PRICE]]*InputData[[#This Row],[QUANTITY]]*(1-InputData[[#This Row],[DISCOUNT %]])</f>
        <v>1118.8800000000001</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f>VLOOKUP(InputData[[#This Row],[PRODUCT ID]],MasterData[],5,0)</f>
        <v>150</v>
      </c>
      <c r="K469">
        <f>VLOOKUP(InputData[[#This Row],[PRODUCT ID]],MasterData[],6,0)</f>
        <v>210</v>
      </c>
      <c r="L469" s="12">
        <f>InputData[[#This Row],[BUYING PRICE]]*InputData[[#This Row],[QUANTITY]]</f>
        <v>1350</v>
      </c>
      <c r="M469" s="12">
        <f xml:space="preserve"> InputData[[#This Row],[SELLING PRICE]]*InputData[[#This Row],[QUANTITY]]*(1-InputData[[#This Row],[DISCOUNT %]])</f>
        <v>1890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f>VLOOKUP(InputData[[#This Row],[PRODUCT ID]],MasterData[],5,0)</f>
        <v>76</v>
      </c>
      <c r="K470">
        <f>VLOOKUP(InputData[[#This Row],[PRODUCT ID]],MasterData[],6,0)</f>
        <v>82.08</v>
      </c>
      <c r="L470" s="12">
        <f>InputData[[#This Row],[BUYING PRICE]]*InputData[[#This Row],[QUANTITY]]</f>
        <v>912</v>
      </c>
      <c r="M470" s="12">
        <f xml:space="preserve"> InputData[[#This Row],[SELLING PRICE]]*InputData[[#This Row],[QUANTITY]]*(1-InputData[[#This Row],[DISCOUNT %]])</f>
        <v>984.96</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f>VLOOKUP(InputData[[#This Row],[PRODUCT ID]],MasterData[],5,0)</f>
        <v>83</v>
      </c>
      <c r="K471">
        <f>VLOOKUP(InputData[[#This Row],[PRODUCT ID]],MasterData[],6,0)</f>
        <v>94.62</v>
      </c>
      <c r="L471" s="12">
        <f>InputData[[#This Row],[BUYING PRICE]]*InputData[[#This Row],[QUANTITY]]</f>
        <v>830</v>
      </c>
      <c r="M471" s="12">
        <f xml:space="preserve"> InputData[[#This Row],[SELLING PRICE]]*InputData[[#This Row],[QUANTITY]]*(1-InputData[[#This Row],[DISCOUNT %]])</f>
        <v>946.2</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f>VLOOKUP(InputData[[#This Row],[PRODUCT ID]],MasterData[],5,0)</f>
        <v>105</v>
      </c>
      <c r="K472">
        <f>VLOOKUP(InputData[[#This Row],[PRODUCT ID]],MasterData[],6,0)</f>
        <v>142.80000000000001</v>
      </c>
      <c r="L472" s="12">
        <f>InputData[[#This Row],[BUYING PRICE]]*InputData[[#This Row],[QUANTITY]]</f>
        <v>1575</v>
      </c>
      <c r="M472" s="12">
        <f xml:space="preserve"> InputData[[#This Row],[SELLING PRICE]]*InputData[[#This Row],[QUANTITY]]*(1-InputData[[#This Row],[DISCOUNT %]])</f>
        <v>2142</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f>VLOOKUP(InputData[[#This Row],[PRODUCT ID]],MasterData[],5,0)</f>
        <v>76</v>
      </c>
      <c r="K473">
        <f>VLOOKUP(InputData[[#This Row],[PRODUCT ID]],MasterData[],6,0)</f>
        <v>82.08</v>
      </c>
      <c r="L473" s="12">
        <f>InputData[[#This Row],[BUYING PRICE]]*InputData[[#This Row],[QUANTITY]]</f>
        <v>1140</v>
      </c>
      <c r="M473" s="12">
        <f xml:space="preserve"> InputData[[#This Row],[SELLING PRICE]]*InputData[[#This Row],[QUANTITY]]*(1-InputData[[#This Row],[DISCOUNT %]])</f>
        <v>1231.2</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f>VLOOKUP(InputData[[#This Row],[PRODUCT ID]],MasterData[],5,0)</f>
        <v>12</v>
      </c>
      <c r="K474">
        <f>VLOOKUP(InputData[[#This Row],[PRODUCT ID]],MasterData[],6,0)</f>
        <v>15.719999999999999</v>
      </c>
      <c r="L474" s="12">
        <f>InputData[[#This Row],[BUYING PRICE]]*InputData[[#This Row],[QUANTITY]]</f>
        <v>120</v>
      </c>
      <c r="M474" s="12">
        <f xml:space="preserve"> InputData[[#This Row],[SELLING PRICE]]*InputData[[#This Row],[QUANTITY]]*(1-InputData[[#This Row],[DISCOUNT %]])</f>
        <v>157.19999999999999</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f>VLOOKUP(InputData[[#This Row],[PRODUCT ID]],MasterData[],5,0)</f>
        <v>90</v>
      </c>
      <c r="K475">
        <f>VLOOKUP(InputData[[#This Row],[PRODUCT ID]],MasterData[],6,0)</f>
        <v>96.3</v>
      </c>
      <c r="L475" s="12">
        <f>InputData[[#This Row],[BUYING PRICE]]*InputData[[#This Row],[QUANTITY]]</f>
        <v>270</v>
      </c>
      <c r="M475" s="12">
        <f xml:space="preserve"> InputData[[#This Row],[SELLING PRICE]]*InputData[[#This Row],[QUANTITY]]*(1-InputData[[#This Row],[DISCOUNT %]])</f>
        <v>288.89999999999998</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f>VLOOKUP(InputData[[#This Row],[PRODUCT ID]],MasterData[],5,0)</f>
        <v>144</v>
      </c>
      <c r="K476">
        <f>VLOOKUP(InputData[[#This Row],[PRODUCT ID]],MasterData[],6,0)</f>
        <v>156.96</v>
      </c>
      <c r="L476" s="12">
        <f>InputData[[#This Row],[BUYING PRICE]]*InputData[[#This Row],[QUANTITY]]</f>
        <v>2016</v>
      </c>
      <c r="M476" s="12">
        <f xml:space="preserve"> InputData[[#This Row],[SELLING PRICE]]*InputData[[#This Row],[QUANTITY]]*(1-InputData[[#This Row],[DISCOUNT %]])</f>
        <v>2197.44</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f>VLOOKUP(InputData[[#This Row],[PRODUCT ID]],MasterData[],5,0)</f>
        <v>120</v>
      </c>
      <c r="K477">
        <f>VLOOKUP(InputData[[#This Row],[PRODUCT ID]],MasterData[],6,0)</f>
        <v>162</v>
      </c>
      <c r="L477" s="12">
        <f>InputData[[#This Row],[BUYING PRICE]]*InputData[[#This Row],[QUANTITY]]</f>
        <v>360</v>
      </c>
      <c r="M477" s="12">
        <f xml:space="preserve"> InputData[[#This Row],[SELLING PRICE]]*InputData[[#This Row],[QUANTITY]]*(1-InputData[[#This Row],[DISCOUNT %]])</f>
        <v>486</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f>VLOOKUP(InputData[[#This Row],[PRODUCT ID]],MasterData[],5,0)</f>
        <v>72</v>
      </c>
      <c r="K478">
        <f>VLOOKUP(InputData[[#This Row],[PRODUCT ID]],MasterData[],6,0)</f>
        <v>79.92</v>
      </c>
      <c r="L478" s="12">
        <f>InputData[[#This Row],[BUYING PRICE]]*InputData[[#This Row],[QUANTITY]]</f>
        <v>576</v>
      </c>
      <c r="M478" s="12">
        <f xml:space="preserve"> InputData[[#This Row],[SELLING PRICE]]*InputData[[#This Row],[QUANTITY]]*(1-InputData[[#This Row],[DISCOUNT %]])</f>
        <v>639.36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f>VLOOKUP(InputData[[#This Row],[PRODUCT ID]],MasterData[],5,0)</f>
        <v>73</v>
      </c>
      <c r="K479">
        <f>VLOOKUP(InputData[[#This Row],[PRODUCT ID]],MasterData[],6,0)</f>
        <v>94.17</v>
      </c>
      <c r="L479" s="12">
        <f>InputData[[#This Row],[BUYING PRICE]]*InputData[[#This Row],[QUANTITY]]</f>
        <v>1095</v>
      </c>
      <c r="M479" s="12">
        <f xml:space="preserve"> InputData[[#This Row],[SELLING PRICE]]*InputData[[#This Row],[QUANTITY]]*(1-InputData[[#This Row],[DISCOUNT %]])</f>
        <v>1412.55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f>VLOOKUP(InputData[[#This Row],[PRODUCT ID]],MasterData[],5,0)</f>
        <v>12</v>
      </c>
      <c r="K480">
        <f>VLOOKUP(InputData[[#This Row],[PRODUCT ID]],MasterData[],6,0)</f>
        <v>15.719999999999999</v>
      </c>
      <c r="L480" s="12">
        <f>InputData[[#This Row],[BUYING PRICE]]*InputData[[#This Row],[QUANTITY]]</f>
        <v>180</v>
      </c>
      <c r="M480" s="12">
        <f xml:space="preserve"> InputData[[#This Row],[SELLING PRICE]]*InputData[[#This Row],[QUANTITY]]*(1-InputData[[#This Row],[DISCOUNT %]])</f>
        <v>235.79999999999998</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f>VLOOKUP(InputData[[#This Row],[PRODUCT ID]],MasterData[],5,0)</f>
        <v>148</v>
      </c>
      <c r="K481">
        <f>VLOOKUP(InputData[[#This Row],[PRODUCT ID]],MasterData[],6,0)</f>
        <v>201.28</v>
      </c>
      <c r="L481" s="12">
        <f>InputData[[#This Row],[BUYING PRICE]]*InputData[[#This Row],[QUANTITY]]</f>
        <v>2220</v>
      </c>
      <c r="M481" s="12">
        <f xml:space="preserve"> InputData[[#This Row],[SELLING PRICE]]*InputData[[#This Row],[QUANTITY]]*(1-InputData[[#This Row],[DISCOUNT %]])</f>
        <v>3019.2</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f>VLOOKUP(InputData[[#This Row],[PRODUCT ID]],MasterData[],5,0)</f>
        <v>5</v>
      </c>
      <c r="K482">
        <f>VLOOKUP(InputData[[#This Row],[PRODUCT ID]],MasterData[],6,0)</f>
        <v>6.7</v>
      </c>
      <c r="L482" s="12">
        <f>InputData[[#This Row],[BUYING PRICE]]*InputData[[#This Row],[QUANTITY]]</f>
        <v>25</v>
      </c>
      <c r="M482" s="12">
        <f xml:space="preserve"> InputData[[#This Row],[SELLING PRICE]]*InputData[[#This Row],[QUANTITY]]*(1-InputData[[#This Row],[DISCOUNT %]])</f>
        <v>33.5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f>VLOOKUP(InputData[[#This Row],[PRODUCT ID]],MasterData[],5,0)</f>
        <v>61</v>
      </c>
      <c r="K483">
        <f>VLOOKUP(InputData[[#This Row],[PRODUCT ID]],MasterData[],6,0)</f>
        <v>76.25</v>
      </c>
      <c r="L483" s="12">
        <f>InputData[[#This Row],[BUYING PRICE]]*InputData[[#This Row],[QUANTITY]]</f>
        <v>671</v>
      </c>
      <c r="M483" s="12">
        <f xml:space="preserve"> InputData[[#This Row],[SELLING PRICE]]*InputData[[#This Row],[QUANTITY]]*(1-InputData[[#This Row],[DISCOUNT %]])</f>
        <v>838.75</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f>VLOOKUP(InputData[[#This Row],[PRODUCT ID]],MasterData[],5,0)</f>
        <v>83</v>
      </c>
      <c r="K484">
        <f>VLOOKUP(InputData[[#This Row],[PRODUCT ID]],MasterData[],6,0)</f>
        <v>94.62</v>
      </c>
      <c r="L484" s="12">
        <f>InputData[[#This Row],[BUYING PRICE]]*InputData[[#This Row],[QUANTITY]]</f>
        <v>830</v>
      </c>
      <c r="M484" s="12">
        <f xml:space="preserve"> InputData[[#This Row],[SELLING PRICE]]*InputData[[#This Row],[QUANTITY]]*(1-InputData[[#This Row],[DISCOUNT %]])</f>
        <v>946.2</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f>VLOOKUP(InputData[[#This Row],[PRODUCT ID]],MasterData[],5,0)</f>
        <v>150</v>
      </c>
      <c r="K485">
        <f>VLOOKUP(InputData[[#This Row],[PRODUCT ID]],MasterData[],6,0)</f>
        <v>210</v>
      </c>
      <c r="L485" s="12">
        <f>InputData[[#This Row],[BUYING PRICE]]*InputData[[#This Row],[QUANTITY]]</f>
        <v>2250</v>
      </c>
      <c r="M485" s="12">
        <f xml:space="preserve"> InputData[[#This Row],[SELLING PRICE]]*InputData[[#This Row],[QUANTITY]]*(1-InputData[[#This Row],[DISCOUNT %]])</f>
        <v>3150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f>VLOOKUP(InputData[[#This Row],[PRODUCT ID]],MasterData[],5,0)</f>
        <v>67</v>
      </c>
      <c r="K486">
        <f>VLOOKUP(InputData[[#This Row],[PRODUCT ID]],MasterData[],6,0)</f>
        <v>83.08</v>
      </c>
      <c r="L486" s="12">
        <f>InputData[[#This Row],[BUYING PRICE]]*InputData[[#This Row],[QUANTITY]]</f>
        <v>871</v>
      </c>
      <c r="M486" s="12">
        <f xml:space="preserve"> InputData[[#This Row],[SELLING PRICE]]*InputData[[#This Row],[QUANTITY]]*(1-InputData[[#This Row],[DISCOUNT %]])</f>
        <v>1080.04</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f>VLOOKUP(InputData[[#This Row],[PRODUCT ID]],MasterData[],5,0)</f>
        <v>12</v>
      </c>
      <c r="K487">
        <f>VLOOKUP(InputData[[#This Row],[PRODUCT ID]],MasterData[],6,0)</f>
        <v>15.719999999999999</v>
      </c>
      <c r="L487" s="12">
        <f>InputData[[#This Row],[BUYING PRICE]]*InputData[[#This Row],[QUANTITY]]</f>
        <v>156</v>
      </c>
      <c r="M487" s="12">
        <f xml:space="preserve"> InputData[[#This Row],[SELLING PRICE]]*InputData[[#This Row],[QUANTITY]]*(1-InputData[[#This Row],[DISCOUNT %]])</f>
        <v>204.35999999999999</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f>VLOOKUP(InputData[[#This Row],[PRODUCT ID]],MasterData[],5,0)</f>
        <v>120</v>
      </c>
      <c r="K488">
        <f>VLOOKUP(InputData[[#This Row],[PRODUCT ID]],MasterData[],6,0)</f>
        <v>162</v>
      </c>
      <c r="L488" s="12">
        <f>InputData[[#This Row],[BUYING PRICE]]*InputData[[#This Row],[QUANTITY]]</f>
        <v>1560</v>
      </c>
      <c r="M488" s="12">
        <f xml:space="preserve"> InputData[[#This Row],[SELLING PRICE]]*InputData[[#This Row],[QUANTITY]]*(1-InputData[[#This Row],[DISCOUNT %]])</f>
        <v>2106</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f>VLOOKUP(InputData[[#This Row],[PRODUCT ID]],MasterData[],5,0)</f>
        <v>90</v>
      </c>
      <c r="K489">
        <f>VLOOKUP(InputData[[#This Row],[PRODUCT ID]],MasterData[],6,0)</f>
        <v>115.2</v>
      </c>
      <c r="L489" s="12">
        <f>InputData[[#This Row],[BUYING PRICE]]*InputData[[#This Row],[QUANTITY]]</f>
        <v>1170</v>
      </c>
      <c r="M489" s="12">
        <f xml:space="preserve"> InputData[[#This Row],[SELLING PRICE]]*InputData[[#This Row],[QUANTITY]]*(1-InputData[[#This Row],[DISCOUNT %]])</f>
        <v>1497.6000000000001</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f>VLOOKUP(InputData[[#This Row],[PRODUCT ID]],MasterData[],5,0)</f>
        <v>90</v>
      </c>
      <c r="K490">
        <f>VLOOKUP(InputData[[#This Row],[PRODUCT ID]],MasterData[],6,0)</f>
        <v>96.3</v>
      </c>
      <c r="L490" s="12">
        <f>InputData[[#This Row],[BUYING PRICE]]*InputData[[#This Row],[QUANTITY]]</f>
        <v>990</v>
      </c>
      <c r="M490" s="12">
        <f xml:space="preserve"> InputData[[#This Row],[SELLING PRICE]]*InputData[[#This Row],[QUANTITY]]*(1-InputData[[#This Row],[DISCOUNT %]])</f>
        <v>1059.3</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f>VLOOKUP(InputData[[#This Row],[PRODUCT ID]],MasterData[],5,0)</f>
        <v>150</v>
      </c>
      <c r="K491">
        <f>VLOOKUP(InputData[[#This Row],[PRODUCT ID]],MasterData[],6,0)</f>
        <v>210</v>
      </c>
      <c r="L491" s="12">
        <f>InputData[[#This Row],[BUYING PRICE]]*InputData[[#This Row],[QUANTITY]]</f>
        <v>1500</v>
      </c>
      <c r="M491" s="12">
        <f xml:space="preserve"> InputData[[#This Row],[SELLING PRICE]]*InputData[[#This Row],[QUANTITY]]*(1-InputData[[#This Row],[DISCOUNT %]])</f>
        <v>2100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f>VLOOKUP(InputData[[#This Row],[PRODUCT ID]],MasterData[],5,0)</f>
        <v>48</v>
      </c>
      <c r="K492">
        <f>VLOOKUP(InputData[[#This Row],[PRODUCT ID]],MasterData[],6,0)</f>
        <v>57.120000000000005</v>
      </c>
      <c r="L492" s="12">
        <f>InputData[[#This Row],[BUYING PRICE]]*InputData[[#This Row],[QUANTITY]]</f>
        <v>384</v>
      </c>
      <c r="M492" s="12">
        <f xml:space="preserve"> InputData[[#This Row],[SELLING PRICE]]*InputData[[#This Row],[QUANTITY]]*(1-InputData[[#This Row],[DISCOUNT %]])</f>
        <v>456.96000000000004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f>VLOOKUP(InputData[[#This Row],[PRODUCT ID]],MasterData[],5,0)</f>
        <v>37</v>
      </c>
      <c r="K493">
        <f>VLOOKUP(InputData[[#This Row],[PRODUCT ID]],MasterData[],6,0)</f>
        <v>49.21</v>
      </c>
      <c r="L493" s="12">
        <f>InputData[[#This Row],[BUYING PRICE]]*InputData[[#This Row],[QUANTITY]]</f>
        <v>259</v>
      </c>
      <c r="M493" s="12">
        <f xml:space="preserve"> InputData[[#This Row],[SELLING PRICE]]*InputData[[#This Row],[QUANTITY]]*(1-InputData[[#This Row],[DISCOUNT %]])</f>
        <v>344.47</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f>VLOOKUP(InputData[[#This Row],[PRODUCT ID]],MasterData[],5,0)</f>
        <v>48</v>
      </c>
      <c r="K494">
        <f>VLOOKUP(InputData[[#This Row],[PRODUCT ID]],MasterData[],6,0)</f>
        <v>57.120000000000005</v>
      </c>
      <c r="L494" s="12">
        <f>InputData[[#This Row],[BUYING PRICE]]*InputData[[#This Row],[QUANTITY]]</f>
        <v>480</v>
      </c>
      <c r="M494" s="12">
        <f xml:space="preserve"> InputData[[#This Row],[SELLING PRICE]]*InputData[[#This Row],[QUANTITY]]*(1-InputData[[#This Row],[DISCOUNT %]])</f>
        <v>571.20000000000005</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f>VLOOKUP(InputData[[#This Row],[PRODUCT ID]],MasterData[],5,0)</f>
        <v>105</v>
      </c>
      <c r="K495">
        <f>VLOOKUP(InputData[[#This Row],[PRODUCT ID]],MasterData[],6,0)</f>
        <v>142.80000000000001</v>
      </c>
      <c r="L495" s="12">
        <f>InputData[[#This Row],[BUYING PRICE]]*InputData[[#This Row],[QUANTITY]]</f>
        <v>105</v>
      </c>
      <c r="M495" s="12">
        <f xml:space="preserve"> InputData[[#This Row],[SELLING PRICE]]*InputData[[#This Row],[QUANTITY]]*(1-InputData[[#This Row],[DISCOUNT %]])</f>
        <v>142.80000000000001</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f>VLOOKUP(InputData[[#This Row],[PRODUCT ID]],MasterData[],5,0)</f>
        <v>73</v>
      </c>
      <c r="K496">
        <f>VLOOKUP(InputData[[#This Row],[PRODUCT ID]],MasterData[],6,0)</f>
        <v>94.17</v>
      </c>
      <c r="L496" s="12">
        <f>InputData[[#This Row],[BUYING PRICE]]*InputData[[#This Row],[QUANTITY]]</f>
        <v>1022</v>
      </c>
      <c r="M496" s="12">
        <f xml:space="preserve"> InputData[[#This Row],[SELLING PRICE]]*InputData[[#This Row],[QUANTITY]]*(1-InputData[[#This Row],[DISCOUNT %]])</f>
        <v>1318.38</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f>VLOOKUP(InputData[[#This Row],[PRODUCT ID]],MasterData[],5,0)</f>
        <v>134</v>
      </c>
      <c r="K497">
        <f>VLOOKUP(InputData[[#This Row],[PRODUCT ID]],MasterData[],6,0)</f>
        <v>156.78</v>
      </c>
      <c r="L497" s="12">
        <f>InputData[[#This Row],[BUYING PRICE]]*InputData[[#This Row],[QUANTITY]]</f>
        <v>1072</v>
      </c>
      <c r="M497" s="12">
        <f xml:space="preserve"> InputData[[#This Row],[SELLING PRICE]]*InputData[[#This Row],[QUANTITY]]*(1-InputData[[#This Row],[DISCOUNT %]])</f>
        <v>1254.24</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f>VLOOKUP(InputData[[#This Row],[PRODUCT ID]],MasterData[],5,0)</f>
        <v>55</v>
      </c>
      <c r="K498">
        <f>VLOOKUP(InputData[[#This Row],[PRODUCT ID]],MasterData[],6,0)</f>
        <v>58.3</v>
      </c>
      <c r="L498" s="12">
        <f>InputData[[#This Row],[BUYING PRICE]]*InputData[[#This Row],[QUANTITY]]</f>
        <v>440</v>
      </c>
      <c r="M498" s="12">
        <f xml:space="preserve"> InputData[[#This Row],[SELLING PRICE]]*InputData[[#This Row],[QUANTITY]]*(1-InputData[[#This Row],[DISCOUNT %]])</f>
        <v>466.4</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f>VLOOKUP(InputData[[#This Row],[PRODUCT ID]],MasterData[],5,0)</f>
        <v>61</v>
      </c>
      <c r="K499">
        <f>VLOOKUP(InputData[[#This Row],[PRODUCT ID]],MasterData[],6,0)</f>
        <v>76.25</v>
      </c>
      <c r="L499" s="12">
        <f>InputData[[#This Row],[BUYING PRICE]]*InputData[[#This Row],[QUANTITY]]</f>
        <v>366</v>
      </c>
      <c r="M499" s="12">
        <f xml:space="preserve"> InputData[[#This Row],[SELLING PRICE]]*InputData[[#This Row],[QUANTITY]]*(1-InputData[[#This Row],[DISCOUNT %]])</f>
        <v>457.5</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f>VLOOKUP(InputData[[#This Row],[PRODUCT ID]],MasterData[],5,0)</f>
        <v>90</v>
      </c>
      <c r="K500">
        <f>VLOOKUP(InputData[[#This Row],[PRODUCT ID]],MasterData[],6,0)</f>
        <v>96.3</v>
      </c>
      <c r="L500" s="12">
        <f>InputData[[#This Row],[BUYING PRICE]]*InputData[[#This Row],[QUANTITY]]</f>
        <v>1080</v>
      </c>
      <c r="M500" s="12">
        <f xml:space="preserve"> InputData[[#This Row],[SELLING PRICE]]*InputData[[#This Row],[QUANTITY]]*(1-InputData[[#This Row],[DISCOUNT %]])</f>
        <v>1155.5999999999999</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f>VLOOKUP(InputData[[#This Row],[PRODUCT ID]],MasterData[],5,0)</f>
        <v>44</v>
      </c>
      <c r="K501">
        <f>VLOOKUP(InputData[[#This Row],[PRODUCT ID]],MasterData[],6,0)</f>
        <v>48.84</v>
      </c>
      <c r="L501" s="12">
        <f>InputData[[#This Row],[BUYING PRICE]]*InputData[[#This Row],[QUANTITY]]</f>
        <v>220</v>
      </c>
      <c r="M501" s="12">
        <f xml:space="preserve"> InputData[[#This Row],[SELLING PRICE]]*InputData[[#This Row],[QUANTITY]]*(1-InputData[[#This Row],[DISCOUNT %]])</f>
        <v>244.20000000000002</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f>VLOOKUP(InputData[[#This Row],[PRODUCT ID]],MasterData[],5,0)</f>
        <v>89</v>
      </c>
      <c r="K502">
        <f>VLOOKUP(InputData[[#This Row],[PRODUCT ID]],MasterData[],6,0)</f>
        <v>117.48</v>
      </c>
      <c r="L502" s="12">
        <f>InputData[[#This Row],[BUYING PRICE]]*InputData[[#This Row],[QUANTITY]]</f>
        <v>445</v>
      </c>
      <c r="M502" s="12">
        <f xml:space="preserve"> InputData[[#This Row],[SELLING PRICE]]*InputData[[#This Row],[QUANTITY]]*(1-InputData[[#This Row],[DISCOUNT %]])</f>
        <v>587.4</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f>VLOOKUP(InputData[[#This Row],[PRODUCT ID]],MasterData[],5,0)</f>
        <v>55</v>
      </c>
      <c r="K503">
        <f>VLOOKUP(InputData[[#This Row],[PRODUCT ID]],MasterData[],6,0)</f>
        <v>58.3</v>
      </c>
      <c r="L503" s="12">
        <f>InputData[[#This Row],[BUYING PRICE]]*InputData[[#This Row],[QUANTITY]]</f>
        <v>825</v>
      </c>
      <c r="M503" s="12">
        <f xml:space="preserve"> InputData[[#This Row],[SELLING PRICE]]*InputData[[#This Row],[QUANTITY]]*(1-InputData[[#This Row],[DISCOUNT %]])</f>
        <v>874.5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f>VLOOKUP(InputData[[#This Row],[PRODUCT ID]],MasterData[],5,0)</f>
        <v>93</v>
      </c>
      <c r="K504">
        <f>VLOOKUP(InputData[[#This Row],[PRODUCT ID]],MasterData[],6,0)</f>
        <v>104.16</v>
      </c>
      <c r="L504" s="12">
        <f>InputData[[#This Row],[BUYING PRICE]]*InputData[[#This Row],[QUANTITY]]</f>
        <v>744</v>
      </c>
      <c r="M504" s="12">
        <f xml:space="preserve"> InputData[[#This Row],[SELLING PRICE]]*InputData[[#This Row],[QUANTITY]]*(1-InputData[[#This Row],[DISCOUNT %]])</f>
        <v>833.28</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f>VLOOKUP(InputData[[#This Row],[PRODUCT ID]],MasterData[],5,0)</f>
        <v>12</v>
      </c>
      <c r="K505">
        <f>VLOOKUP(InputData[[#This Row],[PRODUCT ID]],MasterData[],6,0)</f>
        <v>15.719999999999999</v>
      </c>
      <c r="L505" s="12">
        <f>InputData[[#This Row],[BUYING PRICE]]*InputData[[#This Row],[QUANTITY]]</f>
        <v>24</v>
      </c>
      <c r="M505" s="12">
        <f xml:space="preserve"> InputData[[#This Row],[SELLING PRICE]]*InputData[[#This Row],[QUANTITY]]*(1-InputData[[#This Row],[DISCOUNT %]])</f>
        <v>31.439999999999998</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f>VLOOKUP(InputData[[#This Row],[PRODUCT ID]],MasterData[],5,0)</f>
        <v>37</v>
      </c>
      <c r="K506">
        <f>VLOOKUP(InputData[[#This Row],[PRODUCT ID]],MasterData[],6,0)</f>
        <v>41.81</v>
      </c>
      <c r="L506" s="12">
        <f>InputData[[#This Row],[BUYING PRICE]]*InputData[[#This Row],[QUANTITY]]</f>
        <v>185</v>
      </c>
      <c r="M506" s="12">
        <f xml:space="preserve"> InputData[[#This Row],[SELLING PRICE]]*InputData[[#This Row],[QUANTITY]]*(1-InputData[[#This Row],[DISCOUNT %]])</f>
        <v>209.05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f>VLOOKUP(InputData[[#This Row],[PRODUCT ID]],MasterData[],5,0)</f>
        <v>18</v>
      </c>
      <c r="K507">
        <f>VLOOKUP(InputData[[#This Row],[PRODUCT ID]],MasterData[],6,0)</f>
        <v>24.66</v>
      </c>
      <c r="L507" s="12">
        <f>InputData[[#This Row],[BUYING PRICE]]*InputData[[#This Row],[QUANTITY]]</f>
        <v>180</v>
      </c>
      <c r="M507" s="12">
        <f xml:space="preserve"> InputData[[#This Row],[SELLING PRICE]]*InputData[[#This Row],[QUANTITY]]*(1-InputData[[#This Row],[DISCOUNT %]])</f>
        <v>246.6</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f>VLOOKUP(InputData[[#This Row],[PRODUCT ID]],MasterData[],5,0)</f>
        <v>76</v>
      </c>
      <c r="K508">
        <f>VLOOKUP(InputData[[#This Row],[PRODUCT ID]],MasterData[],6,0)</f>
        <v>82.08</v>
      </c>
      <c r="L508" s="12">
        <f>InputData[[#This Row],[BUYING PRICE]]*InputData[[#This Row],[QUANTITY]]</f>
        <v>1140</v>
      </c>
      <c r="M508" s="12">
        <f xml:space="preserve"> InputData[[#This Row],[SELLING PRICE]]*InputData[[#This Row],[QUANTITY]]*(1-InputData[[#This Row],[DISCOUNT %]])</f>
        <v>1231.2</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f>VLOOKUP(InputData[[#This Row],[PRODUCT ID]],MasterData[],5,0)</f>
        <v>72</v>
      </c>
      <c r="K509">
        <f>VLOOKUP(InputData[[#This Row],[PRODUCT ID]],MasterData[],6,0)</f>
        <v>79.92</v>
      </c>
      <c r="L509" s="12">
        <f>InputData[[#This Row],[BUYING PRICE]]*InputData[[#This Row],[QUANTITY]]</f>
        <v>864</v>
      </c>
      <c r="M509" s="12">
        <f xml:space="preserve"> InputData[[#This Row],[SELLING PRICE]]*InputData[[#This Row],[QUANTITY]]*(1-InputData[[#This Row],[DISCOUNT %]])</f>
        <v>959.04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f>VLOOKUP(InputData[[#This Row],[PRODUCT ID]],MasterData[],5,0)</f>
        <v>13</v>
      </c>
      <c r="K510">
        <f>VLOOKUP(InputData[[#This Row],[PRODUCT ID]],MasterData[],6,0)</f>
        <v>16.64</v>
      </c>
      <c r="L510" s="12">
        <f>InputData[[#This Row],[BUYING PRICE]]*InputData[[#This Row],[QUANTITY]]</f>
        <v>169</v>
      </c>
      <c r="M510" s="12">
        <f xml:space="preserve"> InputData[[#This Row],[SELLING PRICE]]*InputData[[#This Row],[QUANTITY]]*(1-InputData[[#This Row],[DISCOUNT %]])</f>
        <v>216.32</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f>VLOOKUP(InputData[[#This Row],[PRODUCT ID]],MasterData[],5,0)</f>
        <v>72</v>
      </c>
      <c r="K511">
        <f>VLOOKUP(InputData[[#This Row],[PRODUCT ID]],MasterData[],6,0)</f>
        <v>79.92</v>
      </c>
      <c r="L511" s="12">
        <f>InputData[[#This Row],[BUYING PRICE]]*InputData[[#This Row],[QUANTITY]]</f>
        <v>360</v>
      </c>
      <c r="M511" s="12">
        <f xml:space="preserve"> InputData[[#This Row],[SELLING PRICE]]*InputData[[#This Row],[QUANTITY]]*(1-InputData[[#This Row],[DISCOUNT %]])</f>
        <v>399.6</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f>VLOOKUP(InputData[[#This Row],[PRODUCT ID]],MasterData[],5,0)</f>
        <v>48</v>
      </c>
      <c r="K512">
        <f>VLOOKUP(InputData[[#This Row],[PRODUCT ID]],MasterData[],6,0)</f>
        <v>57.120000000000005</v>
      </c>
      <c r="L512" s="12">
        <f>InputData[[#This Row],[BUYING PRICE]]*InputData[[#This Row],[QUANTITY]]</f>
        <v>240</v>
      </c>
      <c r="M512" s="12">
        <f xml:space="preserve"> InputData[[#This Row],[SELLING PRICE]]*InputData[[#This Row],[QUANTITY]]*(1-InputData[[#This Row],[DISCOUNT %]])</f>
        <v>285.60000000000002</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f>VLOOKUP(InputData[[#This Row],[PRODUCT ID]],MasterData[],5,0)</f>
        <v>112</v>
      </c>
      <c r="K513">
        <f>VLOOKUP(InputData[[#This Row],[PRODUCT ID]],MasterData[],6,0)</f>
        <v>122.08</v>
      </c>
      <c r="L513" s="12">
        <f>InputData[[#This Row],[BUYING PRICE]]*InputData[[#This Row],[QUANTITY]]</f>
        <v>1008</v>
      </c>
      <c r="M513" s="12">
        <f xml:space="preserve"> InputData[[#This Row],[SELLING PRICE]]*InputData[[#This Row],[QUANTITY]]*(1-InputData[[#This Row],[DISCOUNT %]])</f>
        <v>1098.72</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f>VLOOKUP(InputData[[#This Row],[PRODUCT ID]],MasterData[],5,0)</f>
        <v>112</v>
      </c>
      <c r="K514">
        <f>VLOOKUP(InputData[[#This Row],[PRODUCT ID]],MasterData[],6,0)</f>
        <v>146.72</v>
      </c>
      <c r="L514" s="12">
        <f>InputData[[#This Row],[BUYING PRICE]]*InputData[[#This Row],[QUANTITY]]</f>
        <v>1120</v>
      </c>
      <c r="M514" s="12">
        <f xml:space="preserve"> InputData[[#This Row],[SELLING PRICE]]*InputData[[#This Row],[QUANTITY]]*(1-InputData[[#This Row],[DISCOUNT %]])</f>
        <v>1467.2</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f>VLOOKUP(InputData[[#This Row],[PRODUCT ID]],MasterData[],5,0)</f>
        <v>148</v>
      </c>
      <c r="K515">
        <f>VLOOKUP(InputData[[#This Row],[PRODUCT ID]],MasterData[],6,0)</f>
        <v>201.28</v>
      </c>
      <c r="L515" s="12">
        <f>InputData[[#This Row],[BUYING PRICE]]*InputData[[#This Row],[QUANTITY]]</f>
        <v>1332</v>
      </c>
      <c r="M515" s="12">
        <f xml:space="preserve"> InputData[[#This Row],[SELLING PRICE]]*InputData[[#This Row],[QUANTITY]]*(1-InputData[[#This Row],[DISCOUNT %]])</f>
        <v>1811.52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f>VLOOKUP(InputData[[#This Row],[PRODUCT ID]],MasterData[],5,0)</f>
        <v>138</v>
      </c>
      <c r="K516">
        <f>VLOOKUP(InputData[[#This Row],[PRODUCT ID]],MasterData[],6,0)</f>
        <v>173.88</v>
      </c>
      <c r="L516" s="12">
        <f>InputData[[#This Row],[BUYING PRICE]]*InputData[[#This Row],[QUANTITY]]</f>
        <v>1380</v>
      </c>
      <c r="M516" s="12">
        <f xml:space="preserve"> InputData[[#This Row],[SELLING PRICE]]*InputData[[#This Row],[QUANTITY]]*(1-InputData[[#This Row],[DISCOUNT %]])</f>
        <v>1738.8</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f>VLOOKUP(InputData[[#This Row],[PRODUCT ID]],MasterData[],5,0)</f>
        <v>133</v>
      </c>
      <c r="K517">
        <f>VLOOKUP(InputData[[#This Row],[PRODUCT ID]],MasterData[],6,0)</f>
        <v>155.61000000000001</v>
      </c>
      <c r="L517" s="12">
        <f>InputData[[#This Row],[BUYING PRICE]]*InputData[[#This Row],[QUANTITY]]</f>
        <v>532</v>
      </c>
      <c r="M517" s="12">
        <f xml:space="preserve"> InputData[[#This Row],[SELLING PRICE]]*InputData[[#This Row],[QUANTITY]]*(1-InputData[[#This Row],[DISCOUNT %]])</f>
        <v>622.44000000000005</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f>VLOOKUP(InputData[[#This Row],[PRODUCT ID]],MasterData[],5,0)</f>
        <v>6</v>
      </c>
      <c r="K518">
        <f>VLOOKUP(InputData[[#This Row],[PRODUCT ID]],MasterData[],6,0)</f>
        <v>7.8599999999999994</v>
      </c>
      <c r="L518" s="12">
        <f>InputData[[#This Row],[BUYING PRICE]]*InputData[[#This Row],[QUANTITY]]</f>
        <v>78</v>
      </c>
      <c r="M518" s="12">
        <f xml:space="preserve"> InputData[[#This Row],[SELLING PRICE]]*InputData[[#This Row],[QUANTITY]]*(1-InputData[[#This Row],[DISCOUNT %]])</f>
        <v>102.17999999999999</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f>VLOOKUP(InputData[[#This Row],[PRODUCT ID]],MasterData[],5,0)</f>
        <v>76</v>
      </c>
      <c r="K519">
        <f>VLOOKUP(InputData[[#This Row],[PRODUCT ID]],MasterData[],6,0)</f>
        <v>82.08</v>
      </c>
      <c r="L519" s="12">
        <f>InputData[[#This Row],[BUYING PRICE]]*InputData[[#This Row],[QUANTITY]]</f>
        <v>532</v>
      </c>
      <c r="M519" s="12">
        <f xml:space="preserve"> InputData[[#This Row],[SELLING PRICE]]*InputData[[#This Row],[QUANTITY]]*(1-InputData[[#This Row],[DISCOUNT %]])</f>
        <v>574.55999999999995</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f>VLOOKUP(InputData[[#This Row],[PRODUCT ID]],MasterData[],5,0)</f>
        <v>44</v>
      </c>
      <c r="K520">
        <f>VLOOKUP(InputData[[#This Row],[PRODUCT ID]],MasterData[],6,0)</f>
        <v>48.4</v>
      </c>
      <c r="L520" s="12">
        <f>InputData[[#This Row],[BUYING PRICE]]*InputData[[#This Row],[QUANTITY]]</f>
        <v>616</v>
      </c>
      <c r="M520" s="12">
        <f xml:space="preserve"> InputData[[#This Row],[SELLING PRICE]]*InputData[[#This Row],[QUANTITY]]*(1-InputData[[#This Row],[DISCOUNT %]])</f>
        <v>677.6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f>VLOOKUP(InputData[[#This Row],[PRODUCT ID]],MasterData[],5,0)</f>
        <v>6</v>
      </c>
      <c r="K521">
        <f>VLOOKUP(InputData[[#This Row],[PRODUCT ID]],MasterData[],6,0)</f>
        <v>7.8599999999999994</v>
      </c>
      <c r="L521" s="12">
        <f>InputData[[#This Row],[BUYING PRICE]]*InputData[[#This Row],[QUANTITY]]</f>
        <v>66</v>
      </c>
      <c r="M521" s="12">
        <f xml:space="preserve"> InputData[[#This Row],[SELLING PRICE]]*InputData[[#This Row],[QUANTITY]]*(1-InputData[[#This Row],[DISCOUNT %]])</f>
        <v>86.46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f>VLOOKUP(InputData[[#This Row],[PRODUCT ID]],MasterData[],5,0)</f>
        <v>75</v>
      </c>
      <c r="K522">
        <f>VLOOKUP(InputData[[#This Row],[PRODUCT ID]],MasterData[],6,0)</f>
        <v>85.5</v>
      </c>
      <c r="L522" s="12">
        <f>InputData[[#This Row],[BUYING PRICE]]*InputData[[#This Row],[QUANTITY]]</f>
        <v>750</v>
      </c>
      <c r="M522" s="12">
        <f xml:space="preserve"> InputData[[#This Row],[SELLING PRICE]]*InputData[[#This Row],[QUANTITY]]*(1-InputData[[#This Row],[DISCOUNT %]])</f>
        <v>855</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f>VLOOKUP(InputData[[#This Row],[PRODUCT ID]],MasterData[],5,0)</f>
        <v>83</v>
      </c>
      <c r="K523">
        <f>VLOOKUP(InputData[[#This Row],[PRODUCT ID]],MasterData[],6,0)</f>
        <v>94.62</v>
      </c>
      <c r="L523" s="12">
        <f>InputData[[#This Row],[BUYING PRICE]]*InputData[[#This Row],[QUANTITY]]</f>
        <v>1245</v>
      </c>
      <c r="M523" s="12">
        <f xml:space="preserve"> InputData[[#This Row],[SELLING PRICE]]*InputData[[#This Row],[QUANTITY]]*(1-InputData[[#This Row],[DISCOUNT %]])</f>
        <v>1419.3000000000002</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f>VLOOKUP(InputData[[#This Row],[PRODUCT ID]],MasterData[],5,0)</f>
        <v>120</v>
      </c>
      <c r="K524">
        <f>VLOOKUP(InputData[[#This Row],[PRODUCT ID]],MasterData[],6,0)</f>
        <v>162</v>
      </c>
      <c r="L524" s="12">
        <f>InputData[[#This Row],[BUYING PRICE]]*InputData[[#This Row],[QUANTITY]]</f>
        <v>120</v>
      </c>
      <c r="M524" s="12">
        <f xml:space="preserve"> InputData[[#This Row],[SELLING PRICE]]*InputData[[#This Row],[QUANTITY]]*(1-InputData[[#This Row],[DISCOUNT %]])</f>
        <v>162</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f>VLOOKUP(InputData[[#This Row],[PRODUCT ID]],MasterData[],5,0)</f>
        <v>138</v>
      </c>
      <c r="K525">
        <f>VLOOKUP(InputData[[#This Row],[PRODUCT ID]],MasterData[],6,0)</f>
        <v>173.88</v>
      </c>
      <c r="L525" s="12">
        <f>InputData[[#This Row],[BUYING PRICE]]*InputData[[#This Row],[QUANTITY]]</f>
        <v>1932</v>
      </c>
      <c r="M525" s="12">
        <f xml:space="preserve"> InputData[[#This Row],[SELLING PRICE]]*InputData[[#This Row],[QUANTITY]]*(1-InputData[[#This Row],[DISCOUNT %]])</f>
        <v>2434.3199999999997</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f>VLOOKUP(InputData[[#This Row],[PRODUCT ID]],MasterData[],5,0)</f>
        <v>95</v>
      </c>
      <c r="K526">
        <f>VLOOKUP(InputData[[#This Row],[PRODUCT ID]],MasterData[],6,0)</f>
        <v>119.7</v>
      </c>
      <c r="L526" s="12">
        <f>InputData[[#This Row],[BUYING PRICE]]*InputData[[#This Row],[QUANTITY]]</f>
        <v>1140</v>
      </c>
      <c r="M526" s="12">
        <f xml:space="preserve"> InputData[[#This Row],[SELLING PRICE]]*InputData[[#This Row],[QUANTITY]]*(1-InputData[[#This Row],[DISCOUNT %]])</f>
        <v>1436.4</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f>VLOOKUP(InputData[[#This Row],[PRODUCT ID]],MasterData[],5,0)</f>
        <v>44</v>
      </c>
      <c r="K527">
        <f>VLOOKUP(InputData[[#This Row],[PRODUCT ID]],MasterData[],6,0)</f>
        <v>48.4</v>
      </c>
      <c r="L527" s="12">
        <f>InputData[[#This Row],[BUYING PRICE]]*InputData[[#This Row],[QUANTITY]]</f>
        <v>264</v>
      </c>
      <c r="M527" s="12">
        <f xml:space="preserve"> InputData[[#This Row],[SELLING PRICE]]*InputData[[#This Row],[QUANTITY]]*(1-InputData[[#This Row],[DISCOUNT %]])</f>
        <v>290.39999999999998</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f>VLOOKUP(InputData[[#This Row],[PRODUCT ID]],MasterData[],5,0)</f>
        <v>44</v>
      </c>
      <c r="K528">
        <f>VLOOKUP(InputData[[#This Row],[PRODUCT ID]],MasterData[],6,0)</f>
        <v>48.4</v>
      </c>
      <c r="L528" s="12">
        <f>InputData[[#This Row],[BUYING PRICE]]*InputData[[#This Row],[QUANTITY]]</f>
        <v>132</v>
      </c>
      <c r="M528" s="12">
        <f xml:space="preserve"> InputData[[#This Row],[SELLING PRICE]]*InputData[[#This Row],[QUANTITY]]*(1-InputData[[#This Row],[DISCOUNT %]])</f>
        <v>145.19999999999999</v>
      </c>
      <c r="N528" s="12">
        <f>DAY(InputData[[#This Row],[DATE]])</f>
        <v>31</v>
      </c>
      <c r="O528" s="12" t="str">
        <f>TEXT(InputData[[#This Row],[DATE]],"mmm")</f>
        <v>Dec</v>
      </c>
      <c r="P528" s="12">
        <f>YEAR(InputData[[#This Row],[DATE]])</f>
        <v>2022</v>
      </c>
    </row>
  </sheetData>
  <dataValidations disablePrompts="1"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sqref="A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X45"/>
  <sheetViews>
    <sheetView topLeftCell="AB1" workbookViewId="0">
      <selection activeCell="AG34" sqref="AG34"/>
    </sheetView>
  </sheetViews>
  <sheetFormatPr defaultRowHeight="15" x14ac:dyDescent="0.25"/>
  <cols>
    <col min="1" max="1" width="13.140625" bestFit="1" customWidth="1"/>
    <col min="2" max="2" width="27.5703125" style="14" bestFit="1" customWidth="1"/>
    <col min="4" max="5" width="27.5703125" bestFit="1" customWidth="1"/>
    <col min="7" max="7" width="13.140625" customWidth="1"/>
    <col min="8" max="9" width="27.5703125" bestFit="1" customWidth="1"/>
    <col min="12" max="12" width="10.140625" bestFit="1" customWidth="1"/>
    <col min="13" max="13" width="9.28515625" bestFit="1" customWidth="1"/>
    <col min="17" max="17" width="13.140625" bestFit="1" customWidth="1"/>
    <col min="18" max="18" width="8" bestFit="1" customWidth="1"/>
    <col min="19" max="19" width="27.5703125" bestFit="1" customWidth="1"/>
    <col min="20" max="20" width="17" bestFit="1" customWidth="1"/>
    <col min="21" max="26" width="17" customWidth="1"/>
    <col min="28" max="28" width="13.140625" customWidth="1"/>
    <col min="29" max="29" width="27.5703125" bestFit="1" customWidth="1"/>
    <col min="30" max="30" width="10.7109375" customWidth="1"/>
    <col min="31" max="31" width="10.85546875" bestFit="1" customWidth="1"/>
    <col min="32" max="32" width="11.140625" bestFit="1" customWidth="1"/>
    <col min="33" max="33" width="11.5703125" bestFit="1" customWidth="1"/>
    <col min="36" max="36" width="13.140625" customWidth="1"/>
    <col min="37" max="37" width="27.5703125" bestFit="1" customWidth="1"/>
    <col min="39" max="39" width="13.140625" customWidth="1"/>
    <col min="40" max="40" width="27.5703125" bestFit="1" customWidth="1"/>
  </cols>
  <sheetData>
    <row r="1" spans="1:362" x14ac:dyDescent="0.25">
      <c r="A1" s="15" t="s">
        <v>120</v>
      </c>
      <c r="B1" s="14" t="s">
        <v>121</v>
      </c>
      <c r="D1" t="s">
        <v>122</v>
      </c>
      <c r="E1" t="s">
        <v>121</v>
      </c>
      <c r="G1" s="15" t="s">
        <v>120</v>
      </c>
      <c r="H1" t="s">
        <v>122</v>
      </c>
      <c r="I1" t="s">
        <v>121</v>
      </c>
      <c r="L1" t="b">
        <v>1</v>
      </c>
      <c r="M1" t="b">
        <v>1</v>
      </c>
      <c r="N1" t="b">
        <v>1</v>
      </c>
      <c r="Q1" s="15" t="s">
        <v>1</v>
      </c>
      <c r="R1" s="15" t="s">
        <v>3</v>
      </c>
      <c r="S1" t="s">
        <v>121</v>
      </c>
      <c r="T1" t="s">
        <v>135</v>
      </c>
      <c r="AB1" s="15" t="s">
        <v>120</v>
      </c>
      <c r="AC1" t="s">
        <v>121</v>
      </c>
      <c r="AJ1" s="15" t="s">
        <v>120</v>
      </c>
      <c r="AK1" t="s">
        <v>121</v>
      </c>
      <c r="AM1" s="15" t="s">
        <v>120</v>
      </c>
      <c r="AN1" t="s">
        <v>121</v>
      </c>
      <c r="LX1" t="b">
        <v>1</v>
      </c>
      <c r="MX1" t="b">
        <v>0</v>
      </c>
    </row>
    <row r="2" spans="1:362" x14ac:dyDescent="0.25">
      <c r="A2" s="16">
        <v>1</v>
      </c>
      <c r="B2" s="14">
        <v>13167.810000000001</v>
      </c>
      <c r="D2" s="12">
        <v>332504</v>
      </c>
      <c r="E2" s="12">
        <v>401411.91999999969</v>
      </c>
      <c r="G2" s="16" t="s">
        <v>123</v>
      </c>
      <c r="H2" s="12">
        <v>34290</v>
      </c>
      <c r="I2" s="12">
        <v>41346.959999999992</v>
      </c>
      <c r="K2" t="s">
        <v>139</v>
      </c>
      <c r="L2" t="s">
        <v>140</v>
      </c>
      <c r="M2" t="s">
        <v>141</v>
      </c>
      <c r="N2" t="s">
        <v>138</v>
      </c>
      <c r="Q2" t="s">
        <v>7</v>
      </c>
      <c r="R2" t="s">
        <v>9</v>
      </c>
      <c r="S2" s="12">
        <v>9764.7199999999993</v>
      </c>
      <c r="T2" s="12">
        <v>94</v>
      </c>
      <c r="U2" s="12"/>
      <c r="V2" s="18">
        <f>MAX(S:S)</f>
        <v>22952.16</v>
      </c>
      <c r="W2" s="12"/>
      <c r="X2" t="str">
        <f ca="1">OFFSET($Q$2,$X$1,0,10)</f>
        <v>Product01</v>
      </c>
      <c r="Y2" s="18">
        <f ca="1">OFFSET($S$2,$X$1,0,11)</f>
        <v>9764.7199999999993</v>
      </c>
      <c r="Z2" s="12"/>
      <c r="AB2" s="16" t="s">
        <v>8</v>
      </c>
      <c r="AC2" s="18">
        <v>69261.950000000012</v>
      </c>
      <c r="AD2" s="18"/>
      <c r="AE2" t="str">
        <f ca="1">OFFSET($AB$1, 1,0,5)</f>
        <v>Category01</v>
      </c>
      <c r="AF2" s="18">
        <f ca="1">OFFSET($AB$1, 1,1,5)</f>
        <v>69261.950000000012</v>
      </c>
      <c r="AG2" s="13">
        <f ca="1">(OFFSET($AE$2,0,1,5))/AF8</f>
        <v>0.17254582275484001</v>
      </c>
      <c r="AJ2" s="16" t="s">
        <v>108</v>
      </c>
      <c r="AK2" s="18">
        <v>208140.15000000005</v>
      </c>
      <c r="AM2" s="16" t="s">
        <v>107</v>
      </c>
      <c r="AN2" s="18">
        <v>199516.90000000008</v>
      </c>
    </row>
    <row r="3" spans="1:362" x14ac:dyDescent="0.25">
      <c r="A3" s="16">
        <v>2</v>
      </c>
      <c r="B3" s="14">
        <v>13210.220000000001</v>
      </c>
      <c r="G3" s="16" t="s">
        <v>124</v>
      </c>
      <c r="H3" s="12">
        <v>25341</v>
      </c>
      <c r="I3" s="12">
        <v>30857.300000000003</v>
      </c>
      <c r="K3" s="16" t="s">
        <v>123</v>
      </c>
      <c r="L3" s="17">
        <f>IF($L$1=TRUE,VLOOKUP(K3,G:I, 3,0),NA())</f>
        <v>41346.959999999992</v>
      </c>
      <c r="M3" s="17">
        <f>IF($M$1=TRUE,VLOOKUP(K3,G:I,3,0)-VLOOKUP(K3,G:I,2,0), NA())</f>
        <v>7056.9599999999919</v>
      </c>
      <c r="N3" s="13">
        <f>IF($N$1=TRUE,M3/VLOOKUP(K3,G:I,2,0),NA())</f>
        <v>0.20580227471566032</v>
      </c>
      <c r="Q3" t="s">
        <v>11</v>
      </c>
      <c r="R3" t="s">
        <v>9</v>
      </c>
      <c r="S3" s="12">
        <v>13423.199999999999</v>
      </c>
      <c r="T3" s="12">
        <v>94</v>
      </c>
      <c r="U3" s="12"/>
      <c r="V3" s="12"/>
      <c r="W3" s="12"/>
      <c r="X3" t="str">
        <f t="shared" ref="X3:X11" ca="1" si="0">OFFSET($Q$2,$X$1,0,10)</f>
        <v>Product02</v>
      </c>
      <c r="Y3" s="18">
        <f t="shared" ref="Y3:Y11" ca="1" si="1">OFFSET($S$2,$X$1,0,11)</f>
        <v>13423.199999999999</v>
      </c>
      <c r="Z3" s="12"/>
      <c r="AB3" s="16" t="s">
        <v>28</v>
      </c>
      <c r="AC3" s="18">
        <v>92963.87</v>
      </c>
      <c r="AD3" s="18"/>
      <c r="AE3" t="str">
        <f t="shared" ref="AE3:AE6" ca="1" si="2">OFFSET($AB$1, 1,0,5)</f>
        <v>Category02</v>
      </c>
      <c r="AF3" s="18">
        <f t="shared" ref="AF3:AF6" ca="1" si="3">OFFSET($AB$1, 1,1,5)</f>
        <v>92963.87</v>
      </c>
      <c r="AG3" s="13">
        <f ca="1">(OFFSET($AE$2,1,1,5))/AF8</f>
        <v>0.23159220084944163</v>
      </c>
      <c r="AJ3" s="16" t="s">
        <v>106</v>
      </c>
      <c r="AK3" s="18">
        <v>133923.87000000002</v>
      </c>
      <c r="AM3" s="16" t="s">
        <v>106</v>
      </c>
      <c r="AN3" s="18">
        <v>201895.01999999993</v>
      </c>
    </row>
    <row r="4" spans="1:362" x14ac:dyDescent="0.25">
      <c r="A4" s="16">
        <v>3</v>
      </c>
      <c r="B4" s="14">
        <v>20202.099999999995</v>
      </c>
      <c r="G4" s="16" t="s">
        <v>125</v>
      </c>
      <c r="H4" s="12">
        <v>23437</v>
      </c>
      <c r="I4" s="12">
        <v>28616.65</v>
      </c>
      <c r="K4" s="16" t="s">
        <v>124</v>
      </c>
      <c r="L4" s="17">
        <f t="shared" ref="L4:L14" si="4">IF($L$1=TRUE,VLOOKUP(K4,G:I, 3,0),NA())</f>
        <v>30857.300000000003</v>
      </c>
      <c r="M4" s="17">
        <f t="shared" ref="M4:M14" si="5">IF($M$1=TRUE,VLOOKUP(K4,G:I,3,0)-VLOOKUP(K4,G:I,2,0), NA())</f>
        <v>5516.3000000000029</v>
      </c>
      <c r="N4" s="13">
        <f t="shared" ref="N4:N14" si="6">IF($N$1=TRUE,M4/VLOOKUP(K4,G:I,2,0),NA())</f>
        <v>0.21768280651907987</v>
      </c>
      <c r="Q4" t="s">
        <v>13</v>
      </c>
      <c r="R4" t="s">
        <v>9</v>
      </c>
      <c r="S4" s="12">
        <v>6394.2599999999993</v>
      </c>
      <c r="T4" s="12">
        <v>79</v>
      </c>
      <c r="U4" s="12"/>
      <c r="V4" s="12" t="str">
        <f>INDEX(Q:Q, MATCH(V2,S:S, 0))</f>
        <v>Product41</v>
      </c>
      <c r="W4" s="12"/>
      <c r="X4" t="str">
        <f t="shared" ca="1" si="0"/>
        <v>Product03</v>
      </c>
      <c r="Y4" s="18">
        <f t="shared" ca="1" si="1"/>
        <v>6394.2599999999993</v>
      </c>
      <c r="Z4" s="12"/>
      <c r="AB4" s="16" t="s">
        <v>49</v>
      </c>
      <c r="AC4" s="18">
        <v>52299.509999999995</v>
      </c>
      <c r="AD4" s="18"/>
      <c r="AE4" t="str">
        <f t="shared" ca="1" si="2"/>
        <v>Category03</v>
      </c>
      <c r="AF4" s="18">
        <f t="shared" ca="1" si="3"/>
        <v>52299.509999999995</v>
      </c>
      <c r="AG4" s="13">
        <f ca="1">(OFFSET($AE$2,2,1,5))/AF8</f>
        <v>0.13028888130676339</v>
      </c>
      <c r="AJ4" s="16" t="s">
        <v>105</v>
      </c>
      <c r="AK4" s="18">
        <v>59347.900000000009</v>
      </c>
    </row>
    <row r="5" spans="1:362" x14ac:dyDescent="0.25">
      <c r="A5" s="16">
        <v>4</v>
      </c>
      <c r="B5" s="14">
        <v>11312.2</v>
      </c>
      <c r="D5" t="s">
        <v>136</v>
      </c>
      <c r="E5" s="14">
        <f>GETPIVOTDATA("Sum of TOTAL SELLING VALUE",$D$1)</f>
        <v>401411.91999999969</v>
      </c>
      <c r="G5" s="16" t="s">
        <v>126</v>
      </c>
      <c r="H5" s="12">
        <v>21282</v>
      </c>
      <c r="I5" s="12">
        <v>26579.11</v>
      </c>
      <c r="K5" s="16" t="s">
        <v>125</v>
      </c>
      <c r="L5" s="17">
        <f t="shared" si="4"/>
        <v>28616.65</v>
      </c>
      <c r="M5" s="17">
        <f t="shared" si="5"/>
        <v>5179.6500000000015</v>
      </c>
      <c r="N5" s="13">
        <f t="shared" si="6"/>
        <v>0.22100311473311438</v>
      </c>
      <c r="Q5" t="s">
        <v>15</v>
      </c>
      <c r="R5" t="s">
        <v>109</v>
      </c>
      <c r="S5" s="12">
        <v>6056.1600000000008</v>
      </c>
      <c r="T5" s="12">
        <v>124</v>
      </c>
      <c r="U5" s="12"/>
      <c r="V5" s="12" t="str">
        <f>INDEX(R:R, MATCH(V2,S:S, 0))</f>
        <v>Ft</v>
      </c>
      <c r="W5" s="12"/>
      <c r="X5" t="str">
        <f t="shared" ca="1" si="0"/>
        <v>Product04</v>
      </c>
      <c r="Y5" s="18">
        <f t="shared" ca="1" si="1"/>
        <v>6056.1600000000008</v>
      </c>
      <c r="Z5" s="12"/>
      <c r="AB5" s="16" t="s">
        <v>62</v>
      </c>
      <c r="AC5" s="18">
        <v>95269.4</v>
      </c>
      <c r="AD5" s="18"/>
      <c r="AE5" t="str">
        <f t="shared" ca="1" si="2"/>
        <v>Category04</v>
      </c>
      <c r="AF5" s="18">
        <f t="shared" ca="1" si="3"/>
        <v>95269.4</v>
      </c>
      <c r="AG5" s="13">
        <f ca="1" xml:space="preserve"> (OFFSET($AE$2,3,1,5))/AF8</f>
        <v>0.23733575226166675</v>
      </c>
    </row>
    <row r="6" spans="1:362" x14ac:dyDescent="0.25">
      <c r="A6" s="16">
        <v>5</v>
      </c>
      <c r="B6" s="14">
        <v>11711.449999999999</v>
      </c>
      <c r="D6" t="s">
        <v>137</v>
      </c>
      <c r="E6" s="14">
        <f>GETPIVOTDATA("Sum of TOTAL SELLING VALUE",$D$1)-GETPIVOTDATA("Sum of TOTAL BUYING VALUE",$D$1)</f>
        <v>68907.919999999693</v>
      </c>
      <c r="G6" s="16" t="s">
        <v>127</v>
      </c>
      <c r="H6" s="12">
        <v>26526</v>
      </c>
      <c r="I6" s="12">
        <v>30910.45</v>
      </c>
      <c r="K6" s="16" t="s">
        <v>126</v>
      </c>
      <c r="L6" s="17">
        <f t="shared" si="4"/>
        <v>26579.11</v>
      </c>
      <c r="M6" s="17">
        <f t="shared" si="5"/>
        <v>5297.1100000000006</v>
      </c>
      <c r="N6" s="13">
        <f t="shared" si="6"/>
        <v>0.24890094915891367</v>
      </c>
      <c r="Q6" t="s">
        <v>17</v>
      </c>
      <c r="R6" t="s">
        <v>110</v>
      </c>
      <c r="S6" s="12">
        <v>15716.61</v>
      </c>
      <c r="T6" s="12">
        <v>101</v>
      </c>
      <c r="U6" s="12"/>
      <c r="V6" s="12">
        <f>INDEX(T:T, MATCH(V2,S:S, 0))</f>
        <v>132</v>
      </c>
      <c r="W6" s="12"/>
      <c r="X6" t="str">
        <f t="shared" ca="1" si="0"/>
        <v>Product05</v>
      </c>
      <c r="Y6" s="18">
        <f t="shared" ca="1" si="1"/>
        <v>15716.61</v>
      </c>
      <c r="Z6" s="12"/>
      <c r="AB6" s="16" t="s">
        <v>85</v>
      </c>
      <c r="AC6" s="18">
        <v>91617.19</v>
      </c>
      <c r="AD6" s="18"/>
      <c r="AE6" t="str">
        <f t="shared" ca="1" si="2"/>
        <v>Category05</v>
      </c>
      <c r="AF6" s="18">
        <f t="shared" ca="1" si="3"/>
        <v>91617.19</v>
      </c>
      <c r="AG6" s="13">
        <f ca="1">(OFFSET($AE$2,4,1,5))/AF8</f>
        <v>0.22823734282728825</v>
      </c>
    </row>
    <row r="7" spans="1:362" x14ac:dyDescent="0.25">
      <c r="A7" s="16">
        <v>6</v>
      </c>
      <c r="B7" s="14">
        <v>14365.540000000005</v>
      </c>
      <c r="D7" t="s">
        <v>138</v>
      </c>
      <c r="E7" s="13">
        <f>E6/GETPIVOTDATA("Sum of TOTAL BUYING VALUE",$D$1)</f>
        <v>0.20723937155643149</v>
      </c>
      <c r="G7" s="16" t="s">
        <v>128</v>
      </c>
      <c r="H7" s="12">
        <v>24879</v>
      </c>
      <c r="I7" s="12">
        <v>30533.710000000003</v>
      </c>
      <c r="K7" s="16" t="s">
        <v>127</v>
      </c>
      <c r="L7" s="17">
        <f t="shared" si="4"/>
        <v>30910.45</v>
      </c>
      <c r="M7" s="17">
        <f t="shared" si="5"/>
        <v>4384.4500000000007</v>
      </c>
      <c r="N7" s="13">
        <f t="shared" si="6"/>
        <v>0.16528877327904701</v>
      </c>
      <c r="Q7" t="s">
        <v>19</v>
      </c>
      <c r="R7" t="s">
        <v>9</v>
      </c>
      <c r="S7" s="12">
        <v>4531.5</v>
      </c>
      <c r="T7" s="12">
        <v>53</v>
      </c>
      <c r="U7" s="12"/>
      <c r="V7" s="12"/>
      <c r="W7" s="12"/>
      <c r="X7" t="str">
        <f t="shared" ca="1" si="0"/>
        <v>Product06</v>
      </c>
      <c r="Y7" s="18">
        <f t="shared" ca="1" si="1"/>
        <v>4531.5</v>
      </c>
      <c r="Z7" s="12"/>
    </row>
    <row r="8" spans="1:362" x14ac:dyDescent="0.25">
      <c r="A8" s="16">
        <v>7</v>
      </c>
      <c r="B8" s="14">
        <v>7132.79</v>
      </c>
      <c r="G8" s="16" t="s">
        <v>129</v>
      </c>
      <c r="H8" s="12">
        <v>29878</v>
      </c>
      <c r="I8" s="12">
        <v>35251.79</v>
      </c>
      <c r="K8" s="16" t="s">
        <v>128</v>
      </c>
      <c r="L8" s="17">
        <f t="shared" si="4"/>
        <v>30533.710000000003</v>
      </c>
      <c r="M8" s="17">
        <f t="shared" si="5"/>
        <v>5654.7100000000028</v>
      </c>
      <c r="N8" s="13">
        <f t="shared" si="6"/>
        <v>0.22728847622492876</v>
      </c>
      <c r="Q8" t="s">
        <v>21</v>
      </c>
      <c r="R8" t="s">
        <v>109</v>
      </c>
      <c r="S8" s="12">
        <v>2291.04</v>
      </c>
      <c r="T8" s="12">
        <v>48</v>
      </c>
      <c r="U8" s="12"/>
      <c r="V8" s="12"/>
      <c r="W8" s="12"/>
      <c r="X8" t="str">
        <f t="shared" ca="1" si="0"/>
        <v>Product07</v>
      </c>
      <c r="Y8" s="18">
        <f t="shared" ca="1" si="1"/>
        <v>2291.04</v>
      </c>
      <c r="Z8" s="12"/>
      <c r="AB8" t="str">
        <f>INDEX(AB2:AB6, MATCH(AC8, AC2:AC6, 0))</f>
        <v>Category04</v>
      </c>
      <c r="AC8" s="19">
        <f>MAX(AC2:AC6)</f>
        <v>95269.4</v>
      </c>
      <c r="AD8" s="19"/>
      <c r="AF8" s="18">
        <f ca="1">SUM(AF2:AF6)</f>
        <v>401411.92</v>
      </c>
      <c r="AG8" s="20">
        <f ca="1">SUM(AG2:AG6)</f>
        <v>1</v>
      </c>
    </row>
    <row r="9" spans="1:362" x14ac:dyDescent="0.25">
      <c r="A9" s="16">
        <v>8</v>
      </c>
      <c r="B9" s="14">
        <v>14262.46</v>
      </c>
      <c r="G9" s="16" t="s">
        <v>130</v>
      </c>
      <c r="H9" s="12">
        <v>29831</v>
      </c>
      <c r="I9" s="12">
        <v>35350.400000000016</v>
      </c>
      <c r="K9" s="16" t="s">
        <v>129</v>
      </c>
      <c r="L9" s="17">
        <f t="shared" si="4"/>
        <v>35251.79</v>
      </c>
      <c r="M9" s="17">
        <f t="shared" si="5"/>
        <v>5373.7900000000009</v>
      </c>
      <c r="N9" s="13">
        <f t="shared" si="6"/>
        <v>0.1798577548698039</v>
      </c>
      <c r="Q9" t="s">
        <v>23</v>
      </c>
      <c r="R9" t="s">
        <v>9</v>
      </c>
      <c r="S9" s="12">
        <v>10502.82</v>
      </c>
      <c r="T9" s="12">
        <v>111</v>
      </c>
      <c r="U9" s="12"/>
      <c r="V9" s="12"/>
      <c r="W9" s="12"/>
      <c r="X9" t="str">
        <f t="shared" ca="1" si="0"/>
        <v>Product08</v>
      </c>
      <c r="Y9" s="18">
        <f t="shared" ca="1" si="1"/>
        <v>10502.82</v>
      </c>
      <c r="Z9" s="12"/>
    </row>
    <row r="10" spans="1:362" x14ac:dyDescent="0.25">
      <c r="A10" s="16">
        <v>9</v>
      </c>
      <c r="B10" s="14">
        <v>16824.670000000002</v>
      </c>
      <c r="G10" s="16" t="s">
        <v>131</v>
      </c>
      <c r="H10" s="12">
        <v>28758</v>
      </c>
      <c r="I10" s="12">
        <v>35242.810000000005</v>
      </c>
      <c r="K10" s="16" t="s">
        <v>130</v>
      </c>
      <c r="L10" s="17">
        <f t="shared" si="4"/>
        <v>35350.400000000016</v>
      </c>
      <c r="M10" s="17">
        <f t="shared" si="5"/>
        <v>5519.400000000016</v>
      </c>
      <c r="N10" s="13">
        <f t="shared" si="6"/>
        <v>0.18502229224632147</v>
      </c>
      <c r="Q10" t="s">
        <v>25</v>
      </c>
      <c r="R10" t="s">
        <v>111</v>
      </c>
      <c r="S10" s="12">
        <v>581.64</v>
      </c>
      <c r="T10" s="12">
        <v>74</v>
      </c>
      <c r="U10" s="12"/>
      <c r="V10" s="12"/>
      <c r="W10" s="12"/>
      <c r="X10" t="str">
        <f t="shared" ca="1" si="0"/>
        <v>Product09</v>
      </c>
      <c r="Y10" s="18">
        <f t="shared" ca="1" si="1"/>
        <v>581.64</v>
      </c>
      <c r="Z10" s="12"/>
    </row>
    <row r="11" spans="1:362" x14ac:dyDescent="0.25">
      <c r="A11" s="16">
        <v>10</v>
      </c>
      <c r="B11" s="14">
        <v>15229.35</v>
      </c>
      <c r="G11" s="16" t="s">
        <v>132</v>
      </c>
      <c r="H11" s="12">
        <v>27842</v>
      </c>
      <c r="I11" s="12">
        <v>33500.69000000001</v>
      </c>
      <c r="K11" s="16" t="s">
        <v>131</v>
      </c>
      <c r="L11" s="17">
        <f t="shared" si="4"/>
        <v>35242.810000000005</v>
      </c>
      <c r="M11" s="17">
        <f t="shared" si="5"/>
        <v>6484.8100000000049</v>
      </c>
      <c r="N11" s="13">
        <f t="shared" si="6"/>
        <v>0.22549586202100302</v>
      </c>
      <c r="Q11" t="s">
        <v>27</v>
      </c>
      <c r="R11" t="s">
        <v>110</v>
      </c>
      <c r="S11" s="12">
        <v>16428</v>
      </c>
      <c r="T11" s="12">
        <v>100</v>
      </c>
      <c r="U11" s="12"/>
      <c r="V11" s="12"/>
      <c r="W11" s="12"/>
      <c r="X11" t="str">
        <f t="shared" ca="1" si="0"/>
        <v>Product10</v>
      </c>
      <c r="Y11" s="18">
        <f t="shared" ca="1" si="1"/>
        <v>16428</v>
      </c>
      <c r="Z11" s="12"/>
    </row>
    <row r="12" spans="1:362" x14ac:dyDescent="0.25">
      <c r="A12" s="16">
        <v>11</v>
      </c>
      <c r="B12" s="14">
        <v>11915.58</v>
      </c>
      <c r="G12" s="16" t="s">
        <v>133</v>
      </c>
      <c r="H12" s="12">
        <v>29306</v>
      </c>
      <c r="I12" s="12">
        <v>36124.07</v>
      </c>
      <c r="K12" s="16" t="s">
        <v>132</v>
      </c>
      <c r="L12" s="17">
        <f t="shared" si="4"/>
        <v>33500.69000000001</v>
      </c>
      <c r="M12" s="17">
        <f t="shared" si="5"/>
        <v>5658.6900000000096</v>
      </c>
      <c r="N12" s="13">
        <f t="shared" si="6"/>
        <v>0.20324294231736259</v>
      </c>
      <c r="Q12" t="s">
        <v>30</v>
      </c>
      <c r="R12" t="s">
        <v>109</v>
      </c>
      <c r="S12" s="12">
        <v>5856.4</v>
      </c>
      <c r="T12" s="12">
        <v>121</v>
      </c>
      <c r="U12" s="12"/>
      <c r="V12" s="12"/>
      <c r="W12" s="12"/>
      <c r="Y12" s="12"/>
      <c r="Z12" s="12"/>
    </row>
    <row r="13" spans="1:362" x14ac:dyDescent="0.25">
      <c r="A13" s="16">
        <v>12</v>
      </c>
      <c r="B13" s="14">
        <v>14837.359999999999</v>
      </c>
      <c r="G13" s="16" t="s">
        <v>134</v>
      </c>
      <c r="H13" s="12">
        <v>31134</v>
      </c>
      <c r="I13" s="12">
        <v>37097.979999999996</v>
      </c>
      <c r="K13" s="16" t="s">
        <v>133</v>
      </c>
      <c r="L13" s="17">
        <f t="shared" si="4"/>
        <v>36124.07</v>
      </c>
      <c r="M13" s="17">
        <f t="shared" si="5"/>
        <v>6818.07</v>
      </c>
      <c r="N13" s="13">
        <f t="shared" si="6"/>
        <v>0.2326509929707227</v>
      </c>
      <c r="Q13" t="s">
        <v>32</v>
      </c>
      <c r="R13" t="s">
        <v>9</v>
      </c>
      <c r="S13" s="12">
        <v>11582.910000000003</v>
      </c>
      <c r="T13" s="12">
        <v>123</v>
      </c>
      <c r="U13" s="12"/>
      <c r="V13" s="12"/>
      <c r="W13" s="12"/>
      <c r="Y13" s="12"/>
      <c r="Z13" s="12"/>
    </row>
    <row r="14" spans="1:362" x14ac:dyDescent="0.25">
      <c r="A14" s="16">
        <v>13</v>
      </c>
      <c r="B14" s="14">
        <v>8084.26</v>
      </c>
      <c r="K14" s="16" t="s">
        <v>134</v>
      </c>
      <c r="L14" s="17">
        <f t="shared" si="4"/>
        <v>37097.979999999996</v>
      </c>
      <c r="M14" s="17">
        <f t="shared" si="5"/>
        <v>5963.9799999999959</v>
      </c>
      <c r="N14" s="13">
        <f t="shared" si="6"/>
        <v>0.19155842487312894</v>
      </c>
      <c r="Q14" t="s">
        <v>34</v>
      </c>
      <c r="R14" t="s">
        <v>9</v>
      </c>
      <c r="S14" s="12">
        <v>8423.52</v>
      </c>
      <c r="T14" s="12">
        <v>69</v>
      </c>
      <c r="U14" s="12"/>
      <c r="V14" s="12"/>
      <c r="W14" s="12"/>
      <c r="Y14" s="12"/>
      <c r="Z14" s="12"/>
    </row>
    <row r="15" spans="1:362" x14ac:dyDescent="0.25">
      <c r="A15" s="16">
        <v>14</v>
      </c>
      <c r="B15" s="14">
        <v>9461.1400000000012</v>
      </c>
      <c r="Q15" t="s">
        <v>36</v>
      </c>
      <c r="R15" t="s">
        <v>9</v>
      </c>
      <c r="S15" s="12">
        <v>12764.640000000001</v>
      </c>
      <c r="T15" s="12">
        <v>87</v>
      </c>
      <c r="U15" s="12"/>
      <c r="V15" s="12"/>
      <c r="W15" s="12"/>
      <c r="Y15" s="12"/>
      <c r="Z15" s="12"/>
    </row>
    <row r="16" spans="1:362" x14ac:dyDescent="0.25">
      <c r="A16" s="16">
        <v>15</v>
      </c>
      <c r="B16" s="14">
        <v>12189.7</v>
      </c>
      <c r="Q16" t="s">
        <v>38</v>
      </c>
      <c r="R16" t="s">
        <v>111</v>
      </c>
      <c r="S16" s="12">
        <v>1839.2399999999998</v>
      </c>
      <c r="T16" s="12">
        <v>117</v>
      </c>
      <c r="U16" s="12"/>
      <c r="V16" s="12"/>
      <c r="W16" s="12"/>
      <c r="Y16" s="12"/>
      <c r="Z16" s="12"/>
    </row>
    <row r="17" spans="1:26" x14ac:dyDescent="0.25">
      <c r="A17" s="16">
        <v>16</v>
      </c>
      <c r="B17" s="14">
        <v>12762.63</v>
      </c>
      <c r="Q17" t="s">
        <v>40</v>
      </c>
      <c r="R17" t="s">
        <v>111</v>
      </c>
      <c r="S17" s="12">
        <v>1996.8</v>
      </c>
      <c r="T17" s="12">
        <v>120</v>
      </c>
      <c r="U17" s="12"/>
      <c r="V17" s="12"/>
      <c r="W17" s="12"/>
      <c r="X17" s="12"/>
      <c r="Y17" s="12"/>
      <c r="Z17" s="12"/>
    </row>
    <row r="18" spans="1:26" x14ac:dyDescent="0.25">
      <c r="A18" s="16">
        <v>17</v>
      </c>
      <c r="B18" s="14">
        <v>3659.24</v>
      </c>
      <c r="Q18" t="s">
        <v>42</v>
      </c>
      <c r="R18" t="s">
        <v>110</v>
      </c>
      <c r="S18" s="12">
        <v>9877.1400000000012</v>
      </c>
      <c r="T18" s="12">
        <v>63</v>
      </c>
      <c r="U18" s="12"/>
      <c r="V18" s="12"/>
      <c r="W18" s="12"/>
      <c r="X18" s="12"/>
      <c r="Y18" s="12"/>
      <c r="Z18" s="12"/>
    </row>
    <row r="19" spans="1:26" x14ac:dyDescent="0.25">
      <c r="A19" s="16">
        <v>18</v>
      </c>
      <c r="B19" s="14">
        <v>18582.390000000003</v>
      </c>
      <c r="Q19" t="s">
        <v>44</v>
      </c>
      <c r="R19" t="s">
        <v>111</v>
      </c>
      <c r="S19" s="12">
        <v>4035.2200000000003</v>
      </c>
      <c r="T19" s="12">
        <v>82</v>
      </c>
      <c r="U19" s="12"/>
      <c r="V19" s="12"/>
      <c r="W19" s="12"/>
      <c r="X19" s="12"/>
      <c r="Y19" s="12"/>
      <c r="Z19" s="12"/>
    </row>
    <row r="20" spans="1:26" x14ac:dyDescent="0.25">
      <c r="A20" s="16">
        <v>19</v>
      </c>
      <c r="B20" s="14">
        <v>10204.229999999998</v>
      </c>
      <c r="Q20" t="s">
        <v>46</v>
      </c>
      <c r="R20" t="s">
        <v>110</v>
      </c>
      <c r="S20" s="12">
        <v>20160</v>
      </c>
      <c r="T20" s="12">
        <v>96</v>
      </c>
      <c r="U20" s="12"/>
      <c r="V20" s="12"/>
      <c r="W20" s="12"/>
      <c r="X20" s="12"/>
      <c r="Y20" s="12"/>
      <c r="Z20" s="12"/>
    </row>
    <row r="21" spans="1:26" x14ac:dyDescent="0.25">
      <c r="A21" s="16">
        <v>20</v>
      </c>
      <c r="B21" s="14">
        <v>20482.78</v>
      </c>
      <c r="Q21" t="s">
        <v>48</v>
      </c>
      <c r="R21" t="s">
        <v>109</v>
      </c>
      <c r="S21" s="12">
        <v>8006.25</v>
      </c>
      <c r="T21" s="12">
        <v>105</v>
      </c>
      <c r="U21" s="12"/>
      <c r="V21" s="12"/>
      <c r="W21" s="12"/>
      <c r="X21" s="12"/>
      <c r="Y21" s="12"/>
      <c r="Z21" s="12"/>
    </row>
    <row r="22" spans="1:26" x14ac:dyDescent="0.25">
      <c r="A22" s="16">
        <v>21</v>
      </c>
      <c r="B22" s="14">
        <v>10665.4</v>
      </c>
      <c r="Q22" t="s">
        <v>51</v>
      </c>
      <c r="R22" t="s">
        <v>110</v>
      </c>
      <c r="S22" s="12">
        <v>10727.64</v>
      </c>
      <c r="T22" s="12">
        <v>66</v>
      </c>
      <c r="U22" s="12"/>
      <c r="V22" s="12"/>
      <c r="W22" s="12"/>
      <c r="X22" s="12"/>
      <c r="Y22" s="12"/>
      <c r="Z22" s="12"/>
    </row>
    <row r="23" spans="1:26" x14ac:dyDescent="0.25">
      <c r="A23" s="16">
        <v>22</v>
      </c>
      <c r="B23" s="14">
        <v>11315.839999999997</v>
      </c>
      <c r="Q23" t="s">
        <v>53</v>
      </c>
      <c r="R23" t="s">
        <v>110</v>
      </c>
      <c r="S23" s="12">
        <v>9909.9</v>
      </c>
      <c r="T23" s="12">
        <v>70</v>
      </c>
      <c r="U23" s="12"/>
      <c r="V23" s="12"/>
      <c r="W23" s="12"/>
      <c r="X23" s="12"/>
      <c r="Y23" s="12"/>
      <c r="Z23" s="12"/>
    </row>
    <row r="24" spans="1:26" x14ac:dyDescent="0.25">
      <c r="A24" s="16">
        <v>23</v>
      </c>
      <c r="B24" s="14">
        <v>18818.189999999999</v>
      </c>
      <c r="Q24" t="s">
        <v>55</v>
      </c>
      <c r="R24" t="s">
        <v>110</v>
      </c>
      <c r="S24" s="12">
        <v>12853.560000000001</v>
      </c>
      <c r="T24" s="12">
        <v>86</v>
      </c>
      <c r="U24" s="12"/>
      <c r="V24" s="12"/>
      <c r="W24" s="12"/>
      <c r="X24" s="12"/>
      <c r="Y24" s="12"/>
      <c r="Z24" s="12"/>
    </row>
    <row r="25" spans="1:26" x14ac:dyDescent="0.25">
      <c r="A25" s="16">
        <v>24</v>
      </c>
      <c r="B25" s="14">
        <v>11488.4</v>
      </c>
      <c r="Q25" t="s">
        <v>57</v>
      </c>
      <c r="R25" t="s">
        <v>110</v>
      </c>
      <c r="S25" s="12">
        <v>10202.400000000001</v>
      </c>
      <c r="T25" s="12">
        <v>65</v>
      </c>
      <c r="U25" s="12"/>
      <c r="V25" s="12"/>
      <c r="W25" s="12"/>
      <c r="X25" s="12"/>
      <c r="Y25" s="12"/>
      <c r="Z25" s="12"/>
    </row>
    <row r="26" spans="1:26" x14ac:dyDescent="0.25">
      <c r="A26" s="16">
        <v>25</v>
      </c>
      <c r="B26" s="14">
        <v>18688.430000000004</v>
      </c>
      <c r="Q26" t="s">
        <v>59</v>
      </c>
      <c r="R26" t="s">
        <v>111</v>
      </c>
      <c r="S26" s="12">
        <v>599.7600000000001</v>
      </c>
      <c r="T26" s="12">
        <v>72</v>
      </c>
      <c r="U26" s="12"/>
      <c r="V26" s="12"/>
      <c r="W26" s="12"/>
      <c r="X26" s="12"/>
      <c r="Y26" s="12"/>
      <c r="Z26" s="12"/>
    </row>
    <row r="27" spans="1:26" x14ac:dyDescent="0.25">
      <c r="A27" s="16">
        <v>26</v>
      </c>
      <c r="B27" s="14">
        <v>13710.079999999998</v>
      </c>
      <c r="Q27" t="s">
        <v>61</v>
      </c>
      <c r="R27" t="s">
        <v>111</v>
      </c>
      <c r="S27" s="12">
        <v>2761.9200000000005</v>
      </c>
      <c r="T27" s="12">
        <v>112</v>
      </c>
      <c r="U27" s="12"/>
      <c r="V27" s="12"/>
      <c r="W27" s="12"/>
      <c r="X27" s="12"/>
      <c r="Y27" s="12"/>
      <c r="Z27" s="12"/>
    </row>
    <row r="28" spans="1:26" x14ac:dyDescent="0.25">
      <c r="A28" s="16">
        <v>27</v>
      </c>
      <c r="B28" s="14">
        <v>11440.67</v>
      </c>
      <c r="Q28" t="s">
        <v>64</v>
      </c>
      <c r="R28" t="s">
        <v>109</v>
      </c>
      <c r="S28" s="12">
        <v>6226.0800000000008</v>
      </c>
      <c r="T28" s="12">
        <v>109</v>
      </c>
      <c r="U28" s="12"/>
      <c r="V28" s="12"/>
      <c r="W28" s="12"/>
      <c r="X28" s="12"/>
      <c r="Y28" s="12"/>
      <c r="Z28" s="12"/>
    </row>
    <row r="29" spans="1:26" x14ac:dyDescent="0.25">
      <c r="A29" s="16">
        <v>28</v>
      </c>
      <c r="B29" s="14">
        <v>13306.16</v>
      </c>
      <c r="Q29" t="s">
        <v>66</v>
      </c>
      <c r="R29" t="s">
        <v>111</v>
      </c>
      <c r="S29" s="12">
        <v>4682.72</v>
      </c>
      <c r="T29" s="12">
        <v>112</v>
      </c>
      <c r="U29" s="12"/>
      <c r="V29" s="12"/>
      <c r="W29" s="12"/>
      <c r="X29" s="12"/>
      <c r="Y29" s="12"/>
      <c r="Z29" s="12"/>
    </row>
    <row r="30" spans="1:26" x14ac:dyDescent="0.25">
      <c r="A30" s="16">
        <v>29</v>
      </c>
      <c r="B30" s="14">
        <v>8794.48</v>
      </c>
      <c r="Q30" t="s">
        <v>68</v>
      </c>
      <c r="R30" t="s">
        <v>109</v>
      </c>
      <c r="S30" s="12">
        <v>5523.44</v>
      </c>
      <c r="T30" s="12">
        <v>104</v>
      </c>
      <c r="U30" s="12"/>
      <c r="V30" s="12"/>
      <c r="W30" s="12"/>
      <c r="X30" s="12"/>
      <c r="Y30" s="12"/>
      <c r="Z30" s="12"/>
    </row>
    <row r="31" spans="1:26" x14ac:dyDescent="0.25">
      <c r="A31" s="16">
        <v>30</v>
      </c>
      <c r="B31" s="14">
        <v>16666.269999999997</v>
      </c>
      <c r="Q31" t="s">
        <v>70</v>
      </c>
      <c r="R31" t="s">
        <v>110</v>
      </c>
      <c r="S31" s="12">
        <v>22945.919999999998</v>
      </c>
      <c r="T31" s="12">
        <v>114</v>
      </c>
      <c r="U31" s="12"/>
      <c r="V31" s="12"/>
      <c r="W31" s="12"/>
      <c r="X31" s="12"/>
      <c r="Y31" s="12"/>
      <c r="Z31" s="12"/>
    </row>
    <row r="32" spans="1:26" x14ac:dyDescent="0.25">
      <c r="A32" s="16">
        <v>31</v>
      </c>
      <c r="B32" s="14">
        <v>6920.0999999999995</v>
      </c>
      <c r="Q32" t="s">
        <v>72</v>
      </c>
      <c r="R32" t="s">
        <v>9</v>
      </c>
      <c r="S32" s="12">
        <v>6249.5999999999995</v>
      </c>
      <c r="T32" s="12">
        <v>60</v>
      </c>
      <c r="U32" s="12"/>
      <c r="V32" s="12"/>
      <c r="W32" s="12"/>
      <c r="X32" s="12"/>
      <c r="Y32" s="12"/>
      <c r="Z32" s="12"/>
    </row>
    <row r="33" spans="17:26" x14ac:dyDescent="0.25">
      <c r="Q33" t="s">
        <v>74</v>
      </c>
      <c r="R33" t="s">
        <v>9</v>
      </c>
      <c r="S33" s="12">
        <v>16329.72</v>
      </c>
      <c r="T33" s="12">
        <v>139</v>
      </c>
      <c r="U33" s="12"/>
      <c r="V33" s="12"/>
      <c r="W33" s="12"/>
      <c r="X33" s="12"/>
      <c r="Y33" s="12"/>
      <c r="Z33" s="12"/>
    </row>
    <row r="34" spans="17:26" x14ac:dyDescent="0.25">
      <c r="Q34" t="s">
        <v>76</v>
      </c>
      <c r="R34" t="s">
        <v>9</v>
      </c>
      <c r="S34" s="12">
        <v>13645.800000000001</v>
      </c>
      <c r="T34" s="12">
        <v>114</v>
      </c>
      <c r="U34" s="12"/>
      <c r="V34" s="12"/>
      <c r="W34" s="12"/>
      <c r="X34" s="12"/>
      <c r="Y34" s="12"/>
      <c r="Z34" s="12"/>
    </row>
    <row r="35" spans="17:26" x14ac:dyDescent="0.25">
      <c r="Q35" t="s">
        <v>78</v>
      </c>
      <c r="R35" t="s">
        <v>109</v>
      </c>
      <c r="S35" s="12">
        <v>8978.2000000000007</v>
      </c>
      <c r="T35" s="12">
        <v>154</v>
      </c>
      <c r="U35" s="12"/>
      <c r="V35" s="12"/>
      <c r="W35" s="12"/>
      <c r="X35" s="12"/>
      <c r="Y35" s="12"/>
      <c r="Z35" s="12"/>
    </row>
    <row r="36" spans="17:26" x14ac:dyDescent="0.25">
      <c r="Q36" t="s">
        <v>80</v>
      </c>
      <c r="R36" t="s">
        <v>111</v>
      </c>
      <c r="S36" s="12">
        <v>703.5</v>
      </c>
      <c r="T36" s="12">
        <v>105</v>
      </c>
      <c r="U36" s="12"/>
      <c r="V36" s="12"/>
      <c r="W36" s="12"/>
      <c r="X36" s="12"/>
      <c r="Y36" s="12"/>
      <c r="Z36" s="12"/>
    </row>
    <row r="37" spans="17:26" x14ac:dyDescent="0.25">
      <c r="Q37" t="s">
        <v>82</v>
      </c>
      <c r="R37" t="s">
        <v>9</v>
      </c>
      <c r="S37" s="12">
        <v>7222.5</v>
      </c>
      <c r="T37" s="12">
        <v>75</v>
      </c>
      <c r="U37" s="12"/>
      <c r="V37" s="12"/>
      <c r="W37" s="12"/>
      <c r="X37" s="12"/>
      <c r="Y37" s="12"/>
      <c r="Z37" s="12"/>
    </row>
    <row r="38" spans="17:26" x14ac:dyDescent="0.25">
      <c r="Q38" t="s">
        <v>84</v>
      </c>
      <c r="R38" t="s">
        <v>9</v>
      </c>
      <c r="S38" s="12">
        <v>5145.6000000000004</v>
      </c>
      <c r="T38" s="12">
        <v>60</v>
      </c>
      <c r="U38" s="12"/>
      <c r="V38" s="12"/>
      <c r="W38" s="12"/>
      <c r="X38" s="12"/>
      <c r="Y38" s="12"/>
      <c r="Z38" s="12"/>
    </row>
    <row r="39" spans="17:26" x14ac:dyDescent="0.25">
      <c r="Q39" t="s">
        <v>87</v>
      </c>
      <c r="R39" t="s">
        <v>9</v>
      </c>
      <c r="S39" s="12">
        <v>8871.1200000000008</v>
      </c>
      <c r="T39" s="12">
        <v>111</v>
      </c>
      <c r="U39" s="12"/>
      <c r="V39" s="12"/>
      <c r="W39" s="12"/>
      <c r="X39" s="12"/>
      <c r="Y39" s="12"/>
      <c r="Z39" s="12"/>
    </row>
    <row r="40" spans="17:26" x14ac:dyDescent="0.25">
      <c r="Q40" t="s">
        <v>89</v>
      </c>
      <c r="R40" t="s">
        <v>111</v>
      </c>
      <c r="S40" s="12">
        <v>3957.15</v>
      </c>
      <c r="T40" s="12">
        <v>93</v>
      </c>
      <c r="U40" s="12"/>
      <c r="V40" s="12"/>
      <c r="W40" s="12"/>
      <c r="X40" s="12"/>
      <c r="Y40" s="12"/>
      <c r="Z40" s="12"/>
    </row>
    <row r="41" spans="17:26" x14ac:dyDescent="0.25">
      <c r="Q41" t="s">
        <v>91</v>
      </c>
      <c r="R41" t="s">
        <v>9</v>
      </c>
      <c r="S41" s="12">
        <v>7718.4000000000005</v>
      </c>
      <c r="T41" s="12">
        <v>67</v>
      </c>
      <c r="U41" s="12"/>
      <c r="V41" s="12"/>
      <c r="W41" s="12"/>
      <c r="X41" s="12"/>
      <c r="Y41" s="12"/>
      <c r="Z41" s="12"/>
    </row>
    <row r="42" spans="17:26" x14ac:dyDescent="0.25">
      <c r="Q42" t="s">
        <v>93</v>
      </c>
      <c r="R42" t="s">
        <v>110</v>
      </c>
      <c r="S42" s="12">
        <v>22952.16</v>
      </c>
      <c r="T42" s="12">
        <v>132</v>
      </c>
      <c r="U42" s="12"/>
      <c r="V42" s="12"/>
      <c r="W42" s="12"/>
      <c r="X42" s="12"/>
      <c r="Y42" s="12"/>
      <c r="Z42" s="12"/>
    </row>
    <row r="43" spans="17:26" x14ac:dyDescent="0.25">
      <c r="Q43" t="s">
        <v>95</v>
      </c>
      <c r="R43" t="s">
        <v>110</v>
      </c>
      <c r="S43" s="12">
        <v>20574</v>
      </c>
      <c r="T43" s="12">
        <v>127</v>
      </c>
      <c r="U43" s="12"/>
      <c r="V43" s="12"/>
      <c r="W43" s="12"/>
      <c r="X43" s="12"/>
      <c r="Y43" s="12"/>
      <c r="Z43" s="12"/>
    </row>
    <row r="44" spans="17:26" x14ac:dyDescent="0.25">
      <c r="Q44" t="s">
        <v>97</v>
      </c>
      <c r="R44" t="s">
        <v>9</v>
      </c>
      <c r="S44" s="12">
        <v>6064.8399999999992</v>
      </c>
      <c r="T44" s="12">
        <v>73</v>
      </c>
      <c r="U44" s="12"/>
      <c r="V44" s="12"/>
      <c r="W44" s="12"/>
      <c r="X44" s="12"/>
      <c r="Y44" s="12"/>
      <c r="Z44" s="12"/>
    </row>
    <row r="45" spans="17:26" x14ac:dyDescent="0.25">
      <c r="Q45" t="s">
        <v>99</v>
      </c>
      <c r="R45" t="s">
        <v>9</v>
      </c>
      <c r="S45" s="12">
        <v>16333.92</v>
      </c>
      <c r="T45" s="12">
        <v>199</v>
      </c>
      <c r="U45" s="12"/>
      <c r="V45" s="12"/>
      <c r="W45" s="12"/>
      <c r="X45" s="12"/>
      <c r="Y45" s="12"/>
      <c r="Z45" s="12"/>
    </row>
  </sheetData>
  <dataConsolidate/>
  <pageMargins left="0.7" right="0.7" top="0.75" bottom="0.75" header="0.3" footer="0.3"/>
  <pageSetup orientation="portrait" horizontalDpi="0"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3073" r:id="rId11" name="Check Box 1">
              <controlPr defaultSize="0" autoFill="0" autoLine="0" autoPict="0">
                <anchor moveWithCells="1">
                  <from>
                    <xdr:col>7</xdr:col>
                    <xdr:colOff>971550</xdr:colOff>
                    <xdr:row>15</xdr:row>
                    <xdr:rowOff>0</xdr:rowOff>
                  </from>
                  <to>
                    <xdr:col>7</xdr:col>
                    <xdr:colOff>1714500</xdr:colOff>
                    <xdr:row>16</xdr:row>
                    <xdr:rowOff>161925</xdr:rowOff>
                  </to>
                </anchor>
              </controlPr>
            </control>
          </mc:Choice>
        </mc:AlternateContent>
        <mc:AlternateContent xmlns:mc="http://schemas.openxmlformats.org/markup-compatibility/2006">
          <mc:Choice Requires="x14">
            <control shapeId="3074" r:id="rId12" name="Check Box 2">
              <controlPr defaultSize="0" autoFill="0" autoLine="0" autoPict="0">
                <anchor moveWithCells="1">
                  <from>
                    <xdr:col>7</xdr:col>
                    <xdr:colOff>1123950</xdr:colOff>
                    <xdr:row>15</xdr:row>
                    <xdr:rowOff>152400</xdr:rowOff>
                  </from>
                  <to>
                    <xdr:col>8</xdr:col>
                    <xdr:colOff>28575</xdr:colOff>
                    <xdr:row>17</xdr:row>
                    <xdr:rowOff>123825</xdr:rowOff>
                  </to>
                </anchor>
              </controlPr>
            </control>
          </mc:Choice>
        </mc:AlternateContent>
        <mc:AlternateContent xmlns:mc="http://schemas.openxmlformats.org/markup-compatibility/2006">
          <mc:Choice Requires="x14">
            <control shapeId="3075" r:id="rId13" name="Check Box 3">
              <controlPr defaultSize="0" autoFill="0" autoLine="0" autoPict="0">
                <anchor moveWithCells="1">
                  <from>
                    <xdr:col>7</xdr:col>
                    <xdr:colOff>1276350</xdr:colOff>
                    <xdr:row>16</xdr:row>
                    <xdr:rowOff>114300</xdr:rowOff>
                  </from>
                  <to>
                    <xdr:col>8</xdr:col>
                    <xdr:colOff>180975</xdr:colOff>
                    <xdr:row>18</xdr:row>
                    <xdr:rowOff>85725</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workbookViewId="0">
      <selection activeCell="V16" sqref="V16"/>
    </sheetView>
  </sheetViews>
  <sheetFormatPr defaultRowHeight="15"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5</xdr:col>
                    <xdr:colOff>514350</xdr:colOff>
                    <xdr:row>14</xdr:row>
                    <xdr:rowOff>85725</xdr:rowOff>
                  </from>
                  <to>
                    <xdr:col>7</xdr:col>
                    <xdr:colOff>38100</xdr:colOff>
                    <xdr:row>16</xdr:row>
                    <xdr:rowOff>57150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6</xdr:col>
                    <xdr:colOff>590550</xdr:colOff>
                    <xdr:row>14</xdr:row>
                    <xdr:rowOff>85725</xdr:rowOff>
                  </from>
                  <to>
                    <xdr:col>8</xdr:col>
                    <xdr:colOff>114300</xdr:colOff>
                    <xdr:row>16</xdr:row>
                    <xdr:rowOff>57150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8</xdr:col>
                    <xdr:colOff>57150</xdr:colOff>
                    <xdr:row>14</xdr:row>
                    <xdr:rowOff>85725</xdr:rowOff>
                  </from>
                  <to>
                    <xdr:col>9</xdr:col>
                    <xdr:colOff>190500</xdr:colOff>
                    <xdr:row>16</xdr:row>
                    <xdr:rowOff>57150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JFA</cp:lastModifiedBy>
  <dcterms:created xsi:type="dcterms:W3CDTF">2021-11-03T11:40:02Z</dcterms:created>
  <dcterms:modified xsi:type="dcterms:W3CDTF">2024-09-08T22:33:31Z</dcterms:modified>
</cp:coreProperties>
</file>